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C:\Users\inovabiz\Documents\Global - Documentación\QA GEMMA\"/>
    </mc:Choice>
  </mc:AlternateContent>
  <xr:revisionPtr revIDLastSave="0" documentId="13_ncr:1_{01788F3B-9EE0-490A-A655-B327D8734A0A}" xr6:coauthVersionLast="34" xr6:coauthVersionMax="34" xr10:uidLastSave="{00000000-0000-0000-0000-000000000000}"/>
  <bookViews>
    <workbookView xWindow="0" yWindow="0" windowWidth="20490" windowHeight="7545" tabRatio="756" firstSheet="7" activeTab="8" xr2:uid="{00000000-000D-0000-FFFF-FFFF00000000}"/>
  </bookViews>
  <sheets>
    <sheet name="Mapa Gemma" sheetId="18" r:id="rId1"/>
    <sheet name="Inicio Dashboard-PorEstadoCaso " sheetId="9" r:id="rId2"/>
    <sheet name="Inicio - PorEstadoSeguimiento" sheetId="24" r:id="rId3"/>
    <sheet name="Inicio - Exitos Pendientes " sheetId="29" r:id="rId4"/>
    <sheet name="Casos - Generar Cotización" sheetId="20" r:id="rId5"/>
    <sheet name="Casos - Generar Propuesta" sheetId="21" r:id="rId6"/>
    <sheet name="Casos - Generar Solicitud" sheetId="23" r:id="rId7"/>
    <sheet name="Casos - ReasignarCasos" sheetId="26" r:id="rId8"/>
    <sheet name="Marketing - GenerarDisplay" sheetId="31" r:id="rId9"/>
    <sheet name="Maestros - Parte 1" sheetId="22" r:id="rId10"/>
    <sheet name="Maestros - Cliente" sheetId="27" r:id="rId11"/>
    <sheet name="Administración - Roles" sheetId="28" r:id="rId12"/>
    <sheet name="Admon-Usuario CambiarContraseña" sheetId="30" r:id="rId13"/>
    <sheet name="Escenarios" sheetId="2" r:id="rId14"/>
  </sheets>
  <definedNames>
    <definedName name="_xlnm._FilterDatabase" localSheetId="7" hidden="1">'Casos - ReasignarCasos'!$B$5:$AP$454</definedName>
    <definedName name="_xlnm._FilterDatabase" localSheetId="3" hidden="1">'Inicio - Exitos Pendientes '!$B$5:$AO$477</definedName>
    <definedName name="_xlnm._FilterDatabase" localSheetId="2" hidden="1">'Inicio - PorEstadoSeguimiento'!$B$5:$AT$527</definedName>
    <definedName name="_xlnm._FilterDatabase" localSheetId="1" hidden="1">'Inicio Dashboard-PorEstadoCaso '!$B$5:$BC$520</definedName>
    <definedName name="_xlnm._FilterDatabase" localSheetId="8" hidden="1">'Marketing - GenerarDisplay'!$B$5:$AT$453</definedName>
  </definedName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V22" i="31" l="1"/>
  <c r="AV21" i="31"/>
  <c r="AV20" i="31"/>
  <c r="AV19" i="31"/>
  <c r="AV18" i="31"/>
  <c r="AV17" i="31"/>
  <c r="AV16" i="31"/>
  <c r="AV15" i="31"/>
  <c r="AV14" i="31"/>
  <c r="AV13" i="31"/>
  <c r="AV12" i="31"/>
  <c r="AV11" i="31"/>
  <c r="AV10" i="31"/>
  <c r="AV9" i="31"/>
  <c r="AV8" i="31"/>
  <c r="AV7" i="31"/>
  <c r="AV6" i="31"/>
  <c r="AV5" i="31"/>
  <c r="BL12" i="30" l="1"/>
  <c r="BL21" i="30"/>
  <c r="BL20" i="30"/>
  <c r="BL19" i="30"/>
  <c r="BL17" i="30"/>
  <c r="BL16" i="30"/>
  <c r="BL15" i="30"/>
  <c r="BL14" i="30"/>
  <c r="BL13" i="30"/>
  <c r="BL11" i="30"/>
  <c r="BL10" i="30"/>
  <c r="BL9" i="30"/>
  <c r="BL8" i="30"/>
  <c r="BL7" i="30"/>
  <c r="Y15" i="28" l="1"/>
  <c r="Y17" i="28" l="1"/>
  <c r="Y18" i="28"/>
  <c r="Y19" i="28"/>
  <c r="Y20" i="28"/>
  <c r="Y21" i="28"/>
  <c r="Y22" i="28"/>
  <c r="Y16" i="28"/>
  <c r="Y14" i="28"/>
  <c r="Y13" i="28"/>
  <c r="Y12" i="28"/>
  <c r="Y8" i="28"/>
  <c r="Y9" i="28"/>
  <c r="Y10" i="28"/>
  <c r="Y11" i="28"/>
  <c r="Y7" i="28"/>
  <c r="Y6" i="28"/>
  <c r="CK166" i="22" l="1"/>
  <c r="CK167" i="22"/>
  <c r="CK174" i="22"/>
  <c r="CK173" i="22"/>
  <c r="CK172" i="22"/>
  <c r="CK171" i="22"/>
  <c r="CK170" i="22"/>
  <c r="CK169" i="22"/>
  <c r="CK168" i="22"/>
  <c r="CK153" i="22" l="1"/>
  <c r="CK161" i="22" l="1"/>
  <c r="CK160" i="22"/>
  <c r="CK159" i="22"/>
  <c r="CK158" i="22"/>
  <c r="CK157" i="22"/>
  <c r="CK156" i="22"/>
  <c r="CK155" i="22"/>
  <c r="CK154" i="22"/>
  <c r="CK148" i="22"/>
  <c r="CK147" i="22"/>
  <c r="CK146" i="22"/>
  <c r="CK145" i="22"/>
  <c r="CK144" i="22"/>
  <c r="CK143" i="22"/>
  <c r="CK142" i="22"/>
  <c r="CK141" i="22"/>
  <c r="CK140" i="22"/>
  <c r="CK131" i="22"/>
  <c r="CK129" i="22"/>
  <c r="CK130" i="22"/>
  <c r="CK128" i="22"/>
  <c r="CK127" i="22"/>
  <c r="CK115" i="22"/>
  <c r="CK114" i="22"/>
  <c r="CK45" i="22"/>
  <c r="CK46" i="22"/>
  <c r="CK47" i="22"/>
  <c r="CK48" i="22"/>
  <c r="CK50" i="22"/>
  <c r="CK13" i="22"/>
  <c r="CK14" i="22"/>
  <c r="CK12" i="22"/>
  <c r="CK10" i="22"/>
  <c r="CK9" i="22"/>
  <c r="CK8" i="22"/>
  <c r="CK7" i="22"/>
  <c r="CK6" i="22"/>
  <c r="CK135" i="22" l="1"/>
  <c r="CK134" i="22"/>
  <c r="CK133" i="22"/>
  <c r="CK132" i="22"/>
  <c r="CK122" i="22" l="1"/>
  <c r="CK120" i="22"/>
  <c r="CK119" i="22"/>
  <c r="CK117" i="22"/>
  <c r="CK116" i="22"/>
  <c r="CK118" i="22"/>
  <c r="CK121" i="22"/>
  <c r="CK109" i="22"/>
  <c r="CK108" i="22"/>
  <c r="CK107" i="22"/>
  <c r="CK105" i="22"/>
  <c r="CK104" i="22"/>
  <c r="CK102" i="22"/>
  <c r="CK103" i="22"/>
  <c r="CK106" i="22"/>
  <c r="CK101" i="22"/>
  <c r="CK96" i="22"/>
  <c r="CK95" i="22"/>
  <c r="CK94" i="22"/>
  <c r="CK92" i="22"/>
  <c r="CK91" i="22"/>
  <c r="CK89" i="22"/>
  <c r="CK90" i="22"/>
  <c r="CK93" i="22"/>
  <c r="CK88" i="22"/>
  <c r="CK62" i="22"/>
  <c r="CK75" i="22"/>
  <c r="CK83" i="22"/>
  <c r="CK82" i="22"/>
  <c r="CK81" i="22"/>
  <c r="CK80" i="22"/>
  <c r="CK79" i="22"/>
  <c r="CK78" i="22"/>
  <c r="CK77" i="22"/>
  <c r="CK76" i="22"/>
  <c r="CK70" i="22" l="1"/>
  <c r="CK67" i="22"/>
  <c r="CK68" i="22"/>
  <c r="CK69" i="22"/>
  <c r="CK66" i="22"/>
  <c r="CK65" i="22"/>
  <c r="CK64" i="22"/>
  <c r="CK63" i="22"/>
  <c r="CK57" i="22"/>
  <c r="CK56" i="22"/>
  <c r="CK55" i="22"/>
  <c r="CK52" i="22"/>
  <c r="CK51" i="22"/>
  <c r="CK54" i="22"/>
  <c r="CK53" i="22"/>
  <c r="CK49" i="22"/>
  <c r="CK39" i="22" l="1"/>
  <c r="CK38" i="22"/>
  <c r="CK37" i="22"/>
  <c r="CK36" i="22"/>
  <c r="CK35" i="22"/>
  <c r="CK34" i="22"/>
  <c r="CK33" i="22"/>
  <c r="CK32" i="22"/>
  <c r="CK26" i="22"/>
  <c r="CK25" i="22"/>
  <c r="CK24" i="22"/>
  <c r="CK23" i="22"/>
  <c r="CK22" i="22"/>
  <c r="CK21" i="22"/>
  <c r="CK20" i="22"/>
  <c r="CK19" i="22"/>
  <c r="CK11" i="22"/>
  <c r="CK40" i="22"/>
  <c r="CK27" i="22"/>
  <c r="AR23" i="26" l="1"/>
  <c r="AR22" i="26"/>
  <c r="AR21" i="26"/>
  <c r="AR20" i="26"/>
  <c r="AR19" i="26"/>
  <c r="AR18" i="26"/>
  <c r="AR16" i="26"/>
  <c r="AR17" i="26"/>
  <c r="AR15" i="26"/>
  <c r="AR14" i="26"/>
  <c r="AR13" i="26"/>
  <c r="AR12" i="26"/>
  <c r="AR11" i="26"/>
  <c r="AR10" i="26"/>
  <c r="AR9" i="26"/>
  <c r="AR8" i="26"/>
  <c r="AR7" i="26"/>
  <c r="AR6" i="26"/>
  <c r="BH7" i="2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G126" authorId="0" shapeId="0" xr:uid="{00000000-0006-0000-0100-000002000000}">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X133" authorId="0" shapeId="0" xr:uid="{7E7BA5AA-8768-4B72-8BC4-48664A1969AB}">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S83" authorId="0" shapeId="0" xr:uid="{74DAA96E-C9A3-4518-9069-4A4118E5B035}">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I91" authorId="0" shapeId="0" xr:uid="{D2A82904-0FFD-4FA3-BF61-D83768D7A360}">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K94" authorId="0" shapeId="0" xr:uid="{20EF5D37-EBB2-46DE-9B7D-55962F36CF6E}">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BJ99" authorId="0" shapeId="0" xr:uid="{204CDC0B-A30D-49A9-8D40-95B2957E2452}">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T60" authorId="0" shapeId="0" xr:uid="{34A0BC25-09F0-47E6-ABAC-E9678518661E}">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Inovabiz</author>
  </authors>
  <commentList>
    <comment ref="AX59" authorId="0" shapeId="0" xr:uid="{591CEB46-D143-41B5-829B-C67B5453745B}">
      <text>
        <r>
          <rPr>
            <b/>
            <sz val="9"/>
            <color indexed="81"/>
            <rFont val="Tahoma"/>
            <family val="2"/>
          </rPr>
          <t>Inovabiz:</t>
        </r>
        <r>
          <rPr>
            <sz val="9"/>
            <color indexed="81"/>
            <rFont val="Tahoma"/>
            <family val="2"/>
          </rPr>
          <t xml:space="preserve">
</t>
        </r>
        <r>
          <rPr>
            <b/>
            <sz val="9"/>
            <color indexed="81"/>
            <rFont val="Tahoma"/>
            <family val="2"/>
          </rPr>
          <t>Terminar formula!!!!</t>
        </r>
      </text>
    </comment>
  </commentList>
</comments>
</file>

<file path=xl/sharedStrings.xml><?xml version="1.0" encoding="utf-8"?>
<sst xmlns="http://schemas.openxmlformats.org/spreadsheetml/2006/main" count="4710" uniqueCount="1939">
  <si>
    <t>Inicio</t>
  </si>
  <si>
    <t>Premium</t>
  </si>
  <si>
    <t>Rut Válido</t>
  </si>
  <si>
    <t>Proceso</t>
  </si>
  <si>
    <t>Sub-Proceso</t>
  </si>
  <si>
    <t>TX</t>
  </si>
  <si>
    <t>N° del Escenario de Pruebas</t>
  </si>
  <si>
    <t>Estado de Vigencia EP</t>
  </si>
  <si>
    <t>Nombre del Escenario de Prueba</t>
  </si>
  <si>
    <t>Descripción del Escenario de Prueba</t>
  </si>
  <si>
    <t>EP 
Prueba Funcional
Pruebas de FLUJO
DE NEGOCIO</t>
  </si>
  <si>
    <t>EP 
Prueba Funcional 
Prueba de BORDE</t>
  </si>
  <si>
    <t>EP 
Prueba Funcional 
Prueba de HUMO</t>
  </si>
  <si>
    <t>EP 
Prueba Funcional  
Prueba de REGRESION</t>
  </si>
  <si>
    <t>EP 
Criterios de 
ENTRADA</t>
  </si>
  <si>
    <t>EP
Criterios de 
SALIDA</t>
  </si>
  <si>
    <t>EP 
Resultado Esperado</t>
  </si>
  <si>
    <t>EP 
Prueba No Funcional
Prueba de PERFORMANCE</t>
  </si>
  <si>
    <t>EP 
Prueba Funcional 
Prueba de USABILIDAD</t>
  </si>
  <si>
    <t>EP 
Prueba Funcional  
Prueba de CONFIGURACIÓN</t>
  </si>
  <si>
    <t>EP 
Pruebas Funcional
Pruebas de LIMITE</t>
  </si>
  <si>
    <t>Credito</t>
  </si>
  <si>
    <t>Descripcion CP</t>
  </si>
  <si>
    <t>Resultado Esperado</t>
  </si>
  <si>
    <t>RUT</t>
  </si>
  <si>
    <t>Gemma</t>
  </si>
  <si>
    <t>Por estado de caso</t>
  </si>
  <si>
    <t>Cotización</t>
  </si>
  <si>
    <t>Trabajar con Casos</t>
  </si>
  <si>
    <t xml:space="preserve">Distribuidor	</t>
  </si>
  <si>
    <t xml:space="preserve">Tipo Vehículo	</t>
  </si>
  <si>
    <t>Marca y Modelo</t>
  </si>
  <si>
    <t>Seguimiento</t>
  </si>
  <si>
    <t xml:space="preserve">Nº Operación	</t>
  </si>
  <si>
    <t xml:space="preserve">Cliente Nombre	</t>
  </si>
  <si>
    <t>Sucursal</t>
  </si>
  <si>
    <t>Estado Op.</t>
  </si>
  <si>
    <t xml:space="preserve">Filtro Fecha	</t>
  </si>
  <si>
    <t xml:space="preserve">Desde - Hasta	</t>
  </si>
  <si>
    <t>Vendedor</t>
  </si>
  <si>
    <t xml:space="preserve">Tipo Crédito	</t>
  </si>
  <si>
    <t xml:space="preserve">Ejecutivo	</t>
  </si>
  <si>
    <t xml:space="preserve">Financiera	</t>
  </si>
  <si>
    <t xml:space="preserve">Tipo Financiamiento	</t>
  </si>
  <si>
    <t xml:space="preserve">Canal	</t>
  </si>
  <si>
    <t>Validar los 3 mas solicitados</t>
  </si>
  <si>
    <t>Validar los 3 mas destacados</t>
  </si>
  <si>
    <t>Operación válida</t>
  </si>
  <si>
    <t>Cliente válido</t>
  </si>
  <si>
    <t>Entidad mas utlizada</t>
  </si>
  <si>
    <t>Cerrando Crédito
Negoc. Descuento
Negoc. Toma
No hay modelo
No tiene Pie
Para mas Adelante
Vendiendo Vehículo
Viendo Otras Marcas
Sin seguimiento</t>
  </si>
  <si>
    <t>Estado de Caso</t>
  </si>
  <si>
    <t>Rango de fecha válido</t>
  </si>
  <si>
    <t>Inteligente
Convencional
Leasing
Leasing Inteligente</t>
  </si>
  <si>
    <t>Abierto</t>
  </si>
  <si>
    <t>Propuesta</t>
  </si>
  <si>
    <t>Solicitud</t>
  </si>
  <si>
    <t>Solicitudes</t>
  </si>
  <si>
    <t>Evaluaciones</t>
  </si>
  <si>
    <t>Evaluación</t>
  </si>
  <si>
    <t>Aprobadas</t>
  </si>
  <si>
    <t>Condicionadas</t>
  </si>
  <si>
    <t>Por Estado Seguimiento</t>
  </si>
  <si>
    <t>Cerrando Crédito</t>
  </si>
  <si>
    <t>Negoc. Descuento</t>
  </si>
  <si>
    <t>Negoc. Toma</t>
  </si>
  <si>
    <t>No hay Modelo</t>
  </si>
  <si>
    <t>No tiene Pie</t>
  </si>
  <si>
    <t>Para mas Adelante</t>
  </si>
  <si>
    <t>Vendiendo Vehiculo</t>
  </si>
  <si>
    <t>Viendo otras Marcas</t>
  </si>
  <si>
    <t>Sin Seguimiento</t>
  </si>
  <si>
    <t>Pendientes</t>
  </si>
  <si>
    <t>Precursadas</t>
  </si>
  <si>
    <t>Precursada</t>
  </si>
  <si>
    <t>Vendido con Crédito</t>
  </si>
  <si>
    <t>Respaldadas</t>
  </si>
  <si>
    <t>Validadas</t>
  </si>
  <si>
    <t>Ingresadas</t>
  </si>
  <si>
    <t>Casos</t>
  </si>
  <si>
    <t>Dashboard</t>
  </si>
  <si>
    <t xml:space="preserve">Inicio </t>
  </si>
  <si>
    <t>Generar Solicitud</t>
  </si>
  <si>
    <t>Datos Cliente</t>
  </si>
  <si>
    <t>Canal</t>
  </si>
  <si>
    <t>Tipo Cliente</t>
  </si>
  <si>
    <t>RUT Cliente</t>
  </si>
  <si>
    <t xml:space="preserve">¿ Es mayor de 64 años ?	</t>
  </si>
  <si>
    <t>Telefono</t>
  </si>
  <si>
    <t xml:space="preserve">Telefono Celular </t>
  </si>
  <si>
    <t>Email</t>
  </si>
  <si>
    <t>RUT válido</t>
  </si>
  <si>
    <t>Campo Obligatorio</t>
  </si>
  <si>
    <t>Ingresos Dependiente</t>
  </si>
  <si>
    <t>Ingreso Mensual</t>
  </si>
  <si>
    <t>RUT Empleador</t>
  </si>
  <si>
    <t xml:space="preserve">Antigüedad </t>
  </si>
  <si>
    <t>Superior a 500.000</t>
  </si>
  <si>
    <t>Mas de 12 meses</t>
  </si>
  <si>
    <t>Información Vehículo</t>
  </si>
  <si>
    <t>Campaña</t>
  </si>
  <si>
    <t>Estado</t>
  </si>
  <si>
    <t>Año</t>
  </si>
  <si>
    <t>Marca</t>
  </si>
  <si>
    <t>Modelo</t>
  </si>
  <si>
    <t>Versión</t>
  </si>
  <si>
    <t>Tipo Credito</t>
  </si>
  <si>
    <t>Plazo</t>
  </si>
  <si>
    <t>CIA Seguro</t>
  </si>
  <si>
    <t>Seguro Cesantía</t>
  </si>
  <si>
    <t>GPS</t>
  </si>
  <si>
    <t>Precio</t>
  </si>
  <si>
    <t>Adicionales</t>
  </si>
  <si>
    <t>Pie Adicional</t>
  </si>
  <si>
    <t>Producto</t>
  </si>
  <si>
    <t>En caso de existir se habilita</t>
  </si>
  <si>
    <t>Generar solicitudes entorno al crédito automotriz</t>
  </si>
  <si>
    <t>Inteligente</t>
  </si>
  <si>
    <t>Convencional</t>
  </si>
  <si>
    <t>12
24
36
48
60</t>
  </si>
  <si>
    <t>Opcional</t>
  </si>
  <si>
    <t>Información no modificable</t>
  </si>
  <si>
    <t xml:space="preserve">Si </t>
  </si>
  <si>
    <t>No</t>
  </si>
  <si>
    <t>El cliente puede desistir del GPS en este tipo de crédito, igual se incorpora ya que el debe solicitarlo, para el leasing en obligatorio</t>
  </si>
  <si>
    <t>Pie</t>
  </si>
  <si>
    <t>Mínimo un 20%</t>
  </si>
  <si>
    <t>RUT Aval</t>
  </si>
  <si>
    <t>Es Compra Para</t>
  </si>
  <si>
    <t>¿Es mayor de 64 años?</t>
  </si>
  <si>
    <t xml:space="preserve">Aval </t>
  </si>
  <si>
    <t>Es opcional depende del crédito que solicite el cliente, de sus ingresos y el modelo de auto seleccionado</t>
  </si>
  <si>
    <t>Comentario</t>
  </si>
  <si>
    <t>Dato relevante complementario</t>
  </si>
  <si>
    <t>Generar solicitud, es realizada mediante un ejecutivo, que se encuentra ubicado en los diferentes puntos de ventas.</t>
  </si>
  <si>
    <t>La solicitud es verificada primeramente por Admisión para dar respuesta a dicha solicitud</t>
  </si>
  <si>
    <t>Trabajar con casos</t>
  </si>
  <si>
    <t>Trabajar con casos - Filtros</t>
  </si>
  <si>
    <t>Antecedentes Financiamiento</t>
  </si>
  <si>
    <t>Antecedentes Personales</t>
  </si>
  <si>
    <t>Antecedentes Laborales</t>
  </si>
  <si>
    <t>Activos/ Gastos e Ingresos</t>
  </si>
  <si>
    <t xml:space="preserve">Info Evaluación </t>
  </si>
  <si>
    <t>Histórico Cliente</t>
  </si>
  <si>
    <t>Bitacora</t>
  </si>
  <si>
    <t xml:space="preserve">Se genera mediante calculos efectuados por el sistema </t>
  </si>
  <si>
    <t>Muestra el control de las actividades que se van realizando gradualmente</t>
  </si>
  <si>
    <t>Modificar Cliente</t>
  </si>
  <si>
    <t xml:space="preserve">Descripción del plan de financiamiento </t>
  </si>
  <si>
    <t>Datos personales del cliente solicitante, en caso de requerir modificación de datos, se activan los campos que se pueden actualizar</t>
  </si>
  <si>
    <t>Se genera mediante el estatus de las transsacciones que se van procesando</t>
  </si>
  <si>
    <t>Resumen de datos estadísticos financieros del cliente.</t>
  </si>
  <si>
    <t xml:space="preserve">Modificar Info Evaluación </t>
  </si>
  <si>
    <t xml:space="preserve">Filtramos los datos de la solicitud ingresada (Opciones filtros usados en Inicio), N° Operación: Valor generado por el sistema. </t>
  </si>
  <si>
    <t>Tareas</t>
  </si>
  <si>
    <t>Bitacoras</t>
  </si>
  <si>
    <t>Generar Carta Aprobación</t>
  </si>
  <si>
    <t>1- Se realiza la evaluación por parte de Riesgos - Admisión de la solicitud del cliente, verificando datos y comparando con otros sistemas financieros.</t>
  </si>
  <si>
    <t xml:space="preserve">2- Generar la carta de aprobación, indicando que la solicitud pasa a otro estado donde Riesgos - Validación convalida los requisitos solicitados al cliente </t>
  </si>
  <si>
    <t>Aprobar</t>
  </si>
  <si>
    <t>3- Se habilita la opción de Aprobar.</t>
  </si>
  <si>
    <t>Precursar</t>
  </si>
  <si>
    <t xml:space="preserve">5- El cliente debe presentar en físico toda la documentación solicitada para precursar. </t>
  </si>
  <si>
    <t>4- El evaluador acepta la solictud y realiza comentarios y/o adjunta documentación en caso de ser necesario. Se activa la opción de Precursar.</t>
  </si>
  <si>
    <t>Cierre</t>
  </si>
  <si>
    <t>Vehículo</t>
  </si>
  <si>
    <t>Medio de pago</t>
  </si>
  <si>
    <t>PAC
PAT
Cuponera</t>
  </si>
  <si>
    <t>Se activa de acuerdo al medio de pago seleccionado</t>
  </si>
  <si>
    <t xml:space="preserve">Se agregan los datos requeridos en torno al vehículo e información de pago. </t>
  </si>
  <si>
    <t>Se debe agregar un valor de PATENTE valido para continuar con la actualización de datos.</t>
  </si>
  <si>
    <t>Se habilita la opción Documentos Asociados, se adjuntan todos los documentos que fueron solicitados anteriomente.</t>
  </si>
  <si>
    <t>Documentos Asociados</t>
  </si>
  <si>
    <t>Documentos Respaldo</t>
  </si>
  <si>
    <t>Documentos Requeridos para Carta de Entrega</t>
  </si>
  <si>
    <t>Documentos Requeridos para Curse</t>
  </si>
  <si>
    <t>Se adjuntan todos los documentos solicitados al cliente para continuar con el flujo de datos</t>
  </si>
  <si>
    <t>El ejecutivo valida, verifica y aprueba los documentos, luego se graban los datos y el sistema genera la carta de entrega.</t>
  </si>
  <si>
    <t>Solicitud Curse</t>
  </si>
  <si>
    <t>Chasis</t>
  </si>
  <si>
    <t>Motor</t>
  </si>
  <si>
    <t>Patente</t>
  </si>
  <si>
    <t>Fecha Incripción o Traspaso</t>
  </si>
  <si>
    <t>Se verifican que los valores sean los correctos</t>
  </si>
  <si>
    <t>Fecha de inscripción, debe estar por debajo de la actual. Puede generarse un error en el distribuidor solicitado al no tener días de Tolerancia cargados</t>
  </si>
  <si>
    <r>
      <t xml:space="preserve">Al finalizar el proceso, el sistema envia los datos de la solicitud al </t>
    </r>
    <r>
      <rPr>
        <b/>
        <sz val="11"/>
        <color rgb="FFFF0000"/>
        <rFont val="Calibri"/>
        <family val="2"/>
        <scheme val="minor"/>
      </rPr>
      <t>sistema cartera.</t>
    </r>
  </si>
  <si>
    <t>Reasignar casos</t>
  </si>
  <si>
    <t xml:space="preserve">Se realiza la busqueda del caso de acuerdo al filtro seleccionado. </t>
  </si>
  <si>
    <t>Reasignar al Vendedor</t>
  </si>
  <si>
    <t xml:space="preserve">Listado de vendedores </t>
  </si>
  <si>
    <t>Se selecciona el nuevo vendedor que atendera la solicitud</t>
  </si>
  <si>
    <t>Generar nuevas cotizaciones y propuestas</t>
  </si>
  <si>
    <t>Generar Cotización</t>
  </si>
  <si>
    <t>Cliente</t>
  </si>
  <si>
    <t>Datos por Defecto del Usuario</t>
  </si>
  <si>
    <t>Nombre</t>
  </si>
  <si>
    <t>Apellido Paterno</t>
  </si>
  <si>
    <t>Celular</t>
  </si>
  <si>
    <t>Observación Cliente</t>
  </si>
  <si>
    <t>N° Operación válido</t>
  </si>
  <si>
    <t>Seleccionar del listado</t>
  </si>
  <si>
    <t>Campo obligatorio</t>
  </si>
  <si>
    <t>Vehículos</t>
  </si>
  <si>
    <t>Kilometraje</t>
  </si>
  <si>
    <t>Retoma - Valores Opcionales</t>
  </si>
  <si>
    <t>A partir del año 2010</t>
  </si>
  <si>
    <t>Valor en el mercado</t>
  </si>
  <si>
    <t>Prob. Venta</t>
  </si>
  <si>
    <t>Fecha Est. de Compra</t>
  </si>
  <si>
    <t>Fecha seguimiento</t>
  </si>
  <si>
    <t xml:space="preserve">Observación </t>
  </si>
  <si>
    <t>Equipamiento</t>
  </si>
  <si>
    <t xml:space="preserve">Filtros </t>
  </si>
  <si>
    <t>Distribuidor</t>
  </si>
  <si>
    <t>Ejecutivo</t>
  </si>
  <si>
    <t>Por Estado de Caso</t>
  </si>
  <si>
    <t>Generar Propuesta</t>
  </si>
  <si>
    <t>Generado por el sistema</t>
  </si>
  <si>
    <t>Apellido Materno</t>
  </si>
  <si>
    <t>Telefono fijo</t>
  </si>
  <si>
    <t>Telefono Celular</t>
  </si>
  <si>
    <t>Información General</t>
  </si>
  <si>
    <t>Reasignación de casos a otros usuario</t>
  </si>
  <si>
    <t>Fecha Primera Cuota</t>
  </si>
  <si>
    <t>Fecha Cotización</t>
  </si>
  <si>
    <t>Perdida Total</t>
  </si>
  <si>
    <t>Prestamo</t>
  </si>
  <si>
    <t>Tipo Crédito</t>
  </si>
  <si>
    <t>Tasa%</t>
  </si>
  <si>
    <t>Plazos y cuotas</t>
  </si>
  <si>
    <t>Prob. Venta Crédito</t>
  </si>
  <si>
    <t>Fecha Tarea</t>
  </si>
  <si>
    <t>Observación</t>
  </si>
  <si>
    <t>Comisiones</t>
  </si>
  <si>
    <t>Generar solicitudes entorno al Leasing</t>
  </si>
  <si>
    <t>Generar Leasing</t>
  </si>
  <si>
    <t>Aval</t>
  </si>
  <si>
    <t>Check list</t>
  </si>
  <si>
    <t>Indepediente
Dependiente
Empresa</t>
  </si>
  <si>
    <t>Deducible</t>
  </si>
  <si>
    <t>Primer Anual Neta</t>
  </si>
  <si>
    <t>Si
No</t>
  </si>
  <si>
    <t>En este caso para el tipo de crédito leasing, es obligatorio que el cliente tenga activo el GPS, por lo tanto estaría por defecto</t>
  </si>
  <si>
    <t>Precio con IVA</t>
  </si>
  <si>
    <t>Cuota Contado Neta</t>
  </si>
  <si>
    <t>Valor total del vehículo</t>
  </si>
  <si>
    <t>Mínimo 20% del monto total</t>
  </si>
  <si>
    <t>Leasing 
Leasing Inteligente</t>
  </si>
  <si>
    <t>Leasing 
Leasing Platinum</t>
  </si>
  <si>
    <t>Leasing Inteligente</t>
  </si>
  <si>
    <t>Leasing Convencional</t>
  </si>
  <si>
    <t>24
36</t>
  </si>
  <si>
    <t>18
24
36
48</t>
  </si>
  <si>
    <t>Calcular el valor de las cuotas mediante el icono de calculo, ubicado de lado derecho</t>
  </si>
  <si>
    <t>Peajes</t>
  </si>
  <si>
    <t>Buscar la solicitud de Leasing creada, por cualquiera de las dos opciones</t>
  </si>
  <si>
    <t>Verificar los datos cargados en la solicitud, se genera la solictud y se vuelve a ingresar al caso asignado con el código.</t>
  </si>
  <si>
    <t>Información Tributaria</t>
  </si>
  <si>
    <t>Avales</t>
  </si>
  <si>
    <t>Antecedentes Empresas</t>
  </si>
  <si>
    <t>Info Evaluación</t>
  </si>
  <si>
    <t>Bitácora</t>
  </si>
  <si>
    <t xml:space="preserve">Fecha posterior </t>
  </si>
  <si>
    <r>
      <t>Seguimiento -</t>
    </r>
    <r>
      <rPr>
        <sz val="11"/>
        <color theme="1"/>
        <rFont val="Calibri"/>
        <family val="2"/>
        <scheme val="minor"/>
      </rPr>
      <t xml:space="preserve"> Tarea</t>
    </r>
  </si>
  <si>
    <t>Datos Préstamos</t>
  </si>
  <si>
    <t>Solicitud Plazo</t>
  </si>
  <si>
    <t>Solicitud Cuota</t>
  </si>
  <si>
    <t>Comisión</t>
  </si>
  <si>
    <t>Dirección</t>
  </si>
  <si>
    <t>Comuna</t>
  </si>
  <si>
    <t>Ciudad</t>
  </si>
  <si>
    <t>Fecha Nacimiento</t>
  </si>
  <si>
    <t>Estado Civil</t>
  </si>
  <si>
    <t>Es Chileno</t>
  </si>
  <si>
    <t>Profesión</t>
  </si>
  <si>
    <t>Check List</t>
  </si>
  <si>
    <t>Seleccionar valor</t>
  </si>
  <si>
    <t>Fecha valida</t>
  </si>
  <si>
    <t>Notaria</t>
  </si>
  <si>
    <t>Fecha</t>
  </si>
  <si>
    <t>Descripción</t>
  </si>
  <si>
    <t>Fecha valida posterior</t>
  </si>
  <si>
    <t>Al generar la solicitud el sistema actualiza los datos que sean necesarios</t>
  </si>
  <si>
    <t>Se debe seleccionar el tipo de plazo de acuerdo a lo indicado por el cliente</t>
  </si>
  <si>
    <t>Solicitud Tipo Crédito</t>
  </si>
  <si>
    <t>Leasing
Leasing inteligente</t>
  </si>
  <si>
    <t>Valores acualizados luego de seleccionar los dos campos anteriores</t>
  </si>
  <si>
    <t>Otros</t>
  </si>
  <si>
    <t>Campos modificables, en caso de ser necesario cambiar valores.</t>
  </si>
  <si>
    <t>Valores no modificables</t>
  </si>
  <si>
    <t>Agregar al menos un aval obligatoriamente en el caso de Leasing</t>
  </si>
  <si>
    <t>Descripción válida</t>
  </si>
  <si>
    <t>En esta pestaña es obligatorio agregar estos 3 valores en lla pestaña - Notaria</t>
  </si>
  <si>
    <t>Información de cliente</t>
  </si>
  <si>
    <t>Dicom Cliente</t>
  </si>
  <si>
    <t>Información Empleador</t>
  </si>
  <si>
    <t>Dicom Empleador</t>
  </si>
  <si>
    <t>Scoring Global</t>
  </si>
  <si>
    <t>En caso de ser necesario el evaluador puede agregar o cambiar los valores de acuerdo al cliente o al empleador</t>
  </si>
  <si>
    <t>Si en necesario hacer algún ajuste en los datos, presionar confimar. Se requiere mayor ampliación de este punto.</t>
  </si>
  <si>
    <t>Resumen informativo</t>
  </si>
  <si>
    <t>Pasos detallados</t>
  </si>
  <si>
    <t>Se documenta el cambio en los estados a medida que se ha ido avanzando la solicitud generada.</t>
  </si>
  <si>
    <t>Carta Aprobación</t>
  </si>
  <si>
    <t xml:space="preserve">Generar la carta de aprobación, indicando que la solicitud pasa a otro estado donde Riesgos - Validación convalida los requisitos solicitados al cliente </t>
  </si>
  <si>
    <t>Fecha primera cuota</t>
  </si>
  <si>
    <t>Forma de pago</t>
  </si>
  <si>
    <t>Deposito Cliente
Deposito Distribuidor
Deposito Otros</t>
  </si>
  <si>
    <t>Esta consulta sera eliminada de Gemma, no es utilizada la opción Condicionadas.</t>
  </si>
  <si>
    <t>En precursar Riesgo (Admisión y validación) evaluan el caso del posible credito a aprobar dependiendo del monto y las condiciones</t>
  </si>
  <si>
    <t>Visualización de Reportes</t>
  </si>
  <si>
    <t>Motivos de Rechazo</t>
  </si>
  <si>
    <t>Reportes</t>
  </si>
  <si>
    <t>Tipo Vehículo</t>
  </si>
  <si>
    <t>Estado Vehículo</t>
  </si>
  <si>
    <t>Fecha Período</t>
  </si>
  <si>
    <t>Seleccionar vendedor</t>
  </si>
  <si>
    <t>Nuevo
Usado</t>
  </si>
  <si>
    <t>Seleccionar Ejecutivo</t>
  </si>
  <si>
    <t>Período válido</t>
  </si>
  <si>
    <t xml:space="preserve">Campo Obligatorio para la consulta. </t>
  </si>
  <si>
    <t>Operaciones Detallado</t>
  </si>
  <si>
    <t>Categoria</t>
  </si>
  <si>
    <t>Validar los 3 mas consultados</t>
  </si>
  <si>
    <t>Fecha válida</t>
  </si>
  <si>
    <t>Zona</t>
  </si>
  <si>
    <t>Seleccionar Zona</t>
  </si>
  <si>
    <t>1 Global
2 Nuevos
3 Expert
4 Usados
5 Estudio
6 Fuera</t>
  </si>
  <si>
    <t>Elegir el Distrubuidor según el primer filtro</t>
  </si>
  <si>
    <t xml:space="preserve">Reporte que muestra valores referente a la evaluación de acuerdo a la atención de los casos que se asigne a un empleado. </t>
  </si>
  <si>
    <t>Para ellos Riesgo define un rango de valores métricos y porcentaje que tienen un tope por mes</t>
  </si>
  <si>
    <t xml:space="preserve">Puntaje </t>
  </si>
  <si>
    <t>Opción</t>
  </si>
  <si>
    <t>Primera
Segunda
Tercera</t>
  </si>
  <si>
    <t>Mediante el reporte se puede analizar cual es el porcentaje de motivos de rechazo de acuerdo a la solicitudes de crédito realizada por el cliente.</t>
  </si>
  <si>
    <t>Mes</t>
  </si>
  <si>
    <t>Seleccionar Mes</t>
  </si>
  <si>
    <t>Año anterior o actual</t>
  </si>
  <si>
    <t>Reporte que permite validar la calidad de los créditos que son solicitados.</t>
  </si>
  <si>
    <t>Actualizar Datos Maestros</t>
  </si>
  <si>
    <t>Maestros</t>
  </si>
  <si>
    <t>RUT Bloqueados</t>
  </si>
  <si>
    <t>Cliente Nombre</t>
  </si>
  <si>
    <t>Nombre guardado</t>
  </si>
  <si>
    <t>Los valores se obtienen mediante variables cualitativas y cuantitativas de una muestra de 6626 cliente durante un período determinado.</t>
  </si>
  <si>
    <t>Funcionalidad que permite bloquear a un cliente reportado por algún inconveniente, como morosidad, estafa, robos.</t>
  </si>
  <si>
    <t>Fecha Desde</t>
  </si>
  <si>
    <t>Fecha Hasta</t>
  </si>
  <si>
    <t>Calcular</t>
  </si>
  <si>
    <t>Generada
Por Pagar
Pagada</t>
  </si>
  <si>
    <t>Eliminar</t>
  </si>
  <si>
    <t>Modifica</t>
  </si>
  <si>
    <t>Cliente RUT</t>
  </si>
  <si>
    <t>Negra Razón</t>
  </si>
  <si>
    <t>RUT Válido</t>
  </si>
  <si>
    <t>Descripción detallada</t>
  </si>
  <si>
    <t>Nombre Cliente</t>
  </si>
  <si>
    <t>Solicita confirmación para eliminar el cliente de la lista negra</t>
  </si>
  <si>
    <t>Solicita colocar una fecha de calculo, sin embargo no muestra nada</t>
  </si>
  <si>
    <t>Del listado que es filtrado de acuerdo a la busqueda, seleccionar un codigo, para trabajar con el caso.</t>
  </si>
  <si>
    <t>Resumen de los cambios respecto al estado del caso.</t>
  </si>
  <si>
    <t>Seleccionar la operación con la que se va a trabajar.</t>
  </si>
  <si>
    <t>Llama al proceso trabajar con casos (Validar la relevancia y el paso a paso de como trabajar la comisión)</t>
  </si>
  <si>
    <t>Trabajar con Comisiones</t>
  </si>
  <si>
    <t>Trabajar con Peajes</t>
  </si>
  <si>
    <t>Modificar Telefono</t>
  </si>
  <si>
    <t>Ver Propuesta</t>
  </si>
  <si>
    <t>Anular</t>
  </si>
  <si>
    <t>Prepagar</t>
  </si>
  <si>
    <t>Extingir</t>
  </si>
  <si>
    <t>Cancelar</t>
  </si>
  <si>
    <t xml:space="preserve">Ingresado	</t>
  </si>
  <si>
    <t>Nombre Válido</t>
  </si>
  <si>
    <t>Reporte solo de consulta que permite verificar los casos que han sido ingresados</t>
  </si>
  <si>
    <t>Comisiones Por Liquidar</t>
  </si>
  <si>
    <t>Al seleccionar una de las opciones de los filtros o escribir el nombre del cliente,  y Refrescar Busqueda se muestra un error Server Error in '/gemmatest2' Application.</t>
  </si>
  <si>
    <t>Fecha Válida</t>
  </si>
  <si>
    <t>Reporte utilizado por Dpto de Riesgos Validación para verificar las comisiones que estan pendiente por liquidar.</t>
  </si>
  <si>
    <t>Colocaciones Detallado</t>
  </si>
  <si>
    <t>Fecha Venta</t>
  </si>
  <si>
    <t>Validar los 3 mas utilizados</t>
  </si>
  <si>
    <t>Reporte que muestra información de acuerdo a la colocación del crédito, seleccionando característica, muestra valores cuantitativos</t>
  </si>
  <si>
    <t>Documentación Pendiente</t>
  </si>
  <si>
    <t>Pagado</t>
  </si>
  <si>
    <t>Seleccionar Vendedor</t>
  </si>
  <si>
    <t xml:space="preserve">Casos </t>
  </si>
  <si>
    <t>Generar otras solicitudes</t>
  </si>
  <si>
    <t>Panel Consulta Forzaje</t>
  </si>
  <si>
    <t>Operaciones no Cursadas por Prenda Pendiente</t>
  </si>
  <si>
    <t>Las prendas funcionan como una garantía para el acreedor de una deuda, es auto tiene limitación legal que permite su uso pero restringe su propiedad.</t>
  </si>
  <si>
    <t>Estado Op.: En Prenda si tomamos el numero de código, se puede verificar.</t>
  </si>
  <si>
    <t>Pendiente terminar desarrollo.</t>
  </si>
  <si>
    <t>Colocaciones</t>
  </si>
  <si>
    <t>Categoría</t>
  </si>
  <si>
    <t>Tipo Vehiculo</t>
  </si>
  <si>
    <t>Estado Vehiculo</t>
  </si>
  <si>
    <t>Reporte que permite verificar las cantidad de crédito que han sido colocados por período y de acuerdo al filtro de selección</t>
  </si>
  <si>
    <t>Colocaciones Consolidadas</t>
  </si>
  <si>
    <t>Financiera</t>
  </si>
  <si>
    <t>Autofin
Bci
Falabella
Forum
Global
Gmac
Maf
Masfin
Santander
Scotiabank
Tanner</t>
  </si>
  <si>
    <t>Financiera se refiere a la competencia, ya que global viene siendo una entidad financiera.</t>
  </si>
  <si>
    <r>
      <t>Reporte que muestra solicitudes de créditos.</t>
    </r>
    <r>
      <rPr>
        <b/>
        <sz val="11"/>
        <color rgb="FFFF0000"/>
        <rFont val="Calibri"/>
        <family val="2"/>
        <scheme val="minor"/>
      </rPr>
      <t xml:space="preserve"> Falta validar la diferencia entre este y los dos anteriores y quien lo utiliza</t>
    </r>
    <r>
      <rPr>
        <sz val="11"/>
        <rFont val="Calibri"/>
        <family val="2"/>
        <scheme val="minor"/>
      </rPr>
      <t xml:space="preserve"> </t>
    </r>
  </si>
  <si>
    <t xml:space="preserve">Falta validar la diferencia entre este y los otros dos de colocaciones y quien lo utiliza </t>
  </si>
  <si>
    <t>Valor por defecto.</t>
  </si>
  <si>
    <t>Créditos Pagados</t>
  </si>
  <si>
    <t>N° Operación</t>
  </si>
  <si>
    <t>Banco</t>
  </si>
  <si>
    <t>Fecha desde hasta</t>
  </si>
  <si>
    <t>Rango válido</t>
  </si>
  <si>
    <t>Nombre válido</t>
  </si>
  <si>
    <t>Número Válido</t>
  </si>
  <si>
    <t>Banco BBVA
Banco BCI
Banco BICE
Banco Consorcio
Banco Corpbanca
Banco de Chile
Banco Estado
Banco Falabella
Banco Internacional
Banco Itau
Banco Penta
Banco Santander
Banco Scotiabank
Banco Security
Cuenta Corriente</t>
  </si>
  <si>
    <t>Reporte que permite verificar la información de los créditos que han sido pagados. En estado Extinto o Prepagado.</t>
  </si>
  <si>
    <t>Falta validar que Gerencia hace uso del mismo. Y si se hace cambios de estado mediante la consulta al reporte.</t>
  </si>
  <si>
    <t>Cupón de Pago</t>
  </si>
  <si>
    <t>Operación</t>
  </si>
  <si>
    <t>Código Válido</t>
  </si>
  <si>
    <t>Cliente Email</t>
  </si>
  <si>
    <t>Fecha Pago</t>
  </si>
  <si>
    <t>Envía Email</t>
  </si>
  <si>
    <t xml:space="preserve">Check List </t>
  </si>
  <si>
    <t>Descripción Observaciones</t>
  </si>
  <si>
    <t>Generar</t>
  </si>
  <si>
    <t>Ingresar el numero de operación válido.</t>
  </si>
  <si>
    <t xml:space="preserve">Fecha que debe estar en lo parametros. </t>
  </si>
  <si>
    <t>No es obligatorio marca las opción</t>
  </si>
  <si>
    <t>Al generar la solicitud, se muestra un documento .pdf que la información del cupón generado.</t>
  </si>
  <si>
    <t>Reporte que muestra datos estadísticos de acuerdo con el filtro seleccionado y con el estado del crédito.</t>
  </si>
  <si>
    <t>Falta validar quien ocupa el reporte.</t>
  </si>
  <si>
    <t>Financieras</t>
  </si>
  <si>
    <t>Fracasos</t>
  </si>
  <si>
    <t>01 Visita
02 Telefono
03 Referido
04 Web</t>
  </si>
  <si>
    <t>Gestión Comercial</t>
  </si>
  <si>
    <t>Reporte que válida la cantidad de operaciones fracasadas de acuerdo con la selección de los valores que varían por los motivos descritos de la categoría tomada</t>
  </si>
  <si>
    <t>Reporte que muestra valores sobre la gestión comercial según las siguientes categorías: Casos, Ventas, Solicitudes, Aprobados, Adjudicados, Cierre Venta, Cobertura, Aprobación, Cierre Cred., Penetración, Saldo Precio, Participación.</t>
  </si>
  <si>
    <t xml:space="preserve">Operaciones </t>
  </si>
  <si>
    <t xml:space="preserve">Zona </t>
  </si>
  <si>
    <r>
      <t xml:space="preserve">Reporte que muestra la cantidad de casos que han sido propuestos y enviados a solicitudes de acuerdo con otros valores estadísticos. </t>
    </r>
    <r>
      <rPr>
        <b/>
        <sz val="11"/>
        <color rgb="FFFF0000"/>
        <rFont val="Calibri"/>
        <family val="2"/>
        <scheme val="minor"/>
      </rPr>
      <t>Falta verificar que gerencia lo ocupa</t>
    </r>
  </si>
  <si>
    <t>Ventas</t>
  </si>
  <si>
    <t xml:space="preserve">Fecha </t>
  </si>
  <si>
    <t>Rango fecha válido</t>
  </si>
  <si>
    <t>Falta validar que gerencia lo ocupa</t>
  </si>
  <si>
    <t>Reporte que permite verificar ventas realizadas, de acuerdo con los estados: precursados, respaldados, validados, ingresados y cerrados.</t>
  </si>
  <si>
    <t xml:space="preserve">Ventas vs Proyección </t>
  </si>
  <si>
    <t>Fecha Compra estimada</t>
  </si>
  <si>
    <t>Reporte que permite comparar las ventas realizadas contra proyección de ventas futuras, posibles ventas.</t>
  </si>
  <si>
    <t>Falta validar que gerencia lo ocupa.</t>
  </si>
  <si>
    <t>Distribuidor
Mes</t>
  </si>
  <si>
    <t>Seleccionar Distribuidor</t>
  </si>
  <si>
    <t xml:space="preserve">Medida </t>
  </si>
  <si>
    <t>Monto</t>
  </si>
  <si>
    <t xml:space="preserve">Valor fijo mostrado en la pantalla, no se puede modificar </t>
  </si>
  <si>
    <r>
      <t>Reporte que muestra monto de acuerdo con el rango del peaje y la categoria seleccionada en el filtro</t>
    </r>
    <r>
      <rPr>
        <b/>
        <sz val="11"/>
        <color rgb="FFFF0000"/>
        <rFont val="Calibri"/>
        <family val="2"/>
        <scheme val="minor"/>
      </rPr>
      <t>. Falta validar que gerencia lo ocupa.</t>
    </r>
  </si>
  <si>
    <t>Clientes</t>
  </si>
  <si>
    <t xml:space="preserve">Administración </t>
  </si>
  <si>
    <t>Roles</t>
  </si>
  <si>
    <t>Asignación, administración y actualización de Roles</t>
  </si>
  <si>
    <t>Descripción del Rol</t>
  </si>
  <si>
    <t>Funcionalidades</t>
  </si>
  <si>
    <t>Clave</t>
  </si>
  <si>
    <t>Tipo</t>
  </si>
  <si>
    <t>Clave válida</t>
  </si>
  <si>
    <t>Todos
Modo de Transacción
Acción
Tab
Objeto (Pantalla)
Attribute</t>
  </si>
  <si>
    <t>Modificar</t>
  </si>
  <si>
    <t>Nombre seleccionado</t>
  </si>
  <si>
    <t>Descripción seleccionada</t>
  </si>
  <si>
    <t>Funcionalidad que permite cambiar el nombre y descripción del ROL existente.</t>
  </si>
  <si>
    <t>Transacción que permite crear, definir y modificar los roles asignados a los usuarios del sistema Gemma.</t>
  </si>
  <si>
    <t>Al presionar el link de funcionalidades se visualizan la diferentes funciones definidas y asociadas al ROL.</t>
  </si>
  <si>
    <t>Canales</t>
  </si>
  <si>
    <t xml:space="preserve">Eliminar </t>
  </si>
  <si>
    <t>Agregar</t>
  </si>
  <si>
    <t>Exportar a excel.</t>
  </si>
  <si>
    <t>Opción que permite eliminar el canal existente.</t>
  </si>
  <si>
    <t>Opción que permite modificar el canal existente.</t>
  </si>
  <si>
    <t>AGREGAR</t>
  </si>
  <si>
    <t>EXPORT EXCEL</t>
  </si>
  <si>
    <t>Nuevo nombre</t>
  </si>
  <si>
    <t>Permite crear una nueva opción</t>
  </si>
  <si>
    <t>ID</t>
  </si>
  <si>
    <t>Generado por sistema</t>
  </si>
  <si>
    <t>Campo a modificar</t>
  </si>
  <si>
    <t>Filtro para buscar un canal existente.</t>
  </si>
  <si>
    <t>Última Modificación Creación
Venta/Fracaso
Prepagado/Extinto</t>
  </si>
  <si>
    <t>Todos                  Renegociación
Refinanciamiento
Nuevo
Renovación</t>
  </si>
  <si>
    <t>Cerrando Crédito
Negoc. Descuento
Negoc. Toma
No hay modelo
No tiene Pie
Para mas Adelante
Vendiendo Vehículo
Viendo Otras Marcas
Sin seguimiento                     Todos</t>
  </si>
  <si>
    <t>Todos                            Inteligente
Convencional
Leasing
Leasing Inteligente</t>
  </si>
  <si>
    <t>Todos                        Renegociación
Refinanciamiento
Nuevo
Renovación</t>
  </si>
  <si>
    <r>
      <t xml:space="preserve">(Despliega un listado con todos los casos que tienen como </t>
    </r>
    <r>
      <rPr>
        <b/>
        <sz val="11"/>
        <color theme="1"/>
        <rFont val="Calibri"/>
        <family val="2"/>
        <scheme val="minor"/>
      </rPr>
      <t>Estado Op.: Propuesta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Propuesta</t>
    </r>
    <r>
      <rPr>
        <sz val="11"/>
        <color theme="1"/>
        <rFont val="Calibri"/>
        <family val="2"/>
        <scheme val="minor"/>
      </rPr>
      <t xml:space="preserve"> se llama al proceso de </t>
    </r>
    <r>
      <rPr>
        <b/>
        <sz val="11"/>
        <color theme="1"/>
        <rFont val="Calibri"/>
        <family val="2"/>
        <scheme val="minor"/>
      </rPr>
      <t xml:space="preserve">Generar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</si>
  <si>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Cotización y Estado Caso: Abierto,</t>
    </r>
    <r>
      <rPr>
        <sz val="11"/>
        <color theme="1"/>
        <rFont val="Calibri"/>
        <family val="2"/>
        <scheme val="minor"/>
      </rPr>
      <t xml:space="preserve"> campos seleccionados por defecto).                         La consulta se va a ir modificando de acuerdo al filtro de los campos seleccionados.                                                                                                                                                Al presionar en el listado alguno de los numero de CODIGO, se llama al proceso</t>
    </r>
    <r>
      <rPr>
        <b/>
        <sz val="11"/>
        <color theme="1"/>
        <rFont val="Calibri"/>
        <family val="2"/>
        <scheme val="minor"/>
      </rPr>
      <t xml:space="preserve"> Generar propuesta.                                                                                        </t>
    </r>
    <r>
      <rPr>
        <sz val="11"/>
        <color theme="1"/>
        <rFont val="Calibri"/>
        <family val="2"/>
        <scheme val="minor"/>
      </rPr>
      <t xml:space="preserve">Desde la pantalla inicial se puede adicionalmente </t>
    </r>
    <r>
      <rPr>
        <b/>
        <sz val="11"/>
        <color theme="1"/>
        <rFont val="Calibri"/>
        <family val="2"/>
        <scheme val="minor"/>
      </rPr>
      <t>Agregar Cotización - Agregar Propuesta</t>
    </r>
    <r>
      <rPr>
        <sz val="11"/>
        <color theme="1"/>
        <rFont val="Calibri"/>
        <family val="2"/>
        <scheme val="minor"/>
      </rPr>
      <t xml:space="preserve">. Y descargar en un archivo </t>
    </r>
    <r>
      <rPr>
        <b/>
        <sz val="11"/>
        <color theme="1"/>
        <rFont val="Calibri"/>
        <family val="2"/>
        <scheme val="minor"/>
      </rPr>
      <t>Excel</t>
    </r>
    <r>
      <rPr>
        <sz val="11"/>
        <color theme="1"/>
        <rFont val="Calibri"/>
        <family val="2"/>
        <scheme val="minor"/>
      </rPr>
      <t xml:space="preserve"> con la información seleccionada.</t>
    </r>
  </si>
  <si>
    <t xml:space="preserve">Al seleccionar las opciones que se encuentran en filtros, se actualiza la consulta Gestión de Casos abiertos y los dashboard descritos posteriormente. </t>
  </si>
  <si>
    <t>Los valores mostrados se actualizan de acuerdo  con el usuario activo.</t>
  </si>
  <si>
    <r>
      <t xml:space="preserve">(Despliega un listado con todos los casos que tienen como </t>
    </r>
    <r>
      <rPr>
        <b/>
        <sz val="11"/>
        <color theme="1"/>
        <rFont val="Calibri"/>
        <family val="2"/>
        <scheme val="minor"/>
      </rPr>
      <t>Estado Op.: Solicitud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Solicitud</t>
    </r>
    <r>
      <rPr>
        <sz val="11"/>
        <color theme="1"/>
        <rFont val="Calibri"/>
        <family val="2"/>
        <scheme val="minor"/>
      </rPr>
      <t xml:space="preserve"> se llama al proceso de </t>
    </r>
    <r>
      <rPr>
        <b/>
        <sz val="11"/>
        <color theme="1"/>
        <rFont val="Calibri"/>
        <family val="2"/>
        <scheme val="minor"/>
      </rPr>
      <t xml:space="preserve">Trabajar con casos -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</si>
  <si>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r>
      <t xml:space="preserve">(Despliega un listado con todos los casos que tienen como </t>
    </r>
    <r>
      <rPr>
        <b/>
        <sz val="11"/>
        <color theme="1"/>
        <rFont val="Calibri"/>
        <family val="2"/>
        <scheme val="minor"/>
      </rPr>
      <t>Estado Op.: Evaluación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Evaluación</t>
    </r>
    <r>
      <rPr>
        <sz val="11"/>
        <color theme="1"/>
        <rFont val="Calibri"/>
        <family val="2"/>
        <scheme val="minor"/>
      </rPr>
      <t xml:space="preserve"> se llama al proceso de </t>
    </r>
    <r>
      <rPr>
        <b/>
        <sz val="11"/>
        <color theme="1"/>
        <rFont val="Calibri"/>
        <family val="2"/>
        <scheme val="minor"/>
      </rPr>
      <t xml:space="preserve"> Aprobación y Ver Propuesta.</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</si>
  <si>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Aprobado</t>
  </si>
  <si>
    <t>Evaluadores</t>
  </si>
  <si>
    <t>Cotización
Propuesta
Solicitud
Evaluación 
Aprobada
Rechazada
Condicionada
Precursada
Validada
Cursada
Anulada
Ingresado 
Pagado 
Extinta
Prepagado
Respaldada
Todos</t>
  </si>
  <si>
    <t>Tesorería</t>
  </si>
  <si>
    <t>Generar operaciones de flujo de caja, saldos precios, comisiones, peajes</t>
  </si>
  <si>
    <t>Panel Pago Saldo Precio</t>
  </si>
  <si>
    <t>Generar Liquidación</t>
  </si>
  <si>
    <t xml:space="preserve">Una vez seleccionado los valores filtrados se muestran en la Grilla. Seleccionar las operaciones a cancelar. </t>
  </si>
  <si>
    <r>
      <t xml:space="preserve">(Despliega un listado con todos los casos que tienen como </t>
    </r>
    <r>
      <rPr>
        <b/>
        <sz val="11"/>
        <color theme="1"/>
        <rFont val="Calibri"/>
        <family val="2"/>
        <scheme val="minor"/>
      </rPr>
      <t>Estado Op.: Aprobada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llama al proceso de </t>
    </r>
    <r>
      <rPr>
        <b/>
        <sz val="11"/>
        <color theme="1"/>
        <rFont val="Calibri"/>
        <family val="2"/>
        <scheme val="minor"/>
      </rPr>
      <t xml:space="preserve"> Precursar.</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</si>
  <si>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Rechazada</t>
  </si>
  <si>
    <r>
      <t xml:space="preserve">(Despliega un listado con todos los casos que tienen como </t>
    </r>
    <r>
      <rPr>
        <b/>
        <sz val="11"/>
        <color theme="1"/>
        <rFont val="Calibri"/>
        <family val="2"/>
        <scheme val="minor"/>
      </rPr>
      <t>Estado Op.: Rechazada y Estado Caso: Abierto</t>
    </r>
    <r>
      <rPr>
        <sz val="11"/>
        <color theme="1"/>
        <rFont val="Calibri"/>
        <family val="2"/>
        <scheme val="minor"/>
      </rPr>
      <t xml:space="preserve">, campos seleccionados por defecto).                           La consulta se va a ir modificando de acuerdo al filtro de los campos seleccionados.                                                                                                                                                 Al presionar en el listado el </t>
    </r>
    <r>
      <rPr>
        <b/>
        <sz val="11"/>
        <color theme="1"/>
        <rFont val="Calibri"/>
        <family val="2"/>
        <scheme val="minor"/>
      </rPr>
      <t>numero de OP</t>
    </r>
    <r>
      <rPr>
        <sz val="11"/>
        <color theme="1"/>
        <rFont val="Calibri"/>
        <family val="2"/>
        <scheme val="minor"/>
      </rPr>
      <t xml:space="preserve">, como el caso se encuentra </t>
    </r>
    <r>
      <rPr>
        <b/>
        <sz val="11"/>
        <color theme="1"/>
        <rFont val="Calibri"/>
        <family val="2"/>
        <scheme val="minor"/>
      </rPr>
      <t>Estado Op.: Aprobado</t>
    </r>
    <r>
      <rPr>
        <sz val="11"/>
        <color theme="1"/>
        <rFont val="Calibri"/>
        <family val="2"/>
        <scheme val="minor"/>
      </rPr>
      <t xml:space="preserve"> se activan las opciones de </t>
    </r>
    <r>
      <rPr>
        <b/>
        <sz val="11"/>
        <color theme="1"/>
        <rFont val="Calibri"/>
        <family val="2"/>
        <scheme val="minor"/>
      </rPr>
      <t xml:space="preserve">apelar, anular, enviar solicitud.  </t>
    </r>
    <r>
      <rPr>
        <sz val="11"/>
        <color theme="1"/>
        <rFont val="Calibri"/>
        <family val="2"/>
        <scheme val="minor"/>
      </rPr>
      <t xml:space="preserve">                                                                                                           Desde la pantalla inicial se puede adicionalmente </t>
    </r>
    <r>
      <rPr>
        <b/>
        <sz val="11"/>
        <color theme="1"/>
        <rFont val="Calibri"/>
        <family val="2"/>
        <scheme val="minor"/>
      </rPr>
      <t>Agregar Cotización - Agregar Propuesta</t>
    </r>
    <r>
      <rPr>
        <sz val="11"/>
        <color theme="1"/>
        <rFont val="Calibri"/>
        <family val="2"/>
        <scheme val="minor"/>
      </rPr>
      <t>. Y descargar en un archivo Excel con los datos seleccionados.</t>
    </r>
  </si>
  <si>
    <t>FILTROS</t>
  </si>
  <si>
    <t>POR ESTADO DE CASOS</t>
  </si>
  <si>
    <t>Última Modificación   Creación
Venta/Fracaso
Prepagado/Extinto</t>
  </si>
  <si>
    <r>
      <t xml:space="preserve">(Despliega un listado con todos los casos que tienen como </t>
    </r>
    <r>
      <rPr>
        <b/>
        <sz val="11"/>
        <color theme="1"/>
        <rFont val="Calibri"/>
        <family val="2"/>
        <scheme val="minor"/>
      </rPr>
      <t>Seguimiento: Negoc. Toma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</si>
  <si>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Negoc. Descuento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</si>
  <si>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Cerrando Crédito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Solicitud, Evaluación, Aprobado, Rechazados.</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</si>
  <si>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hay Modelo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</si>
  <si>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No tiene Pie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</si>
  <si>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Seguimiento:Para mas Adelante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</si>
  <si>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Vendiendo Vehiculo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</si>
  <si>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Viendo otras Marcas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Propuesta, Solicitud, Evaluación, Aprobada, Rechazada.</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</si>
  <si>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Seguimiento: Sin Seguimiento y Estado Caso: Abierto,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con  </t>
    </r>
    <r>
      <rPr>
        <b/>
        <sz val="11"/>
        <color theme="1"/>
        <rFont val="Calibri"/>
        <family val="2"/>
        <scheme val="minor"/>
      </rPr>
      <t>Estado Op.: Cotización, Propuesta.</t>
    </r>
    <r>
      <rPr>
        <sz val="11"/>
        <color theme="1"/>
        <rFont val="Calibri"/>
        <family val="2"/>
        <scheme val="minor"/>
      </rPr>
      <t xml:space="preserve">                                                                                                                             *Se tiene como opción adional Agregar Cotización - Agregar Propuesta.</t>
    </r>
  </si>
  <si>
    <t>Cerrando Crédito
Negoc. Descuento
Negoc. Toma
No hay modelo
No tiene Pie
Para mas Adelante
Vendiendo Vehículo
Viendo Otras Marcas
Sin seguimiento               Todos</t>
  </si>
  <si>
    <r>
      <t xml:space="preserve">(Despliega un listado con todos los casos que tienen como </t>
    </r>
    <r>
      <rPr>
        <b/>
        <sz val="11"/>
        <color theme="1"/>
        <rFont val="Calibri"/>
        <family val="2"/>
        <scheme val="minor"/>
      </rPr>
      <t>Estado Op.: Precursada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</si>
  <si>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Respaldadas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</si>
  <si>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Validada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Precursados,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Desprecursar, Generar Carta de aprobación, Anular, Volver Estado.</t>
    </r>
    <r>
      <rPr>
        <sz val="11"/>
        <color theme="1"/>
        <rFont val="Calibri"/>
        <family val="2"/>
        <scheme val="minor"/>
      </rPr>
      <t xml:space="preserve">                                                                                                                           *Se tiene como opción adional Agregar Cotización - Agregar Propuesta.</t>
    </r>
  </si>
  <si>
    <r>
      <t xml:space="preserve">(Despliega un listado con todos los casos que tienen como </t>
    </r>
    <r>
      <rPr>
        <b/>
        <sz val="11"/>
        <color theme="1"/>
        <rFont val="Calibri"/>
        <family val="2"/>
        <scheme val="minor"/>
      </rPr>
      <t>Estado Op.: Ingresado y Estado Caso: Vendido con Crédito,</t>
    </r>
    <r>
      <rPr>
        <sz val="11"/>
        <color theme="1"/>
        <rFont val="Calibri"/>
        <family val="2"/>
        <scheme val="minor"/>
      </rPr>
      <t xml:space="preserve"> campos seleccionados por defecto).                                                                                                                                                                                   *La consulta se va a ir modificando de acuerdo al filtro de los campos seleccionados. Al seleccionar el numero OP de la Grilla, el sistema abre la opción </t>
    </r>
    <r>
      <rPr>
        <b/>
        <sz val="11"/>
        <color theme="1"/>
        <rFont val="Calibri"/>
        <family val="2"/>
        <scheme val="minor"/>
      </rPr>
      <t>trabajar con casos</t>
    </r>
    <r>
      <rPr>
        <sz val="11"/>
        <color theme="1"/>
        <rFont val="Calibri"/>
        <family val="2"/>
        <scheme val="minor"/>
      </rPr>
      <t xml:space="preserve"> mostrando los crédito </t>
    </r>
    <r>
      <rPr>
        <b/>
        <sz val="11"/>
        <color theme="1"/>
        <rFont val="Calibri"/>
        <family val="2"/>
        <scheme val="minor"/>
      </rPr>
      <t>Ingresados,</t>
    </r>
    <r>
      <rPr>
        <sz val="11"/>
        <color theme="1"/>
        <rFont val="Calibri"/>
        <family val="2"/>
        <scheme val="minor"/>
      </rPr>
      <t xml:space="preserve"> con las</t>
    </r>
    <r>
      <rPr>
        <b/>
        <sz val="11"/>
        <color theme="1"/>
        <rFont val="Calibri"/>
        <family val="2"/>
        <scheme val="minor"/>
      </rPr>
      <t xml:space="preserve"> </t>
    </r>
    <r>
      <rPr>
        <sz val="11"/>
        <color theme="1"/>
        <rFont val="Calibri"/>
        <family val="2"/>
        <scheme val="minor"/>
      </rPr>
      <t>Opciones</t>
    </r>
    <r>
      <rPr>
        <b/>
        <sz val="11"/>
        <color theme="1"/>
        <rFont val="Calibri"/>
        <family val="2"/>
        <scheme val="minor"/>
      </rPr>
      <t xml:space="preserve"> Generar Carta de aprobación, Anular.</t>
    </r>
    <r>
      <rPr>
        <sz val="11"/>
        <color theme="1"/>
        <rFont val="Calibri"/>
        <family val="2"/>
        <scheme val="minor"/>
      </rPr>
      <t xml:space="preserve">                                                                                                                           *Se tiene como opción adional Agregar Cotización - Agregar Propuesta.</t>
    </r>
  </si>
  <si>
    <t>Se muestra un resumen de los ítem indicados y una gráfica con relación a las ventas, casos y solicitudes. Según el Rol activo.</t>
  </si>
  <si>
    <t>CIDEF S.A</t>
  </si>
  <si>
    <t>VESPUCIO AUTOPLAZA</t>
  </si>
  <si>
    <t>Éxitos del Mes</t>
  </si>
  <si>
    <t>SOLANGE LAMILLA</t>
  </si>
  <si>
    <t xml:space="preserve">CLAUDIA SOTO </t>
  </si>
  <si>
    <t>MALL ALAMEDA</t>
  </si>
  <si>
    <t>Todos</t>
  </si>
  <si>
    <t>Filtro Fecha</t>
  </si>
  <si>
    <t>Desde</t>
  </si>
  <si>
    <t>Hasta</t>
  </si>
  <si>
    <t>Tipo de Financiamiento</t>
  </si>
  <si>
    <t>AUTOMOVIL</t>
  </si>
  <si>
    <t>CHEVROLET</t>
  </si>
  <si>
    <t>SPARK</t>
  </si>
  <si>
    <t xml:space="preserve">Abierto </t>
  </si>
  <si>
    <t>Última Modificación</t>
  </si>
  <si>
    <t>Creación</t>
  </si>
  <si>
    <t>TODOS</t>
  </si>
  <si>
    <t>02 WEB</t>
  </si>
  <si>
    <t>BCI</t>
  </si>
  <si>
    <t>Refinanciamiento</t>
  </si>
  <si>
    <t>Usuario activo en sistema</t>
  </si>
  <si>
    <t>Mostrado por defecto</t>
  </si>
  <si>
    <t xml:space="preserve">Barra con valor porcentual </t>
  </si>
  <si>
    <t>Fecha estimada Obligatoria</t>
  </si>
  <si>
    <t>Fecha valida proxima revisión</t>
  </si>
  <si>
    <t xml:space="preserve">Generar una cotización solicitada por un cliente o por un posible cliente, con el fin de validar si puede optar a la solicitud de un crédito automotriz </t>
  </si>
  <si>
    <t>Seleccionar día 05/10/15/20/25</t>
  </si>
  <si>
    <t>Fecha de Nacimiento</t>
  </si>
  <si>
    <t>Compra Para</t>
  </si>
  <si>
    <t>Tiene Aval</t>
  </si>
  <si>
    <t>Check Opcional</t>
  </si>
  <si>
    <t>Valor Vehículo</t>
  </si>
  <si>
    <t>Mínimo un 20% Valor Vehiculo</t>
  </si>
  <si>
    <t>Inteligente
Convencional</t>
  </si>
  <si>
    <r>
      <t xml:space="preserve">Calculado al ingresar mediante el boton </t>
    </r>
    <r>
      <rPr>
        <b/>
        <sz val="11"/>
        <color rgb="FFFF0000"/>
        <rFont val="Calibri"/>
        <family val="2"/>
        <scheme val="minor"/>
      </rPr>
      <t>Calcular Cuota</t>
    </r>
    <r>
      <rPr>
        <sz val="11"/>
        <color theme="1"/>
        <rFont val="Calibri"/>
        <family val="2"/>
        <scheme val="minor"/>
      </rPr>
      <t>, la tasa de interés a calcular.</t>
    </r>
  </si>
  <si>
    <t>Check que es seleccionado para que la propuesta genere la solicitud de crédito con la información cargada.</t>
  </si>
  <si>
    <t>Seleccionar filtro</t>
  </si>
  <si>
    <t>Fecha actual por defecto</t>
  </si>
  <si>
    <t>Mismo Datos Vehículo</t>
  </si>
  <si>
    <t>Generar Solicitud al Guardar</t>
  </si>
  <si>
    <t>En el Leasing el AVAL es un requisito obligatorio.</t>
  </si>
  <si>
    <t>BCI Especial</t>
  </si>
  <si>
    <t>Rango establecido</t>
  </si>
  <si>
    <t>Valor calculado en un excel</t>
  </si>
  <si>
    <t>Calcular los datos mediante un formato en excel, de acuerdo al precio del vehículo y el UF del día.</t>
  </si>
  <si>
    <t>Si</t>
  </si>
  <si>
    <t>Seleccionar BCI ESPECIAL</t>
  </si>
  <si>
    <t>Monto Válido</t>
  </si>
  <si>
    <t>Meses Laborando</t>
  </si>
  <si>
    <t>Dependiente del tipo cliente seleccionado se activa el siguiente combo: Dependiente o Independiente</t>
  </si>
  <si>
    <t>Independiente</t>
  </si>
  <si>
    <t>Normal
Renta Presunta
Instantaneo</t>
  </si>
  <si>
    <t>Se activa un icono que indica Subir Carpeta Tributaria</t>
  </si>
  <si>
    <t>Ingresos Independiente</t>
  </si>
  <si>
    <t>Ingreso Declarado</t>
  </si>
  <si>
    <t>De acuerdo con el tipo clasificación seleccionada en independiente: nomal, resta presunta, instantaneo.</t>
  </si>
  <si>
    <t>Usuario activo</t>
  </si>
  <si>
    <t>01 Visita</t>
  </si>
  <si>
    <t>02 Telefono</t>
  </si>
  <si>
    <t>03 Referido</t>
  </si>
  <si>
    <t>Teléfono</t>
  </si>
  <si>
    <t xml:space="preserve">Email </t>
  </si>
  <si>
    <t>Nuevo</t>
  </si>
  <si>
    <t>Usado</t>
  </si>
  <si>
    <t xml:space="preserve">Versión </t>
  </si>
  <si>
    <t>Barra Porcentual</t>
  </si>
  <si>
    <t>Chevrolet</t>
  </si>
  <si>
    <t>Foton</t>
  </si>
  <si>
    <t>SPARK GT II 1.2 MT LT</t>
  </si>
  <si>
    <t>MIDI</t>
  </si>
  <si>
    <t>MIDI TRUCK CARGO BOX</t>
  </si>
  <si>
    <t>17794574-9</t>
  </si>
  <si>
    <t xml:space="preserve">GLORIA CAROLINA </t>
  </si>
  <si>
    <t xml:space="preserve">VILCHES </t>
  </si>
  <si>
    <t>GUZMAN</t>
  </si>
  <si>
    <t>225885222</t>
  </si>
  <si>
    <t>964774141</t>
  </si>
  <si>
    <t>gvilchez@gmail.com</t>
  </si>
  <si>
    <t>Posible Comprador</t>
  </si>
  <si>
    <t>MARCELA MEZA</t>
  </si>
  <si>
    <t>Decidiendo Distribuidor</t>
  </si>
  <si>
    <t>Revisando opciones</t>
  </si>
  <si>
    <t>Viendo marcas</t>
  </si>
  <si>
    <t>Generar una cotización con todos los datos Información General, cliente, vehículo, seguimiento, observación, seguimiento  seleccionados.</t>
  </si>
  <si>
    <t>RUT INVALIDO</t>
  </si>
  <si>
    <t xml:space="preserve">Se espera que el sistema emita el mensaje de error Rut Invalido y Cliente Nombre es requerido </t>
  </si>
  <si>
    <t>26174438-4</t>
  </si>
  <si>
    <t>MARIELA</t>
  </si>
  <si>
    <t>123</t>
  </si>
  <si>
    <t>747</t>
  </si>
  <si>
    <t>PEREZ</t>
  </si>
  <si>
    <t>223296336</t>
  </si>
  <si>
    <t>jjjj</t>
  </si>
  <si>
    <t>963524122</t>
  </si>
  <si>
    <t>mperez@hotmail.com</t>
  </si>
  <si>
    <t>26174438-5</t>
  </si>
  <si>
    <t>26174438-6</t>
  </si>
  <si>
    <t>Validar funcionalidad generar cotización con los datos del cliente validos, estado de vehiculo NUEVO, marca CHEVROLET modelo SPARK, estado de seguimiento Cerrando Crédito, además fecha Est. De Compra, Fecha seguimiento y comentarios validos.</t>
  </si>
  <si>
    <t>Validar funcionalidad generar cotización con los datos del cliente validos, estado de vehiculo USADO, marca CHEVROLET modelo SPARK, estado de seguimiento Cerrando Crédito, además fecha Est. De Compra, Fecha seguimiento y comentarios validos.</t>
  </si>
  <si>
    <t>Validar funcionalidad generar cotización con los datos del cliente validos, estado de vehiculo NUEVO, marca FOTON modelo MIDI, estado de seguimiento Cerrando Crédito, además fecha Est. De Compra, Fecha seguimiento y comentarios validos.</t>
  </si>
  <si>
    <t>Paso a Paso</t>
  </si>
  <si>
    <t>Nombre CP</t>
  </si>
  <si>
    <t>Validar funcionalidad generar cotización con los datos del cliente validos, estado de vehiculo USADO, marca FOTON modelo MIDI, estado de seguimiento Cerrando Crédito, además fecha Est. De Compra, Fecha seguimiento y comentarios validos.</t>
  </si>
  <si>
    <t>Validar funcionalidad generar cotización con los datos del cliente validos, estado de vehiculo NUEVO, marca CHEVROLET modelo SPARK, estado de seguimiento Negoc. Descuento, además fecha Est. De Compra, Fecha seguimiento y comentarios validos.</t>
  </si>
  <si>
    <t>Validar funcionalidad generar cotización con los datos del cliente validos, estado de vehiculo USADO, marca CHEVROLET modelo SPARK, estado de seguimiento Negoc. Descuento, además fecha Est. De Compra, Fecha seguimiento y comentarios validos.</t>
  </si>
  <si>
    <t>Validar funcionalidad generar cotización con los datos del cliente validos, estado de vehiculo NUEVO, marca FOTON modelo MIDI, estado de seguimiento Negoc. Descuento, además fecha Est. De Compra, Fecha seguimiento y comentarios validos.</t>
  </si>
  <si>
    <t>Validar funcionalidad generar cotización con los datos del cliente validos, estado de vehiculo USADO, marca FOTON modelo MIDI, estado de seguimiento Negoc. Descuento, además fecha Est. De Compra, Fecha seguimiento y comentarios validos.</t>
  </si>
  <si>
    <t>Validar funcionalidad generar cotización en blanco sin ingresar ni seleccionar ningún valor.</t>
  </si>
  <si>
    <t>Validar funcionalidad generar cotización seleccionando un canal de información general y dejando en blanco - sin selección los siguientes campos.</t>
  </si>
  <si>
    <t>Validar funcionalidad generar cotización seleccionando un canal de información general, RUT inválido y dejando en blanco los siguientes campos.</t>
  </si>
  <si>
    <t>Validar funcionalidad generar cotización seleccionando canal, colocando un rut valido y dejando en blanco - sin selección los demás campos.</t>
  </si>
  <si>
    <t>Validar funcionalidad generar cotización seleccionando canal, colocando un rut valido no registrado, numero de telefono y correo invalido, y dejando en blanco - sin selección los demás campos.</t>
  </si>
  <si>
    <t>Validar funcionalidad generar cotización seleccionado información general, cliente y Estado del Vehículo, y dejando en blanco - Sin seleccionar los demás.</t>
  </si>
  <si>
    <t>Validar funcionalidad generar cotización con los datos información general, clientes, vehículo y dejando  blanco - Sin seleccionar los demás.</t>
  </si>
  <si>
    <t>Validar funcionalidad generar cotización con los datos información general, clientes, vehículo, Estado Seguimiento y dejando  blanco - Sin seleccionar los demás.</t>
  </si>
  <si>
    <t>Validar funcionalidad generar cotización con los datos información general, clientes, vehículo, Estado Seguimiento, Prob. Venta y dejando  blanco - Sin seleccionar los demás.</t>
  </si>
  <si>
    <t>Se espera que el sistema agregre los datos del cliente si el rut es valido y ya esta registrado, además que el sistema emita un mensaje de error solicitando datos: Seguimiento, Probabilidad de venta, Fecha estimada de compra, Estado, Comentario Tarea, Próxima tarea es requerido.</t>
  </si>
  <si>
    <t xml:space="preserve">Se espera que el sistema emita un mensaje de error con respecto al telefono primer  numero y el formato del correo El valor de simulación no coincide con el patrón especificado. </t>
  </si>
  <si>
    <t>Se espera que el sistema emita mensaje de error Seguimiento, Probabilidad de venta, Fecha estimada de compra, Comentario, Próxima tarea es requerido.</t>
  </si>
  <si>
    <t>Se espera que el sistema emita mensaje de error Fecha estimada de compra, Comentario, Próxima tarea es requerido.</t>
  </si>
  <si>
    <t>Se espera que el sistema emita mensaje de error Probabilidad de venta, Fecha estimada de compra, Comentario, Próxima tarea es requerido.</t>
  </si>
  <si>
    <t>Validar funcionalidad generar cotización con los datos información general, clientes, vehículo, Estado Seguimiento, Prob. Venta, fecha y dejando  blanco Comentario.</t>
  </si>
  <si>
    <t>Se espera que el sistema emita mensaje de error Comentario Tarea es requerido.</t>
  </si>
  <si>
    <t>TC_Gemma_CotizacionVehNuevoCHEVROLET</t>
  </si>
  <si>
    <t>TC_Gemma_CotizacionVehUsadoCHEVROLET</t>
  </si>
  <si>
    <t>TC_Gemma_CotizacionVehNuevoFOTON</t>
  </si>
  <si>
    <t>TC_Gemma_CotizacionVehUsadoFOTON</t>
  </si>
  <si>
    <t>TC_Gemma_CotizacionVehNuevoSeguimientoCC</t>
  </si>
  <si>
    <t>TC_Gemma_CotizacionVehUsadoSeguimientoCC</t>
  </si>
  <si>
    <t>TC_Gemma_CotizacionVehNuevoSeguimientoND</t>
  </si>
  <si>
    <t>TC_Gemma_CotizacionVehUsadoSeguimientoND</t>
  </si>
  <si>
    <t>Accciones</t>
  </si>
  <si>
    <t>Exportar Excel</t>
  </si>
  <si>
    <t>Se espera que el sistema emita mensaje de error con respecto que indique Marca, modelo, version, año y precio es requerido.</t>
  </si>
  <si>
    <t>Se espera que el sistema emita un mensaje de error que indique Canal es requerido además solicitando datos: Seguimiento, Probabilidad de venta, Fecha estimada de compra, Estado, Comentario Tarea, Próxima tarea es requerido.</t>
  </si>
  <si>
    <t>Se espera que el sistema emita un mensaje de error solicitando Simulación Cliente Email, Cliente Nombre, Celular, Año, Precio es requerido.</t>
  </si>
  <si>
    <t>TC_Gemma_CotizacionSinCamposSeleccionados</t>
  </si>
  <si>
    <t>TC_Gemma_CotizacionSeleccionandoCanal</t>
  </si>
  <si>
    <t>TC_Gemma_CotizacionSeleccionandoCanalRutInvalido</t>
  </si>
  <si>
    <t>TC_Gemma_CotizacionRutValidoRegistrado</t>
  </si>
  <si>
    <t>TC_Gemma_CotizacionRutValidoNORegistrado</t>
  </si>
  <si>
    <t>TC_Gemma_CotizacionInfGeneralCliente_EstadoVehiculo</t>
  </si>
  <si>
    <t>TC_Gemma_CotizacionInfGeneralClienteVehiculo</t>
  </si>
  <si>
    <t>TC_Gemma_CotizacionInfGeneralClienteVehCerrandoC</t>
  </si>
  <si>
    <t>TC_Gemma_CotizacionInfGeneralClienteVehCerrandoCVenta</t>
  </si>
  <si>
    <t>TC_Gemma_CotizacionInfGeneralClienteVehSinComentario</t>
  </si>
  <si>
    <t>TC_Gemma_IniciofiltroTodos</t>
  </si>
  <si>
    <t>Validar funcionalidad Inicio dashboard - Filtros seleccionando opción todos en filtros</t>
  </si>
  <si>
    <t>Validar funcionalidad Inicio dashboard - Filtros seleccionando opción todos junto con un Vendedor y Ejecutivo</t>
  </si>
  <si>
    <t>TC_Gemma_IniciofiltroTodosVendedor</t>
  </si>
  <si>
    <t>Validar funcionalidad Inicio dashboard - Filtros seleccionando opción todos junto con un Vendedor</t>
  </si>
  <si>
    <t>Generar una consulta a las tablas Gestión de Cobranza, de Op por Validar, de Op por Cursar, Casos Abiertos y los estados mostrados a mano izquierda, dependiendo del rol del usuario.</t>
  </si>
  <si>
    <t>TC_Gemma_IniciofiltroDistribuidorSurcusal</t>
  </si>
  <si>
    <t>Validar funcionalidad Inicio dashboard - Filtros seleccionando opción Distribuidor, Sucursal otras opciones Todos</t>
  </si>
  <si>
    <t>TC_Gemma_IniciofiltroDistribuidor</t>
  </si>
  <si>
    <t>Validar funcionalidad Inicio dashboard - Filtros seleccionando solo Distribuidor y las otras opciones Todos</t>
  </si>
  <si>
    <t>TC_Gemma_IniciofiltroDistribuidorVenEjec</t>
  </si>
  <si>
    <t>TC_Gemma_IniciofiltroTodosVenEjec</t>
  </si>
  <si>
    <t>Validar funcionalidad Inicio dashboard - Filtros seleccionando Distribuidor, Vendedor y Ejecutivo la opción Todos en Sucursal</t>
  </si>
  <si>
    <t>Generar una tabla de consulta con Estado Op: Cotización y Estado de Caso: Abierto junto con una numero OP Valido, demás valores por defecto.</t>
  </si>
  <si>
    <t>Generar una tabla de consulta con Estado Op: Cotización y Estado de Caso: Abierto junto con la selección de Distribuidor, Vendedor, Sucursal, Tipo Veh, Marca, Modelo, Seguimiento indicados.</t>
  </si>
  <si>
    <t>CLAUDIA ALEJANDRA MATURANA</t>
  </si>
  <si>
    <t>XX INVALIDO</t>
  </si>
  <si>
    <t>11 INVALIDO</t>
  </si>
  <si>
    <t xml:space="preserve">	11991534-1</t>
  </si>
  <si>
    <t>22 INVALIDO</t>
  </si>
  <si>
    <t>Generar una tabla de consulta con Estado Op: Cotización y Estado de Caso: Abierto junto con RUT Valido, demás valores por defecto.</t>
  </si>
  <si>
    <t>Generar una tabla de consulta con Estado Op: Cotización y Estado de Caso: Abierto junto con filtro fecha y un rango de fecha desde hasta. Los demás valores por defecto.</t>
  </si>
  <si>
    <t>Generar una tabla de consulta con Estado Op: Cotización y Estado de Caso: Abierto junto los valores de vendedor, ejecutivo, Tipo Credito, Tipo Financiamiento, Canal seleccionados. Los demás valores por defecto.</t>
  </si>
  <si>
    <t>No se Genera la tabla a consultar con el Estado Op Cotización. Mensaje: TOTAL CASOS: 0.</t>
  </si>
  <si>
    <t>Validar funcionalidad Inicio Por Estado Caso Cotización seleccionando Todos en los filtros, colocando un N° de OP Válido y demás valores en blanco</t>
  </si>
  <si>
    <t>Validar funcionalidad Inicio Por Estado Caso Cotización seleccionando Todos en los filtros, colocando Cliente Válido y demás valores en blanco</t>
  </si>
  <si>
    <t>Validar funcionalidad Inicio Por Estado Caso Cotización seleccionando Todos en los filtros, colocando RUT Válido y demás valores en blanco</t>
  </si>
  <si>
    <t>Validar funcionalidad Inicio Por Estado Caso Cotización seleccionando Todos en los filtros, filtro fecha, Desde, Hasta y demás valores en blanco</t>
  </si>
  <si>
    <t>Validar funcionalidad Inicio Por Estado Caso Cotización seleccionando Todos en los filtros excepto Vendedor, Ejecutivo, Tipo Credito, Tipo Financiamiento, Canal y demás valores en blanco</t>
  </si>
  <si>
    <t>Validar funcionalidad Inicio Por Estado Caso Cotización seleccionando Todos en los filtros, demás valores por defecto y colocando un numero de OP invalido</t>
  </si>
  <si>
    <t>Validar funcionalidad Inicio Por Estado Caso Cotización seleccionando Todos en los filtros, demás valores por defecto y colocando un Nombre de Cliente invalido</t>
  </si>
  <si>
    <t>Validar funcionalidad Inicio Por Estado Caso Cotización seleccionando Todos en los filtros, demás valores por defecto y colocando un RUT Cliente invalido</t>
  </si>
  <si>
    <t>Validar funcionalidad Inicio Por Estado Caso Propuestas seleccionando Distribuidor, Vendedor, Sucursal, Tipo Vehiculo, Marca, Modelo, Seguimiento, los demás campo en blanco y selección Todos.</t>
  </si>
  <si>
    <t>Generar una tabla de consulta con Estado Op: Propuesta y Estado de Caso: Abierto junto con una numero OP Valido, demás valores por defecto.</t>
  </si>
  <si>
    <t>Generar una tabla de consulta con Estado Op: Propuesta y Estado de Caso: Abierto junto con la selección de Distribuidor, Vendedor, Sucursal, Tipo Veh, Marca, Modelo, Seguimiento indicados.</t>
  </si>
  <si>
    <t>IVAN ANTONIO PIZARRO</t>
  </si>
  <si>
    <t>Generar una tabla de consulta con todos los datos de solicitudes registradas para ese cliente Estado Op: Cotización y Estado de Caso: Abierto, demás valores por defecto.</t>
  </si>
  <si>
    <t>Validar funcionalidad Inicio Por Estado Caso Propuestas seleccionando Todos en los filtros, colocando un N° de OP Válido y demás valores en blanco</t>
  </si>
  <si>
    <t>Validar funcionalidad Inicio Por Estado Caso Propuestas seleccionando Todos en los filtros, colocando Cliente Nombre Válido y demás valores en blanco</t>
  </si>
  <si>
    <t>18097380-K</t>
  </si>
  <si>
    <t>Validar funcionalidad Inicio Por Estado Caso Propuestas seleccionando Todos en los filtros, colocando RUT Válido y demás valores en blanco.</t>
  </si>
  <si>
    <t>Generar una tabla de consulta de los numero de OP registradas con el Nombre del Cliente, con los datos de solicitudes Estado Op: Propuesta y Estado de Caso: Abierto, demás valores por defecto.</t>
  </si>
  <si>
    <t>Generar una tabla de consulta de los numero de OP registradas para el RUT, con los datos de solicitudes Estado Op: Propuesta y Estado de Caso: Abierto, demás valores por defecto.</t>
  </si>
  <si>
    <t>Generar una tabla de consulta con Estado Op: Propuesta y Estado de Caso: Abierto junto con filtro fecha y un rango de fecha desde hasta. Los demás valores por defecto.</t>
  </si>
  <si>
    <t>Validar funcionalidad Inicio Por Estado Caso Propuestas seleccionando Todos en los filtros, excepto en filtro fecha, Desde, Hasta y demás valores en blanco</t>
  </si>
  <si>
    <t>Generar una tabla de consulta con Estado Op: Propuesta y Estado de Caso: Abierto junto los valores de vendedor, ejecutivo, Tipo Credito, Tipo Financiamiento, Canal seleccionados. Los demás valores por defecto.</t>
  </si>
  <si>
    <t>TC_Gemma_InicioPorEstadoCotNumeroOPInvalido</t>
  </si>
  <si>
    <t>TC_Gemma_InicioPorEstadoCotClienteNomInvalido</t>
  </si>
  <si>
    <t>TC_Gemma_InicioPorEstadoCotRUTInvalido</t>
  </si>
  <si>
    <t>Validar funcionalidad Inicio Por Estado Caso Propuestas seleccionando Todos en los filtros, demás valores por defecto y colocando un numero de OP invalido</t>
  </si>
  <si>
    <t>Validar funcionalidad Inicio Por Estado Caso Propuestas seleccionando Todos en los filtros excepto Vendedor, Ejecutivo, Tipo Credito, Tipo Financiamiento, Canal y demás valores en blanco</t>
  </si>
  <si>
    <t>Validar funcionalidad Inicio Por Estado Caso Propuestas seleccionando Todos en los filtros, demás valores por defecto y colocando un Nombre de Cliente invalido</t>
  </si>
  <si>
    <t>Validar funcionalidad Inicio Por Estado Caso Propuestas seleccionando Todos en los filtros, demás valores por defecto y colocando un RUT Cliente invalido</t>
  </si>
  <si>
    <t xml:space="preserve"> Fecha Primera Cuota</t>
  </si>
  <si>
    <t xml:space="preserve">05/ 10/ 15/ 20/ 25 del mes </t>
  </si>
  <si>
    <t>Teléfono fijo</t>
  </si>
  <si>
    <t>Dependiente</t>
  </si>
  <si>
    <t>Empresa</t>
  </si>
  <si>
    <r>
      <t xml:space="preserve">Compra Para     </t>
    </r>
    <r>
      <rPr>
        <b/>
        <sz val="11"/>
        <color theme="1"/>
        <rFont val="Calibri"/>
        <family val="2"/>
        <scheme val="minor"/>
      </rPr>
      <t>Check</t>
    </r>
  </si>
  <si>
    <r>
      <t xml:space="preserve">Tiene Aval       </t>
    </r>
    <r>
      <rPr>
        <b/>
        <sz val="11"/>
        <color theme="1"/>
        <rFont val="Calibri"/>
        <family val="2"/>
        <scheme val="minor"/>
      </rPr>
      <t>Check</t>
    </r>
  </si>
  <si>
    <t>Mínimo 20% del Precio</t>
  </si>
  <si>
    <t>SI</t>
  </si>
  <si>
    <t>NO</t>
  </si>
  <si>
    <t>Tipo de Credito</t>
  </si>
  <si>
    <t>Plazos y Cuotas</t>
  </si>
  <si>
    <t>Compra Inteligente</t>
  </si>
  <si>
    <t>Crédito Convencional</t>
  </si>
  <si>
    <t>Check</t>
  </si>
  <si>
    <t>9010248-6</t>
  </si>
  <si>
    <t>JUAN ANGEL</t>
  </si>
  <si>
    <t>MARIO</t>
  </si>
  <si>
    <t>MILLALONCO</t>
  </si>
  <si>
    <t>225255896</t>
  </si>
  <si>
    <t>977558885</t>
  </si>
  <si>
    <t>gemmatest@grupoglobal.cl</t>
  </si>
  <si>
    <t>17-12-1968</t>
  </si>
  <si>
    <t>Accesorio</t>
  </si>
  <si>
    <t>Silver</t>
  </si>
  <si>
    <t>Calcular Cuota</t>
  </si>
  <si>
    <t>Tasa</t>
  </si>
  <si>
    <t>1,21 -1,77</t>
  </si>
  <si>
    <t>Cliente revisando opciones</t>
  </si>
  <si>
    <t>Generar una propuesta al cliente con todos los datos Información General, cliente, vehículo, prestamo, plazos y cuotas, seguimiento, observación  seleccionados. Se genera la solicitud de crédito presionando el check.</t>
  </si>
  <si>
    <t>Validar funcionalidad generar propuesta con los datos del cliente validos, estado de vehiculo NUEVO, marca CHEVROLET modelo SPARK, estado de seguimiento Cerrando Crédito, además otros valores seguimiento validos. Seleccionar Generar Solicitud al Guardar.</t>
  </si>
  <si>
    <t>Validar funcionalidad generar propuesta con los datos del cliente validos, estado de vehiculo USADO, marca CHEVROLET modelo SPARK, estado de seguimiento Cerrando Crédito, demás valores de seguimiento y comentarios validos. Seleccionar Generar Solicitud al Guardar.</t>
  </si>
  <si>
    <t>Validar funcionalidad generar propuesta con los datos del cliente validos, estado de vehiculo NUEVO, marca FOTON modelo MIDI, seguimiento y comentarios, validos. Seleccionar Generar Solicitud al Guardar.</t>
  </si>
  <si>
    <t>Se solicita Aval</t>
  </si>
  <si>
    <t>1,05 -1,49</t>
  </si>
  <si>
    <t>TC_Gemma_PropuestaVehNuevoCHEVROLET</t>
  </si>
  <si>
    <t>TC_Gemma_PropuestaVehUsadoCHEVROLET</t>
  </si>
  <si>
    <t>TC_Gemma_PropuestaVehNuevoFOTON</t>
  </si>
  <si>
    <t>TC_Gemma_PropuestaVehUsadoFOTON</t>
  </si>
  <si>
    <t>TC_Gemma_PropuestaProductoPre</t>
  </si>
  <si>
    <t>TC_Gemma_PropuestaProductoSil</t>
  </si>
  <si>
    <t>Validar funcionalidad generar propuesta con los datos del cliente validos, estado de vehiculo USADO, marca FOTON modelo MIDI, seguimiento y comentarios, validos. Seleccionar Generar Solicitud al Guardar.</t>
  </si>
  <si>
    <t>Validar funcionalidad generar propuesta informacion general, cliente, Vehiculo, Seguimiento, comentarios validos. Prestamo tipo de credito inteligente y producto Premium. Seleccionar Generar Solicitud al Guardar.</t>
  </si>
  <si>
    <t>Validar funcionalidad generar propuesta informacion general, cliente, Vehiculo, Seguimiento, comentarios validos. Prestamo producto Silver tasa en rango 1,21 -1,77. Seleccionar Generar Solicitud al Guardar.</t>
  </si>
  <si>
    <t>Generar una propuesta al cliente con todos los datos Información General, cliente, vehículo, seguimiento, observación  seleccionados,  prestamo-Tipo Producto Silver, plazos y cuotas calculados según la tasa. Se genera la solicitud de crédito presionando el check.</t>
  </si>
  <si>
    <t>Generar una propuesta al cliente con todos los datos Información General, cliente, vehículo, seguimiento, observación  seleccionados,  prestamo-Tipo Producto Premium, plazos y cuotas calculados. Se genera la solicitud de crédito presionando el check.</t>
  </si>
  <si>
    <t>17-12-1969</t>
  </si>
  <si>
    <t>TC_Gemma_PropuestaTipoCredInteligente</t>
  </si>
  <si>
    <t>TC_Gemma_PropuestaTipoCredConvencional</t>
  </si>
  <si>
    <t>Validar funcionalidad generar cotización información general, cliente, vehículo, Seguimiento, comentarios validos, Prestamo - Tipo de Crédito Inteligente, Plazo y cuotas calculado según la tasa. Seleccionar Generar Solicitud al Guardar.</t>
  </si>
  <si>
    <t>Validar funcionalidad generar cotización información general, cliente, vehículo, Seguimiento, comentarios validos, Prestamo - Tipo de Crédito Convencional, Plazo y cuotas calculado según la tasa. Seleccionar Generar Solicitud al Guardar.</t>
  </si>
  <si>
    <t>Generar una propuesta al cliente con todos los datos Información General, cliente, vehículo, seguimiento, observación  seleccionados,  prestamo-Inteligente, plazos y cuotas calculados. Se genera la solicitud de crédito presionando el check.</t>
  </si>
  <si>
    <t>Generar una propuesta al cliente con todos los datos Información General, cliente, vehículo, seguimiento, observación  seleccionados,  prestamo-convencional, plazos y cuotas calculados. Se genera la solicitud de crédito presionando el check.</t>
  </si>
  <si>
    <t>79919580-1</t>
  </si>
  <si>
    <t>TRANSPORTES HOEVEL LTDA</t>
  </si>
  <si>
    <t>222588855</t>
  </si>
  <si>
    <t>985225887</t>
  </si>
  <si>
    <t>transporteh@gmail.cl</t>
  </si>
  <si>
    <t>El Aval es obligatorio</t>
  </si>
  <si>
    <t>TC_Gemma_PropuestaTipoClienteEmpresa</t>
  </si>
  <si>
    <t>TC_Gemma_PropuestaTipoClienteDependiente</t>
  </si>
  <si>
    <t xml:space="preserve">Validar funcionalidad generar propuesta con Cliente - tipo de cliente: Empresa, vehículo, prestamo, plazo y cuotas, seguimiento, validos además al seleccionar la tasa a calcular solo toma Silver. El aval es obligatorio por tratarse de una empresa. Seleccionar Generar Solicitud al Guardar. </t>
  </si>
  <si>
    <t>Validar funcionalidad generar propuesta con Cliente - tipo de cliente: Dependiente, vehículo, prestamo, plazo y cuotas, seguimiento, validos. Seleccionar Generar Solicitud al Guardar.</t>
  </si>
  <si>
    <t>TC_Gemma_PropuestaSeguimientoND</t>
  </si>
  <si>
    <t>TC_Gemma_PropuestaVehUsadoSeguimientoND</t>
  </si>
  <si>
    <t>Validar funcionalidad generar propuesta informacion general, cliente, Vehiculo, comentarios validos.  Seguimiento Cerrando Crédito. Seleccionar Generar Solicitud al Guardar.</t>
  </si>
  <si>
    <t>Validar funcionalidad generar propuesta informacion general, cliente, Vehiculo, comentarios validos.  Seguimiento Negoc. Descuento. Seleccionar Generar Solicitud al Guardar.</t>
  </si>
  <si>
    <t>Generar una propuesta al cliente con todos los datos Información General, cliente, vehículo, prestamo, observación  seleccionados,  plazos y cuotas calculados, seguimiento-Cerrando credito. Se genera la solicitud de crédito presionando el check.</t>
  </si>
  <si>
    <t>Generar una propuesta al cliente con todos los datos Información General, cliente, vehículo, prestamo, observación  seleccionados,  plazos y cuotas calculados, seguimiento-Negoc. Descuento. Se genera la solicitud de crédito presionando el check.</t>
  </si>
  <si>
    <t>TC_Gemma_PropuestaSinCamposSeleccionados</t>
  </si>
  <si>
    <t>Validar funcionalidad generar propuesta en blanco sin ingresar ni seleccionar valores.</t>
  </si>
  <si>
    <t>Se espera que el sistema emita un mensaje de error indicando Fecha Primera Cuota es requerido.</t>
  </si>
  <si>
    <t>TC_Gemma_PropuestaInformacionGRutInvalido</t>
  </si>
  <si>
    <t>Validar funcionalidad generar propuesta seleccionando información general, RUT inválido y dejando en blanco los siguientes campos.</t>
  </si>
  <si>
    <t>TC_Gemma_PropuestaRutValidoRegistrado</t>
  </si>
  <si>
    <t>Validar funcionalidad generar propuesta seleccionando información general, colocando un rut valido y dejando en blanco - sin selección los demás campos.</t>
  </si>
  <si>
    <t>TC_Gemma_PropuestaRutValidoNORegistrado</t>
  </si>
  <si>
    <t>Validar funcionalidad generar propuesta seleccionando informacion general, colocando un rut valido no registrado, numero de telefono y correo invalido, y dejando en blanco - sin selección los demás campos.</t>
  </si>
  <si>
    <t xml:space="preserve">Se espera que el sistema emita un mensaje de error con respecto al telefono primer  numero y el formato del correo, El valor de simulación no coincide con el patrón especificado. </t>
  </si>
  <si>
    <t>23-01-1979</t>
  </si>
  <si>
    <t>TC_Gemma_PropuestaInfGeneralCliente_EstadoVehiculo</t>
  </si>
  <si>
    <t>Validar funcionalidad generar propuesta seleccionado información general, cliente y Estado del Vehículo, y dejando en blanco - Sin seleccionar los demás.</t>
  </si>
  <si>
    <t>Se espera que el sistema emita mensaje de error con respecto que indique vehículo año y precio son requerido.</t>
  </si>
  <si>
    <t>TC_Gemma_PropuestaInfGeneralClienteVehiculo</t>
  </si>
  <si>
    <t>Se espera que el sistema emita mensaje de error El pie debe ser menor que al precio del Vehículo, además de Comentario Tarea, Próxima tarea, Seguimiento, Probabilidad de venta, Fecha estimada de compra, es requerido.</t>
  </si>
  <si>
    <t>TC_Gemma_PropuestaInformacionGCliente_PlazoCuotas</t>
  </si>
  <si>
    <t>Validar funcionalidad generar propuesta con los datos información general, clientes, vehículo y dejando  blanco precio y Sin seleccionar los demás.</t>
  </si>
  <si>
    <t>Validar funcionalidad generar propuesta con los datos información general, clientes, vehículo, dejando  blanco - Sin seleccionar los demás.</t>
  </si>
  <si>
    <t>Se espera que el sistema emita mensaje de error Debe Calcular Cuotas Inteligentes.</t>
  </si>
  <si>
    <t>TC_Gemma_PropuestaInformacionGCliente_Seguimiento</t>
  </si>
  <si>
    <t>Validar funcionalidad generar propuesta con los datos información general, clientes, vehículo, plazo y cuotas, dejando  blanco - Sin seleccionar los demás.</t>
  </si>
  <si>
    <t>Se espera que el sistema emita mensaje de error Comentario Tarea, Próxima tarea, Probabilidad de venta, seguimiento, Fecha estimada de compra, es requerido.</t>
  </si>
  <si>
    <t>Validar funcionalidad generar cotización con los datos información general, clientes, vehículo, prestamo, plazo y cuota, Seguimiento, Prob. Venta, fecha y dejando  blanco Comentario.</t>
  </si>
  <si>
    <t>Maestros - Canales</t>
  </si>
  <si>
    <t>Acción</t>
  </si>
  <si>
    <t>Buscar</t>
  </si>
  <si>
    <t>Categoria Nombre</t>
  </si>
  <si>
    <t>Filtro</t>
  </si>
  <si>
    <t xml:space="preserve">Exportar Excel </t>
  </si>
  <si>
    <t>Maestros - Categoria Distribuidores</t>
  </si>
  <si>
    <t>TC_Gemma_CategoríaDistribuidor_Modificar</t>
  </si>
  <si>
    <t>TC_Gemma_CategoríaDistribuidor_Eliminar</t>
  </si>
  <si>
    <t>TC_Gemma_Canales_Modificar</t>
  </si>
  <si>
    <t>TC_Gemma_Canales_Eliminar</t>
  </si>
  <si>
    <t>Maestros - Tipos de Vehículos</t>
  </si>
  <si>
    <t>No Maneja Compra Inteligente</t>
  </si>
  <si>
    <t>Generar una tabla consulta con el campo Categoría Nombre mostrando el valor agregado. Exportar en un documento excel la(s) categoría de Distribuidor agregada.</t>
  </si>
  <si>
    <t xml:space="preserve">Generar una tabla consulta con las coincidencia escritas en el el campo Categoría Nombre. </t>
  </si>
  <si>
    <t>Si el campo seleccionado esta siendo usado se observa por ej el mensaje: Eliminación no válida, hay información en Distribuidores. Generar una tabla resumen con la Categoría Nombre donde ya no estara visible el valor eliminado. Exportar en un documento excel la(s) categoría de distribuidor en sistema.</t>
  </si>
  <si>
    <t>Generar una tabla resumen mostrando la Categoría Nombre modificada. Exportar en un documento excel la(s) categoría de distribuidor modificada.</t>
  </si>
  <si>
    <t xml:space="preserve">Generar una tabla consulta con las coincidencia escritas en el el campo Vehículo. </t>
  </si>
  <si>
    <t>Generar una tabla consulta con los tipos de vehículo mostrando el valor agregado. Exportar en un documento excel los tipos de vehículo existente y agregado.</t>
  </si>
  <si>
    <t>Generar una tabla resumen mostrando los tipos de vehículo existente y modificado. Exportar en un documento excel los tipos de vehículo existente y modificados.</t>
  </si>
  <si>
    <t>Si el campo seleccionado esta siendo usado se observa por ej el mensaje: Eliminación no válida, hay información en Simulación. Generar una tabla resumen con los tipos de vehículo donde ya no estara visible el valor eliminado. Exportar en un documento excel los tipos de vehículos en sistema.</t>
  </si>
  <si>
    <t>Maestros - Actividad Económica</t>
  </si>
  <si>
    <t xml:space="preserve">Actividad Ecónomica </t>
  </si>
  <si>
    <t>Generar una tabla resumen con todos los datos. Exportar en un documento excel las categorias de distribuidor.</t>
  </si>
  <si>
    <t>Generar una tabla consulta con los tipos de vehículo mostrando el vehículo agregado. Exportar en un documento excel los tipos de vehículo existentes y agregado.</t>
  </si>
  <si>
    <t>Generar una tabla resumen mostrando los tipos de vehículo existente y modificado. Exportar en un documento excel los tipos de vehículo existentes y modificado.</t>
  </si>
  <si>
    <t>Ingresos Mensual</t>
  </si>
  <si>
    <t>Nomal</t>
  </si>
  <si>
    <t>Renta Presunta</t>
  </si>
  <si>
    <t xml:space="preserve">Ingreso Declarado	</t>
  </si>
  <si>
    <t xml:space="preserve">Ingresos	</t>
  </si>
  <si>
    <t>Ninguno</t>
  </si>
  <si>
    <t>Prima Neta UF</t>
  </si>
  <si>
    <t>Adicional</t>
  </si>
  <si>
    <t>Valor</t>
  </si>
  <si>
    <t>17328472-1</t>
  </si>
  <si>
    <t>222971000</t>
  </si>
  <si>
    <t>961580681</t>
  </si>
  <si>
    <t>jperez@gmail.com</t>
  </si>
  <si>
    <t>86776400-3</t>
  </si>
  <si>
    <t>Antigüedad Meses</t>
  </si>
  <si>
    <t>Usado Silver</t>
  </si>
  <si>
    <t>Usado Premium</t>
  </si>
  <si>
    <t>Cliente cumple con los requisitos validar</t>
  </si>
  <si>
    <t>Gold</t>
  </si>
  <si>
    <t>TC_Gemma_SolicitudSinCamposSeleccionados</t>
  </si>
  <si>
    <t>Se espera que el sistema emita un mensaje de error indicando Teléfono es requerido.</t>
  </si>
  <si>
    <t>TC_Gemma_SolicitudRutValidoNORegistrado</t>
  </si>
  <si>
    <t>Se espera que el sistema emita un mensaje de error indicando Teléfono es requerido. Rut válido no registrado.</t>
  </si>
  <si>
    <t>TC_Gemma_SolicitudRutValidoRegistrado</t>
  </si>
  <si>
    <t>Se espera que el sistema agregre los datos del cliente si el rut es valido. El sistema emite el mensaje RUT Empleador es requerido, debido a que el cliente en dependiente.</t>
  </si>
  <si>
    <t>TC_Gemma_SolicitudFaltaTipoVehDependiente</t>
  </si>
  <si>
    <t>X</t>
  </si>
  <si>
    <t>Se espera que el sistema emita un mensaje de error RUT Cliente inválido.</t>
  </si>
  <si>
    <t xml:space="preserve">TC_Gemma_SolicitudRutInvalido </t>
  </si>
  <si>
    <t>Se espera que el sistema emita mensaje de error Precio es requerido.</t>
  </si>
  <si>
    <t xml:space="preserve">Se espera que el sistema emita mensaje de error Tipo Vehículo es requerido. </t>
  </si>
  <si>
    <t>TC_Gemma_SolicitudFaltaTipoCredIndependiente</t>
  </si>
  <si>
    <t>Se espera que el sistema emita mensaje de error Ingreso Declarado es Obligatorio.</t>
  </si>
  <si>
    <t>TC_Gemma_SolicitudFaltaTipoClienteIndependiente</t>
  </si>
  <si>
    <t>TC_Gemma_SolicitudFaltaTipoClienteDependiente</t>
  </si>
  <si>
    <t>Se espera que el sistema emita mensaje de error Tipo de Crédito es requerido.</t>
  </si>
  <si>
    <t>TC_Gemma_SolicitudFaltaTipoProductoIndependiente</t>
  </si>
  <si>
    <t>Se espera que el sistema emita mensaje de error Producto es requerido.</t>
  </si>
  <si>
    <t>Carpeta Tributarea</t>
  </si>
  <si>
    <t>TC_Gemma_SolicitudFaltaTipoCreditoEmpresa</t>
  </si>
  <si>
    <t>Se espera que el sistema emita mensaje de error Debe Subir Carpeta Digital, La Carpeta Digital es Requerida.</t>
  </si>
  <si>
    <t>TC_Gemma_SolicitudFaltaRutEmpresa</t>
  </si>
  <si>
    <t>Se espera que el sistema emita mensaje de error Debe Subir Rut Aval es Requerido, La Carpeta Digital es Requerida, El Rut Ingresado no Corresponde a la Carpeta Tributaria, Teléfono es requerido.</t>
  </si>
  <si>
    <t>17328472-2</t>
  </si>
  <si>
    <t>TC_Gemma_SolicitudRutAVAL_Empresa</t>
  </si>
  <si>
    <t>Se espera que el sistema emita mensaje de error Debe Subir La Carpeta Digital es Requerida, El Rut Ingresado no Corresponde a la Carpeta Tributaria.</t>
  </si>
  <si>
    <t>Con Valores</t>
  </si>
  <si>
    <t>Sin Valores</t>
  </si>
  <si>
    <t>TC_Gemma_CategoríaDistribuidorAgregar_Cancelar</t>
  </si>
  <si>
    <t>TC_Gemma_CategoríaDistribuidorModificar_Cancelar</t>
  </si>
  <si>
    <t>TC_Gemma_CategoríaDistribuidorEliminar_Cancelar</t>
  </si>
  <si>
    <t>Se espera que el sistema no actualice los valores que el usuario agregue. El sistema vuelve al formulario anterior.</t>
  </si>
  <si>
    <t>Se espera que el sistema no actualice los valores que el usuario modifique. El sistema vuelve al formulario anterior.</t>
  </si>
  <si>
    <t>Se espera que el sistema no actualice los valores que se hayan seleccionado por el usuario para eliminar. El sistema vuelve al formulario anterior.</t>
  </si>
  <si>
    <t>TC_Gemma_CanalesAgregar_Cancelar</t>
  </si>
  <si>
    <t>TC_Gemma_CanalesModificar_Cancelar</t>
  </si>
  <si>
    <t>TC_Gemma_CanalesEliminar_Cancelar</t>
  </si>
  <si>
    <t>TC_Gemma_ActividadEconómicaEliminar_Cancelar</t>
  </si>
  <si>
    <t>TC_Gemma_ActividadEconómicaModificar_Cancelar</t>
  </si>
  <si>
    <t>TC_Gemma_ActividadEconómica_Modificar</t>
  </si>
  <si>
    <t>TC_Gemma_ActividadEconómica_Eliminar</t>
  </si>
  <si>
    <t>TC_Gemma_ActividadEconómicaAgregar_Cancelar</t>
  </si>
  <si>
    <t>TC_Gemma_TipoVehiculoModificar_Cancelar</t>
  </si>
  <si>
    <t>TC_Gemma_TipoVehiculoEliminar_Cancelar</t>
  </si>
  <si>
    <t>Maestros - Profesiones</t>
  </si>
  <si>
    <t>Profesion Nombre</t>
  </si>
  <si>
    <t>TC_Gemma_Profesiones_Modificar</t>
  </si>
  <si>
    <t>TC_Gemma_Profesiones_Eliminar</t>
  </si>
  <si>
    <t>TC_Gemma_ProfesionesAgregar_Cancelar</t>
  </si>
  <si>
    <t>TC_Gemma_ProfesionesModificar_Cancelar</t>
  </si>
  <si>
    <t>TC_Gemma_ProfesionesEliminar_Cancelar</t>
  </si>
  <si>
    <t>Maestros - Tipos Bien Raíz</t>
  </si>
  <si>
    <t>Raiz Nombre</t>
  </si>
  <si>
    <t>Maestros - Razón Fracaso</t>
  </si>
  <si>
    <t>Maestros - Motivos Rechazos</t>
  </si>
  <si>
    <t>Rechazo Descripcion</t>
  </si>
  <si>
    <t>Maestros - Financiera</t>
  </si>
  <si>
    <t>TC_Gemma_Financiera_Modificar</t>
  </si>
  <si>
    <t>TC_Gemma_Financiera_Eliminar</t>
  </si>
  <si>
    <t>TC_Gemma_FinancieraAgregar_Cancelar</t>
  </si>
  <si>
    <t>TC_Gemma_FinancieraModificar_Cancelar</t>
  </si>
  <si>
    <t>TC_Gemma_FinancieraEliminar_Cancelar</t>
  </si>
  <si>
    <t>TC_Gemma_Banco_Modificar</t>
  </si>
  <si>
    <t>TC_Gemma_Banco_Eliminar</t>
  </si>
  <si>
    <t>TC_Gemma_BancoAgregar_Cancelar</t>
  </si>
  <si>
    <t>TC_Gemma_BancoModificar_Cancelar</t>
  </si>
  <si>
    <t>TC_Gemma_BancoEliminar_Cancelar</t>
  </si>
  <si>
    <t>Código</t>
  </si>
  <si>
    <t>Maestros - Zonas</t>
  </si>
  <si>
    <t>Maestros - Banco</t>
  </si>
  <si>
    <t>TC_Gemma_Zonas_Modificar</t>
  </si>
  <si>
    <t>TC_Gemma_Zonas_Eliminar</t>
  </si>
  <si>
    <t>TC_Gemma_ZonasAgregar_Cancelar</t>
  </si>
  <si>
    <t>TC_Gemma_ZonasModificar_Cancelar</t>
  </si>
  <si>
    <t>TC_Gemma_ZonasEliminar_Cancelar</t>
  </si>
  <si>
    <t>TC_Gemma_InicioPorEdoCasosCotizacionNumeroOP</t>
  </si>
  <si>
    <t>Validar funcionalidad Inicio Por Estado Caso Cotización seleccionando Distribuidor, Vendedor, Sucursal, Tipo Vehículo, Marca, Modelo, Seguimiento, los demás campo en blanco y selección Todos.</t>
  </si>
  <si>
    <t>TC_Gemma_InicioPorEstadoCasosCotizacionCliente</t>
  </si>
  <si>
    <t>TC_Gemma_InicioPorEstadoCasosCotizacionRUTValido</t>
  </si>
  <si>
    <t>TC_Gemma_InicioPorEstadoCasosCotizacionTCredFinanciamiento</t>
  </si>
  <si>
    <t>TC_Gemma_InicioPorEstadoCasosCotizacionRangoFecha</t>
  </si>
  <si>
    <t>TC_Gemma_InicioPorEstadoCasosCotizacionVenEjeCanal</t>
  </si>
  <si>
    <t>Validar funcionalidad Inicio Por Estado Caso Cotización seleccionando Todos en los filtros, Tipo de Credito, financiamiento y demás valores en blanco</t>
  </si>
  <si>
    <t>TC_Gemma_InicioPorEdoCasosCotizacionVendedorTVehMMS</t>
  </si>
  <si>
    <t>TC_Gemma_InicioPorEstadoCasosPropuestasVendedorTVehMMS</t>
  </si>
  <si>
    <t>TC_Gemma_InicioPorEstadoCasosPropuestasNumeroOP</t>
  </si>
  <si>
    <t>TC_Gemma_InicioPorEstadoCasosPropuestasCliente</t>
  </si>
  <si>
    <t>TC_Gemma_InicioPorEstadoCasosPropuestasRUTValido</t>
  </si>
  <si>
    <t>TC_Gemma_InicioPorEstadoCasosPropuestasRangoFecha</t>
  </si>
  <si>
    <t>TC_Gemma_InicioPorEstadoCasosPropuestasTCredFinanciamiento</t>
  </si>
  <si>
    <t>TC_Gemma_InicioPorEstadoCasosPropuestasVenEjeCanal</t>
  </si>
  <si>
    <t>Validar funcionalidad Inicio Por Estado Caso Solicitud seleccionando Distribuidor, Vendedor, Sucursal, Tipo Veh, Marca, Modelo, Seguimiento, los demás campo en blanco y selección Todos</t>
  </si>
  <si>
    <t>Validar funcionalidad Inicio Por Estado Caso Solicitud seleccionando Todos en los filtros, colocando un N° de OP Válido y demás valores en blanco</t>
  </si>
  <si>
    <t>Generar una tabla de consulta con Estado Op: Solicitud y Estado de Caso: Abierto junto con una numero OP Valido, demás valores por defecto.</t>
  </si>
  <si>
    <t>Validar funcionalidad Inicio Por Estado Caso Solicitud seleccionando Todos en los filtros, colocando Cliente Válido y demás valores en blanco</t>
  </si>
  <si>
    <t>Generar una tabla de consulta con todos los datos de solicitudes registradas para ese cliente Estado Op: Solicitud y Estado de Caso: Abierto, demás valores por defecto.</t>
  </si>
  <si>
    <t>Validar funcionalidad Inicio Por Estado Caso Solicitud seleccionando Todos en los filtros, colocando RUT Válido y demás valores en blanco</t>
  </si>
  <si>
    <t>Generar una tabla de consulta con Estado Op: Solicitud y Estado de Caso: Abierto junto con RUT Valido, demás valores por defecto.</t>
  </si>
  <si>
    <t>Validar funcionalidad Inicio Por Estado Caso Solicitud seleccionando Todos en los filtros, filtro fecha, Desde, Hasta y demás valores en blanco</t>
  </si>
  <si>
    <t>Generar una tabla de consulta con Estado Op: Solicitud y Estado de Caso: Abierto junto con filtro fecha y un rango de fecha desde hasta. Los demás valores por defecto.</t>
  </si>
  <si>
    <t>Validar funcionalidad Inicio Por Estado Caso Solicitud seleccionando Todos en los filtros, Tipo de Credito, financiamiento y demás valores en blanco</t>
  </si>
  <si>
    <t>Validar funcionalidad Inicio Por Estado Caso Solicitud seleccionando Todos en los filtros excepto Vendedor, Ejecutivo, Tipo Credito, Tipo Financiamiento, Canal y demás valores en blanco</t>
  </si>
  <si>
    <t>Generar una tabla de consulta con Estado Op: Solicitud y Estado de Caso: Abierto junto los valores de vendedor, ejecutivo, Tipo Credito, Tipo Financiamiento, Canal seleccionados. Los demás valores por defecto.</t>
  </si>
  <si>
    <t>Validar funcionalidad Inicio Por Estado Caso Solicitud seleccionando Todos en los filtros, demás valores por defecto y colocando un numero de OP invalido</t>
  </si>
  <si>
    <t>No se Genera la tabla a consultar con el Estado Op Solicitud. Mensaje: TOTAL CASOS: 0.</t>
  </si>
  <si>
    <t>Validar funcionalidad Inicio Por Estado Caso Solicitud seleccionando Todos en los filtros, demás valores por defecto y colocando un Nombre de Cliente invalido</t>
  </si>
  <si>
    <t>Validar funcionalidad Inicio Por Estado Caso Solicitud seleccionando Todos en los filtros, demás valores por defecto y colocando un RUT Cliente invalido</t>
  </si>
  <si>
    <t>TC_Gemma_InicioPorEstadoCasosSolicitudVendedorTVehMMS</t>
  </si>
  <si>
    <t>TC_Gemma_InicioPorEstadoCasosSolicitudNumeroOP</t>
  </si>
  <si>
    <t>TC_Gemma_InicioPorEstadoCasosSolicitudCliente</t>
  </si>
  <si>
    <t>TC_Gemma_InicioPorEstadoCasosSolicitudRUTValido</t>
  </si>
  <si>
    <t>TC_Gemma_InicioPorEstadoCasosSolicitudRangoFecha</t>
  </si>
  <si>
    <t>TC_Gemma_InicioPorEstadoCasosSolicitudVenEjeCanal</t>
  </si>
  <si>
    <t>TC_Gemma_InicioPorEstadoSolicitudNumeroOPInvalido</t>
  </si>
  <si>
    <t>TC_Gemma_InicioPorEstadoSolicitudClienteNomInvalido</t>
  </si>
  <si>
    <t>TC_Gemma_InicioPorEstadoSolicitudRUTInvalido</t>
  </si>
  <si>
    <t>TC_Gemma_InicioPorEstadoCasosSolicitudTCredFinanciamiento</t>
  </si>
  <si>
    <t>TC_Gemma_InicioPorEstadoPropuestasNumeroOPInvalido</t>
  </si>
  <si>
    <t>TC_Gemma_InicioPorEstadoPropuestasClienteNomInvalido</t>
  </si>
  <si>
    <t>TC_Gemma_InicioPorEstadoPropuestasRUTInvalido</t>
  </si>
  <si>
    <t>Validar funcionalidad Inicio Por Estado Caso propuestas seleccionando Todos en los filtros, Tipo de Credito, financiamiento y demás valores en blanco</t>
  </si>
  <si>
    <t>TC_Gemma_InicioPorEstadoCasosEvaluacionesVendedorTVehMMS</t>
  </si>
  <si>
    <t>Validar funcionalidad Inicio Por Estado Caso Evaluaciones seleccionando Distribuidor, Vendedor, Sucursal, Tipo Vehiculo, Marca, Modelo, Seguimiento, los demás campo en blanco y selección Todos.</t>
  </si>
  <si>
    <t>TC_Gemma_InicioPorEstadoCasosEvaluacionesNumeroOP</t>
  </si>
  <si>
    <t>Validar funcionalidad Inicio Por Estado Caso Evaluaciones seleccionando Todos en los filtros, colocando un N° de OP Válido y demás valores en blanco</t>
  </si>
  <si>
    <t>TC_Gemma_InicioPorEstadoCasosEvaluacionesCliente</t>
  </si>
  <si>
    <t>Validar funcionalidad Inicio Por Estado Caso Evaluaciones seleccionando Todos en los filtros, colocando Cliente Nombre Válido y demás valores en blanco</t>
  </si>
  <si>
    <t>TC_Gemma_InicioPorEstadoCasosEvaluacionesRUTValido</t>
  </si>
  <si>
    <t>Validar funcionalidad Inicio Por Estado Caso Evaluaciones seleccionando Todos en los filtros, colocando RUT Válido y demás valores en blanco.</t>
  </si>
  <si>
    <t>TC_Gemma_InicioPorEstadoCasosEvaluacionesRangoFecha</t>
  </si>
  <si>
    <t>Validar funcionalidad Inicio Por Estado Caso Evaluaciones seleccionando Todos en los filtros, excepto en filtro fecha, Desde, Hasta y demás valores en blanco</t>
  </si>
  <si>
    <t>TC_Gemma_InicioPorEstadoCasosEvaluacionesTCredFinanciamiento</t>
  </si>
  <si>
    <t>Validar funcionalidad Inicio Por Estado Caso Evaluaciones seleccionando Todos en los filtros, Tipo de Credito, financiamiento y demás valores en blanco</t>
  </si>
  <si>
    <t>TC_Gemma_InicioPorEstadoCasosEvaluacionesVenEjeCanal</t>
  </si>
  <si>
    <t>Validar funcionalidad Inicio Por Estado Caso Evaluaciones seleccionando Todos en los filtros excepto Vendedor, Ejecutivo, Tipo Credito, Tipo Financiamiento, Canal y demás valores en blanco</t>
  </si>
  <si>
    <t>TC_Gemma_InicioPorEstadoEvaluacionesNumeroOPInvalido</t>
  </si>
  <si>
    <t>Validar funcionalidad Inicio Por Estado Caso Evaluaciones seleccionando Todos en los filtros, demás valores por defecto y colocando un numero de OP invalido</t>
  </si>
  <si>
    <t>TC_Gemma_InicioPorEstadoEvaluacionesClienteNomInvalido</t>
  </si>
  <si>
    <t>Validar funcionalidad Inicio Por Estado Caso Evaluaciones seleccionando Todos en los filtros, demás valores por defecto y colocando un Nombre de Cliente invalido</t>
  </si>
  <si>
    <t>TC_Gemma_InicioPorEstadoEvaluacionesRUTInvalido</t>
  </si>
  <si>
    <t>Validar funcionalidad Inicio Por Estado Caso Evaluaciones seleccionando Todos en los filtros, demás valores por defecto y colocando un RUT Cliente invalido</t>
  </si>
  <si>
    <t>Generar una tabla de consulta con Estado Op: Evaluaciones y Estado de Caso: Abierto junto con la selección de Distribuidor, Vendedor, Sucursal, Tipo Veh, Marca, Modelo, Seguimiento indicados.</t>
  </si>
  <si>
    <t>Generar una tabla de consulta con Estado Op: Evaluaciones y Estado de Caso: Abierto junto con una numero OP Valido, demás valores por defecto.</t>
  </si>
  <si>
    <t>Generar una tabla de consulta de los numero de OP registradas con el Nombre del Cliente, con los datos de solicitudes Estado Op: Evaluaciones y Estado de Caso: Abierto, demás valores por defecto.</t>
  </si>
  <si>
    <t>Generar una tabla de consulta de los numero de OP registradas para el RUT, con los datos de solicitudes Estado Op: Evaluaciones y Estado de Caso: Abierto, demás valores por defecto.</t>
  </si>
  <si>
    <t>Generar una tabla de consulta con Estado Op: Evaluaciones y Estado de Caso: Abierto junto con filtro fecha y un rango de fecha desde hasta. Los demás valores por defecto.</t>
  </si>
  <si>
    <t>Generar una tabla de consulta con Estado Op: Evaluaciones y Estado de Caso: Abierto junto los valores de vendedor, ejecutivo, Tipo Credito, Tipo Financiamiento, Canal seleccionados. Los demás valores por defecto.</t>
  </si>
  <si>
    <t>No se Genera la tabla a consultar con el Estado Op Evaluaciones. Mensaje: TOTAL CASOS: 0.</t>
  </si>
  <si>
    <t>No se Genera la tabla a consultar con el Estado Op Propuesta. Mensaje: TOTAL CASOS: 0.</t>
  </si>
  <si>
    <t>TC_Gemma_InicioPorEstadoCasosAprobadasRangoFecha</t>
  </si>
  <si>
    <t>TC_Gemma_InicioPorEstadoCasosAprobadasVendedorTVehMMS</t>
  </si>
  <si>
    <t>Validar funcionalidad Inicio Por Estado Caso Aprobadas seleccionando Distribuidor, Vendedor, Sucursal, Tipo Vehiculo, Marca, Modelo, Seguimiento, los demás campo en blanco y selección Todos.</t>
  </si>
  <si>
    <t>Generar una tabla de consulta con Estado Op: Aprobadas y Estado de Caso: Abierto junto con la selección de Distribuidor, Vendedor, Sucursal, Tipo Veh, Marca, Modelo, Seguimiento indicados.</t>
  </si>
  <si>
    <t>TC_Gemma_InicioPorEstadoCasosAprobadasNumeroOP</t>
  </si>
  <si>
    <t>Validar funcionalidad Inicio Por Estado Caso Aprobadas seleccionando Todos en los filtros, colocando un N° de OP Válido y demás valores en blanco</t>
  </si>
  <si>
    <t>Generar una tabla de consulta con Estado Op: Aprobadas y Estado de Caso: Abierto junto con una numero OP Valido, demás valores por defecto.</t>
  </si>
  <si>
    <t>TC_Gemma_InicioPorEstadoCasosAprobadasCliente</t>
  </si>
  <si>
    <t>Validar funcionalidad Inicio Por Estado Caso Aprobadas seleccionando Todos en los filtros, colocando Cliente Nombre Válido y demás valores en blanco</t>
  </si>
  <si>
    <t>Generar una tabla de consulta de los numero de OP registradas con el Nombre del Cliente, con los datos de solicitudes Estado Op: Aprobadas y Estado de Caso: Abierto, demás valores por defecto.</t>
  </si>
  <si>
    <t>TC_Gemma_InicioPorEstadoCasosAprobadasRUTValido</t>
  </si>
  <si>
    <t>Validar funcionalidad Inicio Por Estado Caso Aprobadas seleccionando Todos en los filtros, colocando RUT Válido y demás valores en blanco.</t>
  </si>
  <si>
    <t>Generar una tabla de consulta de los numero de OP registradas para el RUT, con los datos de solicitudes Estado Op: Aprobadas y Estado de Caso: Abierto, demás valores por defecto.</t>
  </si>
  <si>
    <t>Validar funcionalidad Inicio Por Estado Caso Aprobadas seleccionando Todos en los filtros, excepto en filtro fecha, Desde, Hasta y demás valores en blanco</t>
  </si>
  <si>
    <t>Generar una tabla de consulta con Estado Op: Aprobadas y Estado de Caso: Abierto junto con filtro fecha y un rango de fecha desde hasta. Los demás valores por defecto.</t>
  </si>
  <si>
    <t>TC_Gemma_InicioPorEstadoCasosAprobadasTCredFinanciamiento</t>
  </si>
  <si>
    <t>Validar funcionalidad Inicio Por Estado Caso Aprobadas seleccionando Todos en los filtros, Tipo de Credito, financiamiento y demás valores en blanco</t>
  </si>
  <si>
    <t>TC_Gemma_InicioPorEstadoCasosAprobadasVenEjeCanal</t>
  </si>
  <si>
    <t>Validar funcionalidad Inicio Por Estado Caso Aprobadas seleccionando Todos en los filtros excepto Vendedor, Ejecutivo, Tipo Credito, Tipo Financiamiento, Canal y demás valores en blanco</t>
  </si>
  <si>
    <t>Generar una tabla de consulta con Estado Op: Aprobadas y Estado de Caso: Abierto junto los valores de vendedor, ejecutivo, Tipo Credito, Tipo Financiamiento, Canal seleccionados. Los demás valores por defecto.</t>
  </si>
  <si>
    <t>TC_Gemma_InicioPorEstadoAprobadasNumeroOPInvalido</t>
  </si>
  <si>
    <t>Validar funcionalidad Inicio Por Estado Caso Aprobadas seleccionando Todos en los filtros, demás valores por defecto y colocando un numero de OP invalido</t>
  </si>
  <si>
    <t>No se Genera la tabla a consultar con el Estado Op Aprobadas. Mensaje: TOTAL CASOS: 0.</t>
  </si>
  <si>
    <t>TC_Gemma_InicioPorEstadoAprobadasClienteNomInvalido</t>
  </si>
  <si>
    <t>Validar funcionalidad Inicio Por Estado Caso Aprobadas seleccionando Todos en los filtros, demás valores por defecto y colocando un Nombre de Cliente invalido</t>
  </si>
  <si>
    <t>TC_Gemma_InicioPorEstadoAprobadasRUTInvalido</t>
  </si>
  <si>
    <t>Validar funcionalidad Inicio Por Estado Caso Aprobadas seleccionando Todos en los filtros, demás valores por defecto y colocando un RUT Cliente invalido</t>
  </si>
  <si>
    <t>Rechazadas</t>
  </si>
  <si>
    <t>TC_Gemma_InicioPorEstadoCasosRechazadasVendedorTVehMMS</t>
  </si>
  <si>
    <t>Validar funcionalidad Inicio Por Estado Caso Rechazadas seleccionando Distribuidor, Vendedor, Sucursal, Tipo Vehiculo, Marca, Modelo, Seguimiento, los demás campo en blanco y selección Todos.</t>
  </si>
  <si>
    <t>Generar una tabla de consulta con Estado Op: Rechazadas y Estado de Caso: Abierto junto con la selección de Distribuidor, Vendedor, Sucursal, Tipo Veh, Marca, Modelo, Seguimiento indicados.</t>
  </si>
  <si>
    <t>TC_Gemma_InicioPorEstadoCasosRechazadasNumeroOP</t>
  </si>
  <si>
    <t>Validar funcionalidad Inicio Por Estado Caso Rechazadas seleccionando Todos en los filtros, colocando un N° de OP Válido y demás valores en blanco</t>
  </si>
  <si>
    <t>Generar una tabla de consulta con Estado Op: Rechazadas y Estado de Caso: Abierto junto con una numero OP Valido, demás valores por defecto.</t>
  </si>
  <si>
    <t>TC_Gemma_InicioPorEstadoCasosRechazadasCliente</t>
  </si>
  <si>
    <t>Validar funcionalidad Inicio Por Estado Caso Rechazadas seleccionando Todos en los filtros, colocando Cliente Nombre Válido y demás valores en blanco</t>
  </si>
  <si>
    <t>Generar una tabla de consulta de los numero de OP registradas con el Nombre del Cliente, con los datos de solicitudes Estado Op: Rechazadas y Estado de Caso: Abierto, demás valores por defecto.</t>
  </si>
  <si>
    <t>TC_Gemma_InicioPorEstadoCasosRechazadasRUTValido</t>
  </si>
  <si>
    <t>Validar funcionalidad Inicio Por Estado Caso Rechazadas seleccionando Todos en los filtros, colocando RUT Válido y demás valores en blanco.</t>
  </si>
  <si>
    <t>Generar una tabla de consulta de los numero de OP registradas para el RUT, con los datos de solicitudes Estado Op: Rechazadas y Estado de Caso: Abierto, demás valores por defecto.</t>
  </si>
  <si>
    <t>TC_Gemma_InicioPorEstadoCasosRechazadasRangoFecha</t>
  </si>
  <si>
    <t>Validar funcionalidad Inicio Por Estado Caso Rechazadas seleccionando Todos en los filtros, excepto en filtro fecha, Desde, Hasta y demás valores en blanco</t>
  </si>
  <si>
    <t>Generar una tabla de consulta con Estado Op: Rechazadas y Estado de Caso: Abierto junto con filtro fecha y un rango de fecha desde hasta. Los demás valores por defecto.</t>
  </si>
  <si>
    <t>TC_Gemma_InicioPorEstadoCasosRechazadasTCredFinanciamiento</t>
  </si>
  <si>
    <t>Validar funcionalidad Inicio Por Estado Caso Rechazadas seleccionando Todos en los filtros, Tipo de Credito, financiamiento y demás valores en blanco</t>
  </si>
  <si>
    <t>TC_Gemma_InicioPorEstadoCasosRechazadasVenEjeCanal</t>
  </si>
  <si>
    <t>Validar funcionalidad Inicio Por Estado Caso Rechazadas seleccionando Todos en los filtros excepto Vendedor, Ejecutivo, Tipo Credito, Tipo Financiamiento, Canal y demás valores en blanco</t>
  </si>
  <si>
    <t>Generar una tabla de consulta con Estado Op: Rechazadas y Estado de Caso: Abierto junto los valores de vendedor, ejecutivo, Tipo Credito, Tipo Financiamiento, Canal seleccionados. Los demás valores por defecto.</t>
  </si>
  <si>
    <t>TC_Gemma_InicioPorEstadoRechazadasNumeroOPInvalido</t>
  </si>
  <si>
    <t>Validar funcionalidad Inicio Por Estado Caso Rechazadas seleccionando Todos en los filtros, demás valores por defecto y colocando un numero de OP invalido</t>
  </si>
  <si>
    <t>No se Genera la tabla a consultar con el Estado Op Rechazadas. Mensaje: TOTAL CASOS: 0.</t>
  </si>
  <si>
    <t>TC_Gemma_InicioPorEstadoRechazadasClienteNomInvalido</t>
  </si>
  <si>
    <t>Validar funcionalidad Inicio Por Estado Caso Rechazadas seleccionando Todos en los filtros, demás valores por defecto y colocando un Nombre de Cliente invalido</t>
  </si>
  <si>
    <t>TC_Gemma_InicioPorEstadoRechazadasRUTInvalido</t>
  </si>
  <si>
    <t>Validar funcionalidad Inicio Por Estado Caso Rechazadas seleccionando Todos en los filtros, demás valores por defecto y colocando un RUT Cliente invalido</t>
  </si>
  <si>
    <t xml:space="preserve">	9150424-3</t>
  </si>
  <si>
    <t>RICARDO PATRICIO AHUMADA</t>
  </si>
  <si>
    <t>18110039-7</t>
  </si>
  <si>
    <t>MONTSERRAT BELEN CACERES</t>
  </si>
  <si>
    <t>TERESA DEL CARMEN VELOSO OSES</t>
  </si>
  <si>
    <t>11240976-9</t>
  </si>
  <si>
    <t>ANDRES EDUARDO FRITIS PAREDES</t>
  </si>
  <si>
    <t>17038523-3</t>
  </si>
  <si>
    <t>POR ESTADO DE SEGUIMIENTO</t>
  </si>
  <si>
    <t>TC_Gemma_InicioPorEdoSeguimientoCerrandoCredDistribTipoVehSV</t>
  </si>
  <si>
    <t>TC_Gemma_InicioPorEdoSeguimientoCerrandoCredNumeroOP</t>
  </si>
  <si>
    <t>Generar una tabla de consulta con Seguimiento: Cerrando Crédito y Estado de Caso: Abierto junto con una numero OP Valido, demás valores por defecto.</t>
  </si>
  <si>
    <t>Validar funcionalidad Inicio Seguimiento: Cerrando Crédito seleccionando Todos en los filtros, colocando un N° de OP Válido y demás valores en blanco.</t>
  </si>
  <si>
    <t>Generar una tabla de consulta con todos los datos de solicitudes registradas para ese cliente Seguimiento: Cerrando Crédito y Estado de Caso: Abierto, demás valores por defecto.</t>
  </si>
  <si>
    <t>MONTSERRAT BELEN</t>
  </si>
  <si>
    <t>Validar funcionalidad Inicio Seguimiento: Cerrando Crédito seleccionando Todos en los filtros, colocando nombre del Cliente Válido y demás valores en blanco</t>
  </si>
  <si>
    <t>TC_Gemma_InicioPorEdoSeguimientoCerrandoCredCliente</t>
  </si>
  <si>
    <t>TC_Gemma_InicioPorEdoSeguimientoCerrandoCredRUTValido</t>
  </si>
  <si>
    <t>TC_Gemma_InicioPorEdoSeguimientoCerrandoCredRangoFecha</t>
  </si>
  <si>
    <t>TC_Gemma_InicioPorEdoSeguimientoCerrandoCredTCredFinanciamiento</t>
  </si>
  <si>
    <t>TC_Gemma_InicioPorEdoSeguimientoCerrandoCredVenEjeCanal</t>
  </si>
  <si>
    <t>TC_Gemma_InicioPorEdoSeguimientoCerrandoCredOPInvalido</t>
  </si>
  <si>
    <t>TC_Gemma_InicioPorEdoSeguimientoCerrandoCredNomInvalido</t>
  </si>
  <si>
    <t>TC_Gemma_InicioPorEdoSeguimientoCerrandoCredRUTInvalido</t>
  </si>
  <si>
    <t>Validar funcionalidad Inicio Por Estado Seguimiento: Cerrando Crédito seleccionando Todos en los filtros, colocando RUT Válido y demás valores en blanco</t>
  </si>
  <si>
    <t>Validar funcionalidad Inicio Por Estado Seguimiento: Cerrando Crédito seleccionando Todos en los filtros excepto Vendedor, Ejecutivo, Tipo Credito, Tipo Financiamiento, Canal y demás valores en blanco</t>
  </si>
  <si>
    <t>Validar funcionalidad Inicio Por Estado Seguimiento: Cerrando Crédito seleccionando Todos en los filtros, demás valores por defecto y colocando un numero de OP invalido</t>
  </si>
  <si>
    <t>Validar funcionalidad Inicio Por Estado Seguimiento: Cerrando Crédito seleccionando Todos en los filtros, demás valores por defecto y colocando un Nombre de Cliente invalido</t>
  </si>
  <si>
    <t>Validar funcionalidad Inicio Por Estado Seguimiento: Cerrando Crédito seleccionando Todos en los filtros, demás valores por defecto y colocando un RUT Cliente invalido</t>
  </si>
  <si>
    <t>Generar una tabla de consulta con Seguimiento: Cerrando Crédito y Estado de Caso: Abierto junto con RUT Valido, demás valores por defecto.</t>
  </si>
  <si>
    <t>Generar una tabla de consulta con Seguimiento: Cerrando Crédito y Estado de Caso: Abierto junto con filtro fecha y un rango de fecha desde hasta. Los demás valores por defecto.</t>
  </si>
  <si>
    <t>Validar funcionalidad Inicio Por Estado Seguimiento: Cerrando Crédito seleccionando Todos en los filtros, Tipo de Credito: Convencional, financiamiento: Nuevo y demás valores en blanco</t>
  </si>
  <si>
    <t>Validar funcionalidad Inicio Por Estado Seguimiento: Cerrando Crédito seleccionando Todos en los filtros, filtro fecha: Creación, Desde: 01/07/2018, Hasta: 31/08/2018 y demás valores en blanco.</t>
  </si>
  <si>
    <t>Generar una tabla de consulta con Seguimiento: Cerrando Crédito y Estado de Caso: Abierto junto con tipo de crédito y financiamiento. Los demás valores por defecto.</t>
  </si>
  <si>
    <t>Generar una tabla de consulta con Seguimiento: Cerrando Crédito y Estado de Caso: Abierto junto los valores de vendedor, ejecutivo, Tipo Financiamiento, Canal seleccionados. Los demás valores por defecto.</t>
  </si>
  <si>
    <t>Genera la tabla a consultar vacia con el Estado Seguimiento: Cerrando Crédito. Mensaje: TOTAL CASOS: 0.</t>
  </si>
  <si>
    <t>TC_Gemma_InicioEdoSeguimientoNegocDstoNumeroOP</t>
  </si>
  <si>
    <t>TC_Gemma_InicioEdoSeguimientoNegocDstoCliente</t>
  </si>
  <si>
    <t>TC_Gemma_InicioEdoSeguimientoNegocDstoRUTValido</t>
  </si>
  <si>
    <t>TC_Gemma_InicioEdoSeguimientoNegocDstoRangoFecha</t>
  </si>
  <si>
    <t>TC_Gemma_InicioEdoSeguimientoNegocDstoTCredFinanciamiento</t>
  </si>
  <si>
    <t>TC_Gemma_InicioEdoSeguimientoNegocDstoVenEjeCanal</t>
  </si>
  <si>
    <t>TC_Gemma_InicioEdoSeguimientoNegocDstoNumeroOPInvalido</t>
  </si>
  <si>
    <t>TC_Gemma_InicioEdoSeguimientoNegocDstoClienteNomInvalido</t>
  </si>
  <si>
    <t>TC_Gemma_InicioEdoSeguimientoNegocDstoRUTInvalido</t>
  </si>
  <si>
    <t>TC_Gemma_InicioEdoSeguimientoNegocDstoVendedorDistribTipoVehSV</t>
  </si>
  <si>
    <t>Validar funcionalidad Inicio Por Estado Seguimiento: Negoc. Descuento seleccionando Todos en los filtros, colocando un N° de OP Válido y demás valores en blanco</t>
  </si>
  <si>
    <t>Validar funcionalidad Inicio Por Estado Seguimiento: Negoc. Descuento seleccionando Todos en los filtros, colocando Cliente Nombre Válido y demás valores en blanco</t>
  </si>
  <si>
    <t>Validar funcionalidad Inicio Por Estado Seguimiento: Negoc. Descuento seleccionando Todos en los filtros, colocando RUT Válido y demás valores en blanco.</t>
  </si>
  <si>
    <t>Validar funcionalidad Inicio Por Estado Seguimiento: Negoc. Descuento seleccionando Todos en los filtros excepto Vendedor, Ejecutivo, Tipo Credito, Tipo Financiamiento, Canal y demás valores en blanco</t>
  </si>
  <si>
    <t>Validar funcionalidad Inicio Por Estado Seguimiento: Negoc. Descuento seleccionando Todos en los filtros, demás valores por defecto y colocando un numero de OP invalido</t>
  </si>
  <si>
    <t>Validar funcionalidad Inicio Por Estado Seguimiento: Negoc. Descuento seleccionando Todos en los filtros, demás valores por defecto y colocando un Nombre de Cliente invalido</t>
  </si>
  <si>
    <t>Validar funcionalidad Inicio Por Estado Seguimiento: Negoc. Descuento seleccionando Todos en los filtros, demás valores por defecto y colocando un RUT Cliente invalido</t>
  </si>
  <si>
    <t>Generar una tabla de consulta con Seguimiento: Negoc. Descuento y Estado de Caso: Abierto junto con una numero OP Valido, demás valores por defecto.</t>
  </si>
  <si>
    <t>Generar una tabla de consulta de los numero de OP registradas con el Nombre del Cliente, con los datos de solicitudes Seguimiento: Negoc. Descuento y Estado de Caso: Abierto, demás valores por defecto.</t>
  </si>
  <si>
    <t>Generar una tabla de consulta de los numero de OP registradas para el RUT, con los datos de solicitudes Seguimiento: Negoc. Descuento y Estado de Caso: Abierto, demás valores por defecto.</t>
  </si>
  <si>
    <t>Generar una tabla de consulta con Seguimiento: Negoc. Descuento y Estado de Caso: Abierto junto con filtro fecha y un rango de fecha desde hasta. Los demás valores por defecto.</t>
  </si>
  <si>
    <t>Generar una tabla de consulta con Seguimiento: Negoc. Descuento y Estado de Caso: Abierto junto los valores de vendedor, ejecutivo, Tipo Credito, Tipo Financiamiento, Canal seleccionados. Los demás valores por defecto.</t>
  </si>
  <si>
    <t>OSCAR ANIBAL</t>
  </si>
  <si>
    <t>16092498-5</t>
  </si>
  <si>
    <t>Validar funcionalidad Inicio Por Estado Seguimiento: Negoc. Descuento seleccionando Todos en los filtros, excepto en filtro fecha: Creación, Desde: 01/07/2018, Hasta: 31/08/2018 y demás valores en blanco</t>
  </si>
  <si>
    <t>Validar funcionalidad Inicio Por Estado Seguimiento: Negoc. Descuento seleccionando Todos en los filtros, Tipo de Credito: Convencional, financiamiento: Nuevo y demás valores en blanco.</t>
  </si>
  <si>
    <t>Generar una tabla de consulta con Seguimiento: Negoc. Descuento y Estado de Caso: Abierto junto con tipo de crédito y financiamiento. Los demás valores por defecto.</t>
  </si>
  <si>
    <t>Genera la tabla a consultar vacia con el Estado Seguimiento: Negoc. Descuento. Mensaje: TOTAL CASOS: 0.</t>
  </si>
  <si>
    <t>TC_Gemma_InicioEdoSeguimientoNegocTomaNumeroOP</t>
  </si>
  <si>
    <t>TC_Gemma_InicioEdoSeguimientoNegocTomaCliente</t>
  </si>
  <si>
    <t>TC_Gemma_InicioEdoSeguimientoNegocTomaRUTValido</t>
  </si>
  <si>
    <t>TC_Gemma_InicioEdoSeguimientoNegocTomaRangoFecha</t>
  </si>
  <si>
    <t>TC_Gemma_InicioEdoSeguimientoNegocTomaTCredFinanciamiento</t>
  </si>
  <si>
    <t>TC_Gemma_InicioEdoSeguimientoNegocTomaVenEjeCanal</t>
  </si>
  <si>
    <t>TC_Gemma_InicioEdoSeguimientoNegocTomaNumeroOPInvalido</t>
  </si>
  <si>
    <t>TC_Gemma_InicioEdoSeguimientoNegocTomaClienteNomInvalido</t>
  </si>
  <si>
    <t>TC_Gemma_InicioEdoSeguimientoNegocTomaRUTInvalido</t>
  </si>
  <si>
    <t>Validar funcionalidad Inicio Seguimiento: Negoc. Toma seleccionando Todos en los filtros excepto Vendedor, Ejecutivo, Tipo Credito, Tipo Financiamiento, Canal y demás valores en blanco</t>
  </si>
  <si>
    <t>Validar funcionalidad Inicio Seguimiento: Negoc. Toma seleccionando Todos en los filtros, demás valores por defecto y colocando un numero de OP invalido</t>
  </si>
  <si>
    <t>Validar funcionalidad Inicio Seguimiento: Negoc. Toma seleccionando Todos en los filtros, demás valores por defecto y colocando un Nombre de Cliente invalido</t>
  </si>
  <si>
    <t>Validar funcionalidad Inicio Seguimiento: Negoc. Toma seleccionando Todos en los filtros, demás valores por defecto y colocando un RUT Cliente invalido</t>
  </si>
  <si>
    <t>Validar funcionalidad Inicio Seguimiento: Negoc. Toma seleccionando Todos en los filtros, colocando un N° de OP Válido y demás valores en blanco</t>
  </si>
  <si>
    <t>Validar funcionalidad Inicio Seguimiento: Negoc. Toma seleccionando Todos en los filtros, colocando RUT Válido y demás valores en blanco</t>
  </si>
  <si>
    <t>Generar una tabla de consulta con Seguimiento: Negoc. Toma y Estado de Caso: Abierto junto con una numero OP Valido, demás valores por defecto.</t>
  </si>
  <si>
    <t>Generar una tabla de consulta con todos los datos de solicitudes registradas para ese cliente Seguimiento: Negoc. Toma y Estado de Caso: Abierto, demás valores por defecto.</t>
  </si>
  <si>
    <t>Generar una tabla de consulta con Seguimiento: Negoc. Toma y Estado de Caso: Abierto junto con RUT Valido, demás valores por defecto.</t>
  </si>
  <si>
    <t>Generar una tabla de consulta con Seguimiento: Negoc. Toma y Estado de Caso: Abierto junto con filtro fecha y un rango de fecha desde hasta. Los demás valores por defecto.</t>
  </si>
  <si>
    <t>Generar una tabla de consulta con Seguimiento: Negoc. Toma y Estado de Caso: Abierto junto los valores de vendedor, ejecutivo, Tipo Credito, Tipo Financiamiento, Canal seleccionados. Los demás valores por defecto.</t>
  </si>
  <si>
    <t>TC_Gemma_InicioEdoSeguimientoNegocTomaVendedorDistribTipoVehSV</t>
  </si>
  <si>
    <t xml:space="preserve">OSCAR ANIBAL </t>
  </si>
  <si>
    <t>Validar funcionalidad Inicio Seguimiento: Negoc. Toma seleccionando Todos en los filtros, colocando Nombre Cliente Válido y demás valores en blanco</t>
  </si>
  <si>
    <t>Validar funcionalidad Inicio Seguimiento: Negoc. Toma seleccionando Todos en los filtros, filtro fecha: Creación, Desde: 01/08/2018, Hasta: 31/08/2018 y demás valores en blanco</t>
  </si>
  <si>
    <t>Validar funcionalidad Inicio Seguimiento: Negoc. Toma seleccionando Todos en los filtros, Tipo de Credito: Convencional, Tipo Financiamiento: Nuevo y demás valores en blanco.</t>
  </si>
  <si>
    <t>Generar una tabla de consulta con Seguimiento: Negoc. Toma y Estado de Caso: Abierto junto con tipo de crédito y financiamiento. Los demás valores por defecto.</t>
  </si>
  <si>
    <t>Genera la tabla a consultar vacia con el Seguimiento: Negoc. Toma. Mensaje: TOTAL CASOS: 0.</t>
  </si>
  <si>
    <t>TC_Gemma_InicioPorEdoSeguimientoNohayModeloVendedorTVehMMS</t>
  </si>
  <si>
    <t>TC_Gemma_InicioPorEdoSeguimientoNohayModeloNumeroOP</t>
  </si>
  <si>
    <t>TC_Gemma_InicioPorEdoSeguimientoNohayModeloCliente</t>
  </si>
  <si>
    <t>TC_Gemma_InicioPorEdoSeguimientoNohayModeloRUTValido</t>
  </si>
  <si>
    <t>TC_Gemma_InicioPorEdoSeguimientoNohayModeloRangoFecha</t>
  </si>
  <si>
    <t>TC_Gemma_InicioPorEdoSeguimientoNohayModeloTCredFinanciamiento</t>
  </si>
  <si>
    <t>TC_Gemma_InicioPorEdoSeguimientoNohayModeloVenEjeCanal</t>
  </si>
  <si>
    <t>TC_Gemma_InicioPorEdoSeguimientoNohayModeloNumeroOPInvalido</t>
  </si>
  <si>
    <t>TC_Gemma_InicioPorEdoSeguimientoNohayModeloClienteNomInvalido</t>
  </si>
  <si>
    <t>TC_Gemma_InicioPorEdoSeguimientoNohayModeloRUTInvalido</t>
  </si>
  <si>
    <t>Validar funcionalidad Inicio Por Seguimiento: No hay Modelo seleccionando Todos en los filtros, colocando un N° de OP Válido y demás valores en blanco</t>
  </si>
  <si>
    <t>Validar funcionalidad Inicio Por Seguimiento: No hay Modelo seleccionando Todos en los filtros, colocando Cliente Nombre Válido y demás valores en blanco</t>
  </si>
  <si>
    <t>Validar funcionalidad Inicio Por Seguimiento: No hay Modelo seleccionando Todos en los filtros, colocando RUT Válido y demás valores en blanco.</t>
  </si>
  <si>
    <t>Validar funcionalidad Inicio Por Seguimiento: No hay Modelo seleccionando Todos en los filtros, Tipo de Credito, financiamiento y demás valores en blanco</t>
  </si>
  <si>
    <t>Validar funcionalidad Inicio Por Seguimiento: No hay Modelo seleccionando Todos en los filtros excepto Vendedor, Ejecutivo, Tipo Credito, Tipo Financiamiento, Canal y demás valores en blanco</t>
  </si>
  <si>
    <t>Validar funcionalidad Inicio Por Seguimiento: No hay Modelo seleccionando Todos en los filtros, demás valores por defecto y colocando un Nombre de Cliente invalido</t>
  </si>
  <si>
    <t>Validar funcionalidad Inicio Por Seguimiento: No hay Modelo seleccionando Todos en los filtros, demás valores por defecto y colocando un RUT Cliente invalido</t>
  </si>
  <si>
    <t>Generar una tabla de consulta con Seguimiento: No hay Modelo y Estado de Caso: Abierto junto con una numero OP Valido, demás valores por defecto.</t>
  </si>
  <si>
    <t>Generar una tabla de consulta de los numero de OP registradas con el Nombre del Cliente, con los datos de solicitudes Seguimiento: No hay Modelo y Estado de Caso: Abierto, demás valores por defecto.</t>
  </si>
  <si>
    <t>Generar una tabla de consulta de los numero de OP registradas para el RUT, con los datos de solicitudes Seguimiento: No hay Modelo y Estado de Caso: Abierto, demás valores por defecto.</t>
  </si>
  <si>
    <t>Generar una tabla de consulta con Seguimiento: No hay Modelo y Estado de Caso: Abierto junto con filtro fecha y un rango de fecha desde hasta. Los demás valores por defecto.</t>
  </si>
  <si>
    <t>Generar una tabla de consulta con Seguimiento: No hay Modelo y Estado de Caso: Abierto junto los valores de vendedor, ejecutivo, Tipo Credito, Tipo Financiamiento, Canal seleccionados. Los demás valores por defecto.</t>
  </si>
  <si>
    <t>Genera la tabla a consultar vacia con Seguimiento: No hay Modelo. Mensaje: TOTAL CASOS: 0.</t>
  </si>
  <si>
    <t>Validar funcionalidad Inicio Por Seguimiento: No hay Modelo seleccionando Todos en los filtros, excepto en filtro fecha: Creación, Desde: 01/07/2018, Hasta: 31/08/2018 y demás valores en blanco</t>
  </si>
  <si>
    <t>Validar funcionalidad Inicio Por Seguimiento: No hay Modelo seleccionando Todos en los filtros, demás valores por defecto y colocando un numero de OP invalido.</t>
  </si>
  <si>
    <t>6723839-7</t>
  </si>
  <si>
    <t>TC_Gemma_InicioPorEdoSeguimientoNoTienePieVendedorTVehMMS</t>
  </si>
  <si>
    <t>TC_Gemma_InicioPorEdoSeguimientoNoTienePieNumeroOP</t>
  </si>
  <si>
    <t>TC_Gemma_InicioPorEdoSeguimientoNoTienePieCliente</t>
  </si>
  <si>
    <t>TC_Gemma_InicioPorEdoSeguimientoNoTienePieRUTValido</t>
  </si>
  <si>
    <t>TC_Gemma_InicioPorEdoSeguimientoNoTienePieRangoFecha</t>
  </si>
  <si>
    <t>TC_Gemma_InicioPorEdoSeguimientoNoTienePieTCredFinanciamiento</t>
  </si>
  <si>
    <t>TC_Gemma_InicioPorEdoSeguimientoNoTienePieVenEjeCanal</t>
  </si>
  <si>
    <t>TC_Gemma_InicioPorEdoSeguimientoNoTienePieNumeroOPInvalido</t>
  </si>
  <si>
    <t>TC_Gemma_InicioPorEdoSeguimientoNoTienePieClienteNomInvalido</t>
  </si>
  <si>
    <t>TC_Gemma_InicioPorEdoSeguimientoNoTienePieRUTInvalido</t>
  </si>
  <si>
    <t>Validar funcionalidad Inicio Seguimiento: No Tiene Pie seleccionando Todos en los filtros, colocando un N° de OP Válido y demás valores en blanco</t>
  </si>
  <si>
    <t>Validar funcionalidad Inicio Seguimiento: No Tiene Pie seleccionando Todos en los filtros, colocando Cliente Nombre Válido y demás valores en blanco</t>
  </si>
  <si>
    <t>Validar funcionalidad Inicio Seguimiento: No Tiene Pie seleccionando Todos en los filtros, colocando RUT Válido y demás valores en blanco.</t>
  </si>
  <si>
    <t>Validar funcionalidad Inicio Seguimiento: No Tiene Pie seleccionando Todos en los filtros excepto Vendedor, Ejecutivo, Tipo Credito, Tipo Financiamiento, Canal y demás valores en blanco</t>
  </si>
  <si>
    <t>Validar funcionalidad Inicio Seguimiento: No Tiene Pie seleccionando Todos en los filtros, demás valores por defecto y colocando un numero de OP invalido</t>
  </si>
  <si>
    <t>Validar funcionalidad Inicio Seguimiento: No Tiene Pie seleccionando Todos en los filtros, demás valores por defecto y colocando un Nombre de Cliente invalido</t>
  </si>
  <si>
    <t>Validar funcionalidad Inicio Seguimiento: No Tiene Pie seleccionando Todos en los filtros, demás valores por defecto y colocando un RUT Cliente invalido</t>
  </si>
  <si>
    <t>Validar funcionalidad Inicio Seguimiento: No Tiene Pie seleccionando Todos en los filtros, excepto en Filtro Fecha: Creación, Desde: 01/07/2018, Hasta: 31/08/2018 y demás valores en blanco</t>
  </si>
  <si>
    <t>Validar funcionalidad Inicio Seguimiento: No Tiene Pie seleccionando Todos en los filtros, Tipo de Credito: Convencional, financiamiento: Nuevo y demás valores en blanco</t>
  </si>
  <si>
    <t>Genera la tabla a consultar vacia con el Seguimiento: NoTienePie. Mensaje: TOTAL CASOS: 0.</t>
  </si>
  <si>
    <t>Generar una tabla de consulta con Seguimiento: NoTienePie y Estado de Caso: Abierto junto con una numero OP Valido, demás valores por defecto. Opcional generar Cotización - Propuestas. Opcional Generar  Documento Excel con la información seleccionada.</t>
  </si>
  <si>
    <t>Generar una tabla de consulta de los numero de OP registradas con el Nombre del Cliente, con los datos de solicitudes Seguimiento: NoTienePie y Estado de Caso: Abierto, demás valores por defecto.  Opcional generar Cotización - Propuestas. Opcional Generar  Documento Excel con la información seleccionada.</t>
  </si>
  <si>
    <t>Generar una tabla de consulta de los numero de OP registradas para el RUT, con los datos de solicitudes Seguimiento: NoTienePie y Estado de Caso: Abierto, demás valores por defecto.  Opcional generar Cotización - Propuestas. Opcional Generar  Documento Excel con la información seleccionada.</t>
  </si>
  <si>
    <t>Generar una tabla de consulta con Seguimiento: NoTienePie y Estado de Caso: Abierto junto con filtro fecha y un rango de fecha desde hasta. Los demás valores por defecto.  Opcional generar Cotización - Propuestas. Opcional Generar  Documento Excel con la información seleccionada.</t>
  </si>
  <si>
    <t>Generar una tabla de consulta con Seguimiento: NoTienePie y Estado de Caso: Abierto junto los valores de vendedor, ejecutivo, Tipo Credito, Tipo Financiamiento, Canal seleccionados. Los demás valores por defecto.  Opcional generar Cotización - Propuestas. Opcional Generar  Documento Excel con la información seleccionada.</t>
  </si>
  <si>
    <t>Validar funcionalidad Inicio Seguimiento: Para Mas Adelante seleccionando Todos en los filtros, colocando Cliente Nombre Válido y demás valores en blanco</t>
  </si>
  <si>
    <t>Validar funcionalidad Inicio Seguimiento: Para Mas Adelante seleccionando Todos en los filtros, colocando RUT Válido y demás valores en blanco.</t>
  </si>
  <si>
    <t>Validar funcionalidad Inicio Seguimiento: Para Mas Adelante seleccionando Todos en los filtros excepto Vendedor, Ejecutivo, Tipo Credito, Tipo Financiamiento, Canal y demás valores en blanco</t>
  </si>
  <si>
    <t>Validar funcionalidad Inicio Seguimiento: Para Mas Adelante seleccionando Todos en los filtros, demás valores por defecto y colocando un numero de OP invalido</t>
  </si>
  <si>
    <t>Validar funcionalidad Inicio Seguimiento: Para Mas Adelante seleccionando Todos en los filtros, demás valores por defecto y colocando un Nombre de Cliente invalido</t>
  </si>
  <si>
    <t>Validar funcionalidad Inicio Seguimiento: Para Mas Adelante seleccionando Todos en los filtros, demás valores por defecto y colocando un RUT Cliente invalido</t>
  </si>
  <si>
    <t>Generar una tabla de consulta con Seguimiento: Para Mas Adelante y Estado de Caso: Abierto junto con una numero OP Valido, demás valores por defecto.</t>
  </si>
  <si>
    <t>Generar una tabla de consulta de los numero de OP registradas con el Nombre del Cliente, con los datos de solicitudes Seguimiento: Para Mas Adelante y Estado de Caso: Abierto, demás valores por defecto.</t>
  </si>
  <si>
    <t>Generar una tabla de consulta de los numero de OP registradas para el RUT, con los datos de solicitudes Seguimiento: Para Mas Adelante y Estado de Caso: Abierto, demás valores por defecto.</t>
  </si>
  <si>
    <t>Generar una tabla de consulta con Seguimiento: Para Mas Adelante y Estado de Caso: Abierto junto con filtro fecha y un rango de fecha desde hasta. Los demás valores por defecto.</t>
  </si>
  <si>
    <t>Generar una tabla de consulta con Seguimiento: Para Mas Adelante y Estado de Caso: Abierto junto los valores de vendedor, ejecutivo, Tipo Credito, Tipo Financiamiento, Canal seleccionados. Los demás valores por defecto.</t>
  </si>
  <si>
    <t>Generar una tabla de consulta con Seguimiento: Para Mas Adelante y Estado de Caso: Abierto junto con filtro fecha y un rango de fecha desde hasta. Los demás valores por defecto.  Opcional generar Cotización - Propuestas. Opcional Generar  Documento Excel con la información seleccionada.</t>
  </si>
  <si>
    <t>Genera la tabla a consultar vacia con el Seguimiento: Para Mas Adelante. Mensaje: TOTAL CASOS: 0.</t>
  </si>
  <si>
    <t>Genera la tabla a consultar vacia  con el Seguimiento: Para Mas Adelante. Mensaje: TOTAL CASOS: 0.</t>
  </si>
  <si>
    <t>Validar funcionalidad Inicio Seguimiento: Para Mas Adelante seleccionando Todos en los filtros, colocando un N° de OP Válido y demás valores en blanco.</t>
  </si>
  <si>
    <t>Validar funcionalidad Inicio Seguimiento: Para Mas Adelante seleccionando Todos en los filtros, excepto en Filtro Fecha: Creación, Desde: 01/07/2018, Hasta: 31/08/2018 y demás valores en blanco</t>
  </si>
  <si>
    <t>Validar funcionalidad Inicio Seguimiento: Para Mas Adelante seleccionando Todos en los filtros, Tipo de Credito: Convencional, Tipo de Financiamiento: Nuevo y demás valores en blanco</t>
  </si>
  <si>
    <t>Validar funcionalidad Inicio Seguimiento: Vendiendo Vehiculo seleccionando Todos en los filtros, colocando un N° de OP Válido y demás valores en blanco.</t>
  </si>
  <si>
    <t>Generar una tabla de consulta con Seguimiento: Vendiendo Vehiculo y Estado de Caso: Abierto junto con una numero OP Valido, demás valores por defecto.</t>
  </si>
  <si>
    <t>Validar funcionalidad Inicio Seguimiento: Vendiendo Vehiculo seleccionando Todos en los filtros, colocando Cliente Nombre Válido y demás valores en blanco</t>
  </si>
  <si>
    <t>Generar una tabla de consulta de los numero de OP registradas con el Nombre del Cliente, con los datos de solicitudes Seguimiento: Vendiendo Vehiculo y Estado de Caso: Abierto, demás valores por defecto.</t>
  </si>
  <si>
    <t>Validar funcionalidad Inicio Seguimiento: Vendiendo Vehiculo seleccionando Todos en los filtros, colocando RUT Válido y demás valores en blanco.</t>
  </si>
  <si>
    <t>Generar una tabla de consulta de los numero de OP registradas para el RUT, con los datos de solicitudes Seguimiento: Vendiendo Vehiculo y Estado de Caso: Abierto, demás valores por defecto.</t>
  </si>
  <si>
    <t>Validar funcionalidad Inicio Seguimiento: Vendiendo Vehiculo seleccionando Todos en los filtros, excepto en Filtro Fecha: Creación, Desde: 01/07/2018, Hasta: 31/08/2018 y demás valores en blanco</t>
  </si>
  <si>
    <t>Generar una tabla de consulta con Seguimiento: Vendiendo Vehiculo y Estado de Caso: Abierto junto con filtro fecha y un rango de fecha desde hasta. Los demás valores por defecto.</t>
  </si>
  <si>
    <t>Validar funcionalidad Inicio Seguimiento: Vendiendo Vehiculo seleccionando Todos en los filtros, Tipo de Credito: Convencional, Tipo de Financiamiento: Nuevo y demás valores en blanco</t>
  </si>
  <si>
    <t>Generar una tabla de consulta con Seguimiento: Vendiendo Vehiculo y Estado de Caso: Abierto junto con filtro fecha y un rango de fecha desde hasta. Los demás valores por defecto.  Opcional generar Cotización - Propuestas. Opcional Generar  Documento Excel con la información seleccionada.</t>
  </si>
  <si>
    <t>Generar una tabla de consulta con Seguimiento: Vendiendo Vehiculo y Estado de Caso: Abierto junto los valores de vendedor, ejecutivo, Tipo Credito, Tipo Financiamiento, Canal seleccionados. Los demás valores por defecto.</t>
  </si>
  <si>
    <t>Validar funcionalidad Inicio Seguimiento: Vendiendo Vehiculo seleccionando Todos en los filtros, demás valores por defecto y colocando un numero de OP invalido</t>
  </si>
  <si>
    <t>Genera la tabla a consultar vacia con el Seguimiento: Vendiendo Vehiculo. Mensaje: TOTAL CASOS: 0.</t>
  </si>
  <si>
    <t>Validar funcionalidad Inicio Seguimiento: Vendiendo Vehiculo seleccionando Todos en los filtros, demás valores por defecto y colocando un Nombre de Cliente invalido</t>
  </si>
  <si>
    <t>Genera la tabla a consultar vacia  con el Seguimiento: Vendiendo Vehiculo. Mensaje: TOTAL CASOS: 0.</t>
  </si>
  <si>
    <t>Validar funcionalidad Inicio Seguimiento: Vendiendo Vehiculo seleccionando Todos en los filtros, demás valores por defecto y colocando un RUT Cliente invalido</t>
  </si>
  <si>
    <t>Validar funcionalidad Inicio Seguimiento: Vendiendo Vehiculo seleccionando Todos en los filtros excepto Vendedor, Ejecutivo, Tipo Credito, Tipo Financiamiento, Canal y demás valores en blanco.</t>
  </si>
  <si>
    <t>LEONEL</t>
  </si>
  <si>
    <t>16411128-8</t>
  </si>
  <si>
    <t>TC_Gemma_InicioPorEdoSeguimientoParaMasAdelanteVendedorTVehMMS</t>
  </si>
  <si>
    <t>TC_Gemma_InicioPorEdoSeguimientoParaMasAdelanteNumeroOP</t>
  </si>
  <si>
    <t>TC_Gemma_InicioPorEdoSeguimientoParaMasAdelanteCliente</t>
  </si>
  <si>
    <t>TC_Gemma_InicioPorEdoSeguimientoParaMasAdelanteRUTValido</t>
  </si>
  <si>
    <t>TC_Gemma_InicioPorEdoSeguimientoParaMasAdelanteRangoFecha</t>
  </si>
  <si>
    <t>TC_Gemma_InicioPorEdoSeguimientoParaMasAdelanteTCredFinanciamiento</t>
  </si>
  <si>
    <t>TC_Gemma_InicioPorEdoSeguimientoParaMasAdelanteVenEjeCanal</t>
  </si>
  <si>
    <t>TC_Gemma_InicioPorEdoSeguimientoParaMasAdelanteNumeroOPInvalido</t>
  </si>
  <si>
    <t>TC_Gemma_InicioPorEdoSeguimientoParaMasAdelanteClienteNomInvalido</t>
  </si>
  <si>
    <t>TC_Gemma_InicioPorEdoSeguimientoParaMasAdelanteRUTInvalido</t>
  </si>
  <si>
    <t>TC_Gemma_InicioPorEdoSeguimientoVendiendoVehiculoVendedorTVehMMS</t>
  </si>
  <si>
    <t>TC_Gemma_InicioPorEdoSeguimientoVendiendoVehiculoNumeroOP</t>
  </si>
  <si>
    <t>TC_Gemma_InicioPorEdoSeguimientoVendiendoVehiculoCliente</t>
  </si>
  <si>
    <t>TC_Gemma_InicioPorEdoSeguimientoVendiendoVehiculoRUTValido</t>
  </si>
  <si>
    <t>TC_Gemma_InicioPorEdoSeguimientoVendiendoVehiculoRangoFecha</t>
  </si>
  <si>
    <t>TC_Gemma_InicioPorEdoSeguimientoVendiendoVehiculoTCredFinanciamiento</t>
  </si>
  <si>
    <t>TC_Gemma_InicioPorEdoSeguimientoVendiendoVehiculoVenEjeCanal</t>
  </si>
  <si>
    <t>TC_Gemma_InicioPorEdoSeguimientoVendiendoVehiculoNumeroOPInvalido</t>
  </si>
  <si>
    <t>TC_Gemma_InicioPorEdoSeguimientoVendiendoVehiculoClienteNomInvalido</t>
  </si>
  <si>
    <t>TC_Gemma_InicioPorEdoSeguimientoVendiendoVehiculoRUTInvalido</t>
  </si>
  <si>
    <t>TC_Gemma_InicioPorEdoSeguimientoViendoOtrasMarcasVendedorTVehMMS</t>
  </si>
  <si>
    <t>TC_Gemma_InicioPorEdoSeguimientoViendoOtrasMarcasNumeroOP</t>
  </si>
  <si>
    <t>TC_Gemma_InicioPorEdoSeguimientoViendoOtrasMarcasCliente</t>
  </si>
  <si>
    <t>TC_Gemma_InicioPorEdoSeguimientoViendoOtrasMarcasRUTValido</t>
  </si>
  <si>
    <t>TC_Gemma_InicioPorEdoSeguimientoViendoOtrasMarcasRangoFecha</t>
  </si>
  <si>
    <t>TC_Gemma_InicioPorEdoSeguimientoViendoOtrasMarcasTCredFinanciamiento</t>
  </si>
  <si>
    <t>TC_Gemma_InicioPorEdoSeguimientoViendoOtrasMarcasVenEjeCanal</t>
  </si>
  <si>
    <t>TC_Gemma_InicioPorEdoSeguimientoViendoOtrasMarcasNumeroOPInvalido</t>
  </si>
  <si>
    <t>TC_Gemma_InicioPorEdoSeguimientoViendoOtrasMarcasClienteNomInvalido</t>
  </si>
  <si>
    <t>TC_Gemma_InicioPorEdoSeguimientoViendoOtrasMarcasRUTInvalido</t>
  </si>
  <si>
    <t>Validar funcionalidad Inicio Seguimiento: Viendo Otras Marcas seleccionando Todos en los filtros, colocando un N° de OP Válido y demás valores en blanco.</t>
  </si>
  <si>
    <t>Generar una tabla de consulta con Seguimiento: Viendo Otras Marcas y Estado de Caso: Abierto junto con una numero OP Valido, demás valores por defecto.</t>
  </si>
  <si>
    <t>Validar funcionalidad Inicio Seguimiento: Viendo Otras Marcas seleccionando Todos en los filtros, colocando Cliente Nombre Válido y demás valores en blanco</t>
  </si>
  <si>
    <t>Generar una tabla de consulta de los numero de OP registradas con el Nombre del Cliente, con los datos de solicitudes Seguimiento: Viendo Otras Marcas y Estado de Caso: Abierto, demás valores por defecto.</t>
  </si>
  <si>
    <t>Validar funcionalidad Inicio Seguimiento: Viendo Otras Marcas seleccionando Todos en los filtros, colocando RUT Válido y demás valores en blanco.</t>
  </si>
  <si>
    <t>Generar una tabla de consulta de los numero de OP registradas para el RUT, con los datos de solicitudes Seguimiento: Viendo Otras Marcas y Estado de Caso: Abierto, demás valores por defecto.</t>
  </si>
  <si>
    <t>Validar funcionalidad Inicio Seguimiento: Viendo Otras Marcas seleccionando Todos en los filtros, excepto en Filtro Fecha: Creación, Desde: 01/07/2018, Hasta: 31/08/2018 y demás valores en blanco</t>
  </si>
  <si>
    <t>Generar una tabla de consulta con Seguimiento: Viendo Otras Marcas y Estado de Caso: Abierto junto con filtro fecha y un rango de fecha desde hasta. Los demás valores por defecto.</t>
  </si>
  <si>
    <t>Validar funcionalidad Inicio Seguimiento: Viendo Otras Marcas seleccionando Todos en los filtros, Tipo de Credito: Convencional, Tipo de Financiamiento: Nuevo y demás valores en blanco</t>
  </si>
  <si>
    <t>Generar una tabla de consulta con Seguimiento: Viendo Otras Marcas y Estado de Caso: Abierto junto con filtro fecha y un rango de fecha desde hasta. Los demás valores por defecto.  Opcional generar Cotización - Propuestas. Opcional Generar  Documento Excel con la información seleccionada.</t>
  </si>
  <si>
    <t>Validar funcionalidad Inicio Seguimiento: Viendo Otras Marcas seleccionando Todos en los filtros excepto Vendedor, Ejecutivo, Tipo Credito, Tipo Financiamiento, Canal y demás valores en blanco</t>
  </si>
  <si>
    <t>Generar una tabla de consulta con Seguimiento: Viendo Otras Marcas y Estado de Caso: Abierto junto los valores de vendedor, ejecutivo, Tipo Credito, Tipo Financiamiento, Canal seleccionados. Los demás valores por defecto.</t>
  </si>
  <si>
    <t>Validar funcionalidad Inicio Seguimiento: Viendo Otras Marcas seleccionando Todos en los filtros, demás valores por defecto y colocando un numero de OP invalido</t>
  </si>
  <si>
    <t>Genera la tabla a consultar vacia con el Seguimiento: Viendo Otras Marcas. Mensaje: TOTAL CASOS: 0.</t>
  </si>
  <si>
    <t>Validar funcionalidad Inicio Seguimiento: Viendo Otras Marcas seleccionando Todos en los filtros, demás valores por defecto y colocando un Nombre de Cliente invalido</t>
  </si>
  <si>
    <t>Genera la tabla a consultar vacia  con el Seguimiento: Viendo Otras Marcas. Mensaje: TOTAL CASOS: 0.</t>
  </si>
  <si>
    <t>Validar funcionalidad Inicio Seguimiento: Viendo Otras Marcas seleccionando Todos en los filtros, demás valores por defecto y colocando un RUT Cliente invalido</t>
  </si>
  <si>
    <t>TRANSPORTES</t>
  </si>
  <si>
    <t>TC_Gemma_InicioPorSeguimientoSinSeguimientoVendedorTVehMMS</t>
  </si>
  <si>
    <t>TC_Gemma_InicioPorSeguimientoSinSeguimientoNumeroOP</t>
  </si>
  <si>
    <t>TC_Gemma_InicioPorSeguimientoSinSeguimientoCliente</t>
  </si>
  <si>
    <t>TC_Gemma_InicioPorSeguimientoSinSeguimientoRUTValido</t>
  </si>
  <si>
    <t>TC_Gemma_InicioPorSeguimientoSinSeguimientoRangoFecha</t>
  </si>
  <si>
    <t>TC_Gemma_InicioPorSeguimientoSinSeguimientoTCredFinanciamiento</t>
  </si>
  <si>
    <t>TC_Gemma_InicioPorSeguimientoSinSeguimientoVenEjeCanal</t>
  </si>
  <si>
    <t>TC_Gemma_InicioPorSeguimientoSinSeguimientoNumeroOPInvalido</t>
  </si>
  <si>
    <t>TC_Gemma_InicioPorSeguimientoSinSeguimientoClienteNomInvalido</t>
  </si>
  <si>
    <t>TC_Gemma_InicioPorSeguimientoSinSeguimientoRUTInvalido</t>
  </si>
  <si>
    <t>Validar funcionalidad Inicio Seguimiento: Sin Seguimiento seleccionando Todos en los filtros, colocando un N° de OP Válido y demás valores en blanco.</t>
  </si>
  <si>
    <t>Generar una tabla de consulta con Seguimiento: Sin Seguimiento y Estado de Caso: Abierto junto con una numero OP Valido, demás valores por defecto.</t>
  </si>
  <si>
    <t>Validar funcionalidad Inicio Seguimiento: Sin Seguimiento seleccionando Todos en los filtros, colocando Cliente Nombre Válido y demás valores en blanco</t>
  </si>
  <si>
    <t>Generar una tabla de consulta de los numero de OP registradas con el Nombre del Cliente, con los datos de solicitudes Seguimiento: Sin Seguimiento y Estado de Caso: Abierto, demás valores por defecto.</t>
  </si>
  <si>
    <t>Validar funcionalidad Inicio Seguimiento: Sin Seguimiento seleccionando Todos en los filtros, colocando RUT Válido y demás valores en blanco.</t>
  </si>
  <si>
    <t>Generar una tabla de consulta de los numero de OP registradas para el RUT, con los datos de solicitudes Seguimiento: Sin Seguimiento y Estado de Caso: Abierto, demás valores por defecto.</t>
  </si>
  <si>
    <t>Validar funcionalidad Inicio Seguimiento: Sin Seguimiento seleccionando Todos en los filtros, excepto en Filtro Fecha: Creación, Desde: 01/07/2018, Hasta: 31/08/2018 y demás valores en blanco</t>
  </si>
  <si>
    <t>Generar una tabla de consulta con Seguimiento: Sin Seguimiento y Estado de Caso: Abierto junto con filtro fecha y un rango de fecha desde hasta. Los demás valores por defecto.</t>
  </si>
  <si>
    <t>Validar funcionalidad Inicio Seguimiento: Sin Seguimiento seleccionando Todos en los filtros, Tipo de Credito: Convencional, Tipo de Financiamiento: Nuevo y demás valores en blanco</t>
  </si>
  <si>
    <t>Generar una tabla de consulta con Seguimiento: Sin Seguimiento y Estado de Caso: Abierto junto con filtro fecha y un rango de fecha desde hasta. Los demás valores por defecto.  Opcional generar Cotización - Propuestas. Opcional Generar  Documento Excel con la información seleccionada.</t>
  </si>
  <si>
    <t>Validar funcionalidad Inicio Seguimiento: Sin Seguimiento seleccionando Todos en los filtros excepto Vendedor, Ejecutivo, Tipo Credito, Tipo Financiamiento, Canal y demás valores en blanco</t>
  </si>
  <si>
    <t>Generar una tabla de consulta con Seguimiento: Sin Seguimiento y Estado de Caso: Abierto junto los valores de vendedor, ejecutivo, Tipo Credito, Tipo Financiamiento, Canal seleccionados. Los demás valores por defecto.</t>
  </si>
  <si>
    <t>Validar funcionalidad Inicio Seguimiento: Sin Seguimiento seleccionando Todos en los filtros, demás valores por defecto y colocando un numero de OP invalido</t>
  </si>
  <si>
    <t>Genera la tabla a consultar vacia con el Seguimiento: Sin Seguimiento. Mensaje: TOTAL CASOS: 0.</t>
  </si>
  <si>
    <t>Validar funcionalidad Inicio Seguimiento: Sin Seguimiento seleccionando Todos en los filtros, demás valores por defecto y colocando un Nombre de Cliente invalido</t>
  </si>
  <si>
    <t>Genera la tabla a consultar vacia  con el Seguimiento: Sin Seguimiento. Mensaje: TOTAL CASOS: 0.</t>
  </si>
  <si>
    <t>Validar funcionalidad Inicio Seguimiento: Sin Seguimiento seleccionando Todos en los filtros, demás valores por defecto y colocando un RUT Cliente invalido</t>
  </si>
  <si>
    <t>Reasignar</t>
  </si>
  <si>
    <t>REASIGNAR CASOS</t>
  </si>
  <si>
    <t>Validar funcionalidad Inicio Seguimiento: Cerrando Crédito seleccionando Distribuidor, Vendedor, Sucursal, Estado Op, Tipo Vehículo, Marca, Modelo, los demás campo en blanco y selección Todos.</t>
  </si>
  <si>
    <t>Generar una tabla de consulta con Seguimiento: Cerrando Crédito y Estado de Caso: Abierto junto con la selección de Distribuidor, Vendedor, Sucursal, Tipo Vehículo, Marca, Modelo, Estado Op, Seguimiento indicados.</t>
  </si>
  <si>
    <t>Validar funcionalidad Inicio Por Estado Seguimiento: Negoc. Descuento seleccionando Distribuidor, Vendedor, Sucursal, Estado Op, Tipo Vehiculo, Marca, Modelo, Seguimiento, los demás campo en blanco y selección Todos.</t>
  </si>
  <si>
    <t>Generar una tabla de consulta con Seguimiento: Negoc. Descuento y Estado de Caso: Abierto junto con la selección de Distribuidor, Vendedor, Sucursal, Estado Op, Tipo Vehículo, Marca, Modelo, Seguimiento indicados.</t>
  </si>
  <si>
    <t>Validar funcionalidad Inicio Seguimiento: Negoc. Toma seleccionando Distribuidor, Vendedor, Sucursal, Estado Op, Tipo Vehículo, Marca, Modelo, Seguimiento, los demás campo en blanco y selección Todos</t>
  </si>
  <si>
    <t>Generar una tabla de consulta conSeguimiento: Negoc. Toma y Estado de Caso: Abierto junto con la selección de Distribuidor, Vendedor, Sucursal, Estado Op, Tipo Vehículo, Marca, Modelo, Seguimiento indicados.</t>
  </si>
  <si>
    <t>Validar funcionalidad Inicio Por Seguimiento: No hay Modelo seleccionando Distribuidor, Vendedor, Sucursal, Estado Op, Tipo Vehiculo, Marca, Modelo, Seguimiento, los demás campo en blanco y selección Todos.</t>
  </si>
  <si>
    <t>Generar una tabla de consulta con Seguimiento: No hay Modelo y Estado de Caso: Abierto junto con la selección de Distribuidor, Vendedor, Sucursal, Estado Op, Tipo Veh, Marca, Modelo, Seguimiento indicados.</t>
  </si>
  <si>
    <t>Validar funcionalidad Inicio Seguimiento: No Tiene Pie seleccionando Distribuidor, Vendedor, Sucursal, Estado Op, Tipo Vehiculo, Marca, Modelo, Seguimiento, los demás campo en blanco y selección Todos.</t>
  </si>
  <si>
    <t>Generar una tabla de consulta con Seguimiento: NoTienePie y Estado de Caso: Abierto junto con la selección de Distribuidor, Vendedor, Sucursal, Estado Op, Tipo Vehículo, Marca, Modelo, Seguimiento indicados.</t>
  </si>
  <si>
    <t>Validar funcionalidad Inicio Seguimiento: Para Mas Adelante seleccionando Distribuidor, Vendedor, Sucursal, Estado Op. Tipo Vehiculo, Marca, Modelo, Seguimiento, los demás campo en blanco y selección Todos.</t>
  </si>
  <si>
    <t>Generar una tabla de consulta con Seguimiento: Para Mas Adelante y Estado de Caso: Abierto junto con la selección de Distribuidor, Vendedor, Sucursal, Estado Op, Tipo Vehículo, Marca, Modelo, Seguimiento indicados.</t>
  </si>
  <si>
    <t>Validar funcionalidad Inicio Seguimiento: Vendiendo Vehiculo seleccionando Distribuidor, Vendedor, Sucursal, Estado Op, Tipo Vehiculo, Marca, Modelo, Seguimiento, los demás campo en blanco y selección Todos.</t>
  </si>
  <si>
    <t>Generar una tabla de consulta con Seguimiento: Vendiendo Vehiculo y Estado de Caso: Abierto junto con la selección de Distribuidor, Vendedor, Sucursal, Estado Op, Tipo Vehículo, Marca, Modelo, Seguimiento indicados.</t>
  </si>
  <si>
    <t>Validar funcionalidad Inicio Seguimiento: Viendo Otras Marcas seleccionando Distribuidor, Vendedor, Sucursal, Estado Op, Tipo Vehiculo, Marca, Modelo, Seguimiento, los demás campo en blanco y selección Todos.</t>
  </si>
  <si>
    <t>Generar una tabla de consulta con Seguimiento: Viendo Otras Marcas y Estado de Caso: Abierto junto con la selección de Distribuidor, Vendedor, Sucursal, Estado Op, Tipo Veh, Marca, Modelo, Seguimiento indicados.</t>
  </si>
  <si>
    <t>Validar funcionalidad Inicio Seguimiento: Sin Seguimiento seleccionando Distribuidor, Vendedor, Sucursal, Estado Op, Tipo Vehiculo, Marca, Modelo, Seguimiento, los demás campo en blanco y selección Todos.</t>
  </si>
  <si>
    <t>Generar una tabla de consulta con Seguimiento: Sin Seguimiento y Estado de Caso: Abierto junto con la selección de Distribuidor, Vendedor, Sucursal, Estado Op, Tipo Vehículo, Marca, Modelo, Seguimiento indicados.</t>
  </si>
  <si>
    <t>Aprobada</t>
  </si>
  <si>
    <t>Se espera que se actualice en sistema la tabla de consulta y muestre el vendedor reasignado.</t>
  </si>
  <si>
    <t>TC_Gemma_ReasignarCasos_SeleccionDistribuidorSucTipoVendEjEOp</t>
  </si>
  <si>
    <t>TC_Gemma_ReasignarCasos_NumeroOpvalido</t>
  </si>
  <si>
    <t>TC_Gemma_ReasignarCasos_fechavalida</t>
  </si>
  <si>
    <t>TC_Gemma_ReasignarCasos_FechaClientevalida</t>
  </si>
  <si>
    <t>TC_Gemma_ReasignarCasos_FechaClientevalidaTodos</t>
  </si>
  <si>
    <t>TC_Gemma_ReasignarCasos_fechavalidaTodos</t>
  </si>
  <si>
    <t>Otras Financiera</t>
  </si>
  <si>
    <t>TC_Gemma_ReasignarCasos_FinancieraTodos</t>
  </si>
  <si>
    <t>TC_Gemma_ReasignarCasos_Financiera</t>
  </si>
  <si>
    <t>ALEJANDRA</t>
  </si>
  <si>
    <t>N° OPERACIÓN INVÁLIDO</t>
  </si>
  <si>
    <t>CLIENTE INVÁLIDO</t>
  </si>
  <si>
    <t>XX</t>
  </si>
  <si>
    <t>TC_Gemma_ReasignarCasos_numeroOpInvalido</t>
  </si>
  <si>
    <t>TC_Gemma_ReasignarCasos_ClienteInvalido</t>
  </si>
  <si>
    <t>TC_Gemma_ReasignarCasos_FechaInvalida</t>
  </si>
  <si>
    <t>xx</t>
  </si>
  <si>
    <t>TC_Gemma_InicioPorEstadoRangoFechaInvalido</t>
  </si>
  <si>
    <t>TC_Gemma_InicioPorEstadoPropuestaRangoFechaInvalido</t>
  </si>
  <si>
    <t>Se espera que el sistema emita el mensaje de error: Fecha Invalida.</t>
  </si>
  <si>
    <t>TC_Gemma_InicioPorEstadoSolicitudRangoFechaInvalido</t>
  </si>
  <si>
    <t>Validar funcionalidad Inicio Por Estado Caso Solicitud seleccionando Todos en los filtros, demás valores por defecto y colocando un Rango de fecha invalido</t>
  </si>
  <si>
    <t>Validar funcionalidad Inicio Por Estado Caso Propuesta seleccionando Todos en los filtros, demás valores por defecto y colocando un Rango de fecha invalido</t>
  </si>
  <si>
    <t>Validar funcionalidad Inicio Por Estado Caso Cotización seleccionando Todos en los filtros, demás valores por defecto y colocando un Rango de fecha invalido</t>
  </si>
  <si>
    <t>Validar funcionalidad Inicio Por Estado Caso Evaluaciones seleccionando Todos en los filtros, demás valores por defecto y colocando un Rango de fecha invalido</t>
  </si>
  <si>
    <t>TC_Gemma_InicioPorEstadoEvaluacionesRangoFechaInvalido</t>
  </si>
  <si>
    <t>TC_Gemma_InicioPorEstadoAprobadasRangoFechaInvalido</t>
  </si>
  <si>
    <t>Validar funcionalidad Inicio Por Estado Caso Aprobadas seleccionando Todos en los filtros, demás valores por defecto y colocando un Rango de fecha invalido</t>
  </si>
  <si>
    <t>TC_Gemma_InicioPorEstadoRechazadasRangoFechaInvalido</t>
  </si>
  <si>
    <t>Validar funcionalidad Inicio Por Estado Caso Rechazadas seleccionando Todos en los filtros, demás valores por defecto y colocando un Rango de fecha invalido</t>
  </si>
  <si>
    <t>UN VALOR</t>
  </si>
  <si>
    <t>Vendido con  Crédito</t>
  </si>
  <si>
    <t>Fecha Filtro</t>
  </si>
  <si>
    <t>ALEJANDRO NOVA</t>
  </si>
  <si>
    <t>MARIA SAVEEDRA</t>
  </si>
  <si>
    <t>inteligente</t>
  </si>
  <si>
    <t>Leasing</t>
  </si>
  <si>
    <t>Leasing inteligente</t>
  </si>
  <si>
    <t>TC_Gemma_ReasignarCasos_SeleccionDistribuidorSucTipoVendEjEOpSolicitud</t>
  </si>
  <si>
    <t>TC_Gemma_ReasignarCasos_SeleccionDistribuidorSucTipoVendEjEOpSolicitudTodos</t>
  </si>
  <si>
    <t>TC_Gemma_ReasignarCasos_SeleccionDistribuidorSucTipoVendEjEOpAprobada</t>
  </si>
  <si>
    <t>TC_Gemma_ReasignarCasos_SeleccionDistribuidorSucTipoVendEjEOpAprobadaTodos</t>
  </si>
  <si>
    <t>TC_Gemma_ReasignarCasos_SeleccionDistribuidorSucTipoVendEjEOpTodos</t>
  </si>
  <si>
    <t>TC_Gemma_ReasignarCasos_SeleccionMarcaModSegEdoCasoTCreditoInteligente</t>
  </si>
  <si>
    <t>TC_Gemma_ReasignarCasos_SeleccionMarcaModSegEdoCasoTCreditoConvencional</t>
  </si>
  <si>
    <t>TC_Gemma_ReasignarCasos_SeleccionMarcaModSegEdoCasoTCreditoLeasing</t>
  </si>
  <si>
    <t>TC_Gemma_ReasignarCasos_SeleccionMarcaModSegEdoCasoTCreditoLeasingInt</t>
  </si>
  <si>
    <t>TC_Gemma_ReasignarCasos_SeleccionMarcaModSegEdoCasoTCreditoTodos</t>
  </si>
  <si>
    <t>01-06-2018</t>
  </si>
  <si>
    <t>30-06-2018</t>
  </si>
  <si>
    <t>Validar funcionalidad de buscar datos con Número de Operación inválido, con los demás campo en blanco y selección Todos.</t>
  </si>
  <si>
    <t>Validar funcionalidad de buscar datos con el nombre del Cliente inválido, con los demás campo en blanco y selección Todos.</t>
  </si>
  <si>
    <t>Validar funcionalidad de buscar datos de fecha inválido, con los demás campo en blanco y selección Todos.</t>
  </si>
  <si>
    <t>Se espera que el sistema muestre la tabla de consulta vacia</t>
  </si>
  <si>
    <t>Se espera que el sistema muestre el mensaje de error Fecha invalida.</t>
  </si>
  <si>
    <t>TC_Gemma_CategoríaDistribuidor_AgregarExportarExcel</t>
  </si>
  <si>
    <t>TC_Gemma_CategoríaDistribuidor_AgregarSinExportarExcel</t>
  </si>
  <si>
    <t>TC_Gemma_CategoríaDistribuidor_ModificarSinExportarExcel</t>
  </si>
  <si>
    <t>TC_Gemma_CategoríaDistribuidor_ModificarBuscarSinExportarExcel</t>
  </si>
  <si>
    <t>TC_Gemma_CategoríaDistribuidor_EliminarSinExportarExcel</t>
  </si>
  <si>
    <t>TC_Gemma_CategoríaDistribuidor_EliminarBuscarSinExportarExcel</t>
  </si>
  <si>
    <t>Generar una tabla consulta con el campo Categoría Nombre mostrando el valor agregado. Sin Exportar un documento excel.</t>
  </si>
  <si>
    <t>TC_Gemma_CategoríaDistribuidor_ExportarExcel</t>
  </si>
  <si>
    <t>TC_Gemma_CategoríaDistribuidorSinDatosAgregar_Cancelar</t>
  </si>
  <si>
    <t>TC_Gemma_Canales_AgregarExportarExcel</t>
  </si>
  <si>
    <t>TC_Gemma_Canales_AgregarSinExportarExcel</t>
  </si>
  <si>
    <t>TC_Gemma_Canales_ModificarSinExportarExcel</t>
  </si>
  <si>
    <t>TC_Gemma_Canales_ModificarBuscarSinExportarExcel</t>
  </si>
  <si>
    <t>TC_Gemma_Canales_EliminarSinExportarExcel</t>
  </si>
  <si>
    <t>TC_Gemma_Canales_EliminarBuscarSinExportarExcel</t>
  </si>
  <si>
    <t>TC_Gemma_Canales_ExportarExcel</t>
  </si>
  <si>
    <t>TC_Gemma_CanalesSinDatosAgregar_Cancelar</t>
  </si>
  <si>
    <t>TC_Gemma_ActividadEconómica_AgregarExportarExcel</t>
  </si>
  <si>
    <t>TC_Gemma_ActividadEconómica_AgregarSinExportarExcel</t>
  </si>
  <si>
    <t>TC_Gemma_ActividadEconómica_ModificarSinExportarExcel</t>
  </si>
  <si>
    <t>TC_Gemma_ActividadEconómica_ModificarBuscarSinExportarExcel</t>
  </si>
  <si>
    <t>TC_Gemma_ActividadEconómica_EliminarSinExportarExcel</t>
  </si>
  <si>
    <t>TC_Gemma_ActividadEconómica_EliminarBuscarSinExportarExcel</t>
  </si>
  <si>
    <t>TC_Gemma_ActividadEconómica_ExportarExcel</t>
  </si>
  <si>
    <t>TC_Gemma_ActividadEconómicaSinDatosAgregar_Cancelar</t>
  </si>
  <si>
    <t>Maneja Compra Inteligente</t>
  </si>
  <si>
    <t>TC_Gemma_TipoVehiculo_AgregarCompraInteligente</t>
  </si>
  <si>
    <t>TC_Gemma_TipoVehiculo_AgregarCompraInteligenteSinExportarExcel</t>
  </si>
  <si>
    <t>TC_Gemma_TipoVehiculo_AgregarSinCompraInteligente</t>
  </si>
  <si>
    <t>TC_Gemma_TipoVehiculo_AgregarSinCompraInteligenteSinExportarExcel</t>
  </si>
  <si>
    <t>TC_Gemma_TipoVehiculo_ModificarSinCompraInteligente</t>
  </si>
  <si>
    <t>TC_Gemma_TipoVehiculo_ModificarConValoresSinCompraInteligente</t>
  </si>
  <si>
    <t>TC_Gemma_TipoVehiculo_EliminarSinCompraInteligente</t>
  </si>
  <si>
    <t>TC_Gemma_TipoVehiculo_EliminarSinValoresSinCompraInteligente</t>
  </si>
  <si>
    <t>TC_Gemma_TipoVehiculo_ModificarCompraInteligente</t>
  </si>
  <si>
    <t>TC_Gemma_TipoVehiculo_ModificarSinValoresCompraInteligente</t>
  </si>
  <si>
    <t>TC_Gemma_TipoVehiculo_EliminarCompraInteligente</t>
  </si>
  <si>
    <t>TC_Gemma_TipoVehiculo_EliminarSinValoresCompraInteligente</t>
  </si>
  <si>
    <t>TC_Gemma_TipoVehiculo_EliminarExportarExcel</t>
  </si>
  <si>
    <t>TC_Gemma_TipoVehiculoAgregarDatos_Cancelar</t>
  </si>
  <si>
    <t>TC_Gemma_TipoVehiculoAgregarSinDatos_Cancelar</t>
  </si>
  <si>
    <t>TC_Gemma_Profesiones_AgregarExportarExcel</t>
  </si>
  <si>
    <t>TC_Gemma_Profesiones_AgregarSinExportarExcel</t>
  </si>
  <si>
    <t>TC_Gemma_Profesiones_ModificarSinExportarExcel</t>
  </si>
  <si>
    <t>TC_Gemma_Profesiones_ModificarBuscarSinExportarExcel</t>
  </si>
  <si>
    <t>TC_Gemma_Profesiones_EliminarSinExportarExcel</t>
  </si>
  <si>
    <t>TC_Gemma_Profesiones_EliminarBuscarSinExportarExcel</t>
  </si>
  <si>
    <t>TC_Gemma_Profesiones_ExportarExcel</t>
  </si>
  <si>
    <t>TC_Gemma_ProfesionesSinDatosAgregar_Cancelar</t>
  </si>
  <si>
    <t>TC_Gemma_TipoBienRaiz_AgregarExportarExcel</t>
  </si>
  <si>
    <t>TC_Gemma_TipoBienRaiz_AgregarSinExportarExcel</t>
  </si>
  <si>
    <t>TC_Gemma_TipoBienRaiz_Modificar</t>
  </si>
  <si>
    <t>TC_Gemma_TipoBienRaiz_ModificarSinExportarExcel</t>
  </si>
  <si>
    <t>TC_Gemma_TipoBienRaiz_ModificarBuscarSinExportarExcel</t>
  </si>
  <si>
    <t>TC_Gemma_TipoBienRaiz_Eliminar</t>
  </si>
  <si>
    <t>TC_Gemma_TipoBienRaiz_EliminarSinExportarExcel</t>
  </si>
  <si>
    <t>TC_Gemma_TipoBienRaiz_EliminarBuscarSinExportarExcel</t>
  </si>
  <si>
    <t>TC_Gemma_TipoBienRaiz_ExportarExcel</t>
  </si>
  <si>
    <t>TC_Gemma_TipoBienRaizAgregar_Cancelar</t>
  </si>
  <si>
    <t>TC_Gemma_TipoBienRaizSinDatosAgregar_Cancelar</t>
  </si>
  <si>
    <t>TC_Gemma_TipoBienRaizModificar_Cancelar</t>
  </si>
  <si>
    <t>TC_Gemma_TipoBienRaizEliminar_Cancelar</t>
  </si>
  <si>
    <t>TC_Gemma_Razon de fracaso_AgregarExportarExcel</t>
  </si>
  <si>
    <t>TC_Gemma_Razon de fracaso_AgregarSinExportarExcel</t>
  </si>
  <si>
    <t>TC_Gemma_Razon de fracaso_Modificar</t>
  </si>
  <si>
    <t>TC_Gemma_Razon de fracaso_ModificarSinExportarExcel</t>
  </si>
  <si>
    <t>TC_Gemma_Razon de fracaso_ModificarBuscarSinExportarExcel</t>
  </si>
  <si>
    <t>TC_Gemma_Razon de fracaso_Eliminar</t>
  </si>
  <si>
    <t>TC_Gemma_Razon de fracaso_EliminarSinExportarExcel</t>
  </si>
  <si>
    <t>TC_Gemma_Razon de fracaso_EliminarBuscarSinExportarExcel</t>
  </si>
  <si>
    <t>TC_Gemma_Razon de fracaso_ExportarExcel</t>
  </si>
  <si>
    <t>TC_Gemma_Razon de fracasoAgregar_Cancelar</t>
  </si>
  <si>
    <t>TC_Gemma_Razon de fracasoSinDatosAgregar_Cancelar</t>
  </si>
  <si>
    <t>TC_Gemma_Razon de fracasoModificar_Cancelar</t>
  </si>
  <si>
    <t>TC_Gemma_Razon de fracasoEliminar_Cancelar</t>
  </si>
  <si>
    <t>TC_Gemma_MotivosRechazo_AgregarExportarExcel</t>
  </si>
  <si>
    <t>TC_Gemma_MotivosRechazo_AgregarSinExportarExcel</t>
  </si>
  <si>
    <t>TC_Gemma_MotivosRechazo_Modificar</t>
  </si>
  <si>
    <t>TC_Gemma_MotivosRechazo_ModificarSinExportarExcel</t>
  </si>
  <si>
    <t>TC_Gemma_MotivosRechazo_ModificarBuscarSinExportarExcel</t>
  </si>
  <si>
    <t>TC_Gemma_MotivosRechazo_Eliminar</t>
  </si>
  <si>
    <t>TC_Gemma_MotivosRechazo_EliminarSinExportarExcel</t>
  </si>
  <si>
    <t>TC_Gemma_MotivosRechazo_EliminarBuscarSinExportarExcel</t>
  </si>
  <si>
    <t>TC_Gemma_MotivosRechazo_ExportarExcel</t>
  </si>
  <si>
    <t>TC_Gemma_MotivosRechazoAgregar_Cancelar</t>
  </si>
  <si>
    <t>TC_Gemma_MotivosRechazoSinDatosAgregar_Cancelar</t>
  </si>
  <si>
    <t>TC_Gemma_MotivosRechazoModificar_Cancelar</t>
  </si>
  <si>
    <t>TC_Gemma_MotivosRechazoEliminar_Cancelar</t>
  </si>
  <si>
    <t>Agregar Icono</t>
  </si>
  <si>
    <t>TC_Gemma_Financiera_AgregarExportarExcel</t>
  </si>
  <si>
    <t>TC_Gemma_Financiera_AgregarSinExportarExcel</t>
  </si>
  <si>
    <t>TC_Gemma_Financiera_ModificarSinExportarExcel</t>
  </si>
  <si>
    <t>TC_Gemma_Financiera_ModificarBuscarSinExportarExcel</t>
  </si>
  <si>
    <t>TC_Gemma_Financiera_EliminarSinExportarExcel</t>
  </si>
  <si>
    <t>TC_Gemma_Financiera_EliminarBuscarSinExportarExcel</t>
  </si>
  <si>
    <t>TC_Gemma_Financiera_ExportarExcel</t>
  </si>
  <si>
    <t>TC_Gemma_FinancieraSinDatosAgregar_Cancelar</t>
  </si>
  <si>
    <t>TC_Gemma_Banco_AgregarExportarExcel</t>
  </si>
  <si>
    <t>TC_Gemma_Banco_AgregarSinExportarExcel</t>
  </si>
  <si>
    <t>TC_Gemma_Banco_ModificarSinExportarExcel</t>
  </si>
  <si>
    <t>TC_Gemma_Banco_ModificarBuscarSinExportarExcel</t>
  </si>
  <si>
    <t>TC_Gemma_Banco_EliminarSinExportarExcel</t>
  </si>
  <si>
    <t>TC_Gemma_Banco_EliminarBuscarSinExportarExcel</t>
  </si>
  <si>
    <t>TC_Gemma_Banco_ExportarExcel</t>
  </si>
  <si>
    <t>TC_Gemma_BancoSinDatosAgregar_Cancelar</t>
  </si>
  <si>
    <t>Es BCI</t>
  </si>
  <si>
    <t>Maestros - CIA de Seguro</t>
  </si>
  <si>
    <t>TC_Gemma_Zonas_AgregarExportarExcel</t>
  </si>
  <si>
    <t>TC_Gemma_Zonas_AgregarSinExportarExcel</t>
  </si>
  <si>
    <t>TC_Gemma_Zonas_ModificarSinExportarExcel</t>
  </si>
  <si>
    <t>TC_Gemma_Zonas_ModificarBuscarSinExportarExcel</t>
  </si>
  <si>
    <t>TC_Gemma_Zonas_EliminarSinExportarExcel</t>
  </si>
  <si>
    <t>TC_Gemma_Zonas_EliminarBuscarSinExportarExcel</t>
  </si>
  <si>
    <t>TC_Gemma_Zonas_ExportarExcel</t>
  </si>
  <si>
    <t>TC_Gemma_ZonasSinDatosAgregar_Cancelar</t>
  </si>
  <si>
    <t>TC_Gemma_CIAdeSeguro_AgregarExportarExcel</t>
  </si>
  <si>
    <t>TC_Gemma_CIAdeSeguro_AgregarSinExportarExcel</t>
  </si>
  <si>
    <t>TC_Gemma_CIAdeSeguro_Modificar</t>
  </si>
  <si>
    <t>TC_Gemma_CIAdeSeguro_ModificarSinExportarExcel</t>
  </si>
  <si>
    <t>TC_Gemma_CIAdeSeguro_ModificarBuscarSinExportarExcel</t>
  </si>
  <si>
    <t>TC_Gemma_CIAdeSeguro_Eliminar</t>
  </si>
  <si>
    <t>TC_Gemma_CIAdeSeguro_EliminarSinExportarExcel</t>
  </si>
  <si>
    <t>TC_Gemma_CIAdeSeguro_EliminarBuscarSinExportarExcel</t>
  </si>
  <si>
    <t>TC_Gemma_CIAdeSeguro_ExportarExcel</t>
  </si>
  <si>
    <t>TC_Gemma_CIAdeSeguroAgregar_Cancelar</t>
  </si>
  <si>
    <t>TC_Gemma_CIAdeSeguroSinDatosAgregar_Cancelar</t>
  </si>
  <si>
    <t>TC_Gemma_CIAdeSeguroModificar_Cancelar</t>
  </si>
  <si>
    <t>TC_Gemma_CIAdeSeguroEliminar_Cancelar</t>
  </si>
  <si>
    <t>Filtros</t>
  </si>
  <si>
    <t>NOMBRE</t>
  </si>
  <si>
    <t>Actividad Económica</t>
  </si>
  <si>
    <t>Región Comercial</t>
  </si>
  <si>
    <t>Comuna Comercial</t>
  </si>
  <si>
    <t>Ciudad Comercial</t>
  </si>
  <si>
    <t>Región Particular</t>
  </si>
  <si>
    <t>Comuna Particular</t>
  </si>
  <si>
    <t>Ciudad Particular</t>
  </si>
  <si>
    <t xml:space="preserve">Acción </t>
  </si>
  <si>
    <t xml:space="preserve">Confirmar </t>
  </si>
  <si>
    <t>Profesor</t>
  </si>
  <si>
    <t>Analista</t>
  </si>
  <si>
    <t>Educación</t>
  </si>
  <si>
    <t>Computación e Informática</t>
  </si>
  <si>
    <t>13 METROPOLITANA</t>
  </si>
  <si>
    <t>SANTIAGO</t>
  </si>
  <si>
    <t>LA FLORIDA</t>
  </si>
  <si>
    <t>HUECHURABA</t>
  </si>
  <si>
    <t>Tipo de Cliente</t>
  </si>
  <si>
    <t>MARTINA JOSE</t>
  </si>
  <si>
    <t>13130216-9</t>
  </si>
  <si>
    <t>Sexo</t>
  </si>
  <si>
    <t>Masculino</t>
  </si>
  <si>
    <t>Femenino</t>
  </si>
  <si>
    <t>Casado con separación de Bienes</t>
  </si>
  <si>
    <t>Casado sin separación de Bienes</t>
  </si>
  <si>
    <t>SOLTERO</t>
  </si>
  <si>
    <t>SEPARADO</t>
  </si>
  <si>
    <t>NINGUNO</t>
  </si>
  <si>
    <t>Natural Nacionalidad</t>
  </si>
  <si>
    <t>Estudios</t>
  </si>
  <si>
    <t>Basica</t>
  </si>
  <si>
    <t>Media</t>
  </si>
  <si>
    <t>Tecnico Completo</t>
  </si>
  <si>
    <t>Universitario  Completo</t>
  </si>
  <si>
    <t>Medico</t>
  </si>
  <si>
    <t>Ninguna</t>
  </si>
  <si>
    <t>Maestro Cliente</t>
  </si>
  <si>
    <t>Maestros - Caracteríctica</t>
  </si>
  <si>
    <t>Nro</t>
  </si>
  <si>
    <t>TC_Gemma_Caracteristicas_AgregarExportarExcel</t>
  </si>
  <si>
    <t>TC_Gemma_Caracteristicas_AgregarSinExportarExcel</t>
  </si>
  <si>
    <t>TC_Gemma_Caracteristicas_Modificar</t>
  </si>
  <si>
    <t>TC_Gemma_Caracteristicas_ModificarSinExportarExcel</t>
  </si>
  <si>
    <t>TC_Gemma_Caracteristicas_ModificarBuscarSinExportarExcel</t>
  </si>
  <si>
    <t>TC_Gemma_Caracteristicas_Eliminar</t>
  </si>
  <si>
    <t>TC_Gemma_Caracteristicas_EliminarSinExportarExcel</t>
  </si>
  <si>
    <t>TC_Gemma_Caracteristicas_EliminarBuscarSinExportarExcel</t>
  </si>
  <si>
    <t>TC_Gemma_Caracteristicas_ExportarExcel</t>
  </si>
  <si>
    <t>TC_Gemma_CaracteristicasAgregar_Cancelar</t>
  </si>
  <si>
    <t>TC_Gemma_CaracteristicasSinDatosAgregar_Cancelar</t>
  </si>
  <si>
    <t>TC_Gemma_CaracteristicasModificar_Cancelar</t>
  </si>
  <si>
    <t>TC_Gemma_CaracteristicasEliminar_Cancelar</t>
  </si>
  <si>
    <t>Región</t>
  </si>
  <si>
    <t>13 Metropolitana</t>
  </si>
  <si>
    <t>Santiago</t>
  </si>
  <si>
    <t>Casa Habita</t>
  </si>
  <si>
    <t>TC_Gemma_InicioPendientePrecursadasCredDistribTipoVehSV</t>
  </si>
  <si>
    <t>TC_Gemma_InicioPendientePrecursadasNumeroOP</t>
  </si>
  <si>
    <t>TC_Gemma_InicioPendientePrecursadasCliente</t>
  </si>
  <si>
    <t>TC_Gemma_InicioPendientePrecursadasRUTValido</t>
  </si>
  <si>
    <t>TC_Gemma_InicioPendientePrecursadasRangoFecha</t>
  </si>
  <si>
    <t>TC_Gemma_InicioPendientePrecursadasTCredFinanciamiento</t>
  </si>
  <si>
    <t>TC_Gemma_InicioPendientePrecursadasVenEjeCanal</t>
  </si>
  <si>
    <t>TC_Gemma_InicioPendientePrecursadasOPInvalido</t>
  </si>
  <si>
    <t>TC_Gemma_InicioPendientePrecursadasNomInvalido</t>
  </si>
  <si>
    <t>TC_Gemma_InicioPendientePrecursadasRUTInvalido</t>
  </si>
  <si>
    <t>PATRICIA DEL CARMEN</t>
  </si>
  <si>
    <t>12870223-7</t>
  </si>
  <si>
    <t>13613171-0</t>
  </si>
  <si>
    <t>RENE CARLOS</t>
  </si>
  <si>
    <t>TC_Gemma_InicioPendienteRespaldadasVendedorDistribTipoVehSV</t>
  </si>
  <si>
    <t>TC_Gemma_InicioPendienteRespaldadasNumeroOP</t>
  </si>
  <si>
    <t>TC_Gemma_InicioPendienteRespaldadasCliente</t>
  </si>
  <si>
    <t>TC_Gemma_InicioPendienteRespaldadasRUTValido</t>
  </si>
  <si>
    <t>TC_Gemma_InicioPendienteRespaldadasRangoFecha</t>
  </si>
  <si>
    <t>TC_Gemma_InicioPendienteRespaldadasTCredFinanciamiento</t>
  </si>
  <si>
    <t>TC_Gemma_InicioPendienteRespaldadasVenEjeCanal</t>
  </si>
  <si>
    <t>TC_Gemma_InicioPendienteRespaldadasNumeroOPInvalido</t>
  </si>
  <si>
    <t>TC_Gemma_InicioPendienteRespaldadasClienteNomInvalido</t>
  </si>
  <si>
    <t>TC_Gemma_InicioPendienteRespaldadasRUTInvalido</t>
  </si>
  <si>
    <t>16914917-8</t>
  </si>
  <si>
    <t>PAULINA ALEJANDRA</t>
  </si>
  <si>
    <t>TC_Gemma_InicioPendienteValidadasVendedorDistribTipoVehSV</t>
  </si>
  <si>
    <t>TC_Gemma_InicioPendienteValidadasNumeroOP</t>
  </si>
  <si>
    <t>TC_Gemma_InicioPendienteValidadasCliente</t>
  </si>
  <si>
    <t>TC_Gemma_InicioPendienteValidadasRUTValido</t>
  </si>
  <si>
    <t>TC_Gemma_InicioPendienteValidadasRangoFecha</t>
  </si>
  <si>
    <t>TC_Gemma_InicioPendienteValidadasTCredFinanciamiento</t>
  </si>
  <si>
    <t>TC_Gemma_InicioPendienteValidadasVenEjeCanal</t>
  </si>
  <si>
    <t>TC_Gemma_InicioPendienteValidadasNumeroOPInvalido</t>
  </si>
  <si>
    <t>TC_Gemma_InicioPendienteValidadasClienteNomInvalido</t>
  </si>
  <si>
    <t>TC_Gemma_InicioPendienteValidadasRUTInvalido</t>
  </si>
  <si>
    <t>Ingresado</t>
  </si>
  <si>
    <t>GLORIA CAROLINA</t>
  </si>
  <si>
    <t>TC_Gemma_InicioPendienteIngresadoVendedorTVehMMS</t>
  </si>
  <si>
    <t>TC_Gemma_InicioPendienteIngresadoNumeroOP</t>
  </si>
  <si>
    <t>TC_Gemma_InicioPendienteIngresadoCliente</t>
  </si>
  <si>
    <t>TC_Gemma_InicioPendienteIngresadoRUTValido</t>
  </si>
  <si>
    <t>TC_Gemma_InicioPendienteIngresadoRangoFecha</t>
  </si>
  <si>
    <t>TC_Gemma_InicioPendienteIngresadoTCredFinanciamiento</t>
  </si>
  <si>
    <t>TC_Gemma_InicioPendienteIngresadoVenEjeCanal</t>
  </si>
  <si>
    <t>TC_Gemma_InicioPendienteIngresadoNumeroOPInvalido</t>
  </si>
  <si>
    <t>TC_Gemma_InicioPendienteIngresadoClienteNomInvalido</t>
  </si>
  <si>
    <t>TC_Gemma_InicioPendienteIngresadoRUTInvalido</t>
  </si>
  <si>
    <t>Administración - Roles</t>
  </si>
  <si>
    <t xml:space="preserve">Nombre </t>
  </si>
  <si>
    <t xml:space="preserve">Descripción </t>
  </si>
  <si>
    <t>Usuario</t>
  </si>
  <si>
    <t>Cambiar Contraseña</t>
  </si>
  <si>
    <t>Propuestas</t>
  </si>
  <si>
    <t>TC_Gemma_InicioPorEstadoCasosCondicionadasVendedorTVehMMS</t>
  </si>
  <si>
    <t>Validar funcionalidad Inicio Por Estado Caso Condicionadas seleccionando Distribuidor, Vendedor, Sucursal, Tipo Vehiculo, Marca, Modelo, Seguimiento, los demás campo en blanco y selección Todos.</t>
  </si>
  <si>
    <t>Generar una tabla de consulta con Estado Op: Condicionadas y Estado de Caso: Abierto junto con la selección de Distribuidor, Vendedor, Sucursal, Tipo Veh, Marca, Modelo, Seguimiento indicados.</t>
  </si>
  <si>
    <t>TC_Gemma_InicioPorEstadoCasosCondicionadasNumeroOP</t>
  </si>
  <si>
    <t>Validar funcionalidad Inicio Por Estado Caso Condicionadas seleccionando Todos en los filtros, colocando un N° de OP Válido y demás valores en blanco</t>
  </si>
  <si>
    <t>Generar una tabla de consulta con Estado Op: Condicionadas y Estado de Caso: Abierto junto con una numero OP Valido, demás valores por defecto.</t>
  </si>
  <si>
    <t>TC_Gemma_InicioPorEstadoCasosCondicionadasCliente</t>
  </si>
  <si>
    <t>Validar funcionalidad Inicio Por Estado Caso Condicionadas seleccionando Todos en los filtros, colocando Cliente Nombre Válido y demás valores en blanco</t>
  </si>
  <si>
    <t>Generar una tabla de consulta de los numero de OP registradas con el Nombre del Cliente, con los datos de solicitudes Estado Op: Condicionadas y Estado de Caso: Abierto, demás valores por defecto.</t>
  </si>
  <si>
    <t>TC_Gemma_InicioPorEstadoCasosCondicionadasRUTValido</t>
  </si>
  <si>
    <t>Validar funcionalidad Inicio Por Estado Caso Condicionadas seleccionando Todos en los filtros, colocando RUT Válido y demás valores en blanco.</t>
  </si>
  <si>
    <t>Generar una tabla de consulta de los numero de OP registradas para el RUT, con los datos de solicitudes Estado Op: Condicionadas y Estado de Caso: Abierto, demás valores por defecto.</t>
  </si>
  <si>
    <t>TC_Gemma_InicioPorEstadoCasosCondicionadasRangoFecha</t>
  </si>
  <si>
    <t>Validar funcionalidad Inicio Por Estado Caso Condicionadas seleccionando Todos en los filtros, excepto en filtro fecha, Desde, Hasta y demás valores en blanco</t>
  </si>
  <si>
    <t>Generar una tabla de consulta con Estado Op: Condicionadas y Estado de Caso: Abierto junto con filtro fecha y un rango de fecha desde hasta. Los demás valores por defecto.</t>
  </si>
  <si>
    <t>TC_Gemma_InicioPorEstadoCasosCondicionadasTCredFinanciamiento</t>
  </si>
  <si>
    <t>Validar funcionalidad Inicio Por Estado Caso Condicionadas seleccionando Todos en los filtros, Tipo de Credito, financiamiento y demás valores en blanco</t>
  </si>
  <si>
    <t>TC_Gemma_InicioPorEstadoCasosCondicionadasVenEjeCanal</t>
  </si>
  <si>
    <t>Validar funcionalidad Inicio Por Estado Caso Condicionadas seleccionando Todos en los filtros excepto Vendedor, Ejecutivo, Tipo Credito, Tipo Financiamiento, Canal y demás valores en blanco</t>
  </si>
  <si>
    <t>Generar una tabla de consulta con Estado Op: Condicionadas y Estado de Caso: Abierto junto los valores de vendedor, ejecutivo, Tipo Credito, Tipo Financiamiento, Canal seleccionados. Los demás valores por defecto.</t>
  </si>
  <si>
    <t>TC_Gemma_InicioPorEstadoCondicionadasNumeroOPInvalido</t>
  </si>
  <si>
    <t>Validar funcionalidad Inicio Por Estado Caso Condicionadas seleccionando Todos en los filtros, demás valores por defecto y colocando un numero de OP invalido</t>
  </si>
  <si>
    <t>No se Genera la tabla a consultar con el Estado Op Condicionadas. Mensaje: TOTAL CASOS: 0.</t>
  </si>
  <si>
    <t>TC_Gemma_InicioPorEstadoCondicionadasClienteNomInvalido</t>
  </si>
  <si>
    <t>Validar funcionalidad Inicio Por Estado Caso Condicionadas seleccionando Todos en los filtros, demás valores por defecto y colocando un Nombre de Cliente invalido</t>
  </si>
  <si>
    <t>TC_Gemma_InicioPorEstadoCondicionadasRUTInvalido</t>
  </si>
  <si>
    <t>Validar funcionalidad Inicio Por Estado Caso Condicionadas seleccionando Todos en los filtros, demás valores por defecto y colocando un RUT Cliente invalido</t>
  </si>
  <si>
    <t>TC_Gemma_InicioPorEstadoCondicionadasRangoFechaInvalido</t>
  </si>
  <si>
    <t>Validar funcionalidad Inicio Por Estado Caso Condicionadas seleccionando Todos en los filtros, demás valores por defecto y colocando un Rango de fecha invalido</t>
  </si>
  <si>
    <t>Objeto (Pantalla)</t>
  </si>
  <si>
    <t>Modo de Transacción</t>
  </si>
  <si>
    <t>Confirmar</t>
  </si>
  <si>
    <t xml:space="preserve">Check </t>
  </si>
  <si>
    <t>TC_Gemma_AdministracionRol_PantallaInicial</t>
  </si>
  <si>
    <t>Una Clave</t>
  </si>
  <si>
    <t>Varias Claves</t>
  </si>
  <si>
    <t>TC_Gemma_AdministracionRol_AgregarRol</t>
  </si>
  <si>
    <t>TC_Gemma_AdministracionRol_AgregarRolDescripcion</t>
  </si>
  <si>
    <t>TC_Gemma_AdministracionRol_ModificarRol</t>
  </si>
  <si>
    <t>TC_Gemma_AdministracionRol_ModificarRolNombre</t>
  </si>
  <si>
    <t>TC_Gemma_AdministracionRol_ModificarRolDescripción</t>
  </si>
  <si>
    <t>TC_Gemma_AdministracionRol_EliminarRolNombre</t>
  </si>
  <si>
    <t>TC_Gemma_AdministracionRol_EliminarRolDescripción</t>
  </si>
  <si>
    <t>TC_Gemma_AdministracionRol_ModificarRolDeLaTabla</t>
  </si>
  <si>
    <t>TC_Gemma_AdministracionRol_EliminarRolDeLaTabla</t>
  </si>
  <si>
    <t>TC_Gemma_AdmonRolFuncionalidadUnaClave_FiltroClave</t>
  </si>
  <si>
    <t>TC_Gemma_AdmonRolFuncionalidadUnaClave_FiltroDescripcion</t>
  </si>
  <si>
    <t>TC_Gemma_AdmonRolFuncionalidadUnaClave_FiltroTipo</t>
  </si>
  <si>
    <t>TC_Gemma_AdmonRolFuncionalidadVariasClave_FiltroClave</t>
  </si>
  <si>
    <t>TC_Gemma_AdmonRolFuncionalidadVariasClave_FiltroDescripcion</t>
  </si>
  <si>
    <t>TC_Gemma_AdmonRolFuncionalidadVariasClave_FiltroTipo</t>
  </si>
  <si>
    <t>TC_Gemma_AdmonRolFuncionalidadVariasClave_FiltroTipoTodos</t>
  </si>
  <si>
    <t>TC_Gemma_AdminitraciónRol_AgregarCancelar</t>
  </si>
  <si>
    <t>TC_Gemma_AdminitraciónRol_ModificarCancelar</t>
  </si>
  <si>
    <t>TC_Gemma_AdminitraciónRol_EliminarCancelar</t>
  </si>
  <si>
    <t>TC_Gemma_AdmonRolFuncionalidadUnaClaveCancelar</t>
  </si>
  <si>
    <t>TC_Gemma_AdmonRolFuncionalidadVariasClaveCancelar</t>
  </si>
  <si>
    <t>TC_Gemma_AdmonRolSinvalores</t>
  </si>
  <si>
    <t xml:space="preserve">Validar funcionalidad Administración de rol sin ingresar valores de selección o ingresados valores incorrectos </t>
  </si>
  <si>
    <t xml:space="preserve">Se espera que el sistema muestre la tabla por defecto ó la tabla resumen vacia, al ingresar un valor errado. Sin valores </t>
  </si>
  <si>
    <t>Validar funcionalidad Administración de rol al agregar un nuevo rol y cancelar la transacción</t>
  </si>
  <si>
    <t>Validar funcionalidad Administración de rol al modificar un rol existente y cancelar la transacción</t>
  </si>
  <si>
    <t>Validar funcionalidad Administración de rol al seleccionar eliminar un rol existente y cancelar la transacción</t>
  </si>
  <si>
    <t>Validar funcionalidad Administración de rol funcionalidades y luego de seleccionar varios objetos cancelar la transacción</t>
  </si>
  <si>
    <t>Validar funcionalidad Administración de rol funcionalidades y luego de seleccionar un objeto cancelar la transacción</t>
  </si>
  <si>
    <t>Arrendada</t>
  </si>
  <si>
    <t>De la Familia</t>
  </si>
  <si>
    <t>Propia</t>
  </si>
  <si>
    <t>Avaluo Comercial</t>
  </si>
  <si>
    <t>Monto Dividendo/ Arriendo</t>
  </si>
  <si>
    <t>Domicilio Particular</t>
  </si>
  <si>
    <t xml:space="preserve">Referencia Personal </t>
  </si>
  <si>
    <t>Nombre Completo</t>
  </si>
  <si>
    <t>Parentesco</t>
  </si>
  <si>
    <t>Telefono Casa</t>
  </si>
  <si>
    <t>Antecedentes Bancarios</t>
  </si>
  <si>
    <t>Nro Cuenta</t>
  </si>
  <si>
    <t xml:space="preserve">Años Antigüedad </t>
  </si>
  <si>
    <t>Nombre Titular Cuenta Corriente</t>
  </si>
  <si>
    <t>ANTECEDENTES PERSONALES</t>
  </si>
  <si>
    <t>ANTECEDENTES LABORALES</t>
  </si>
  <si>
    <t xml:space="preserve">Situación Actual </t>
  </si>
  <si>
    <t>Domicilio Comercial</t>
  </si>
  <si>
    <t>Giro de la Empresa</t>
  </si>
  <si>
    <t xml:space="preserve">Computación e Informatica </t>
  </si>
  <si>
    <t>Importaciones</t>
  </si>
  <si>
    <t>Cargo</t>
  </si>
  <si>
    <t>Fecha Contrato</t>
  </si>
  <si>
    <t xml:space="preserve">Dirección </t>
  </si>
  <si>
    <t>Telefóno 1</t>
  </si>
  <si>
    <t>Telefono 2</t>
  </si>
  <si>
    <t>ACTIVOS / GASTOS E INGRESOS</t>
  </si>
  <si>
    <t xml:space="preserve">Ingresos </t>
  </si>
  <si>
    <t>Sueldo</t>
  </si>
  <si>
    <t>Impuesto a la Renta</t>
  </si>
  <si>
    <t>Tarjetas de Crédito</t>
  </si>
  <si>
    <t>Otros Ingresos</t>
  </si>
  <si>
    <t>Otros Gastos</t>
  </si>
  <si>
    <t>Gastos</t>
  </si>
  <si>
    <t xml:space="preserve">Cuotas deudas Banco </t>
  </si>
  <si>
    <t>Activo Bien</t>
  </si>
  <si>
    <t>Rol</t>
  </si>
  <si>
    <t xml:space="preserve">Tipos Bien Raiz </t>
  </si>
  <si>
    <t>Casa</t>
  </si>
  <si>
    <t>Departamento</t>
  </si>
  <si>
    <t>Por Definir</t>
  </si>
  <si>
    <t>Direccción</t>
  </si>
  <si>
    <t>Hipoteca</t>
  </si>
  <si>
    <t>Valor Comercial</t>
  </si>
  <si>
    <t>Activo Vehiculo</t>
  </si>
  <si>
    <t>Vehículo Marca</t>
  </si>
  <si>
    <t>Institución Prenda</t>
  </si>
  <si>
    <t>CLIENTE NATURAL</t>
  </si>
  <si>
    <t>Trabajar Con Clientes</t>
  </si>
  <si>
    <t>CLIENTE (Agregar Cliente)</t>
  </si>
  <si>
    <t>CLIENTE EMPRESA</t>
  </si>
  <si>
    <t>INGRESOS Y GASTOS / VENTAS MENSUALES</t>
  </si>
  <si>
    <t>Ingresos Y Gastos</t>
  </si>
  <si>
    <t>Costo Venta</t>
  </si>
  <si>
    <t>Bruto Gastos</t>
  </si>
  <si>
    <t>N° Operacional</t>
  </si>
  <si>
    <t>Ingresos Impuesto</t>
  </si>
  <si>
    <t>Ventas Mensuales</t>
  </si>
  <si>
    <t>Antecedentes Empresa</t>
  </si>
  <si>
    <t>ANTECEDENTES EMPRESA</t>
  </si>
  <si>
    <t>Nombre Empresa</t>
  </si>
  <si>
    <t xml:space="preserve"> Giro Empresa</t>
  </si>
  <si>
    <t>Contacto</t>
  </si>
  <si>
    <t>Apellido</t>
  </si>
  <si>
    <t>Domicilio</t>
  </si>
  <si>
    <t xml:space="preserve">Ciudad </t>
  </si>
  <si>
    <t>Representantes Legales</t>
  </si>
  <si>
    <t xml:space="preserve">Apellido Paterno </t>
  </si>
  <si>
    <t xml:space="preserve">Apellido Materno </t>
  </si>
  <si>
    <t>Representante RUT</t>
  </si>
  <si>
    <t>Es Chieno</t>
  </si>
  <si>
    <t>Nacionalidad</t>
  </si>
  <si>
    <t>Socios Principales (Directos o Indirectos)</t>
  </si>
  <si>
    <t xml:space="preserve">Apellidos </t>
  </si>
  <si>
    <t xml:space="preserve">Porcentaje Participación </t>
  </si>
  <si>
    <t xml:space="preserve">Banco </t>
  </si>
  <si>
    <t xml:space="preserve">Nro Cuenta </t>
  </si>
  <si>
    <t xml:space="preserve">Nombre Titular Cuenta Corriente </t>
  </si>
  <si>
    <t>gventas@gmail.com</t>
  </si>
  <si>
    <t>11857582-2</t>
  </si>
  <si>
    <t>PAOLA</t>
  </si>
  <si>
    <t>CARTAGENA</t>
  </si>
  <si>
    <t>GOMEZ</t>
  </si>
  <si>
    <t xml:space="preserve">PAOLA </t>
  </si>
  <si>
    <t>SILVA</t>
  </si>
  <si>
    <t>ROJAS</t>
  </si>
  <si>
    <t>LATAM</t>
  </si>
  <si>
    <t>msilva@latam.cl</t>
  </si>
  <si>
    <t>TODO ARAUCO S.A.</t>
  </si>
  <si>
    <t>96671020-9</t>
  </si>
  <si>
    <t xml:space="preserve">PAOLA FERNANDA </t>
  </si>
  <si>
    <t xml:space="preserve">GONZALEZ </t>
  </si>
  <si>
    <t>AV. APOQUINDO</t>
  </si>
  <si>
    <t>ENCARGADO</t>
  </si>
  <si>
    <t>PAOLA FERNANDA</t>
  </si>
  <si>
    <t xml:space="preserve">Ventas </t>
  </si>
  <si>
    <t>Programas</t>
  </si>
  <si>
    <t>LA BANDERA 612</t>
  </si>
  <si>
    <t>Antecedentes Conyugue</t>
  </si>
  <si>
    <t xml:space="preserve">ApellidoPaterno </t>
  </si>
  <si>
    <t>Renta Conyugue</t>
  </si>
  <si>
    <t>msilva@gmail.com</t>
  </si>
  <si>
    <t>AV LA GRANDE</t>
  </si>
  <si>
    <t>11776541-5</t>
  </si>
  <si>
    <t>VICTOR JOSE</t>
  </si>
  <si>
    <t>VALOR</t>
  </si>
  <si>
    <t>LUIS ROJAS</t>
  </si>
  <si>
    <t>PRIMO</t>
  </si>
  <si>
    <t>PARQUE COMERCIAL</t>
  </si>
  <si>
    <t>VIVIENDA</t>
  </si>
  <si>
    <t>TODO</t>
  </si>
  <si>
    <t xml:space="preserve">NOTARIA LAS CONDES </t>
  </si>
  <si>
    <t>Valor que se genera automaticamente al validar la carpeta tributaria del tipo cliente Empresa</t>
  </si>
  <si>
    <t>Ingresos Ventas</t>
  </si>
  <si>
    <t>COMERCIO</t>
  </si>
  <si>
    <t>VERONICA</t>
  </si>
  <si>
    <t>CARONI</t>
  </si>
  <si>
    <t>AV LA DEHESA</t>
  </si>
  <si>
    <t>Telefóno 2</t>
  </si>
  <si>
    <t>QUERALES</t>
  </si>
  <si>
    <t>RUT VALIDO</t>
  </si>
  <si>
    <t>NOMBRE INVALIDO</t>
  </si>
  <si>
    <t>TC_Gemma_MaestroClienteAgregarSinDatos</t>
  </si>
  <si>
    <t>TC_Gemma_MaestroClienteBuscarRUTInvalido</t>
  </si>
  <si>
    <t>TC_Gemma_MaestroClienteBuscarNombreInvalido</t>
  </si>
  <si>
    <t>Se espera que el sistema muestre la tabla consulta vacia</t>
  </si>
  <si>
    <t>Se espera que el sistema emita un mensaje de error que indique Cliente Nombre es requerido. RUT es requerido</t>
  </si>
  <si>
    <t>TC_Gemma_Cliente_PantallaInicialExportExcel</t>
  </si>
  <si>
    <t>TC_Gemma_Cliente_AgregarDatosObligatoriosTCIndependiente</t>
  </si>
  <si>
    <t>TC_Gemma_Cliente_AgregarDatosObligatoriosTCDependiente</t>
  </si>
  <si>
    <t>TC_Gemma_Cliente_AgregarDatosTipoClienteEmpresa</t>
  </si>
  <si>
    <t>TC_Gemma_Cliente_AgregarOtrosDatosTCIndependiente</t>
  </si>
  <si>
    <t>TC_Gemma_Cliente_AgregarOtrosDatosTCDependiente</t>
  </si>
  <si>
    <t>TC_Gemma_Cliente_ModificarDatosObligatoriosTCIndependiente</t>
  </si>
  <si>
    <t>TC_Gemma_Cliente_ModificarOtrosDatosTCIndependiente</t>
  </si>
  <si>
    <t>TC_Gemma_Cliente_ModificarDatosObligatoriosTCDependiente</t>
  </si>
  <si>
    <t>TC_Gemma_Cliente_ModificarOtrosDatosTCDependiente</t>
  </si>
  <si>
    <t>TC_Gemma_Cliente_ModificarDatosTipoClienteEmpresa</t>
  </si>
  <si>
    <t>TC_Gemma_Cliente_ModificarDatosObligatoriosTipoClienteEmpresa</t>
  </si>
  <si>
    <t>TC_Gemma_Cliente_EliminarDatosDelaTablaConsulta</t>
  </si>
  <si>
    <t>TC_Gemma_Cliente_EliminarBuscandoDatos</t>
  </si>
  <si>
    <t>gventas22@gmail.com</t>
  </si>
  <si>
    <t>Se espera que el sistema emita un mensajes de error que indique Celular es requerido. Profesion es requerido. En la pestaña Domicilio solicita: Celular.	Dirección. Casa habita. Región. Comuna.Ciudad.</t>
  </si>
  <si>
    <t>TC_Gemma_MaestroClienteNaturalModificarDatos</t>
  </si>
  <si>
    <t>TC_Gemma_MaestroClienteClienteModificarDatos</t>
  </si>
  <si>
    <t>NOMBRE VALIDO</t>
  </si>
  <si>
    <t>Se espera que el sistema emita un mensajes de error que indique Notaria es requerida. Notaria Ciudad es requerida. Notaria fecha es requerida.</t>
  </si>
  <si>
    <t>Nivel de Permiso</t>
  </si>
  <si>
    <t>Tipo Usuario</t>
  </si>
  <si>
    <t>Activo</t>
  </si>
  <si>
    <t xml:space="preserve">Propias </t>
  </si>
  <si>
    <t>Todas</t>
  </si>
  <si>
    <t>Normal</t>
  </si>
  <si>
    <t>Administración - Usuario</t>
  </si>
  <si>
    <t>Inactiva</t>
  </si>
  <si>
    <t>Roles Asociados</t>
  </si>
  <si>
    <t>USUARIO</t>
  </si>
  <si>
    <t>General</t>
  </si>
  <si>
    <t>Seguimiento Rápido</t>
  </si>
  <si>
    <t xml:space="preserve">Correo Electrónico </t>
  </si>
  <si>
    <t>Configuración Email Distribuidores</t>
  </si>
  <si>
    <t>Host</t>
  </si>
  <si>
    <t>Puerto</t>
  </si>
  <si>
    <t>Contraseña</t>
  </si>
  <si>
    <t>Nombre a desplegar</t>
  </si>
  <si>
    <t>Seguridad</t>
  </si>
  <si>
    <t>Autenticación</t>
  </si>
  <si>
    <t>Un Rol Asociado</t>
  </si>
  <si>
    <t xml:space="preserve">Varios Roles Asociados </t>
  </si>
  <si>
    <t>USUARIO DE PRUEBA</t>
  </si>
  <si>
    <t>gemmatest@gruopoglobal.cl</t>
  </si>
  <si>
    <t>*******</t>
  </si>
  <si>
    <t>smtp.gmail.com</t>
  </si>
  <si>
    <t>TC_Gemma_AdministracionUsuario_PantallaInicial</t>
  </si>
  <si>
    <t>Enviar notificación de activación de Cuenta</t>
  </si>
  <si>
    <t>TC_Gemma_AdministracionUsuario_AgregarDatosObligatorios</t>
  </si>
  <si>
    <t>TC_Gemma_AdministracionUsuario_AgregarOtrosDatos</t>
  </si>
  <si>
    <t>TC_Gemma_AdministracionUsuario_AsociarUnRol</t>
  </si>
  <si>
    <t>TC_Gemma_AdministracionUsuario_AsociarDosOMasRol</t>
  </si>
  <si>
    <t>TC_Gemma_AdministracionUsuario_ActivarCuenta</t>
  </si>
  <si>
    <t>yelise2003as@gmail.com</t>
  </si>
  <si>
    <t>TC_Gemma_AdministracionUsuario_ModificarBuscar</t>
  </si>
  <si>
    <t>TC_Gemma_AdministracionUsuario_ModificarTablaResumen</t>
  </si>
  <si>
    <t>TC_Gemma_AdministracionUsuario_EliminarBuscar</t>
  </si>
  <si>
    <t>TC_Gemma_AdministracionUsuario_EliminarTablaResumen</t>
  </si>
  <si>
    <t xml:space="preserve">Probar Correo </t>
  </si>
  <si>
    <t>Correo Valido</t>
  </si>
  <si>
    <t>Enviar</t>
  </si>
  <si>
    <t>TC_Gemma_AdministracionUsuarioAgregarGeneral</t>
  </si>
  <si>
    <t>Se espera que el sistema emita el siguiente mensaje de error en la pestaña general Rut Inavlido, Telefono es requerido, Sec User correo electronico es requerido.</t>
  </si>
  <si>
    <t>TC_Gemma_AdministracionUsuarioBuscarNombreInvalido</t>
  </si>
  <si>
    <t>TC_Gemma_AdministracionUsuarioBuscarRUTInvalido</t>
  </si>
  <si>
    <t xml:space="preserve">Se espera que el sistema muestre la tabla por defecto ó la tabla resumen vacia, al ingresar un valor en el campo Nombre Usuario errado. </t>
  </si>
  <si>
    <t xml:space="preserve">Se espera que el sistema muestre la tabla por defecto ó la tabla resumen vacia, al ingresar un valor en el campo RUT errado. </t>
  </si>
  <si>
    <t>Global S.A.</t>
  </si>
  <si>
    <t>Alamos S.A.</t>
  </si>
  <si>
    <t>Terminando de llenar los datos obligatorios en la pestaña General, Se espera que el sistema emita el siguiente mensaje de error El Valor de Dirección de Correo no coincide con el patrón especificado.</t>
  </si>
  <si>
    <t>TC_Gemma_AdministracionUsuarioAgregarConfiguracionCorreo</t>
  </si>
  <si>
    <t xml:space="preserve">Se espera que el sistema muestre el siquiente mensaje de error: * Eliminación no válida, hay información en Historial Contrasena. * Eliminación no válida, hay información en Sec User Role </t>
  </si>
  <si>
    <t>TC_Gemma_AdministracionUsuarioEliminarUsuario</t>
  </si>
  <si>
    <t>Aceptar</t>
  </si>
  <si>
    <t>Ingrese su contraseña actual</t>
  </si>
  <si>
    <t>Ingrese su nueva contraseña</t>
  </si>
  <si>
    <t>Ingrese nuevamente su contraseña</t>
  </si>
  <si>
    <t>TC_Gemma_UsuarioCambiarContraseña</t>
  </si>
  <si>
    <t>Ngon*123</t>
  </si>
  <si>
    <t>Validar funcionalidad Usuario Cambiar contraseña, una vez creado el usuario el sistema crea una contraseña temporal con los primeros 6 digitos del RUT, la cual debe cambiarse al ingresar con el usuario creado.</t>
  </si>
  <si>
    <t>Generar una nueva contraseña la cual debe contar con minimo 6 digitos maximo 8, con el formato de al menos una letra Mayuscula, un carácter especial y numeros. El sistema genera la nueva contraseña finaliza sesión para ingresar con la nueva contraseña.</t>
  </si>
  <si>
    <t>TC_Gemma_UsuarioCambiarContraseñaActual</t>
  </si>
  <si>
    <t>Validar funcionalidad Usuario Cambiar contraseña, colocando la contraseña actual.</t>
  </si>
  <si>
    <t>Se espera que el sistema emita el siguiente mensaje de error Su contraseña no puede ser igual a la actual.</t>
  </si>
  <si>
    <t>TC_Gemma_UsuarioCambiarContraseñaTamañoDiez</t>
  </si>
  <si>
    <t>Validar funcionalidad Usuario Cambiar contraseña, colocando 10 caracteres.</t>
  </si>
  <si>
    <t>Se espera que el sistema emita el siguiente mensaje de error La contraseña no debe ser superior a: 8 caracteres.</t>
  </si>
  <si>
    <t>TC_Gemma_UsuarioCambiarContraseñaSoloNumeros</t>
  </si>
  <si>
    <t>Validar funcionalidad Usuario Cambiar contraseña, colocando solamente números.</t>
  </si>
  <si>
    <t xml:space="preserve">Se espera que el sistema emita el siguiente mensaje de error La contraseña debe contener a lo menos una letra mayúscula. </t>
  </si>
  <si>
    <t>Y*11</t>
  </si>
  <si>
    <t>Y1111111</t>
  </si>
  <si>
    <t>TC_Gemma_UsuarioCambiarContraseñaLetraMayNumeros</t>
  </si>
  <si>
    <t>Validar funcionalidad Usuario Cambiar contraseña, colocando letra mayúscula y números.</t>
  </si>
  <si>
    <t>TC_Gemma_UsuarioCambiarContraseñaLetraMayCaracterEspNumeros</t>
  </si>
  <si>
    <t xml:space="preserve">Validar funcionalidad Usuario Cambiar contraseña, colocando 4 caracteres. </t>
  </si>
  <si>
    <t>Se espera que el sistema emita el siguiente mensaje de error La contraseña no debe ser inferior a: 6 caracteres.</t>
  </si>
  <si>
    <t>TC_Gemma_UsuarioCambiarContraseñaColocarActual</t>
  </si>
  <si>
    <t>Validar funcionalidad Usuario Cambiar contraseña, colocando de nuevo la contraseña actual</t>
  </si>
  <si>
    <t>Se espera que el sistema emita el siguiente mensaje de error Su contraseña no debe ser igual a las ultimas 1 ingresadas por usted.</t>
  </si>
  <si>
    <t>ACURA</t>
  </si>
  <si>
    <t>MDX</t>
  </si>
  <si>
    <t>ASTRA</t>
  </si>
  <si>
    <t>ASTRA 1.6 100 HP AB 5 PTAS AUT BENC</t>
  </si>
  <si>
    <t>MDX 4X4 3.7 5 PTAS AUT BENC</t>
  </si>
  <si>
    <t>AÑO</t>
  </si>
  <si>
    <t>C.C.</t>
  </si>
  <si>
    <t>KMS</t>
  </si>
  <si>
    <t>TIPO COMPRA</t>
  </si>
  <si>
    <t xml:space="preserve">SEGURO CESANTIA </t>
  </si>
  <si>
    <t xml:space="preserve">GENERAR DISPLAY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</si>
</sst>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ESCT - &quot;000"/>
    <numFmt numFmtId="165" formatCode="&quot;CASO_&quot;000#"/>
    <numFmt numFmtId="166" formatCode="dd/mm/yyyy;@"/>
  </numFmts>
  <fonts count="30" x14ac:knownFonts="1">
    <font>
      <sz val="11"/>
      <color theme="1"/>
      <name val="Calibri"/>
      <family val="2"/>
      <scheme val="minor"/>
    </font>
    <font>
      <sz val="11"/>
      <color theme="1"/>
      <name val="Calibri"/>
      <family val="2"/>
      <scheme val="minor"/>
    </font>
    <font>
      <sz val="8"/>
      <color theme="0"/>
      <name val="Arial"/>
      <family val="2"/>
    </font>
    <font>
      <sz val="8"/>
      <color rgb="FF0070C0"/>
      <name val="Arial"/>
      <family val="2"/>
    </font>
    <font>
      <sz val="8"/>
      <color theme="1" tint="0.34998626667073579"/>
      <name val="Arial"/>
      <family val="2"/>
    </font>
    <font>
      <sz val="8"/>
      <name val="Arial"/>
      <family val="2"/>
    </font>
    <font>
      <sz val="8"/>
      <name val="Calibri"/>
      <family val="2"/>
      <scheme val="minor"/>
    </font>
    <font>
      <sz val="8"/>
      <color theme="1"/>
      <name val="Calibri"/>
      <family val="2"/>
      <scheme val="minor"/>
    </font>
    <font>
      <sz val="10"/>
      <color theme="1"/>
      <name val="Calibri"/>
      <family val="2"/>
      <scheme val="minor"/>
    </font>
    <font>
      <sz val="9"/>
      <color indexed="81"/>
      <name val="Tahoma"/>
      <family val="2"/>
    </font>
    <font>
      <b/>
      <sz val="9"/>
      <color indexed="81"/>
      <name val="Tahoma"/>
      <family val="2"/>
    </font>
    <font>
      <b/>
      <i/>
      <sz val="11"/>
      <color rgb="FFFFFFFF"/>
      <name val="Verdana"/>
      <family val="2"/>
    </font>
    <font>
      <b/>
      <sz val="11"/>
      <color theme="1"/>
      <name val="Calibri"/>
      <family val="2"/>
      <scheme val="minor"/>
    </font>
    <font>
      <i/>
      <sz val="11"/>
      <color theme="1"/>
      <name val="Calibri"/>
      <family val="2"/>
      <scheme val="minor"/>
    </font>
    <font>
      <b/>
      <sz val="11"/>
      <color rgb="FFFF0000"/>
      <name val="Calibri"/>
      <family val="2"/>
      <scheme val="minor"/>
    </font>
    <font>
      <b/>
      <sz val="11"/>
      <name val="Calibri"/>
      <family val="2"/>
      <scheme val="minor"/>
    </font>
    <font>
      <b/>
      <i/>
      <u/>
      <sz val="11"/>
      <color theme="1"/>
      <name val="Calibri"/>
      <family val="2"/>
      <scheme val="minor"/>
    </font>
    <font>
      <b/>
      <sz val="11"/>
      <color rgb="FFCC66FF"/>
      <name val="Calibri"/>
      <family val="2"/>
      <scheme val="minor"/>
    </font>
    <font>
      <sz val="11"/>
      <name val="Calibri"/>
      <family val="2"/>
      <scheme val="minor"/>
    </font>
    <font>
      <sz val="11"/>
      <color rgb="FFFF0000"/>
      <name val="Calibri"/>
      <family val="2"/>
      <scheme val="minor"/>
    </font>
    <font>
      <b/>
      <u/>
      <sz val="11"/>
      <color theme="1"/>
      <name val="Calibri"/>
      <family val="2"/>
      <scheme val="minor"/>
    </font>
    <font>
      <sz val="10"/>
      <color rgb="FFFF0000"/>
      <name val="Calibri"/>
      <family val="2"/>
      <scheme val="minor"/>
    </font>
    <font>
      <sz val="10"/>
      <name val="Calibri"/>
      <family val="2"/>
      <scheme val="minor"/>
    </font>
    <font>
      <b/>
      <sz val="10"/>
      <color rgb="FFFF0000"/>
      <name val="Calibri"/>
      <family val="2"/>
      <scheme val="minor"/>
    </font>
    <font>
      <b/>
      <i/>
      <sz val="11"/>
      <color theme="1"/>
      <name val="Calibri"/>
      <family val="2"/>
      <scheme val="minor"/>
    </font>
    <font>
      <sz val="11"/>
      <color rgb="FF0070C0"/>
      <name val="Calibri"/>
      <family val="2"/>
      <scheme val="minor"/>
    </font>
    <font>
      <sz val="11"/>
      <color theme="4" tint="-0.249977111117893"/>
      <name val="Calibri"/>
      <family val="2"/>
      <scheme val="minor"/>
    </font>
    <font>
      <u/>
      <sz val="11"/>
      <color theme="10"/>
      <name val="Calibri"/>
      <family val="2"/>
      <scheme val="minor"/>
    </font>
    <font>
      <b/>
      <sz val="10"/>
      <color theme="1"/>
      <name val="Calibri"/>
      <family val="2"/>
      <scheme val="minor"/>
    </font>
    <font>
      <b/>
      <sz val="10"/>
      <name val="Calibri"/>
      <family val="2"/>
      <scheme val="minor"/>
    </font>
  </fonts>
  <fills count="37">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4" tint="-0.249977111117893"/>
        <bgColor theme="4"/>
      </patternFill>
    </fill>
    <fill>
      <patternFill patternType="solid">
        <fgColor theme="4" tint="-0.249977111117893"/>
        <bgColor theme="6" tint="0.59999389629810485"/>
      </patternFill>
    </fill>
    <fill>
      <patternFill patternType="solid">
        <fgColor theme="0"/>
        <bgColor theme="6" tint="0.59999389629810485"/>
      </patternFill>
    </fill>
    <fill>
      <patternFill patternType="solid">
        <fgColor theme="0" tint="-4.9989318521683403E-2"/>
        <bgColor theme="6" tint="0.59999389629810485"/>
      </patternFill>
    </fill>
    <fill>
      <patternFill patternType="solid">
        <fgColor rgb="FFB5CFE1"/>
        <bgColor theme="6" tint="0.59999389629810485"/>
      </patternFill>
    </fill>
    <fill>
      <patternFill patternType="solid">
        <fgColor theme="5" tint="0.59999389629810485"/>
        <bgColor indexed="64"/>
      </patternFill>
    </fill>
    <fill>
      <patternFill patternType="solid">
        <fgColor theme="7" tint="0.59999389629810485"/>
        <bgColor indexed="64"/>
      </patternFill>
    </fill>
    <fill>
      <patternFill patternType="solid">
        <fgColor rgb="FF66FFFF"/>
        <bgColor indexed="64"/>
      </patternFill>
    </fill>
    <fill>
      <patternFill patternType="solid">
        <fgColor theme="5"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5" tint="-0.249977111117893"/>
        <bgColor indexed="64"/>
      </patternFill>
    </fill>
    <fill>
      <patternFill patternType="solid">
        <fgColor rgb="FF66FF33"/>
        <bgColor indexed="64"/>
      </patternFill>
    </fill>
    <fill>
      <patternFill patternType="solid">
        <fgColor rgb="FFFF9999"/>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rgb="FFCC66FF"/>
        <bgColor indexed="64"/>
      </patternFill>
    </fill>
    <fill>
      <patternFill patternType="solid">
        <fgColor theme="0" tint="-0.34998626667073579"/>
        <bgColor indexed="64"/>
      </patternFill>
    </fill>
    <fill>
      <patternFill patternType="solid">
        <fgColor rgb="FFDA9694"/>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rgb="FF948A54"/>
        <bgColor indexed="64"/>
      </patternFill>
    </fill>
    <fill>
      <patternFill patternType="solid">
        <fgColor rgb="FF00B0F0"/>
        <bgColor indexed="64"/>
      </patternFill>
    </fill>
    <fill>
      <patternFill patternType="solid">
        <fgColor theme="7" tint="0.79998168889431442"/>
        <bgColor indexed="64"/>
      </patternFill>
    </fill>
    <fill>
      <patternFill patternType="solid">
        <fgColor theme="1"/>
        <bgColor indexed="64"/>
      </patternFill>
    </fill>
    <fill>
      <patternFill patternType="solid">
        <fgColor rgb="FFA6A6A6"/>
        <bgColor indexed="64"/>
      </patternFill>
    </fill>
    <fill>
      <patternFill patternType="solid">
        <fgColor rgb="FF92D050"/>
        <bgColor indexed="64"/>
      </patternFill>
    </fill>
    <fill>
      <patternFill patternType="solid">
        <fgColor rgb="FFCC99FF"/>
        <bgColor indexed="64"/>
      </patternFill>
    </fill>
    <fill>
      <patternFill patternType="solid">
        <fgColor rgb="FFFFFF66"/>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4" tint="0.39997558519241921"/>
        <bgColor indexed="64"/>
      </patternFill>
    </fill>
  </fills>
  <borders count="90">
    <border>
      <left/>
      <right/>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2" tint="-9.9917600024414813E-2"/>
      </left>
      <right style="thin">
        <color theme="2" tint="-9.9917600024414813E-2"/>
      </right>
      <top style="thin">
        <color theme="2" tint="-9.9948118533890809E-2"/>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ck">
        <color auto="1"/>
      </right>
      <top/>
      <bottom/>
      <diagonal/>
    </border>
    <border>
      <left style="thick">
        <color indexed="64"/>
      </left>
      <right style="hair">
        <color indexed="64"/>
      </right>
      <top style="thick">
        <color indexed="64"/>
      </top>
      <bottom style="hair">
        <color indexed="64"/>
      </bottom>
      <diagonal/>
    </border>
    <border>
      <left style="hair">
        <color indexed="64"/>
      </left>
      <right style="hair">
        <color indexed="64"/>
      </right>
      <top style="thick">
        <color indexed="64"/>
      </top>
      <bottom style="hair">
        <color indexed="64"/>
      </bottom>
      <diagonal/>
    </border>
    <border>
      <left style="hair">
        <color indexed="64"/>
      </left>
      <right style="thick">
        <color auto="1"/>
      </right>
      <top style="thick">
        <color indexed="64"/>
      </top>
      <bottom style="hair">
        <color indexed="64"/>
      </bottom>
      <diagonal/>
    </border>
    <border>
      <left style="thick">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ck">
        <color auto="1"/>
      </right>
      <top style="hair">
        <color indexed="64"/>
      </top>
      <bottom style="hair">
        <color indexed="64"/>
      </bottom>
      <diagonal/>
    </border>
    <border>
      <left style="thick">
        <color indexed="64"/>
      </left>
      <right style="hair">
        <color indexed="64"/>
      </right>
      <top style="hair">
        <color indexed="64"/>
      </top>
      <bottom/>
      <diagonal/>
    </border>
    <border>
      <left style="thick">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thick">
        <color indexed="64"/>
      </left>
      <right/>
      <top style="hair">
        <color indexed="64"/>
      </top>
      <bottom style="hair">
        <color indexed="64"/>
      </bottom>
      <diagonal/>
    </border>
    <border>
      <left style="hair">
        <color indexed="64"/>
      </left>
      <right style="thick">
        <color auto="1"/>
      </right>
      <top style="hair">
        <color indexed="64"/>
      </top>
      <bottom/>
      <diagonal/>
    </border>
    <border>
      <left style="hair">
        <color auto="1"/>
      </left>
      <right style="thick">
        <color auto="1"/>
      </right>
      <top/>
      <bottom style="hair">
        <color auto="1"/>
      </bottom>
      <diagonal/>
    </border>
    <border>
      <left style="hair">
        <color indexed="64"/>
      </left>
      <right style="thick">
        <color auto="1"/>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thick">
        <color indexed="64"/>
      </left>
      <right style="hair">
        <color indexed="64"/>
      </right>
      <top style="hair">
        <color indexed="64"/>
      </top>
      <bottom style="double">
        <color indexed="64"/>
      </bottom>
      <diagonal/>
    </border>
    <border>
      <left/>
      <right/>
      <top/>
      <bottom style="double">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style="thin">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style="hair">
        <color indexed="64"/>
      </left>
      <right/>
      <top style="hair">
        <color indexed="64"/>
      </top>
      <bottom/>
      <diagonal/>
    </border>
    <border>
      <left/>
      <right/>
      <top style="hair">
        <color indexed="64"/>
      </top>
      <bottom style="hair">
        <color indexed="64"/>
      </bottom>
      <diagonal/>
    </border>
    <border>
      <left style="hair">
        <color indexed="64"/>
      </left>
      <right/>
      <top style="thick">
        <color indexed="64"/>
      </top>
      <bottom/>
      <diagonal/>
    </border>
    <border>
      <left/>
      <right/>
      <top style="thick">
        <color indexed="64"/>
      </top>
      <bottom/>
      <diagonal/>
    </border>
    <border>
      <left style="hair">
        <color indexed="64"/>
      </left>
      <right/>
      <top/>
      <bottom style="hair">
        <color indexed="64"/>
      </bottom>
      <diagonal/>
    </border>
    <border>
      <left/>
      <right/>
      <top/>
      <bottom style="hair">
        <color indexed="64"/>
      </bottom>
      <diagonal/>
    </border>
    <border>
      <left style="hair">
        <color indexed="64"/>
      </left>
      <right/>
      <top style="hair">
        <color indexed="64"/>
      </top>
      <bottom style="double">
        <color indexed="64"/>
      </bottom>
      <diagonal/>
    </border>
    <border>
      <left style="hair">
        <color indexed="64"/>
      </left>
      <right style="hair">
        <color indexed="64"/>
      </right>
      <top style="double">
        <color indexed="64"/>
      </top>
      <bottom style="hair">
        <color indexed="64"/>
      </bottom>
      <diagonal/>
    </border>
    <border>
      <left style="thick">
        <color indexed="64"/>
      </left>
      <right style="hair">
        <color indexed="64"/>
      </right>
      <top style="double">
        <color indexed="64"/>
      </top>
      <bottom/>
      <diagonal/>
    </border>
    <border>
      <left style="hair">
        <color indexed="64"/>
      </left>
      <right style="hair">
        <color indexed="64"/>
      </right>
      <top style="double">
        <color indexed="64"/>
      </top>
      <bottom/>
      <diagonal/>
    </border>
    <border>
      <left style="hair">
        <color indexed="64"/>
      </left>
      <right style="thick">
        <color auto="1"/>
      </right>
      <top style="double">
        <color indexed="64"/>
      </top>
      <bottom/>
      <diagonal/>
    </border>
    <border>
      <left style="thick">
        <color indexed="64"/>
      </left>
      <right/>
      <top style="hair">
        <color indexed="64"/>
      </top>
      <bottom/>
      <diagonal/>
    </border>
    <border>
      <left style="thick">
        <color indexed="64"/>
      </left>
      <right/>
      <top/>
      <bottom style="hair">
        <color indexed="64"/>
      </bottom>
      <diagonal/>
    </border>
    <border>
      <left/>
      <right style="hair">
        <color indexed="64"/>
      </right>
      <top/>
      <bottom style="hair">
        <color indexed="64"/>
      </bottom>
      <diagonal/>
    </border>
    <border>
      <left/>
      <right/>
      <top style="hair">
        <color indexed="64"/>
      </top>
      <bottom/>
      <diagonal/>
    </border>
    <border>
      <left style="hair">
        <color indexed="64"/>
      </left>
      <right style="hair">
        <color indexed="64"/>
      </right>
      <top/>
      <bottom/>
      <diagonal/>
    </border>
    <border>
      <left/>
      <right style="thick">
        <color indexed="64"/>
      </right>
      <top style="hair">
        <color indexed="64"/>
      </top>
      <bottom style="hair">
        <color indexed="64"/>
      </bottom>
      <diagonal/>
    </border>
    <border>
      <left style="hair">
        <color indexed="64"/>
      </left>
      <right/>
      <top style="thick">
        <color indexed="64"/>
      </top>
      <bottom style="hair">
        <color indexed="64"/>
      </bottom>
      <diagonal/>
    </border>
    <border>
      <left style="hair">
        <color indexed="64"/>
      </left>
      <right/>
      <top/>
      <bottom/>
      <diagonal/>
    </border>
    <border>
      <left/>
      <right style="hair">
        <color indexed="64"/>
      </right>
      <top/>
      <bottom/>
      <diagonal/>
    </border>
    <border>
      <left style="thick">
        <color indexed="64"/>
      </left>
      <right/>
      <top/>
      <bottom/>
      <diagonal/>
    </border>
    <border>
      <left style="hair">
        <color auto="1"/>
      </left>
      <right style="thick">
        <color auto="1"/>
      </right>
      <top/>
      <bottom/>
      <diagonal/>
    </border>
    <border>
      <left/>
      <right style="thick">
        <color auto="1"/>
      </right>
      <top/>
      <bottom style="thick">
        <color auto="1"/>
      </bottom>
      <diagonal/>
    </border>
    <border>
      <left/>
      <right/>
      <top/>
      <bottom style="thick">
        <color auto="1"/>
      </bottom>
      <diagonal/>
    </border>
    <border>
      <left style="hair">
        <color indexed="64"/>
      </left>
      <right style="thick">
        <color auto="1"/>
      </right>
      <top style="hair">
        <color indexed="64"/>
      </top>
      <bottom style="thick">
        <color indexed="64"/>
      </bottom>
      <diagonal/>
    </border>
    <border>
      <left style="hair">
        <color indexed="64"/>
      </left>
      <right style="hair">
        <color indexed="64"/>
      </right>
      <top style="hair">
        <color indexed="64"/>
      </top>
      <bottom style="thick">
        <color indexed="64"/>
      </bottom>
      <diagonal/>
    </border>
    <border>
      <left/>
      <right style="hair">
        <color indexed="64"/>
      </right>
      <top style="thick">
        <color indexed="64"/>
      </top>
      <bottom/>
      <diagonal/>
    </border>
    <border>
      <left style="thick">
        <color indexed="64"/>
      </left>
      <right/>
      <top style="thick">
        <color indexed="64"/>
      </top>
      <bottom/>
      <diagonal/>
    </border>
    <border>
      <left style="thick">
        <color indexed="64"/>
      </left>
      <right style="hair">
        <color indexed="64"/>
      </right>
      <top style="double">
        <color indexed="64"/>
      </top>
      <bottom style="hair">
        <color indexed="64"/>
      </bottom>
      <diagonal/>
    </border>
    <border>
      <left style="hair">
        <color indexed="64"/>
      </left>
      <right style="thick">
        <color indexed="64"/>
      </right>
      <top style="double">
        <color indexed="64"/>
      </top>
      <bottom style="hair">
        <color indexed="64"/>
      </bottom>
      <diagonal/>
    </border>
    <border>
      <left style="thick">
        <color indexed="64"/>
      </left>
      <right style="hair">
        <color indexed="64"/>
      </right>
      <top style="hair">
        <color indexed="64"/>
      </top>
      <bottom style="thick">
        <color indexed="64"/>
      </bottom>
      <diagonal/>
    </border>
    <border>
      <left style="hair">
        <color indexed="64"/>
      </left>
      <right/>
      <top style="hair">
        <color indexed="64"/>
      </top>
      <bottom style="thick">
        <color indexed="64"/>
      </bottom>
      <diagonal/>
    </border>
    <border>
      <left/>
      <right style="thick">
        <color indexed="64"/>
      </right>
      <top style="thick">
        <color indexed="64"/>
      </top>
      <bottom/>
      <diagonal/>
    </border>
    <border>
      <left/>
      <right style="thick">
        <color indexed="64"/>
      </right>
      <top/>
      <bottom style="hair">
        <color indexed="64"/>
      </bottom>
      <diagonal/>
    </border>
    <border>
      <left/>
      <right/>
      <top style="thick">
        <color indexed="64"/>
      </top>
      <bottom style="hair">
        <color auto="1"/>
      </bottom>
      <diagonal/>
    </border>
    <border>
      <left/>
      <right style="thick">
        <color indexed="64"/>
      </right>
      <top style="hair">
        <color indexed="64"/>
      </top>
      <bottom/>
      <diagonal/>
    </border>
    <border>
      <left/>
      <right style="hair">
        <color indexed="64"/>
      </right>
      <top style="thick">
        <color indexed="64"/>
      </top>
      <bottom style="hair">
        <color indexed="64"/>
      </bottom>
      <diagonal/>
    </border>
    <border>
      <left/>
      <right style="hair">
        <color indexed="64"/>
      </right>
      <top style="double">
        <color indexed="64"/>
      </top>
      <bottom/>
      <diagonal/>
    </border>
    <border>
      <left/>
      <right style="hair">
        <color indexed="64"/>
      </right>
      <top style="hair">
        <color indexed="64"/>
      </top>
      <bottom style="double">
        <color indexed="64"/>
      </bottom>
      <diagonal/>
    </border>
    <border>
      <left style="hair">
        <color indexed="64"/>
      </left>
      <right/>
      <top style="double">
        <color indexed="64"/>
      </top>
      <bottom style="hair">
        <color indexed="64"/>
      </bottom>
      <diagonal/>
    </border>
    <border>
      <left style="thick">
        <color indexed="64"/>
      </left>
      <right style="hair">
        <color indexed="64"/>
      </right>
      <top style="thick">
        <color indexed="64"/>
      </top>
      <bottom/>
      <diagonal/>
    </border>
    <border>
      <left style="hair">
        <color indexed="64"/>
      </left>
      <right style="hair">
        <color indexed="64"/>
      </right>
      <top style="thick">
        <color indexed="64"/>
      </top>
      <bottom/>
      <diagonal/>
    </border>
    <border>
      <left style="hair">
        <color indexed="64"/>
      </left>
      <right style="hair">
        <color indexed="64"/>
      </right>
      <top/>
      <bottom style="thick">
        <color indexed="64"/>
      </bottom>
      <diagonal/>
    </border>
    <border>
      <left style="hair">
        <color indexed="64"/>
      </left>
      <right style="thick">
        <color auto="1"/>
      </right>
      <top/>
      <bottom style="thick">
        <color indexed="64"/>
      </bottom>
      <diagonal/>
    </border>
    <border>
      <left/>
      <right/>
      <top style="hair">
        <color indexed="64"/>
      </top>
      <bottom style="thick">
        <color indexed="64"/>
      </bottom>
      <diagonal/>
    </border>
    <border>
      <left/>
      <right style="hair">
        <color indexed="64"/>
      </right>
      <top style="hair">
        <color indexed="64"/>
      </top>
      <bottom style="thick">
        <color indexed="64"/>
      </bottom>
      <diagonal/>
    </border>
    <border>
      <left style="thick">
        <color indexed="64"/>
      </left>
      <right/>
      <top style="thick">
        <color indexed="64"/>
      </top>
      <bottom style="hair">
        <color auto="1"/>
      </bottom>
      <diagonal/>
    </border>
    <border>
      <left style="thick">
        <color indexed="64"/>
      </left>
      <right style="hair">
        <color indexed="64"/>
      </right>
      <top/>
      <bottom/>
      <diagonal/>
    </border>
    <border>
      <left/>
      <right/>
      <top style="double">
        <color indexed="64"/>
      </top>
      <bottom style="hair">
        <color indexed="64"/>
      </bottom>
      <diagonal/>
    </border>
    <border>
      <left/>
      <right style="hair">
        <color indexed="64"/>
      </right>
      <top style="double">
        <color indexed="64"/>
      </top>
      <bottom style="hair">
        <color indexed="64"/>
      </bottom>
      <diagonal/>
    </border>
    <border>
      <left/>
      <right style="thick">
        <color auto="1"/>
      </right>
      <top style="thick">
        <color indexed="64"/>
      </top>
      <bottom style="hair">
        <color indexed="64"/>
      </bottom>
      <diagonal/>
    </border>
    <border>
      <left style="thick">
        <color indexed="64"/>
      </left>
      <right style="hair">
        <color indexed="64"/>
      </right>
      <top style="thick">
        <color indexed="64"/>
      </top>
      <bottom style="double">
        <color indexed="64"/>
      </bottom>
      <diagonal/>
    </border>
    <border>
      <left style="hair">
        <color indexed="64"/>
      </left>
      <right style="hair">
        <color indexed="64"/>
      </right>
      <top style="thick">
        <color indexed="64"/>
      </top>
      <bottom style="double">
        <color indexed="64"/>
      </bottom>
      <diagonal/>
    </border>
    <border>
      <left style="hair">
        <color indexed="64"/>
      </left>
      <right/>
      <top style="thick">
        <color indexed="64"/>
      </top>
      <bottom style="double">
        <color indexed="64"/>
      </bottom>
      <diagonal/>
    </border>
    <border>
      <left style="hair">
        <color indexed="64"/>
      </left>
      <right style="thick">
        <color auto="1"/>
      </right>
      <top style="thick">
        <color indexed="64"/>
      </top>
      <bottom style="double">
        <color indexed="64"/>
      </bottom>
      <diagonal/>
    </border>
  </borders>
  <cellStyleXfs count="5">
    <xf numFmtId="0" fontId="0" fillId="0" borderId="0"/>
    <xf numFmtId="0" fontId="1" fillId="2" borderId="0" applyNumberFormat="0" applyBorder="0" applyAlignment="0" applyProtection="0"/>
    <xf numFmtId="0" fontId="1" fillId="3" borderId="0" applyNumberFormat="0" applyBorder="0" applyAlignment="0" applyProtection="0"/>
    <xf numFmtId="0" fontId="5" fillId="0" borderId="0"/>
    <xf numFmtId="0" fontId="27" fillId="0" borderId="0" applyNumberFormat="0" applyFill="0" applyBorder="0" applyAlignment="0" applyProtection="0"/>
  </cellStyleXfs>
  <cellXfs count="1132">
    <xf numFmtId="0" fontId="0" fillId="0" borderId="0" xfId="0"/>
    <xf numFmtId="0" fontId="2" fillId="4" borderId="1" xfId="0" applyFont="1" applyFill="1" applyBorder="1" applyAlignment="1" applyProtection="1">
      <alignment horizontal="center" vertical="top" wrapText="1"/>
      <protection locked="0"/>
    </xf>
    <xf numFmtId="0" fontId="2" fillId="5" borderId="1" xfId="0" applyFont="1" applyFill="1" applyBorder="1" applyAlignment="1" applyProtection="1">
      <alignment horizontal="center" vertical="top" wrapText="1"/>
      <protection locked="0"/>
    </xf>
    <xf numFmtId="0" fontId="3" fillId="6" borderId="1" xfId="0" applyFont="1" applyFill="1" applyBorder="1" applyAlignment="1" applyProtection="1">
      <alignment horizontal="center" vertical="top" wrapText="1"/>
      <protection locked="0"/>
    </xf>
    <xf numFmtId="0" fontId="3" fillId="7" borderId="1" xfId="0" applyFont="1" applyFill="1" applyBorder="1" applyAlignment="1" applyProtection="1">
      <alignment horizontal="center" vertical="top" wrapText="1"/>
      <protection locked="0"/>
    </xf>
    <xf numFmtId="0" fontId="4" fillId="8" borderId="1" xfId="0" applyFont="1" applyFill="1" applyBorder="1" applyAlignment="1" applyProtection="1">
      <alignment horizontal="center" vertical="top" wrapText="1"/>
      <protection locked="0"/>
    </xf>
    <xf numFmtId="0" fontId="5" fillId="0" borderId="0" xfId="0" applyFont="1" applyFill="1" applyBorder="1" applyAlignment="1" applyProtection="1">
      <alignment horizontal="center" vertical="top" wrapText="1"/>
      <protection locked="0"/>
    </xf>
    <xf numFmtId="164" fontId="6" fillId="0" borderId="2" xfId="0" applyNumberFormat="1" applyFont="1" applyFill="1" applyBorder="1" applyAlignment="1" applyProtection="1">
      <alignment horizontal="center" vertical="top" wrapText="1"/>
      <protection locked="0"/>
    </xf>
    <xf numFmtId="0" fontId="7" fillId="0" borderId="2" xfId="0" applyFont="1" applyFill="1" applyBorder="1" applyAlignment="1" applyProtection="1">
      <alignment horizontal="center" vertical="top"/>
      <protection locked="0"/>
    </xf>
    <xf numFmtId="0" fontId="6" fillId="0" borderId="3" xfId="3" applyFont="1" applyFill="1" applyBorder="1" applyAlignment="1" applyProtection="1">
      <alignment horizontal="left" vertical="top" wrapText="1"/>
      <protection locked="0"/>
    </xf>
    <xf numFmtId="0" fontId="6" fillId="0" borderId="4" xfId="3" applyFont="1" applyFill="1" applyBorder="1" applyAlignment="1" applyProtection="1">
      <alignment horizontal="left" vertical="top" wrapText="1"/>
      <protection locked="0"/>
    </xf>
    <xf numFmtId="0" fontId="7" fillId="0" borderId="5" xfId="0" applyFont="1" applyFill="1" applyBorder="1" applyAlignment="1" applyProtection="1">
      <alignment horizontal="center" vertical="center"/>
      <protection locked="0"/>
    </xf>
    <xf numFmtId="0" fontId="7" fillId="0" borderId="2" xfId="0" applyFont="1" applyFill="1" applyBorder="1" applyAlignment="1" applyProtection="1">
      <alignment horizontal="center" vertical="center"/>
      <protection locked="0"/>
    </xf>
    <xf numFmtId="0" fontId="6" fillId="0" borderId="2" xfId="3" applyFont="1" applyFill="1" applyBorder="1" applyAlignment="1" applyProtection="1">
      <alignment horizontal="justify" vertical="top" wrapText="1"/>
      <protection locked="0"/>
    </xf>
    <xf numFmtId="0" fontId="6" fillId="0" borderId="2" xfId="3" quotePrefix="1" applyFont="1" applyFill="1" applyBorder="1" applyAlignment="1" applyProtection="1">
      <alignment horizontal="left" vertical="top" wrapText="1"/>
      <protection locked="0"/>
    </xf>
    <xf numFmtId="0" fontId="7" fillId="0" borderId="2" xfId="0" quotePrefix="1" applyFont="1" applyFill="1" applyBorder="1" applyAlignment="1" applyProtection="1">
      <alignment horizontal="left" vertical="top" wrapText="1"/>
      <protection locked="0"/>
    </xf>
    <xf numFmtId="0" fontId="0" fillId="0" borderId="0" xfId="0" applyFill="1" applyAlignment="1" applyProtection="1">
      <alignment vertical="top"/>
      <protection locked="0"/>
    </xf>
    <xf numFmtId="0" fontId="1" fillId="2" borderId="0" xfId="1"/>
    <xf numFmtId="0" fontId="1" fillId="2" borderId="0" xfId="1" applyAlignment="1">
      <alignment wrapText="1"/>
    </xf>
    <xf numFmtId="0" fontId="0" fillId="0" borderId="0" xfId="0" applyFill="1" applyBorder="1"/>
    <xf numFmtId="0" fontId="7" fillId="0" borderId="0" xfId="0" applyFont="1" applyAlignment="1">
      <alignment horizontal="center" vertical="top"/>
    </xf>
    <xf numFmtId="0" fontId="0" fillId="0" borderId="7" xfId="0" applyFill="1" applyBorder="1"/>
    <xf numFmtId="0" fontId="0" fillId="0" borderId="8" xfId="0" applyFill="1" applyBorder="1"/>
    <xf numFmtId="0" fontId="1" fillId="0" borderId="6" xfId="1" applyFill="1" applyBorder="1"/>
    <xf numFmtId="0" fontId="0" fillId="0" borderId="0" xfId="0" applyFill="1"/>
    <xf numFmtId="0" fontId="0" fillId="0" borderId="6" xfId="0" applyFill="1" applyBorder="1"/>
    <xf numFmtId="0" fontId="0" fillId="0" borderId="0" xfId="0" applyAlignment="1">
      <alignment horizontal="left"/>
    </xf>
    <xf numFmtId="0" fontId="7" fillId="0" borderId="0" xfId="0" applyFont="1" applyAlignment="1">
      <alignment horizontal="center" vertical="top" wrapText="1"/>
    </xf>
    <xf numFmtId="0" fontId="7" fillId="0" borderId="0" xfId="0" applyFont="1" applyAlignment="1">
      <alignment vertical="top" wrapText="1"/>
    </xf>
    <xf numFmtId="0" fontId="1" fillId="2" borderId="0" xfId="1" applyAlignment="1">
      <alignment horizontal="left"/>
    </xf>
    <xf numFmtId="0" fontId="1" fillId="0" borderId="0" xfId="1" applyFill="1" applyBorder="1"/>
    <xf numFmtId="0" fontId="1" fillId="0" borderId="8" xfId="1" applyFill="1" applyBorder="1"/>
    <xf numFmtId="0" fontId="7" fillId="0" borderId="7" xfId="1" applyFont="1" applyFill="1" applyBorder="1"/>
    <xf numFmtId="0" fontId="1" fillId="0" borderId="0" xfId="1" applyFill="1" applyAlignment="1"/>
    <xf numFmtId="0" fontId="1" fillId="0" borderId="0" xfId="1" applyFill="1"/>
    <xf numFmtId="0" fontId="1" fillId="0" borderId="8" xfId="1" applyFill="1" applyBorder="1" applyAlignment="1">
      <alignment wrapText="1"/>
    </xf>
    <xf numFmtId="0" fontId="1" fillId="0" borderId="6" xfId="1" applyFill="1" applyBorder="1" applyAlignment="1">
      <alignment wrapText="1"/>
    </xf>
    <xf numFmtId="0" fontId="1" fillId="0" borderId="0" xfId="1" applyFill="1" applyBorder="1" applyAlignment="1"/>
    <xf numFmtId="0" fontId="1" fillId="0" borderId="0" xfId="1" applyFill="1" applyBorder="1" applyAlignment="1">
      <alignment horizontal="center" wrapText="1"/>
    </xf>
    <xf numFmtId="0" fontId="0" fillId="9" borderId="0" xfId="0" applyFill="1"/>
    <xf numFmtId="0" fontId="1" fillId="10" borderId="0" xfId="1" applyFill="1" applyBorder="1"/>
    <xf numFmtId="0" fontId="0" fillId="10" borderId="0" xfId="0" applyFill="1" applyBorder="1"/>
    <xf numFmtId="0" fontId="0" fillId="0" borderId="0" xfId="0" applyAlignment="1">
      <alignment horizontal="center" vertical="center"/>
    </xf>
    <xf numFmtId="165" fontId="0" fillId="0" borderId="0" xfId="0" applyNumberFormat="1" applyFill="1"/>
    <xf numFmtId="0" fontId="1" fillId="0" borderId="14" xfId="1" applyFill="1" applyBorder="1"/>
    <xf numFmtId="0" fontId="7" fillId="0" borderId="14" xfId="1" applyFont="1" applyFill="1" applyBorder="1"/>
    <xf numFmtId="0" fontId="1" fillId="0" borderId="14" xfId="1" applyFill="1" applyBorder="1" applyAlignment="1"/>
    <xf numFmtId="0" fontId="1" fillId="0" borderId="14" xfId="1" applyFill="1" applyBorder="1" applyAlignment="1">
      <alignment wrapText="1"/>
    </xf>
    <xf numFmtId="0" fontId="1" fillId="0" borderId="14" xfId="1" applyFill="1" applyBorder="1" applyAlignment="1">
      <alignment horizontal="center" wrapText="1"/>
    </xf>
    <xf numFmtId="0" fontId="1" fillId="0" borderId="15" xfId="1" applyFill="1" applyBorder="1" applyAlignment="1">
      <alignment wrapText="1"/>
    </xf>
    <xf numFmtId="0" fontId="0" fillId="0" borderId="14" xfId="0" applyFill="1" applyBorder="1"/>
    <xf numFmtId="0" fontId="0" fillId="0" borderId="13" xfId="0" applyFill="1" applyBorder="1"/>
    <xf numFmtId="0" fontId="0" fillId="0" borderId="16" xfId="0" applyFill="1" applyBorder="1"/>
    <xf numFmtId="0" fontId="0" fillId="0" borderId="18" xfId="0" applyFill="1" applyBorder="1"/>
    <xf numFmtId="0" fontId="7" fillId="0" borderId="0" xfId="0" applyFont="1" applyAlignment="1">
      <alignment horizontal="left" vertical="top" wrapText="1"/>
    </xf>
    <xf numFmtId="0" fontId="11" fillId="0" borderId="0" xfId="0" applyFont="1"/>
    <xf numFmtId="1" fontId="0" fillId="0" borderId="0" xfId="0" applyNumberFormat="1"/>
    <xf numFmtId="0" fontId="0" fillId="0" borderId="14" xfId="1" applyFont="1" applyFill="1" applyBorder="1"/>
    <xf numFmtId="49" fontId="1" fillId="0" borderId="14" xfId="1" applyNumberFormat="1" applyFill="1" applyBorder="1"/>
    <xf numFmtId="49" fontId="0" fillId="0" borderId="14" xfId="1" applyNumberFormat="1" applyFont="1" applyFill="1" applyBorder="1"/>
    <xf numFmtId="0" fontId="0" fillId="0" borderId="15" xfId="0" applyFill="1" applyBorder="1"/>
    <xf numFmtId="0" fontId="1" fillId="0" borderId="13" xfId="1" applyFill="1" applyBorder="1"/>
    <xf numFmtId="0" fontId="0" fillId="0" borderId="21" xfId="0" applyFill="1" applyBorder="1"/>
    <xf numFmtId="0" fontId="0" fillId="0" borderId="13" xfId="1" applyFont="1" applyFill="1" applyBorder="1"/>
    <xf numFmtId="0" fontId="0" fillId="0" borderId="14" xfId="1" applyFont="1" applyFill="1" applyBorder="1" applyAlignment="1"/>
    <xf numFmtId="0" fontId="0" fillId="0" borderId="14" xfId="1" applyFont="1" applyFill="1" applyBorder="1" applyAlignment="1">
      <alignment wrapText="1"/>
    </xf>
    <xf numFmtId="0" fontId="0" fillId="0" borderId="20" xfId="1" applyFont="1" applyFill="1" applyBorder="1"/>
    <xf numFmtId="0" fontId="0" fillId="12" borderId="13" xfId="1" applyFont="1" applyFill="1" applyBorder="1"/>
    <xf numFmtId="0" fontId="12" fillId="2" borderId="0" xfId="1" applyFont="1"/>
    <xf numFmtId="0" fontId="0" fillId="0" borderId="0" xfId="0" applyNumberFormat="1"/>
    <xf numFmtId="0" fontId="12" fillId="0" borderId="0" xfId="0" applyFont="1" applyAlignment="1">
      <alignment vertical="center"/>
    </xf>
    <xf numFmtId="165" fontId="0" fillId="0" borderId="26" xfId="0" applyNumberFormat="1" applyFill="1" applyBorder="1"/>
    <xf numFmtId="0" fontId="0" fillId="12" borderId="17" xfId="1" applyFont="1" applyFill="1" applyBorder="1"/>
    <xf numFmtId="0" fontId="0" fillId="0" borderId="19" xfId="1" applyFont="1" applyFill="1" applyBorder="1"/>
    <xf numFmtId="49" fontId="0" fillId="0" borderId="19" xfId="1" applyNumberFormat="1" applyFont="1" applyFill="1" applyBorder="1"/>
    <xf numFmtId="0" fontId="1" fillId="0" borderId="19" xfId="1" applyFill="1" applyBorder="1"/>
    <xf numFmtId="0" fontId="1" fillId="0" borderId="22" xfId="1" applyFill="1" applyBorder="1" applyAlignment="1">
      <alignment wrapText="1"/>
    </xf>
    <xf numFmtId="0" fontId="12" fillId="0" borderId="26" xfId="0" applyFont="1" applyBorder="1" applyAlignment="1">
      <alignment vertical="center"/>
    </xf>
    <xf numFmtId="0" fontId="0" fillId="0" borderId="25" xfId="0" applyFill="1" applyBorder="1"/>
    <xf numFmtId="0" fontId="0" fillId="0" borderId="24" xfId="0" applyFill="1" applyBorder="1"/>
    <xf numFmtId="0" fontId="0" fillId="0" borderId="24" xfId="1" applyFont="1" applyFill="1" applyBorder="1"/>
    <xf numFmtId="49" fontId="1" fillId="0" borderId="24" xfId="1" applyNumberFormat="1" applyFill="1" applyBorder="1"/>
    <xf numFmtId="0" fontId="1" fillId="0" borderId="24" xfId="1" applyFill="1" applyBorder="1"/>
    <xf numFmtId="0" fontId="1" fillId="0" borderId="23" xfId="1" applyFill="1" applyBorder="1" applyAlignment="1">
      <alignment wrapText="1"/>
    </xf>
    <xf numFmtId="0" fontId="0" fillId="0" borderId="26" xfId="0" applyFill="1" applyBorder="1"/>
    <xf numFmtId="0" fontId="6" fillId="0" borderId="2" xfId="3" applyFont="1" applyFill="1" applyBorder="1" applyAlignment="1" applyProtection="1">
      <alignment horizontal="left" vertical="top" wrapText="1"/>
      <protection locked="0"/>
    </xf>
    <xf numFmtId="0" fontId="7" fillId="0" borderId="0" xfId="0" quotePrefix="1" applyFont="1" applyAlignment="1">
      <alignment horizontal="left" vertical="top" wrapText="1"/>
    </xf>
    <xf numFmtId="0" fontId="7" fillId="0" borderId="0" xfId="0" applyFont="1" applyFill="1" applyBorder="1" applyAlignment="1">
      <alignment horizontal="center" vertical="top"/>
    </xf>
    <xf numFmtId="0" fontId="0" fillId="2" borderId="0" xfId="1" applyFont="1"/>
    <xf numFmtId="0" fontId="0" fillId="2" borderId="0" xfId="1" applyFont="1" applyAlignment="1">
      <alignment horizontal="left"/>
    </xf>
    <xf numFmtId="0" fontId="12" fillId="13" borderId="0" xfId="1" applyFont="1" applyFill="1" applyAlignment="1">
      <alignment horizontal="left"/>
    </xf>
    <xf numFmtId="0" fontId="0" fillId="2" borderId="0" xfId="1" applyFont="1" applyAlignment="1">
      <alignment horizontal="left" vertical="top"/>
    </xf>
    <xf numFmtId="0" fontId="0" fillId="2" borderId="0" xfId="1" applyFont="1" applyAlignment="1">
      <alignment vertical="top"/>
    </xf>
    <xf numFmtId="0" fontId="13" fillId="2" borderId="0" xfId="1" applyFont="1" applyAlignment="1">
      <alignment horizontal="left" wrapText="1"/>
    </xf>
    <xf numFmtId="0" fontId="15" fillId="13" borderId="0" xfId="1" applyFont="1" applyFill="1" applyAlignment="1">
      <alignment horizontal="left" wrapText="1"/>
    </xf>
    <xf numFmtId="0" fontId="12" fillId="13" borderId="0" xfId="1" applyFont="1" applyFill="1" applyAlignment="1">
      <alignment horizontal="left" wrapText="1"/>
    </xf>
    <xf numFmtId="0" fontId="1" fillId="2" borderId="0" xfId="1" applyFont="1" applyAlignment="1">
      <alignment vertical="top"/>
    </xf>
    <xf numFmtId="0" fontId="13" fillId="14" borderId="0" xfId="1" applyFont="1" applyFill="1" applyAlignment="1">
      <alignment horizontal="left" wrapText="1"/>
    </xf>
    <xf numFmtId="0" fontId="12" fillId="13" borderId="0" xfId="1" applyFont="1" applyFill="1"/>
    <xf numFmtId="0" fontId="12" fillId="14" borderId="0" xfId="1" applyFont="1" applyFill="1"/>
    <xf numFmtId="0" fontId="0" fillId="0" borderId="27" xfId="0" applyBorder="1"/>
    <xf numFmtId="0" fontId="0" fillId="0" borderId="27" xfId="0" applyBorder="1" applyAlignment="1">
      <alignment horizontal="left"/>
    </xf>
    <xf numFmtId="0" fontId="0" fillId="0" borderId="28" xfId="0" applyBorder="1"/>
    <xf numFmtId="0" fontId="0" fillId="0" borderId="6" xfId="0" applyBorder="1"/>
    <xf numFmtId="0" fontId="0" fillId="0" borderId="0" xfId="0" applyBorder="1"/>
    <xf numFmtId="0" fontId="12" fillId="0" borderId="27" xfId="0" applyFont="1" applyBorder="1"/>
    <xf numFmtId="0" fontId="12" fillId="0" borderId="6" xfId="0" applyFont="1" applyBorder="1"/>
    <xf numFmtId="0" fontId="12" fillId="2" borderId="0" xfId="1" applyFont="1" applyAlignment="1">
      <alignment horizontal="left" vertical="top"/>
    </xf>
    <xf numFmtId="0" fontId="12" fillId="14" borderId="0" xfId="1" applyFont="1" applyFill="1" applyAlignment="1">
      <alignment horizontal="left"/>
    </xf>
    <xf numFmtId="0" fontId="15" fillId="14" borderId="0" xfId="1" applyFont="1" applyFill="1" applyAlignment="1">
      <alignment horizontal="left" wrapText="1"/>
    </xf>
    <xf numFmtId="0" fontId="12" fillId="14" borderId="0" xfId="1" applyFont="1" applyFill="1" applyAlignment="1">
      <alignment horizontal="left" wrapText="1"/>
    </xf>
    <xf numFmtId="0" fontId="12" fillId="15" borderId="0" xfId="0" applyFont="1" applyFill="1" applyAlignment="1">
      <alignment horizontal="center"/>
    </xf>
    <xf numFmtId="0" fontId="15" fillId="15" borderId="0" xfId="0" applyFont="1" applyFill="1" applyAlignment="1">
      <alignment horizontal="center"/>
    </xf>
    <xf numFmtId="0" fontId="12" fillId="0" borderId="0" xfId="0" applyFont="1" applyBorder="1"/>
    <xf numFmtId="0" fontId="12" fillId="14" borderId="0" xfId="0" applyFont="1" applyFill="1" applyBorder="1"/>
    <xf numFmtId="0" fontId="0" fillId="14" borderId="0" xfId="0" applyFill="1" applyBorder="1"/>
    <xf numFmtId="0" fontId="0" fillId="14" borderId="0" xfId="0" applyFill="1" applyBorder="1" applyAlignment="1">
      <alignment horizontal="left"/>
    </xf>
    <xf numFmtId="0" fontId="12" fillId="14" borderId="8" xfId="0" applyFont="1" applyFill="1" applyBorder="1" applyAlignment="1">
      <alignment vertical="top"/>
    </xf>
    <xf numFmtId="0" fontId="12" fillId="14" borderId="0" xfId="0" applyFont="1" applyFill="1" applyBorder="1" applyAlignment="1">
      <alignment horizontal="left"/>
    </xf>
    <xf numFmtId="0" fontId="12" fillId="14" borderId="29" xfId="0" applyFont="1" applyFill="1" applyBorder="1" applyAlignment="1">
      <alignment vertical="top"/>
    </xf>
    <xf numFmtId="0" fontId="0" fillId="2" borderId="0" xfId="1" applyFont="1" applyBorder="1" applyAlignment="1">
      <alignment horizontal="left"/>
    </xf>
    <xf numFmtId="0" fontId="12" fillId="14" borderId="27" xfId="0" applyFont="1" applyFill="1" applyBorder="1"/>
    <xf numFmtId="0" fontId="0" fillId="14" borderId="27" xfId="0" applyFill="1" applyBorder="1"/>
    <xf numFmtId="0" fontId="12" fillId="14" borderId="27" xfId="0" applyFont="1" applyFill="1" applyBorder="1" applyAlignment="1">
      <alignment horizontal="left"/>
    </xf>
    <xf numFmtId="0" fontId="12" fillId="13" borderId="0" xfId="0" applyFont="1" applyFill="1" applyAlignment="1">
      <alignment horizontal="left"/>
    </xf>
    <xf numFmtId="0" fontId="0" fillId="16" borderId="0" xfId="1" applyFont="1" applyFill="1"/>
    <xf numFmtId="0" fontId="12" fillId="13" borderId="31" xfId="0" applyFont="1" applyFill="1" applyBorder="1" applyAlignment="1">
      <alignment horizontal="left"/>
    </xf>
    <xf numFmtId="0" fontId="12" fillId="13" borderId="31" xfId="0" applyFont="1" applyFill="1" applyBorder="1" applyAlignment="1">
      <alignment vertical="top"/>
    </xf>
    <xf numFmtId="0" fontId="12" fillId="13" borderId="31" xfId="2" applyFont="1" applyFill="1" applyBorder="1" applyAlignment="1">
      <alignment horizontal="left"/>
    </xf>
    <xf numFmtId="0" fontId="12" fillId="15" borderId="0" xfId="0" applyFont="1" applyFill="1" applyBorder="1" applyAlignment="1">
      <alignment horizontal="center"/>
    </xf>
    <xf numFmtId="0" fontId="0" fillId="2" borderId="0" xfId="1" applyFont="1" applyAlignment="1">
      <alignment horizontal="left" wrapText="1"/>
    </xf>
    <xf numFmtId="0" fontId="0" fillId="2" borderId="0" xfId="1" applyFont="1" applyAlignment="1">
      <alignment vertical="top" wrapText="1"/>
    </xf>
    <xf numFmtId="0" fontId="0" fillId="13" borderId="31" xfId="1" applyFont="1" applyFill="1" applyBorder="1"/>
    <xf numFmtId="0" fontId="0" fillId="2" borderId="31" xfId="1" applyFont="1" applyBorder="1"/>
    <xf numFmtId="0" fontId="0" fillId="2" borderId="31" xfId="1" applyFont="1" applyBorder="1" applyAlignment="1">
      <alignment horizontal="left"/>
    </xf>
    <xf numFmtId="0" fontId="12" fillId="2" borderId="31" xfId="1" applyFont="1" applyBorder="1"/>
    <xf numFmtId="0" fontId="1" fillId="2" borderId="31" xfId="1" applyBorder="1" applyAlignment="1">
      <alignment horizontal="left"/>
    </xf>
    <xf numFmtId="0" fontId="12" fillId="16" borderId="31" xfId="1" applyFont="1" applyFill="1" applyBorder="1"/>
    <xf numFmtId="0" fontId="0" fillId="16" borderId="31" xfId="1" applyFont="1" applyFill="1" applyBorder="1"/>
    <xf numFmtId="0" fontId="1" fillId="2" borderId="31" xfId="1" applyBorder="1"/>
    <xf numFmtId="0" fontId="12" fillId="2" borderId="0" xfId="1" applyFont="1" applyBorder="1"/>
    <xf numFmtId="0" fontId="0" fillId="2" borderId="0" xfId="1" applyFont="1" applyBorder="1"/>
    <xf numFmtId="0" fontId="1" fillId="2" borderId="0" xfId="1" applyBorder="1" applyAlignment="1">
      <alignment horizontal="left"/>
    </xf>
    <xf numFmtId="0" fontId="1" fillId="2" borderId="0" xfId="1" applyBorder="1"/>
    <xf numFmtId="0" fontId="12" fillId="13" borderId="31" xfId="1" applyFont="1" applyFill="1" applyBorder="1"/>
    <xf numFmtId="0" fontId="12" fillId="13" borderId="0" xfId="1" applyFont="1" applyFill="1" applyBorder="1"/>
    <xf numFmtId="0" fontId="0" fillId="2" borderId="27" xfId="1" applyFont="1" applyBorder="1" applyAlignment="1">
      <alignment horizontal="left"/>
    </xf>
    <xf numFmtId="0" fontId="0" fillId="0" borderId="14" xfId="1" applyNumberFormat="1" applyFont="1" applyFill="1" applyBorder="1"/>
    <xf numFmtId="0" fontId="21" fillId="2" borderId="14" xfId="1" applyFont="1" applyBorder="1" applyAlignment="1">
      <alignment horizontal="center" vertical="center" wrapText="1"/>
    </xf>
    <xf numFmtId="0" fontId="21" fillId="2" borderId="13" xfId="1" applyFont="1" applyBorder="1" applyAlignment="1">
      <alignment horizontal="center" vertical="center"/>
    </xf>
    <xf numFmtId="0" fontId="12" fillId="2" borderId="0" xfId="1" applyFont="1" applyAlignment="1">
      <alignment vertical="top"/>
    </xf>
    <xf numFmtId="0" fontId="0" fillId="16" borderId="27" xfId="1" applyFont="1" applyFill="1" applyBorder="1"/>
    <xf numFmtId="0" fontId="22" fillId="2" borderId="14" xfId="1" applyFont="1" applyBorder="1" applyAlignment="1">
      <alignment horizontal="center" vertical="center" wrapText="1"/>
    </xf>
    <xf numFmtId="0" fontId="0" fillId="0" borderId="14" xfId="1" applyFont="1" applyFill="1" applyBorder="1" applyAlignment="1">
      <alignment horizontal="center" wrapText="1"/>
    </xf>
    <xf numFmtId="0" fontId="0" fillId="0" borderId="14" xfId="0" applyFill="1" applyBorder="1" applyAlignment="1">
      <alignment horizontal="center"/>
    </xf>
    <xf numFmtId="0" fontId="0" fillId="0" borderId="18" xfId="0" applyFill="1" applyBorder="1" applyAlignment="1">
      <alignment horizontal="center"/>
    </xf>
    <xf numFmtId="0" fontId="0" fillId="0" borderId="0" xfId="0" applyFill="1" applyBorder="1" applyAlignment="1">
      <alignment horizontal="center"/>
    </xf>
    <xf numFmtId="0" fontId="0" fillId="0" borderId="0" xfId="0" applyAlignment="1">
      <alignment horizontal="center"/>
    </xf>
    <xf numFmtId="14" fontId="0" fillId="0" borderId="14" xfId="1" applyNumberFormat="1" applyFont="1" applyFill="1" applyBorder="1"/>
    <xf numFmtId="0" fontId="0" fillId="18" borderId="31" xfId="0" applyFill="1" applyBorder="1"/>
    <xf numFmtId="0" fontId="0" fillId="18" borderId="31" xfId="0" applyFill="1" applyBorder="1" applyAlignment="1">
      <alignment horizontal="left"/>
    </xf>
    <xf numFmtId="0" fontId="0" fillId="18" borderId="0" xfId="0" applyFill="1" applyBorder="1"/>
    <xf numFmtId="0" fontId="0" fillId="18" borderId="0" xfId="0" applyFill="1" applyBorder="1" applyAlignment="1">
      <alignment horizontal="left"/>
    </xf>
    <xf numFmtId="0" fontId="0" fillId="18" borderId="0" xfId="0" applyFill="1"/>
    <xf numFmtId="0" fontId="0" fillId="18" borderId="0" xfId="0" applyFill="1" applyAlignment="1">
      <alignment horizontal="left"/>
    </xf>
    <xf numFmtId="0" fontId="0" fillId="19" borderId="0" xfId="0" applyFill="1" applyBorder="1" applyAlignment="1">
      <alignment vertical="top"/>
    </xf>
    <xf numFmtId="0" fontId="8" fillId="2" borderId="14" xfId="1" applyFont="1" applyBorder="1" applyAlignment="1">
      <alignment horizontal="center" vertical="center" wrapText="1"/>
    </xf>
    <xf numFmtId="0" fontId="8" fillId="2" borderId="14" xfId="1" applyFont="1" applyBorder="1" applyAlignment="1">
      <alignment horizontal="center" vertical="center"/>
    </xf>
    <xf numFmtId="0" fontId="0" fillId="0" borderId="38" xfId="0" applyBorder="1" applyAlignment="1">
      <alignment horizontal="center" vertical="center"/>
    </xf>
    <xf numFmtId="0" fontId="0" fillId="0" borderId="40" xfId="0" applyBorder="1" applyAlignment="1">
      <alignment horizontal="center" vertical="center"/>
    </xf>
    <xf numFmtId="0" fontId="1" fillId="0" borderId="32" xfId="1" applyFill="1" applyBorder="1"/>
    <xf numFmtId="0" fontId="0" fillId="0" borderId="32" xfId="0" applyFill="1" applyBorder="1"/>
    <xf numFmtId="0" fontId="0" fillId="0" borderId="41" xfId="0" applyFill="1" applyBorder="1"/>
    <xf numFmtId="0" fontId="0" fillId="0" borderId="39" xfId="1" applyFont="1" applyFill="1" applyBorder="1"/>
    <xf numFmtId="0" fontId="0" fillId="0" borderId="32" xfId="1" applyFont="1" applyFill="1" applyBorder="1"/>
    <xf numFmtId="0" fontId="0" fillId="0" borderId="35" xfId="0" applyFill="1" applyBorder="1"/>
    <xf numFmtId="49" fontId="0" fillId="0" borderId="14" xfId="1" applyNumberFormat="1" applyFont="1" applyFill="1" applyBorder="1" applyAlignment="1">
      <alignment horizontal="right"/>
    </xf>
    <xf numFmtId="49" fontId="27" fillId="0" borderId="14" xfId="4" applyNumberFormat="1" applyFill="1" applyBorder="1"/>
    <xf numFmtId="9" fontId="1" fillId="0" borderId="14" xfId="1" applyNumberFormat="1" applyFill="1" applyBorder="1"/>
    <xf numFmtId="14" fontId="1" fillId="0" borderId="14" xfId="1" applyNumberFormat="1" applyFill="1" applyBorder="1"/>
    <xf numFmtId="0" fontId="0" fillId="11" borderId="13" xfId="1" applyFont="1" applyFill="1" applyBorder="1"/>
    <xf numFmtId="3" fontId="1" fillId="0" borderId="14" xfId="1" applyNumberFormat="1" applyFill="1" applyBorder="1"/>
    <xf numFmtId="3" fontId="0" fillId="0" borderId="14" xfId="0" applyNumberFormat="1" applyFill="1" applyBorder="1"/>
    <xf numFmtId="9" fontId="0" fillId="0" borderId="14" xfId="0" applyNumberFormat="1" applyFill="1" applyBorder="1"/>
    <xf numFmtId="0" fontId="0" fillId="0" borderId="17" xfId="1" applyFont="1" applyFill="1" applyBorder="1"/>
    <xf numFmtId="0" fontId="0" fillId="0" borderId="42" xfId="1" applyFont="1" applyFill="1" applyBorder="1"/>
    <xf numFmtId="0" fontId="0" fillId="0" borderId="0" xfId="0"/>
    <xf numFmtId="0" fontId="0" fillId="0" borderId="0" xfId="0" applyFill="1" applyBorder="1"/>
    <xf numFmtId="0" fontId="0" fillId="0" borderId="0" xfId="0" applyFill="1"/>
    <xf numFmtId="0" fontId="1" fillId="0" borderId="15" xfId="1" applyFill="1" applyBorder="1" applyAlignment="1">
      <alignment wrapText="1"/>
    </xf>
    <xf numFmtId="0" fontId="0" fillId="0" borderId="14" xfId="0" applyFill="1" applyBorder="1"/>
    <xf numFmtId="0" fontId="0" fillId="0" borderId="14" xfId="1" applyFont="1" applyFill="1" applyBorder="1"/>
    <xf numFmtId="49" fontId="1" fillId="0" borderId="14" xfId="1" applyNumberFormat="1" applyFill="1" applyBorder="1"/>
    <xf numFmtId="49" fontId="0" fillId="0" borderId="14" xfId="1" applyNumberFormat="1" applyFont="1" applyFill="1" applyBorder="1"/>
    <xf numFmtId="0" fontId="0" fillId="11" borderId="43" xfId="1" applyFont="1" applyFill="1" applyBorder="1"/>
    <xf numFmtId="0" fontId="0" fillId="0" borderId="44" xfId="1" applyFont="1" applyFill="1" applyBorder="1"/>
    <xf numFmtId="0" fontId="1" fillId="0" borderId="45" xfId="1" applyFill="1" applyBorder="1" applyAlignment="1">
      <alignment wrapText="1"/>
    </xf>
    <xf numFmtId="14" fontId="0" fillId="0" borderId="14" xfId="0" applyNumberFormat="1" applyFill="1" applyBorder="1"/>
    <xf numFmtId="0" fontId="0" fillId="20" borderId="31" xfId="0" applyFill="1" applyBorder="1"/>
    <xf numFmtId="0" fontId="0" fillId="20" borderId="31" xfId="0" applyFill="1" applyBorder="1" applyAlignment="1">
      <alignment horizontal="left"/>
    </xf>
    <xf numFmtId="0" fontId="0" fillId="20" borderId="0" xfId="0" applyFill="1" applyBorder="1"/>
    <xf numFmtId="0" fontId="12" fillId="20" borderId="0" xfId="0" applyFont="1" applyFill="1" applyBorder="1"/>
    <xf numFmtId="0" fontId="0" fillId="20" borderId="0" xfId="1" applyFont="1" applyFill="1" applyBorder="1" applyAlignment="1">
      <alignment horizontal="left"/>
    </xf>
    <xf numFmtId="0" fontId="0" fillId="20" borderId="0" xfId="0" applyFill="1" applyBorder="1" applyAlignment="1">
      <alignment horizontal="left"/>
    </xf>
    <xf numFmtId="0" fontId="0" fillId="20" borderId="0" xfId="0" applyFill="1" applyBorder="1" applyAlignment="1">
      <alignment horizontal="left" wrapText="1"/>
    </xf>
    <xf numFmtId="0" fontId="0" fillId="20" borderId="0" xfId="0" applyFill="1" applyBorder="1" applyAlignment="1">
      <alignment vertical="top"/>
    </xf>
    <xf numFmtId="0" fontId="12" fillId="20" borderId="0" xfId="0" applyFont="1" applyFill="1" applyBorder="1" applyAlignment="1">
      <alignment vertical="top"/>
    </xf>
    <xf numFmtId="0" fontId="0" fillId="20" borderId="0" xfId="1" applyFont="1" applyFill="1" applyBorder="1" applyAlignment="1">
      <alignment horizontal="left" wrapText="1"/>
    </xf>
    <xf numFmtId="0" fontId="0" fillId="20" borderId="0" xfId="1" applyFont="1" applyFill="1" applyBorder="1" applyAlignment="1">
      <alignment horizontal="left" vertical="top"/>
    </xf>
    <xf numFmtId="0" fontId="0" fillId="20" borderId="0" xfId="0" applyFill="1" applyAlignment="1">
      <alignment horizontal="left" wrapText="1"/>
    </xf>
    <xf numFmtId="0" fontId="18" fillId="20" borderId="0" xfId="0" applyFont="1" applyFill="1" applyBorder="1"/>
    <xf numFmtId="0" fontId="14" fillId="20" borderId="0" xfId="0" applyFont="1" applyFill="1" applyBorder="1"/>
    <xf numFmtId="0" fontId="18" fillId="20" borderId="0" xfId="0" applyFont="1" applyFill="1" applyBorder="1" applyAlignment="1">
      <alignment horizontal="left" vertical="top"/>
    </xf>
    <xf numFmtId="0" fontId="12" fillId="20" borderId="0" xfId="0" applyFont="1" applyFill="1" applyAlignment="1">
      <alignment horizontal="center"/>
    </xf>
    <xf numFmtId="0" fontId="15" fillId="20" borderId="0" xfId="0" applyFont="1" applyFill="1" applyBorder="1"/>
    <xf numFmtId="0" fontId="18" fillId="20" borderId="0" xfId="0" applyFont="1" applyFill="1" applyBorder="1" applyAlignment="1">
      <alignment vertical="top"/>
    </xf>
    <xf numFmtId="0" fontId="18" fillId="20" borderId="0" xfId="0" applyFont="1" applyFill="1" applyBorder="1" applyAlignment="1">
      <alignment vertical="top" wrapText="1"/>
    </xf>
    <xf numFmtId="0" fontId="19" fillId="20" borderId="0" xfId="0" applyFont="1" applyFill="1" applyBorder="1"/>
    <xf numFmtId="0" fontId="0" fillId="20" borderId="0" xfId="0" applyFill="1" applyAlignment="1">
      <alignment horizontal="left"/>
    </xf>
    <xf numFmtId="0" fontId="20" fillId="20" borderId="0" xfId="0" applyFont="1" applyFill="1" applyBorder="1" applyAlignment="1">
      <alignment horizontal="left"/>
    </xf>
    <xf numFmtId="0" fontId="0" fillId="20" borderId="0" xfId="0" applyFill="1" applyAlignment="1">
      <alignment horizontal="left" vertical="top"/>
    </xf>
    <xf numFmtId="0" fontId="0" fillId="20" borderId="8" xfId="0" applyFill="1" applyBorder="1"/>
    <xf numFmtId="0" fontId="0" fillId="20" borderId="0" xfId="0" applyFill="1"/>
    <xf numFmtId="0" fontId="12" fillId="20" borderId="0" xfId="0" applyFont="1" applyFill="1"/>
    <xf numFmtId="0" fontId="12" fillId="20" borderId="0" xfId="0" applyFont="1" applyFill="1" applyAlignment="1">
      <alignment vertical="top"/>
    </xf>
    <xf numFmtId="0" fontId="0" fillId="20" borderId="0" xfId="0" applyFill="1" applyBorder="1" applyAlignment="1">
      <alignment horizontal="left" vertical="top"/>
    </xf>
    <xf numFmtId="0" fontId="0" fillId="20" borderId="0" xfId="0" applyFill="1" applyAlignment="1">
      <alignment vertical="top"/>
    </xf>
    <xf numFmtId="0" fontId="19" fillId="20" borderId="0" xfId="0" applyFont="1" applyFill="1"/>
    <xf numFmtId="0" fontId="14" fillId="20" borderId="0" xfId="0" applyFont="1" applyFill="1"/>
    <xf numFmtId="0" fontId="18" fillId="20" borderId="0" xfId="0" applyFont="1" applyFill="1"/>
    <xf numFmtId="0" fontId="18" fillId="20" borderId="0" xfId="0" applyFont="1" applyFill="1" applyAlignment="1">
      <alignment vertical="top"/>
    </xf>
    <xf numFmtId="0" fontId="12" fillId="20" borderId="0" xfId="0" applyFont="1" applyFill="1" applyBorder="1" applyAlignment="1">
      <alignment horizontal="left" wrapText="1"/>
    </xf>
    <xf numFmtId="0" fontId="0" fillId="21" borderId="31" xfId="0" applyFill="1" applyBorder="1"/>
    <xf numFmtId="0" fontId="15" fillId="21" borderId="31" xfId="0" applyFont="1" applyFill="1" applyBorder="1"/>
    <xf numFmtId="0" fontId="0" fillId="21" borderId="0" xfId="0" applyFill="1" applyBorder="1"/>
    <xf numFmtId="0" fontId="15" fillId="21" borderId="0" xfId="0" applyFont="1" applyFill="1" applyBorder="1"/>
    <xf numFmtId="0" fontId="0" fillId="21" borderId="0" xfId="0" applyFill="1"/>
    <xf numFmtId="0" fontId="0" fillId="21" borderId="8" xfId="0" applyFill="1" applyBorder="1"/>
    <xf numFmtId="0" fontId="0" fillId="21" borderId="31" xfId="0" applyFill="1" applyBorder="1" applyAlignment="1">
      <alignment horizontal="left"/>
    </xf>
    <xf numFmtId="0" fontId="0" fillId="21" borderId="0" xfId="0" applyFill="1" applyBorder="1" applyAlignment="1">
      <alignment horizontal="left"/>
    </xf>
    <xf numFmtId="0" fontId="0" fillId="21" borderId="0" xfId="0" applyFill="1" applyAlignment="1">
      <alignment horizontal="left"/>
    </xf>
    <xf numFmtId="0" fontId="0" fillId="0" borderId="38" xfId="0" applyBorder="1" applyAlignment="1">
      <alignment horizontal="center" vertical="center"/>
    </xf>
    <xf numFmtId="0" fontId="0" fillId="0" borderId="40" xfId="0" applyBorder="1" applyAlignment="1">
      <alignment horizontal="center" vertical="center"/>
    </xf>
    <xf numFmtId="0" fontId="0" fillId="22" borderId="0" xfId="0" applyFill="1"/>
    <xf numFmtId="0" fontId="1" fillId="22" borderId="0" xfId="1" applyFill="1"/>
    <xf numFmtId="0" fontId="12" fillId="22" borderId="0" xfId="1" applyFont="1" applyFill="1"/>
    <xf numFmtId="0" fontId="12" fillId="22" borderId="31" xfId="0" applyFont="1" applyFill="1" applyBorder="1"/>
    <xf numFmtId="0" fontId="13" fillId="22" borderId="31" xfId="0" applyFont="1" applyFill="1" applyBorder="1" applyAlignment="1">
      <alignment vertical="top"/>
    </xf>
    <xf numFmtId="0" fontId="0" fillId="22" borderId="31" xfId="0" applyFill="1" applyBorder="1"/>
    <xf numFmtId="0" fontId="0" fillId="22" borderId="31" xfId="0" applyFill="1" applyBorder="1" applyAlignment="1">
      <alignment horizontal="left"/>
    </xf>
    <xf numFmtId="0" fontId="12" fillId="22" borderId="31" xfId="1" applyFont="1" applyFill="1" applyBorder="1" applyAlignment="1">
      <alignment vertical="top"/>
    </xf>
    <xf numFmtId="0" fontId="12" fillId="22" borderId="0" xfId="0" applyFont="1" applyFill="1" applyBorder="1"/>
    <xf numFmtId="0" fontId="13" fillId="22" borderId="0" xfId="0" applyFont="1" applyFill="1" applyBorder="1" applyAlignment="1">
      <alignment vertical="top"/>
    </xf>
    <xf numFmtId="0" fontId="0" fillId="22" borderId="0" xfId="0" applyFill="1" applyBorder="1"/>
    <xf numFmtId="0" fontId="0" fillId="22" borderId="0" xfId="0" applyFill="1" applyBorder="1" applyAlignment="1">
      <alignment horizontal="left"/>
    </xf>
    <xf numFmtId="0" fontId="12" fillId="22" borderId="0" xfId="1" applyFont="1" applyFill="1" applyBorder="1" applyAlignment="1">
      <alignment vertical="top"/>
    </xf>
    <xf numFmtId="0" fontId="0" fillId="22" borderId="0" xfId="0" applyFill="1" applyBorder="1" applyAlignment="1">
      <alignment vertical="top"/>
    </xf>
    <xf numFmtId="0" fontId="0" fillId="22" borderId="0" xfId="1" applyFont="1" applyFill="1" applyBorder="1" applyAlignment="1">
      <alignment horizontal="left" wrapText="1"/>
    </xf>
    <xf numFmtId="0" fontId="1" fillId="22" borderId="0" xfId="1" applyFill="1" applyBorder="1"/>
    <xf numFmtId="0" fontId="12" fillId="22" borderId="0" xfId="1" applyFont="1" applyFill="1" applyBorder="1"/>
    <xf numFmtId="0" fontId="13" fillId="22" borderId="0" xfId="0" applyFont="1" applyFill="1" applyBorder="1"/>
    <xf numFmtId="0" fontId="0" fillId="22" borderId="0" xfId="1" applyFont="1" applyFill="1" applyBorder="1"/>
    <xf numFmtId="0" fontId="13" fillId="22" borderId="0" xfId="1" applyFont="1" applyFill="1" applyAlignment="1">
      <alignment horizontal="left" vertical="top"/>
    </xf>
    <xf numFmtId="0" fontId="0" fillId="22" borderId="0" xfId="1" applyFont="1" applyFill="1" applyAlignment="1">
      <alignment horizontal="left" vertical="top"/>
    </xf>
    <xf numFmtId="0" fontId="13" fillId="22" borderId="0" xfId="1" applyFont="1" applyFill="1" applyAlignment="1">
      <alignment horizontal="left" wrapText="1"/>
    </xf>
    <xf numFmtId="0" fontId="1" fillId="22" borderId="0" xfId="1" applyFill="1" applyAlignment="1">
      <alignment horizontal="left"/>
    </xf>
    <xf numFmtId="0" fontId="0" fillId="22" borderId="0" xfId="1" applyFont="1" applyFill="1"/>
    <xf numFmtId="0" fontId="0" fillId="22" borderId="0" xfId="1" applyFont="1" applyFill="1" applyAlignment="1">
      <alignment horizontal="left"/>
    </xf>
    <xf numFmtId="0" fontId="0" fillId="22" borderId="0" xfId="1" applyFont="1" applyFill="1" applyAlignment="1">
      <alignment vertical="top"/>
    </xf>
    <xf numFmtId="0" fontId="1" fillId="22" borderId="0" xfId="1" applyFont="1" applyFill="1" applyAlignment="1">
      <alignment horizontal="left" wrapText="1"/>
    </xf>
    <xf numFmtId="0" fontId="0" fillId="22" borderId="0" xfId="1" applyFont="1" applyFill="1" applyAlignment="1">
      <alignment horizontal="left" wrapText="1"/>
    </xf>
    <xf numFmtId="0" fontId="13" fillId="22" borderId="0" xfId="1" applyFont="1" applyFill="1"/>
    <xf numFmtId="0" fontId="13" fillId="22" borderId="0" xfId="1" applyFont="1" applyFill="1" applyBorder="1"/>
    <xf numFmtId="0" fontId="0" fillId="22" borderId="0" xfId="1" applyFont="1" applyFill="1" applyBorder="1" applyAlignment="1">
      <alignment horizontal="left"/>
    </xf>
    <xf numFmtId="0" fontId="0" fillId="22" borderId="30" xfId="0" applyFill="1" applyBorder="1"/>
    <xf numFmtId="0" fontId="0" fillId="22" borderId="27" xfId="0" applyFill="1" applyBorder="1"/>
    <xf numFmtId="0" fontId="1" fillId="22" borderId="27" xfId="1" applyFill="1" applyBorder="1"/>
    <xf numFmtId="0" fontId="0" fillId="22" borderId="27" xfId="1" applyFont="1" applyFill="1" applyBorder="1"/>
    <xf numFmtId="0" fontId="0" fillId="22" borderId="27" xfId="1" applyFont="1" applyFill="1" applyBorder="1" applyAlignment="1">
      <alignment horizontal="left"/>
    </xf>
    <xf numFmtId="0" fontId="1" fillId="22" borderId="27" xfId="1" applyFill="1" applyBorder="1" applyAlignment="1">
      <alignment horizontal="left"/>
    </xf>
    <xf numFmtId="0" fontId="1" fillId="22" borderId="0" xfId="1" applyFill="1" applyAlignment="1">
      <alignment wrapText="1"/>
    </xf>
    <xf numFmtId="0" fontId="13" fillId="22" borderId="0" xfId="1" applyFont="1" applyFill="1" applyAlignment="1">
      <alignment horizontal="left"/>
    </xf>
    <xf numFmtId="0" fontId="1" fillId="22" borderId="0" xfId="1" applyFont="1" applyFill="1"/>
    <xf numFmtId="0" fontId="1" fillId="22" borderId="0" xfId="1" applyFont="1" applyFill="1" applyAlignment="1">
      <alignment horizontal="left"/>
    </xf>
    <xf numFmtId="0" fontId="18" fillId="22" borderId="0" xfId="1" applyFont="1" applyFill="1" applyAlignment="1">
      <alignment horizontal="left" wrapText="1"/>
    </xf>
    <xf numFmtId="0" fontId="12" fillId="22" borderId="0" xfId="0" applyFont="1" applyFill="1"/>
    <xf numFmtId="0" fontId="13" fillId="22" borderId="0" xfId="0" applyFont="1" applyFill="1"/>
    <xf numFmtId="0" fontId="24" fillId="22" borderId="0" xfId="0" applyFont="1" applyFill="1"/>
    <xf numFmtId="0" fontId="0" fillId="22" borderId="0" xfId="0" applyFill="1" applyAlignment="1">
      <alignment vertical="top"/>
    </xf>
    <xf numFmtId="0" fontId="0" fillId="22" borderId="0" xfId="0" applyFill="1" applyBorder="1" applyAlignment="1">
      <alignment horizontal="left" wrapText="1"/>
    </xf>
    <xf numFmtId="0" fontId="13" fillId="22" borderId="31" xfId="1" applyFont="1" applyFill="1" applyBorder="1" applyAlignment="1">
      <alignment vertical="top"/>
    </xf>
    <xf numFmtId="0" fontId="13" fillId="22" borderId="0" xfId="1" applyFont="1" applyFill="1" applyBorder="1" applyAlignment="1">
      <alignment vertical="top"/>
    </xf>
    <xf numFmtId="0" fontId="0" fillId="22" borderId="0" xfId="1" applyFont="1" applyFill="1" applyBorder="1" applyAlignment="1">
      <alignment horizontal="left" vertical="top"/>
    </xf>
    <xf numFmtId="0" fontId="1" fillId="22" borderId="0" xfId="1" applyFill="1" applyBorder="1" applyAlignment="1">
      <alignment horizontal="left"/>
    </xf>
    <xf numFmtId="0" fontId="0" fillId="22" borderId="0" xfId="0" applyFill="1" applyAlignment="1">
      <alignment horizontal="left" wrapText="1"/>
    </xf>
    <xf numFmtId="0" fontId="12" fillId="22" borderId="0" xfId="1" applyFont="1" applyFill="1" applyAlignment="1">
      <alignment horizontal="left"/>
    </xf>
    <xf numFmtId="0" fontId="12" fillId="22" borderId="0" xfId="1" applyFont="1" applyFill="1" applyAlignment="1">
      <alignment horizontal="right"/>
    </xf>
    <xf numFmtId="0" fontId="12" fillId="22" borderId="0" xfId="1" applyFont="1" applyFill="1" applyAlignment="1">
      <alignment horizontal="left" wrapText="1"/>
    </xf>
    <xf numFmtId="0" fontId="13" fillId="22" borderId="0" xfId="1" applyFont="1" applyFill="1" applyAlignment="1">
      <alignment vertical="top"/>
    </xf>
    <xf numFmtId="0" fontId="13" fillId="22" borderId="31" xfId="0" applyFont="1" applyFill="1" applyBorder="1"/>
    <xf numFmtId="0" fontId="0" fillId="22" borderId="0" xfId="0" applyFill="1" applyBorder="1" applyAlignment="1">
      <alignment horizontal="right"/>
    </xf>
    <xf numFmtId="0" fontId="16" fillId="22" borderId="0" xfId="0" applyFont="1" applyFill="1"/>
    <xf numFmtId="0" fontId="0" fillId="22" borderId="0" xfId="0" applyFill="1" applyAlignment="1">
      <alignment horizontal="left"/>
    </xf>
    <xf numFmtId="0" fontId="0" fillId="22" borderId="0" xfId="0" applyFill="1" applyBorder="1" applyAlignment="1">
      <alignment horizontal="left" vertical="top" wrapText="1"/>
    </xf>
    <xf numFmtId="0" fontId="0" fillId="22" borderId="0" xfId="0" applyFill="1" applyAlignment="1">
      <alignment horizontal="left" vertical="top"/>
    </xf>
    <xf numFmtId="0" fontId="12" fillId="22" borderId="31" xfId="1" applyFont="1" applyFill="1" applyBorder="1"/>
    <xf numFmtId="0" fontId="0" fillId="22" borderId="31" xfId="1" applyFont="1" applyFill="1" applyBorder="1"/>
    <xf numFmtId="0" fontId="0" fillId="22" borderId="31" xfId="2" applyFont="1" applyFill="1" applyBorder="1"/>
    <xf numFmtId="0" fontId="1" fillId="22" borderId="0" xfId="2" applyFill="1" applyBorder="1"/>
    <xf numFmtId="0" fontId="0" fillId="22" borderId="0" xfId="1" applyFont="1" applyFill="1" applyBorder="1" applyAlignment="1">
      <alignment vertical="top"/>
    </xf>
    <xf numFmtId="0" fontId="1" fillId="22" borderId="0" xfId="2" applyFill="1"/>
    <xf numFmtId="0" fontId="0" fillId="22" borderId="0" xfId="1" applyFont="1" applyFill="1" applyAlignment="1">
      <alignment wrapText="1"/>
    </xf>
    <xf numFmtId="0" fontId="12" fillId="22" borderId="0" xfId="2" applyFont="1" applyFill="1"/>
    <xf numFmtId="0" fontId="0" fillId="22" borderId="29" xfId="0" applyFill="1" applyBorder="1"/>
    <xf numFmtId="0" fontId="16" fillId="22" borderId="0" xfId="0" applyFont="1" applyFill="1" applyAlignment="1">
      <alignment horizontal="left"/>
    </xf>
    <xf numFmtId="0" fontId="12" fillId="22" borderId="0" xfId="0" applyFont="1" applyFill="1" applyAlignment="1">
      <alignment horizontal="left"/>
    </xf>
    <xf numFmtId="0" fontId="12" fillId="22" borderId="0" xfId="0" applyFont="1" applyFill="1" applyAlignment="1">
      <alignment horizontal="center"/>
    </xf>
    <xf numFmtId="0" fontId="17" fillId="22" borderId="0" xfId="0" applyFont="1" applyFill="1" applyAlignment="1">
      <alignment horizontal="center"/>
    </xf>
    <xf numFmtId="0" fontId="15" fillId="22" borderId="0" xfId="0" applyFont="1" applyFill="1" applyAlignment="1">
      <alignment horizontal="center"/>
    </xf>
    <xf numFmtId="0" fontId="16" fillId="22" borderId="0" xfId="1" applyFont="1" applyFill="1"/>
    <xf numFmtId="0" fontId="16" fillId="22" borderId="0" xfId="1" applyFont="1" applyFill="1" applyAlignment="1">
      <alignment vertical="top"/>
    </xf>
    <xf numFmtId="0" fontId="1" fillId="22" borderId="0" xfId="1" applyFont="1" applyFill="1" applyAlignment="1">
      <alignment vertical="top"/>
    </xf>
    <xf numFmtId="0" fontId="0" fillId="22" borderId="0" xfId="0" applyFill="1" applyBorder="1" applyAlignment="1">
      <alignment horizontal="left" vertical="top"/>
    </xf>
    <xf numFmtId="0" fontId="19" fillId="22" borderId="0" xfId="0" applyFont="1" applyFill="1" applyBorder="1"/>
    <xf numFmtId="0" fontId="19" fillId="22" borderId="0" xfId="0" applyFont="1" applyFill="1"/>
    <xf numFmtId="0" fontId="12" fillId="22" borderId="0" xfId="0" applyFont="1" applyFill="1" applyAlignment="1">
      <alignment horizontal="right"/>
    </xf>
    <xf numFmtId="0" fontId="0" fillId="24" borderId="0" xfId="0" applyFill="1"/>
    <xf numFmtId="0" fontId="0" fillId="24" borderId="0" xfId="0" applyFill="1" applyAlignment="1">
      <alignment horizontal="left"/>
    </xf>
    <xf numFmtId="0" fontId="0" fillId="18" borderId="8" xfId="0" applyFill="1" applyBorder="1" applyAlignment="1">
      <alignment vertical="top" wrapText="1"/>
    </xf>
    <xf numFmtId="0" fontId="0" fillId="18" borderId="8" xfId="0" applyFill="1" applyBorder="1"/>
    <xf numFmtId="0" fontId="0" fillId="23" borderId="8" xfId="0" applyFill="1" applyBorder="1"/>
    <xf numFmtId="0" fontId="0" fillId="23" borderId="0" xfId="0" applyFill="1"/>
    <xf numFmtId="0" fontId="0" fillId="23" borderId="0" xfId="0" applyFill="1" applyAlignment="1">
      <alignment horizontal="left"/>
    </xf>
    <xf numFmtId="0" fontId="0" fillId="25" borderId="31" xfId="0" applyFill="1" applyBorder="1"/>
    <xf numFmtId="0" fontId="12" fillId="25" borderId="31" xfId="0" applyFont="1" applyFill="1" applyBorder="1"/>
    <xf numFmtId="0" fontId="0" fillId="25" borderId="0" xfId="0" applyFill="1" applyBorder="1"/>
    <xf numFmtId="0" fontId="0" fillId="25" borderId="0" xfId="0" applyFill="1"/>
    <xf numFmtId="0" fontId="0" fillId="25" borderId="8" xfId="0" applyFill="1" applyBorder="1"/>
    <xf numFmtId="0" fontId="0" fillId="25" borderId="31" xfId="0" applyFill="1" applyBorder="1" applyAlignment="1">
      <alignment horizontal="left"/>
    </xf>
    <xf numFmtId="0" fontId="0" fillId="25" borderId="0" xfId="0" applyFill="1" applyBorder="1" applyAlignment="1">
      <alignment horizontal="left"/>
    </xf>
    <xf numFmtId="0" fontId="0" fillId="25" borderId="0" xfId="0" applyFill="1" applyAlignment="1">
      <alignment horizontal="left"/>
    </xf>
    <xf numFmtId="0" fontId="0" fillId="25" borderId="0" xfId="0" applyFill="1" applyAlignment="1">
      <alignment horizontal="left" vertical="top"/>
    </xf>
    <xf numFmtId="0" fontId="0" fillId="25" borderId="0" xfId="0" applyFill="1" applyAlignment="1">
      <alignment horizontal="left" wrapText="1"/>
    </xf>
    <xf numFmtId="0" fontId="0" fillId="26" borderId="0" xfId="0" applyFill="1"/>
    <xf numFmtId="0" fontId="0" fillId="26" borderId="0" xfId="0" applyFill="1" applyAlignment="1">
      <alignment horizontal="left"/>
    </xf>
    <xf numFmtId="0" fontId="0" fillId="27" borderId="0" xfId="0" applyFill="1"/>
    <xf numFmtId="0" fontId="0" fillId="27" borderId="0" xfId="0" applyFill="1" applyAlignment="1">
      <alignment horizontal="left"/>
    </xf>
    <xf numFmtId="0" fontId="12" fillId="24" borderId="0" xfId="0" applyFont="1" applyFill="1" applyAlignment="1">
      <alignment horizontal="center"/>
    </xf>
    <xf numFmtId="0" fontId="19" fillId="24" borderId="0" xfId="0" applyFont="1" applyFill="1"/>
    <xf numFmtId="0" fontId="0" fillId="17" borderId="19" xfId="1" applyFont="1" applyFill="1" applyBorder="1" applyAlignment="1">
      <alignment horizontal="center" vertical="center"/>
    </xf>
    <xf numFmtId="0" fontId="0" fillId="17" borderId="14" xfId="1" applyFont="1" applyFill="1" applyBorder="1" applyAlignment="1">
      <alignment horizontal="center" vertical="center"/>
    </xf>
    <xf numFmtId="0" fontId="0" fillId="17" borderId="13" xfId="1" applyFont="1" applyFill="1" applyBorder="1" applyAlignment="1">
      <alignment horizontal="center" vertical="center"/>
    </xf>
    <xf numFmtId="0" fontId="0" fillId="17" borderId="13" xfId="1" applyFont="1" applyFill="1" applyBorder="1" applyAlignment="1">
      <alignment horizontal="center" vertical="center" wrapText="1"/>
    </xf>
    <xf numFmtId="0" fontId="8" fillId="0" borderId="0" xfId="1" applyFont="1" applyFill="1" applyBorder="1" applyAlignment="1">
      <alignment horizontal="center" vertical="center"/>
    </xf>
    <xf numFmtId="0" fontId="8" fillId="0" borderId="0" xfId="0" applyFont="1" applyAlignment="1">
      <alignment horizontal="center" vertical="center"/>
    </xf>
    <xf numFmtId="0" fontId="8" fillId="0" borderId="0" xfId="0" applyFont="1" applyAlignment="1">
      <alignment horizontal="left" vertical="center"/>
    </xf>
    <xf numFmtId="0" fontId="8" fillId="0" borderId="0" xfId="1" applyFont="1" applyFill="1" applyBorder="1" applyAlignment="1">
      <alignment wrapText="1"/>
    </xf>
    <xf numFmtId="0" fontId="8" fillId="0" borderId="0" xfId="0" applyFont="1" applyFill="1"/>
    <xf numFmtId="0" fontId="8" fillId="0" borderId="0" xfId="0" applyFont="1" applyFill="1" applyAlignment="1"/>
    <xf numFmtId="0" fontId="8" fillId="0" borderId="26" xfId="1" applyFont="1" applyFill="1" applyBorder="1" applyAlignment="1">
      <alignment wrapText="1"/>
    </xf>
    <xf numFmtId="0" fontId="8" fillId="0" borderId="26" xfId="0" applyFont="1" applyFill="1" applyBorder="1"/>
    <xf numFmtId="0" fontId="8" fillId="0" borderId="0" xfId="0" applyFont="1"/>
    <xf numFmtId="0" fontId="8" fillId="13" borderId="0" xfId="0" applyFont="1" applyFill="1"/>
    <xf numFmtId="0" fontId="8" fillId="0" borderId="0" xfId="0" applyFont="1" applyFill="1" applyBorder="1"/>
    <xf numFmtId="165" fontId="8" fillId="0" borderId="0" xfId="0" applyNumberFormat="1" applyFont="1" applyFill="1"/>
    <xf numFmtId="0" fontId="8" fillId="0" borderId="0" xfId="1" applyFont="1" applyFill="1" applyBorder="1" applyAlignment="1">
      <alignment horizontal="center" vertical="center" wrapText="1"/>
    </xf>
    <xf numFmtId="0" fontId="19" fillId="17" borderId="14" xfId="1" applyFont="1" applyFill="1" applyBorder="1" applyAlignment="1">
      <alignment horizontal="center" vertical="center"/>
    </xf>
    <xf numFmtId="0" fontId="25" fillId="17" borderId="14" xfId="1" applyFont="1" applyFill="1" applyBorder="1" applyAlignment="1">
      <alignment horizontal="center" vertical="center"/>
    </xf>
    <xf numFmtId="0" fontId="19" fillId="17" borderId="14" xfId="1" applyFont="1" applyFill="1" applyBorder="1" applyAlignment="1">
      <alignment horizontal="center" vertical="center" wrapText="1"/>
    </xf>
    <xf numFmtId="0" fontId="26" fillId="17" borderId="14" xfId="1" applyFont="1" applyFill="1" applyBorder="1" applyAlignment="1">
      <alignment horizontal="center" vertical="center" wrapText="1"/>
    </xf>
    <xf numFmtId="0" fontId="0" fillId="17" borderId="32" xfId="1" applyFont="1" applyFill="1" applyBorder="1" applyAlignment="1">
      <alignment horizontal="center" vertical="center"/>
    </xf>
    <xf numFmtId="0" fontId="0" fillId="17" borderId="14" xfId="1" applyFont="1" applyFill="1" applyBorder="1" applyAlignment="1">
      <alignment horizontal="center" vertical="center" wrapText="1"/>
    </xf>
    <xf numFmtId="0" fontId="0" fillId="17" borderId="19" xfId="1" applyFont="1" applyFill="1" applyBorder="1" applyAlignment="1">
      <alignment horizontal="center" vertical="center" wrapText="1"/>
    </xf>
    <xf numFmtId="0" fontId="0" fillId="17" borderId="15" xfId="1" applyFont="1" applyFill="1" applyBorder="1" applyAlignment="1">
      <alignment horizontal="center" vertical="center"/>
    </xf>
    <xf numFmtId="0" fontId="1" fillId="0" borderId="16" xfId="1" applyFill="1" applyBorder="1"/>
    <xf numFmtId="0" fontId="1" fillId="0" borderId="18" xfId="1" applyFill="1" applyBorder="1"/>
    <xf numFmtId="0" fontId="0" fillId="0" borderId="18" xfId="1" applyFont="1" applyFill="1" applyBorder="1"/>
    <xf numFmtId="0" fontId="0" fillId="0" borderId="18" xfId="1" applyNumberFormat="1" applyFont="1" applyFill="1" applyBorder="1"/>
    <xf numFmtId="49" fontId="1" fillId="0" borderId="18" xfId="1" applyNumberFormat="1" applyFill="1" applyBorder="1"/>
    <xf numFmtId="0" fontId="0" fillId="0" borderId="10" xfId="0" applyFill="1" applyBorder="1"/>
    <xf numFmtId="0" fontId="1" fillId="0" borderId="11" xfId="1" applyFill="1" applyBorder="1"/>
    <xf numFmtId="0" fontId="0" fillId="0" borderId="11" xfId="1" applyFont="1" applyFill="1" applyBorder="1"/>
    <xf numFmtId="49" fontId="1" fillId="0" borderId="11" xfId="1" applyNumberFormat="1" applyFill="1" applyBorder="1"/>
    <xf numFmtId="0" fontId="0" fillId="0" borderId="11" xfId="1" applyNumberFormat="1" applyFont="1" applyFill="1" applyBorder="1"/>
    <xf numFmtId="0" fontId="1" fillId="0" borderId="11" xfId="1" applyFill="1" applyBorder="1" applyAlignment="1"/>
    <xf numFmtId="0" fontId="0" fillId="0" borderId="11" xfId="1" applyFont="1" applyFill="1" applyBorder="1" applyAlignment="1">
      <alignment horizontal="center" wrapText="1"/>
    </xf>
    <xf numFmtId="14" fontId="0" fillId="0" borderId="11" xfId="1" applyNumberFormat="1" applyFont="1" applyFill="1" applyBorder="1"/>
    <xf numFmtId="0" fontId="8" fillId="2" borderId="18" xfId="1" applyFont="1" applyBorder="1" applyAlignment="1">
      <alignment horizontal="center" vertical="center" wrapText="1"/>
    </xf>
    <xf numFmtId="0" fontId="7" fillId="0" borderId="15" xfId="1" applyFont="1" applyFill="1" applyBorder="1"/>
    <xf numFmtId="0" fontId="1" fillId="0" borderId="15" xfId="1" applyFill="1" applyBorder="1"/>
    <xf numFmtId="0" fontId="7" fillId="0" borderId="21" xfId="1" applyFont="1" applyFill="1" applyBorder="1"/>
    <xf numFmtId="0" fontId="0" fillId="0" borderId="12" xfId="1" applyNumberFormat="1" applyFont="1" applyFill="1" applyBorder="1"/>
    <xf numFmtId="0" fontId="0" fillId="0" borderId="15" xfId="1" applyNumberFormat="1" applyFont="1" applyFill="1" applyBorder="1"/>
    <xf numFmtId="0" fontId="1" fillId="0" borderId="23" xfId="1" applyFill="1" applyBorder="1"/>
    <xf numFmtId="0" fontId="0" fillId="0" borderId="22" xfId="1" applyFont="1" applyFill="1" applyBorder="1"/>
    <xf numFmtId="0" fontId="0" fillId="0" borderId="15" xfId="1" applyFont="1" applyFill="1" applyBorder="1"/>
    <xf numFmtId="0" fontId="22" fillId="2" borderId="13" xfId="1" applyFont="1" applyBorder="1" applyAlignment="1">
      <alignment horizontal="center" vertical="center" wrapText="1"/>
    </xf>
    <xf numFmtId="0" fontId="0" fillId="0" borderId="55" xfId="0" applyFill="1" applyBorder="1"/>
    <xf numFmtId="0" fontId="1" fillId="0" borderId="10" xfId="1" applyFill="1" applyBorder="1" applyAlignment="1"/>
    <xf numFmtId="0" fontId="1" fillId="0" borderId="13" xfId="1" applyFill="1" applyBorder="1" applyAlignment="1"/>
    <xf numFmtId="0" fontId="0" fillId="0" borderId="13" xfId="1" applyFont="1" applyFill="1" applyBorder="1" applyAlignment="1"/>
    <xf numFmtId="0" fontId="8" fillId="0" borderId="14" xfId="1" applyFont="1" applyFill="1" applyBorder="1" applyAlignment="1">
      <alignment horizontal="center" wrapText="1"/>
    </xf>
    <xf numFmtId="0" fontId="1" fillId="0" borderId="43" xfId="1" applyFill="1" applyBorder="1" applyAlignment="1"/>
    <xf numFmtId="0" fontId="1" fillId="0" borderId="44" xfId="1" applyFill="1" applyBorder="1"/>
    <xf numFmtId="0" fontId="1" fillId="0" borderId="44" xfId="1" applyFill="1" applyBorder="1" applyAlignment="1"/>
    <xf numFmtId="0" fontId="0" fillId="0" borderId="44" xfId="1" applyFont="1" applyFill="1" applyBorder="1" applyAlignment="1">
      <alignment horizontal="center" wrapText="1"/>
    </xf>
    <xf numFmtId="0" fontId="1" fillId="0" borderId="44" xfId="1" applyFill="1" applyBorder="1" applyAlignment="1">
      <alignment horizontal="center" wrapText="1"/>
    </xf>
    <xf numFmtId="14" fontId="0" fillId="0" borderId="44" xfId="1" applyNumberFormat="1" applyFont="1" applyFill="1" applyBorder="1"/>
    <xf numFmtId="0" fontId="0" fillId="0" borderId="44" xfId="1" applyNumberFormat="1" applyFont="1" applyFill="1" applyBorder="1"/>
    <xf numFmtId="0" fontId="0" fillId="0" borderId="45" xfId="1" applyNumberFormat="1" applyFont="1" applyFill="1" applyBorder="1"/>
    <xf numFmtId="0" fontId="7" fillId="0" borderId="0" xfId="1" applyFont="1" applyFill="1" applyBorder="1"/>
    <xf numFmtId="0" fontId="0" fillId="0" borderId="0" xfId="1" applyFont="1" applyFill="1" applyBorder="1"/>
    <xf numFmtId="0" fontId="22" fillId="2" borderId="18" xfId="1" applyFont="1" applyBorder="1" applyAlignment="1">
      <alignment horizontal="center" vertical="center" wrapText="1"/>
    </xf>
    <xf numFmtId="0" fontId="0" fillId="0" borderId="19" xfId="1" applyNumberFormat="1" applyFont="1" applyFill="1" applyBorder="1"/>
    <xf numFmtId="0" fontId="0" fillId="0" borderId="22" xfId="1" applyNumberFormat="1" applyFont="1" applyFill="1" applyBorder="1"/>
    <xf numFmtId="0" fontId="7" fillId="0" borderId="9" xfId="1" applyFont="1" applyFill="1" applyBorder="1"/>
    <xf numFmtId="0" fontId="1" fillId="0" borderId="9" xfId="1" applyFill="1" applyBorder="1"/>
    <xf numFmtId="0" fontId="1" fillId="0" borderId="58" xfId="1" applyFill="1" applyBorder="1"/>
    <xf numFmtId="0" fontId="0" fillId="0" borderId="58" xfId="1" applyFont="1" applyFill="1" applyBorder="1"/>
    <xf numFmtId="0" fontId="7" fillId="0" borderId="57" xfId="1" applyFont="1" applyFill="1" applyBorder="1"/>
    <xf numFmtId="0" fontId="1" fillId="0" borderId="60" xfId="1" applyFill="1" applyBorder="1"/>
    <xf numFmtId="0" fontId="0" fillId="0" borderId="60" xfId="1" applyNumberFormat="1" applyFont="1" applyFill="1" applyBorder="1"/>
    <xf numFmtId="0" fontId="0" fillId="0" borderId="60" xfId="1" applyFont="1" applyFill="1" applyBorder="1"/>
    <xf numFmtId="0" fontId="0" fillId="0" borderId="59" xfId="1" applyNumberFormat="1" applyFont="1" applyFill="1" applyBorder="1"/>
    <xf numFmtId="0" fontId="1" fillId="0" borderId="14" xfId="1" applyFont="1" applyFill="1" applyBorder="1" applyAlignment="1">
      <alignment horizontal="center" wrapText="1"/>
    </xf>
    <xf numFmtId="49" fontId="27" fillId="0" borderId="19" xfId="4" applyNumberFormat="1" applyFill="1" applyBorder="1"/>
    <xf numFmtId="49" fontId="1" fillId="0" borderId="19" xfId="1" applyNumberFormat="1" applyFill="1" applyBorder="1"/>
    <xf numFmtId="0" fontId="0" fillId="0" borderId="19" xfId="0" applyFill="1" applyBorder="1"/>
    <xf numFmtId="3" fontId="0" fillId="0" borderId="19" xfId="0" applyNumberFormat="1" applyFill="1" applyBorder="1"/>
    <xf numFmtId="9" fontId="0" fillId="0" borderId="19" xfId="0" applyNumberFormat="1" applyFill="1" applyBorder="1"/>
    <xf numFmtId="0" fontId="1" fillId="0" borderId="39" xfId="1" applyFill="1" applyBorder="1"/>
    <xf numFmtId="0" fontId="0" fillId="17" borderId="19" xfId="1" applyFont="1" applyFill="1" applyBorder="1" applyAlignment="1">
      <alignment vertical="center"/>
    </xf>
    <xf numFmtId="0" fontId="0" fillId="17" borderId="49" xfId="1" applyFont="1" applyFill="1" applyBorder="1" applyAlignment="1">
      <alignment horizontal="center" vertical="center" wrapText="1"/>
    </xf>
    <xf numFmtId="9" fontId="0" fillId="17" borderId="40" xfId="1" applyNumberFormat="1" applyFont="1" applyFill="1" applyBorder="1" applyAlignment="1">
      <alignment horizontal="center" vertical="center" wrapText="1"/>
    </xf>
    <xf numFmtId="9" fontId="0" fillId="17" borderId="14" xfId="1" applyNumberFormat="1" applyFont="1" applyFill="1" applyBorder="1" applyAlignment="1">
      <alignment horizontal="center" vertical="center" wrapText="1"/>
    </xf>
    <xf numFmtId="0" fontId="0" fillId="17" borderId="32" xfId="1" applyFont="1" applyFill="1" applyBorder="1" applyAlignment="1">
      <alignment horizontal="center" vertical="center" wrapText="1"/>
    </xf>
    <xf numFmtId="0" fontId="12" fillId="17" borderId="22" xfId="1" applyFont="1" applyFill="1" applyBorder="1" applyAlignment="1">
      <alignment horizontal="center" vertical="center"/>
    </xf>
    <xf numFmtId="0" fontId="1" fillId="0" borderId="21" xfId="1" applyFill="1" applyBorder="1" applyAlignment="1">
      <alignment wrapText="1"/>
    </xf>
    <xf numFmtId="0" fontId="18" fillId="0" borderId="14" xfId="4" applyNumberFormat="1" applyFont="1" applyFill="1" applyBorder="1"/>
    <xf numFmtId="166" fontId="18" fillId="0" borderId="14" xfId="4" applyNumberFormat="1" applyFont="1" applyFill="1" applyBorder="1" applyAlignment="1">
      <alignment horizontal="right"/>
    </xf>
    <xf numFmtId="3" fontId="0" fillId="0" borderId="14" xfId="1" applyNumberFormat="1" applyFont="1" applyFill="1" applyBorder="1"/>
    <xf numFmtId="1" fontId="1" fillId="0" borderId="14" xfId="1" applyNumberFormat="1" applyFill="1" applyBorder="1"/>
    <xf numFmtId="1" fontId="1" fillId="0" borderId="19" xfId="1" applyNumberFormat="1" applyFill="1" applyBorder="1"/>
    <xf numFmtId="0" fontId="1" fillId="0" borderId="14" xfId="1" applyNumberFormat="1" applyFill="1" applyBorder="1"/>
    <xf numFmtId="1" fontId="0" fillId="0" borderId="14" xfId="1" applyNumberFormat="1" applyFont="1" applyFill="1" applyBorder="1"/>
    <xf numFmtId="1" fontId="0" fillId="0" borderId="14" xfId="0" applyNumberFormat="1" applyFill="1" applyBorder="1"/>
    <xf numFmtId="2" fontId="1" fillId="0" borderId="14" xfId="1" applyNumberFormat="1" applyFill="1" applyBorder="1"/>
    <xf numFmtId="0" fontId="0" fillId="10" borderId="14" xfId="1" applyFont="1" applyFill="1" applyBorder="1" applyAlignment="1">
      <alignment horizontal="center" vertical="center" wrapText="1"/>
    </xf>
    <xf numFmtId="0" fontId="0" fillId="28" borderId="32" xfId="1" applyFont="1" applyFill="1" applyBorder="1" applyAlignment="1">
      <alignment horizontal="center" vertical="center" wrapText="1"/>
    </xf>
    <xf numFmtId="0" fontId="0" fillId="28" borderId="14" xfId="1" applyFont="1" applyFill="1" applyBorder="1" applyAlignment="1">
      <alignment horizontal="center" vertical="center" wrapText="1"/>
    </xf>
    <xf numFmtId="0" fontId="0" fillId="17" borderId="19" xfId="1" applyFont="1" applyFill="1" applyBorder="1" applyAlignment="1">
      <alignment horizontal="center" vertical="center"/>
    </xf>
    <xf numFmtId="1" fontId="1" fillId="29" borderId="14" xfId="1" applyNumberFormat="1" applyFill="1" applyBorder="1"/>
    <xf numFmtId="0" fontId="0" fillId="0" borderId="16" xfId="1" applyFont="1" applyFill="1" applyBorder="1"/>
    <xf numFmtId="0" fontId="0" fillId="0" borderId="63" xfId="1" applyFont="1" applyFill="1" applyBorder="1"/>
    <xf numFmtId="0" fontId="1" fillId="0" borderId="42" xfId="1" applyFill="1" applyBorder="1"/>
    <xf numFmtId="0" fontId="0" fillId="0" borderId="64" xfId="1" applyFont="1" applyFill="1" applyBorder="1"/>
    <xf numFmtId="0" fontId="0" fillId="0" borderId="10" xfId="1" applyFont="1" applyFill="1" applyBorder="1"/>
    <xf numFmtId="0" fontId="0" fillId="0" borderId="52" xfId="1" applyFont="1" applyFill="1" applyBorder="1"/>
    <xf numFmtId="0" fontId="0" fillId="0" borderId="35" xfId="1" applyFont="1" applyFill="1" applyBorder="1"/>
    <xf numFmtId="49" fontId="1" fillId="0" borderId="32" xfId="1" applyNumberFormat="1" applyFill="1" applyBorder="1"/>
    <xf numFmtId="0" fontId="0" fillId="0" borderId="17" xfId="0" applyFill="1" applyBorder="1"/>
    <xf numFmtId="49" fontId="1" fillId="0" borderId="39" xfId="1" applyNumberFormat="1" applyFill="1" applyBorder="1"/>
    <xf numFmtId="0" fontId="0" fillId="0" borderId="65" xfId="1" applyFont="1" applyFill="1" applyBorder="1"/>
    <xf numFmtId="49" fontId="1" fillId="0" borderId="60" xfId="1" applyNumberFormat="1" applyFill="1" applyBorder="1"/>
    <xf numFmtId="0" fontId="0" fillId="0" borderId="59" xfId="1" applyFont="1" applyFill="1" applyBorder="1"/>
    <xf numFmtId="0" fontId="0" fillId="0" borderId="65" xfId="0" applyFill="1" applyBorder="1"/>
    <xf numFmtId="0" fontId="0" fillId="0" borderId="60" xfId="0" applyFill="1" applyBorder="1"/>
    <xf numFmtId="49" fontId="27" fillId="0" borderId="60" xfId="4" applyNumberFormat="1" applyFill="1" applyBorder="1"/>
    <xf numFmtId="0" fontId="1" fillId="0" borderId="59" xfId="1" applyFill="1" applyBorder="1" applyAlignment="1">
      <alignment wrapText="1"/>
    </xf>
    <xf numFmtId="49" fontId="0" fillId="0" borderId="60" xfId="1" applyNumberFormat="1" applyFont="1" applyFill="1" applyBorder="1"/>
    <xf numFmtId="3" fontId="0" fillId="0" borderId="60" xfId="0" applyNumberFormat="1" applyFill="1" applyBorder="1"/>
    <xf numFmtId="0" fontId="0" fillId="0" borderId="36" xfId="1" applyFont="1" applyFill="1" applyBorder="1"/>
    <xf numFmtId="0" fontId="1" fillId="0" borderId="50" xfId="1" applyFill="1" applyBorder="1"/>
    <xf numFmtId="0" fontId="0" fillId="0" borderId="50" xfId="1" applyFont="1" applyFill="1" applyBorder="1"/>
    <xf numFmtId="0" fontId="0" fillId="0" borderId="56" xfId="1" applyFont="1" applyFill="1" applyBorder="1"/>
    <xf numFmtId="49" fontId="1" fillId="0" borderId="15" xfId="1" applyNumberFormat="1" applyFill="1" applyBorder="1"/>
    <xf numFmtId="14" fontId="1" fillId="0" borderId="59" xfId="1" applyNumberFormat="1" applyFill="1" applyBorder="1"/>
    <xf numFmtId="0" fontId="8" fillId="0" borderId="0" xfId="1" applyFont="1" applyFill="1" applyBorder="1" applyAlignment="1"/>
    <xf numFmtId="49" fontId="1" fillId="0" borderId="52" xfId="1" applyNumberFormat="1" applyFill="1" applyBorder="1"/>
    <xf numFmtId="0" fontId="0" fillId="0" borderId="12" xfId="1" applyFont="1" applyFill="1" applyBorder="1"/>
    <xf numFmtId="0" fontId="0" fillId="11" borderId="65" xfId="1" applyFont="1" applyFill="1" applyBorder="1"/>
    <xf numFmtId="9" fontId="0" fillId="0" borderId="60" xfId="0" applyNumberFormat="1" applyFill="1" applyBorder="1"/>
    <xf numFmtId="14" fontId="0" fillId="0" borderId="60" xfId="0" applyNumberFormat="1" applyFill="1" applyBorder="1"/>
    <xf numFmtId="0" fontId="0" fillId="0" borderId="66" xfId="0" applyFill="1" applyBorder="1"/>
    <xf numFmtId="0" fontId="0" fillId="17" borderId="19" xfId="1" applyFont="1" applyFill="1" applyBorder="1" applyAlignment="1">
      <alignment horizontal="center" vertical="center"/>
    </xf>
    <xf numFmtId="0" fontId="0" fillId="17" borderId="32" xfId="1" applyFont="1" applyFill="1" applyBorder="1" applyAlignment="1">
      <alignment horizontal="center" vertical="center" wrapText="1"/>
    </xf>
    <xf numFmtId="0" fontId="0" fillId="31" borderId="32" xfId="1" applyFont="1" applyFill="1" applyBorder="1" applyAlignment="1">
      <alignment horizontal="center" vertical="center"/>
    </xf>
    <xf numFmtId="0" fontId="0" fillId="24" borderId="14" xfId="1" applyFont="1" applyFill="1" applyBorder="1" applyAlignment="1">
      <alignment horizontal="center" vertical="center" wrapText="1"/>
    </xf>
    <xf numFmtId="0" fontId="18" fillId="20" borderId="18" xfId="1" applyFont="1" applyFill="1" applyBorder="1" applyAlignment="1">
      <alignment horizontal="center" vertical="center" wrapText="1"/>
    </xf>
    <xf numFmtId="0" fontId="18" fillId="32" borderId="19" xfId="1" applyFont="1" applyFill="1" applyBorder="1" applyAlignment="1">
      <alignment horizontal="center" vertical="center" wrapText="1"/>
    </xf>
    <xf numFmtId="0" fontId="0" fillId="17" borderId="35" xfId="1" applyFont="1" applyFill="1" applyBorder="1" applyAlignment="1">
      <alignment vertical="center" wrapText="1"/>
    </xf>
    <xf numFmtId="0" fontId="0" fillId="17" borderId="18" xfId="1" applyFont="1" applyFill="1" applyBorder="1" applyAlignment="1">
      <alignment vertical="center" wrapText="1"/>
    </xf>
    <xf numFmtId="0" fontId="12" fillId="17" borderId="19" xfId="1" applyFont="1" applyFill="1" applyBorder="1" applyAlignment="1">
      <alignment horizontal="center" vertical="center" wrapText="1"/>
    </xf>
    <xf numFmtId="0" fontId="18" fillId="0" borderId="14" xfId="4" applyNumberFormat="1" applyFont="1" applyFill="1" applyBorder="1" applyAlignment="1">
      <alignment horizontal="right"/>
    </xf>
    <xf numFmtId="0" fontId="0" fillId="10" borderId="34" xfId="1" applyFont="1" applyFill="1" applyBorder="1" applyAlignment="1">
      <alignment horizontal="center" vertical="center" wrapText="1"/>
    </xf>
    <xf numFmtId="0" fontId="0" fillId="10" borderId="48" xfId="1" applyFont="1" applyFill="1" applyBorder="1" applyAlignment="1">
      <alignment horizontal="center" vertical="center" wrapText="1"/>
    </xf>
    <xf numFmtId="0" fontId="0" fillId="28" borderId="18" xfId="1" applyFont="1" applyFill="1" applyBorder="1" applyAlignment="1">
      <alignment horizontal="center" vertical="center" wrapText="1"/>
    </xf>
    <xf numFmtId="0" fontId="0" fillId="28" borderId="19" xfId="1" applyFont="1" applyFill="1" applyBorder="1" applyAlignment="1">
      <alignment horizontal="center" vertical="center" wrapText="1"/>
    </xf>
    <xf numFmtId="0" fontId="0" fillId="0" borderId="15" xfId="1" applyFont="1" applyFill="1" applyBorder="1" applyAlignment="1">
      <alignment wrapText="1"/>
    </xf>
    <xf numFmtId="0" fontId="0" fillId="0" borderId="33" xfId="0" applyFill="1" applyBorder="1"/>
    <xf numFmtId="0" fontId="0" fillId="0" borderId="73" xfId="0" applyFill="1" applyBorder="1"/>
    <xf numFmtId="0" fontId="0" fillId="0" borderId="48" xfId="1" applyFont="1" applyFill="1" applyBorder="1"/>
    <xf numFmtId="0" fontId="0" fillId="0" borderId="33" xfId="1" applyFont="1" applyFill="1" applyBorder="1"/>
    <xf numFmtId="0" fontId="1" fillId="0" borderId="33" xfId="1" applyFill="1" applyBorder="1"/>
    <xf numFmtId="0" fontId="0" fillId="0" borderId="34" xfId="0" applyFill="1" applyBorder="1"/>
    <xf numFmtId="166" fontId="0" fillId="0" borderId="33" xfId="1" applyNumberFormat="1" applyFont="1" applyFill="1" applyBorder="1"/>
    <xf numFmtId="14" fontId="0" fillId="0" borderId="33" xfId="1" applyNumberFormat="1" applyFont="1" applyFill="1" applyBorder="1"/>
    <xf numFmtId="14" fontId="0" fillId="0" borderId="72" xfId="1" applyNumberFormat="1" applyFont="1" applyFill="1" applyBorder="1"/>
    <xf numFmtId="0" fontId="8" fillId="2" borderId="18" xfId="1" applyFont="1" applyBorder="1" applyAlignment="1">
      <alignment horizontal="center" vertical="center" wrapText="1"/>
    </xf>
    <xf numFmtId="0" fontId="0" fillId="30" borderId="39" xfId="1" applyFont="1" applyFill="1" applyBorder="1" applyAlignment="1">
      <alignment horizontal="center" vertical="center" wrapText="1"/>
    </xf>
    <xf numFmtId="0" fontId="0" fillId="30" borderId="48" xfId="1" applyFont="1" applyFill="1" applyBorder="1" applyAlignment="1">
      <alignment horizontal="center" vertical="center" wrapText="1"/>
    </xf>
    <xf numFmtId="0" fontId="0" fillId="0" borderId="21" xfId="1" applyFont="1" applyFill="1" applyBorder="1"/>
    <xf numFmtId="1" fontId="1" fillId="0" borderId="60" xfId="1" applyNumberFormat="1" applyFill="1" applyBorder="1"/>
    <xf numFmtId="14" fontId="1" fillId="0" borderId="18" xfId="1" applyNumberFormat="1" applyFill="1" applyBorder="1"/>
    <xf numFmtId="49" fontId="1" fillId="0" borderId="12" xfId="1" applyNumberFormat="1" applyFill="1" applyBorder="1"/>
    <xf numFmtId="49" fontId="1" fillId="0" borderId="21" xfId="1" applyNumberFormat="1" applyFill="1" applyBorder="1"/>
    <xf numFmtId="49" fontId="1" fillId="0" borderId="22" xfId="1" applyNumberFormat="1" applyFill="1" applyBorder="1"/>
    <xf numFmtId="0" fontId="1" fillId="0" borderId="17" xfId="1" applyFill="1" applyBorder="1"/>
    <xf numFmtId="0" fontId="1" fillId="0" borderId="65" xfId="1" applyFill="1" applyBorder="1"/>
    <xf numFmtId="0" fontId="1" fillId="0" borderId="66" xfId="1" applyFill="1" applyBorder="1"/>
    <xf numFmtId="0" fontId="0" fillId="0" borderId="63" xfId="0" applyFill="1" applyBorder="1"/>
    <xf numFmtId="0" fontId="1" fillId="0" borderId="35" xfId="1" applyFill="1" applyBorder="1"/>
    <xf numFmtId="0" fontId="1" fillId="0" borderId="63" xfId="1" applyFill="1" applyBorder="1"/>
    <xf numFmtId="0" fontId="1" fillId="0" borderId="74" xfId="1" applyFill="1" applyBorder="1"/>
    <xf numFmtId="0" fontId="0" fillId="0" borderId="74" xfId="1" applyFont="1" applyFill="1" applyBorder="1"/>
    <xf numFmtId="1" fontId="1" fillId="0" borderId="66" xfId="1" applyNumberFormat="1" applyFill="1" applyBorder="1"/>
    <xf numFmtId="0" fontId="0" fillId="0" borderId="75" xfId="1" applyFont="1" applyFill="1" applyBorder="1"/>
    <xf numFmtId="0" fontId="0" fillId="0" borderId="76" xfId="1" applyFont="1" applyFill="1" applyBorder="1"/>
    <xf numFmtId="0" fontId="0" fillId="0" borderId="39" xfId="0" applyFill="1" applyBorder="1"/>
    <xf numFmtId="0" fontId="0" fillId="0" borderId="22" xfId="0" applyFill="1" applyBorder="1"/>
    <xf numFmtId="0" fontId="0" fillId="0" borderId="42" xfId="0" applyFill="1" applyBorder="1"/>
    <xf numFmtId="0" fontId="0" fillId="0" borderId="74" xfId="0" applyFill="1" applyBorder="1"/>
    <xf numFmtId="0" fontId="0" fillId="0" borderId="64" xfId="0" applyFill="1" applyBorder="1"/>
    <xf numFmtId="0" fontId="0" fillId="0" borderId="59" xfId="0" applyFill="1" applyBorder="1"/>
    <xf numFmtId="0" fontId="1" fillId="0" borderId="12" xfId="1" applyFill="1" applyBorder="1"/>
    <xf numFmtId="0" fontId="1" fillId="0" borderId="22" xfId="1" applyFill="1" applyBorder="1"/>
    <xf numFmtId="0" fontId="1" fillId="0" borderId="21" xfId="1" applyFill="1" applyBorder="1"/>
    <xf numFmtId="0" fontId="1" fillId="0" borderId="64" xfId="1" applyFill="1" applyBorder="1"/>
    <xf numFmtId="0" fontId="1" fillId="0" borderId="59" xfId="1" applyFill="1" applyBorder="1"/>
    <xf numFmtId="0" fontId="0" fillId="0" borderId="21" xfId="1" applyNumberFormat="1" applyFont="1" applyFill="1" applyBorder="1"/>
    <xf numFmtId="0" fontId="1" fillId="0" borderId="17" xfId="1" applyFill="1" applyBorder="1" applyAlignment="1"/>
    <xf numFmtId="0" fontId="1" fillId="0" borderId="19" xfId="1" applyFill="1" applyBorder="1" applyAlignment="1"/>
    <xf numFmtId="0" fontId="0" fillId="0" borderId="19" xfId="1" applyFont="1" applyFill="1" applyBorder="1" applyAlignment="1">
      <alignment horizontal="center" wrapText="1"/>
    </xf>
    <xf numFmtId="0" fontId="1" fillId="0" borderId="19" xfId="1" applyFill="1" applyBorder="1" applyAlignment="1">
      <alignment horizontal="center" wrapText="1"/>
    </xf>
    <xf numFmtId="14" fontId="0" fillId="0" borderId="19" xfId="1" applyNumberFormat="1" applyFont="1" applyFill="1" applyBorder="1"/>
    <xf numFmtId="0" fontId="7" fillId="0" borderId="19" xfId="1" applyFont="1" applyFill="1" applyBorder="1"/>
    <xf numFmtId="0" fontId="1" fillId="0" borderId="65" xfId="1" applyFill="1" applyBorder="1" applyAlignment="1"/>
    <xf numFmtId="0" fontId="1" fillId="0" borderId="60" xfId="1" applyFill="1" applyBorder="1" applyAlignment="1"/>
    <xf numFmtId="0" fontId="0" fillId="0" borderId="60" xfId="1" applyFont="1" applyFill="1" applyBorder="1" applyAlignment="1">
      <alignment horizontal="center" wrapText="1"/>
    </xf>
    <xf numFmtId="14" fontId="0" fillId="0" borderId="60" xfId="1" applyNumberFormat="1" applyFont="1" applyFill="1" applyBorder="1"/>
    <xf numFmtId="0" fontId="12" fillId="0" borderId="0" xfId="0" applyFont="1" applyBorder="1" applyAlignment="1">
      <alignment vertical="center"/>
    </xf>
    <xf numFmtId="165" fontId="0" fillId="0" borderId="9" xfId="0" applyNumberFormat="1" applyFill="1" applyBorder="1"/>
    <xf numFmtId="0" fontId="22" fillId="2" borderId="16" xfId="1" applyFont="1" applyBorder="1" applyAlignment="1">
      <alignment horizontal="center" vertical="center" wrapText="1"/>
    </xf>
    <xf numFmtId="0" fontId="8" fillId="2" borderId="18" xfId="1" applyFont="1" applyBorder="1" applyAlignment="1">
      <alignment horizontal="center" vertical="center"/>
    </xf>
    <xf numFmtId="0" fontId="14" fillId="0" borderId="14" xfId="1" applyFont="1" applyFill="1" applyBorder="1" applyAlignment="1">
      <alignment horizontal="center" wrapText="1"/>
    </xf>
    <xf numFmtId="0" fontId="23" fillId="0" borderId="14" xfId="1" applyFont="1" applyFill="1" applyBorder="1" applyAlignment="1">
      <alignment horizontal="center" wrapText="1"/>
    </xf>
    <xf numFmtId="0" fontId="22" fillId="17" borderId="18" xfId="1" applyFont="1" applyFill="1" applyBorder="1" applyAlignment="1">
      <alignment horizontal="center" vertical="center" wrapText="1"/>
    </xf>
    <xf numFmtId="0" fontId="0" fillId="0" borderId="50" xfId="1" applyNumberFormat="1" applyFont="1" applyFill="1" applyBorder="1"/>
    <xf numFmtId="0" fontId="0" fillId="0" borderId="56" xfId="1" applyNumberFormat="1" applyFont="1" applyFill="1" applyBorder="1"/>
    <xf numFmtId="0" fontId="1" fillId="0" borderId="25" xfId="1" applyFill="1" applyBorder="1" applyAlignment="1"/>
    <xf numFmtId="0" fontId="1" fillId="0" borderId="24" xfId="1" applyFill="1" applyBorder="1" applyAlignment="1"/>
    <xf numFmtId="0" fontId="1" fillId="0" borderId="24" xfId="1" applyFill="1" applyBorder="1" applyAlignment="1">
      <alignment horizontal="center" wrapText="1"/>
    </xf>
    <xf numFmtId="14" fontId="0" fillId="0" borderId="24" xfId="1" applyNumberFormat="1" applyFont="1" applyFill="1" applyBorder="1"/>
    <xf numFmtId="0" fontId="0" fillId="0" borderId="24" xfId="1" applyNumberFormat="1" applyFont="1" applyFill="1" applyBorder="1"/>
    <xf numFmtId="0" fontId="0" fillId="0" borderId="23" xfId="1" applyNumberFormat="1" applyFont="1" applyFill="1" applyBorder="1"/>
    <xf numFmtId="0" fontId="0" fillId="0" borderId="50" xfId="1" applyFont="1" applyFill="1" applyBorder="1" applyAlignment="1">
      <alignment horizontal="center"/>
    </xf>
    <xf numFmtId="0" fontId="0" fillId="0" borderId="14" xfId="1" applyFont="1" applyFill="1" applyBorder="1" applyAlignment="1">
      <alignment horizontal="center"/>
    </xf>
    <xf numFmtId="14" fontId="0" fillId="0" borderId="14" xfId="1" applyNumberFormat="1" applyFont="1" applyFill="1" applyBorder="1" applyAlignment="1">
      <alignment horizontal="right"/>
    </xf>
    <xf numFmtId="0" fontId="1" fillId="0" borderId="77" xfId="1" applyFill="1" applyBorder="1"/>
    <xf numFmtId="0" fontId="0" fillId="0" borderId="77" xfId="1" applyNumberFormat="1" applyFont="1" applyFill="1" applyBorder="1"/>
    <xf numFmtId="0" fontId="0" fillId="0" borderId="77" xfId="1" applyFont="1" applyFill="1" applyBorder="1"/>
    <xf numFmtId="0" fontId="0" fillId="0" borderId="78" xfId="1" applyNumberFormat="1" applyFont="1" applyFill="1" applyBorder="1"/>
    <xf numFmtId="0" fontId="1" fillId="0" borderId="16" xfId="1" applyFill="1" applyBorder="1" applyAlignment="1"/>
    <xf numFmtId="0" fontId="1" fillId="0" borderId="18" xfId="1" applyFill="1" applyBorder="1" applyAlignment="1"/>
    <xf numFmtId="0" fontId="0" fillId="0" borderId="18" xfId="1" applyFont="1" applyFill="1" applyBorder="1" applyAlignment="1">
      <alignment horizontal="center" wrapText="1"/>
    </xf>
    <xf numFmtId="14" fontId="0" fillId="0" borderId="18" xfId="1" applyNumberFormat="1" applyFont="1" applyFill="1" applyBorder="1"/>
    <xf numFmtId="14" fontId="0" fillId="0" borderId="60" xfId="1" applyNumberFormat="1" applyFont="1" applyFill="1" applyBorder="1" applyAlignment="1">
      <alignment horizontal="right"/>
    </xf>
    <xf numFmtId="0" fontId="8" fillId="0" borderId="0" xfId="0" applyFont="1" applyAlignment="1"/>
    <xf numFmtId="14" fontId="1" fillId="0" borderId="19" xfId="1" applyNumberFormat="1" applyFill="1" applyBorder="1"/>
    <xf numFmtId="0" fontId="0" fillId="0" borderId="25" xfId="1" applyFont="1" applyFill="1" applyBorder="1"/>
    <xf numFmtId="0" fontId="0" fillId="0" borderId="23" xfId="1" applyFont="1" applyFill="1" applyBorder="1"/>
    <xf numFmtId="14" fontId="1" fillId="0" borderId="24" xfId="1" applyNumberFormat="1" applyFill="1" applyBorder="1"/>
    <xf numFmtId="0" fontId="0" fillId="0" borderId="41" xfId="1" applyFont="1" applyFill="1" applyBorder="1"/>
    <xf numFmtId="14" fontId="1" fillId="0" borderId="60" xfId="1" applyNumberFormat="1" applyFill="1" applyBorder="1"/>
    <xf numFmtId="0" fontId="0" fillId="0" borderId="66" xfId="1" applyFont="1" applyFill="1" applyBorder="1"/>
    <xf numFmtId="0" fontId="8" fillId="30" borderId="19" xfId="1" applyFont="1" applyFill="1" applyBorder="1" applyAlignment="1">
      <alignment horizontal="center" vertical="center" wrapText="1"/>
    </xf>
    <xf numFmtId="0" fontId="0" fillId="30" borderId="34" xfId="1" applyFont="1" applyFill="1" applyBorder="1" applyAlignment="1">
      <alignment horizontal="center" vertical="center" wrapText="1"/>
    </xf>
    <xf numFmtId="14" fontId="1" fillId="0" borderId="32" xfId="1" applyNumberFormat="1" applyFill="1" applyBorder="1"/>
    <xf numFmtId="14" fontId="1" fillId="0" borderId="14" xfId="1" applyNumberFormat="1" applyFill="1" applyBorder="1" applyAlignment="1">
      <alignment horizontal="center"/>
    </xf>
    <xf numFmtId="14" fontId="0" fillId="0" borderId="14" xfId="1" applyNumberFormat="1" applyFont="1" applyFill="1" applyBorder="1" applyAlignment="1">
      <alignment horizontal="center"/>
    </xf>
    <xf numFmtId="0" fontId="0" fillId="0" borderId="13" xfId="1" applyFont="1" applyFill="1" applyBorder="1" applyAlignment="1">
      <alignment horizontal="right"/>
    </xf>
    <xf numFmtId="0" fontId="0" fillId="0" borderId="52" xfId="0" applyBorder="1" applyAlignment="1">
      <alignment vertical="center"/>
    </xf>
    <xf numFmtId="0" fontId="0" fillId="0" borderId="32" xfId="0" applyBorder="1" applyAlignment="1">
      <alignment vertical="center"/>
    </xf>
    <xf numFmtId="0" fontId="0" fillId="0" borderId="12" xfId="0" applyBorder="1" applyAlignment="1">
      <alignment vertical="center"/>
    </xf>
    <xf numFmtId="0" fontId="0" fillId="0" borderId="15" xfId="0" applyBorder="1" applyAlignment="1">
      <alignment vertical="center"/>
    </xf>
    <xf numFmtId="0" fontId="0" fillId="0" borderId="69" xfId="0" applyBorder="1" applyAlignment="1">
      <alignment vertical="center"/>
    </xf>
    <xf numFmtId="0" fontId="0" fillId="0" borderId="36" xfId="0" applyBorder="1" applyAlignment="1">
      <alignment vertical="center"/>
    </xf>
    <xf numFmtId="0" fontId="8" fillId="2" borderId="18" xfId="1" applyFont="1" applyBorder="1" applyAlignment="1">
      <alignment horizontal="center" vertical="center" wrapText="1"/>
    </xf>
    <xf numFmtId="0" fontId="1" fillId="0" borderId="36" xfId="1" applyFill="1" applyBorder="1"/>
    <xf numFmtId="0" fontId="1" fillId="0" borderId="79" xfId="1" applyFill="1" applyBorder="1"/>
    <xf numFmtId="0" fontId="1" fillId="0" borderId="80" xfId="1" applyFill="1" applyBorder="1"/>
    <xf numFmtId="0" fontId="0" fillId="0" borderId="36" xfId="1" applyFont="1" applyFill="1" applyBorder="1" applyAlignment="1">
      <alignment vertical="center" wrapText="1"/>
    </xf>
    <xf numFmtId="0" fontId="0" fillId="0" borderId="32" xfId="1" applyFont="1" applyFill="1" applyBorder="1" applyAlignment="1">
      <alignment vertical="center" wrapText="1"/>
    </xf>
    <xf numFmtId="0" fontId="8" fillId="0" borderId="36" xfId="1" applyFont="1" applyFill="1" applyBorder="1" applyAlignment="1">
      <alignment horizontal="center" vertical="center" wrapText="1"/>
    </xf>
    <xf numFmtId="0" fontId="0" fillId="0" borderId="36" xfId="0" applyFill="1" applyBorder="1"/>
    <xf numFmtId="0" fontId="0" fillId="0" borderId="81" xfId="0" applyBorder="1" applyAlignment="1">
      <alignment vertical="center"/>
    </xf>
    <xf numFmtId="0" fontId="0" fillId="0" borderId="20" xfId="0" applyBorder="1" applyAlignment="1">
      <alignment vertical="center"/>
    </xf>
    <xf numFmtId="0" fontId="0" fillId="30" borderId="21" xfId="1" applyFont="1" applyFill="1" applyBorder="1" applyAlignment="1">
      <alignment vertical="center" textRotation="90"/>
    </xf>
    <xf numFmtId="0" fontId="8" fillId="33" borderId="0" xfId="0" applyFont="1" applyFill="1"/>
    <xf numFmtId="0" fontId="18" fillId="0" borderId="14" xfId="1" applyFont="1" applyFill="1" applyBorder="1" applyAlignment="1">
      <alignment horizontal="center" wrapText="1"/>
    </xf>
    <xf numFmtId="0" fontId="22" fillId="0" borderId="14" xfId="1" applyFont="1" applyFill="1" applyBorder="1" applyAlignment="1">
      <alignment horizontal="center" wrapText="1"/>
    </xf>
    <xf numFmtId="0" fontId="0" fillId="0" borderId="33" xfId="1" applyFont="1" applyFill="1" applyBorder="1" applyAlignment="1">
      <alignment horizontal="right"/>
    </xf>
    <xf numFmtId="0" fontId="0" fillId="0" borderId="13" xfId="1" applyFont="1" applyFill="1" applyBorder="1" applyAlignment="1">
      <alignment wrapText="1"/>
    </xf>
    <xf numFmtId="0" fontId="0" fillId="0" borderId="33" xfId="1" applyFont="1" applyFill="1" applyBorder="1" applyAlignment="1">
      <alignment wrapText="1"/>
    </xf>
    <xf numFmtId="0" fontId="0" fillId="0" borderId="13" xfId="1" applyFont="1" applyFill="1" applyBorder="1" applyAlignment="1">
      <alignment horizontal="right" wrapText="1"/>
    </xf>
    <xf numFmtId="0" fontId="0" fillId="0" borderId="33" xfId="1" applyFont="1" applyFill="1" applyBorder="1" applyAlignment="1">
      <alignment horizontal="right" wrapText="1"/>
    </xf>
    <xf numFmtId="0" fontId="0" fillId="0" borderId="13" xfId="0" applyFill="1" applyBorder="1" applyAlignment="1">
      <alignment wrapText="1"/>
    </xf>
    <xf numFmtId="0" fontId="0" fillId="0" borderId="33" xfId="0" applyFill="1" applyBorder="1" applyAlignment="1">
      <alignment wrapText="1"/>
    </xf>
    <xf numFmtId="0" fontId="1" fillId="0" borderId="13" xfId="1" applyFill="1" applyBorder="1" applyAlignment="1">
      <alignment wrapText="1"/>
    </xf>
    <xf numFmtId="0" fontId="1" fillId="0" borderId="33" xfId="1" applyFill="1" applyBorder="1" applyAlignment="1">
      <alignment wrapText="1"/>
    </xf>
    <xf numFmtId="0" fontId="0" fillId="0" borderId="14" xfId="0" applyFill="1" applyBorder="1" applyAlignment="1">
      <alignment wrapText="1"/>
    </xf>
    <xf numFmtId="0" fontId="1" fillId="0" borderId="65" xfId="1" applyFill="1" applyBorder="1" applyAlignment="1">
      <alignment wrapText="1"/>
    </xf>
    <xf numFmtId="0" fontId="1" fillId="0" borderId="60" xfId="1" applyFill="1" applyBorder="1" applyAlignment="1">
      <alignment wrapText="1"/>
    </xf>
    <xf numFmtId="0" fontId="1" fillId="0" borderId="80" xfId="1" applyFill="1" applyBorder="1" applyAlignment="1">
      <alignment wrapText="1"/>
    </xf>
    <xf numFmtId="0" fontId="0" fillId="0" borderId="0" xfId="0" applyFill="1" applyBorder="1" applyAlignment="1">
      <alignment wrapText="1"/>
    </xf>
    <xf numFmtId="0" fontId="0" fillId="0" borderId="0" xfId="0" applyAlignment="1">
      <alignment wrapText="1"/>
    </xf>
    <xf numFmtId="0" fontId="0" fillId="9" borderId="0" xfId="0" applyFill="1" applyAlignment="1">
      <alignment wrapText="1"/>
    </xf>
    <xf numFmtId="0" fontId="1" fillId="0" borderId="0" xfId="1" applyFill="1" applyBorder="1" applyAlignment="1">
      <alignment wrapText="1"/>
    </xf>
    <xf numFmtId="0" fontId="0" fillId="0" borderId="17" xfId="0" applyFill="1" applyBorder="1" applyAlignment="1">
      <alignment wrapText="1"/>
    </xf>
    <xf numFmtId="0" fontId="1" fillId="0" borderId="19" xfId="1" applyFill="1" applyBorder="1" applyAlignment="1">
      <alignment wrapText="1"/>
    </xf>
    <xf numFmtId="0" fontId="0" fillId="0" borderId="48" xfId="0" applyFill="1" applyBorder="1" applyAlignment="1">
      <alignment wrapText="1"/>
    </xf>
    <xf numFmtId="0" fontId="1" fillId="0" borderId="48" xfId="1" applyFill="1" applyBorder="1"/>
    <xf numFmtId="0" fontId="0" fillId="0" borderId="48" xfId="0" applyFill="1" applyBorder="1"/>
    <xf numFmtId="0" fontId="0" fillId="0" borderId="25" xfId="1" applyFont="1" applyFill="1" applyBorder="1" applyAlignment="1">
      <alignment wrapText="1"/>
    </xf>
    <xf numFmtId="0" fontId="1" fillId="0" borderId="24" xfId="1" applyFill="1" applyBorder="1" applyAlignment="1">
      <alignment wrapText="1"/>
    </xf>
    <xf numFmtId="0" fontId="0" fillId="0" borderId="73" xfId="1" applyFont="1" applyFill="1" applyBorder="1" applyAlignment="1">
      <alignment wrapText="1"/>
    </xf>
    <xf numFmtId="0" fontId="1" fillId="0" borderId="73" xfId="1" applyFill="1" applyBorder="1"/>
    <xf numFmtId="0" fontId="0" fillId="0" borderId="73" xfId="1" applyFont="1" applyFill="1" applyBorder="1"/>
    <xf numFmtId="0" fontId="0" fillId="30" borderId="18" xfId="1" applyFont="1" applyFill="1" applyBorder="1" applyAlignment="1">
      <alignment horizontal="center" vertical="center" textRotation="90" wrapText="1"/>
    </xf>
    <xf numFmtId="0" fontId="0" fillId="30" borderId="18" xfId="1" applyFont="1" applyFill="1" applyBorder="1" applyAlignment="1">
      <alignment horizontal="center" vertical="center"/>
    </xf>
    <xf numFmtId="0" fontId="8" fillId="30" borderId="14" xfId="1" applyFont="1" applyFill="1" applyBorder="1" applyAlignment="1">
      <alignment horizontal="center" vertical="center" textRotation="90"/>
    </xf>
    <xf numFmtId="0" fontId="8" fillId="30" borderId="14" xfId="1" applyFont="1" applyFill="1" applyBorder="1" applyAlignment="1">
      <alignment horizontal="center" vertical="center" textRotation="90" wrapText="1"/>
    </xf>
    <xf numFmtId="0" fontId="0" fillId="13" borderId="11" xfId="1" applyFont="1" applyFill="1" applyBorder="1"/>
    <xf numFmtId="0" fontId="0" fillId="13" borderId="14" xfId="1" applyFont="1" applyFill="1" applyBorder="1"/>
    <xf numFmtId="0" fontId="0" fillId="13" borderId="44" xfId="1" applyFont="1" applyFill="1" applyBorder="1"/>
    <xf numFmtId="0" fontId="0" fillId="13" borderId="18" xfId="1" applyFont="1" applyFill="1" applyBorder="1"/>
    <xf numFmtId="0" fontId="0" fillId="13" borderId="60" xfId="1" applyFont="1" applyFill="1" applyBorder="1"/>
    <xf numFmtId="0" fontId="0" fillId="0" borderId="65" xfId="0" applyFill="1" applyBorder="1" applyAlignment="1">
      <alignment wrapText="1"/>
    </xf>
    <xf numFmtId="0" fontId="0" fillId="0" borderId="80" xfId="0" applyFill="1" applyBorder="1" applyAlignment="1">
      <alignment wrapText="1"/>
    </xf>
    <xf numFmtId="0" fontId="0" fillId="0" borderId="80" xfId="0" applyFill="1" applyBorder="1"/>
    <xf numFmtId="0" fontId="0" fillId="0" borderId="82" xfId="1" applyFont="1" applyFill="1" applyBorder="1" applyAlignment="1">
      <alignment wrapText="1"/>
    </xf>
    <xf numFmtId="0" fontId="1" fillId="0" borderId="50" xfId="1" applyFill="1" applyBorder="1" applyAlignment="1">
      <alignment wrapText="1"/>
    </xf>
    <xf numFmtId="0" fontId="0" fillId="0" borderId="54" xfId="1" applyFont="1" applyFill="1" applyBorder="1" applyAlignment="1">
      <alignment wrapText="1"/>
    </xf>
    <xf numFmtId="14" fontId="1" fillId="0" borderId="50" xfId="1" applyNumberFormat="1" applyFill="1" applyBorder="1"/>
    <xf numFmtId="0" fontId="1" fillId="0" borderId="54" xfId="1" applyFill="1" applyBorder="1"/>
    <xf numFmtId="0" fontId="0" fillId="0" borderId="54" xfId="1" applyFont="1" applyFill="1" applyBorder="1"/>
    <xf numFmtId="0" fontId="0" fillId="0" borderId="53" xfId="1" applyFont="1" applyFill="1" applyBorder="1"/>
    <xf numFmtId="0" fontId="0" fillId="30" borderId="18" xfId="1" applyFont="1" applyFill="1" applyBorder="1" applyAlignment="1">
      <alignment horizontal="center" vertical="center" textRotation="90" wrapText="1"/>
    </xf>
    <xf numFmtId="0" fontId="0" fillId="30" borderId="18" xfId="1" applyFont="1" applyFill="1" applyBorder="1" applyAlignment="1">
      <alignment horizontal="center" vertical="center" textRotation="90"/>
    </xf>
    <xf numFmtId="0" fontId="0" fillId="30" borderId="14" xfId="1" applyFont="1" applyFill="1" applyBorder="1" applyAlignment="1">
      <alignment horizontal="center" vertical="center" textRotation="90" wrapText="1"/>
    </xf>
    <xf numFmtId="0" fontId="0" fillId="30" borderId="20" xfId="1" applyFont="1" applyFill="1" applyBorder="1" applyAlignment="1">
      <alignment horizontal="center" vertical="center" wrapText="1"/>
    </xf>
    <xf numFmtId="0" fontId="8" fillId="30" borderId="14" xfId="1" applyFont="1" applyFill="1" applyBorder="1" applyAlignment="1">
      <alignment vertical="center" textRotation="90"/>
    </xf>
    <xf numFmtId="0" fontId="0" fillId="30" borderId="35" xfId="1" applyFont="1" applyFill="1" applyBorder="1" applyAlignment="1">
      <alignment vertical="center"/>
    </xf>
    <xf numFmtId="0" fontId="0" fillId="30" borderId="49" xfId="1" applyFont="1" applyFill="1" applyBorder="1" applyAlignment="1">
      <alignment vertical="center"/>
    </xf>
    <xf numFmtId="0" fontId="0" fillId="30" borderId="18" xfId="1" applyFont="1" applyFill="1" applyBorder="1" applyAlignment="1">
      <alignment vertical="center" textRotation="90"/>
    </xf>
    <xf numFmtId="0" fontId="0" fillId="30" borderId="18" xfId="1" applyFont="1" applyFill="1" applyBorder="1" applyAlignment="1">
      <alignment vertical="center" textRotation="90" wrapText="1"/>
    </xf>
    <xf numFmtId="0" fontId="0" fillId="30" borderId="56" xfId="1" applyFont="1" applyFill="1" applyBorder="1" applyAlignment="1">
      <alignment vertical="center" textRotation="90"/>
    </xf>
    <xf numFmtId="0" fontId="0" fillId="30" borderId="39" xfId="1" applyFont="1" applyFill="1" applyBorder="1" applyAlignment="1">
      <alignment vertical="center"/>
    </xf>
    <xf numFmtId="0" fontId="0" fillId="30" borderId="50" xfId="1" applyFont="1" applyFill="1" applyBorder="1" applyAlignment="1">
      <alignment vertical="center"/>
    </xf>
    <xf numFmtId="0" fontId="8" fillId="30" borderId="40" xfId="1" applyFont="1" applyFill="1" applyBorder="1" applyAlignment="1">
      <alignment vertical="center" textRotation="90"/>
    </xf>
    <xf numFmtId="0" fontId="0" fillId="30" borderId="40" xfId="1" applyFont="1" applyFill="1" applyBorder="1" applyAlignment="1">
      <alignment vertical="center"/>
    </xf>
    <xf numFmtId="0" fontId="0" fillId="30" borderId="49" xfId="1" applyFont="1" applyFill="1" applyBorder="1" applyAlignment="1">
      <alignment vertical="center" wrapText="1"/>
    </xf>
    <xf numFmtId="0" fontId="0" fillId="30" borderId="40" xfId="1" applyFont="1" applyFill="1" applyBorder="1" applyAlignment="1">
      <alignment vertical="center" wrapText="1"/>
    </xf>
    <xf numFmtId="0" fontId="0" fillId="30" borderId="70" xfId="1" applyFont="1" applyFill="1" applyBorder="1" applyAlignment="1">
      <alignment vertical="center" textRotation="90"/>
    </xf>
    <xf numFmtId="0" fontId="0" fillId="30" borderId="68" xfId="1" applyFont="1" applyFill="1" applyBorder="1" applyAlignment="1">
      <alignment vertical="center" textRotation="90"/>
    </xf>
    <xf numFmtId="14" fontId="1" fillId="0" borderId="36" xfId="1" applyNumberFormat="1" applyFill="1" applyBorder="1"/>
    <xf numFmtId="0" fontId="1" fillId="0" borderId="33" xfId="1" applyNumberFormat="1" applyFill="1" applyBorder="1"/>
    <xf numFmtId="0" fontId="0" fillId="30" borderId="32" xfId="1" applyFont="1" applyFill="1" applyBorder="1" applyAlignment="1">
      <alignment horizontal="center" vertical="center" textRotation="90" wrapText="1"/>
    </xf>
    <xf numFmtId="0" fontId="0" fillId="30" borderId="14" xfId="1" applyFont="1" applyFill="1" applyBorder="1" applyAlignment="1">
      <alignment horizontal="center" vertical="center" textRotation="90"/>
    </xf>
    <xf numFmtId="0" fontId="27" fillId="0" borderId="14" xfId="4" applyFill="1" applyBorder="1"/>
    <xf numFmtId="14" fontId="27" fillId="0" borderId="14" xfId="4" applyNumberFormat="1" applyFill="1" applyBorder="1"/>
    <xf numFmtId="0" fontId="1" fillId="0" borderId="36" xfId="1" applyNumberFormat="1" applyFill="1" applyBorder="1"/>
    <xf numFmtId="0" fontId="0" fillId="0" borderId="13" xfId="1" applyFont="1" applyFill="1" applyBorder="1" applyAlignment="1">
      <alignment horizontal="center"/>
    </xf>
    <xf numFmtId="0" fontId="8" fillId="24" borderId="14" xfId="1" applyFont="1" applyFill="1" applyBorder="1" applyAlignment="1">
      <alignment horizontal="center" vertical="center" textRotation="90" wrapText="1"/>
    </xf>
    <xf numFmtId="0" fontId="0" fillId="9" borderId="32" xfId="1" applyFont="1" applyFill="1" applyBorder="1" applyAlignment="1">
      <alignment horizontal="center" vertical="center" wrapText="1"/>
    </xf>
    <xf numFmtId="0" fontId="0" fillId="0" borderId="14" xfId="1" applyFont="1" applyFill="1" applyBorder="1" applyAlignment="1">
      <alignment horizontal="right"/>
    </xf>
    <xf numFmtId="0" fontId="1" fillId="0" borderId="18" xfId="1" applyNumberFormat="1" applyFill="1" applyBorder="1"/>
    <xf numFmtId="14" fontId="1" fillId="0" borderId="42" xfId="1" applyNumberFormat="1" applyFill="1" applyBorder="1"/>
    <xf numFmtId="0" fontId="1" fillId="0" borderId="42" xfId="1" applyNumberFormat="1" applyFill="1" applyBorder="1"/>
    <xf numFmtId="0" fontId="0" fillId="0" borderId="63" xfId="1" applyNumberFormat="1" applyFont="1" applyFill="1" applyBorder="1"/>
    <xf numFmtId="14" fontId="27" fillId="0" borderId="42" xfId="4" applyNumberFormat="1" applyFill="1" applyBorder="1"/>
    <xf numFmtId="14" fontId="0" fillId="0" borderId="42" xfId="1" applyNumberFormat="1" applyFont="1" applyFill="1" applyBorder="1"/>
    <xf numFmtId="0" fontId="1" fillId="0" borderId="49" xfId="1" applyNumberFormat="1" applyFill="1" applyBorder="1"/>
    <xf numFmtId="14" fontId="1" fillId="0" borderId="83" xfId="1" applyNumberFormat="1" applyFill="1" applyBorder="1"/>
    <xf numFmtId="0" fontId="8" fillId="17" borderId="21" xfId="1" applyFont="1" applyFill="1" applyBorder="1" applyAlignment="1">
      <alignment horizontal="center" vertical="center" textRotation="90" wrapText="1"/>
    </xf>
    <xf numFmtId="0" fontId="8" fillId="17" borderId="18" xfId="1" applyFont="1" applyFill="1" applyBorder="1" applyAlignment="1">
      <alignment horizontal="center" vertical="center" textRotation="90" wrapText="1"/>
    </xf>
    <xf numFmtId="0" fontId="22" fillId="17" borderId="18" xfId="1" applyFont="1" applyFill="1" applyBorder="1" applyAlignment="1">
      <alignment horizontal="center" vertical="center" textRotation="90" wrapText="1"/>
    </xf>
    <xf numFmtId="0" fontId="29" fillId="17" borderId="18" xfId="1" applyFont="1" applyFill="1" applyBorder="1" applyAlignment="1">
      <alignment horizontal="center" vertical="center" textRotation="90" wrapText="1"/>
    </xf>
    <xf numFmtId="0" fontId="28" fillId="17" borderId="18" xfId="1" applyFont="1" applyFill="1" applyBorder="1" applyAlignment="1">
      <alignment horizontal="center" vertical="center" textRotation="90" wrapText="1"/>
    </xf>
    <xf numFmtId="0" fontId="0" fillId="0" borderId="0" xfId="0" applyBorder="1" applyAlignment="1">
      <alignment horizontal="center" vertical="center"/>
    </xf>
    <xf numFmtId="0" fontId="0" fillId="25" borderId="49" xfId="1" applyFont="1" applyFill="1" applyBorder="1" applyAlignment="1">
      <alignment horizontal="center" vertical="center"/>
    </xf>
    <xf numFmtId="0" fontId="0" fillId="25" borderId="13" xfId="1" applyFont="1" applyFill="1" applyBorder="1" applyAlignment="1">
      <alignment horizontal="center" vertical="center" wrapText="1"/>
    </xf>
    <xf numFmtId="0" fontId="0" fillId="25" borderId="32" xfId="1" applyFont="1" applyFill="1" applyBorder="1" applyAlignment="1">
      <alignment vertical="center" wrapText="1"/>
    </xf>
    <xf numFmtId="0" fontId="0" fillId="25" borderId="14" xfId="1" applyFont="1" applyFill="1" applyBorder="1" applyAlignment="1">
      <alignment horizontal="center" vertical="center" wrapText="1"/>
    </xf>
    <xf numFmtId="0" fontId="0" fillId="25" borderId="14" xfId="1" applyFont="1" applyFill="1" applyBorder="1" applyAlignment="1">
      <alignment vertical="center" wrapText="1"/>
    </xf>
    <xf numFmtId="0" fontId="0" fillId="25" borderId="33" xfId="1" applyFont="1" applyFill="1" applyBorder="1" applyAlignment="1">
      <alignment horizontal="center" vertical="center" wrapText="1"/>
    </xf>
    <xf numFmtId="0" fontId="0" fillId="25" borderId="15" xfId="1" applyFont="1" applyFill="1" applyBorder="1" applyAlignment="1">
      <alignment horizontal="center" vertical="center" wrapText="1"/>
    </xf>
    <xf numFmtId="0" fontId="1" fillId="0" borderId="48" xfId="1" applyFill="1" applyBorder="1" applyAlignment="1">
      <alignment wrapText="1"/>
    </xf>
    <xf numFmtId="0" fontId="8" fillId="25" borderId="14" xfId="1" applyFont="1" applyFill="1" applyBorder="1" applyAlignment="1">
      <alignment horizontal="center" vertical="center" wrapText="1"/>
    </xf>
    <xf numFmtId="0" fontId="0" fillId="25" borderId="32" xfId="1" applyFont="1" applyFill="1" applyBorder="1" applyAlignment="1">
      <alignment horizontal="center" vertical="center" wrapText="1"/>
    </xf>
    <xf numFmtId="49" fontId="1" fillId="0" borderId="33" xfId="1" applyNumberFormat="1" applyFill="1" applyBorder="1"/>
    <xf numFmtId="49" fontId="0" fillId="0" borderId="33" xfId="1" applyNumberFormat="1" applyFont="1" applyFill="1" applyBorder="1"/>
    <xf numFmtId="0" fontId="1" fillId="0" borderId="32" xfId="1" applyFill="1" applyBorder="1" applyAlignment="1">
      <alignment wrapText="1"/>
    </xf>
    <xf numFmtId="0" fontId="0" fillId="0" borderId="32" xfId="1" applyFont="1" applyFill="1" applyBorder="1" applyAlignment="1">
      <alignment wrapText="1"/>
    </xf>
    <xf numFmtId="0" fontId="1" fillId="0" borderId="66" xfId="1" applyFill="1" applyBorder="1" applyAlignment="1">
      <alignment wrapText="1"/>
    </xf>
    <xf numFmtId="0" fontId="1" fillId="0" borderId="39" xfId="1" applyFill="1" applyBorder="1" applyAlignment="1">
      <alignment wrapText="1"/>
    </xf>
    <xf numFmtId="0" fontId="0" fillId="0" borderId="32" xfId="0" applyFill="1" applyBorder="1" applyAlignment="1">
      <alignment wrapText="1"/>
    </xf>
    <xf numFmtId="0" fontId="0" fillId="0" borderId="14" xfId="1" applyFont="1" applyFill="1" applyBorder="1" applyAlignment="1">
      <alignment horizontal="right" wrapText="1"/>
    </xf>
    <xf numFmtId="0" fontId="8" fillId="24" borderId="48" xfId="1" applyFont="1" applyFill="1" applyBorder="1" applyAlignment="1">
      <alignment horizontal="center" vertical="center" wrapText="1"/>
    </xf>
    <xf numFmtId="0" fontId="15" fillId="25" borderId="19" xfId="1" applyFont="1" applyFill="1" applyBorder="1" applyAlignment="1">
      <alignment horizontal="center" vertical="center" textRotation="90" wrapText="1"/>
    </xf>
    <xf numFmtId="0" fontId="27" fillId="0" borderId="33" xfId="4" applyFill="1" applyBorder="1"/>
    <xf numFmtId="0" fontId="0" fillId="0" borderId="32" xfId="1" applyFont="1" applyFill="1" applyBorder="1" applyAlignment="1">
      <alignment horizontal="center" wrapText="1"/>
    </xf>
    <xf numFmtId="14" fontId="1" fillId="0" borderId="33" xfId="1" applyNumberFormat="1" applyFill="1" applyBorder="1"/>
    <xf numFmtId="0" fontId="0" fillId="0" borderId="16" xfId="1" applyFont="1" applyFill="1" applyBorder="1" applyAlignment="1">
      <alignment wrapText="1"/>
    </xf>
    <xf numFmtId="0" fontId="1" fillId="0" borderId="18" xfId="1" applyFill="1" applyBorder="1" applyAlignment="1">
      <alignment wrapText="1"/>
    </xf>
    <xf numFmtId="0" fontId="1" fillId="0" borderId="34" xfId="1" applyFill="1" applyBorder="1" applyAlignment="1">
      <alignment wrapText="1"/>
    </xf>
    <xf numFmtId="0" fontId="0" fillId="0" borderId="34" xfId="1" applyFont="1" applyFill="1" applyBorder="1" applyAlignment="1">
      <alignment wrapText="1"/>
    </xf>
    <xf numFmtId="0" fontId="0" fillId="0" borderId="34" xfId="1" applyFont="1" applyFill="1" applyBorder="1"/>
    <xf numFmtId="0" fontId="1" fillId="0" borderId="35" xfId="1" applyFill="1" applyBorder="1" applyAlignment="1">
      <alignment wrapText="1"/>
    </xf>
    <xf numFmtId="0" fontId="0" fillId="0" borderId="18" xfId="1" applyFont="1" applyFill="1" applyBorder="1" applyAlignment="1">
      <alignment wrapText="1"/>
    </xf>
    <xf numFmtId="0" fontId="0" fillId="0" borderId="63" xfId="1" applyFont="1" applyFill="1" applyBorder="1" applyAlignment="1">
      <alignment wrapText="1"/>
    </xf>
    <xf numFmtId="0" fontId="1" fillId="0" borderId="42" xfId="1" applyFill="1" applyBorder="1" applyAlignment="1">
      <alignment wrapText="1"/>
    </xf>
    <xf numFmtId="0" fontId="1" fillId="0" borderId="84" xfId="1" applyFill="1" applyBorder="1" applyAlignment="1">
      <alignment wrapText="1"/>
    </xf>
    <xf numFmtId="0" fontId="0" fillId="0" borderId="84" xfId="1" applyFont="1" applyFill="1" applyBorder="1" applyAlignment="1">
      <alignment wrapText="1"/>
    </xf>
    <xf numFmtId="0" fontId="0" fillId="0" borderId="84" xfId="1" applyFont="1" applyFill="1" applyBorder="1"/>
    <xf numFmtId="0" fontId="1" fillId="0" borderId="74" xfId="1" applyFill="1" applyBorder="1" applyAlignment="1">
      <alignment wrapText="1"/>
    </xf>
    <xf numFmtId="0" fontId="0" fillId="0" borderId="42" xfId="1" applyFont="1" applyFill="1" applyBorder="1" applyAlignment="1">
      <alignment wrapText="1"/>
    </xf>
    <xf numFmtId="0" fontId="0" fillId="0" borderId="48" xfId="1" applyFont="1" applyFill="1" applyBorder="1" applyAlignment="1">
      <alignment wrapText="1"/>
    </xf>
    <xf numFmtId="0" fontId="0" fillId="0" borderId="19" xfId="1" applyFont="1" applyFill="1" applyBorder="1" applyAlignment="1">
      <alignment wrapText="1"/>
    </xf>
    <xf numFmtId="0" fontId="1" fillId="0" borderId="19" xfId="1" applyNumberFormat="1" applyFill="1" applyBorder="1"/>
    <xf numFmtId="0" fontId="0" fillId="0" borderId="17" xfId="1" applyFont="1" applyFill="1" applyBorder="1" applyAlignment="1">
      <alignment wrapText="1"/>
    </xf>
    <xf numFmtId="0" fontId="1" fillId="0" borderId="44" xfId="1" applyFill="1" applyBorder="1" applyAlignment="1">
      <alignment wrapText="1"/>
    </xf>
    <xf numFmtId="0" fontId="1" fillId="0" borderId="72" xfId="1" applyFill="1" applyBorder="1" applyAlignment="1">
      <alignment wrapText="1"/>
    </xf>
    <xf numFmtId="0" fontId="0" fillId="0" borderId="72" xfId="1" applyFont="1" applyFill="1" applyBorder="1" applyAlignment="1">
      <alignment wrapText="1"/>
    </xf>
    <xf numFmtId="0" fontId="8" fillId="0" borderId="0" xfId="0" applyFont="1" applyFill="1" applyAlignment="1">
      <alignment wrapText="1"/>
    </xf>
    <xf numFmtId="0" fontId="0" fillId="0" borderId="0" xfId="0" applyFill="1" applyBorder="1" applyAlignment="1">
      <alignment horizontal="center" vertical="center"/>
    </xf>
    <xf numFmtId="0" fontId="0" fillId="0" borderId="0" xfId="1" applyFont="1" applyFill="1" applyBorder="1" applyAlignment="1">
      <alignment horizontal="center" vertical="center"/>
    </xf>
    <xf numFmtId="0" fontId="0" fillId="0" borderId="0" xfId="1" applyFont="1" applyFill="1" applyBorder="1" applyAlignment="1">
      <alignment horizontal="center" vertical="center" wrapText="1"/>
    </xf>
    <xf numFmtId="0" fontId="0" fillId="0" borderId="0" xfId="1" applyFont="1" applyFill="1" applyBorder="1" applyAlignment="1">
      <alignment horizontal="center" vertical="center" textRotation="90"/>
    </xf>
    <xf numFmtId="0" fontId="0" fillId="0" borderId="53" xfId="0" applyFill="1" applyBorder="1"/>
    <xf numFmtId="0" fontId="1" fillId="0" borderId="53" xfId="1" applyFill="1" applyBorder="1"/>
    <xf numFmtId="0" fontId="0" fillId="0" borderId="13" xfId="1" applyFont="1" applyFill="1" applyBorder="1" applyAlignment="1">
      <alignment horizontal="center" wrapText="1"/>
    </xf>
    <xf numFmtId="0" fontId="27" fillId="0" borderId="32" xfId="4" applyFill="1" applyBorder="1"/>
    <xf numFmtId="49" fontId="0" fillId="0" borderId="32" xfId="1" applyNumberFormat="1" applyFont="1" applyFill="1" applyBorder="1"/>
    <xf numFmtId="0" fontId="1" fillId="0" borderId="16" xfId="1" applyFill="1" applyBorder="1" applyAlignment="1">
      <alignment wrapText="1"/>
    </xf>
    <xf numFmtId="0" fontId="0" fillId="0" borderId="10" xfId="0" applyFill="1" applyBorder="1" applyAlignment="1">
      <alignment wrapText="1"/>
    </xf>
    <xf numFmtId="0" fontId="1" fillId="0" borderId="11" xfId="1" applyFill="1" applyBorder="1" applyAlignment="1">
      <alignment wrapText="1"/>
    </xf>
    <xf numFmtId="0" fontId="1" fillId="0" borderId="71" xfId="1" applyFill="1" applyBorder="1" applyAlignment="1">
      <alignment wrapText="1"/>
    </xf>
    <xf numFmtId="0" fontId="0" fillId="0" borderId="71" xfId="0" applyFill="1" applyBorder="1" applyAlignment="1">
      <alignment wrapText="1"/>
    </xf>
    <xf numFmtId="0" fontId="0" fillId="0" borderId="11" xfId="0" applyFill="1" applyBorder="1"/>
    <xf numFmtId="49" fontId="1" fillId="0" borderId="71" xfId="1" applyNumberFormat="1" applyFill="1" applyBorder="1"/>
    <xf numFmtId="0" fontId="1" fillId="0" borderId="52" xfId="1" applyFill="1" applyBorder="1" applyAlignment="1">
      <alignment wrapText="1"/>
    </xf>
    <xf numFmtId="0" fontId="0" fillId="0" borderId="11" xfId="0" applyFill="1" applyBorder="1" applyAlignment="1">
      <alignment wrapText="1"/>
    </xf>
    <xf numFmtId="0" fontId="0" fillId="0" borderId="37" xfId="1" applyFont="1" applyFill="1" applyBorder="1"/>
    <xf numFmtId="0" fontId="1" fillId="0" borderId="17" xfId="1" applyFill="1" applyBorder="1" applyAlignment="1">
      <alignment wrapText="1"/>
    </xf>
    <xf numFmtId="0" fontId="1" fillId="0" borderId="86" xfId="1" applyFill="1" applyBorder="1" applyAlignment="1">
      <alignment wrapText="1"/>
    </xf>
    <xf numFmtId="49" fontId="0" fillId="0" borderId="87" xfId="1" applyNumberFormat="1" applyFont="1" applyFill="1" applyBorder="1" applyAlignment="1">
      <alignment horizontal="center"/>
    </xf>
    <xf numFmtId="49" fontId="0" fillId="0" borderId="88" xfId="1" applyNumberFormat="1" applyFont="1" applyFill="1" applyBorder="1" applyAlignment="1">
      <alignment horizontal="center"/>
    </xf>
    <xf numFmtId="0" fontId="1" fillId="0" borderId="87" xfId="1" applyFill="1" applyBorder="1"/>
    <xf numFmtId="0" fontId="0" fillId="0" borderId="89" xfId="1" applyFont="1" applyFill="1" applyBorder="1"/>
    <xf numFmtId="0" fontId="1" fillId="0" borderId="19" xfId="1" applyFill="1" applyBorder="1" applyAlignment="1">
      <alignment horizontal="center"/>
    </xf>
    <xf numFmtId="49" fontId="0" fillId="0" borderId="14" xfId="1" applyNumberFormat="1" applyFont="1" applyFill="1" applyBorder="1" applyAlignment="1">
      <alignment horizontal="center"/>
    </xf>
    <xf numFmtId="49" fontId="0" fillId="0" borderId="32" xfId="1" applyNumberFormat="1" applyFont="1" applyFill="1" applyBorder="1" applyAlignment="1">
      <alignment horizontal="center"/>
    </xf>
    <xf numFmtId="0" fontId="18" fillId="27" borderId="0" xfId="1" applyFont="1" applyFill="1" applyBorder="1" applyAlignment="1">
      <alignment vertical="center" wrapText="1"/>
    </xf>
    <xf numFmtId="0" fontId="0" fillId="27" borderId="0" xfId="0" applyFill="1" applyBorder="1" applyAlignment="1">
      <alignment vertical="center" wrapText="1"/>
    </xf>
    <xf numFmtId="0" fontId="0" fillId="27" borderId="0" xfId="0" applyFill="1" applyBorder="1" applyAlignment="1">
      <alignment vertical="center"/>
    </xf>
    <xf numFmtId="0" fontId="22" fillId="36" borderId="18" xfId="1" applyFont="1" applyFill="1" applyBorder="1" applyAlignment="1">
      <alignment horizontal="center" vertical="center" textRotation="90" wrapText="1"/>
    </xf>
    <xf numFmtId="0" fontId="8" fillId="36" borderId="18" xfId="1" applyFont="1" applyFill="1" applyBorder="1" applyAlignment="1">
      <alignment vertical="center" textRotation="90"/>
    </xf>
    <xf numFmtId="0" fontId="8" fillId="36" borderId="16" xfId="1" applyFont="1" applyFill="1" applyBorder="1" applyAlignment="1">
      <alignment vertical="center" textRotation="90" wrapText="1"/>
    </xf>
    <xf numFmtId="0" fontId="22" fillId="36" borderId="18" xfId="1" applyFont="1" applyFill="1" applyBorder="1" applyAlignment="1">
      <alignment vertical="center" textRotation="90" wrapText="1"/>
    </xf>
    <xf numFmtId="0" fontId="29" fillId="36" borderId="18" xfId="1" applyFont="1" applyFill="1" applyBorder="1" applyAlignment="1">
      <alignment horizontal="center" vertical="center" wrapText="1"/>
    </xf>
    <xf numFmtId="0" fontId="0" fillId="27" borderId="34" xfId="0" applyFill="1" applyBorder="1" applyAlignment="1">
      <alignment horizontal="center" vertical="center" wrapText="1"/>
    </xf>
    <xf numFmtId="0" fontId="0" fillId="27" borderId="48" xfId="0" applyFill="1" applyBorder="1" applyAlignment="1">
      <alignment horizontal="center" vertical="center" wrapText="1"/>
    </xf>
    <xf numFmtId="0" fontId="0" fillId="27" borderId="18" xfId="0" applyFill="1" applyBorder="1" applyAlignment="1">
      <alignment horizontal="center" vertical="center" wrapText="1"/>
    </xf>
    <xf numFmtId="0" fontId="0" fillId="27" borderId="19" xfId="0" applyFill="1" applyBorder="1" applyAlignment="1">
      <alignment horizontal="center" vertical="center" wrapText="1"/>
    </xf>
    <xf numFmtId="0" fontId="12" fillId="14" borderId="8" xfId="0" applyFont="1" applyFill="1" applyBorder="1" applyAlignment="1">
      <alignment horizontal="center" vertical="center"/>
    </xf>
    <xf numFmtId="0" fontId="12" fillId="14" borderId="30" xfId="0" applyFont="1" applyFill="1" applyBorder="1" applyAlignment="1">
      <alignment horizontal="center" vertical="center"/>
    </xf>
    <xf numFmtId="0" fontId="12" fillId="2" borderId="8" xfId="1" applyFont="1" applyBorder="1" applyAlignment="1">
      <alignment horizontal="center" vertical="center"/>
    </xf>
    <xf numFmtId="0" fontId="0" fillId="25" borderId="29" xfId="0" applyFill="1" applyBorder="1" applyAlignment="1">
      <alignment horizontal="left" vertical="top" wrapText="1"/>
    </xf>
    <xf numFmtId="0" fontId="0" fillId="25" borderId="8" xfId="0" applyFill="1" applyBorder="1" applyAlignment="1">
      <alignment horizontal="left" vertical="top" wrapText="1"/>
    </xf>
    <xf numFmtId="0" fontId="0" fillId="20" borderId="0" xfId="0" applyFill="1" applyAlignment="1">
      <alignment horizontal="left" wrapText="1"/>
    </xf>
    <xf numFmtId="0" fontId="12" fillId="21" borderId="29" xfId="0" applyFont="1" applyFill="1" applyBorder="1" applyAlignment="1">
      <alignment horizontal="left" vertical="top" wrapText="1"/>
    </xf>
    <xf numFmtId="0" fontId="12" fillId="21" borderId="8" xfId="0" applyFont="1" applyFill="1" applyBorder="1" applyAlignment="1">
      <alignment horizontal="left" vertical="top" wrapText="1"/>
    </xf>
    <xf numFmtId="0" fontId="12" fillId="22" borderId="29" xfId="0" applyFont="1" applyFill="1" applyBorder="1" applyAlignment="1">
      <alignment horizontal="left" vertical="top" wrapText="1"/>
    </xf>
    <xf numFmtId="0" fontId="12" fillId="22" borderId="8" xfId="0" applyFont="1" applyFill="1" applyBorder="1" applyAlignment="1">
      <alignment horizontal="left" vertical="top" wrapText="1"/>
    </xf>
    <xf numFmtId="0" fontId="0" fillId="22" borderId="29" xfId="0" applyFill="1" applyBorder="1" applyAlignment="1">
      <alignment horizontal="left" vertical="top" wrapText="1"/>
    </xf>
    <xf numFmtId="0" fontId="0" fillId="22" borderId="8" xfId="0" applyFill="1" applyBorder="1" applyAlignment="1">
      <alignment horizontal="left" vertical="top" wrapText="1"/>
    </xf>
    <xf numFmtId="0" fontId="12" fillId="20" borderId="29" xfId="0" applyFont="1" applyFill="1" applyBorder="1" applyAlignment="1">
      <alignment horizontal="left" vertical="top" wrapText="1"/>
    </xf>
    <xf numFmtId="0" fontId="12" fillId="20" borderId="8" xfId="0" applyFont="1" applyFill="1" applyBorder="1" applyAlignment="1">
      <alignment horizontal="left" vertical="top" wrapText="1"/>
    </xf>
    <xf numFmtId="0" fontId="0" fillId="18" borderId="29" xfId="0" applyFill="1" applyBorder="1" applyAlignment="1">
      <alignment horizontal="left" vertical="top" wrapText="1"/>
    </xf>
    <xf numFmtId="0" fontId="0" fillId="18" borderId="8" xfId="0" applyFill="1" applyBorder="1" applyAlignment="1">
      <alignment horizontal="left" vertical="top" wrapText="1"/>
    </xf>
    <xf numFmtId="0" fontId="0" fillId="2" borderId="0" xfId="1" applyFont="1" applyAlignment="1">
      <alignment horizontal="left" vertical="top" wrapText="1"/>
    </xf>
    <xf numFmtId="0" fontId="8" fillId="2" borderId="32" xfId="1" applyFont="1" applyBorder="1" applyAlignment="1">
      <alignment horizontal="center" vertical="center" wrapText="1"/>
    </xf>
    <xf numFmtId="0" fontId="8" fillId="2" borderId="36" xfId="1" applyFont="1" applyBorder="1" applyAlignment="1">
      <alignment horizontal="center" vertical="center" wrapText="1"/>
    </xf>
    <xf numFmtId="0" fontId="8" fillId="2" borderId="51" xfId="1" applyFont="1" applyBorder="1" applyAlignment="1">
      <alignment horizontal="center" vertical="center" wrapText="1"/>
    </xf>
    <xf numFmtId="0" fontId="8" fillId="2" borderId="18" xfId="1" applyFont="1" applyBorder="1" applyAlignment="1">
      <alignment horizontal="center" vertical="center" textRotation="90" wrapText="1"/>
    </xf>
    <xf numFmtId="0" fontId="8" fillId="2" borderId="50" xfId="1" applyFont="1" applyBorder="1" applyAlignment="1">
      <alignment horizontal="center" vertical="center" textRotation="90" wrapText="1"/>
    </xf>
    <xf numFmtId="0" fontId="8" fillId="2" borderId="21" xfId="1" applyFont="1" applyBorder="1" applyAlignment="1">
      <alignment horizontal="center" vertical="center" textRotation="90" wrapText="1"/>
    </xf>
    <xf numFmtId="0" fontId="8" fillId="2" borderId="56" xfId="1" applyFont="1" applyBorder="1" applyAlignment="1">
      <alignment horizontal="center" vertical="center" textRotation="90" wrapText="1"/>
    </xf>
    <xf numFmtId="0" fontId="8" fillId="2" borderId="35" xfId="1" applyFont="1" applyBorder="1" applyAlignment="1">
      <alignment horizontal="center" vertical="center"/>
    </xf>
    <xf numFmtId="0" fontId="8" fillId="2" borderId="34" xfId="1" applyFont="1" applyBorder="1" applyAlignment="1">
      <alignment horizontal="center" vertical="center"/>
    </xf>
    <xf numFmtId="0" fontId="8" fillId="2" borderId="39" xfId="1" applyFont="1" applyBorder="1" applyAlignment="1">
      <alignment horizontal="center" vertical="center"/>
    </xf>
    <xf numFmtId="0" fontId="8" fillId="2" borderId="48" xfId="1" applyFont="1" applyBorder="1" applyAlignment="1">
      <alignment horizontal="center" vertical="center"/>
    </xf>
    <xf numFmtId="0" fontId="8" fillId="2" borderId="35" xfId="1" applyFont="1" applyBorder="1" applyAlignment="1">
      <alignment horizontal="center" vertical="center" wrapText="1"/>
    </xf>
    <xf numFmtId="0" fontId="8" fillId="2" borderId="34" xfId="1" applyFont="1" applyBorder="1" applyAlignment="1">
      <alignment horizontal="center" vertical="center" wrapText="1"/>
    </xf>
    <xf numFmtId="0" fontId="8" fillId="2" borderId="39" xfId="1" applyFont="1" applyBorder="1" applyAlignment="1">
      <alignment horizontal="center" vertical="center" wrapText="1"/>
    </xf>
    <xf numFmtId="0" fontId="8" fillId="2" borderId="48" xfId="1" applyFont="1" applyBorder="1" applyAlignment="1">
      <alignment horizontal="center" vertical="center" wrapText="1"/>
    </xf>
    <xf numFmtId="0" fontId="12" fillId="0" borderId="10" xfId="0" applyFont="1" applyBorder="1" applyAlignment="1">
      <alignment horizontal="center" vertical="center"/>
    </xf>
    <xf numFmtId="0" fontId="12" fillId="0" borderId="11" xfId="0" applyFont="1" applyBorder="1" applyAlignment="1">
      <alignment horizontal="center" vertical="center"/>
    </xf>
    <xf numFmtId="0" fontId="12" fillId="0" borderId="52" xfId="0" applyFont="1" applyBorder="1" applyAlignment="1">
      <alignment horizontal="center" vertical="center"/>
    </xf>
    <xf numFmtId="0" fontId="12" fillId="0" borderId="13" xfId="0" applyFont="1" applyBorder="1" applyAlignment="1">
      <alignment horizontal="center" vertical="center"/>
    </xf>
    <xf numFmtId="0" fontId="12" fillId="0" borderId="14" xfId="0" applyFont="1" applyBorder="1" applyAlignment="1">
      <alignment horizontal="center" vertical="center"/>
    </xf>
    <xf numFmtId="0" fontId="12" fillId="0" borderId="32" xfId="0" applyFont="1" applyBorder="1" applyAlignment="1">
      <alignment horizontal="center" vertical="center"/>
    </xf>
    <xf numFmtId="0" fontId="8" fillId="2" borderId="19" xfId="1" applyFont="1" applyBorder="1" applyAlignment="1">
      <alignment horizontal="center" vertical="center" textRotation="90" wrapText="1"/>
    </xf>
    <xf numFmtId="0" fontId="8" fillId="2" borderId="22" xfId="1" applyFont="1" applyBorder="1" applyAlignment="1">
      <alignment horizontal="center" vertical="center" textRotation="90" wrapText="1"/>
    </xf>
    <xf numFmtId="0" fontId="8" fillId="2" borderId="46" xfId="1" applyFont="1" applyBorder="1" applyAlignment="1">
      <alignment horizontal="center" vertical="center"/>
    </xf>
    <xf numFmtId="0" fontId="8" fillId="2" borderId="47" xfId="1" applyFont="1" applyBorder="1" applyAlignment="1">
      <alignment horizontal="center" vertical="center"/>
    </xf>
    <xf numFmtId="0" fontId="8" fillId="2" borderId="33" xfId="1" applyFont="1" applyBorder="1" applyAlignment="1">
      <alignment horizontal="center" vertical="center" wrapText="1"/>
    </xf>
    <xf numFmtId="0" fontId="23" fillId="2" borderId="18" xfId="1" applyFont="1" applyBorder="1" applyAlignment="1">
      <alignment horizontal="center" vertical="center" textRotation="90" wrapText="1"/>
    </xf>
    <xf numFmtId="0" fontId="23" fillId="2" borderId="19" xfId="1" applyFont="1" applyBorder="1" applyAlignment="1">
      <alignment horizontal="center" vertical="center" textRotation="90" wrapText="1"/>
    </xf>
    <xf numFmtId="0" fontId="12" fillId="0" borderId="12" xfId="0" applyFont="1" applyBorder="1" applyAlignment="1">
      <alignment horizontal="center" vertical="center"/>
    </xf>
    <xf numFmtId="0" fontId="12" fillId="0" borderId="15" xfId="0" applyFont="1" applyBorder="1" applyAlignment="1">
      <alignment horizontal="center" vertical="center"/>
    </xf>
    <xf numFmtId="0" fontId="8" fillId="2" borderId="18" xfId="1" applyFont="1" applyBorder="1" applyAlignment="1">
      <alignment horizontal="center" vertical="center" wrapText="1"/>
    </xf>
    <xf numFmtId="0" fontId="8" fillId="2" borderId="50" xfId="1" applyFont="1" applyBorder="1" applyAlignment="1">
      <alignment horizontal="center" vertical="center" wrapText="1"/>
    </xf>
    <xf numFmtId="0" fontId="8" fillId="2" borderId="19" xfId="1" applyFont="1" applyBorder="1" applyAlignment="1">
      <alignment horizontal="center" vertical="center" wrapText="1"/>
    </xf>
    <xf numFmtId="0" fontId="23" fillId="2" borderId="50" xfId="1" applyFont="1" applyBorder="1" applyAlignment="1">
      <alignment horizontal="center" vertical="center" textRotation="90" wrapText="1"/>
    </xf>
    <xf numFmtId="0" fontId="8" fillId="14" borderId="35" xfId="1" applyFont="1" applyFill="1" applyBorder="1" applyAlignment="1">
      <alignment horizontal="center" vertical="center" wrapText="1"/>
    </xf>
    <xf numFmtId="0" fontId="8" fillId="14" borderId="34" xfId="1" applyFont="1" applyFill="1" applyBorder="1" applyAlignment="1">
      <alignment horizontal="center" vertical="center" wrapText="1"/>
    </xf>
    <xf numFmtId="0" fontId="22" fillId="14" borderId="18" xfId="1" applyFont="1" applyFill="1" applyBorder="1" applyAlignment="1">
      <alignment horizontal="center" vertical="center" textRotation="90" wrapText="1"/>
    </xf>
    <xf numFmtId="0" fontId="22" fillId="14" borderId="19" xfId="1" applyFont="1" applyFill="1" applyBorder="1" applyAlignment="1">
      <alignment horizontal="center" vertical="center" textRotation="90" wrapText="1"/>
    </xf>
    <xf numFmtId="0" fontId="8" fillId="2" borderId="32" xfId="1" applyFont="1" applyBorder="1" applyAlignment="1">
      <alignment horizontal="center" vertical="center"/>
    </xf>
    <xf numFmtId="0" fontId="8" fillId="2" borderId="36" xfId="1" applyFont="1" applyBorder="1" applyAlignment="1">
      <alignment horizontal="center" vertical="center"/>
    </xf>
    <xf numFmtId="0" fontId="8" fillId="2" borderId="33" xfId="1" applyFont="1" applyBorder="1" applyAlignment="1">
      <alignment horizontal="center" vertical="center"/>
    </xf>
    <xf numFmtId="0" fontId="29" fillId="2" borderId="18" xfId="1" applyFont="1" applyBorder="1" applyAlignment="1">
      <alignment horizontal="center" vertical="center" textRotation="90" wrapText="1"/>
    </xf>
    <xf numFmtId="0" fontId="29" fillId="2" borderId="50" xfId="1" applyFont="1" applyBorder="1" applyAlignment="1">
      <alignment horizontal="center" vertical="center" textRotation="90" wrapText="1"/>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2" xfId="1" applyFont="1" applyFill="1" applyBorder="1" applyAlignment="1">
      <alignment horizontal="center" vertical="center"/>
    </xf>
    <xf numFmtId="0" fontId="0" fillId="0" borderId="15" xfId="1" applyFont="1" applyFill="1" applyBorder="1" applyAlignment="1">
      <alignment horizontal="center" vertical="center"/>
    </xf>
    <xf numFmtId="0" fontId="0" fillId="17" borderId="20" xfId="1" applyFont="1" applyFill="1" applyBorder="1" applyAlignment="1">
      <alignment horizontal="center" vertical="center"/>
    </xf>
    <xf numFmtId="0" fontId="0" fillId="17" borderId="36" xfId="1" applyFont="1" applyFill="1" applyBorder="1" applyAlignment="1">
      <alignment horizontal="center" vertical="center"/>
    </xf>
    <xf numFmtId="0" fontId="0" fillId="17" borderId="33" xfId="1" applyFont="1" applyFill="1" applyBorder="1" applyAlignment="1">
      <alignment horizontal="center" vertical="center"/>
    </xf>
    <xf numFmtId="0" fontId="0" fillId="17" borderId="32" xfId="1" applyFont="1" applyFill="1" applyBorder="1" applyAlignment="1">
      <alignment horizontal="center" vertical="center"/>
    </xf>
    <xf numFmtId="0" fontId="0" fillId="17" borderId="18" xfId="1" applyFont="1" applyFill="1" applyBorder="1" applyAlignment="1">
      <alignment horizontal="center" vertical="center"/>
    </xf>
    <xf numFmtId="0" fontId="0" fillId="17" borderId="19" xfId="1" applyFont="1" applyFill="1" applyBorder="1" applyAlignment="1">
      <alignment horizontal="center" vertical="center"/>
    </xf>
    <xf numFmtId="0" fontId="1" fillId="17" borderId="19" xfId="1" applyFill="1" applyBorder="1" applyAlignment="1">
      <alignment horizontal="center" vertical="center"/>
    </xf>
    <xf numFmtId="0" fontId="0" fillId="17" borderId="18" xfId="1" applyFont="1" applyFill="1" applyBorder="1" applyAlignment="1">
      <alignment horizontal="center" vertical="center" wrapText="1"/>
    </xf>
    <xf numFmtId="0" fontId="1" fillId="17" borderId="19" xfId="1" applyFill="1" applyBorder="1" applyAlignment="1">
      <alignment horizontal="center" vertical="center" wrapText="1"/>
    </xf>
    <xf numFmtId="0" fontId="0" fillId="17" borderId="21" xfId="1" applyFont="1" applyFill="1" applyBorder="1" applyAlignment="1">
      <alignment horizontal="center" vertical="center"/>
    </xf>
    <xf numFmtId="0" fontId="1" fillId="17" borderId="22" xfId="1" applyFill="1" applyBorder="1" applyAlignment="1">
      <alignment horizontal="center" vertical="center"/>
    </xf>
    <xf numFmtId="0" fontId="1" fillId="17" borderId="33" xfId="1" applyFill="1"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0" fontId="0" fillId="17" borderId="35" xfId="1" applyFont="1" applyFill="1" applyBorder="1" applyAlignment="1">
      <alignment horizontal="center" vertical="center" wrapText="1"/>
    </xf>
    <xf numFmtId="0" fontId="0" fillId="17" borderId="39" xfId="1" applyFont="1" applyFill="1" applyBorder="1" applyAlignment="1">
      <alignment horizontal="center" vertical="center" wrapText="1"/>
    </xf>
    <xf numFmtId="0" fontId="0" fillId="17" borderId="19" xfId="1" applyFont="1" applyFill="1" applyBorder="1" applyAlignment="1">
      <alignment horizontal="center" vertical="center" wrapText="1"/>
    </xf>
    <xf numFmtId="0" fontId="0" fillId="17" borderId="35" xfId="1" applyFont="1" applyFill="1" applyBorder="1" applyAlignment="1">
      <alignment horizontal="center" vertical="center"/>
    </xf>
    <xf numFmtId="0" fontId="0" fillId="17" borderId="39" xfId="1" applyFont="1" applyFill="1" applyBorder="1" applyAlignment="1">
      <alignment horizontal="center" vertical="center"/>
    </xf>
    <xf numFmtId="0" fontId="0" fillId="17" borderId="21" xfId="1" applyFont="1" applyFill="1" applyBorder="1" applyAlignment="1">
      <alignment horizontal="center" vertical="center" wrapText="1"/>
    </xf>
    <xf numFmtId="0" fontId="0" fillId="17" borderId="56" xfId="1" applyFont="1" applyFill="1" applyBorder="1" applyAlignment="1">
      <alignment horizontal="center" vertical="center" wrapText="1"/>
    </xf>
    <xf numFmtId="0" fontId="0" fillId="0" borderId="61" xfId="0" applyBorder="1" applyAlignment="1">
      <alignment horizontal="center" vertical="center"/>
    </xf>
    <xf numFmtId="0" fontId="0" fillId="0" borderId="48" xfId="0" applyBorder="1" applyAlignment="1">
      <alignment horizontal="center" vertical="center"/>
    </xf>
    <xf numFmtId="0" fontId="0" fillId="17" borderId="49" xfId="1" applyFont="1" applyFill="1" applyBorder="1" applyAlignment="1">
      <alignment horizontal="center" vertical="center"/>
    </xf>
    <xf numFmtId="0" fontId="0" fillId="17" borderId="34" xfId="1" applyFont="1" applyFill="1" applyBorder="1" applyAlignment="1">
      <alignment horizontal="center" vertical="center"/>
    </xf>
    <xf numFmtId="0" fontId="0" fillId="17" borderId="34" xfId="1" applyFont="1" applyFill="1" applyBorder="1" applyAlignment="1">
      <alignment horizontal="center" vertical="center" wrapText="1"/>
    </xf>
    <xf numFmtId="0" fontId="0" fillId="17" borderId="14" xfId="1" applyFont="1" applyFill="1" applyBorder="1" applyAlignment="1">
      <alignment horizontal="center" vertical="center" wrapText="1"/>
    </xf>
    <xf numFmtId="0" fontId="15" fillId="24" borderId="35" xfId="1" applyFont="1" applyFill="1" applyBorder="1" applyAlignment="1">
      <alignment horizontal="center" vertical="center" textRotation="90" wrapText="1"/>
    </xf>
    <xf numFmtId="0" fontId="15" fillId="24" borderId="39" xfId="1" applyFont="1" applyFill="1" applyBorder="1" applyAlignment="1">
      <alignment horizontal="center" vertical="center" textRotation="90" wrapText="1"/>
    </xf>
    <xf numFmtId="0" fontId="0" fillId="17" borderId="36" xfId="1" applyFont="1" applyFill="1" applyBorder="1" applyAlignment="1">
      <alignment horizontal="center" vertical="center" wrapText="1"/>
    </xf>
    <xf numFmtId="0" fontId="0" fillId="17" borderId="33" xfId="1" applyFont="1" applyFill="1" applyBorder="1" applyAlignment="1">
      <alignment horizontal="center" vertical="center" wrapText="1"/>
    </xf>
    <xf numFmtId="0" fontId="0" fillId="17" borderId="32" xfId="1" applyFont="1" applyFill="1" applyBorder="1" applyAlignment="1">
      <alignment horizontal="center" vertical="center" wrapText="1"/>
    </xf>
    <xf numFmtId="0" fontId="1" fillId="17" borderId="33" xfId="1" applyFill="1" applyBorder="1" applyAlignment="1">
      <alignment horizontal="center" vertical="center" wrapText="1"/>
    </xf>
    <xf numFmtId="0" fontId="0" fillId="0" borderId="71" xfId="0" applyBorder="1" applyAlignment="1">
      <alignment horizontal="center" vertical="center"/>
    </xf>
    <xf numFmtId="0" fontId="0" fillId="0" borderId="33" xfId="0" applyBorder="1" applyAlignment="1">
      <alignment horizontal="center" vertical="center"/>
    </xf>
    <xf numFmtId="0" fontId="0" fillId="27" borderId="34" xfId="1" applyFont="1" applyFill="1" applyBorder="1" applyAlignment="1">
      <alignment horizontal="center" vertical="center" wrapText="1"/>
    </xf>
    <xf numFmtId="0" fontId="0" fillId="27" borderId="54" xfId="1" applyFont="1" applyFill="1" applyBorder="1" applyAlignment="1">
      <alignment horizontal="center" vertical="center" wrapText="1"/>
    </xf>
    <xf numFmtId="0" fontId="0" fillId="27" borderId="48" xfId="1" applyFont="1" applyFill="1" applyBorder="1" applyAlignment="1">
      <alignment horizontal="center" vertical="center" wrapText="1"/>
    </xf>
    <xf numFmtId="0" fontId="0" fillId="17" borderId="50" xfId="1" applyFont="1" applyFill="1" applyBorder="1" applyAlignment="1">
      <alignment horizontal="center" vertical="center"/>
    </xf>
    <xf numFmtId="0" fontId="0" fillId="17" borderId="50" xfId="1" applyFont="1" applyFill="1" applyBorder="1" applyAlignment="1">
      <alignment horizontal="center" vertical="center" wrapText="1"/>
    </xf>
    <xf numFmtId="0" fontId="0" fillId="13" borderId="32" xfId="1" applyFont="1" applyFill="1" applyBorder="1" applyAlignment="1">
      <alignment horizontal="center" vertical="center"/>
    </xf>
    <xf numFmtId="0" fontId="0" fillId="13" borderId="36" xfId="1" applyFont="1" applyFill="1" applyBorder="1" applyAlignment="1">
      <alignment horizontal="center" vertical="center"/>
    </xf>
    <xf numFmtId="0" fontId="0" fillId="13" borderId="33" xfId="1" applyFont="1" applyFill="1" applyBorder="1" applyAlignment="1">
      <alignment horizontal="center" vertical="center"/>
    </xf>
    <xf numFmtId="0" fontId="0" fillId="17" borderId="56" xfId="1" applyFont="1" applyFill="1" applyBorder="1" applyAlignment="1">
      <alignment horizontal="center" vertical="center"/>
    </xf>
    <xf numFmtId="0" fontId="0" fillId="17" borderId="22" xfId="1" applyFont="1" applyFill="1" applyBorder="1" applyAlignment="1">
      <alignment horizontal="center" vertical="center"/>
    </xf>
    <xf numFmtId="0" fontId="19" fillId="17" borderId="18" xfId="1" applyFont="1" applyFill="1" applyBorder="1" applyAlignment="1">
      <alignment horizontal="center" vertical="center" wrapText="1"/>
    </xf>
    <xf numFmtId="0" fontId="19" fillId="17" borderId="19" xfId="1" applyFont="1" applyFill="1" applyBorder="1" applyAlignment="1">
      <alignment horizontal="center" vertical="center" wrapText="1"/>
    </xf>
    <xf numFmtId="0" fontId="26" fillId="17" borderId="34" xfId="1" applyFont="1" applyFill="1" applyBorder="1" applyAlignment="1">
      <alignment horizontal="center" vertical="center" wrapText="1"/>
    </xf>
    <xf numFmtId="0" fontId="26" fillId="17" borderId="48" xfId="1" applyFont="1" applyFill="1" applyBorder="1" applyAlignment="1">
      <alignment horizontal="center" vertical="center" wrapText="1"/>
    </xf>
    <xf numFmtId="0" fontId="0" fillId="13" borderId="18" xfId="1" applyFont="1" applyFill="1" applyBorder="1" applyAlignment="1">
      <alignment horizontal="center" vertical="center" wrapText="1"/>
    </xf>
    <xf numFmtId="0" fontId="0" fillId="13" borderId="50" xfId="1" applyFont="1" applyFill="1" applyBorder="1" applyAlignment="1">
      <alignment horizontal="center" vertical="center" wrapText="1"/>
    </xf>
    <xf numFmtId="0" fontId="0" fillId="13" borderId="19" xfId="1" applyFont="1" applyFill="1" applyBorder="1" applyAlignment="1">
      <alignment horizontal="center" vertical="center" wrapText="1"/>
    </xf>
    <xf numFmtId="0" fontId="0" fillId="28" borderId="18" xfId="1" applyFont="1" applyFill="1" applyBorder="1" applyAlignment="1">
      <alignment horizontal="center" vertical="center" wrapText="1"/>
    </xf>
    <xf numFmtId="0" fontId="0" fillId="28" borderId="19" xfId="1" applyFont="1" applyFill="1" applyBorder="1" applyAlignment="1">
      <alignment horizontal="center" vertical="center" wrapText="1"/>
    </xf>
    <xf numFmtId="0" fontId="0" fillId="10" borderId="34" xfId="1" applyFont="1" applyFill="1" applyBorder="1" applyAlignment="1">
      <alignment horizontal="center" vertical="center" wrapText="1"/>
    </xf>
    <xf numFmtId="0" fontId="0" fillId="10" borderId="48" xfId="1" applyFont="1" applyFill="1" applyBorder="1" applyAlignment="1">
      <alignment horizontal="center" vertical="center" wrapText="1"/>
    </xf>
    <xf numFmtId="0" fontId="19" fillId="17" borderId="18" xfId="1" applyFont="1" applyFill="1" applyBorder="1" applyAlignment="1">
      <alignment horizontal="center" vertical="center"/>
    </xf>
    <xf numFmtId="0" fontId="19" fillId="17" borderId="19" xfId="1" applyFont="1" applyFill="1" applyBorder="1" applyAlignment="1">
      <alignment horizontal="center" vertical="center"/>
    </xf>
    <xf numFmtId="0" fontId="25" fillId="17" borderId="18" xfId="1" applyFont="1" applyFill="1" applyBorder="1" applyAlignment="1">
      <alignment horizontal="center" vertical="center"/>
    </xf>
    <xf numFmtId="0" fontId="25" fillId="17" borderId="19" xfId="1" applyFont="1" applyFill="1" applyBorder="1" applyAlignment="1">
      <alignment horizontal="center" vertical="center"/>
    </xf>
    <xf numFmtId="0" fontId="0" fillId="20" borderId="18" xfId="1" applyFont="1" applyFill="1" applyBorder="1" applyAlignment="1">
      <alignment horizontal="center" vertical="center" wrapText="1"/>
    </xf>
    <xf numFmtId="0" fontId="0" fillId="20" borderId="19" xfId="1" applyFont="1" applyFill="1" applyBorder="1" applyAlignment="1">
      <alignment horizontal="center" vertical="center" wrapText="1"/>
    </xf>
    <xf numFmtId="0" fontId="0" fillId="11" borderId="32" xfId="1" applyFont="1" applyFill="1" applyBorder="1" applyAlignment="1">
      <alignment horizontal="center" vertical="center"/>
    </xf>
    <xf numFmtId="0" fontId="0" fillId="11" borderId="36" xfId="1" applyFont="1" applyFill="1" applyBorder="1" applyAlignment="1">
      <alignment horizontal="center" vertical="center"/>
    </xf>
    <xf numFmtId="0" fontId="0" fillId="31" borderId="18" xfId="1" applyFont="1" applyFill="1" applyBorder="1" applyAlignment="1">
      <alignment horizontal="center" vertical="center" wrapText="1"/>
    </xf>
    <xf numFmtId="0" fontId="0" fillId="31" borderId="50" xfId="1" applyFont="1" applyFill="1" applyBorder="1" applyAlignment="1">
      <alignment horizontal="center" vertical="center" wrapText="1"/>
    </xf>
    <xf numFmtId="0" fontId="0" fillId="31" borderId="19" xfId="1" applyFont="1" applyFill="1" applyBorder="1" applyAlignment="1">
      <alignment horizontal="center" vertical="center" wrapText="1"/>
    </xf>
    <xf numFmtId="0" fontId="0" fillId="24" borderId="18" xfId="1" applyFont="1" applyFill="1" applyBorder="1" applyAlignment="1">
      <alignment horizontal="center" vertical="center" wrapText="1"/>
    </xf>
    <xf numFmtId="0" fontId="0" fillId="24" borderId="50" xfId="1" applyFont="1" applyFill="1" applyBorder="1" applyAlignment="1">
      <alignment horizontal="center" vertical="center" wrapText="1"/>
    </xf>
    <xf numFmtId="0" fontId="0" fillId="24" borderId="19" xfId="1" applyFont="1" applyFill="1" applyBorder="1" applyAlignment="1">
      <alignment horizontal="center" vertical="center" wrapText="1"/>
    </xf>
    <xf numFmtId="0" fontId="0" fillId="17" borderId="16" xfId="1" applyFont="1" applyFill="1" applyBorder="1" applyAlignment="1">
      <alignment horizontal="center" vertical="center" wrapText="1"/>
    </xf>
    <xf numFmtId="0" fontId="0" fillId="17" borderId="17" xfId="1" applyFont="1" applyFill="1" applyBorder="1" applyAlignment="1">
      <alignment horizontal="center" vertical="center" wrapText="1"/>
    </xf>
    <xf numFmtId="0" fontId="0" fillId="17" borderId="48" xfId="1" applyFont="1" applyFill="1" applyBorder="1" applyAlignment="1">
      <alignment horizontal="center" vertical="center"/>
    </xf>
    <xf numFmtId="0" fontId="0" fillId="13" borderId="35" xfId="1" applyFont="1" applyFill="1" applyBorder="1" applyAlignment="1">
      <alignment horizontal="center" vertical="center"/>
    </xf>
    <xf numFmtId="0" fontId="0" fillId="13" borderId="39" xfId="1" applyFont="1" applyFill="1" applyBorder="1" applyAlignment="1">
      <alignment horizontal="center" vertical="center"/>
    </xf>
    <xf numFmtId="0" fontId="0" fillId="27" borderId="34" xfId="1" applyFont="1" applyFill="1" applyBorder="1" applyAlignment="1">
      <alignment horizontal="center" vertical="center"/>
    </xf>
    <xf numFmtId="0" fontId="0" fillId="27" borderId="48" xfId="1" applyFont="1" applyFill="1" applyBorder="1" applyAlignment="1">
      <alignment horizontal="center" vertical="center"/>
    </xf>
    <xf numFmtId="0" fontId="0" fillId="11" borderId="35" xfId="1" applyFont="1" applyFill="1" applyBorder="1" applyAlignment="1">
      <alignment horizontal="center" vertical="center"/>
    </xf>
    <xf numFmtId="0" fontId="0" fillId="11" borderId="49" xfId="1" applyFont="1" applyFill="1" applyBorder="1" applyAlignment="1">
      <alignment horizontal="center" vertical="center"/>
    </xf>
    <xf numFmtId="0" fontId="0" fillId="17" borderId="20" xfId="1" applyFont="1" applyFill="1" applyBorder="1" applyAlignment="1">
      <alignment horizontal="center" vertical="center" wrapText="1"/>
    </xf>
    <xf numFmtId="0" fontId="0" fillId="32" borderId="18" xfId="1" applyFont="1" applyFill="1" applyBorder="1" applyAlignment="1">
      <alignment horizontal="center" vertical="center" wrapText="1"/>
    </xf>
    <xf numFmtId="0" fontId="0" fillId="32" borderId="19" xfId="1" applyFont="1" applyFill="1" applyBorder="1" applyAlignment="1">
      <alignment horizontal="center" vertical="center" wrapText="1"/>
    </xf>
    <xf numFmtId="0" fontId="1" fillId="17" borderId="49" xfId="1" applyFill="1" applyBorder="1" applyAlignment="1">
      <alignment horizontal="center" vertical="center"/>
    </xf>
    <xf numFmtId="0" fontId="1" fillId="17" borderId="34" xfId="1" applyFill="1" applyBorder="1" applyAlignment="1">
      <alignment horizontal="center" vertical="center"/>
    </xf>
    <xf numFmtId="0" fontId="18" fillId="17" borderId="18" xfId="1" applyFont="1" applyFill="1" applyBorder="1" applyAlignment="1">
      <alignment horizontal="center" vertical="center"/>
    </xf>
    <xf numFmtId="0" fontId="18" fillId="17" borderId="18" xfId="1" applyFont="1" applyFill="1" applyBorder="1" applyAlignment="1">
      <alignment horizontal="center" vertical="center" wrapText="1"/>
    </xf>
    <xf numFmtId="0" fontId="18" fillId="17" borderId="19" xfId="1" applyFont="1" applyFill="1" applyBorder="1" applyAlignment="1">
      <alignment horizontal="center" vertical="center" wrapText="1"/>
    </xf>
    <xf numFmtId="0" fontId="0" fillId="28" borderId="39" xfId="1" applyFont="1" applyFill="1" applyBorder="1" applyAlignment="1">
      <alignment horizontal="center" vertical="center" wrapText="1"/>
    </xf>
    <xf numFmtId="0" fontId="0" fillId="28" borderId="48" xfId="1" applyFont="1" applyFill="1" applyBorder="1" applyAlignment="1">
      <alignment horizontal="center" vertical="center" wrapText="1"/>
    </xf>
    <xf numFmtId="0" fontId="0" fillId="10" borderId="39" xfId="1" applyFont="1" applyFill="1" applyBorder="1" applyAlignment="1">
      <alignment horizontal="center" vertical="center" wrapText="1"/>
    </xf>
    <xf numFmtId="0" fontId="0" fillId="17" borderId="49" xfId="1" applyFont="1" applyFill="1" applyBorder="1" applyAlignment="1">
      <alignment horizontal="center" vertical="center" wrapText="1"/>
    </xf>
    <xf numFmtId="0" fontId="0" fillId="17" borderId="48" xfId="1" applyFont="1" applyFill="1" applyBorder="1" applyAlignment="1">
      <alignment horizontal="center" vertical="center" wrapText="1"/>
    </xf>
    <xf numFmtId="0" fontId="8" fillId="17" borderId="35" xfId="1" applyFont="1" applyFill="1" applyBorder="1" applyAlignment="1">
      <alignment horizontal="center" vertical="center" wrapText="1"/>
    </xf>
    <xf numFmtId="0" fontId="8" fillId="17" borderId="49" xfId="1" applyFont="1" applyFill="1" applyBorder="1" applyAlignment="1">
      <alignment horizontal="center" vertical="center" wrapText="1"/>
    </xf>
    <xf numFmtId="0" fontId="8" fillId="17" borderId="70" xfId="1" applyFont="1" applyFill="1" applyBorder="1" applyAlignment="1">
      <alignment horizontal="center" vertical="center" wrapText="1"/>
    </xf>
    <xf numFmtId="0" fontId="8" fillId="17" borderId="35" xfId="1" applyFont="1" applyFill="1" applyBorder="1" applyAlignment="1">
      <alignment horizontal="center" vertical="center"/>
    </xf>
    <xf numFmtId="0" fontId="8" fillId="17" borderId="34" xfId="1" applyFont="1" applyFill="1" applyBorder="1" applyAlignment="1">
      <alignment horizontal="center" vertical="center"/>
    </xf>
    <xf numFmtId="0" fontId="8" fillId="17" borderId="14" xfId="1" applyFont="1" applyFill="1" applyBorder="1" applyAlignment="1">
      <alignment horizontal="center" vertical="center" textRotation="90" wrapText="1"/>
    </xf>
    <xf numFmtId="0" fontId="8" fillId="17" borderId="21" xfId="1" applyFont="1" applyFill="1" applyBorder="1" applyAlignment="1">
      <alignment horizontal="center" vertical="center" textRotation="90" wrapText="1"/>
    </xf>
    <xf numFmtId="0" fontId="8" fillId="17" borderId="22" xfId="1" applyFont="1" applyFill="1" applyBorder="1" applyAlignment="1">
      <alignment horizontal="center" vertical="center" textRotation="90" wrapText="1"/>
    </xf>
    <xf numFmtId="0" fontId="8" fillId="17" borderId="18" xfId="1" applyFont="1" applyFill="1" applyBorder="1" applyAlignment="1">
      <alignment horizontal="center" vertical="center" textRotation="90" wrapText="1"/>
    </xf>
    <xf numFmtId="0" fontId="8" fillId="17" borderId="19" xfId="1" applyFont="1" applyFill="1" applyBorder="1" applyAlignment="1">
      <alignment horizontal="center" vertical="center" textRotation="90" wrapText="1"/>
    </xf>
    <xf numFmtId="0" fontId="22" fillId="17" borderId="18" xfId="1" applyFont="1" applyFill="1" applyBorder="1" applyAlignment="1">
      <alignment horizontal="center" vertical="center" textRotation="90" wrapText="1"/>
    </xf>
    <xf numFmtId="0" fontId="22" fillId="17" borderId="19" xfId="1" applyFont="1" applyFill="1" applyBorder="1" applyAlignment="1">
      <alignment horizontal="center" vertical="center" textRotation="90" wrapText="1"/>
    </xf>
    <xf numFmtId="0" fontId="8" fillId="17" borderId="13" xfId="1" applyFont="1" applyFill="1" applyBorder="1" applyAlignment="1">
      <alignment horizontal="center" vertical="center" textRotation="90" wrapText="1"/>
    </xf>
    <xf numFmtId="0" fontId="8" fillId="17" borderId="14" xfId="1" applyFont="1" applyFill="1" applyBorder="1" applyAlignment="1">
      <alignment horizontal="center" vertical="center" textRotation="90"/>
    </xf>
    <xf numFmtId="0" fontId="8" fillId="17" borderId="13" xfId="1" applyFont="1" applyFill="1" applyBorder="1" applyAlignment="1">
      <alignment horizontal="center" vertical="center"/>
    </xf>
    <xf numFmtId="0" fontId="8" fillId="17" borderId="14" xfId="1" applyFont="1" applyFill="1" applyBorder="1" applyAlignment="1">
      <alignment horizontal="center" vertical="center"/>
    </xf>
    <xf numFmtId="0" fontId="8" fillId="17" borderId="32" xfId="1" applyFont="1" applyFill="1" applyBorder="1" applyAlignment="1">
      <alignment horizontal="center" vertical="center" wrapText="1"/>
    </xf>
    <xf numFmtId="0" fontId="8" fillId="17" borderId="33" xfId="1" applyFont="1" applyFill="1" applyBorder="1" applyAlignment="1">
      <alignment horizontal="center" vertical="center" wrapText="1"/>
    </xf>
    <xf numFmtId="0" fontId="8" fillId="17" borderId="18" xfId="1" applyFont="1" applyFill="1" applyBorder="1" applyAlignment="1">
      <alignment horizontal="center" vertical="center" wrapText="1"/>
    </xf>
    <xf numFmtId="0" fontId="8" fillId="17" borderId="50" xfId="1" applyFont="1" applyFill="1" applyBorder="1" applyAlignment="1">
      <alignment horizontal="center" vertical="center" wrapText="1"/>
    </xf>
    <xf numFmtId="0" fontId="8" fillId="17" borderId="36" xfId="1" applyFont="1" applyFill="1" applyBorder="1" applyAlignment="1">
      <alignment horizontal="center" vertical="center" wrapText="1"/>
    </xf>
    <xf numFmtId="0" fontId="29" fillId="17" borderId="18" xfId="1" applyFont="1" applyFill="1" applyBorder="1" applyAlignment="1">
      <alignment horizontal="center" vertical="center" textRotation="90" wrapText="1"/>
    </xf>
    <xf numFmtId="0" fontId="29" fillId="17" borderId="50" xfId="1" applyFont="1" applyFill="1" applyBorder="1" applyAlignment="1">
      <alignment horizontal="center" vertical="center" textRotation="90" wrapText="1"/>
    </xf>
    <xf numFmtId="0" fontId="29" fillId="17" borderId="19" xfId="1" applyFont="1" applyFill="1" applyBorder="1" applyAlignment="1">
      <alignment horizontal="center" vertical="center" textRotation="90" wrapText="1"/>
    </xf>
    <xf numFmtId="0" fontId="8" fillId="17" borderId="34" xfId="1" applyFont="1" applyFill="1" applyBorder="1" applyAlignment="1">
      <alignment horizontal="center" vertical="center" wrapText="1"/>
    </xf>
    <xf numFmtId="0" fontId="8" fillId="17" borderId="39" xfId="1" applyFont="1" applyFill="1" applyBorder="1" applyAlignment="1">
      <alignment horizontal="center" vertical="center"/>
    </xf>
    <xf numFmtId="0" fontId="8" fillId="17" borderId="48" xfId="1" applyFont="1" applyFill="1" applyBorder="1" applyAlignment="1">
      <alignment horizontal="center" vertical="center"/>
    </xf>
    <xf numFmtId="0" fontId="8" fillId="17" borderId="18" xfId="1" applyFont="1" applyFill="1" applyBorder="1" applyAlignment="1">
      <alignment horizontal="center" vertical="center"/>
    </xf>
    <xf numFmtId="0" fontId="8" fillId="17" borderId="50" xfId="1" applyFont="1" applyFill="1" applyBorder="1" applyAlignment="1">
      <alignment horizontal="center" vertical="center"/>
    </xf>
    <xf numFmtId="0" fontId="8" fillId="17" borderId="19" xfId="1" applyFont="1" applyFill="1" applyBorder="1" applyAlignment="1">
      <alignment horizontal="center" vertical="center"/>
    </xf>
    <xf numFmtId="0" fontId="8" fillId="17" borderId="49" xfId="1" applyFont="1" applyFill="1" applyBorder="1" applyAlignment="1">
      <alignment horizontal="center" vertical="center"/>
    </xf>
    <xf numFmtId="0" fontId="28" fillId="17" borderId="18" xfId="1" applyFont="1" applyFill="1" applyBorder="1" applyAlignment="1">
      <alignment horizontal="center" vertical="center" textRotation="90" wrapText="1"/>
    </xf>
    <xf numFmtId="0" fontId="28" fillId="17" borderId="19" xfId="1" applyFont="1" applyFill="1" applyBorder="1" applyAlignment="1">
      <alignment horizontal="center" vertical="center" textRotation="90" wrapText="1"/>
    </xf>
    <xf numFmtId="0" fontId="8" fillId="36" borderId="32" xfId="1" applyFont="1" applyFill="1" applyBorder="1" applyAlignment="1">
      <alignment horizontal="center" vertical="center"/>
    </xf>
    <xf numFmtId="0" fontId="8" fillId="36" borderId="36" xfId="1" applyFont="1" applyFill="1" applyBorder="1" applyAlignment="1">
      <alignment horizontal="center" vertical="center"/>
    </xf>
    <xf numFmtId="0" fontId="8" fillId="36" borderId="18" xfId="1" applyFont="1" applyFill="1" applyBorder="1" applyAlignment="1">
      <alignment horizontal="center" vertical="center"/>
    </xf>
    <xf numFmtId="0" fontId="8" fillId="36" borderId="50" xfId="1" applyFont="1" applyFill="1" applyBorder="1" applyAlignment="1">
      <alignment horizontal="center" vertical="center"/>
    </xf>
    <xf numFmtId="0" fontId="0" fillId="36" borderId="18" xfId="0" applyFill="1" applyBorder="1" applyAlignment="1">
      <alignment horizontal="center" vertical="center"/>
    </xf>
    <xf numFmtId="0" fontId="0" fillId="36" borderId="50" xfId="0" applyFill="1" applyBorder="1" applyAlignment="1">
      <alignment horizontal="center" vertical="center"/>
    </xf>
    <xf numFmtId="0" fontId="8" fillId="36" borderId="32" xfId="1" applyFont="1" applyFill="1" applyBorder="1" applyAlignment="1">
      <alignment horizontal="center" vertical="center" wrapText="1"/>
    </xf>
    <xf numFmtId="0" fontId="8" fillId="36" borderId="36" xfId="1" applyFont="1" applyFill="1" applyBorder="1" applyAlignment="1">
      <alignment horizontal="center" vertical="center" wrapText="1"/>
    </xf>
    <xf numFmtId="0" fontId="8" fillId="36" borderId="13" xfId="1" applyFont="1" applyFill="1" applyBorder="1" applyAlignment="1">
      <alignment horizontal="center" vertical="center" wrapText="1"/>
    </xf>
    <xf numFmtId="0" fontId="8" fillId="36" borderId="14" xfId="1" applyFont="1" applyFill="1" applyBorder="1" applyAlignment="1">
      <alignment horizontal="center" vertical="center" wrapText="1"/>
    </xf>
    <xf numFmtId="0" fontId="8" fillId="36" borderId="14" xfId="1" applyFont="1" applyFill="1" applyBorder="1" applyAlignment="1">
      <alignment horizontal="center" vertical="center"/>
    </xf>
    <xf numFmtId="0" fontId="8" fillId="36" borderId="33" xfId="1" applyFont="1" applyFill="1" applyBorder="1" applyAlignment="1">
      <alignment horizontal="center" vertical="center" wrapText="1"/>
    </xf>
    <xf numFmtId="0" fontId="0" fillId="0" borderId="62" xfId="0" applyBorder="1" applyAlignment="1">
      <alignment horizontal="center" vertical="center"/>
    </xf>
    <xf numFmtId="0" fontId="0" fillId="0" borderId="47" xfId="0" applyBorder="1" applyAlignment="1">
      <alignment horizontal="center" vertical="center"/>
    </xf>
    <xf numFmtId="0" fontId="0" fillId="30" borderId="20" xfId="1" applyFont="1" applyFill="1" applyBorder="1" applyAlignment="1">
      <alignment horizontal="center" vertical="center"/>
    </xf>
    <xf numFmtId="0" fontId="0" fillId="30" borderId="36" xfId="1" applyFont="1" applyFill="1" applyBorder="1" applyAlignment="1">
      <alignment horizontal="center" vertical="center"/>
    </xf>
    <xf numFmtId="0" fontId="0" fillId="30" borderId="33" xfId="1" applyFont="1" applyFill="1" applyBorder="1" applyAlignment="1">
      <alignment horizontal="center" vertical="center"/>
    </xf>
    <xf numFmtId="0" fontId="0" fillId="30" borderId="35" xfId="1" applyFont="1" applyFill="1" applyBorder="1" applyAlignment="1">
      <alignment horizontal="center" vertical="center" textRotation="90"/>
    </xf>
    <xf numFmtId="0" fontId="0" fillId="30" borderId="53" xfId="1" applyFont="1" applyFill="1" applyBorder="1" applyAlignment="1">
      <alignment horizontal="center" vertical="center" textRotation="90"/>
    </xf>
    <xf numFmtId="0" fontId="0" fillId="30" borderId="39" xfId="1" applyFont="1" applyFill="1" applyBorder="1" applyAlignment="1">
      <alignment horizontal="center" vertical="center" textRotation="90"/>
    </xf>
    <xf numFmtId="0" fontId="0" fillId="30" borderId="16" xfId="1" applyFont="1" applyFill="1" applyBorder="1" applyAlignment="1">
      <alignment horizontal="center" vertical="center" textRotation="90"/>
    </xf>
    <xf numFmtId="0" fontId="0" fillId="30" borderId="17" xfId="1" applyFont="1" applyFill="1" applyBorder="1" applyAlignment="1">
      <alignment horizontal="center" vertical="center" textRotation="90"/>
    </xf>
    <xf numFmtId="0" fontId="0" fillId="30" borderId="34" xfId="1" applyFont="1" applyFill="1" applyBorder="1" applyAlignment="1">
      <alignment horizontal="center" vertical="center" textRotation="90"/>
    </xf>
    <xf numFmtId="0" fontId="0" fillId="30" borderId="48" xfId="1" applyFont="1" applyFill="1" applyBorder="1" applyAlignment="1">
      <alignment horizontal="center" vertical="center" textRotation="90"/>
    </xf>
    <xf numFmtId="0" fontId="0" fillId="30" borderId="18" xfId="1" applyFont="1" applyFill="1" applyBorder="1" applyAlignment="1">
      <alignment horizontal="center" vertical="center" textRotation="90" wrapText="1"/>
    </xf>
    <xf numFmtId="0" fontId="0" fillId="30" borderId="19" xfId="1" applyFont="1" applyFill="1" applyBorder="1" applyAlignment="1">
      <alignment horizontal="center" vertical="center" textRotation="90" wrapText="1"/>
    </xf>
    <xf numFmtId="0" fontId="0" fillId="30" borderId="32" xfId="1" applyFont="1" applyFill="1" applyBorder="1" applyAlignment="1">
      <alignment horizontal="center" vertical="center"/>
    </xf>
    <xf numFmtId="0" fontId="0" fillId="30" borderId="35" xfId="1" applyFont="1" applyFill="1" applyBorder="1" applyAlignment="1">
      <alignment horizontal="center" vertical="center" wrapText="1"/>
    </xf>
    <xf numFmtId="0" fontId="0" fillId="30" borderId="34" xfId="1" applyFont="1" applyFill="1" applyBorder="1" applyAlignment="1">
      <alignment horizontal="center" vertical="center" wrapText="1"/>
    </xf>
    <xf numFmtId="0" fontId="0" fillId="30" borderId="18" xfId="1" applyFont="1" applyFill="1" applyBorder="1" applyAlignment="1">
      <alignment horizontal="center" vertical="center" textRotation="90"/>
    </xf>
    <xf numFmtId="0" fontId="0" fillId="30" borderId="50" xfId="1" applyFont="1" applyFill="1" applyBorder="1" applyAlignment="1">
      <alignment horizontal="center" vertical="center" textRotation="90"/>
    </xf>
    <xf numFmtId="0" fontId="0" fillId="30" borderId="19" xfId="1" applyFont="1" applyFill="1" applyBorder="1" applyAlignment="1">
      <alignment horizontal="center" vertical="center" textRotation="90"/>
    </xf>
    <xf numFmtId="0" fontId="0" fillId="0" borderId="67" xfId="0" applyBorder="1" applyAlignment="1">
      <alignment horizontal="center" vertical="center"/>
    </xf>
    <xf numFmtId="0" fontId="0" fillId="0" borderId="68" xfId="0" applyBorder="1" applyAlignment="1">
      <alignment horizontal="center" vertical="center"/>
    </xf>
    <xf numFmtId="0" fontId="0" fillId="30" borderId="21" xfId="1" applyFont="1" applyFill="1" applyBorder="1" applyAlignment="1">
      <alignment horizontal="center" vertical="center" textRotation="90"/>
    </xf>
    <xf numFmtId="0" fontId="0" fillId="30" borderId="56" xfId="1" applyFont="1" applyFill="1" applyBorder="1" applyAlignment="1">
      <alignment horizontal="center" vertical="center" textRotation="90"/>
    </xf>
    <xf numFmtId="0" fontId="0" fillId="30" borderId="22" xfId="1" applyFont="1" applyFill="1" applyBorder="1" applyAlignment="1">
      <alignment horizontal="center" vertical="center" textRotation="90"/>
    </xf>
    <xf numFmtId="0" fontId="8" fillId="30" borderId="18" xfId="1" applyFont="1" applyFill="1" applyBorder="1" applyAlignment="1">
      <alignment horizontal="center" vertical="center" wrapText="1"/>
    </xf>
    <xf numFmtId="0" fontId="8" fillId="30" borderId="50" xfId="1" applyFont="1" applyFill="1" applyBorder="1" applyAlignment="1">
      <alignment horizontal="center" vertical="center" wrapText="1"/>
    </xf>
    <xf numFmtId="0" fontId="0" fillId="30" borderId="18" xfId="1" applyFont="1" applyFill="1" applyBorder="1" applyAlignment="1">
      <alignment horizontal="center" vertical="center" wrapText="1"/>
    </xf>
    <xf numFmtId="0" fontId="0" fillId="30" borderId="50" xfId="1" applyFont="1" applyFill="1" applyBorder="1" applyAlignment="1">
      <alignment horizontal="center" vertical="center" wrapText="1"/>
    </xf>
    <xf numFmtId="0" fontId="0" fillId="30" borderId="19" xfId="1" applyFont="1" applyFill="1" applyBorder="1" applyAlignment="1">
      <alignment horizontal="center" vertical="center" wrapText="1"/>
    </xf>
    <xf numFmtId="0" fontId="0" fillId="30" borderId="50" xfId="1" applyFont="1" applyFill="1" applyBorder="1" applyAlignment="1">
      <alignment horizontal="center" vertical="center" textRotation="90" wrapText="1"/>
    </xf>
    <xf numFmtId="0" fontId="0" fillId="30" borderId="14" xfId="1" applyFont="1" applyFill="1" applyBorder="1" applyAlignment="1">
      <alignment horizontal="center" vertical="center" wrapText="1"/>
    </xf>
    <xf numFmtId="0" fontId="0" fillId="30" borderId="32" xfId="1" applyFont="1" applyFill="1" applyBorder="1" applyAlignment="1">
      <alignment horizontal="center" vertical="center" wrapText="1"/>
    </xf>
    <xf numFmtId="0" fontId="0" fillId="30" borderId="36" xfId="1" applyFont="1" applyFill="1" applyBorder="1" applyAlignment="1">
      <alignment horizontal="center" vertical="center" wrapText="1"/>
    </xf>
    <xf numFmtId="0" fontId="0" fillId="30" borderId="33" xfId="1" applyFont="1" applyFill="1" applyBorder="1" applyAlignment="1">
      <alignment horizontal="center" vertical="center" wrapText="1"/>
    </xf>
    <xf numFmtId="0" fontId="8" fillId="30" borderId="32" xfId="1" applyFont="1" applyFill="1" applyBorder="1" applyAlignment="1">
      <alignment horizontal="center" vertical="center" wrapText="1"/>
    </xf>
    <xf numFmtId="0" fontId="8" fillId="30" borderId="36" xfId="1" applyFont="1" applyFill="1" applyBorder="1" applyAlignment="1">
      <alignment horizontal="center" vertical="center" wrapText="1"/>
    </xf>
    <xf numFmtId="0" fontId="0" fillId="0" borderId="55" xfId="0" applyBorder="1" applyAlignment="1">
      <alignment horizontal="center" vertical="center"/>
    </xf>
    <xf numFmtId="0" fontId="0" fillId="0" borderId="0" xfId="0" applyBorder="1" applyAlignment="1">
      <alignment horizontal="center" vertical="center"/>
    </xf>
    <xf numFmtId="0" fontId="0" fillId="0" borderId="9" xfId="0" applyBorder="1" applyAlignment="1">
      <alignment horizontal="center" vertical="center"/>
    </xf>
    <xf numFmtId="0" fontId="0" fillId="30" borderId="13" xfId="1" applyFont="1" applyFill="1" applyBorder="1" applyAlignment="1">
      <alignment horizontal="center" vertical="center" textRotation="90" wrapText="1"/>
    </xf>
    <xf numFmtId="0" fontId="0" fillId="30" borderId="20" xfId="1" applyFont="1" applyFill="1" applyBorder="1" applyAlignment="1">
      <alignment horizontal="center" vertical="center" wrapText="1"/>
    </xf>
    <xf numFmtId="0" fontId="8" fillId="30" borderId="16" xfId="1" applyFont="1" applyFill="1" applyBorder="1" applyAlignment="1">
      <alignment horizontal="center" vertical="center" wrapText="1"/>
    </xf>
    <xf numFmtId="0" fontId="8" fillId="30" borderId="17" xfId="1" applyFont="1" applyFill="1" applyBorder="1" applyAlignment="1">
      <alignment horizontal="center" vertical="center" wrapText="1"/>
    </xf>
    <xf numFmtId="0" fontId="0" fillId="30" borderId="49" xfId="1" applyFont="1" applyFill="1" applyBorder="1" applyAlignment="1">
      <alignment horizontal="center" vertical="center" wrapText="1"/>
    </xf>
    <xf numFmtId="0" fontId="0" fillId="30" borderId="39" xfId="1" applyFont="1" applyFill="1" applyBorder="1" applyAlignment="1">
      <alignment horizontal="center" vertical="center"/>
    </xf>
    <xf numFmtId="0" fontId="0" fillId="30" borderId="40" xfId="1" applyFont="1" applyFill="1" applyBorder="1" applyAlignment="1">
      <alignment horizontal="center" vertical="center"/>
    </xf>
    <xf numFmtId="0" fontId="0" fillId="30" borderId="48" xfId="1" applyFont="1" applyFill="1" applyBorder="1" applyAlignment="1">
      <alignment horizontal="center" vertical="center"/>
    </xf>
    <xf numFmtId="0" fontId="0" fillId="30" borderId="39" xfId="1" applyFont="1" applyFill="1" applyBorder="1" applyAlignment="1">
      <alignment horizontal="center" vertical="center" wrapText="1"/>
    </xf>
    <xf numFmtId="0" fontId="0" fillId="30" borderId="48" xfId="1" applyFont="1" applyFill="1" applyBorder="1" applyAlignment="1">
      <alignment horizontal="center" vertical="center" wrapText="1"/>
    </xf>
    <xf numFmtId="0" fontId="0" fillId="30" borderId="14" xfId="1" applyFont="1" applyFill="1" applyBorder="1" applyAlignment="1">
      <alignment horizontal="center" vertical="center" textRotation="90" wrapText="1"/>
    </xf>
    <xf numFmtId="0" fontId="1" fillId="30" borderId="14" xfId="1" applyFont="1" applyFill="1" applyBorder="1" applyAlignment="1">
      <alignment horizontal="center" vertical="center" textRotation="90" wrapText="1"/>
    </xf>
    <xf numFmtId="0" fontId="0" fillId="30" borderId="35" xfId="1" applyFont="1" applyFill="1" applyBorder="1" applyAlignment="1">
      <alignment horizontal="center" vertical="center"/>
    </xf>
    <xf numFmtId="0" fontId="0" fillId="30" borderId="34" xfId="1" applyFont="1" applyFill="1" applyBorder="1" applyAlignment="1">
      <alignment horizontal="center" vertical="center"/>
    </xf>
    <xf numFmtId="0" fontId="8" fillId="30" borderId="33" xfId="1" applyFont="1" applyFill="1" applyBorder="1" applyAlignment="1">
      <alignment horizontal="center" vertical="center" wrapText="1"/>
    </xf>
    <xf numFmtId="0" fontId="0" fillId="30" borderId="51" xfId="1" applyFont="1" applyFill="1" applyBorder="1" applyAlignment="1">
      <alignment horizontal="center" vertical="center" wrapText="1"/>
    </xf>
    <xf numFmtId="0" fontId="0" fillId="30" borderId="21" xfId="1" applyFont="1" applyFill="1" applyBorder="1" applyAlignment="1">
      <alignment horizontal="center" vertical="center" wrapText="1"/>
    </xf>
    <xf numFmtId="0" fontId="0" fillId="30" borderId="22" xfId="1" applyFont="1" applyFill="1" applyBorder="1" applyAlignment="1">
      <alignment horizontal="center" vertical="center" wrapText="1"/>
    </xf>
    <xf numFmtId="0" fontId="0" fillId="30" borderId="14" xfId="1" applyFont="1" applyFill="1" applyBorder="1" applyAlignment="1">
      <alignment horizontal="center" vertical="center"/>
    </xf>
    <xf numFmtId="0" fontId="8" fillId="30" borderId="14" xfId="1" applyFont="1" applyFill="1" applyBorder="1" applyAlignment="1">
      <alignment horizontal="center" vertical="center" wrapText="1"/>
    </xf>
    <xf numFmtId="0" fontId="0" fillId="30" borderId="51" xfId="1" applyFont="1" applyFill="1" applyBorder="1" applyAlignment="1">
      <alignment horizontal="center" vertical="center"/>
    </xf>
    <xf numFmtId="0" fontId="0" fillId="22" borderId="20" xfId="1" applyFont="1" applyFill="1" applyBorder="1" applyAlignment="1">
      <alignment horizontal="center" vertical="center" wrapText="1"/>
    </xf>
    <xf numFmtId="0" fontId="0" fillId="22" borderId="36" xfId="1" applyFont="1" applyFill="1" applyBorder="1" applyAlignment="1">
      <alignment horizontal="center" vertical="center" wrapText="1"/>
    </xf>
    <xf numFmtId="0" fontId="0" fillId="30" borderId="40" xfId="1" applyFont="1" applyFill="1" applyBorder="1" applyAlignment="1">
      <alignment horizontal="center" vertical="center" wrapText="1"/>
    </xf>
    <xf numFmtId="0" fontId="0" fillId="9" borderId="32" xfId="1" applyFont="1" applyFill="1" applyBorder="1" applyAlignment="1">
      <alignment horizontal="center" vertical="center" wrapText="1"/>
    </xf>
    <xf numFmtId="0" fontId="0" fillId="9" borderId="36" xfId="1" applyFont="1" applyFill="1" applyBorder="1" applyAlignment="1">
      <alignment horizontal="center" vertical="center" wrapText="1"/>
    </xf>
    <xf numFmtId="0" fontId="0" fillId="9" borderId="51" xfId="1" applyFont="1" applyFill="1" applyBorder="1" applyAlignment="1">
      <alignment horizontal="center" vertical="center" wrapText="1"/>
    </xf>
    <xf numFmtId="0" fontId="0" fillId="18" borderId="32" xfId="1" applyFont="1" applyFill="1" applyBorder="1" applyAlignment="1">
      <alignment horizontal="center" vertical="center" wrapText="1"/>
    </xf>
    <xf numFmtId="0" fontId="0" fillId="18" borderId="36" xfId="1" applyFont="1" applyFill="1" applyBorder="1" applyAlignment="1">
      <alignment horizontal="center" vertical="center" wrapText="1"/>
    </xf>
    <xf numFmtId="0" fontId="0" fillId="18" borderId="33" xfId="1" applyFont="1" applyFill="1" applyBorder="1" applyAlignment="1">
      <alignment horizontal="center" vertical="center" wrapText="1"/>
    </xf>
    <xf numFmtId="0" fontId="0" fillId="30" borderId="49" xfId="1" applyFont="1" applyFill="1" applyBorder="1" applyAlignment="1">
      <alignment horizontal="center" vertical="center"/>
    </xf>
    <xf numFmtId="0" fontId="0" fillId="30" borderId="18" xfId="1" applyFont="1" applyFill="1" applyBorder="1" applyAlignment="1">
      <alignment horizontal="center" vertical="center"/>
    </xf>
    <xf numFmtId="0" fontId="0" fillId="30" borderId="19" xfId="1" applyFont="1" applyFill="1" applyBorder="1" applyAlignment="1">
      <alignment horizontal="center" vertical="center"/>
    </xf>
    <xf numFmtId="0" fontId="0" fillId="30" borderId="16" xfId="1" applyFont="1" applyFill="1" applyBorder="1" applyAlignment="1">
      <alignment horizontal="center" vertical="center"/>
    </xf>
    <xf numFmtId="0" fontId="0" fillId="30" borderId="17" xfId="1" applyFont="1" applyFill="1" applyBorder="1" applyAlignment="1">
      <alignment horizontal="center" vertical="center"/>
    </xf>
    <xf numFmtId="0" fontId="0" fillId="24" borderId="32" xfId="1" applyFont="1" applyFill="1" applyBorder="1" applyAlignment="1">
      <alignment horizontal="center" vertical="center" wrapText="1"/>
    </xf>
    <xf numFmtId="0" fontId="0" fillId="24" borderId="36" xfId="1" applyFont="1" applyFill="1" applyBorder="1" applyAlignment="1">
      <alignment horizontal="center" vertical="center" wrapText="1"/>
    </xf>
    <xf numFmtId="0" fontId="0" fillId="24" borderId="33" xfId="1" applyFont="1" applyFill="1" applyBorder="1" applyAlignment="1">
      <alignment horizontal="center" vertical="center" wrapText="1"/>
    </xf>
    <xf numFmtId="0" fontId="0" fillId="9" borderId="18" xfId="1" applyFont="1" applyFill="1" applyBorder="1" applyAlignment="1">
      <alignment horizontal="center" vertical="center" textRotation="90" wrapText="1"/>
    </xf>
    <xf numFmtId="0" fontId="0" fillId="9" borderId="19" xfId="1" applyFont="1" applyFill="1" applyBorder="1" applyAlignment="1">
      <alignment horizontal="center" vertical="center" textRotation="90" wrapText="1"/>
    </xf>
    <xf numFmtId="0" fontId="0" fillId="25" borderId="36" xfId="1" applyFont="1" applyFill="1" applyBorder="1" applyAlignment="1">
      <alignment horizontal="center" vertical="center" wrapText="1"/>
    </xf>
    <xf numFmtId="0" fontId="0" fillId="25" borderId="33" xfId="1" applyFont="1" applyFill="1" applyBorder="1" applyAlignment="1">
      <alignment horizontal="center" vertical="center" wrapText="1"/>
    </xf>
    <xf numFmtId="0" fontId="0" fillId="25" borderId="36" xfId="1" applyFont="1" applyFill="1" applyBorder="1" applyAlignment="1">
      <alignment horizontal="center" vertical="center"/>
    </xf>
    <xf numFmtId="0" fontId="0" fillId="25" borderId="33" xfId="1" applyFont="1" applyFill="1" applyBorder="1" applyAlignment="1">
      <alignment horizontal="center" vertical="center"/>
    </xf>
    <xf numFmtId="0" fontId="0" fillId="25" borderId="32" xfId="1" applyFont="1" applyFill="1" applyBorder="1" applyAlignment="1">
      <alignment horizontal="center" vertical="center"/>
    </xf>
    <xf numFmtId="0" fontId="0" fillId="25" borderId="20" xfId="1" applyFont="1" applyFill="1" applyBorder="1" applyAlignment="1">
      <alignment horizontal="center" vertical="center" wrapText="1"/>
    </xf>
    <xf numFmtId="0" fontId="0" fillId="25" borderId="49" xfId="1" applyFont="1" applyFill="1" applyBorder="1" applyAlignment="1">
      <alignment horizontal="center" vertical="center" wrapText="1"/>
    </xf>
    <xf numFmtId="0" fontId="0" fillId="25" borderId="70" xfId="1" applyFont="1" applyFill="1" applyBorder="1" applyAlignment="1">
      <alignment horizontal="center" vertical="center" wrapText="1"/>
    </xf>
    <xf numFmtId="0" fontId="0" fillId="25" borderId="14" xfId="1" applyFont="1" applyFill="1" applyBorder="1" applyAlignment="1">
      <alignment horizontal="center" vertical="center"/>
    </xf>
    <xf numFmtId="0" fontId="14" fillId="25" borderId="18" xfId="1" applyFont="1" applyFill="1" applyBorder="1" applyAlignment="1">
      <alignment horizontal="center" vertical="center" textRotation="90"/>
    </xf>
    <xf numFmtId="0" fontId="14" fillId="25" borderId="50" xfId="1" applyFont="1" applyFill="1" applyBorder="1" applyAlignment="1">
      <alignment horizontal="center" vertical="center" textRotation="90"/>
    </xf>
    <xf numFmtId="0" fontId="14" fillId="25" borderId="19" xfId="1" applyFont="1" applyFill="1" applyBorder="1" applyAlignment="1">
      <alignment horizontal="center" vertical="center" textRotation="90"/>
    </xf>
    <xf numFmtId="0" fontId="14" fillId="25" borderId="14" xfId="1" applyFont="1" applyFill="1" applyBorder="1" applyAlignment="1">
      <alignment horizontal="center" vertical="center" textRotation="90"/>
    </xf>
    <xf numFmtId="0" fontId="14" fillId="25" borderId="14" xfId="1" applyFont="1" applyFill="1" applyBorder="1" applyAlignment="1">
      <alignment horizontal="center" vertical="center" textRotation="90" wrapText="1"/>
    </xf>
    <xf numFmtId="0" fontId="0" fillId="25" borderId="18" xfId="1" applyFont="1" applyFill="1" applyBorder="1" applyAlignment="1">
      <alignment horizontal="center" vertical="center" textRotation="90" wrapText="1"/>
    </xf>
    <xf numFmtId="0" fontId="0" fillId="25" borderId="19" xfId="1" applyFont="1" applyFill="1" applyBorder="1" applyAlignment="1">
      <alignment horizontal="center" vertical="center" textRotation="90" wrapText="1"/>
    </xf>
    <xf numFmtId="0" fontId="0" fillId="25" borderId="21" xfId="1" applyFont="1" applyFill="1" applyBorder="1" applyAlignment="1">
      <alignment horizontal="center" vertical="center" textRotation="90"/>
    </xf>
    <xf numFmtId="0" fontId="0" fillId="25" borderId="22" xfId="1" applyFont="1" applyFill="1" applyBorder="1" applyAlignment="1">
      <alignment horizontal="center" vertical="center" textRotation="90"/>
    </xf>
    <xf numFmtId="0" fontId="0" fillId="25" borderId="35" xfId="1" applyFont="1" applyFill="1" applyBorder="1" applyAlignment="1">
      <alignment horizontal="center" vertical="center"/>
    </xf>
    <xf numFmtId="0" fontId="0" fillId="25" borderId="70" xfId="1" applyFont="1" applyFill="1" applyBorder="1" applyAlignment="1">
      <alignment horizontal="center" vertical="center"/>
    </xf>
    <xf numFmtId="0" fontId="12" fillId="27" borderId="20" xfId="1" applyFont="1" applyFill="1" applyBorder="1" applyAlignment="1">
      <alignment horizontal="center" vertical="center" wrapText="1"/>
    </xf>
    <xf numFmtId="0" fontId="12" fillId="27" borderId="36" xfId="1" applyFont="1" applyFill="1" applyBorder="1" applyAlignment="1">
      <alignment horizontal="center" vertical="center" wrapText="1"/>
    </xf>
    <xf numFmtId="0" fontId="12" fillId="27" borderId="51" xfId="1" applyFont="1" applyFill="1" applyBorder="1" applyAlignment="1">
      <alignment horizontal="center" vertical="center" wrapText="1"/>
    </xf>
    <xf numFmtId="0" fontId="8" fillId="27" borderId="18" xfId="1" applyFont="1" applyFill="1" applyBorder="1" applyAlignment="1">
      <alignment horizontal="center" vertical="center" wrapText="1"/>
    </xf>
    <xf numFmtId="0" fontId="8" fillId="27" borderId="19" xfId="1" applyFont="1" applyFill="1" applyBorder="1" applyAlignment="1">
      <alignment horizontal="center" vertical="center" wrapText="1"/>
    </xf>
    <xf numFmtId="0" fontId="12" fillId="27" borderId="81" xfId="1" applyFont="1" applyFill="1" applyBorder="1" applyAlignment="1">
      <alignment horizontal="center" vertical="center"/>
    </xf>
    <xf numFmtId="0" fontId="12" fillId="27" borderId="69" xfId="1" applyFont="1" applyFill="1" applyBorder="1" applyAlignment="1">
      <alignment horizontal="center" vertical="center"/>
    </xf>
    <xf numFmtId="0" fontId="12" fillId="27" borderId="85" xfId="1" applyFont="1" applyFill="1" applyBorder="1" applyAlignment="1">
      <alignment horizontal="center" vertical="center"/>
    </xf>
    <xf numFmtId="0" fontId="18" fillId="27" borderId="13" xfId="1" applyFont="1" applyFill="1" applyBorder="1" applyAlignment="1">
      <alignment horizontal="center" vertical="center" wrapText="1"/>
    </xf>
    <xf numFmtId="0" fontId="0" fillId="27" borderId="18" xfId="1" applyFont="1" applyFill="1" applyBorder="1" applyAlignment="1">
      <alignment horizontal="center" vertical="center" textRotation="90" wrapText="1"/>
    </xf>
    <xf numFmtId="0" fontId="0" fillId="27" borderId="19" xfId="1" applyFont="1" applyFill="1" applyBorder="1" applyAlignment="1">
      <alignment horizontal="center" vertical="center" textRotation="90" wrapText="1"/>
    </xf>
    <xf numFmtId="0" fontId="0" fillId="27" borderId="21" xfId="1" applyFont="1" applyFill="1" applyBorder="1" applyAlignment="1">
      <alignment horizontal="center" vertical="center" textRotation="90"/>
    </xf>
    <xf numFmtId="0" fontId="0" fillId="27" borderId="22" xfId="1" applyFont="1" applyFill="1" applyBorder="1" applyAlignment="1">
      <alignment horizontal="center" vertical="center" textRotation="90"/>
    </xf>
    <xf numFmtId="0" fontId="0" fillId="25" borderId="32" xfId="1" applyFont="1" applyFill="1" applyBorder="1" applyAlignment="1">
      <alignment horizontal="center" vertical="center" wrapText="1"/>
    </xf>
    <xf numFmtId="0" fontId="0" fillId="25" borderId="51" xfId="1" applyFont="1" applyFill="1" applyBorder="1" applyAlignment="1">
      <alignment horizontal="center" vertical="center" wrapText="1"/>
    </xf>
    <xf numFmtId="0" fontId="15" fillId="25" borderId="18" xfId="1" applyFont="1" applyFill="1" applyBorder="1" applyAlignment="1">
      <alignment horizontal="center" vertical="center" textRotation="90"/>
    </xf>
    <xf numFmtId="0" fontId="15" fillId="25" borderId="19" xfId="1" applyFont="1" applyFill="1" applyBorder="1" applyAlignment="1">
      <alignment horizontal="center" vertical="center" textRotation="90"/>
    </xf>
    <xf numFmtId="0" fontId="0" fillId="25" borderId="18" xfId="1" applyFont="1" applyFill="1" applyBorder="1" applyAlignment="1">
      <alignment horizontal="center" vertical="center" wrapText="1"/>
    </xf>
    <xf numFmtId="0" fontId="0" fillId="25" borderId="19" xfId="1" applyFont="1" applyFill="1" applyBorder="1" applyAlignment="1">
      <alignment horizontal="center" vertical="center" wrapText="1"/>
    </xf>
    <xf numFmtId="0" fontId="0" fillId="25" borderId="51" xfId="1" applyFont="1" applyFill="1" applyBorder="1" applyAlignment="1">
      <alignment horizontal="center" vertical="center"/>
    </xf>
    <xf numFmtId="0" fontId="0" fillId="34" borderId="32" xfId="1" applyFont="1" applyFill="1" applyBorder="1" applyAlignment="1">
      <alignment horizontal="center" vertical="center"/>
    </xf>
    <xf numFmtId="0" fontId="0" fillId="34" borderId="36" xfId="1" applyFont="1" applyFill="1" applyBorder="1" applyAlignment="1">
      <alignment horizontal="center" vertical="center"/>
    </xf>
    <xf numFmtId="0" fontId="0" fillId="34" borderId="33" xfId="1" applyFont="1" applyFill="1" applyBorder="1" applyAlignment="1">
      <alignment horizontal="center" vertical="center"/>
    </xf>
    <xf numFmtId="0" fontId="0" fillId="25" borderId="34" xfId="1" applyFont="1" applyFill="1" applyBorder="1" applyAlignment="1">
      <alignment horizontal="center" vertical="center" wrapText="1"/>
    </xf>
    <xf numFmtId="0" fontId="0" fillId="25" borderId="48" xfId="1" applyFont="1" applyFill="1" applyBorder="1" applyAlignment="1">
      <alignment horizontal="center" vertical="center" wrapText="1"/>
    </xf>
    <xf numFmtId="0" fontId="0" fillId="25" borderId="40" xfId="1" applyFont="1" applyFill="1" applyBorder="1" applyAlignment="1">
      <alignment horizontal="center" vertical="center" wrapText="1"/>
    </xf>
    <xf numFmtId="0" fontId="14" fillId="25" borderId="32" xfId="1" applyFont="1" applyFill="1" applyBorder="1" applyAlignment="1">
      <alignment horizontal="center" vertical="center" wrapText="1"/>
    </xf>
    <xf numFmtId="0" fontId="14" fillId="25" borderId="33" xfId="1" applyFont="1" applyFill="1" applyBorder="1" applyAlignment="1">
      <alignment horizontal="center" vertical="center" wrapText="1"/>
    </xf>
    <xf numFmtId="0" fontId="15" fillId="25" borderId="18" xfId="1" applyFont="1" applyFill="1" applyBorder="1" applyAlignment="1">
      <alignment horizontal="center" vertical="center" textRotation="90" wrapText="1"/>
    </xf>
    <xf numFmtId="0" fontId="15" fillId="25" borderId="19" xfId="1" applyFont="1" applyFill="1" applyBorder="1" applyAlignment="1">
      <alignment horizontal="center" vertical="center" textRotation="90" wrapText="1"/>
    </xf>
    <xf numFmtId="0" fontId="8" fillId="25" borderId="18" xfId="1" applyFont="1" applyFill="1" applyBorder="1" applyAlignment="1">
      <alignment horizontal="center" vertical="center" wrapText="1"/>
    </xf>
    <xf numFmtId="0" fontId="8" fillId="25" borderId="19" xfId="1" applyFont="1" applyFill="1" applyBorder="1" applyAlignment="1">
      <alignment horizontal="center" vertical="center" wrapText="1"/>
    </xf>
    <xf numFmtId="0" fontId="14" fillId="25" borderId="35" xfId="1" applyFont="1" applyFill="1" applyBorder="1" applyAlignment="1">
      <alignment horizontal="center" vertical="center"/>
    </xf>
    <xf numFmtId="0" fontId="14" fillId="25" borderId="34" xfId="1" applyFont="1" applyFill="1" applyBorder="1" applyAlignment="1">
      <alignment horizontal="center" vertical="center"/>
    </xf>
    <xf numFmtId="0" fontId="15" fillId="25" borderId="14" xfId="1" applyFont="1" applyFill="1" applyBorder="1" applyAlignment="1">
      <alignment horizontal="center" vertical="center" textRotation="90" wrapText="1"/>
    </xf>
    <xf numFmtId="0" fontId="14" fillId="25" borderId="18" xfId="1" applyFont="1" applyFill="1" applyBorder="1" applyAlignment="1">
      <alignment horizontal="center" vertical="center" textRotation="90" wrapText="1"/>
    </xf>
    <xf numFmtId="0" fontId="14" fillId="25" borderId="50" xfId="1" applyFont="1" applyFill="1" applyBorder="1" applyAlignment="1">
      <alignment horizontal="center" vertical="center" textRotation="90" wrapText="1"/>
    </xf>
    <xf numFmtId="0" fontId="14" fillId="25" borderId="19" xfId="1" applyFont="1" applyFill="1" applyBorder="1" applyAlignment="1">
      <alignment horizontal="center" vertical="center" textRotation="90" wrapText="1"/>
    </xf>
    <xf numFmtId="0" fontId="0" fillId="35" borderId="32" xfId="1" applyFont="1" applyFill="1" applyBorder="1" applyAlignment="1">
      <alignment horizontal="center" vertical="center"/>
    </xf>
    <xf numFmtId="0" fontId="0" fillId="35" borderId="36" xfId="1" applyFont="1" applyFill="1" applyBorder="1" applyAlignment="1">
      <alignment horizontal="center" vertical="center"/>
    </xf>
    <xf numFmtId="0" fontId="8" fillId="17" borderId="39" xfId="1" applyFont="1" applyFill="1" applyBorder="1" applyAlignment="1">
      <alignment vertical="center"/>
    </xf>
    <xf numFmtId="0" fontId="8" fillId="17" borderId="48" xfId="1" applyFont="1" applyFill="1" applyBorder="1" applyAlignment="1">
      <alignment vertical="center"/>
    </xf>
  </cellXfs>
  <cellStyles count="5">
    <cellStyle name="20% - Énfasis1" xfId="1" builtinId="30"/>
    <cellStyle name="20% - Énfasis2" xfId="2" builtinId="34"/>
    <cellStyle name="Hipervínculo" xfId="4" builtinId="8"/>
    <cellStyle name="Normal" xfId="0" builtinId="0"/>
    <cellStyle name="Normal 3" xfId="3" xr:uid="{00000000-0005-0000-0000-000003000000}"/>
  </cellStyles>
  <dxfs count="1">
    <dxf>
      <font>
        <color rgb="FFFF0000"/>
      </font>
    </dxf>
  </dxfs>
  <tableStyles count="0" defaultTableStyle="TableStyleMedium2" defaultPivotStyle="PivotStyleLight16"/>
  <colors>
    <mruColors>
      <color rgb="FFDA9694"/>
      <color rgb="FFFFFF66"/>
      <color rgb="FFFF9999"/>
      <color rgb="FFCC66FF"/>
      <color rgb="FFCC99FF"/>
      <color rgb="FF66FFFF"/>
      <color rgb="FFA6A6A6"/>
      <color rgb="FF948A54"/>
      <color rgb="FFCC9900"/>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3190875</xdr:colOff>
      <xdr:row>408</xdr:row>
      <xdr:rowOff>19050</xdr:rowOff>
    </xdr:from>
    <xdr:to>
      <xdr:col>8</xdr:col>
      <xdr:colOff>3428970</xdr:colOff>
      <xdr:row>408</xdr:row>
      <xdr:rowOff>266669</xdr:rowOff>
    </xdr:to>
    <xdr:pic>
      <xdr:nvPicPr>
        <xdr:cNvPr id="2" name="Imagen 1">
          <a:extLst>
            <a:ext uri="{FF2B5EF4-FFF2-40B4-BE49-F238E27FC236}">
              <a16:creationId xmlns:a16="http://schemas.microsoft.com/office/drawing/2014/main" id="{EEC20A0C-6EEE-4C9A-9B45-7C172EF1EC71}"/>
            </a:ext>
          </a:extLst>
        </xdr:cNvPr>
        <xdr:cNvPicPr>
          <a:picLocks noChangeAspect="1"/>
        </xdr:cNvPicPr>
      </xdr:nvPicPr>
      <xdr:blipFill>
        <a:blip xmlns:r="http://schemas.openxmlformats.org/officeDocument/2006/relationships" r:embed="rId1"/>
        <a:stretch>
          <a:fillRect/>
        </a:stretch>
      </xdr:blipFill>
      <xdr:spPr>
        <a:xfrm>
          <a:off x="15668625" y="171402375"/>
          <a:ext cx="238095" cy="24761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mailto:gvilchez@gmail.com" TargetMode="External"/><Relationship Id="rId13" Type="http://schemas.openxmlformats.org/officeDocument/2006/relationships/hyperlink" Target="mailto:mperez@hotmail.com" TargetMode="External"/><Relationship Id="rId3" Type="http://schemas.openxmlformats.org/officeDocument/2006/relationships/hyperlink" Target="mailto:gvilchez@gmail.com" TargetMode="External"/><Relationship Id="rId7" Type="http://schemas.openxmlformats.org/officeDocument/2006/relationships/hyperlink" Target="mailto:gvilchez@gmail.com" TargetMode="External"/><Relationship Id="rId12" Type="http://schemas.openxmlformats.org/officeDocument/2006/relationships/hyperlink" Target="mailto:mperez@hotmail.com" TargetMode="External"/><Relationship Id="rId17" Type="http://schemas.openxmlformats.org/officeDocument/2006/relationships/comments" Target="../comments4.xml"/><Relationship Id="rId2" Type="http://schemas.openxmlformats.org/officeDocument/2006/relationships/hyperlink" Target="mailto:gvilchez@gmail.com" TargetMode="External"/><Relationship Id="rId16" Type="http://schemas.openxmlformats.org/officeDocument/2006/relationships/vmlDrawing" Target="../drawings/vmlDrawing4.vml"/><Relationship Id="rId1" Type="http://schemas.openxmlformats.org/officeDocument/2006/relationships/hyperlink" Target="mailto:gvilchez@gmail.com" TargetMode="External"/><Relationship Id="rId6" Type="http://schemas.openxmlformats.org/officeDocument/2006/relationships/hyperlink" Target="mailto:gvilchez@gmail.com" TargetMode="External"/><Relationship Id="rId11" Type="http://schemas.openxmlformats.org/officeDocument/2006/relationships/hyperlink" Target="mailto:mperez@hotmail.com" TargetMode="External"/><Relationship Id="rId5" Type="http://schemas.openxmlformats.org/officeDocument/2006/relationships/hyperlink" Target="mailto:gvilchez@gmail.com" TargetMode="External"/><Relationship Id="rId15" Type="http://schemas.openxmlformats.org/officeDocument/2006/relationships/printerSettings" Target="../printerSettings/printerSettings5.bin"/><Relationship Id="rId10" Type="http://schemas.openxmlformats.org/officeDocument/2006/relationships/hyperlink" Target="mailto:mperez@hotmail.com" TargetMode="External"/><Relationship Id="rId4" Type="http://schemas.openxmlformats.org/officeDocument/2006/relationships/hyperlink" Target="mailto:gvilchez@gmail.com" TargetMode="External"/><Relationship Id="rId9" Type="http://schemas.openxmlformats.org/officeDocument/2006/relationships/hyperlink" Target="mailto:gvilchez@gmail.com" TargetMode="External"/><Relationship Id="rId14" Type="http://schemas.openxmlformats.org/officeDocument/2006/relationships/hyperlink" Target="mailto:mperez@hotmail.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gemmatest@grupoglobal.cl" TargetMode="External"/><Relationship Id="rId13" Type="http://schemas.openxmlformats.org/officeDocument/2006/relationships/hyperlink" Target="mailto:gemmatest@grupoglobal.cl" TargetMode="External"/><Relationship Id="rId18" Type="http://schemas.openxmlformats.org/officeDocument/2006/relationships/hyperlink" Target="mailto:mperez@hotmail.com" TargetMode="External"/><Relationship Id="rId3" Type="http://schemas.openxmlformats.org/officeDocument/2006/relationships/hyperlink" Target="mailto:mperez@hotmail.com" TargetMode="External"/><Relationship Id="rId21" Type="http://schemas.openxmlformats.org/officeDocument/2006/relationships/comments" Target="../comments5.xml"/><Relationship Id="rId7" Type="http://schemas.openxmlformats.org/officeDocument/2006/relationships/hyperlink" Target="mailto:gemmatest@grupoglobal.cl" TargetMode="External"/><Relationship Id="rId12" Type="http://schemas.openxmlformats.org/officeDocument/2006/relationships/hyperlink" Target="mailto:gemmatest@grupoglobal.cl" TargetMode="External"/><Relationship Id="rId17" Type="http://schemas.openxmlformats.org/officeDocument/2006/relationships/hyperlink" Target="mailto:gemmatest@grupoglobal.cl" TargetMode="External"/><Relationship Id="rId2" Type="http://schemas.openxmlformats.org/officeDocument/2006/relationships/hyperlink" Target="mailto:mperez@hotmail.com" TargetMode="External"/><Relationship Id="rId16" Type="http://schemas.openxmlformats.org/officeDocument/2006/relationships/hyperlink" Target="mailto:gemmatest@grupoglobal.cl" TargetMode="External"/><Relationship Id="rId20" Type="http://schemas.openxmlformats.org/officeDocument/2006/relationships/vmlDrawing" Target="../drawings/vmlDrawing5.vml"/><Relationship Id="rId1" Type="http://schemas.openxmlformats.org/officeDocument/2006/relationships/hyperlink" Target="mailto:mperez@hotmail.com" TargetMode="External"/><Relationship Id="rId6" Type="http://schemas.openxmlformats.org/officeDocument/2006/relationships/hyperlink" Target="mailto:gemmatest@grupoglobal.cl" TargetMode="External"/><Relationship Id="rId11" Type="http://schemas.openxmlformats.org/officeDocument/2006/relationships/hyperlink" Target="mailto:gemmatest@grupoglobal.cl" TargetMode="External"/><Relationship Id="rId5" Type="http://schemas.openxmlformats.org/officeDocument/2006/relationships/hyperlink" Target="mailto:transporteh@gmail.cl" TargetMode="External"/><Relationship Id="rId15" Type="http://schemas.openxmlformats.org/officeDocument/2006/relationships/hyperlink" Target="mailto:gemmatest@grupoglobal.cl" TargetMode="External"/><Relationship Id="rId10" Type="http://schemas.openxmlformats.org/officeDocument/2006/relationships/hyperlink" Target="mailto:gemmatest@grupoglobal.cl" TargetMode="External"/><Relationship Id="rId19" Type="http://schemas.openxmlformats.org/officeDocument/2006/relationships/printerSettings" Target="../printerSettings/printerSettings6.bin"/><Relationship Id="rId4" Type="http://schemas.openxmlformats.org/officeDocument/2006/relationships/hyperlink" Target="mailto:mperez@hotmail.com" TargetMode="External"/><Relationship Id="rId9" Type="http://schemas.openxmlformats.org/officeDocument/2006/relationships/hyperlink" Target="mailto:gemmatest@grupoglobal.cl" TargetMode="External"/><Relationship Id="rId14" Type="http://schemas.openxmlformats.org/officeDocument/2006/relationships/hyperlink" Target="mailto:gemmatest@grupoglobal.cl"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jperez@gmail.com" TargetMode="External"/><Relationship Id="rId13" Type="http://schemas.openxmlformats.org/officeDocument/2006/relationships/hyperlink" Target="mailto:jperez@gmail.com" TargetMode="External"/><Relationship Id="rId18" Type="http://schemas.openxmlformats.org/officeDocument/2006/relationships/hyperlink" Target="mailto:jperez@gmail.com" TargetMode="External"/><Relationship Id="rId3" Type="http://schemas.openxmlformats.org/officeDocument/2006/relationships/hyperlink" Target="mailto:jperez@gmail.com" TargetMode="External"/><Relationship Id="rId21" Type="http://schemas.openxmlformats.org/officeDocument/2006/relationships/hyperlink" Target="mailto:jperez@gmail.com" TargetMode="External"/><Relationship Id="rId7" Type="http://schemas.openxmlformats.org/officeDocument/2006/relationships/hyperlink" Target="mailto:jperez@gmail.com" TargetMode="External"/><Relationship Id="rId12" Type="http://schemas.openxmlformats.org/officeDocument/2006/relationships/hyperlink" Target="mailto:jperez@gmail.com" TargetMode="External"/><Relationship Id="rId17" Type="http://schemas.openxmlformats.org/officeDocument/2006/relationships/hyperlink" Target="mailto:jperez@gmail.com" TargetMode="External"/><Relationship Id="rId25" Type="http://schemas.openxmlformats.org/officeDocument/2006/relationships/comments" Target="../comments6.xml"/><Relationship Id="rId2" Type="http://schemas.openxmlformats.org/officeDocument/2006/relationships/hyperlink" Target="mailto:jperez@gmail.com" TargetMode="External"/><Relationship Id="rId16" Type="http://schemas.openxmlformats.org/officeDocument/2006/relationships/hyperlink" Target="mailto:jperez@gmail.com" TargetMode="External"/><Relationship Id="rId20" Type="http://schemas.openxmlformats.org/officeDocument/2006/relationships/hyperlink" Target="mailto:jperez@gmail.com" TargetMode="External"/><Relationship Id="rId1" Type="http://schemas.openxmlformats.org/officeDocument/2006/relationships/hyperlink" Target="mailto:jperez@gmail.com" TargetMode="External"/><Relationship Id="rId6" Type="http://schemas.openxmlformats.org/officeDocument/2006/relationships/hyperlink" Target="mailto:jperez@gmail.com" TargetMode="External"/><Relationship Id="rId11" Type="http://schemas.openxmlformats.org/officeDocument/2006/relationships/hyperlink" Target="mailto:jperez@gmail.com" TargetMode="External"/><Relationship Id="rId24" Type="http://schemas.openxmlformats.org/officeDocument/2006/relationships/vmlDrawing" Target="../drawings/vmlDrawing6.vml"/><Relationship Id="rId5" Type="http://schemas.openxmlformats.org/officeDocument/2006/relationships/hyperlink" Target="mailto:jperez@gmail.com" TargetMode="External"/><Relationship Id="rId15" Type="http://schemas.openxmlformats.org/officeDocument/2006/relationships/hyperlink" Target="mailto:jperez@gmail.com" TargetMode="External"/><Relationship Id="rId23" Type="http://schemas.openxmlformats.org/officeDocument/2006/relationships/printerSettings" Target="../printerSettings/printerSettings7.bin"/><Relationship Id="rId10" Type="http://schemas.openxmlformats.org/officeDocument/2006/relationships/hyperlink" Target="mailto:jperez@gmail.com" TargetMode="External"/><Relationship Id="rId19" Type="http://schemas.openxmlformats.org/officeDocument/2006/relationships/hyperlink" Target="mailto:jperez@gmail.com" TargetMode="External"/><Relationship Id="rId4" Type="http://schemas.openxmlformats.org/officeDocument/2006/relationships/hyperlink" Target="mailto:jperez@gmail.com" TargetMode="External"/><Relationship Id="rId9" Type="http://schemas.openxmlformats.org/officeDocument/2006/relationships/hyperlink" Target="mailto:jperez@gmail.com" TargetMode="External"/><Relationship Id="rId14" Type="http://schemas.openxmlformats.org/officeDocument/2006/relationships/hyperlink" Target="mailto:jperez@gmail.com" TargetMode="External"/><Relationship Id="rId22" Type="http://schemas.openxmlformats.org/officeDocument/2006/relationships/hyperlink" Target="mailto:jperez@gmail.com"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mailto:gventas@gmail.com" TargetMode="External"/><Relationship Id="rId7" Type="http://schemas.openxmlformats.org/officeDocument/2006/relationships/hyperlink" Target="mailto:gventas22@gmail.com" TargetMode="External"/><Relationship Id="rId2" Type="http://schemas.openxmlformats.org/officeDocument/2006/relationships/hyperlink" Target="mailto:msilva@latam.cl" TargetMode="External"/><Relationship Id="rId1" Type="http://schemas.openxmlformats.org/officeDocument/2006/relationships/hyperlink" Target="mailto:gventas@gmail.com" TargetMode="External"/><Relationship Id="rId6" Type="http://schemas.openxmlformats.org/officeDocument/2006/relationships/hyperlink" Target="mailto:msilva@gmail.com" TargetMode="External"/><Relationship Id="rId5" Type="http://schemas.openxmlformats.org/officeDocument/2006/relationships/hyperlink" Target="mailto:msilva@gmail.com" TargetMode="External"/><Relationship Id="rId4" Type="http://schemas.openxmlformats.org/officeDocument/2006/relationships/hyperlink" Target="mailto:gventas@gmail.com"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mailto:gemmatest@gruopoglobal.cl" TargetMode="External"/><Relationship Id="rId13" Type="http://schemas.openxmlformats.org/officeDocument/2006/relationships/hyperlink" Target="mailto:gemmatest@gruopoglobal.cl" TargetMode="External"/><Relationship Id="rId18" Type="http://schemas.openxmlformats.org/officeDocument/2006/relationships/hyperlink" Target="mailto:yelise2003as@gmail.com" TargetMode="External"/><Relationship Id="rId3" Type="http://schemas.openxmlformats.org/officeDocument/2006/relationships/hyperlink" Target="mailto:gemmatest@gruopoglobal.cl" TargetMode="External"/><Relationship Id="rId21" Type="http://schemas.openxmlformats.org/officeDocument/2006/relationships/printerSettings" Target="../printerSettings/printerSettings13.bin"/><Relationship Id="rId7" Type="http://schemas.openxmlformats.org/officeDocument/2006/relationships/hyperlink" Target="mailto:gemmatest@gruopoglobal.cl" TargetMode="External"/><Relationship Id="rId12" Type="http://schemas.openxmlformats.org/officeDocument/2006/relationships/hyperlink" Target="mailto:gemmatest@gruopoglobal.cl" TargetMode="External"/><Relationship Id="rId17" Type="http://schemas.openxmlformats.org/officeDocument/2006/relationships/hyperlink" Target="mailto:yelise2003as@gmail.com" TargetMode="External"/><Relationship Id="rId2" Type="http://schemas.openxmlformats.org/officeDocument/2006/relationships/hyperlink" Target="mailto:gemmatest@gruopoglobal.cl" TargetMode="External"/><Relationship Id="rId16" Type="http://schemas.openxmlformats.org/officeDocument/2006/relationships/hyperlink" Target="mailto:yelise2003as@gmail.com" TargetMode="External"/><Relationship Id="rId20" Type="http://schemas.openxmlformats.org/officeDocument/2006/relationships/hyperlink" Target="mailto:yelise2003as@gmail.com" TargetMode="External"/><Relationship Id="rId1" Type="http://schemas.openxmlformats.org/officeDocument/2006/relationships/hyperlink" Target="mailto:gemmatest@gruopoglobal.cl" TargetMode="External"/><Relationship Id="rId6" Type="http://schemas.openxmlformats.org/officeDocument/2006/relationships/hyperlink" Target="mailto:gemmatest@gruopoglobal.cl" TargetMode="External"/><Relationship Id="rId11" Type="http://schemas.openxmlformats.org/officeDocument/2006/relationships/hyperlink" Target="mailto:gemmatest@gruopoglobal.cl" TargetMode="External"/><Relationship Id="rId5" Type="http://schemas.openxmlformats.org/officeDocument/2006/relationships/hyperlink" Target="mailto:gemmatest@gruopoglobal.cl" TargetMode="External"/><Relationship Id="rId15" Type="http://schemas.openxmlformats.org/officeDocument/2006/relationships/hyperlink" Target="mailto:yelise2003as@gmail.com" TargetMode="External"/><Relationship Id="rId10" Type="http://schemas.openxmlformats.org/officeDocument/2006/relationships/hyperlink" Target="mailto:gemmatest@gruopoglobal.cl" TargetMode="External"/><Relationship Id="rId19" Type="http://schemas.openxmlformats.org/officeDocument/2006/relationships/hyperlink" Target="mailto:yelise2003as@gmail.com" TargetMode="External"/><Relationship Id="rId4" Type="http://schemas.openxmlformats.org/officeDocument/2006/relationships/hyperlink" Target="mailto:gemmatest@gruopoglobal.cl" TargetMode="External"/><Relationship Id="rId9" Type="http://schemas.openxmlformats.org/officeDocument/2006/relationships/hyperlink" Target="mailto:gemmatest@gruopoglobal.cl" TargetMode="External"/><Relationship Id="rId14" Type="http://schemas.openxmlformats.org/officeDocument/2006/relationships/hyperlink" Target="mailto:yelise2003as@gmail.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A96AC-1FFE-43FB-BB5A-AC83B9905F9C}">
  <dimension ref="A1:I859"/>
  <sheetViews>
    <sheetView zoomScaleNormal="100" zoomScaleSheetLayoutView="100" workbookViewId="0">
      <pane ySplit="1" topLeftCell="A770" activePane="bottomLeft" state="frozen"/>
      <selection activeCell="F13" sqref="F13"/>
      <selection pane="bottomLeft" activeCell="C785" sqref="C785"/>
    </sheetView>
  </sheetViews>
  <sheetFormatPr baseColWidth="10" defaultRowHeight="15" x14ac:dyDescent="0.25"/>
  <cols>
    <col min="1" max="1" width="11" style="104" customWidth="1"/>
    <col min="2" max="2" width="22" customWidth="1"/>
    <col min="3" max="3" width="26.85546875" bestFit="1" customWidth="1"/>
    <col min="4" max="4" width="22.28515625" bestFit="1" customWidth="1"/>
    <col min="5" max="5" width="27.42578125" bestFit="1" customWidth="1"/>
    <col min="6" max="6" width="25.85546875" bestFit="1" customWidth="1"/>
    <col min="7" max="7" width="25.85546875" style="26" bestFit="1" customWidth="1"/>
    <col min="8" max="8" width="25.85546875" style="26" customWidth="1"/>
    <col min="9" max="9" width="136" bestFit="1" customWidth="1"/>
  </cols>
  <sheetData>
    <row r="1" spans="1:9" s="104" customFormat="1" x14ac:dyDescent="0.25">
      <c r="A1" s="102"/>
      <c r="B1" s="105" t="s">
        <v>3</v>
      </c>
      <c r="C1" s="105" t="s">
        <v>4</v>
      </c>
      <c r="D1" s="105" t="s">
        <v>5</v>
      </c>
      <c r="E1" s="105"/>
      <c r="F1" s="100"/>
      <c r="G1" s="101"/>
      <c r="H1" s="101"/>
      <c r="I1" s="100"/>
    </row>
    <row r="2" spans="1:9" s="104" customFormat="1" x14ac:dyDescent="0.25">
      <c r="A2" s="106" t="s">
        <v>25</v>
      </c>
      <c r="B2" s="119" t="s">
        <v>80</v>
      </c>
      <c r="C2" s="114" t="s">
        <v>212</v>
      </c>
      <c r="D2" s="114"/>
      <c r="E2" s="114"/>
      <c r="F2" s="114" t="s">
        <v>213</v>
      </c>
      <c r="G2" s="89" t="s">
        <v>560</v>
      </c>
      <c r="H2" s="116"/>
      <c r="I2" s="115"/>
    </row>
    <row r="3" spans="1:9" s="104" customFormat="1" x14ac:dyDescent="0.25">
      <c r="A3" s="113"/>
      <c r="B3" s="117"/>
      <c r="C3" s="114"/>
      <c r="D3" s="114"/>
      <c r="E3" s="114"/>
      <c r="F3" s="114" t="s">
        <v>35</v>
      </c>
      <c r="G3" s="89" t="s">
        <v>560</v>
      </c>
      <c r="H3" s="116"/>
      <c r="I3" s="115"/>
    </row>
    <row r="4" spans="1:9" s="104" customFormat="1" x14ac:dyDescent="0.25">
      <c r="A4" s="113"/>
      <c r="B4" s="117"/>
      <c r="C4" s="114"/>
      <c r="D4" s="114"/>
      <c r="E4" s="114"/>
      <c r="F4" s="114" t="s">
        <v>39</v>
      </c>
      <c r="G4" s="89" t="s">
        <v>560</v>
      </c>
      <c r="H4" s="116"/>
      <c r="I4" s="115" t="s">
        <v>490</v>
      </c>
    </row>
    <row r="5" spans="1:9" s="104" customFormat="1" x14ac:dyDescent="0.25">
      <c r="A5" s="113"/>
      <c r="B5" s="117"/>
      <c r="C5" s="114"/>
      <c r="D5" s="114"/>
      <c r="E5" s="114"/>
      <c r="F5" s="114" t="s">
        <v>214</v>
      </c>
      <c r="G5" s="89" t="s">
        <v>560</v>
      </c>
      <c r="H5" s="116"/>
      <c r="I5" s="115" t="s">
        <v>491</v>
      </c>
    </row>
    <row r="6" spans="1:9" s="104" customFormat="1" x14ac:dyDescent="0.25">
      <c r="A6" s="113"/>
      <c r="B6" s="117"/>
      <c r="C6" s="114"/>
      <c r="D6" s="114"/>
      <c r="E6" s="114"/>
      <c r="F6" s="115"/>
      <c r="G6" s="89"/>
      <c r="H6" s="118" t="s">
        <v>215</v>
      </c>
      <c r="I6" s="115"/>
    </row>
    <row r="7" spans="1:9" s="104" customFormat="1" x14ac:dyDescent="0.25">
      <c r="A7" s="113"/>
      <c r="B7" s="117"/>
      <c r="C7" s="114"/>
      <c r="D7" s="114"/>
      <c r="E7" s="114"/>
      <c r="F7" s="115"/>
      <c r="G7" s="89"/>
      <c r="H7" s="118" t="s">
        <v>62</v>
      </c>
      <c r="I7" s="115"/>
    </row>
    <row r="8" spans="1:9" s="104" customFormat="1" x14ac:dyDescent="0.25">
      <c r="A8" s="113"/>
      <c r="B8" s="117"/>
      <c r="C8" s="114"/>
      <c r="D8" s="114"/>
      <c r="E8" s="114"/>
      <c r="F8" s="115"/>
      <c r="G8" s="120"/>
      <c r="H8" s="118" t="s">
        <v>525</v>
      </c>
      <c r="I8" s="115"/>
    </row>
    <row r="9" spans="1:9" s="104" customFormat="1" x14ac:dyDescent="0.25">
      <c r="A9" s="113"/>
      <c r="B9" s="117"/>
      <c r="C9" s="121"/>
      <c r="D9" s="121"/>
      <c r="E9" s="121"/>
      <c r="F9" s="122"/>
      <c r="G9" s="146"/>
      <c r="H9" s="123" t="s">
        <v>72</v>
      </c>
      <c r="I9" s="115" t="s">
        <v>522</v>
      </c>
    </row>
    <row r="10" spans="1:9" x14ac:dyDescent="0.25">
      <c r="B10" s="785" t="s">
        <v>0</v>
      </c>
      <c r="C10" s="68" t="s">
        <v>26</v>
      </c>
      <c r="D10" s="98" t="s">
        <v>27</v>
      </c>
      <c r="E10" s="88"/>
      <c r="F10" s="88" t="s">
        <v>29</v>
      </c>
      <c r="G10" s="89" t="s">
        <v>560</v>
      </c>
      <c r="H10" s="89"/>
      <c r="I10" s="17"/>
    </row>
    <row r="11" spans="1:9" x14ac:dyDescent="0.25">
      <c r="B11" s="785"/>
      <c r="C11" s="88" t="s">
        <v>28</v>
      </c>
      <c r="D11" s="88"/>
      <c r="E11" s="88"/>
      <c r="F11" s="88" t="s">
        <v>30</v>
      </c>
      <c r="G11" s="89" t="s">
        <v>560</v>
      </c>
      <c r="H11" s="89"/>
      <c r="I11" s="17"/>
    </row>
    <row r="12" spans="1:9" x14ac:dyDescent="0.25">
      <c r="B12" s="785"/>
      <c r="C12" s="17"/>
      <c r="D12" s="17"/>
      <c r="E12" s="17"/>
      <c r="F12" s="88" t="s">
        <v>31</v>
      </c>
      <c r="G12" s="89" t="s">
        <v>560</v>
      </c>
      <c r="H12" s="89"/>
      <c r="I12" s="17"/>
    </row>
    <row r="13" spans="1:9" ht="150" x14ac:dyDescent="0.25">
      <c r="A13" s="103"/>
      <c r="B13" s="785"/>
      <c r="C13" s="17"/>
      <c r="D13" s="17"/>
      <c r="E13" s="17"/>
      <c r="F13" s="92" t="s">
        <v>32</v>
      </c>
      <c r="G13" s="93" t="s">
        <v>485</v>
      </c>
      <c r="H13" s="93"/>
      <c r="I13" s="18"/>
    </row>
    <row r="14" spans="1:9" x14ac:dyDescent="0.25">
      <c r="A14" s="103"/>
      <c r="B14" s="785"/>
      <c r="C14" s="17"/>
      <c r="D14" s="17"/>
      <c r="E14" s="17"/>
      <c r="F14" s="88" t="s">
        <v>33</v>
      </c>
      <c r="G14" s="89" t="s">
        <v>47</v>
      </c>
      <c r="H14" s="89"/>
      <c r="I14" s="17"/>
    </row>
    <row r="15" spans="1:9" x14ac:dyDescent="0.25">
      <c r="A15" s="103"/>
      <c r="B15" s="785"/>
      <c r="C15" s="17"/>
      <c r="D15" s="17"/>
      <c r="E15" s="17"/>
      <c r="F15" s="88" t="s">
        <v>24</v>
      </c>
      <c r="G15" s="89" t="s">
        <v>2</v>
      </c>
      <c r="H15" s="89"/>
      <c r="I15" s="17"/>
    </row>
    <row r="16" spans="1:9" x14ac:dyDescent="0.25">
      <c r="A16" s="103"/>
      <c r="B16" s="785"/>
      <c r="C16" s="17"/>
      <c r="D16" s="17"/>
      <c r="E16" s="17"/>
      <c r="F16" s="88" t="s">
        <v>34</v>
      </c>
      <c r="G16" s="89" t="s">
        <v>48</v>
      </c>
      <c r="H16" s="89"/>
      <c r="I16" s="17"/>
    </row>
    <row r="17" spans="1:9" x14ac:dyDescent="0.25">
      <c r="A17" s="103"/>
      <c r="B17" s="785"/>
      <c r="C17" s="17"/>
      <c r="D17" s="17"/>
      <c r="E17" s="17"/>
      <c r="F17" s="88" t="s">
        <v>35</v>
      </c>
      <c r="G17" s="89" t="s">
        <v>560</v>
      </c>
      <c r="H17" s="89"/>
      <c r="I17" s="17"/>
    </row>
    <row r="18" spans="1:9" x14ac:dyDescent="0.25">
      <c r="A18" s="103"/>
      <c r="B18" s="785"/>
      <c r="C18" s="17"/>
      <c r="D18" s="17"/>
      <c r="E18" s="17"/>
      <c r="F18" s="68" t="s">
        <v>36</v>
      </c>
      <c r="G18" s="90" t="s">
        <v>27</v>
      </c>
      <c r="H18" s="108"/>
      <c r="I18" s="17"/>
    </row>
    <row r="19" spans="1:9" x14ac:dyDescent="0.25">
      <c r="A19" s="103"/>
      <c r="B19" s="785"/>
      <c r="C19" s="17"/>
      <c r="D19" s="17"/>
      <c r="E19" s="17"/>
      <c r="F19" s="91" t="s">
        <v>51</v>
      </c>
      <c r="G19" s="94" t="s">
        <v>54</v>
      </c>
      <c r="H19" s="109"/>
      <c r="I19" s="17"/>
    </row>
    <row r="20" spans="1:9" ht="60" x14ac:dyDescent="0.25">
      <c r="A20" s="103"/>
      <c r="B20" s="785"/>
      <c r="C20" s="17"/>
      <c r="D20" s="17"/>
      <c r="E20" s="17"/>
      <c r="F20" s="91" t="s">
        <v>37</v>
      </c>
      <c r="G20" s="93" t="s">
        <v>483</v>
      </c>
      <c r="H20" s="97"/>
      <c r="I20" s="17"/>
    </row>
    <row r="21" spans="1:9" x14ac:dyDescent="0.25">
      <c r="A21" s="103"/>
      <c r="B21" s="785"/>
      <c r="C21" s="17"/>
      <c r="D21" s="17"/>
      <c r="E21" s="17"/>
      <c r="F21" s="88" t="s">
        <v>38</v>
      </c>
      <c r="G21" s="89" t="s">
        <v>52</v>
      </c>
      <c r="H21" s="89"/>
      <c r="I21" s="17"/>
    </row>
    <row r="22" spans="1:9" x14ac:dyDescent="0.25">
      <c r="A22" s="103"/>
      <c r="B22" s="785"/>
      <c r="C22" s="17"/>
      <c r="D22" s="17"/>
      <c r="E22" s="17"/>
      <c r="F22" s="88" t="s">
        <v>39</v>
      </c>
      <c r="G22" s="89" t="s">
        <v>560</v>
      </c>
      <c r="H22" s="89"/>
      <c r="I22" s="17"/>
    </row>
    <row r="23" spans="1:9" x14ac:dyDescent="0.25">
      <c r="A23" s="103"/>
      <c r="B23" s="785"/>
      <c r="C23" s="17"/>
      <c r="D23" s="17"/>
      <c r="E23" s="17"/>
      <c r="F23" s="88" t="s">
        <v>41</v>
      </c>
      <c r="G23" s="89" t="s">
        <v>560</v>
      </c>
      <c r="H23" s="89"/>
      <c r="I23" s="17"/>
    </row>
    <row r="24" spans="1:9" ht="75" x14ac:dyDescent="0.25">
      <c r="A24" s="103"/>
      <c r="B24" s="785"/>
      <c r="C24" s="17"/>
      <c r="D24" s="17"/>
      <c r="E24" s="17"/>
      <c r="F24" s="92" t="s">
        <v>40</v>
      </c>
      <c r="G24" s="93" t="s">
        <v>486</v>
      </c>
      <c r="H24" s="93"/>
      <c r="I24" s="17"/>
    </row>
    <row r="25" spans="1:9" x14ac:dyDescent="0.25">
      <c r="A25" s="103"/>
      <c r="B25" s="785"/>
      <c r="C25" s="17"/>
      <c r="D25" s="17"/>
      <c r="E25" s="17"/>
      <c r="F25" s="88" t="s">
        <v>42</v>
      </c>
      <c r="G25" s="89" t="s">
        <v>49</v>
      </c>
      <c r="H25" s="89"/>
      <c r="I25" s="17"/>
    </row>
    <row r="26" spans="1:9" ht="75" x14ac:dyDescent="0.25">
      <c r="A26" s="103"/>
      <c r="B26" s="785"/>
      <c r="C26" s="17"/>
      <c r="D26" s="17"/>
      <c r="E26" s="17"/>
      <c r="F26" s="92" t="s">
        <v>43</v>
      </c>
      <c r="G26" s="93" t="s">
        <v>484</v>
      </c>
      <c r="H26" s="93"/>
      <c r="I26" s="17"/>
    </row>
    <row r="27" spans="1:9" ht="60" x14ac:dyDescent="0.25">
      <c r="A27" s="103"/>
      <c r="B27" s="785"/>
      <c r="C27" s="17"/>
      <c r="D27" s="17"/>
      <c r="E27" s="17"/>
      <c r="F27" s="88" t="s">
        <v>44</v>
      </c>
      <c r="G27" s="130" t="s">
        <v>431</v>
      </c>
      <c r="H27" s="89"/>
      <c r="I27" s="131" t="s">
        <v>489</v>
      </c>
    </row>
    <row r="28" spans="1:9" x14ac:dyDescent="0.25">
      <c r="A28" s="103"/>
      <c r="B28" s="785"/>
      <c r="C28" s="68" t="s">
        <v>26</v>
      </c>
      <c r="D28" s="144" t="s">
        <v>55</v>
      </c>
      <c r="E28" s="133"/>
      <c r="F28" s="133" t="s">
        <v>29</v>
      </c>
      <c r="G28" s="134" t="s">
        <v>560</v>
      </c>
      <c r="H28" s="134"/>
      <c r="I28" s="17"/>
    </row>
    <row r="29" spans="1:9" x14ac:dyDescent="0.25">
      <c r="A29" s="103"/>
      <c r="B29" s="785"/>
      <c r="C29" s="88" t="s">
        <v>28</v>
      </c>
      <c r="D29" s="88"/>
      <c r="E29" s="88"/>
      <c r="F29" s="88" t="s">
        <v>30</v>
      </c>
      <c r="G29" s="89" t="s">
        <v>560</v>
      </c>
      <c r="H29" s="89"/>
      <c r="I29" s="17"/>
    </row>
    <row r="30" spans="1:9" x14ac:dyDescent="0.25">
      <c r="A30" s="103"/>
      <c r="B30" s="785"/>
      <c r="C30" s="17"/>
      <c r="D30" s="17"/>
      <c r="E30" s="17"/>
      <c r="F30" s="88" t="s">
        <v>31</v>
      </c>
      <c r="G30" s="89" t="s">
        <v>560</v>
      </c>
      <c r="H30" s="89"/>
      <c r="I30" s="17"/>
    </row>
    <row r="31" spans="1:9" ht="150" x14ac:dyDescent="0.25">
      <c r="A31" s="103"/>
      <c r="B31" s="785"/>
      <c r="C31" s="17"/>
      <c r="D31" s="17"/>
      <c r="E31" s="17"/>
      <c r="F31" s="92" t="s">
        <v>32</v>
      </c>
      <c r="G31" s="93" t="s">
        <v>485</v>
      </c>
      <c r="H31" s="93"/>
      <c r="I31" s="18"/>
    </row>
    <row r="32" spans="1:9" x14ac:dyDescent="0.25">
      <c r="A32" s="103"/>
      <c r="B32" s="785"/>
      <c r="C32" s="17"/>
      <c r="D32" s="17"/>
      <c r="E32" s="17"/>
      <c r="F32" s="88" t="s">
        <v>33</v>
      </c>
      <c r="G32" s="89" t="s">
        <v>47</v>
      </c>
      <c r="H32" s="89"/>
      <c r="I32" s="17"/>
    </row>
    <row r="33" spans="1:9" x14ac:dyDescent="0.25">
      <c r="A33" s="103"/>
      <c r="B33" s="785"/>
      <c r="C33" s="17"/>
      <c r="D33" s="17"/>
      <c r="E33" s="17"/>
      <c r="F33" s="88" t="s">
        <v>24</v>
      </c>
      <c r="G33" s="89" t="s">
        <v>2</v>
      </c>
      <c r="H33" s="89"/>
      <c r="I33" s="17"/>
    </row>
    <row r="34" spans="1:9" x14ac:dyDescent="0.25">
      <c r="A34" s="103"/>
      <c r="B34" s="785"/>
      <c r="C34" s="17"/>
      <c r="D34" s="17"/>
      <c r="E34" s="17"/>
      <c r="F34" s="88" t="s">
        <v>34</v>
      </c>
      <c r="G34" s="89" t="s">
        <v>48</v>
      </c>
      <c r="H34" s="89"/>
      <c r="I34" s="17"/>
    </row>
    <row r="35" spans="1:9" x14ac:dyDescent="0.25">
      <c r="A35" s="103"/>
      <c r="B35" s="785"/>
      <c r="C35" s="17"/>
      <c r="D35" s="17"/>
      <c r="E35" s="17"/>
      <c r="F35" s="88" t="s">
        <v>35</v>
      </c>
      <c r="G35" s="89" t="s">
        <v>560</v>
      </c>
      <c r="H35" s="89"/>
      <c r="I35" s="17"/>
    </row>
    <row r="36" spans="1:9" x14ac:dyDescent="0.25">
      <c r="A36" s="103"/>
      <c r="B36" s="785"/>
      <c r="C36" s="17"/>
      <c r="D36" s="17"/>
      <c r="E36" s="17"/>
      <c r="F36" s="68" t="s">
        <v>36</v>
      </c>
      <c r="G36" s="90" t="s">
        <v>55</v>
      </c>
      <c r="H36" s="108"/>
      <c r="I36" s="17"/>
    </row>
    <row r="37" spans="1:9" x14ac:dyDescent="0.25">
      <c r="A37" s="103"/>
      <c r="B37" s="785"/>
      <c r="C37" s="17"/>
      <c r="D37" s="17"/>
      <c r="E37" s="17"/>
      <c r="F37" s="91" t="s">
        <v>51</v>
      </c>
      <c r="G37" s="94" t="s">
        <v>54</v>
      </c>
      <c r="H37" s="109"/>
      <c r="I37" s="17"/>
    </row>
    <row r="38" spans="1:9" ht="60" x14ac:dyDescent="0.25">
      <c r="A38" s="103"/>
      <c r="B38" s="785"/>
      <c r="C38" s="17"/>
      <c r="D38" s="17"/>
      <c r="E38" s="17"/>
      <c r="F38" s="91" t="s">
        <v>37</v>
      </c>
      <c r="G38" s="93" t="s">
        <v>483</v>
      </c>
      <c r="H38" s="93"/>
      <c r="I38" s="17"/>
    </row>
    <row r="39" spans="1:9" x14ac:dyDescent="0.25">
      <c r="A39" s="103"/>
      <c r="B39" s="785"/>
      <c r="C39" s="17"/>
      <c r="D39" s="17"/>
      <c r="E39" s="17"/>
      <c r="F39" s="88" t="s">
        <v>38</v>
      </c>
      <c r="G39" s="89" t="s">
        <v>52</v>
      </c>
      <c r="H39" s="89"/>
      <c r="I39" s="17"/>
    </row>
    <row r="40" spans="1:9" x14ac:dyDescent="0.25">
      <c r="A40" s="103"/>
      <c r="B40" s="785"/>
      <c r="C40" s="17"/>
      <c r="D40" s="17"/>
      <c r="E40" s="17"/>
      <c r="F40" s="88" t="s">
        <v>39</v>
      </c>
      <c r="G40" s="89" t="s">
        <v>560</v>
      </c>
      <c r="H40" s="89"/>
      <c r="I40" s="17"/>
    </row>
    <row r="41" spans="1:9" x14ac:dyDescent="0.25">
      <c r="A41" s="103"/>
      <c r="B41" s="785"/>
      <c r="C41" s="17"/>
      <c r="D41" s="17"/>
      <c r="E41" s="17"/>
      <c r="F41" s="88" t="s">
        <v>41</v>
      </c>
      <c r="G41" s="89" t="s">
        <v>560</v>
      </c>
      <c r="H41" s="89"/>
      <c r="I41" s="17"/>
    </row>
    <row r="42" spans="1:9" ht="75" x14ac:dyDescent="0.25">
      <c r="A42" s="103"/>
      <c r="B42" s="785"/>
      <c r="C42" s="17"/>
      <c r="D42" s="17"/>
      <c r="E42" s="17"/>
      <c r="F42" s="92" t="s">
        <v>40</v>
      </c>
      <c r="G42" s="93" t="s">
        <v>486</v>
      </c>
      <c r="H42" s="93"/>
      <c r="I42" s="17"/>
    </row>
    <row r="43" spans="1:9" x14ac:dyDescent="0.25">
      <c r="A43" s="103"/>
      <c r="B43" s="785"/>
      <c r="C43" s="17"/>
      <c r="D43" s="17"/>
      <c r="E43" s="17"/>
      <c r="F43" s="88" t="s">
        <v>42</v>
      </c>
      <c r="G43" s="89" t="s">
        <v>49</v>
      </c>
      <c r="H43" s="89"/>
      <c r="I43" s="17"/>
    </row>
    <row r="44" spans="1:9" ht="75" x14ac:dyDescent="0.25">
      <c r="A44" s="103"/>
      <c r="B44" s="785"/>
      <c r="C44" s="17"/>
      <c r="D44" s="17"/>
      <c r="E44" s="17"/>
      <c r="F44" s="92" t="s">
        <v>43</v>
      </c>
      <c r="G44" s="93" t="s">
        <v>487</v>
      </c>
      <c r="H44" s="93"/>
      <c r="I44" s="17"/>
    </row>
    <row r="45" spans="1:9" ht="59.25" customHeight="1" x14ac:dyDescent="0.25">
      <c r="A45" s="103"/>
      <c r="B45" s="785"/>
      <c r="C45" s="17"/>
      <c r="D45" s="17"/>
      <c r="E45" s="17"/>
      <c r="F45" s="88" t="s">
        <v>44</v>
      </c>
      <c r="G45" s="130" t="s">
        <v>431</v>
      </c>
      <c r="H45" s="89"/>
      <c r="I45" s="131" t="s">
        <v>488</v>
      </c>
    </row>
    <row r="46" spans="1:9" x14ac:dyDescent="0.25">
      <c r="A46" s="103"/>
      <c r="B46" s="785"/>
      <c r="C46" s="68" t="s">
        <v>26</v>
      </c>
      <c r="D46" s="132" t="s">
        <v>57</v>
      </c>
      <c r="E46" s="133"/>
      <c r="F46" s="133" t="s">
        <v>29</v>
      </c>
      <c r="G46" s="134" t="s">
        <v>560</v>
      </c>
      <c r="H46" s="134"/>
      <c r="I46" s="17"/>
    </row>
    <row r="47" spans="1:9" x14ac:dyDescent="0.25">
      <c r="A47" s="103"/>
      <c r="B47" s="785"/>
      <c r="C47" s="88" t="s">
        <v>28</v>
      </c>
      <c r="D47" s="88"/>
      <c r="E47" s="88"/>
      <c r="F47" s="88" t="s">
        <v>30</v>
      </c>
      <c r="G47" s="89" t="s">
        <v>560</v>
      </c>
      <c r="H47" s="89"/>
      <c r="I47" s="17"/>
    </row>
    <row r="48" spans="1:9" x14ac:dyDescent="0.25">
      <c r="A48" s="103"/>
      <c r="B48" s="785"/>
      <c r="C48" s="17"/>
      <c r="D48" s="17"/>
      <c r="E48" s="17"/>
      <c r="F48" s="88" t="s">
        <v>31</v>
      </c>
      <c r="G48" s="89" t="s">
        <v>560</v>
      </c>
      <c r="H48" s="89"/>
      <c r="I48" s="17"/>
    </row>
    <row r="49" spans="1:9" ht="150" x14ac:dyDescent="0.25">
      <c r="A49" s="103"/>
      <c r="B49" s="785"/>
      <c r="C49" s="17"/>
      <c r="D49" s="17"/>
      <c r="E49" s="17"/>
      <c r="F49" s="92" t="s">
        <v>32</v>
      </c>
      <c r="G49" s="93" t="s">
        <v>485</v>
      </c>
      <c r="H49" s="93"/>
      <c r="I49" s="18"/>
    </row>
    <row r="50" spans="1:9" x14ac:dyDescent="0.25">
      <c r="A50" s="103"/>
      <c r="B50" s="785"/>
      <c r="C50" s="17"/>
      <c r="D50" s="17"/>
      <c r="E50" s="17"/>
      <c r="F50" s="88" t="s">
        <v>33</v>
      </c>
      <c r="G50" s="89" t="s">
        <v>47</v>
      </c>
      <c r="H50" s="89"/>
      <c r="I50" s="17"/>
    </row>
    <row r="51" spans="1:9" x14ac:dyDescent="0.25">
      <c r="A51" s="103"/>
      <c r="B51" s="785"/>
      <c r="C51" s="17"/>
      <c r="D51" s="17"/>
      <c r="E51" s="17"/>
      <c r="F51" s="88" t="s">
        <v>24</v>
      </c>
      <c r="G51" s="89" t="s">
        <v>2</v>
      </c>
      <c r="H51" s="89"/>
      <c r="I51" s="17"/>
    </row>
    <row r="52" spans="1:9" x14ac:dyDescent="0.25">
      <c r="A52" s="103"/>
      <c r="B52" s="785"/>
      <c r="C52" s="17"/>
      <c r="D52" s="17"/>
      <c r="E52" s="17"/>
      <c r="F52" s="88" t="s">
        <v>34</v>
      </c>
      <c r="G52" s="89" t="s">
        <v>48</v>
      </c>
      <c r="H52" s="89"/>
      <c r="I52" s="17"/>
    </row>
    <row r="53" spans="1:9" x14ac:dyDescent="0.25">
      <c r="A53" s="103"/>
      <c r="B53" s="785"/>
      <c r="C53" s="17"/>
      <c r="D53" s="17"/>
      <c r="E53" s="17"/>
      <c r="F53" s="88" t="s">
        <v>35</v>
      </c>
      <c r="G53" s="89" t="s">
        <v>560</v>
      </c>
      <c r="H53" s="89"/>
      <c r="I53" s="17"/>
    </row>
    <row r="54" spans="1:9" x14ac:dyDescent="0.25">
      <c r="A54" s="103"/>
      <c r="B54" s="785"/>
      <c r="C54" s="17"/>
      <c r="D54" s="17"/>
      <c r="E54" s="17"/>
      <c r="F54" s="68" t="s">
        <v>36</v>
      </c>
      <c r="G54" s="90" t="s">
        <v>56</v>
      </c>
      <c r="H54" s="108"/>
      <c r="I54" s="17"/>
    </row>
    <row r="55" spans="1:9" x14ac:dyDescent="0.25">
      <c r="A55" s="103"/>
      <c r="B55" s="785"/>
      <c r="C55" s="17"/>
      <c r="D55" s="17"/>
      <c r="E55" s="17"/>
      <c r="F55" s="91" t="s">
        <v>51</v>
      </c>
      <c r="G55" s="94" t="s">
        <v>54</v>
      </c>
      <c r="H55" s="109"/>
      <c r="I55" s="17"/>
    </row>
    <row r="56" spans="1:9" ht="60" x14ac:dyDescent="0.25">
      <c r="A56" s="103"/>
      <c r="B56" s="785"/>
      <c r="C56" s="17"/>
      <c r="D56" s="17"/>
      <c r="E56" s="17"/>
      <c r="F56" s="91" t="s">
        <v>37</v>
      </c>
      <c r="G56" s="93" t="s">
        <v>483</v>
      </c>
      <c r="H56" s="93"/>
      <c r="I56" s="17"/>
    </row>
    <row r="57" spans="1:9" x14ac:dyDescent="0.25">
      <c r="A57" s="103"/>
      <c r="B57" s="785"/>
      <c r="C57" s="17"/>
      <c r="D57" s="17"/>
      <c r="E57" s="17"/>
      <c r="F57" s="88" t="s">
        <v>38</v>
      </c>
      <c r="G57" s="89" t="s">
        <v>52</v>
      </c>
      <c r="H57" s="89"/>
      <c r="I57" s="17"/>
    </row>
    <row r="58" spans="1:9" x14ac:dyDescent="0.25">
      <c r="A58" s="103"/>
      <c r="B58" s="785"/>
      <c r="C58" s="17"/>
      <c r="D58" s="17"/>
      <c r="E58" s="17"/>
      <c r="F58" s="88" t="s">
        <v>39</v>
      </c>
      <c r="G58" s="89" t="s">
        <v>560</v>
      </c>
      <c r="H58" s="89"/>
      <c r="I58" s="17"/>
    </row>
    <row r="59" spans="1:9" x14ac:dyDescent="0.25">
      <c r="A59" s="103"/>
      <c r="B59" s="785"/>
      <c r="C59" s="17"/>
      <c r="D59" s="17"/>
      <c r="E59" s="17"/>
      <c r="F59" s="88" t="s">
        <v>41</v>
      </c>
      <c r="G59" s="89" t="s">
        <v>560</v>
      </c>
      <c r="H59" s="89"/>
      <c r="I59" s="17"/>
    </row>
    <row r="60" spans="1:9" ht="75" x14ac:dyDescent="0.25">
      <c r="A60" s="103"/>
      <c r="B60" s="785"/>
      <c r="C60" s="17"/>
      <c r="D60" s="17"/>
      <c r="E60" s="17"/>
      <c r="F60" s="92" t="s">
        <v>40</v>
      </c>
      <c r="G60" s="93" t="s">
        <v>486</v>
      </c>
      <c r="H60" s="93"/>
      <c r="I60" s="17"/>
    </row>
    <row r="61" spans="1:9" x14ac:dyDescent="0.25">
      <c r="A61" s="103"/>
      <c r="B61" s="785"/>
      <c r="C61" s="17"/>
      <c r="D61" s="17"/>
      <c r="E61" s="17"/>
      <c r="F61" s="88" t="s">
        <v>42</v>
      </c>
      <c r="G61" s="89" t="s">
        <v>49</v>
      </c>
      <c r="H61" s="89"/>
      <c r="I61" s="17"/>
    </row>
    <row r="62" spans="1:9" ht="75" x14ac:dyDescent="0.25">
      <c r="A62" s="103"/>
      <c r="B62" s="785"/>
      <c r="C62" s="17"/>
      <c r="D62" s="17"/>
      <c r="E62" s="17"/>
      <c r="F62" s="92" t="s">
        <v>43</v>
      </c>
      <c r="G62" s="93" t="s">
        <v>487</v>
      </c>
      <c r="H62" s="93"/>
      <c r="I62" s="17"/>
    </row>
    <row r="63" spans="1:9" ht="60" customHeight="1" x14ac:dyDescent="0.25">
      <c r="A63" s="103"/>
      <c r="B63" s="785"/>
      <c r="C63" s="17"/>
      <c r="D63" s="17"/>
      <c r="E63" s="17"/>
      <c r="F63" s="92" t="s">
        <v>44</v>
      </c>
      <c r="G63" s="130" t="s">
        <v>431</v>
      </c>
      <c r="H63" s="89"/>
      <c r="I63" s="131" t="s">
        <v>492</v>
      </c>
    </row>
    <row r="64" spans="1:9" x14ac:dyDescent="0.25">
      <c r="A64" s="103"/>
      <c r="B64" s="785"/>
      <c r="C64" s="68" t="s">
        <v>26</v>
      </c>
      <c r="D64" s="144" t="s">
        <v>58</v>
      </c>
      <c r="E64" s="133"/>
      <c r="F64" s="133" t="s">
        <v>29</v>
      </c>
      <c r="G64" s="134" t="s">
        <v>560</v>
      </c>
      <c r="H64" s="134"/>
      <c r="I64" s="17"/>
    </row>
    <row r="65" spans="1:9" x14ac:dyDescent="0.25">
      <c r="A65" s="103"/>
      <c r="B65" s="785"/>
      <c r="C65" s="88" t="s">
        <v>28</v>
      </c>
      <c r="D65" s="88"/>
      <c r="E65" s="88"/>
      <c r="F65" s="88" t="s">
        <v>30</v>
      </c>
      <c r="G65" s="89" t="s">
        <v>560</v>
      </c>
      <c r="H65" s="89"/>
      <c r="I65" s="17"/>
    </row>
    <row r="66" spans="1:9" x14ac:dyDescent="0.25">
      <c r="A66" s="103"/>
      <c r="B66" s="785"/>
      <c r="C66" s="17"/>
      <c r="D66" s="17"/>
      <c r="E66" s="17"/>
      <c r="F66" s="88" t="s">
        <v>31</v>
      </c>
      <c r="G66" s="89" t="s">
        <v>560</v>
      </c>
      <c r="H66" s="89"/>
      <c r="I66" s="17"/>
    </row>
    <row r="67" spans="1:9" ht="150" x14ac:dyDescent="0.25">
      <c r="A67" s="103"/>
      <c r="B67" s="785"/>
      <c r="C67" s="17"/>
      <c r="D67" s="17"/>
      <c r="E67" s="17"/>
      <c r="F67" s="92" t="s">
        <v>32</v>
      </c>
      <c r="G67" s="93" t="s">
        <v>485</v>
      </c>
      <c r="H67" s="93"/>
      <c r="I67" s="18"/>
    </row>
    <row r="68" spans="1:9" x14ac:dyDescent="0.25">
      <c r="A68" s="103"/>
      <c r="B68" s="785"/>
      <c r="C68" s="17"/>
      <c r="D68" s="17"/>
      <c r="E68" s="17"/>
      <c r="F68" s="88" t="s">
        <v>33</v>
      </c>
      <c r="G68" s="89" t="s">
        <v>47</v>
      </c>
      <c r="H68" s="89"/>
      <c r="I68" s="17"/>
    </row>
    <row r="69" spans="1:9" x14ac:dyDescent="0.25">
      <c r="A69" s="103"/>
      <c r="B69" s="785"/>
      <c r="C69" s="17"/>
      <c r="D69" s="17"/>
      <c r="E69" s="17"/>
      <c r="F69" s="88" t="s">
        <v>24</v>
      </c>
      <c r="G69" s="89" t="s">
        <v>2</v>
      </c>
      <c r="H69" s="89"/>
      <c r="I69" s="17"/>
    </row>
    <row r="70" spans="1:9" x14ac:dyDescent="0.25">
      <c r="A70" s="103"/>
      <c r="B70" s="785"/>
      <c r="C70" s="17"/>
      <c r="D70" s="17"/>
      <c r="E70" s="17"/>
      <c r="F70" s="88" t="s">
        <v>34</v>
      </c>
      <c r="G70" s="89" t="s">
        <v>48</v>
      </c>
      <c r="H70" s="89"/>
      <c r="I70" s="17"/>
    </row>
    <row r="71" spans="1:9" x14ac:dyDescent="0.25">
      <c r="A71" s="103"/>
      <c r="B71" s="785"/>
      <c r="C71" s="17"/>
      <c r="D71" s="17"/>
      <c r="E71" s="17"/>
      <c r="F71" s="88" t="s">
        <v>35</v>
      </c>
      <c r="G71" s="89" t="s">
        <v>560</v>
      </c>
      <c r="H71" s="89"/>
      <c r="I71" s="17"/>
    </row>
    <row r="72" spans="1:9" x14ac:dyDescent="0.25">
      <c r="A72" s="103"/>
      <c r="B72" s="785"/>
      <c r="C72" s="17"/>
      <c r="D72" s="17"/>
      <c r="E72" s="17"/>
      <c r="F72" s="68" t="s">
        <v>36</v>
      </c>
      <c r="G72" s="90" t="s">
        <v>59</v>
      </c>
      <c r="H72" s="108"/>
      <c r="I72" s="17"/>
    </row>
    <row r="73" spans="1:9" x14ac:dyDescent="0.25">
      <c r="A73" s="103"/>
      <c r="B73" s="785"/>
      <c r="C73" s="17"/>
      <c r="D73" s="17"/>
      <c r="E73" s="17"/>
      <c r="F73" s="91" t="s">
        <v>51</v>
      </c>
      <c r="G73" s="94" t="s">
        <v>54</v>
      </c>
      <c r="H73" s="109"/>
      <c r="I73" s="17"/>
    </row>
    <row r="74" spans="1:9" ht="60" x14ac:dyDescent="0.25">
      <c r="A74" s="103"/>
      <c r="B74" s="785"/>
      <c r="C74" s="17"/>
      <c r="D74" s="17"/>
      <c r="E74" s="17"/>
      <c r="F74" s="91" t="s">
        <v>37</v>
      </c>
      <c r="G74" s="93" t="s">
        <v>483</v>
      </c>
      <c r="H74" s="93"/>
      <c r="I74" s="17"/>
    </row>
    <row r="75" spans="1:9" x14ac:dyDescent="0.25">
      <c r="A75" s="103"/>
      <c r="B75" s="785"/>
      <c r="C75" s="17"/>
      <c r="D75" s="17"/>
      <c r="E75" s="17"/>
      <c r="F75" s="88" t="s">
        <v>38</v>
      </c>
      <c r="G75" s="89" t="s">
        <v>52</v>
      </c>
      <c r="H75" s="89"/>
      <c r="I75" s="17"/>
    </row>
    <row r="76" spans="1:9" x14ac:dyDescent="0.25">
      <c r="A76" s="103"/>
      <c r="B76" s="785"/>
      <c r="C76" s="17"/>
      <c r="D76" s="17"/>
      <c r="E76" s="17"/>
      <c r="F76" s="88" t="s">
        <v>39</v>
      </c>
      <c r="G76" s="89" t="s">
        <v>560</v>
      </c>
      <c r="H76" s="89"/>
      <c r="I76" s="17"/>
    </row>
    <row r="77" spans="1:9" x14ac:dyDescent="0.25">
      <c r="A77" s="103"/>
      <c r="B77" s="785"/>
      <c r="C77" s="17"/>
      <c r="D77" s="17"/>
      <c r="E77" s="17"/>
      <c r="F77" s="88" t="s">
        <v>41</v>
      </c>
      <c r="G77" s="89" t="s">
        <v>560</v>
      </c>
      <c r="H77" s="89"/>
      <c r="I77" s="17"/>
    </row>
    <row r="78" spans="1:9" ht="75" x14ac:dyDescent="0.25">
      <c r="A78" s="103"/>
      <c r="B78" s="785"/>
      <c r="C78" s="17"/>
      <c r="D78" s="17"/>
      <c r="E78" s="17"/>
      <c r="F78" s="92" t="s">
        <v>40</v>
      </c>
      <c r="G78" s="93" t="s">
        <v>486</v>
      </c>
      <c r="H78" s="93"/>
      <c r="I78" s="17"/>
    </row>
    <row r="79" spans="1:9" x14ac:dyDescent="0.25">
      <c r="A79" s="103"/>
      <c r="B79" s="785"/>
      <c r="C79" s="17"/>
      <c r="D79" s="17"/>
      <c r="E79" s="17"/>
      <c r="F79" s="88" t="s">
        <v>42</v>
      </c>
      <c r="G79" s="89" t="s">
        <v>49</v>
      </c>
      <c r="H79" s="89"/>
      <c r="I79" s="17"/>
    </row>
    <row r="80" spans="1:9" ht="75" x14ac:dyDescent="0.25">
      <c r="A80" s="103"/>
      <c r="B80" s="785"/>
      <c r="C80" s="17"/>
      <c r="D80" s="17"/>
      <c r="E80" s="17"/>
      <c r="F80" s="92" t="s">
        <v>43</v>
      </c>
      <c r="G80" s="93" t="s">
        <v>487</v>
      </c>
      <c r="H80" s="93"/>
      <c r="I80" s="17"/>
    </row>
    <row r="81" spans="1:9" ht="60.75" customHeight="1" x14ac:dyDescent="0.25">
      <c r="A81" s="103"/>
      <c r="B81" s="785"/>
      <c r="C81" s="17"/>
      <c r="D81" s="17"/>
      <c r="E81" s="17"/>
      <c r="F81" s="92" t="s">
        <v>44</v>
      </c>
      <c r="G81" s="130" t="s">
        <v>431</v>
      </c>
      <c r="H81" s="89"/>
      <c r="I81" s="131" t="s">
        <v>493</v>
      </c>
    </row>
    <row r="82" spans="1:9" ht="14.25" customHeight="1" x14ac:dyDescent="0.25">
      <c r="A82" s="103"/>
      <c r="B82" s="785"/>
      <c r="C82" s="140" t="s">
        <v>26</v>
      </c>
      <c r="D82" s="144" t="s">
        <v>60</v>
      </c>
      <c r="E82" s="133"/>
      <c r="F82" s="133" t="s">
        <v>29</v>
      </c>
      <c r="G82" s="134" t="s">
        <v>560</v>
      </c>
      <c r="H82" s="136"/>
      <c r="I82" s="17"/>
    </row>
    <row r="83" spans="1:9" ht="14.25" customHeight="1" x14ac:dyDescent="0.25">
      <c r="A83" s="103"/>
      <c r="B83" s="785"/>
      <c r="C83" s="88" t="s">
        <v>28</v>
      </c>
      <c r="D83" s="88"/>
      <c r="E83" s="141"/>
      <c r="F83" s="88" t="s">
        <v>30</v>
      </c>
      <c r="G83" s="89" t="s">
        <v>560</v>
      </c>
      <c r="H83" s="142"/>
      <c r="I83" s="17"/>
    </row>
    <row r="84" spans="1:9" ht="14.25" customHeight="1" x14ac:dyDescent="0.25">
      <c r="A84" s="103"/>
      <c r="B84" s="785"/>
      <c r="C84" s="150"/>
      <c r="D84" s="140"/>
      <c r="E84" s="141"/>
      <c r="F84" s="88" t="s">
        <v>31</v>
      </c>
      <c r="G84" s="89" t="s">
        <v>560</v>
      </c>
      <c r="H84" s="142"/>
      <c r="I84" s="17"/>
    </row>
    <row r="85" spans="1:9" ht="150" x14ac:dyDescent="0.25">
      <c r="A85" s="103"/>
      <c r="B85" s="785"/>
      <c r="C85" s="150"/>
      <c r="D85" s="140"/>
      <c r="E85" s="141"/>
      <c r="F85" s="92" t="s">
        <v>32</v>
      </c>
      <c r="G85" s="93" t="s">
        <v>485</v>
      </c>
      <c r="H85" s="142"/>
      <c r="I85" s="17"/>
    </row>
    <row r="86" spans="1:9" ht="14.25" customHeight="1" x14ac:dyDescent="0.25">
      <c r="A86" s="103"/>
      <c r="B86" s="785"/>
      <c r="C86" s="150"/>
      <c r="D86" s="140"/>
      <c r="E86" s="141"/>
      <c r="F86" s="88" t="s">
        <v>33</v>
      </c>
      <c r="G86" s="89" t="s">
        <v>47</v>
      </c>
      <c r="H86" s="142"/>
      <c r="I86" s="17"/>
    </row>
    <row r="87" spans="1:9" ht="14.25" customHeight="1" x14ac:dyDescent="0.25">
      <c r="A87" s="103"/>
      <c r="B87" s="785"/>
      <c r="C87" s="150"/>
      <c r="D87" s="140"/>
      <c r="E87" s="141"/>
      <c r="F87" s="88" t="s">
        <v>24</v>
      </c>
      <c r="G87" s="89" t="s">
        <v>2</v>
      </c>
      <c r="H87" s="142"/>
      <c r="I87" s="17"/>
    </row>
    <row r="88" spans="1:9" ht="14.25" customHeight="1" x14ac:dyDescent="0.25">
      <c r="A88" s="103"/>
      <c r="B88" s="785"/>
      <c r="C88" s="150"/>
      <c r="D88" s="140"/>
      <c r="E88" s="141"/>
      <c r="F88" s="88" t="s">
        <v>34</v>
      </c>
      <c r="G88" s="89" t="s">
        <v>48</v>
      </c>
      <c r="H88" s="142"/>
      <c r="I88" s="17"/>
    </row>
    <row r="89" spans="1:9" ht="14.25" customHeight="1" x14ac:dyDescent="0.25">
      <c r="A89" s="103"/>
      <c r="B89" s="785"/>
      <c r="C89" s="150"/>
      <c r="D89" s="140"/>
      <c r="E89" s="141"/>
      <c r="F89" s="88" t="s">
        <v>35</v>
      </c>
      <c r="G89" s="89" t="s">
        <v>560</v>
      </c>
      <c r="H89" s="142"/>
      <c r="I89" s="17"/>
    </row>
    <row r="90" spans="1:9" ht="14.25" customHeight="1" x14ac:dyDescent="0.25">
      <c r="A90" s="103"/>
      <c r="B90" s="785"/>
      <c r="C90" s="150"/>
      <c r="D90" s="140"/>
      <c r="E90" s="141"/>
      <c r="F90" s="68" t="s">
        <v>36</v>
      </c>
      <c r="G90" s="90" t="s">
        <v>494</v>
      </c>
      <c r="H90" s="142"/>
      <c r="I90" s="17"/>
    </row>
    <row r="91" spans="1:9" ht="14.25" customHeight="1" x14ac:dyDescent="0.25">
      <c r="A91" s="103"/>
      <c r="B91" s="785"/>
      <c r="C91" s="150"/>
      <c r="D91" s="140"/>
      <c r="E91" s="141"/>
      <c r="F91" s="91" t="s">
        <v>51</v>
      </c>
      <c r="G91" s="94" t="s">
        <v>54</v>
      </c>
      <c r="H91" s="142"/>
      <c r="I91" s="17"/>
    </row>
    <row r="92" spans="1:9" ht="60" x14ac:dyDescent="0.25">
      <c r="A92" s="103"/>
      <c r="B92" s="785"/>
      <c r="C92" s="150"/>
      <c r="D92" s="140"/>
      <c r="E92" s="141"/>
      <c r="F92" s="91" t="s">
        <v>37</v>
      </c>
      <c r="G92" s="93" t="s">
        <v>483</v>
      </c>
      <c r="H92" s="142"/>
      <c r="I92" s="17"/>
    </row>
    <row r="93" spans="1:9" x14ac:dyDescent="0.25">
      <c r="A93" s="103"/>
      <c r="B93" s="785"/>
      <c r="C93" s="150"/>
      <c r="D93" s="140"/>
      <c r="E93" s="141"/>
      <c r="F93" s="88" t="s">
        <v>38</v>
      </c>
      <c r="G93" s="89" t="s">
        <v>52</v>
      </c>
      <c r="H93" s="142"/>
      <c r="I93" s="17"/>
    </row>
    <row r="94" spans="1:9" x14ac:dyDescent="0.25">
      <c r="A94" s="103"/>
      <c r="B94" s="785"/>
      <c r="C94" s="150"/>
      <c r="D94" s="140"/>
      <c r="E94" s="141"/>
      <c r="F94" s="88" t="s">
        <v>39</v>
      </c>
      <c r="G94" s="89" t="s">
        <v>560</v>
      </c>
      <c r="H94" s="142"/>
      <c r="I94" s="17"/>
    </row>
    <row r="95" spans="1:9" x14ac:dyDescent="0.25">
      <c r="A95" s="103"/>
      <c r="B95" s="785"/>
      <c r="C95" s="150"/>
      <c r="D95" s="140"/>
      <c r="E95" s="141"/>
      <c r="F95" s="88" t="s">
        <v>41</v>
      </c>
      <c r="G95" s="89" t="s">
        <v>560</v>
      </c>
      <c r="H95" s="142"/>
      <c r="I95" s="17"/>
    </row>
    <row r="96" spans="1:9" ht="75" x14ac:dyDescent="0.25">
      <c r="A96" s="103"/>
      <c r="B96" s="785"/>
      <c r="C96" s="150"/>
      <c r="D96" s="140"/>
      <c r="E96" s="141"/>
      <c r="F96" s="92" t="s">
        <v>40</v>
      </c>
      <c r="G96" s="93" t="s">
        <v>486</v>
      </c>
      <c r="H96" s="142"/>
      <c r="I96" s="17"/>
    </row>
    <row r="97" spans="1:9" x14ac:dyDescent="0.25">
      <c r="A97" s="103"/>
      <c r="B97" s="785"/>
      <c r="C97" s="150"/>
      <c r="D97" s="140"/>
      <c r="E97" s="141"/>
      <c r="F97" s="88" t="s">
        <v>42</v>
      </c>
      <c r="G97" s="89" t="s">
        <v>49</v>
      </c>
      <c r="H97" s="142"/>
      <c r="I97" s="17"/>
    </row>
    <row r="98" spans="1:9" ht="75" x14ac:dyDescent="0.25">
      <c r="A98" s="103"/>
      <c r="B98" s="785"/>
      <c r="C98" s="150"/>
      <c r="D98" s="140"/>
      <c r="E98" s="141"/>
      <c r="F98" s="92" t="s">
        <v>43</v>
      </c>
      <c r="G98" s="93" t="s">
        <v>487</v>
      </c>
      <c r="H98" s="142"/>
      <c r="I98" s="17"/>
    </row>
    <row r="99" spans="1:9" ht="58.5" customHeight="1" x14ac:dyDescent="0.25">
      <c r="A99" s="103"/>
      <c r="B99" s="785"/>
      <c r="C99" s="150"/>
      <c r="D99" s="140"/>
      <c r="E99" s="141"/>
      <c r="F99" s="92" t="s">
        <v>44</v>
      </c>
      <c r="G99" s="130" t="s">
        <v>431</v>
      </c>
      <c r="H99" s="142"/>
      <c r="I99" s="131" t="s">
        <v>502</v>
      </c>
    </row>
    <row r="100" spans="1:9" x14ac:dyDescent="0.25">
      <c r="A100" s="103"/>
      <c r="B100" s="785"/>
      <c r="C100" s="137" t="s">
        <v>26</v>
      </c>
      <c r="D100" s="138" t="s">
        <v>61</v>
      </c>
      <c r="E100" s="138"/>
      <c r="F100" s="139"/>
      <c r="G100" s="136"/>
      <c r="H100" s="136"/>
      <c r="I100" s="125" t="s">
        <v>308</v>
      </c>
    </row>
    <row r="101" spans="1:9" x14ac:dyDescent="0.25">
      <c r="A101" s="103"/>
      <c r="B101" s="785"/>
      <c r="C101" s="151" t="s">
        <v>28</v>
      </c>
      <c r="D101" s="125"/>
      <c r="E101" s="125"/>
      <c r="F101" s="17"/>
      <c r="G101" s="29"/>
      <c r="H101" s="29"/>
      <c r="I101" s="17"/>
    </row>
    <row r="102" spans="1:9" x14ac:dyDescent="0.25">
      <c r="A102" s="103"/>
      <c r="B102" s="785"/>
      <c r="C102" s="135" t="s">
        <v>26</v>
      </c>
      <c r="D102" s="144" t="s">
        <v>503</v>
      </c>
      <c r="E102" s="133"/>
      <c r="F102" s="133" t="s">
        <v>29</v>
      </c>
      <c r="G102" s="134" t="s">
        <v>560</v>
      </c>
      <c r="H102" s="136"/>
      <c r="I102" s="17"/>
    </row>
    <row r="103" spans="1:9" x14ac:dyDescent="0.25">
      <c r="A103" s="103"/>
      <c r="B103" s="785"/>
      <c r="C103" s="88" t="s">
        <v>28</v>
      </c>
      <c r="D103" s="88"/>
      <c r="E103" s="143"/>
      <c r="F103" s="88" t="s">
        <v>30</v>
      </c>
      <c r="G103" s="89" t="s">
        <v>560</v>
      </c>
      <c r="H103" s="142"/>
      <c r="I103" s="17"/>
    </row>
    <row r="104" spans="1:9" x14ac:dyDescent="0.25">
      <c r="A104" s="103"/>
      <c r="B104" s="785"/>
      <c r="C104" s="150"/>
      <c r="D104" s="88"/>
      <c r="E104" s="143"/>
      <c r="F104" s="88" t="s">
        <v>31</v>
      </c>
      <c r="G104" s="89" t="s">
        <v>560</v>
      </c>
      <c r="H104" s="142"/>
      <c r="I104" s="17"/>
    </row>
    <row r="105" spans="1:9" ht="150" x14ac:dyDescent="0.25">
      <c r="A105" s="103"/>
      <c r="B105" s="785"/>
      <c r="C105" s="150"/>
      <c r="D105" s="88"/>
      <c r="E105" s="143"/>
      <c r="F105" s="92" t="s">
        <v>32</v>
      </c>
      <c r="G105" s="93" t="s">
        <v>485</v>
      </c>
      <c r="H105" s="142"/>
      <c r="I105" s="17"/>
    </row>
    <row r="106" spans="1:9" x14ac:dyDescent="0.25">
      <c r="A106" s="103"/>
      <c r="B106" s="785"/>
      <c r="C106" s="150"/>
      <c r="D106" s="88"/>
      <c r="E106" s="143"/>
      <c r="F106" s="88" t="s">
        <v>33</v>
      </c>
      <c r="G106" s="89" t="s">
        <v>47</v>
      </c>
      <c r="H106" s="142"/>
      <c r="I106" s="17"/>
    </row>
    <row r="107" spans="1:9" x14ac:dyDescent="0.25">
      <c r="A107" s="103"/>
      <c r="B107" s="785"/>
      <c r="C107" s="150"/>
      <c r="D107" s="88"/>
      <c r="E107" s="143"/>
      <c r="F107" s="88" t="s">
        <v>24</v>
      </c>
      <c r="G107" s="89" t="s">
        <v>2</v>
      </c>
      <c r="H107" s="142"/>
      <c r="I107" s="17"/>
    </row>
    <row r="108" spans="1:9" x14ac:dyDescent="0.25">
      <c r="A108" s="103"/>
      <c r="B108" s="785"/>
      <c r="C108" s="150"/>
      <c r="D108" s="88"/>
      <c r="E108" s="143"/>
      <c r="F108" s="88" t="s">
        <v>34</v>
      </c>
      <c r="G108" s="89" t="s">
        <v>48</v>
      </c>
      <c r="H108" s="142"/>
      <c r="I108" s="17"/>
    </row>
    <row r="109" spans="1:9" x14ac:dyDescent="0.25">
      <c r="A109" s="103"/>
      <c r="B109" s="785"/>
      <c r="C109" s="150"/>
      <c r="D109" s="88"/>
      <c r="E109" s="143"/>
      <c r="F109" s="88" t="s">
        <v>35</v>
      </c>
      <c r="G109" s="89" t="s">
        <v>560</v>
      </c>
      <c r="H109" s="142"/>
      <c r="I109" s="17"/>
    </row>
    <row r="110" spans="1:9" x14ac:dyDescent="0.25">
      <c r="A110" s="103"/>
      <c r="B110" s="785"/>
      <c r="C110" s="150"/>
      <c r="D110" s="88"/>
      <c r="E110" s="143"/>
      <c r="F110" s="68" t="s">
        <v>36</v>
      </c>
      <c r="G110" s="90" t="s">
        <v>503</v>
      </c>
      <c r="H110" s="142"/>
      <c r="I110" s="17"/>
    </row>
    <row r="111" spans="1:9" x14ac:dyDescent="0.25">
      <c r="A111" s="103"/>
      <c r="B111" s="785"/>
      <c r="C111" s="150"/>
      <c r="D111" s="88"/>
      <c r="E111" s="143"/>
      <c r="F111" s="91" t="s">
        <v>51</v>
      </c>
      <c r="G111" s="94" t="s">
        <v>54</v>
      </c>
      <c r="H111" s="142"/>
      <c r="I111" s="17"/>
    </row>
    <row r="112" spans="1:9" ht="60" x14ac:dyDescent="0.25">
      <c r="A112" s="103"/>
      <c r="B112" s="785"/>
      <c r="C112" s="150"/>
      <c r="D112" s="88"/>
      <c r="E112" s="143"/>
      <c r="F112" s="91" t="s">
        <v>37</v>
      </c>
      <c r="G112" s="93" t="s">
        <v>483</v>
      </c>
      <c r="H112" s="142"/>
      <c r="I112" s="17"/>
    </row>
    <row r="113" spans="1:9" x14ac:dyDescent="0.25">
      <c r="A113" s="103"/>
      <c r="B113" s="785"/>
      <c r="C113" s="150"/>
      <c r="D113" s="88"/>
      <c r="E113" s="143"/>
      <c r="F113" s="88" t="s">
        <v>38</v>
      </c>
      <c r="G113" s="89" t="s">
        <v>52</v>
      </c>
      <c r="H113" s="142"/>
      <c r="I113" s="17"/>
    </row>
    <row r="114" spans="1:9" x14ac:dyDescent="0.25">
      <c r="A114" s="103"/>
      <c r="B114" s="785"/>
      <c r="C114" s="150"/>
      <c r="D114" s="88"/>
      <c r="E114" s="143"/>
      <c r="F114" s="88" t="s">
        <v>39</v>
      </c>
      <c r="G114" s="89" t="s">
        <v>560</v>
      </c>
      <c r="H114" s="142"/>
      <c r="I114" s="17"/>
    </row>
    <row r="115" spans="1:9" x14ac:dyDescent="0.25">
      <c r="A115" s="103"/>
      <c r="B115" s="785"/>
      <c r="C115" s="150"/>
      <c r="D115" s="88"/>
      <c r="E115" s="143"/>
      <c r="F115" s="88" t="s">
        <v>41</v>
      </c>
      <c r="G115" s="89" t="s">
        <v>560</v>
      </c>
      <c r="H115" s="142"/>
      <c r="I115" s="17"/>
    </row>
    <row r="116" spans="1:9" ht="75" x14ac:dyDescent="0.25">
      <c r="A116" s="103"/>
      <c r="B116" s="785"/>
      <c r="C116" s="150"/>
      <c r="D116" s="88"/>
      <c r="E116" s="143"/>
      <c r="F116" s="92" t="s">
        <v>40</v>
      </c>
      <c r="G116" s="93" t="s">
        <v>486</v>
      </c>
      <c r="H116" s="142"/>
      <c r="I116" s="17"/>
    </row>
    <row r="117" spans="1:9" x14ac:dyDescent="0.25">
      <c r="A117" s="103"/>
      <c r="B117" s="785"/>
      <c r="C117" s="150"/>
      <c r="D117" s="88"/>
      <c r="E117" s="143"/>
      <c r="F117" s="88" t="s">
        <v>42</v>
      </c>
      <c r="G117" s="89" t="s">
        <v>49</v>
      </c>
      <c r="H117" s="142"/>
      <c r="I117" s="17"/>
    </row>
    <row r="118" spans="1:9" ht="75" x14ac:dyDescent="0.25">
      <c r="A118" s="103"/>
      <c r="B118" s="785"/>
      <c r="C118" s="150"/>
      <c r="D118" s="88"/>
      <c r="E118" s="143"/>
      <c r="F118" s="92" t="s">
        <v>43</v>
      </c>
      <c r="G118" s="93" t="s">
        <v>487</v>
      </c>
      <c r="H118" s="142"/>
      <c r="I118" s="17"/>
    </row>
    <row r="119" spans="1:9" ht="60.75" customHeight="1" x14ac:dyDescent="0.25">
      <c r="A119" s="103"/>
      <c r="B119" s="785"/>
      <c r="C119" s="150"/>
      <c r="D119" s="88"/>
      <c r="E119" s="143"/>
      <c r="F119" s="92" t="s">
        <v>44</v>
      </c>
      <c r="G119" s="130" t="s">
        <v>431</v>
      </c>
      <c r="H119" s="142"/>
      <c r="I119" s="131" t="s">
        <v>504</v>
      </c>
    </row>
    <row r="120" spans="1:9" x14ac:dyDescent="0.25">
      <c r="A120" s="103"/>
      <c r="B120" s="787" t="s">
        <v>81</v>
      </c>
      <c r="C120" s="135" t="s">
        <v>62</v>
      </c>
      <c r="D120" s="144" t="s">
        <v>63</v>
      </c>
      <c r="E120" s="133"/>
      <c r="F120" s="133" t="s">
        <v>29</v>
      </c>
      <c r="G120" s="134" t="s">
        <v>560</v>
      </c>
      <c r="H120" s="134"/>
      <c r="I120" s="17"/>
    </row>
    <row r="121" spans="1:9" x14ac:dyDescent="0.25">
      <c r="A121" s="103"/>
      <c r="B121" s="787"/>
      <c r="C121" s="88" t="s">
        <v>28</v>
      </c>
      <c r="D121" s="88"/>
      <c r="E121" s="17"/>
      <c r="F121" s="88" t="s">
        <v>30</v>
      </c>
      <c r="G121" s="89" t="s">
        <v>560</v>
      </c>
      <c r="H121" s="89"/>
      <c r="I121" s="17"/>
    </row>
    <row r="122" spans="1:9" x14ac:dyDescent="0.25">
      <c r="A122" s="103"/>
      <c r="B122" s="787"/>
      <c r="C122" s="17"/>
      <c r="D122" s="17"/>
      <c r="E122" s="17"/>
      <c r="F122" s="88" t="s">
        <v>31</v>
      </c>
      <c r="G122" s="89" t="s">
        <v>560</v>
      </c>
      <c r="H122" s="89"/>
      <c r="I122" s="17"/>
    </row>
    <row r="123" spans="1:9" x14ac:dyDescent="0.25">
      <c r="A123" s="103"/>
      <c r="B123" s="787"/>
      <c r="C123" s="17"/>
      <c r="D123" s="17"/>
      <c r="E123" s="17"/>
      <c r="F123" s="92" t="s">
        <v>32</v>
      </c>
      <c r="G123" s="95" t="s">
        <v>63</v>
      </c>
      <c r="H123" s="110"/>
      <c r="I123" s="18"/>
    </row>
    <row r="124" spans="1:9" x14ac:dyDescent="0.25">
      <c r="A124" s="103"/>
      <c r="B124" s="787"/>
      <c r="C124" s="17"/>
      <c r="D124" s="17"/>
      <c r="E124" s="17"/>
      <c r="F124" s="88" t="s">
        <v>33</v>
      </c>
      <c r="G124" s="89" t="s">
        <v>47</v>
      </c>
      <c r="H124" s="89"/>
      <c r="I124" s="17"/>
    </row>
    <row r="125" spans="1:9" x14ac:dyDescent="0.25">
      <c r="A125" s="103"/>
      <c r="B125" s="787"/>
      <c r="C125" s="17"/>
      <c r="D125" s="17"/>
      <c r="E125" s="17"/>
      <c r="F125" s="88" t="s">
        <v>24</v>
      </c>
      <c r="G125" s="89" t="s">
        <v>2</v>
      </c>
      <c r="H125" s="89"/>
      <c r="I125" s="17"/>
    </row>
    <row r="126" spans="1:9" x14ac:dyDescent="0.25">
      <c r="A126" s="103"/>
      <c r="B126" s="787"/>
      <c r="C126" s="17"/>
      <c r="D126" s="17"/>
      <c r="E126" s="17"/>
      <c r="F126" s="88" t="s">
        <v>34</v>
      </c>
      <c r="G126" s="89" t="s">
        <v>48</v>
      </c>
      <c r="H126" s="89"/>
      <c r="I126" s="17"/>
    </row>
    <row r="127" spans="1:9" x14ac:dyDescent="0.25">
      <c r="A127" s="103"/>
      <c r="B127" s="787"/>
      <c r="C127" s="17"/>
      <c r="D127" s="17"/>
      <c r="E127" s="17"/>
      <c r="F127" s="88" t="s">
        <v>35</v>
      </c>
      <c r="G127" s="89" t="s">
        <v>560</v>
      </c>
      <c r="H127" s="89"/>
      <c r="I127" s="17"/>
    </row>
    <row r="128" spans="1:9" ht="255" x14ac:dyDescent="0.25">
      <c r="A128" s="103"/>
      <c r="B128" s="787"/>
      <c r="C128" s="17"/>
      <c r="D128" s="17"/>
      <c r="E128" s="17"/>
      <c r="F128" s="96" t="s">
        <v>36</v>
      </c>
      <c r="G128" s="97" t="s">
        <v>496</v>
      </c>
      <c r="H128" s="97"/>
      <c r="I128" s="17"/>
    </row>
    <row r="129" spans="1:9" x14ac:dyDescent="0.25">
      <c r="A129" s="103"/>
      <c r="B129" s="787"/>
      <c r="C129" s="17"/>
      <c r="D129" s="17"/>
      <c r="E129" s="17"/>
      <c r="F129" s="91" t="s">
        <v>51</v>
      </c>
      <c r="G129" s="94" t="s">
        <v>54</v>
      </c>
      <c r="H129" s="109"/>
      <c r="I129" s="17"/>
    </row>
    <row r="130" spans="1:9" ht="60" x14ac:dyDescent="0.25">
      <c r="A130" s="103"/>
      <c r="B130" s="787"/>
      <c r="C130" s="17"/>
      <c r="D130" s="17"/>
      <c r="E130" s="17"/>
      <c r="F130" s="91" t="s">
        <v>37</v>
      </c>
      <c r="G130" s="93" t="s">
        <v>507</v>
      </c>
      <c r="H130" s="93"/>
      <c r="I130" s="17"/>
    </row>
    <row r="131" spans="1:9" x14ac:dyDescent="0.25">
      <c r="A131" s="103"/>
      <c r="B131" s="787"/>
      <c r="C131" s="17"/>
      <c r="D131" s="17"/>
      <c r="E131" s="17"/>
      <c r="F131" s="88" t="s">
        <v>38</v>
      </c>
      <c r="G131" s="89" t="s">
        <v>52</v>
      </c>
      <c r="H131" s="89"/>
      <c r="I131" s="17"/>
    </row>
    <row r="132" spans="1:9" x14ac:dyDescent="0.25">
      <c r="A132" s="103"/>
      <c r="B132" s="787"/>
      <c r="C132" s="17"/>
      <c r="D132" s="17"/>
      <c r="E132" s="17"/>
      <c r="F132" s="88" t="s">
        <v>39</v>
      </c>
      <c r="G132" s="89" t="s">
        <v>560</v>
      </c>
      <c r="H132" s="89"/>
      <c r="I132" s="17"/>
    </row>
    <row r="133" spans="1:9" x14ac:dyDescent="0.25">
      <c r="A133" s="103"/>
      <c r="B133" s="787"/>
      <c r="C133" s="17"/>
      <c r="D133" s="17"/>
      <c r="E133" s="17"/>
      <c r="F133" s="88" t="s">
        <v>41</v>
      </c>
      <c r="G133" s="89" t="s">
        <v>560</v>
      </c>
      <c r="H133" s="89"/>
      <c r="I133" s="17"/>
    </row>
    <row r="134" spans="1:9" ht="75" x14ac:dyDescent="0.25">
      <c r="A134" s="103"/>
      <c r="B134" s="787"/>
      <c r="C134" s="17"/>
      <c r="D134" s="17"/>
      <c r="E134" s="17"/>
      <c r="F134" s="92" t="s">
        <v>40</v>
      </c>
      <c r="G134" s="93" t="s">
        <v>486</v>
      </c>
      <c r="H134" s="93"/>
      <c r="I134" s="17"/>
    </row>
    <row r="135" spans="1:9" x14ac:dyDescent="0.25">
      <c r="A135" s="103"/>
      <c r="B135" s="787"/>
      <c r="C135" s="17"/>
      <c r="D135" s="17"/>
      <c r="E135" s="17"/>
      <c r="F135" s="88" t="s">
        <v>42</v>
      </c>
      <c r="G135" s="89" t="s">
        <v>49</v>
      </c>
      <c r="H135" s="89"/>
      <c r="I135" s="17"/>
    </row>
    <row r="136" spans="1:9" ht="75" x14ac:dyDescent="0.25">
      <c r="A136" s="103"/>
      <c r="B136" s="787"/>
      <c r="C136" s="17"/>
      <c r="D136" s="17"/>
      <c r="E136" s="17"/>
      <c r="F136" s="92" t="s">
        <v>43</v>
      </c>
      <c r="G136" s="93" t="s">
        <v>487</v>
      </c>
      <c r="H136" s="93"/>
      <c r="I136" s="17"/>
    </row>
    <row r="137" spans="1:9" ht="60" x14ac:dyDescent="0.25">
      <c r="A137" s="103"/>
      <c r="B137" s="787"/>
      <c r="C137" s="17"/>
      <c r="D137" s="17"/>
      <c r="E137" s="17"/>
      <c r="F137" s="92" t="s">
        <v>44</v>
      </c>
      <c r="G137" s="130" t="s">
        <v>431</v>
      </c>
      <c r="H137" s="89"/>
      <c r="I137" s="131" t="s">
        <v>510</v>
      </c>
    </row>
    <row r="138" spans="1:9" x14ac:dyDescent="0.25">
      <c r="A138" s="103"/>
      <c r="B138" s="787"/>
      <c r="C138" s="135" t="s">
        <v>62</v>
      </c>
      <c r="D138" s="144" t="s">
        <v>64</v>
      </c>
      <c r="E138" s="133"/>
      <c r="F138" s="133" t="s">
        <v>29</v>
      </c>
      <c r="G138" s="134" t="s">
        <v>560</v>
      </c>
      <c r="H138" s="134"/>
      <c r="I138" s="17"/>
    </row>
    <row r="139" spans="1:9" x14ac:dyDescent="0.25">
      <c r="A139" s="103"/>
      <c r="B139" s="787"/>
      <c r="C139" s="88" t="s">
        <v>28</v>
      </c>
      <c r="D139" s="88"/>
      <c r="E139" s="17"/>
      <c r="F139" s="88" t="s">
        <v>30</v>
      </c>
      <c r="G139" s="89" t="s">
        <v>560</v>
      </c>
      <c r="H139" s="89"/>
      <c r="I139" s="17"/>
    </row>
    <row r="140" spans="1:9" x14ac:dyDescent="0.25">
      <c r="A140" s="103"/>
      <c r="B140" s="787"/>
      <c r="C140" s="17"/>
      <c r="D140" s="17"/>
      <c r="E140" s="17"/>
      <c r="F140" s="88" t="s">
        <v>31</v>
      </c>
      <c r="G140" s="89" t="s">
        <v>560</v>
      </c>
      <c r="H140" s="89"/>
      <c r="I140" s="17"/>
    </row>
    <row r="141" spans="1:9" x14ac:dyDescent="0.25">
      <c r="A141" s="103"/>
      <c r="B141" s="787"/>
      <c r="C141" s="17"/>
      <c r="D141" s="17"/>
      <c r="E141" s="17"/>
      <c r="F141" s="92" t="s">
        <v>32</v>
      </c>
      <c r="G141" s="95" t="s">
        <v>64</v>
      </c>
      <c r="H141" s="110"/>
      <c r="I141" s="18"/>
    </row>
    <row r="142" spans="1:9" x14ac:dyDescent="0.25">
      <c r="A142" s="103"/>
      <c r="B142" s="787"/>
      <c r="C142" s="17"/>
      <c r="D142" s="17"/>
      <c r="E142" s="17"/>
      <c r="F142" s="88" t="s">
        <v>33</v>
      </c>
      <c r="G142" s="89" t="s">
        <v>47</v>
      </c>
      <c r="H142" s="89"/>
      <c r="I142" s="17"/>
    </row>
    <row r="143" spans="1:9" x14ac:dyDescent="0.25">
      <c r="A143" s="103"/>
      <c r="B143" s="787"/>
      <c r="C143" s="17"/>
      <c r="D143" s="17"/>
      <c r="E143" s="17"/>
      <c r="F143" s="88" t="s">
        <v>24</v>
      </c>
      <c r="G143" s="89" t="s">
        <v>2</v>
      </c>
      <c r="H143" s="89"/>
      <c r="I143" s="17"/>
    </row>
    <row r="144" spans="1:9" x14ac:dyDescent="0.25">
      <c r="A144" s="103"/>
      <c r="B144" s="787"/>
      <c r="C144" s="17"/>
      <c r="D144" s="17"/>
      <c r="E144" s="17"/>
      <c r="F144" s="88" t="s">
        <v>34</v>
      </c>
      <c r="G144" s="89" t="s">
        <v>48</v>
      </c>
      <c r="H144" s="89"/>
      <c r="I144" s="17"/>
    </row>
    <row r="145" spans="1:9" x14ac:dyDescent="0.25">
      <c r="A145" s="103"/>
      <c r="B145" s="787"/>
      <c r="C145" s="17"/>
      <c r="D145" s="17"/>
      <c r="E145" s="17"/>
      <c r="F145" s="88" t="s">
        <v>35</v>
      </c>
      <c r="G145" s="89" t="s">
        <v>560</v>
      </c>
      <c r="H145" s="89"/>
      <c r="I145" s="17"/>
    </row>
    <row r="146" spans="1:9" ht="255" x14ac:dyDescent="0.25">
      <c r="A146" s="103"/>
      <c r="B146" s="787"/>
      <c r="C146" s="17"/>
      <c r="D146" s="17"/>
      <c r="E146" s="17"/>
      <c r="F146" s="96" t="s">
        <v>36</v>
      </c>
      <c r="G146" s="97" t="s">
        <v>496</v>
      </c>
      <c r="H146" s="97"/>
      <c r="I146" s="17"/>
    </row>
    <row r="147" spans="1:9" x14ac:dyDescent="0.25">
      <c r="A147" s="103"/>
      <c r="B147" s="787"/>
      <c r="C147" s="17"/>
      <c r="D147" s="17"/>
      <c r="E147" s="17"/>
      <c r="F147" s="91" t="s">
        <v>51</v>
      </c>
      <c r="G147" s="94" t="s">
        <v>54</v>
      </c>
      <c r="H147" s="93"/>
      <c r="I147" s="17"/>
    </row>
    <row r="148" spans="1:9" ht="60" x14ac:dyDescent="0.25">
      <c r="A148" s="103"/>
      <c r="B148" s="787"/>
      <c r="C148" s="17"/>
      <c r="D148" s="17"/>
      <c r="E148" s="17"/>
      <c r="F148" s="91" t="s">
        <v>37</v>
      </c>
      <c r="G148" s="93" t="s">
        <v>507</v>
      </c>
      <c r="H148" s="93"/>
      <c r="I148" s="17"/>
    </row>
    <row r="149" spans="1:9" x14ac:dyDescent="0.25">
      <c r="A149" s="103"/>
      <c r="B149" s="787"/>
      <c r="C149" s="17"/>
      <c r="D149" s="17"/>
      <c r="E149" s="17"/>
      <c r="F149" s="88" t="s">
        <v>38</v>
      </c>
      <c r="G149" s="89" t="s">
        <v>52</v>
      </c>
      <c r="H149" s="89"/>
      <c r="I149" s="17"/>
    </row>
    <row r="150" spans="1:9" x14ac:dyDescent="0.25">
      <c r="A150" s="103"/>
      <c r="B150" s="787"/>
      <c r="C150" s="17"/>
      <c r="D150" s="17"/>
      <c r="E150" s="17"/>
      <c r="F150" s="88" t="s">
        <v>39</v>
      </c>
      <c r="G150" s="89" t="s">
        <v>560</v>
      </c>
      <c r="H150" s="89"/>
      <c r="I150" s="17"/>
    </row>
    <row r="151" spans="1:9" x14ac:dyDescent="0.25">
      <c r="A151" s="103"/>
      <c r="B151" s="787"/>
      <c r="C151" s="17"/>
      <c r="D151" s="17"/>
      <c r="E151" s="17"/>
      <c r="F151" s="88" t="s">
        <v>41</v>
      </c>
      <c r="G151" s="89" t="s">
        <v>560</v>
      </c>
      <c r="H151" s="89"/>
      <c r="I151" s="17"/>
    </row>
    <row r="152" spans="1:9" ht="75" x14ac:dyDescent="0.25">
      <c r="A152" s="103"/>
      <c r="B152" s="787"/>
      <c r="C152" s="17"/>
      <c r="D152" s="17"/>
      <c r="E152" s="17"/>
      <c r="F152" s="92" t="s">
        <v>40</v>
      </c>
      <c r="G152" s="93" t="s">
        <v>486</v>
      </c>
      <c r="H152" s="93"/>
      <c r="I152" s="17"/>
    </row>
    <row r="153" spans="1:9" x14ac:dyDescent="0.25">
      <c r="A153" s="103"/>
      <c r="B153" s="787"/>
      <c r="C153" s="17"/>
      <c r="D153" s="17"/>
      <c r="E153" s="17"/>
      <c r="F153" s="88" t="s">
        <v>42</v>
      </c>
      <c r="G153" s="89" t="s">
        <v>49</v>
      </c>
      <c r="H153" s="89"/>
      <c r="I153" s="17"/>
    </row>
    <row r="154" spans="1:9" ht="75" x14ac:dyDescent="0.25">
      <c r="A154" s="103"/>
      <c r="B154" s="787"/>
      <c r="C154" s="17"/>
      <c r="D154" s="17"/>
      <c r="E154" s="17"/>
      <c r="F154" s="92" t="s">
        <v>43</v>
      </c>
      <c r="G154" s="93" t="s">
        <v>487</v>
      </c>
      <c r="H154" s="93"/>
      <c r="I154" s="17"/>
    </row>
    <row r="155" spans="1:9" ht="60" x14ac:dyDescent="0.25">
      <c r="A155" s="103"/>
      <c r="B155" s="787"/>
      <c r="C155" s="17"/>
      <c r="D155" s="17"/>
      <c r="E155" s="17"/>
      <c r="F155" s="92" t="s">
        <v>44</v>
      </c>
      <c r="G155" s="130" t="s">
        <v>431</v>
      </c>
      <c r="H155" s="89"/>
      <c r="I155" s="131" t="s">
        <v>509</v>
      </c>
    </row>
    <row r="156" spans="1:9" x14ac:dyDescent="0.25">
      <c r="A156" s="103"/>
      <c r="B156" s="787"/>
      <c r="C156" s="135" t="s">
        <v>62</v>
      </c>
      <c r="D156" s="144" t="s">
        <v>65</v>
      </c>
      <c r="E156" s="133"/>
      <c r="F156" s="133" t="s">
        <v>29</v>
      </c>
      <c r="G156" s="134" t="s">
        <v>560</v>
      </c>
      <c r="H156" s="134"/>
      <c r="I156" s="17"/>
    </row>
    <row r="157" spans="1:9" x14ac:dyDescent="0.25">
      <c r="A157" s="103"/>
      <c r="B157" s="787"/>
      <c r="C157" s="141" t="s">
        <v>28</v>
      </c>
      <c r="D157" s="141"/>
      <c r="E157" s="143"/>
      <c r="F157" s="141" t="s">
        <v>30</v>
      </c>
      <c r="G157" s="120" t="s">
        <v>560</v>
      </c>
      <c r="H157" s="120"/>
      <c r="I157" s="17"/>
    </row>
    <row r="158" spans="1:9" x14ac:dyDescent="0.25">
      <c r="A158" s="103"/>
      <c r="B158" s="787"/>
      <c r="C158" s="17"/>
      <c r="D158" s="17"/>
      <c r="E158" s="17"/>
      <c r="F158" s="88" t="s">
        <v>31</v>
      </c>
      <c r="G158" s="89" t="s">
        <v>560</v>
      </c>
      <c r="H158" s="89"/>
      <c r="I158" s="17"/>
    </row>
    <row r="159" spans="1:9" x14ac:dyDescent="0.25">
      <c r="A159" s="103"/>
      <c r="B159" s="787"/>
      <c r="C159" s="17"/>
      <c r="D159" s="17"/>
      <c r="E159" s="17"/>
      <c r="F159" s="92" t="s">
        <v>32</v>
      </c>
      <c r="G159" s="95" t="s">
        <v>65</v>
      </c>
      <c r="H159" s="110"/>
      <c r="I159" s="18"/>
    </row>
    <row r="160" spans="1:9" x14ac:dyDescent="0.25">
      <c r="A160" s="103"/>
      <c r="B160" s="787"/>
      <c r="C160" s="17"/>
      <c r="D160" s="17"/>
      <c r="E160" s="17"/>
      <c r="F160" s="88" t="s">
        <v>33</v>
      </c>
      <c r="G160" s="89" t="s">
        <v>47</v>
      </c>
      <c r="H160" s="89"/>
      <c r="I160" s="17"/>
    </row>
    <row r="161" spans="1:9" x14ac:dyDescent="0.25">
      <c r="A161" s="103"/>
      <c r="B161" s="787"/>
      <c r="C161" s="17"/>
      <c r="D161" s="17"/>
      <c r="E161" s="17"/>
      <c r="F161" s="88" t="s">
        <v>24</v>
      </c>
      <c r="G161" s="89" t="s">
        <v>2</v>
      </c>
      <c r="H161" s="89"/>
      <c r="I161" s="17"/>
    </row>
    <row r="162" spans="1:9" x14ac:dyDescent="0.25">
      <c r="A162" s="103"/>
      <c r="B162" s="787"/>
      <c r="C162" s="17"/>
      <c r="D162" s="17"/>
      <c r="E162" s="17"/>
      <c r="F162" s="88" t="s">
        <v>34</v>
      </c>
      <c r="G162" s="89" t="s">
        <v>48</v>
      </c>
      <c r="H162" s="89"/>
      <c r="I162" s="17"/>
    </row>
    <row r="163" spans="1:9" x14ac:dyDescent="0.25">
      <c r="A163" s="103"/>
      <c r="B163" s="787"/>
      <c r="C163" s="17"/>
      <c r="D163" s="17"/>
      <c r="E163" s="17"/>
      <c r="F163" s="88" t="s">
        <v>35</v>
      </c>
      <c r="G163" s="89" t="s">
        <v>560</v>
      </c>
      <c r="H163" s="89"/>
      <c r="I163" s="17"/>
    </row>
    <row r="164" spans="1:9" ht="255" x14ac:dyDescent="0.25">
      <c r="A164" s="103"/>
      <c r="B164" s="787"/>
      <c r="C164" s="17"/>
      <c r="D164" s="17"/>
      <c r="E164" s="17"/>
      <c r="F164" s="96" t="s">
        <v>36</v>
      </c>
      <c r="G164" s="97" t="s">
        <v>496</v>
      </c>
      <c r="H164" s="97"/>
      <c r="I164" s="17"/>
    </row>
    <row r="165" spans="1:9" x14ac:dyDescent="0.25">
      <c r="A165" s="103"/>
      <c r="B165" s="787"/>
      <c r="C165" s="17"/>
      <c r="D165" s="17"/>
      <c r="E165" s="17"/>
      <c r="F165" s="91" t="s">
        <v>51</v>
      </c>
      <c r="G165" s="94" t="s">
        <v>54</v>
      </c>
      <c r="H165" s="109"/>
      <c r="I165" s="17"/>
    </row>
    <row r="166" spans="1:9" ht="60" x14ac:dyDescent="0.25">
      <c r="A166" s="103"/>
      <c r="B166" s="787"/>
      <c r="C166" s="17"/>
      <c r="D166" s="17"/>
      <c r="E166" s="17"/>
      <c r="F166" s="91" t="s">
        <v>37</v>
      </c>
      <c r="G166" s="93" t="s">
        <v>507</v>
      </c>
      <c r="H166" s="93"/>
      <c r="I166" s="17"/>
    </row>
    <row r="167" spans="1:9" x14ac:dyDescent="0.25">
      <c r="A167" s="103"/>
      <c r="B167" s="787"/>
      <c r="C167" s="17"/>
      <c r="D167" s="17"/>
      <c r="E167" s="17"/>
      <c r="F167" s="88" t="s">
        <v>38</v>
      </c>
      <c r="G167" s="89" t="s">
        <v>52</v>
      </c>
      <c r="H167" s="89"/>
      <c r="I167" s="17"/>
    </row>
    <row r="168" spans="1:9" x14ac:dyDescent="0.25">
      <c r="A168" s="103"/>
      <c r="B168" s="787"/>
      <c r="C168" s="17"/>
      <c r="D168" s="17"/>
      <c r="E168" s="17"/>
      <c r="F168" s="88" t="s">
        <v>39</v>
      </c>
      <c r="G168" s="89" t="s">
        <v>560</v>
      </c>
      <c r="H168" s="89"/>
      <c r="I168" s="17"/>
    </row>
    <row r="169" spans="1:9" x14ac:dyDescent="0.25">
      <c r="A169" s="103"/>
      <c r="B169" s="787"/>
      <c r="C169" s="17"/>
      <c r="D169" s="17"/>
      <c r="E169" s="17"/>
      <c r="F169" s="88" t="s">
        <v>41</v>
      </c>
      <c r="G169" s="89" t="s">
        <v>560</v>
      </c>
      <c r="H169" s="89"/>
      <c r="I169" s="17"/>
    </row>
    <row r="170" spans="1:9" ht="75" x14ac:dyDescent="0.25">
      <c r="A170" s="103"/>
      <c r="B170" s="787"/>
      <c r="C170" s="17"/>
      <c r="D170" s="17"/>
      <c r="E170" s="17"/>
      <c r="F170" s="92" t="s">
        <v>40</v>
      </c>
      <c r="G170" s="93" t="s">
        <v>486</v>
      </c>
      <c r="H170" s="93"/>
      <c r="I170" s="17"/>
    </row>
    <row r="171" spans="1:9" x14ac:dyDescent="0.25">
      <c r="A171" s="103"/>
      <c r="B171" s="787"/>
      <c r="C171" s="17"/>
      <c r="D171" s="17"/>
      <c r="E171" s="17"/>
      <c r="F171" s="88" t="s">
        <v>42</v>
      </c>
      <c r="G171" s="89" t="s">
        <v>49</v>
      </c>
      <c r="H171" s="89"/>
      <c r="I171" s="17"/>
    </row>
    <row r="172" spans="1:9" ht="75" x14ac:dyDescent="0.25">
      <c r="A172" s="103"/>
      <c r="B172" s="787"/>
      <c r="C172" s="17"/>
      <c r="D172" s="17"/>
      <c r="E172" s="17"/>
      <c r="F172" s="92" t="s">
        <v>43</v>
      </c>
      <c r="G172" s="93" t="s">
        <v>487</v>
      </c>
      <c r="H172" s="93"/>
      <c r="I172" s="17"/>
    </row>
    <row r="173" spans="1:9" ht="60" x14ac:dyDescent="0.25">
      <c r="A173" s="103"/>
      <c r="B173" s="787"/>
      <c r="C173" s="17"/>
      <c r="D173" s="17"/>
      <c r="E173" s="17"/>
      <c r="F173" s="88" t="s">
        <v>44</v>
      </c>
      <c r="G173" s="130" t="s">
        <v>431</v>
      </c>
      <c r="H173" s="89"/>
      <c r="I173" s="131" t="s">
        <v>508</v>
      </c>
    </row>
    <row r="174" spans="1:9" x14ac:dyDescent="0.25">
      <c r="A174" s="103"/>
      <c r="B174" s="787"/>
      <c r="C174" s="135" t="s">
        <v>62</v>
      </c>
      <c r="D174" s="144" t="s">
        <v>66</v>
      </c>
      <c r="E174" s="133"/>
      <c r="F174" s="133" t="s">
        <v>29</v>
      </c>
      <c r="G174" s="134" t="s">
        <v>560</v>
      </c>
      <c r="H174" s="134"/>
      <c r="I174" s="17"/>
    </row>
    <row r="175" spans="1:9" x14ac:dyDescent="0.25">
      <c r="A175" s="103"/>
      <c r="B175" s="787"/>
      <c r="C175" s="141" t="s">
        <v>28</v>
      </c>
      <c r="D175" s="141"/>
      <c r="E175" s="143"/>
      <c r="F175" s="141" t="s">
        <v>30</v>
      </c>
      <c r="G175" s="120" t="s">
        <v>560</v>
      </c>
      <c r="H175" s="120"/>
      <c r="I175" s="17"/>
    </row>
    <row r="176" spans="1:9" x14ac:dyDescent="0.25">
      <c r="A176" s="103"/>
      <c r="B176" s="787"/>
      <c r="C176" s="17"/>
      <c r="D176" s="17"/>
      <c r="E176" s="17"/>
      <c r="F176" s="88" t="s">
        <v>31</v>
      </c>
      <c r="G176" s="89" t="s">
        <v>560</v>
      </c>
      <c r="H176" s="89"/>
      <c r="I176" s="17"/>
    </row>
    <row r="177" spans="1:9" x14ac:dyDescent="0.25">
      <c r="A177" s="103"/>
      <c r="B177" s="787"/>
      <c r="C177" s="17"/>
      <c r="D177" s="17"/>
      <c r="E177" s="17"/>
      <c r="F177" s="92" t="s">
        <v>32</v>
      </c>
      <c r="G177" s="95" t="s">
        <v>66</v>
      </c>
      <c r="H177" s="110"/>
      <c r="I177" s="18"/>
    </row>
    <row r="178" spans="1:9" x14ac:dyDescent="0.25">
      <c r="A178" s="103"/>
      <c r="B178" s="787"/>
      <c r="C178" s="17"/>
      <c r="D178" s="17"/>
      <c r="E178" s="17"/>
      <c r="F178" s="88" t="s">
        <v>33</v>
      </c>
      <c r="G178" s="89" t="s">
        <v>47</v>
      </c>
      <c r="H178" s="89"/>
      <c r="I178" s="17"/>
    </row>
    <row r="179" spans="1:9" x14ac:dyDescent="0.25">
      <c r="A179" s="103"/>
      <c r="B179" s="787"/>
      <c r="C179" s="17"/>
      <c r="D179" s="17"/>
      <c r="E179" s="17"/>
      <c r="F179" s="88" t="s">
        <v>24</v>
      </c>
      <c r="G179" s="89" t="s">
        <v>2</v>
      </c>
      <c r="H179" s="89"/>
      <c r="I179" s="17"/>
    </row>
    <row r="180" spans="1:9" x14ac:dyDescent="0.25">
      <c r="A180" s="103"/>
      <c r="B180" s="787"/>
      <c r="C180" s="17"/>
      <c r="D180" s="17"/>
      <c r="E180" s="17"/>
      <c r="F180" s="88" t="s">
        <v>34</v>
      </c>
      <c r="G180" s="89" t="s">
        <v>48</v>
      </c>
      <c r="H180" s="89"/>
      <c r="I180" s="17"/>
    </row>
    <row r="181" spans="1:9" x14ac:dyDescent="0.25">
      <c r="A181" s="103"/>
      <c r="B181" s="787"/>
      <c r="C181" s="17"/>
      <c r="D181" s="17"/>
      <c r="E181" s="17"/>
      <c r="F181" s="88" t="s">
        <v>35</v>
      </c>
      <c r="G181" s="89" t="s">
        <v>560</v>
      </c>
      <c r="H181" s="89"/>
      <c r="I181" s="17"/>
    </row>
    <row r="182" spans="1:9" ht="255" x14ac:dyDescent="0.25">
      <c r="A182" s="103"/>
      <c r="B182" s="787"/>
      <c r="C182" s="17"/>
      <c r="D182" s="17"/>
      <c r="E182" s="17"/>
      <c r="F182" s="96" t="s">
        <v>36</v>
      </c>
      <c r="G182" s="97" t="s">
        <v>496</v>
      </c>
      <c r="H182" s="97"/>
      <c r="I182" s="17"/>
    </row>
    <row r="183" spans="1:9" x14ac:dyDescent="0.25">
      <c r="A183" s="103"/>
      <c r="B183" s="787"/>
      <c r="C183" s="17"/>
      <c r="D183" s="17"/>
      <c r="E183" s="17"/>
      <c r="F183" s="91" t="s">
        <v>51</v>
      </c>
      <c r="G183" s="94" t="s">
        <v>54</v>
      </c>
      <c r="H183" s="109"/>
      <c r="I183" s="17"/>
    </row>
    <row r="184" spans="1:9" ht="60" x14ac:dyDescent="0.25">
      <c r="A184" s="103"/>
      <c r="B184" s="787"/>
      <c r="C184" s="17"/>
      <c r="D184" s="17"/>
      <c r="E184" s="17"/>
      <c r="F184" s="91" t="s">
        <v>37</v>
      </c>
      <c r="G184" s="93" t="s">
        <v>507</v>
      </c>
      <c r="H184" s="93"/>
      <c r="I184" s="17"/>
    </row>
    <row r="185" spans="1:9" x14ac:dyDescent="0.25">
      <c r="A185" s="103"/>
      <c r="B185" s="787"/>
      <c r="C185" s="17"/>
      <c r="D185" s="17"/>
      <c r="E185" s="17"/>
      <c r="F185" s="88" t="s">
        <v>38</v>
      </c>
      <c r="G185" s="89" t="s">
        <v>52</v>
      </c>
      <c r="H185" s="89"/>
      <c r="I185" s="17"/>
    </row>
    <row r="186" spans="1:9" x14ac:dyDescent="0.25">
      <c r="A186" s="103"/>
      <c r="B186" s="787"/>
      <c r="C186" s="17"/>
      <c r="D186" s="17"/>
      <c r="E186" s="17"/>
      <c r="F186" s="88" t="s">
        <v>39</v>
      </c>
      <c r="G186" s="89" t="s">
        <v>560</v>
      </c>
      <c r="H186" s="89"/>
      <c r="I186" s="17"/>
    </row>
    <row r="187" spans="1:9" x14ac:dyDescent="0.25">
      <c r="A187" s="103"/>
      <c r="B187" s="787"/>
      <c r="C187" s="17"/>
      <c r="D187" s="17"/>
      <c r="E187" s="17"/>
      <c r="F187" s="88" t="s">
        <v>41</v>
      </c>
      <c r="G187" s="89" t="s">
        <v>560</v>
      </c>
      <c r="H187" s="89"/>
      <c r="I187" s="17"/>
    </row>
    <row r="188" spans="1:9" ht="75" x14ac:dyDescent="0.25">
      <c r="A188" s="103"/>
      <c r="B188" s="787"/>
      <c r="C188" s="17"/>
      <c r="D188" s="17"/>
      <c r="E188" s="17"/>
      <c r="F188" s="92" t="s">
        <v>40</v>
      </c>
      <c r="G188" s="93" t="s">
        <v>486</v>
      </c>
      <c r="H188" s="93"/>
      <c r="I188" s="17"/>
    </row>
    <row r="189" spans="1:9" x14ac:dyDescent="0.25">
      <c r="A189" s="103"/>
      <c r="B189" s="787"/>
      <c r="C189" s="17"/>
      <c r="D189" s="17"/>
      <c r="E189" s="17"/>
      <c r="F189" s="88" t="s">
        <v>42</v>
      </c>
      <c r="G189" s="89" t="s">
        <v>49</v>
      </c>
      <c r="H189" s="89"/>
      <c r="I189" s="17"/>
    </row>
    <row r="190" spans="1:9" ht="75" x14ac:dyDescent="0.25">
      <c r="A190" s="103"/>
      <c r="B190" s="787"/>
      <c r="C190" s="17"/>
      <c r="D190" s="17"/>
      <c r="E190" s="17"/>
      <c r="F190" s="92" t="s">
        <v>43</v>
      </c>
      <c r="G190" s="93" t="s">
        <v>487</v>
      </c>
      <c r="H190" s="93"/>
      <c r="I190" s="17"/>
    </row>
    <row r="191" spans="1:9" ht="60" x14ac:dyDescent="0.25">
      <c r="A191" s="103"/>
      <c r="B191" s="787"/>
      <c r="C191" s="17"/>
      <c r="D191" s="17"/>
      <c r="E191" s="17"/>
      <c r="F191" s="88" t="s">
        <v>44</v>
      </c>
      <c r="G191" s="130" t="s">
        <v>431</v>
      </c>
      <c r="H191" s="89"/>
      <c r="I191" s="131" t="s">
        <v>511</v>
      </c>
    </row>
    <row r="192" spans="1:9" x14ac:dyDescent="0.25">
      <c r="A192" s="103"/>
      <c r="B192" s="787"/>
      <c r="C192" s="135" t="s">
        <v>62</v>
      </c>
      <c r="D192" s="144" t="s">
        <v>67</v>
      </c>
      <c r="E192" s="133"/>
      <c r="F192" s="133" t="s">
        <v>29</v>
      </c>
      <c r="G192" s="134" t="s">
        <v>560</v>
      </c>
      <c r="H192" s="134"/>
      <c r="I192" s="17"/>
    </row>
    <row r="193" spans="1:9" x14ac:dyDescent="0.25">
      <c r="A193" s="103"/>
      <c r="B193" s="787"/>
      <c r="C193" s="141" t="s">
        <v>28</v>
      </c>
      <c r="D193" s="141"/>
      <c r="E193" s="143"/>
      <c r="F193" s="141" t="s">
        <v>30</v>
      </c>
      <c r="G193" s="120" t="s">
        <v>560</v>
      </c>
      <c r="H193" s="120"/>
      <c r="I193" s="17"/>
    </row>
    <row r="194" spans="1:9" x14ac:dyDescent="0.25">
      <c r="A194" s="103"/>
      <c r="B194" s="787"/>
      <c r="C194" s="17"/>
      <c r="D194" s="17"/>
      <c r="E194" s="17"/>
      <c r="F194" s="88" t="s">
        <v>31</v>
      </c>
      <c r="G194" s="89" t="s">
        <v>560</v>
      </c>
      <c r="H194" s="89"/>
      <c r="I194" s="17"/>
    </row>
    <row r="195" spans="1:9" x14ac:dyDescent="0.25">
      <c r="A195" s="103"/>
      <c r="B195" s="787"/>
      <c r="C195" s="17"/>
      <c r="D195" s="17"/>
      <c r="E195" s="17"/>
      <c r="F195" s="92" t="s">
        <v>32</v>
      </c>
      <c r="G195" s="144" t="s">
        <v>67</v>
      </c>
      <c r="H195" s="110"/>
      <c r="I195" s="18"/>
    </row>
    <row r="196" spans="1:9" x14ac:dyDescent="0.25">
      <c r="A196" s="103"/>
      <c r="B196" s="787"/>
      <c r="C196" s="17"/>
      <c r="D196" s="17"/>
      <c r="E196" s="17"/>
      <c r="F196" s="88" t="s">
        <v>33</v>
      </c>
      <c r="G196" s="89" t="s">
        <v>47</v>
      </c>
      <c r="H196" s="89"/>
      <c r="I196" s="17"/>
    </row>
    <row r="197" spans="1:9" x14ac:dyDescent="0.25">
      <c r="A197" s="103"/>
      <c r="B197" s="787"/>
      <c r="C197" s="17"/>
      <c r="D197" s="17"/>
      <c r="E197" s="17"/>
      <c r="F197" s="88" t="s">
        <v>24</v>
      </c>
      <c r="G197" s="89" t="s">
        <v>2</v>
      </c>
      <c r="H197" s="89"/>
      <c r="I197" s="17"/>
    </row>
    <row r="198" spans="1:9" x14ac:dyDescent="0.25">
      <c r="A198" s="103"/>
      <c r="B198" s="787"/>
      <c r="C198" s="17"/>
      <c r="D198" s="17"/>
      <c r="E198" s="17"/>
      <c r="F198" s="88" t="s">
        <v>34</v>
      </c>
      <c r="G198" s="89" t="s">
        <v>48</v>
      </c>
      <c r="H198" s="89"/>
      <c r="I198" s="17"/>
    </row>
    <row r="199" spans="1:9" x14ac:dyDescent="0.25">
      <c r="A199" s="103"/>
      <c r="B199" s="787"/>
      <c r="C199" s="17"/>
      <c r="D199" s="17"/>
      <c r="E199" s="17"/>
      <c r="F199" s="88" t="s">
        <v>35</v>
      </c>
      <c r="G199" s="89" t="s">
        <v>560</v>
      </c>
      <c r="H199" s="89"/>
      <c r="I199" s="17"/>
    </row>
    <row r="200" spans="1:9" ht="255" x14ac:dyDescent="0.25">
      <c r="A200" s="103"/>
      <c r="B200" s="787"/>
      <c r="C200" s="17"/>
      <c r="D200" s="17"/>
      <c r="E200" s="17"/>
      <c r="F200" s="96" t="s">
        <v>36</v>
      </c>
      <c r="G200" s="97" t="s">
        <v>496</v>
      </c>
      <c r="H200" s="97"/>
      <c r="I200" s="17"/>
    </row>
    <row r="201" spans="1:9" x14ac:dyDescent="0.25">
      <c r="A201" s="103"/>
      <c r="B201" s="787"/>
      <c r="C201" s="17"/>
      <c r="D201" s="17"/>
      <c r="E201" s="17"/>
      <c r="F201" s="91" t="s">
        <v>51</v>
      </c>
      <c r="G201" s="94" t="s">
        <v>54</v>
      </c>
      <c r="H201" s="109"/>
      <c r="I201" s="17"/>
    </row>
    <row r="202" spans="1:9" ht="60" x14ac:dyDescent="0.25">
      <c r="A202" s="103"/>
      <c r="B202" s="787"/>
      <c r="C202" s="17"/>
      <c r="D202" s="17"/>
      <c r="E202" s="17"/>
      <c r="F202" s="91" t="s">
        <v>37</v>
      </c>
      <c r="G202" s="93" t="s">
        <v>507</v>
      </c>
      <c r="H202" s="93"/>
      <c r="I202" s="17"/>
    </row>
    <row r="203" spans="1:9" x14ac:dyDescent="0.25">
      <c r="A203" s="103"/>
      <c r="B203" s="787"/>
      <c r="C203" s="17"/>
      <c r="D203" s="17"/>
      <c r="E203" s="17"/>
      <c r="F203" s="88" t="s">
        <v>38</v>
      </c>
      <c r="G203" s="89" t="s">
        <v>52</v>
      </c>
      <c r="H203" s="89"/>
      <c r="I203" s="17"/>
    </row>
    <row r="204" spans="1:9" x14ac:dyDescent="0.25">
      <c r="A204" s="103"/>
      <c r="B204" s="787"/>
      <c r="C204" s="17"/>
      <c r="D204" s="17"/>
      <c r="E204" s="17"/>
      <c r="F204" s="88" t="s">
        <v>39</v>
      </c>
      <c r="G204" s="89" t="s">
        <v>560</v>
      </c>
      <c r="H204" s="89"/>
      <c r="I204" s="17"/>
    </row>
    <row r="205" spans="1:9" x14ac:dyDescent="0.25">
      <c r="A205" s="103"/>
      <c r="B205" s="787"/>
      <c r="C205" s="17"/>
      <c r="D205" s="17"/>
      <c r="E205" s="17"/>
      <c r="F205" s="88" t="s">
        <v>41</v>
      </c>
      <c r="G205" s="89" t="s">
        <v>560</v>
      </c>
      <c r="H205" s="89"/>
      <c r="I205" s="17"/>
    </row>
    <row r="206" spans="1:9" ht="75" x14ac:dyDescent="0.25">
      <c r="A206" s="103"/>
      <c r="B206" s="787"/>
      <c r="C206" s="17"/>
      <c r="D206" s="17"/>
      <c r="E206" s="17"/>
      <c r="F206" s="92" t="s">
        <v>40</v>
      </c>
      <c r="G206" s="93" t="s">
        <v>486</v>
      </c>
      <c r="H206" s="93"/>
      <c r="I206" s="17"/>
    </row>
    <row r="207" spans="1:9" x14ac:dyDescent="0.25">
      <c r="A207" s="103"/>
      <c r="B207" s="787"/>
      <c r="C207" s="17"/>
      <c r="D207" s="17"/>
      <c r="E207" s="17"/>
      <c r="F207" s="88" t="s">
        <v>42</v>
      </c>
      <c r="G207" s="89" t="s">
        <v>49</v>
      </c>
      <c r="H207" s="89"/>
      <c r="I207" s="17"/>
    </row>
    <row r="208" spans="1:9" ht="75" x14ac:dyDescent="0.25">
      <c r="A208" s="103"/>
      <c r="B208" s="787"/>
      <c r="C208" s="17"/>
      <c r="D208" s="17"/>
      <c r="E208" s="17"/>
      <c r="F208" s="92" t="s">
        <v>43</v>
      </c>
      <c r="G208" s="93" t="s">
        <v>487</v>
      </c>
      <c r="H208" s="93"/>
      <c r="I208" s="17"/>
    </row>
    <row r="209" spans="1:9" ht="60" x14ac:dyDescent="0.25">
      <c r="A209" s="103"/>
      <c r="B209" s="787"/>
      <c r="C209" s="17"/>
      <c r="D209" s="17"/>
      <c r="E209" s="17"/>
      <c r="F209" s="92" t="s">
        <v>44</v>
      </c>
      <c r="G209" s="130" t="s">
        <v>431</v>
      </c>
      <c r="H209" s="89"/>
      <c r="I209" s="131" t="s">
        <v>512</v>
      </c>
    </row>
    <row r="210" spans="1:9" x14ac:dyDescent="0.25">
      <c r="A210" s="103"/>
      <c r="B210" s="787"/>
      <c r="C210" s="135" t="s">
        <v>62</v>
      </c>
      <c r="D210" s="144" t="s">
        <v>68</v>
      </c>
      <c r="E210" s="133"/>
      <c r="F210" s="133" t="s">
        <v>29</v>
      </c>
      <c r="G210" s="134" t="s">
        <v>560</v>
      </c>
      <c r="H210" s="134"/>
      <c r="I210" s="17"/>
    </row>
    <row r="211" spans="1:9" x14ac:dyDescent="0.25">
      <c r="A211" s="103"/>
      <c r="B211" s="787"/>
      <c r="C211" s="141" t="s">
        <v>28</v>
      </c>
      <c r="D211" s="141"/>
      <c r="E211" s="143"/>
      <c r="F211" s="141" t="s">
        <v>30</v>
      </c>
      <c r="G211" s="120" t="s">
        <v>560</v>
      </c>
      <c r="H211" s="120"/>
      <c r="I211" s="17"/>
    </row>
    <row r="212" spans="1:9" x14ac:dyDescent="0.25">
      <c r="A212" s="103"/>
      <c r="B212" s="787"/>
      <c r="C212" s="17"/>
      <c r="D212" s="17"/>
      <c r="E212" s="17"/>
      <c r="F212" s="88" t="s">
        <v>31</v>
      </c>
      <c r="G212" s="89" t="s">
        <v>560</v>
      </c>
      <c r="H212" s="89"/>
      <c r="I212" s="17"/>
    </row>
    <row r="213" spans="1:9" x14ac:dyDescent="0.25">
      <c r="A213" s="103"/>
      <c r="B213" s="787"/>
      <c r="C213" s="17"/>
      <c r="D213" s="17"/>
      <c r="E213" s="17"/>
      <c r="F213" s="92" t="s">
        <v>32</v>
      </c>
      <c r="G213" s="145" t="s">
        <v>68</v>
      </c>
      <c r="H213" s="110"/>
      <c r="I213" s="18"/>
    </row>
    <row r="214" spans="1:9" x14ac:dyDescent="0.25">
      <c r="A214" s="103"/>
      <c r="B214" s="787"/>
      <c r="C214" s="17"/>
      <c r="D214" s="17"/>
      <c r="E214" s="17"/>
      <c r="F214" s="88" t="s">
        <v>33</v>
      </c>
      <c r="G214" s="89" t="s">
        <v>47</v>
      </c>
      <c r="H214" s="89"/>
      <c r="I214" s="17"/>
    </row>
    <row r="215" spans="1:9" x14ac:dyDescent="0.25">
      <c r="A215" s="103"/>
      <c r="B215" s="787"/>
      <c r="C215" s="17"/>
      <c r="D215" s="17"/>
      <c r="E215" s="17"/>
      <c r="F215" s="88" t="s">
        <v>24</v>
      </c>
      <c r="G215" s="89" t="s">
        <v>2</v>
      </c>
      <c r="H215" s="89"/>
      <c r="I215" s="17"/>
    </row>
    <row r="216" spans="1:9" x14ac:dyDescent="0.25">
      <c r="A216" s="103"/>
      <c r="B216" s="787"/>
      <c r="C216" s="17"/>
      <c r="D216" s="17"/>
      <c r="E216" s="17"/>
      <c r="F216" s="88" t="s">
        <v>34</v>
      </c>
      <c r="G216" s="89" t="s">
        <v>48</v>
      </c>
      <c r="H216" s="89"/>
      <c r="I216" s="17"/>
    </row>
    <row r="217" spans="1:9" x14ac:dyDescent="0.25">
      <c r="A217" s="103"/>
      <c r="B217" s="787"/>
      <c r="C217" s="17"/>
      <c r="D217" s="17"/>
      <c r="E217" s="17"/>
      <c r="F217" s="88" t="s">
        <v>35</v>
      </c>
      <c r="G217" s="89" t="s">
        <v>560</v>
      </c>
      <c r="H217" s="89"/>
      <c r="I217" s="17"/>
    </row>
    <row r="218" spans="1:9" ht="255" x14ac:dyDescent="0.25">
      <c r="A218" s="103"/>
      <c r="B218" s="787"/>
      <c r="C218" s="17"/>
      <c r="D218" s="17"/>
      <c r="E218" s="17"/>
      <c r="F218" s="96" t="s">
        <v>36</v>
      </c>
      <c r="G218" s="97" t="s">
        <v>496</v>
      </c>
      <c r="H218" s="97"/>
      <c r="I218" s="17"/>
    </row>
    <row r="219" spans="1:9" x14ac:dyDescent="0.25">
      <c r="A219" s="103"/>
      <c r="B219" s="787"/>
      <c r="C219" s="17"/>
      <c r="D219" s="17"/>
      <c r="E219" s="17"/>
      <c r="F219" s="91" t="s">
        <v>51</v>
      </c>
      <c r="G219" s="94" t="s">
        <v>54</v>
      </c>
      <c r="H219" s="109"/>
      <c r="I219" s="17"/>
    </row>
    <row r="220" spans="1:9" ht="60" x14ac:dyDescent="0.25">
      <c r="A220" s="103"/>
      <c r="B220" s="787"/>
      <c r="C220" s="17"/>
      <c r="D220" s="17"/>
      <c r="E220" s="17"/>
      <c r="F220" s="91" t="s">
        <v>37</v>
      </c>
      <c r="G220" s="93" t="s">
        <v>507</v>
      </c>
      <c r="H220" s="93"/>
      <c r="I220" s="17"/>
    </row>
    <row r="221" spans="1:9" x14ac:dyDescent="0.25">
      <c r="A221" s="103"/>
      <c r="B221" s="787"/>
      <c r="C221" s="17"/>
      <c r="D221" s="17"/>
      <c r="E221" s="17"/>
      <c r="F221" s="88" t="s">
        <v>38</v>
      </c>
      <c r="G221" s="89" t="s">
        <v>52</v>
      </c>
      <c r="H221" s="89"/>
      <c r="I221" s="17"/>
    </row>
    <row r="222" spans="1:9" x14ac:dyDescent="0.25">
      <c r="A222" s="103"/>
      <c r="B222" s="787"/>
      <c r="C222" s="17"/>
      <c r="D222" s="17"/>
      <c r="E222" s="17"/>
      <c r="F222" s="88" t="s">
        <v>39</v>
      </c>
      <c r="G222" s="89" t="s">
        <v>560</v>
      </c>
      <c r="H222" s="89"/>
      <c r="I222" s="17"/>
    </row>
    <row r="223" spans="1:9" x14ac:dyDescent="0.25">
      <c r="A223" s="103"/>
      <c r="B223" s="787"/>
      <c r="C223" s="17"/>
      <c r="D223" s="17"/>
      <c r="E223" s="17"/>
      <c r="F223" s="88" t="s">
        <v>41</v>
      </c>
      <c r="G223" s="89" t="s">
        <v>560</v>
      </c>
      <c r="H223" s="89"/>
      <c r="I223" s="17"/>
    </row>
    <row r="224" spans="1:9" ht="75" x14ac:dyDescent="0.25">
      <c r="A224" s="103"/>
      <c r="B224" s="787"/>
      <c r="C224" s="17"/>
      <c r="D224" s="17"/>
      <c r="E224" s="17"/>
      <c r="F224" s="92" t="s">
        <v>40</v>
      </c>
      <c r="G224" s="93" t="s">
        <v>486</v>
      </c>
      <c r="H224" s="93"/>
      <c r="I224" s="17"/>
    </row>
    <row r="225" spans="1:9" x14ac:dyDescent="0.25">
      <c r="A225" s="103"/>
      <c r="B225" s="787"/>
      <c r="C225" s="17"/>
      <c r="D225" s="17"/>
      <c r="E225" s="17"/>
      <c r="F225" s="88" t="s">
        <v>42</v>
      </c>
      <c r="G225" s="89" t="s">
        <v>49</v>
      </c>
      <c r="H225" s="89"/>
      <c r="I225" s="17"/>
    </row>
    <row r="226" spans="1:9" ht="75" x14ac:dyDescent="0.25">
      <c r="A226" s="103"/>
      <c r="B226" s="787"/>
      <c r="C226" s="17"/>
      <c r="D226" s="17"/>
      <c r="E226" s="17"/>
      <c r="F226" s="92" t="s">
        <v>43</v>
      </c>
      <c r="G226" s="93" t="s">
        <v>487</v>
      </c>
      <c r="H226" s="93"/>
      <c r="I226" s="17"/>
    </row>
    <row r="227" spans="1:9" ht="60" x14ac:dyDescent="0.25">
      <c r="A227" s="103"/>
      <c r="B227" s="787"/>
      <c r="C227" s="17"/>
      <c r="D227" s="17"/>
      <c r="E227" s="17"/>
      <c r="F227" s="88" t="s">
        <v>44</v>
      </c>
      <c r="G227" s="130" t="s">
        <v>431</v>
      </c>
      <c r="H227" s="89"/>
      <c r="I227" s="131" t="s">
        <v>513</v>
      </c>
    </row>
    <row r="228" spans="1:9" x14ac:dyDescent="0.25">
      <c r="A228" s="103"/>
      <c r="B228" s="787"/>
      <c r="C228" s="135" t="s">
        <v>62</v>
      </c>
      <c r="D228" s="144" t="s">
        <v>69</v>
      </c>
      <c r="E228" s="133"/>
      <c r="F228" s="133" t="s">
        <v>29</v>
      </c>
      <c r="G228" s="134" t="s">
        <v>560</v>
      </c>
      <c r="H228" s="134"/>
      <c r="I228" s="17"/>
    </row>
    <row r="229" spans="1:9" x14ac:dyDescent="0.25">
      <c r="A229" s="103"/>
      <c r="B229" s="787"/>
      <c r="C229" s="141" t="s">
        <v>28</v>
      </c>
      <c r="D229" s="141"/>
      <c r="E229" s="143"/>
      <c r="F229" s="141" t="s">
        <v>30</v>
      </c>
      <c r="G229" s="120" t="s">
        <v>560</v>
      </c>
      <c r="H229" s="120"/>
      <c r="I229" s="17"/>
    </row>
    <row r="230" spans="1:9" x14ac:dyDescent="0.25">
      <c r="A230" s="103"/>
      <c r="B230" s="787"/>
      <c r="C230" s="17"/>
      <c r="D230" s="17"/>
      <c r="E230" s="17"/>
      <c r="F230" s="88" t="s">
        <v>31</v>
      </c>
      <c r="G230" s="89" t="s">
        <v>560</v>
      </c>
      <c r="H230" s="89"/>
      <c r="I230" s="17"/>
    </row>
    <row r="231" spans="1:9" x14ac:dyDescent="0.25">
      <c r="A231" s="103"/>
      <c r="B231" s="787"/>
      <c r="C231" s="17"/>
      <c r="D231" s="17"/>
      <c r="E231" s="17"/>
      <c r="F231" s="92" t="s">
        <v>32</v>
      </c>
      <c r="G231" s="98" t="s">
        <v>69</v>
      </c>
      <c r="H231" s="110"/>
      <c r="I231" s="18"/>
    </row>
    <row r="232" spans="1:9" x14ac:dyDescent="0.25">
      <c r="A232" s="103"/>
      <c r="B232" s="787"/>
      <c r="C232" s="17"/>
      <c r="D232" s="17"/>
      <c r="E232" s="17"/>
      <c r="F232" s="88" t="s">
        <v>33</v>
      </c>
      <c r="G232" s="89" t="s">
        <v>47</v>
      </c>
      <c r="H232" s="89"/>
      <c r="I232" s="17"/>
    </row>
    <row r="233" spans="1:9" x14ac:dyDescent="0.25">
      <c r="A233" s="103"/>
      <c r="B233" s="787"/>
      <c r="C233" s="17"/>
      <c r="D233" s="17"/>
      <c r="E233" s="17"/>
      <c r="F233" s="88" t="s">
        <v>24</v>
      </c>
      <c r="G233" s="89" t="s">
        <v>2</v>
      </c>
      <c r="H233" s="89"/>
      <c r="I233" s="17"/>
    </row>
    <row r="234" spans="1:9" x14ac:dyDescent="0.25">
      <c r="A234" s="103"/>
      <c r="B234" s="787"/>
      <c r="C234" s="17"/>
      <c r="D234" s="17"/>
      <c r="E234" s="17"/>
      <c r="F234" s="88" t="s">
        <v>34</v>
      </c>
      <c r="G234" s="89" t="s">
        <v>48</v>
      </c>
      <c r="H234" s="89"/>
      <c r="I234" s="17"/>
    </row>
    <row r="235" spans="1:9" x14ac:dyDescent="0.25">
      <c r="A235" s="103"/>
      <c r="B235" s="787"/>
      <c r="C235" s="17"/>
      <c r="D235" s="17"/>
      <c r="E235" s="17"/>
      <c r="F235" s="88" t="s">
        <v>35</v>
      </c>
      <c r="G235" s="89" t="s">
        <v>560</v>
      </c>
      <c r="H235" s="89"/>
      <c r="I235" s="17"/>
    </row>
    <row r="236" spans="1:9" ht="255" x14ac:dyDescent="0.25">
      <c r="A236" s="103"/>
      <c r="B236" s="787"/>
      <c r="C236" s="17"/>
      <c r="D236" s="17"/>
      <c r="E236" s="17"/>
      <c r="F236" s="96" t="s">
        <v>36</v>
      </c>
      <c r="G236" s="97" t="s">
        <v>496</v>
      </c>
      <c r="H236" s="97"/>
      <c r="I236" s="17"/>
    </row>
    <row r="237" spans="1:9" x14ac:dyDescent="0.25">
      <c r="A237" s="103"/>
      <c r="B237" s="787"/>
      <c r="C237" s="17"/>
      <c r="D237" s="17"/>
      <c r="E237" s="17"/>
      <c r="F237" s="91" t="s">
        <v>51</v>
      </c>
      <c r="G237" s="94" t="s">
        <v>54</v>
      </c>
      <c r="H237" s="109"/>
      <c r="I237" s="17"/>
    </row>
    <row r="238" spans="1:9" ht="60" x14ac:dyDescent="0.25">
      <c r="A238" s="103"/>
      <c r="B238" s="787"/>
      <c r="C238" s="17"/>
      <c r="D238" s="17"/>
      <c r="E238" s="17"/>
      <c r="F238" s="91" t="s">
        <v>37</v>
      </c>
      <c r="G238" s="93" t="s">
        <v>507</v>
      </c>
      <c r="H238" s="93"/>
      <c r="I238" s="17"/>
    </row>
    <row r="239" spans="1:9" x14ac:dyDescent="0.25">
      <c r="A239" s="103"/>
      <c r="B239" s="787"/>
      <c r="C239" s="17"/>
      <c r="D239" s="17"/>
      <c r="E239" s="17"/>
      <c r="F239" s="88" t="s">
        <v>38</v>
      </c>
      <c r="G239" s="89" t="s">
        <v>52</v>
      </c>
      <c r="H239" s="89"/>
      <c r="I239" s="17"/>
    </row>
    <row r="240" spans="1:9" x14ac:dyDescent="0.25">
      <c r="A240" s="103"/>
      <c r="B240" s="787"/>
      <c r="C240" s="17"/>
      <c r="D240" s="17"/>
      <c r="E240" s="17"/>
      <c r="F240" s="88" t="s">
        <v>39</v>
      </c>
      <c r="G240" s="89" t="s">
        <v>560</v>
      </c>
      <c r="H240" s="89"/>
      <c r="I240" s="17"/>
    </row>
    <row r="241" spans="1:9" x14ac:dyDescent="0.25">
      <c r="A241" s="103"/>
      <c r="B241" s="787"/>
      <c r="C241" s="17"/>
      <c r="D241" s="17"/>
      <c r="E241" s="17"/>
      <c r="F241" s="88" t="s">
        <v>41</v>
      </c>
      <c r="G241" s="89" t="s">
        <v>560</v>
      </c>
      <c r="H241" s="89"/>
      <c r="I241" s="17"/>
    </row>
    <row r="242" spans="1:9" ht="75" x14ac:dyDescent="0.25">
      <c r="A242" s="103"/>
      <c r="B242" s="787"/>
      <c r="C242" s="17"/>
      <c r="D242" s="17"/>
      <c r="E242" s="17"/>
      <c r="F242" s="92" t="s">
        <v>40</v>
      </c>
      <c r="G242" s="93" t="s">
        <v>486</v>
      </c>
      <c r="H242" s="93"/>
      <c r="I242" s="17"/>
    </row>
    <row r="243" spans="1:9" x14ac:dyDescent="0.25">
      <c r="A243" s="103"/>
      <c r="B243" s="787"/>
      <c r="C243" s="17"/>
      <c r="D243" s="17"/>
      <c r="E243" s="17"/>
      <c r="F243" s="88" t="s">
        <v>42</v>
      </c>
      <c r="G243" s="89" t="s">
        <v>49</v>
      </c>
      <c r="H243" s="89"/>
      <c r="I243" s="17"/>
    </row>
    <row r="244" spans="1:9" ht="75" x14ac:dyDescent="0.25">
      <c r="A244" s="103"/>
      <c r="B244" s="787"/>
      <c r="C244" s="17"/>
      <c r="D244" s="17"/>
      <c r="E244" s="17"/>
      <c r="F244" s="92" t="s">
        <v>43</v>
      </c>
      <c r="G244" s="93" t="s">
        <v>487</v>
      </c>
      <c r="H244" s="93"/>
      <c r="I244" s="17"/>
    </row>
    <row r="245" spans="1:9" ht="60" x14ac:dyDescent="0.25">
      <c r="A245" s="103"/>
      <c r="B245" s="787"/>
      <c r="C245" s="17"/>
      <c r="D245" s="17"/>
      <c r="E245" s="17"/>
      <c r="F245" s="88" t="s">
        <v>44</v>
      </c>
      <c r="G245" s="130" t="s">
        <v>431</v>
      </c>
      <c r="H245" s="89"/>
      <c r="I245" s="131" t="s">
        <v>514</v>
      </c>
    </row>
    <row r="246" spans="1:9" x14ac:dyDescent="0.25">
      <c r="A246" s="103"/>
      <c r="B246" s="787"/>
      <c r="C246" s="135" t="s">
        <v>62</v>
      </c>
      <c r="D246" s="144" t="s">
        <v>70</v>
      </c>
      <c r="E246" s="133"/>
      <c r="F246" s="133" t="s">
        <v>29</v>
      </c>
      <c r="G246" s="134" t="s">
        <v>560</v>
      </c>
      <c r="H246" s="134"/>
      <c r="I246" s="17"/>
    </row>
    <row r="247" spans="1:9" x14ac:dyDescent="0.25">
      <c r="A247" s="103"/>
      <c r="B247" s="787"/>
      <c r="C247" s="141" t="s">
        <v>28</v>
      </c>
      <c r="D247" s="141"/>
      <c r="E247" s="143"/>
      <c r="F247" s="141" t="s">
        <v>30</v>
      </c>
      <c r="G247" s="120" t="s">
        <v>560</v>
      </c>
      <c r="H247" s="120"/>
      <c r="I247" s="17"/>
    </row>
    <row r="248" spans="1:9" x14ac:dyDescent="0.25">
      <c r="A248" s="103"/>
      <c r="B248" s="787"/>
      <c r="C248" s="17"/>
      <c r="D248" s="17"/>
      <c r="E248" s="17"/>
      <c r="F248" s="88" t="s">
        <v>31</v>
      </c>
      <c r="G248" s="89" t="s">
        <v>560</v>
      </c>
      <c r="H248" s="89"/>
      <c r="I248" s="17"/>
    </row>
    <row r="249" spans="1:9" x14ac:dyDescent="0.25">
      <c r="A249" s="103"/>
      <c r="B249" s="787"/>
      <c r="C249" s="17"/>
      <c r="D249" s="17"/>
      <c r="E249" s="17"/>
      <c r="F249" s="92" t="s">
        <v>32</v>
      </c>
      <c r="G249" s="98" t="s">
        <v>70</v>
      </c>
      <c r="H249" s="110"/>
      <c r="I249" s="18"/>
    </row>
    <row r="250" spans="1:9" x14ac:dyDescent="0.25">
      <c r="A250" s="103"/>
      <c r="B250" s="787"/>
      <c r="C250" s="17"/>
      <c r="D250" s="17"/>
      <c r="E250" s="17"/>
      <c r="F250" s="88" t="s">
        <v>33</v>
      </c>
      <c r="G250" s="89" t="s">
        <v>47</v>
      </c>
      <c r="H250" s="89"/>
      <c r="I250" s="17"/>
    </row>
    <row r="251" spans="1:9" x14ac:dyDescent="0.25">
      <c r="A251" s="103"/>
      <c r="B251" s="787"/>
      <c r="C251" s="17"/>
      <c r="D251" s="17"/>
      <c r="E251" s="17"/>
      <c r="F251" s="88" t="s">
        <v>24</v>
      </c>
      <c r="G251" s="89" t="s">
        <v>2</v>
      </c>
      <c r="H251" s="89"/>
      <c r="I251" s="17"/>
    </row>
    <row r="252" spans="1:9" x14ac:dyDescent="0.25">
      <c r="A252" s="103"/>
      <c r="B252" s="787"/>
      <c r="C252" s="17"/>
      <c r="D252" s="17"/>
      <c r="E252" s="17"/>
      <c r="F252" s="88" t="s">
        <v>34</v>
      </c>
      <c r="G252" s="89" t="s">
        <v>48</v>
      </c>
      <c r="H252" s="89"/>
      <c r="I252" s="17"/>
    </row>
    <row r="253" spans="1:9" x14ac:dyDescent="0.25">
      <c r="A253" s="103"/>
      <c r="B253" s="787"/>
      <c r="C253" s="17"/>
      <c r="D253" s="17"/>
      <c r="E253" s="17"/>
      <c r="F253" s="88" t="s">
        <v>35</v>
      </c>
      <c r="G253" s="89" t="s">
        <v>560</v>
      </c>
      <c r="H253" s="89"/>
      <c r="I253" s="17"/>
    </row>
    <row r="254" spans="1:9" ht="255" x14ac:dyDescent="0.25">
      <c r="A254" s="103"/>
      <c r="B254" s="787"/>
      <c r="C254" s="17"/>
      <c r="D254" s="17"/>
      <c r="E254" s="17"/>
      <c r="F254" s="96" t="s">
        <v>36</v>
      </c>
      <c r="G254" s="97" t="s">
        <v>496</v>
      </c>
      <c r="H254" s="97"/>
      <c r="I254" s="17"/>
    </row>
    <row r="255" spans="1:9" x14ac:dyDescent="0.25">
      <c r="A255" s="103"/>
      <c r="B255" s="787"/>
      <c r="C255" s="17"/>
      <c r="D255" s="17"/>
      <c r="E255" s="17"/>
      <c r="F255" s="91" t="s">
        <v>51</v>
      </c>
      <c r="G255" s="94" t="s">
        <v>54</v>
      </c>
      <c r="H255" s="109"/>
      <c r="I255" s="17"/>
    </row>
    <row r="256" spans="1:9" ht="60" x14ac:dyDescent="0.25">
      <c r="A256" s="103"/>
      <c r="B256" s="787"/>
      <c r="C256" s="17"/>
      <c r="D256" s="17"/>
      <c r="E256" s="17"/>
      <c r="F256" s="91" t="s">
        <v>37</v>
      </c>
      <c r="G256" s="93" t="s">
        <v>507</v>
      </c>
      <c r="H256" s="93"/>
      <c r="I256" s="17"/>
    </row>
    <row r="257" spans="1:9" x14ac:dyDescent="0.25">
      <c r="A257" s="103"/>
      <c r="B257" s="787"/>
      <c r="C257" s="17"/>
      <c r="D257" s="17"/>
      <c r="E257" s="17"/>
      <c r="F257" s="88" t="s">
        <v>38</v>
      </c>
      <c r="G257" s="89" t="s">
        <v>52</v>
      </c>
      <c r="H257" s="89"/>
      <c r="I257" s="17"/>
    </row>
    <row r="258" spans="1:9" x14ac:dyDescent="0.25">
      <c r="A258" s="103"/>
      <c r="B258" s="787"/>
      <c r="C258" s="17"/>
      <c r="D258" s="17"/>
      <c r="E258" s="17"/>
      <c r="F258" s="88" t="s">
        <v>39</v>
      </c>
      <c r="G258" s="89" t="s">
        <v>560</v>
      </c>
      <c r="H258" s="89"/>
      <c r="I258" s="17"/>
    </row>
    <row r="259" spans="1:9" x14ac:dyDescent="0.25">
      <c r="A259" s="103"/>
      <c r="B259" s="787"/>
      <c r="C259" s="17"/>
      <c r="D259" s="17"/>
      <c r="E259" s="17"/>
      <c r="F259" s="88" t="s">
        <v>41</v>
      </c>
      <c r="G259" s="89" t="s">
        <v>560</v>
      </c>
      <c r="H259" s="89"/>
      <c r="I259" s="17"/>
    </row>
    <row r="260" spans="1:9" ht="75" x14ac:dyDescent="0.25">
      <c r="A260" s="103"/>
      <c r="B260" s="787"/>
      <c r="C260" s="17"/>
      <c r="D260" s="17"/>
      <c r="E260" s="17"/>
      <c r="F260" s="92" t="s">
        <v>40</v>
      </c>
      <c r="G260" s="93" t="s">
        <v>486</v>
      </c>
      <c r="H260" s="93"/>
      <c r="I260" s="17"/>
    </row>
    <row r="261" spans="1:9" x14ac:dyDescent="0.25">
      <c r="A261" s="103"/>
      <c r="B261" s="787"/>
      <c r="C261" s="17"/>
      <c r="D261" s="17"/>
      <c r="E261" s="17"/>
      <c r="F261" s="88" t="s">
        <v>42</v>
      </c>
      <c r="G261" s="89" t="s">
        <v>49</v>
      </c>
      <c r="H261" s="89"/>
      <c r="I261" s="17"/>
    </row>
    <row r="262" spans="1:9" ht="75" x14ac:dyDescent="0.25">
      <c r="A262" s="103"/>
      <c r="B262" s="787"/>
      <c r="C262" s="17"/>
      <c r="D262" s="17"/>
      <c r="E262" s="17"/>
      <c r="F262" s="92" t="s">
        <v>43</v>
      </c>
      <c r="G262" s="93" t="s">
        <v>487</v>
      </c>
      <c r="H262" s="93"/>
      <c r="I262" s="17"/>
    </row>
    <row r="263" spans="1:9" ht="60" x14ac:dyDescent="0.25">
      <c r="A263" s="103"/>
      <c r="B263" s="787"/>
      <c r="C263" s="17"/>
      <c r="D263" s="17"/>
      <c r="E263" s="17"/>
      <c r="F263" s="88" t="s">
        <v>44</v>
      </c>
      <c r="G263" s="130" t="s">
        <v>431</v>
      </c>
      <c r="H263" s="89"/>
      <c r="I263" s="131" t="s">
        <v>515</v>
      </c>
    </row>
    <row r="264" spans="1:9" x14ac:dyDescent="0.25">
      <c r="A264" s="103"/>
      <c r="B264" s="787"/>
      <c r="C264" s="135" t="s">
        <v>62</v>
      </c>
      <c r="D264" s="144" t="s">
        <v>71</v>
      </c>
      <c r="E264" s="133"/>
      <c r="F264" s="133" t="s">
        <v>29</v>
      </c>
      <c r="G264" s="134" t="s">
        <v>560</v>
      </c>
      <c r="H264" s="134"/>
      <c r="I264" s="17"/>
    </row>
    <row r="265" spans="1:9" x14ac:dyDescent="0.25">
      <c r="A265" s="103"/>
      <c r="B265" s="787"/>
      <c r="C265" s="141" t="s">
        <v>28</v>
      </c>
      <c r="D265" s="141"/>
      <c r="E265" s="143"/>
      <c r="F265" s="141" t="s">
        <v>30</v>
      </c>
      <c r="G265" s="120" t="s">
        <v>560</v>
      </c>
      <c r="H265" s="120"/>
      <c r="I265" s="17"/>
    </row>
    <row r="266" spans="1:9" x14ac:dyDescent="0.25">
      <c r="A266" s="103"/>
      <c r="B266" s="787"/>
      <c r="C266" s="17"/>
      <c r="D266" s="17"/>
      <c r="E266" s="17"/>
      <c r="F266" s="88" t="s">
        <v>31</v>
      </c>
      <c r="G266" s="89" t="s">
        <v>560</v>
      </c>
      <c r="H266" s="89"/>
      <c r="I266" s="17"/>
    </row>
    <row r="267" spans="1:9" x14ac:dyDescent="0.25">
      <c r="A267" s="103"/>
      <c r="B267" s="787"/>
      <c r="C267" s="17"/>
      <c r="D267" s="17"/>
      <c r="E267" s="17"/>
      <c r="F267" s="92" t="s">
        <v>32</v>
      </c>
      <c r="G267" s="98" t="s">
        <v>71</v>
      </c>
      <c r="H267" s="110"/>
      <c r="I267" s="18"/>
    </row>
    <row r="268" spans="1:9" x14ac:dyDescent="0.25">
      <c r="A268" s="103"/>
      <c r="B268" s="787"/>
      <c r="C268" s="17"/>
      <c r="D268" s="17"/>
      <c r="E268" s="17"/>
      <c r="F268" s="88" t="s">
        <v>33</v>
      </c>
      <c r="G268" s="89" t="s">
        <v>47</v>
      </c>
      <c r="H268" s="89"/>
      <c r="I268" s="17"/>
    </row>
    <row r="269" spans="1:9" x14ac:dyDescent="0.25">
      <c r="A269" s="103"/>
      <c r="B269" s="787"/>
      <c r="C269" s="17"/>
      <c r="D269" s="17"/>
      <c r="E269" s="17"/>
      <c r="F269" s="88" t="s">
        <v>24</v>
      </c>
      <c r="G269" s="89" t="s">
        <v>2</v>
      </c>
      <c r="H269" s="89"/>
      <c r="I269" s="17"/>
    </row>
    <row r="270" spans="1:9" x14ac:dyDescent="0.25">
      <c r="A270" s="103"/>
      <c r="B270" s="787"/>
      <c r="C270" s="17"/>
      <c r="D270" s="17"/>
      <c r="E270" s="17"/>
      <c r="F270" s="88" t="s">
        <v>34</v>
      </c>
      <c r="G270" s="89" t="s">
        <v>48</v>
      </c>
      <c r="H270" s="89"/>
      <c r="I270" s="17"/>
    </row>
    <row r="271" spans="1:9" x14ac:dyDescent="0.25">
      <c r="A271" s="103"/>
      <c r="B271" s="787"/>
      <c r="C271" s="17"/>
      <c r="D271" s="17"/>
      <c r="E271" s="17"/>
      <c r="F271" s="88" t="s">
        <v>35</v>
      </c>
      <c r="G271" s="89" t="s">
        <v>560</v>
      </c>
      <c r="H271" s="89"/>
      <c r="I271" s="17"/>
    </row>
    <row r="272" spans="1:9" ht="255" x14ac:dyDescent="0.25">
      <c r="A272" s="103"/>
      <c r="B272" s="787"/>
      <c r="C272" s="17"/>
      <c r="D272" s="17"/>
      <c r="E272" s="17"/>
      <c r="F272" s="96" t="s">
        <v>36</v>
      </c>
      <c r="G272" s="97" t="s">
        <v>496</v>
      </c>
      <c r="H272" s="97"/>
      <c r="I272" s="17"/>
    </row>
    <row r="273" spans="1:9" x14ac:dyDescent="0.25">
      <c r="A273" s="103"/>
      <c r="B273" s="787"/>
      <c r="C273" s="17"/>
      <c r="D273" s="17"/>
      <c r="E273" s="17"/>
      <c r="F273" s="91" t="s">
        <v>51</v>
      </c>
      <c r="G273" s="94" t="s">
        <v>54</v>
      </c>
      <c r="H273" s="109"/>
      <c r="I273" s="17"/>
    </row>
    <row r="274" spans="1:9" ht="60" x14ac:dyDescent="0.25">
      <c r="A274" s="103"/>
      <c r="B274" s="787"/>
      <c r="C274" s="17"/>
      <c r="D274" s="17"/>
      <c r="E274" s="17"/>
      <c r="F274" s="91" t="s">
        <v>37</v>
      </c>
      <c r="G274" s="93" t="s">
        <v>507</v>
      </c>
      <c r="H274" s="93"/>
      <c r="I274" s="17"/>
    </row>
    <row r="275" spans="1:9" x14ac:dyDescent="0.25">
      <c r="A275" s="103"/>
      <c r="B275" s="787"/>
      <c r="C275" s="17"/>
      <c r="D275" s="17"/>
      <c r="E275" s="17"/>
      <c r="F275" s="88" t="s">
        <v>38</v>
      </c>
      <c r="G275" s="89" t="s">
        <v>52</v>
      </c>
      <c r="H275" s="89"/>
      <c r="I275" s="17"/>
    </row>
    <row r="276" spans="1:9" x14ac:dyDescent="0.25">
      <c r="A276" s="103"/>
      <c r="B276" s="787"/>
      <c r="C276" s="17"/>
      <c r="D276" s="17"/>
      <c r="E276" s="17"/>
      <c r="F276" s="88" t="s">
        <v>39</v>
      </c>
      <c r="G276" s="89" t="s">
        <v>560</v>
      </c>
      <c r="H276" s="89"/>
      <c r="I276" s="17"/>
    </row>
    <row r="277" spans="1:9" x14ac:dyDescent="0.25">
      <c r="A277" s="103"/>
      <c r="B277" s="787"/>
      <c r="C277" s="17"/>
      <c r="D277" s="17"/>
      <c r="E277" s="17"/>
      <c r="F277" s="88" t="s">
        <v>41</v>
      </c>
      <c r="G277" s="89" t="s">
        <v>560</v>
      </c>
      <c r="H277" s="89"/>
      <c r="I277" s="17"/>
    </row>
    <row r="278" spans="1:9" ht="75" x14ac:dyDescent="0.25">
      <c r="A278" s="103"/>
      <c r="B278" s="787"/>
      <c r="C278" s="17"/>
      <c r="D278" s="17"/>
      <c r="E278" s="17"/>
      <c r="F278" s="92" t="s">
        <v>40</v>
      </c>
      <c r="G278" s="93" t="s">
        <v>486</v>
      </c>
      <c r="H278" s="93"/>
      <c r="I278" s="17"/>
    </row>
    <row r="279" spans="1:9" x14ac:dyDescent="0.25">
      <c r="A279" s="103"/>
      <c r="B279" s="787"/>
      <c r="C279" s="17"/>
      <c r="D279" s="17"/>
      <c r="E279" s="17"/>
      <c r="F279" s="88" t="s">
        <v>42</v>
      </c>
      <c r="G279" s="89" t="s">
        <v>49</v>
      </c>
      <c r="H279" s="89"/>
      <c r="I279" s="17"/>
    </row>
    <row r="280" spans="1:9" ht="75" x14ac:dyDescent="0.25">
      <c r="A280" s="103"/>
      <c r="B280" s="787"/>
      <c r="C280" s="17"/>
      <c r="D280" s="17"/>
      <c r="E280" s="17"/>
      <c r="F280" s="92" t="s">
        <v>43</v>
      </c>
      <c r="G280" s="93" t="s">
        <v>487</v>
      </c>
      <c r="H280" s="93"/>
      <c r="I280" s="17"/>
    </row>
    <row r="281" spans="1:9" ht="60" x14ac:dyDescent="0.25">
      <c r="A281" s="103"/>
      <c r="B281" s="787"/>
      <c r="C281" s="17"/>
      <c r="D281" s="17"/>
      <c r="E281" s="17"/>
      <c r="F281" s="92" t="s">
        <v>44</v>
      </c>
      <c r="G281" s="130" t="s">
        <v>431</v>
      </c>
      <c r="H281" s="89"/>
      <c r="I281" s="131" t="s">
        <v>516</v>
      </c>
    </row>
    <row r="282" spans="1:9" x14ac:dyDescent="0.25">
      <c r="A282" s="103"/>
      <c r="B282" s="785" t="s">
        <v>0</v>
      </c>
      <c r="C282" s="135" t="s">
        <v>72</v>
      </c>
      <c r="D282" s="144" t="s">
        <v>73</v>
      </c>
      <c r="E282" s="134"/>
      <c r="F282" s="133" t="s">
        <v>29</v>
      </c>
      <c r="G282" s="134" t="s">
        <v>560</v>
      </c>
      <c r="H282" s="134"/>
      <c r="I282" s="17"/>
    </row>
    <row r="283" spans="1:9" x14ac:dyDescent="0.25">
      <c r="A283" s="103"/>
      <c r="B283" s="785"/>
      <c r="C283" s="88" t="s">
        <v>28</v>
      </c>
      <c r="D283" s="88"/>
      <c r="E283" s="88"/>
      <c r="F283" s="88" t="s">
        <v>30</v>
      </c>
      <c r="G283" s="89" t="s">
        <v>560</v>
      </c>
      <c r="H283" s="89"/>
      <c r="I283" s="17"/>
    </row>
    <row r="284" spans="1:9" x14ac:dyDescent="0.25">
      <c r="A284" s="103"/>
      <c r="B284" s="785"/>
      <c r="C284" s="17"/>
      <c r="D284" s="17"/>
      <c r="E284" s="17"/>
      <c r="F284" s="88" t="s">
        <v>31</v>
      </c>
      <c r="G284" s="89" t="s">
        <v>560</v>
      </c>
      <c r="H284" s="89"/>
      <c r="I284" s="17"/>
    </row>
    <row r="285" spans="1:9" ht="150" x14ac:dyDescent="0.25">
      <c r="A285" s="103"/>
      <c r="B285" s="785"/>
      <c r="C285" s="17"/>
      <c r="D285" s="17"/>
      <c r="E285" s="17"/>
      <c r="F285" s="92" t="s">
        <v>32</v>
      </c>
      <c r="G285" s="93" t="s">
        <v>517</v>
      </c>
      <c r="H285" s="93"/>
      <c r="I285" s="18"/>
    </row>
    <row r="286" spans="1:9" x14ac:dyDescent="0.25">
      <c r="A286" s="103"/>
      <c r="B286" s="785"/>
      <c r="C286" s="17"/>
      <c r="D286" s="17"/>
      <c r="E286" s="17"/>
      <c r="F286" s="88" t="s">
        <v>33</v>
      </c>
      <c r="G286" s="89" t="s">
        <v>47</v>
      </c>
      <c r="H286" s="89"/>
      <c r="I286" s="17"/>
    </row>
    <row r="287" spans="1:9" x14ac:dyDescent="0.25">
      <c r="A287" s="103"/>
      <c r="B287" s="785"/>
      <c r="C287" s="17"/>
      <c r="D287" s="17"/>
      <c r="E287" s="17"/>
      <c r="F287" s="88" t="s">
        <v>24</v>
      </c>
      <c r="G287" s="89" t="s">
        <v>2</v>
      </c>
      <c r="H287" s="89"/>
      <c r="I287" s="17"/>
    </row>
    <row r="288" spans="1:9" x14ac:dyDescent="0.25">
      <c r="A288" s="103"/>
      <c r="B288" s="785"/>
      <c r="C288" s="17"/>
      <c r="D288" s="17"/>
      <c r="E288" s="17"/>
      <c r="F288" s="88" t="s">
        <v>34</v>
      </c>
      <c r="G288" s="89" t="s">
        <v>48</v>
      </c>
      <c r="H288" s="89"/>
      <c r="I288" s="17"/>
    </row>
    <row r="289" spans="1:9" x14ac:dyDescent="0.25">
      <c r="A289" s="103"/>
      <c r="B289" s="785"/>
      <c r="C289" s="17"/>
      <c r="D289" s="17"/>
      <c r="E289" s="17"/>
      <c r="F289" s="88" t="s">
        <v>35</v>
      </c>
      <c r="G289" s="89" t="s">
        <v>560</v>
      </c>
      <c r="H289" s="89"/>
      <c r="I289" s="17"/>
    </row>
    <row r="290" spans="1:9" x14ac:dyDescent="0.25">
      <c r="A290" s="103"/>
      <c r="B290" s="785"/>
      <c r="C290" s="17"/>
      <c r="D290" s="17"/>
      <c r="E290" s="17"/>
      <c r="F290" s="68" t="s">
        <v>36</v>
      </c>
      <c r="G290" s="90" t="s">
        <v>74</v>
      </c>
      <c r="H290" s="108"/>
      <c r="I290" s="17"/>
    </row>
    <row r="291" spans="1:9" x14ac:dyDescent="0.25">
      <c r="A291" s="103"/>
      <c r="B291" s="785"/>
      <c r="C291" s="17"/>
      <c r="D291" s="17"/>
      <c r="E291" s="17"/>
      <c r="F291" s="91" t="s">
        <v>51</v>
      </c>
      <c r="G291" s="94" t="s">
        <v>75</v>
      </c>
      <c r="H291" s="109"/>
      <c r="I291" s="17"/>
    </row>
    <row r="292" spans="1:9" ht="60" x14ac:dyDescent="0.25">
      <c r="A292" s="103"/>
      <c r="B292" s="785"/>
      <c r="C292" s="17"/>
      <c r="D292" s="17"/>
      <c r="E292" s="17"/>
      <c r="F292" s="91" t="s">
        <v>37</v>
      </c>
      <c r="G292" s="93" t="s">
        <v>507</v>
      </c>
      <c r="H292" s="93"/>
      <c r="I292" s="17"/>
    </row>
    <row r="293" spans="1:9" x14ac:dyDescent="0.25">
      <c r="A293" s="103"/>
      <c r="B293" s="785"/>
      <c r="C293" s="17"/>
      <c r="D293" s="17"/>
      <c r="E293" s="17"/>
      <c r="F293" s="88" t="s">
        <v>38</v>
      </c>
      <c r="G293" s="89" t="s">
        <v>52</v>
      </c>
      <c r="H293" s="89"/>
      <c r="I293" s="17"/>
    </row>
    <row r="294" spans="1:9" x14ac:dyDescent="0.25">
      <c r="A294" s="103"/>
      <c r="B294" s="785"/>
      <c r="C294" s="17"/>
      <c r="D294" s="17"/>
      <c r="E294" s="17"/>
      <c r="F294" s="88" t="s">
        <v>39</v>
      </c>
      <c r="G294" s="89" t="s">
        <v>560</v>
      </c>
      <c r="H294" s="89"/>
      <c r="I294" s="17"/>
    </row>
    <row r="295" spans="1:9" x14ac:dyDescent="0.25">
      <c r="A295" s="103"/>
      <c r="B295" s="785"/>
      <c r="C295" s="17"/>
      <c r="D295" s="17"/>
      <c r="E295" s="17"/>
      <c r="F295" s="88" t="s">
        <v>41</v>
      </c>
      <c r="G295" s="89" t="s">
        <v>560</v>
      </c>
      <c r="H295" s="89"/>
      <c r="I295" s="17"/>
    </row>
    <row r="296" spans="1:9" ht="75" x14ac:dyDescent="0.25">
      <c r="A296" s="103"/>
      <c r="B296" s="785"/>
      <c r="C296" s="17"/>
      <c r="D296" s="17"/>
      <c r="E296" s="17"/>
      <c r="F296" s="92" t="s">
        <v>40</v>
      </c>
      <c r="G296" s="93" t="s">
        <v>486</v>
      </c>
      <c r="H296" s="93"/>
      <c r="I296" s="17"/>
    </row>
    <row r="297" spans="1:9" x14ac:dyDescent="0.25">
      <c r="A297" s="103"/>
      <c r="B297" s="785"/>
      <c r="C297" s="17"/>
      <c r="D297" s="17"/>
      <c r="E297" s="17"/>
      <c r="F297" s="88" t="s">
        <v>42</v>
      </c>
      <c r="G297" s="89" t="s">
        <v>49</v>
      </c>
      <c r="H297" s="89"/>
      <c r="I297" s="17"/>
    </row>
    <row r="298" spans="1:9" ht="75" x14ac:dyDescent="0.25">
      <c r="A298" s="103"/>
      <c r="B298" s="785"/>
      <c r="C298" s="17"/>
      <c r="D298" s="17"/>
      <c r="E298" s="17"/>
      <c r="F298" s="92" t="s">
        <v>43</v>
      </c>
      <c r="G298" s="93" t="s">
        <v>487</v>
      </c>
      <c r="H298" s="93"/>
      <c r="I298" s="17"/>
    </row>
    <row r="299" spans="1:9" ht="64.5" customHeight="1" x14ac:dyDescent="0.25">
      <c r="A299" s="103"/>
      <c r="B299" s="785"/>
      <c r="C299" s="17"/>
      <c r="D299" s="17"/>
      <c r="E299" s="17"/>
      <c r="F299" s="92" t="s">
        <v>44</v>
      </c>
      <c r="G299" s="130" t="s">
        <v>431</v>
      </c>
      <c r="H299" s="89"/>
      <c r="I299" s="131" t="s">
        <v>518</v>
      </c>
    </row>
    <row r="300" spans="1:9" ht="45" customHeight="1" x14ac:dyDescent="0.25">
      <c r="A300" s="103"/>
      <c r="B300" s="785"/>
      <c r="C300" s="135" t="s">
        <v>72</v>
      </c>
      <c r="D300" s="144" t="s">
        <v>76</v>
      </c>
      <c r="E300" s="139"/>
      <c r="F300" s="139"/>
      <c r="G300" s="136"/>
      <c r="H300" s="136"/>
      <c r="I300" s="801" t="s">
        <v>519</v>
      </c>
    </row>
    <row r="301" spans="1:9" x14ac:dyDescent="0.25">
      <c r="A301" s="103"/>
      <c r="B301" s="785"/>
      <c r="C301" s="88" t="s">
        <v>28</v>
      </c>
      <c r="D301" s="88"/>
      <c r="E301" s="17"/>
      <c r="F301" s="17"/>
      <c r="G301" s="29"/>
      <c r="H301" s="29"/>
      <c r="I301" s="801"/>
    </row>
    <row r="302" spans="1:9" ht="43.5" customHeight="1" x14ac:dyDescent="0.25">
      <c r="A302" s="103"/>
      <c r="B302" s="785"/>
      <c r="C302" s="68" t="s">
        <v>72</v>
      </c>
      <c r="D302" s="98" t="s">
        <v>77</v>
      </c>
      <c r="E302" s="17"/>
      <c r="F302" s="17"/>
      <c r="G302" s="29"/>
      <c r="H302" s="29"/>
      <c r="I302" s="801" t="s">
        <v>520</v>
      </c>
    </row>
    <row r="303" spans="1:9" x14ac:dyDescent="0.25">
      <c r="A303" s="103"/>
      <c r="B303" s="785"/>
      <c r="C303" s="88" t="s">
        <v>28</v>
      </c>
      <c r="D303" s="88"/>
      <c r="E303" s="17"/>
      <c r="F303" s="17"/>
      <c r="G303" s="29"/>
      <c r="H303" s="29"/>
      <c r="I303" s="801"/>
    </row>
    <row r="304" spans="1:9" ht="44.25" customHeight="1" x14ac:dyDescent="0.25">
      <c r="A304" s="103"/>
      <c r="B304" s="785"/>
      <c r="C304" s="68" t="s">
        <v>72</v>
      </c>
      <c r="D304" s="98" t="s">
        <v>78</v>
      </c>
      <c r="E304" s="17"/>
      <c r="F304" s="17"/>
      <c r="G304" s="29"/>
      <c r="H304" s="29"/>
      <c r="I304" s="801" t="s">
        <v>521</v>
      </c>
    </row>
    <row r="305" spans="1:9" x14ac:dyDescent="0.25">
      <c r="A305" s="103"/>
      <c r="B305" s="786"/>
      <c r="C305" s="107"/>
      <c r="D305" s="68"/>
      <c r="E305" s="99"/>
      <c r="F305" s="17"/>
      <c r="G305" s="29"/>
      <c r="H305" s="29"/>
      <c r="I305" s="801"/>
    </row>
    <row r="306" spans="1:9" ht="15" customHeight="1" x14ac:dyDescent="0.25">
      <c r="A306" s="103"/>
      <c r="B306" s="793" t="s">
        <v>191</v>
      </c>
      <c r="C306" s="126" t="s">
        <v>79</v>
      </c>
      <c r="D306" s="246" t="s">
        <v>192</v>
      </c>
      <c r="E306" s="247" t="s">
        <v>221</v>
      </c>
      <c r="F306" s="248" t="s">
        <v>39</v>
      </c>
      <c r="G306" s="249" t="s">
        <v>544</v>
      </c>
      <c r="H306" s="250" t="s">
        <v>194</v>
      </c>
      <c r="I306" s="248"/>
    </row>
    <row r="307" spans="1:9" ht="60" x14ac:dyDescent="0.25">
      <c r="A307" s="103"/>
      <c r="B307" s="794"/>
      <c r="C307" s="243"/>
      <c r="D307" s="253"/>
      <c r="E307" s="252"/>
      <c r="F307" s="256" t="s">
        <v>84</v>
      </c>
      <c r="G307" s="257" t="s">
        <v>431</v>
      </c>
      <c r="H307" s="255"/>
      <c r="I307" s="253"/>
    </row>
    <row r="308" spans="1:9" x14ac:dyDescent="0.25">
      <c r="A308" s="103"/>
      <c r="B308" s="794"/>
      <c r="C308" s="243"/>
      <c r="D308" s="253"/>
      <c r="E308" s="252"/>
      <c r="F308" s="256" t="s">
        <v>279</v>
      </c>
      <c r="G308" s="257" t="s">
        <v>561</v>
      </c>
      <c r="H308" s="258"/>
      <c r="I308" s="253"/>
    </row>
    <row r="309" spans="1:9" x14ac:dyDescent="0.25">
      <c r="A309" s="103"/>
      <c r="B309" s="794"/>
      <c r="C309" s="243"/>
      <c r="D309" s="259"/>
      <c r="E309" s="260" t="s">
        <v>193</v>
      </c>
      <c r="F309" s="253" t="s">
        <v>24</v>
      </c>
      <c r="G309" s="261" t="s">
        <v>2</v>
      </c>
      <c r="H309" s="258"/>
      <c r="I309" s="253"/>
    </row>
    <row r="310" spans="1:9" x14ac:dyDescent="0.25">
      <c r="A310" s="103"/>
      <c r="B310" s="243"/>
      <c r="C310" s="243"/>
      <c r="D310" s="244"/>
      <c r="E310" s="281"/>
      <c r="F310" s="266" t="s">
        <v>195</v>
      </c>
      <c r="G310" s="267" t="s">
        <v>201</v>
      </c>
      <c r="H310" s="265"/>
      <c r="I310" s="244"/>
    </row>
    <row r="311" spans="1:9" x14ac:dyDescent="0.25">
      <c r="A311" s="103"/>
      <c r="B311" s="243"/>
      <c r="C311" s="243"/>
      <c r="D311" s="243"/>
      <c r="E311" s="244"/>
      <c r="F311" s="266" t="s">
        <v>196</v>
      </c>
      <c r="G311" s="267" t="s">
        <v>201</v>
      </c>
      <c r="H311" s="265"/>
      <c r="I311" s="244"/>
    </row>
    <row r="312" spans="1:9" x14ac:dyDescent="0.25">
      <c r="A312" s="103"/>
      <c r="B312" s="243"/>
      <c r="C312" s="243"/>
      <c r="D312" s="243"/>
      <c r="E312" s="244"/>
      <c r="F312" s="266" t="s">
        <v>218</v>
      </c>
      <c r="G312" s="267" t="s">
        <v>201</v>
      </c>
      <c r="H312" s="265"/>
      <c r="I312" s="244"/>
    </row>
    <row r="313" spans="1:9" x14ac:dyDescent="0.25">
      <c r="A313" s="103"/>
      <c r="B313" s="243"/>
      <c r="C313" s="243"/>
      <c r="D313" s="244"/>
      <c r="E313" s="244"/>
      <c r="F313" s="266" t="s">
        <v>88</v>
      </c>
      <c r="G313" s="267" t="s">
        <v>201</v>
      </c>
      <c r="H313" s="265"/>
      <c r="I313" s="244"/>
    </row>
    <row r="314" spans="1:9" x14ac:dyDescent="0.25">
      <c r="A314" s="103"/>
      <c r="B314" s="243"/>
      <c r="C314" s="243"/>
      <c r="D314" s="244"/>
      <c r="E314" s="244"/>
      <c r="F314" s="266" t="s">
        <v>197</v>
      </c>
      <c r="G314" s="267" t="s">
        <v>201</v>
      </c>
      <c r="H314" s="265"/>
      <c r="I314" s="244"/>
    </row>
    <row r="315" spans="1:9" x14ac:dyDescent="0.25">
      <c r="A315" s="103"/>
      <c r="B315" s="243"/>
      <c r="C315" s="243"/>
      <c r="D315" s="244"/>
      <c r="E315" s="244"/>
      <c r="F315" s="266" t="s">
        <v>90</v>
      </c>
      <c r="G315" s="267" t="s">
        <v>201</v>
      </c>
      <c r="H315" s="265"/>
      <c r="I315" s="280"/>
    </row>
    <row r="316" spans="1:9" x14ac:dyDescent="0.25">
      <c r="A316" s="103"/>
      <c r="B316" s="243"/>
      <c r="C316" s="243"/>
      <c r="D316" s="244"/>
      <c r="E316" s="244"/>
      <c r="F316" s="266" t="s">
        <v>198</v>
      </c>
      <c r="G316" s="267" t="s">
        <v>120</v>
      </c>
      <c r="H316" s="265"/>
      <c r="I316" s="244"/>
    </row>
    <row r="317" spans="1:9" x14ac:dyDescent="0.25">
      <c r="A317" s="103"/>
      <c r="B317" s="243"/>
      <c r="C317" s="243"/>
      <c r="D317" s="244"/>
      <c r="E317" s="266" t="s">
        <v>202</v>
      </c>
      <c r="F317" s="266" t="s">
        <v>101</v>
      </c>
      <c r="G317" s="267" t="s">
        <v>560</v>
      </c>
      <c r="H317" s="265"/>
      <c r="I317" s="244"/>
    </row>
    <row r="318" spans="1:9" x14ac:dyDescent="0.25">
      <c r="A318" s="103"/>
      <c r="B318" s="243"/>
      <c r="C318" s="243"/>
      <c r="D318" s="244"/>
      <c r="E318" s="244"/>
      <c r="F318" s="266" t="s">
        <v>103</v>
      </c>
      <c r="G318" s="267" t="s">
        <v>560</v>
      </c>
      <c r="H318" s="265"/>
      <c r="I318" s="244"/>
    </row>
    <row r="319" spans="1:9" x14ac:dyDescent="0.25">
      <c r="A319" s="103"/>
      <c r="B319" s="243"/>
      <c r="C319" s="243"/>
      <c r="D319" s="244"/>
      <c r="E319" s="244"/>
      <c r="F319" s="266" t="s">
        <v>104</v>
      </c>
      <c r="G319" s="267" t="s">
        <v>560</v>
      </c>
      <c r="H319" s="265"/>
      <c r="I319" s="244"/>
    </row>
    <row r="320" spans="1:9" x14ac:dyDescent="0.25">
      <c r="A320" s="103"/>
      <c r="B320" s="243"/>
      <c r="C320" s="243"/>
      <c r="D320" s="244"/>
      <c r="E320" s="244"/>
      <c r="F320" s="266" t="s">
        <v>105</v>
      </c>
      <c r="G320" s="267" t="s">
        <v>560</v>
      </c>
      <c r="H320" s="265"/>
      <c r="I320" s="244"/>
    </row>
    <row r="321" spans="1:9" x14ac:dyDescent="0.25">
      <c r="A321" s="103"/>
      <c r="B321" s="243"/>
      <c r="C321" s="243"/>
      <c r="D321" s="244"/>
      <c r="E321" s="244"/>
      <c r="F321" s="282" t="s">
        <v>102</v>
      </c>
      <c r="G321" s="283" t="s">
        <v>205</v>
      </c>
      <c r="H321" s="265"/>
      <c r="I321" s="244"/>
    </row>
    <row r="322" spans="1:9" x14ac:dyDescent="0.25">
      <c r="A322" s="103"/>
      <c r="B322" s="243"/>
      <c r="C322" s="243"/>
      <c r="D322" s="244"/>
      <c r="E322" s="244"/>
      <c r="F322" s="263" t="s">
        <v>111</v>
      </c>
      <c r="G322" s="284" t="s">
        <v>206</v>
      </c>
      <c r="H322" s="265"/>
      <c r="I322" s="244"/>
    </row>
    <row r="323" spans="1:9" x14ac:dyDescent="0.25">
      <c r="A323" s="103"/>
      <c r="B323" s="243"/>
      <c r="C323" s="243"/>
      <c r="D323" s="244"/>
      <c r="E323" s="244"/>
      <c r="F323" s="263" t="s">
        <v>203</v>
      </c>
      <c r="G323" s="264" t="s">
        <v>120</v>
      </c>
      <c r="H323" s="265"/>
      <c r="I323" s="244"/>
    </row>
    <row r="324" spans="1:9" x14ac:dyDescent="0.25">
      <c r="A324" s="103"/>
      <c r="B324" s="243"/>
      <c r="C324" s="243"/>
      <c r="D324" s="245"/>
      <c r="E324" s="244"/>
      <c r="F324" s="245" t="s">
        <v>204</v>
      </c>
      <c r="G324" s="267" t="s">
        <v>562</v>
      </c>
      <c r="H324" s="265"/>
      <c r="I324" s="244"/>
    </row>
    <row r="325" spans="1:9" ht="135" x14ac:dyDescent="0.25">
      <c r="A325" s="103"/>
      <c r="B325" s="243"/>
      <c r="C325" s="243"/>
      <c r="D325" s="244"/>
      <c r="E325" s="262" t="s">
        <v>32</v>
      </c>
      <c r="F325" s="263" t="s">
        <v>32</v>
      </c>
      <c r="G325" s="264" t="s">
        <v>50</v>
      </c>
      <c r="H325" s="265"/>
      <c r="I325" s="244"/>
    </row>
    <row r="326" spans="1:9" x14ac:dyDescent="0.25">
      <c r="A326" s="103"/>
      <c r="B326" s="243"/>
      <c r="C326" s="243"/>
      <c r="D326" s="244"/>
      <c r="E326" s="244"/>
      <c r="F326" s="266" t="s">
        <v>207</v>
      </c>
      <c r="G326" s="267" t="s">
        <v>546</v>
      </c>
      <c r="H326" s="265"/>
      <c r="I326" s="244"/>
    </row>
    <row r="327" spans="1:9" x14ac:dyDescent="0.25">
      <c r="A327" s="103"/>
      <c r="B327" s="243"/>
      <c r="C327" s="243"/>
      <c r="D327" s="244"/>
      <c r="E327" s="244"/>
      <c r="F327" s="268" t="s">
        <v>208</v>
      </c>
      <c r="G327" s="269" t="s">
        <v>547</v>
      </c>
      <c r="H327" s="265"/>
      <c r="I327" s="244"/>
    </row>
    <row r="328" spans="1:9" x14ac:dyDescent="0.25">
      <c r="A328" s="103"/>
      <c r="B328" s="243"/>
      <c r="C328" s="243"/>
      <c r="D328" s="244"/>
      <c r="E328" s="244"/>
      <c r="F328" s="266" t="s">
        <v>209</v>
      </c>
      <c r="G328" s="267" t="s">
        <v>548</v>
      </c>
      <c r="H328" s="265"/>
      <c r="I328" s="244"/>
    </row>
    <row r="329" spans="1:9" x14ac:dyDescent="0.25">
      <c r="A329" s="103"/>
      <c r="B329" s="243"/>
      <c r="C329" s="243"/>
      <c r="D329" s="244"/>
      <c r="E329" s="244"/>
      <c r="F329" s="268" t="s">
        <v>132</v>
      </c>
      <c r="G329" s="270" t="s">
        <v>201</v>
      </c>
      <c r="H329" s="265"/>
      <c r="I329" s="244"/>
    </row>
    <row r="330" spans="1:9" x14ac:dyDescent="0.25">
      <c r="A330" s="103"/>
      <c r="B330" s="243"/>
      <c r="C330" s="243"/>
      <c r="D330" s="244"/>
      <c r="E330" s="271" t="s">
        <v>210</v>
      </c>
      <c r="F330" s="266" t="s">
        <v>210</v>
      </c>
      <c r="G330" s="267" t="s">
        <v>120</v>
      </c>
      <c r="H330" s="265"/>
      <c r="I330" s="244"/>
    </row>
    <row r="331" spans="1:9" x14ac:dyDescent="0.25">
      <c r="A331" s="103"/>
      <c r="B331" s="243"/>
      <c r="C331" s="243"/>
      <c r="D331" s="244"/>
      <c r="E331" s="272" t="s">
        <v>211</v>
      </c>
      <c r="F331" s="261" t="s">
        <v>211</v>
      </c>
      <c r="G331" s="273" t="s">
        <v>120</v>
      </c>
      <c r="H331" s="265"/>
      <c r="I331" s="244"/>
    </row>
    <row r="332" spans="1:9" x14ac:dyDescent="0.25">
      <c r="A332" s="103"/>
      <c r="B332" s="274"/>
      <c r="C332" s="275"/>
      <c r="D332" s="276"/>
      <c r="E332" s="276"/>
      <c r="F332" s="277"/>
      <c r="G332" s="278"/>
      <c r="H332" s="279"/>
      <c r="I332" s="277" t="s">
        <v>549</v>
      </c>
    </row>
    <row r="333" spans="1:9" x14ac:dyDescent="0.25">
      <c r="A333" s="103"/>
      <c r="B333" s="243"/>
      <c r="C333" s="124" t="s">
        <v>79</v>
      </c>
      <c r="D333" s="285" t="s">
        <v>216</v>
      </c>
      <c r="E333" s="286" t="s">
        <v>221</v>
      </c>
      <c r="F333" s="253" t="s">
        <v>39</v>
      </c>
      <c r="G333" s="254" t="s">
        <v>544</v>
      </c>
      <c r="H333" s="255" t="s">
        <v>194</v>
      </c>
      <c r="I333" s="244"/>
    </row>
    <row r="334" spans="1:9" ht="60" x14ac:dyDescent="0.25">
      <c r="A334" s="103"/>
      <c r="B334" s="243"/>
      <c r="C334" s="243"/>
      <c r="D334" s="244"/>
      <c r="E334" s="287"/>
      <c r="F334" s="288" t="s">
        <v>84</v>
      </c>
      <c r="G334" s="270" t="s">
        <v>431</v>
      </c>
      <c r="H334" s="265"/>
      <c r="I334" s="244"/>
    </row>
    <row r="335" spans="1:9" x14ac:dyDescent="0.25">
      <c r="A335" s="103"/>
      <c r="B335" s="243"/>
      <c r="C335" s="243"/>
      <c r="D335" s="244"/>
      <c r="E335" s="286"/>
      <c r="F335" s="243" t="s">
        <v>223</v>
      </c>
      <c r="G335" s="267" t="s">
        <v>550</v>
      </c>
      <c r="H335" s="265"/>
      <c r="I335" s="244"/>
    </row>
    <row r="336" spans="1:9" x14ac:dyDescent="0.25">
      <c r="A336" s="103"/>
      <c r="B336" s="243"/>
      <c r="C336" s="243"/>
      <c r="D336" s="244"/>
      <c r="E336" s="286" t="s">
        <v>193</v>
      </c>
      <c r="F336" s="243" t="s">
        <v>24</v>
      </c>
      <c r="G336" s="266" t="s">
        <v>2</v>
      </c>
      <c r="H336" s="265"/>
      <c r="I336" s="244"/>
    </row>
    <row r="337" spans="1:9" x14ac:dyDescent="0.25">
      <c r="A337" s="103"/>
      <c r="B337" s="243"/>
      <c r="C337" s="243"/>
      <c r="D337" s="244"/>
      <c r="E337" s="281"/>
      <c r="F337" s="266" t="s">
        <v>195</v>
      </c>
      <c r="G337" s="267" t="s">
        <v>201</v>
      </c>
      <c r="H337" s="265"/>
      <c r="I337" s="244"/>
    </row>
    <row r="338" spans="1:9" x14ac:dyDescent="0.25">
      <c r="A338" s="103"/>
      <c r="B338" s="243"/>
      <c r="C338" s="243"/>
      <c r="D338" s="244"/>
      <c r="E338" s="271"/>
      <c r="F338" s="266" t="s">
        <v>196</v>
      </c>
      <c r="G338" s="267" t="s">
        <v>201</v>
      </c>
      <c r="H338" s="265"/>
      <c r="I338" s="244"/>
    </row>
    <row r="339" spans="1:9" x14ac:dyDescent="0.25">
      <c r="A339" s="103"/>
      <c r="B339" s="243"/>
      <c r="C339" s="243"/>
      <c r="D339" s="244"/>
      <c r="E339" s="271"/>
      <c r="F339" s="266" t="s">
        <v>218</v>
      </c>
      <c r="G339" s="267" t="s">
        <v>120</v>
      </c>
      <c r="H339" s="265"/>
      <c r="I339" s="244"/>
    </row>
    <row r="340" spans="1:9" x14ac:dyDescent="0.25">
      <c r="A340" s="103"/>
      <c r="B340" s="243"/>
      <c r="C340" s="243"/>
      <c r="D340" s="244"/>
      <c r="E340" s="271"/>
      <c r="F340" s="266" t="s">
        <v>219</v>
      </c>
      <c r="G340" s="267" t="s">
        <v>201</v>
      </c>
      <c r="H340" s="265"/>
      <c r="I340" s="244"/>
    </row>
    <row r="341" spans="1:9" x14ac:dyDescent="0.25">
      <c r="A341" s="103"/>
      <c r="B341" s="243"/>
      <c r="C341" s="243"/>
      <c r="D341" s="244"/>
      <c r="E341" s="271"/>
      <c r="F341" s="266" t="s">
        <v>220</v>
      </c>
      <c r="G341" s="267" t="s">
        <v>201</v>
      </c>
      <c r="H341" s="265"/>
      <c r="I341" s="244"/>
    </row>
    <row r="342" spans="1:9" ht="45" x14ac:dyDescent="0.25">
      <c r="A342" s="103"/>
      <c r="B342" s="243"/>
      <c r="C342" s="243"/>
      <c r="D342" s="244"/>
      <c r="E342" s="271"/>
      <c r="F342" s="256" t="s">
        <v>85</v>
      </c>
      <c r="G342" s="289" t="s">
        <v>238</v>
      </c>
      <c r="H342" s="265"/>
      <c r="I342" s="244"/>
    </row>
    <row r="343" spans="1:9" x14ac:dyDescent="0.25">
      <c r="A343" s="103"/>
      <c r="B343" s="243"/>
      <c r="C343" s="243"/>
      <c r="D343" s="244"/>
      <c r="E343" s="271"/>
      <c r="F343" s="266" t="s">
        <v>551</v>
      </c>
      <c r="G343" s="267" t="s">
        <v>277</v>
      </c>
      <c r="H343" s="265"/>
      <c r="I343" s="244"/>
    </row>
    <row r="344" spans="1:9" x14ac:dyDescent="0.25">
      <c r="A344" s="103"/>
      <c r="B344" s="243"/>
      <c r="C344" s="243"/>
      <c r="D344" s="244"/>
      <c r="E344" s="271"/>
      <c r="F344" s="266" t="s">
        <v>90</v>
      </c>
      <c r="G344" s="267" t="s">
        <v>201</v>
      </c>
      <c r="H344" s="265"/>
      <c r="I344" s="244"/>
    </row>
    <row r="345" spans="1:9" x14ac:dyDescent="0.25">
      <c r="A345" s="103"/>
      <c r="B345" s="243"/>
      <c r="C345" s="243"/>
      <c r="D345" s="244"/>
      <c r="E345" s="271"/>
      <c r="F345" s="266" t="s">
        <v>198</v>
      </c>
      <c r="G345" s="267" t="s">
        <v>120</v>
      </c>
      <c r="H345" s="265"/>
      <c r="I345" s="244"/>
    </row>
    <row r="346" spans="1:9" x14ac:dyDescent="0.25">
      <c r="A346" s="103"/>
      <c r="B346" s="243"/>
      <c r="C346" s="243"/>
      <c r="D346" s="244"/>
      <c r="E346" s="271"/>
      <c r="F346" s="266" t="s">
        <v>552</v>
      </c>
      <c r="G346" s="267" t="s">
        <v>554</v>
      </c>
      <c r="H346" s="265"/>
      <c r="I346" s="244"/>
    </row>
    <row r="347" spans="1:9" x14ac:dyDescent="0.25">
      <c r="A347" s="103"/>
      <c r="B347" s="243"/>
      <c r="C347" s="243"/>
      <c r="D347" s="244"/>
      <c r="E347" s="271"/>
      <c r="F347" s="266" t="s">
        <v>553</v>
      </c>
      <c r="G347" s="267" t="s">
        <v>554</v>
      </c>
      <c r="H347" s="265"/>
      <c r="I347" s="244"/>
    </row>
    <row r="348" spans="1:9" x14ac:dyDescent="0.25">
      <c r="A348" s="103"/>
      <c r="B348" s="243"/>
      <c r="C348" s="243"/>
      <c r="D348" s="244"/>
      <c r="E348" s="271" t="s">
        <v>202</v>
      </c>
      <c r="F348" s="266" t="s">
        <v>101</v>
      </c>
      <c r="G348" s="267" t="s">
        <v>200</v>
      </c>
      <c r="H348" s="265"/>
      <c r="I348" s="266"/>
    </row>
    <row r="349" spans="1:9" x14ac:dyDescent="0.25">
      <c r="A349" s="103"/>
      <c r="B349" s="243"/>
      <c r="C349" s="243"/>
      <c r="D349" s="244"/>
      <c r="E349" s="271"/>
      <c r="F349" s="266" t="s">
        <v>103</v>
      </c>
      <c r="G349" s="267" t="s">
        <v>200</v>
      </c>
      <c r="H349" s="265"/>
      <c r="I349" s="266"/>
    </row>
    <row r="350" spans="1:9" x14ac:dyDescent="0.25">
      <c r="A350" s="103"/>
      <c r="B350" s="243"/>
      <c r="C350" s="243"/>
      <c r="D350" s="244"/>
      <c r="E350" s="271"/>
      <c r="F350" s="266" t="s">
        <v>104</v>
      </c>
      <c r="G350" s="267" t="s">
        <v>200</v>
      </c>
      <c r="H350" s="265"/>
      <c r="I350" s="266"/>
    </row>
    <row r="351" spans="1:9" x14ac:dyDescent="0.25">
      <c r="A351" s="103"/>
      <c r="B351" s="243"/>
      <c r="C351" s="243"/>
      <c r="D351" s="244"/>
      <c r="E351" s="271"/>
      <c r="F351" s="266" t="s">
        <v>105</v>
      </c>
      <c r="G351" s="267" t="s">
        <v>200</v>
      </c>
      <c r="H351" s="265"/>
      <c r="I351" s="266"/>
    </row>
    <row r="352" spans="1:9" x14ac:dyDescent="0.25">
      <c r="A352" s="103"/>
      <c r="B352" s="243"/>
      <c r="C352" s="243"/>
      <c r="D352" s="244"/>
      <c r="E352" s="271"/>
      <c r="F352" s="282" t="s">
        <v>102</v>
      </c>
      <c r="G352" s="283" t="s">
        <v>205</v>
      </c>
      <c r="H352" s="265"/>
      <c r="I352" s="244"/>
    </row>
    <row r="353" spans="1:9" x14ac:dyDescent="0.25">
      <c r="A353" s="103"/>
      <c r="B353" s="243"/>
      <c r="C353" s="243"/>
      <c r="D353" s="244"/>
      <c r="E353" s="271"/>
      <c r="F353" s="263" t="s">
        <v>225</v>
      </c>
      <c r="G353" s="267" t="s">
        <v>554</v>
      </c>
      <c r="H353" s="265"/>
      <c r="I353" s="244"/>
    </row>
    <row r="354" spans="1:9" ht="30" x14ac:dyDescent="0.25">
      <c r="A354" s="103"/>
      <c r="B354" s="243"/>
      <c r="C354" s="243"/>
      <c r="D354" s="244"/>
      <c r="E354" s="271"/>
      <c r="F354" s="263" t="s">
        <v>109</v>
      </c>
      <c r="G354" s="269" t="s">
        <v>241</v>
      </c>
      <c r="H354" s="265"/>
      <c r="I354" s="244"/>
    </row>
    <row r="355" spans="1:9" x14ac:dyDescent="0.25">
      <c r="A355" s="103"/>
      <c r="B355" s="243"/>
      <c r="C355" s="243"/>
      <c r="D355" s="244"/>
      <c r="E355" s="271" t="s">
        <v>226</v>
      </c>
      <c r="F355" s="266" t="s">
        <v>111</v>
      </c>
      <c r="G355" s="267" t="s">
        <v>555</v>
      </c>
      <c r="H355" s="265"/>
      <c r="I355" s="244"/>
    </row>
    <row r="356" spans="1:9" x14ac:dyDescent="0.25">
      <c r="A356" s="103"/>
      <c r="B356" s="243"/>
      <c r="C356" s="243"/>
      <c r="D356" s="244"/>
      <c r="E356" s="271"/>
      <c r="F356" s="266" t="s">
        <v>112</v>
      </c>
      <c r="G356" s="267" t="s">
        <v>200</v>
      </c>
      <c r="H356" s="267" t="s">
        <v>120</v>
      </c>
      <c r="I356" s="244"/>
    </row>
    <row r="357" spans="1:9" x14ac:dyDescent="0.25">
      <c r="A357" s="103"/>
      <c r="B357" s="243"/>
      <c r="C357" s="243"/>
      <c r="D357" s="244"/>
      <c r="E357" s="271"/>
      <c r="F357" s="266" t="s">
        <v>125</v>
      </c>
      <c r="G357" s="267" t="s">
        <v>556</v>
      </c>
      <c r="H357" s="265"/>
      <c r="I357" s="244"/>
    </row>
    <row r="358" spans="1:9" ht="30" x14ac:dyDescent="0.25">
      <c r="A358" s="103"/>
      <c r="B358" s="243"/>
      <c r="C358" s="243"/>
      <c r="D358" s="244"/>
      <c r="E358" s="271"/>
      <c r="F358" s="268" t="s">
        <v>110</v>
      </c>
      <c r="G358" s="269" t="s">
        <v>241</v>
      </c>
      <c r="H358" s="265"/>
      <c r="I358" s="244"/>
    </row>
    <row r="359" spans="1:9" ht="30" x14ac:dyDescent="0.25">
      <c r="A359" s="103"/>
      <c r="B359" s="243"/>
      <c r="C359" s="243"/>
      <c r="D359" s="244"/>
      <c r="E359" s="271"/>
      <c r="F359" s="268" t="s">
        <v>227</v>
      </c>
      <c r="G359" s="270" t="s">
        <v>557</v>
      </c>
      <c r="H359" s="265"/>
      <c r="I359" s="244"/>
    </row>
    <row r="360" spans="1:9" x14ac:dyDescent="0.25">
      <c r="A360" s="103"/>
      <c r="B360" s="243"/>
      <c r="C360" s="243"/>
      <c r="D360" s="244"/>
      <c r="E360" s="271"/>
      <c r="F360" s="266" t="s">
        <v>114</v>
      </c>
      <c r="G360" s="267" t="s">
        <v>560</v>
      </c>
      <c r="H360" s="265"/>
      <c r="I360" s="244"/>
    </row>
    <row r="361" spans="1:9" x14ac:dyDescent="0.25">
      <c r="A361" s="103"/>
      <c r="B361" s="243"/>
      <c r="C361" s="243"/>
      <c r="D361" s="244"/>
      <c r="E361" s="271" t="s">
        <v>229</v>
      </c>
      <c r="F361" s="266"/>
      <c r="G361" s="267" t="s">
        <v>217</v>
      </c>
      <c r="H361" s="265"/>
      <c r="I361" s="266" t="s">
        <v>558</v>
      </c>
    </row>
    <row r="362" spans="1:9" ht="135" x14ac:dyDescent="0.25">
      <c r="A362" s="103"/>
      <c r="B362" s="243"/>
      <c r="C362" s="243"/>
      <c r="D362" s="244"/>
      <c r="E362" s="262" t="s">
        <v>32</v>
      </c>
      <c r="F362" s="263" t="s">
        <v>32</v>
      </c>
      <c r="G362" s="264" t="s">
        <v>50</v>
      </c>
      <c r="H362" s="265"/>
      <c r="I362" s="244"/>
    </row>
    <row r="363" spans="1:9" x14ac:dyDescent="0.25">
      <c r="A363" s="103"/>
      <c r="B363" s="243"/>
      <c r="C363" s="243"/>
      <c r="D363" s="244"/>
      <c r="E363" s="271"/>
      <c r="F363" s="266" t="s">
        <v>207</v>
      </c>
      <c r="G363" s="267" t="s">
        <v>546</v>
      </c>
      <c r="H363" s="265"/>
      <c r="I363" s="244"/>
    </row>
    <row r="364" spans="1:9" x14ac:dyDescent="0.25">
      <c r="A364" s="103"/>
      <c r="B364" s="243"/>
      <c r="C364" s="243"/>
      <c r="D364" s="244"/>
      <c r="E364" s="271"/>
      <c r="F364" s="266" t="s">
        <v>230</v>
      </c>
      <c r="G364" s="267" t="s">
        <v>546</v>
      </c>
      <c r="H364" s="265"/>
      <c r="I364" s="244"/>
    </row>
    <row r="365" spans="1:9" x14ac:dyDescent="0.25">
      <c r="A365" s="103"/>
      <c r="B365" s="243"/>
      <c r="C365" s="243"/>
      <c r="D365" s="244"/>
      <c r="E365" s="271"/>
      <c r="F365" s="268" t="s">
        <v>208</v>
      </c>
      <c r="G365" s="269" t="s">
        <v>547</v>
      </c>
      <c r="H365" s="265"/>
      <c r="I365" s="244"/>
    </row>
    <row r="366" spans="1:9" x14ac:dyDescent="0.25">
      <c r="A366" s="103"/>
      <c r="B366" s="243"/>
      <c r="C366" s="243"/>
      <c r="D366" s="244"/>
      <c r="E366" s="271"/>
      <c r="F366" s="266" t="s">
        <v>209</v>
      </c>
      <c r="G366" s="267" t="s">
        <v>548</v>
      </c>
      <c r="H366" s="265"/>
      <c r="I366" s="244"/>
    </row>
    <row r="367" spans="1:9" x14ac:dyDescent="0.25">
      <c r="A367" s="103"/>
      <c r="B367" s="243"/>
      <c r="C367" s="243"/>
      <c r="D367" s="244"/>
      <c r="E367" s="271"/>
      <c r="F367" s="268" t="s">
        <v>132</v>
      </c>
      <c r="G367" s="270" t="s">
        <v>201</v>
      </c>
      <c r="H367" s="265"/>
      <c r="I367" s="244"/>
    </row>
    <row r="368" spans="1:9" x14ac:dyDescent="0.25">
      <c r="A368" s="103"/>
      <c r="B368" s="243"/>
      <c r="C368" s="243"/>
      <c r="D368" s="244"/>
      <c r="E368" s="271" t="s">
        <v>232</v>
      </c>
      <c r="F368" s="266" t="s">
        <v>210</v>
      </c>
      <c r="G368" s="267" t="s">
        <v>120</v>
      </c>
      <c r="H368" s="265"/>
      <c r="I368" s="280"/>
    </row>
    <row r="369" spans="1:9" x14ac:dyDescent="0.25">
      <c r="A369" s="103"/>
      <c r="B369" s="243"/>
      <c r="C369" s="243"/>
      <c r="D369" s="244"/>
      <c r="E369" s="271"/>
      <c r="F369" s="266" t="s">
        <v>563</v>
      </c>
      <c r="G369" s="267"/>
      <c r="H369" s="265"/>
      <c r="I369" s="261" t="s">
        <v>559</v>
      </c>
    </row>
    <row r="370" spans="1:9" x14ac:dyDescent="0.25">
      <c r="A370" s="103"/>
      <c r="B370" s="793" t="s">
        <v>234</v>
      </c>
      <c r="C370" s="126" t="s">
        <v>79</v>
      </c>
      <c r="D370" s="246" t="s">
        <v>235</v>
      </c>
      <c r="E370" s="290" t="s">
        <v>221</v>
      </c>
      <c r="F370" s="248" t="s">
        <v>39</v>
      </c>
      <c r="G370" s="249" t="s">
        <v>544</v>
      </c>
      <c r="H370" s="250" t="s">
        <v>194</v>
      </c>
      <c r="I370" s="248"/>
    </row>
    <row r="371" spans="1:9" x14ac:dyDescent="0.25">
      <c r="A371" s="103"/>
      <c r="B371" s="794"/>
      <c r="C371" s="253"/>
      <c r="D371" s="251"/>
      <c r="E371" s="291"/>
      <c r="F371" s="253" t="s">
        <v>29</v>
      </c>
      <c r="G371" s="254" t="s">
        <v>545</v>
      </c>
      <c r="H371" s="255"/>
      <c r="I371" s="253"/>
    </row>
    <row r="372" spans="1:9" x14ac:dyDescent="0.25">
      <c r="A372" s="103"/>
      <c r="B372" s="794"/>
      <c r="C372" s="253"/>
      <c r="D372" s="251"/>
      <c r="E372" s="291"/>
      <c r="F372" s="253" t="s">
        <v>35</v>
      </c>
      <c r="G372" s="254" t="s">
        <v>545</v>
      </c>
      <c r="H372" s="255"/>
      <c r="I372" s="253"/>
    </row>
    <row r="373" spans="1:9" ht="60" x14ac:dyDescent="0.25">
      <c r="A373" s="103"/>
      <c r="B373" s="794"/>
      <c r="C373" s="253"/>
      <c r="D373" s="259"/>
      <c r="E373" s="291"/>
      <c r="F373" s="292" t="s">
        <v>84</v>
      </c>
      <c r="G373" s="257" t="s">
        <v>431</v>
      </c>
      <c r="H373" s="293"/>
      <c r="I373" s="258"/>
    </row>
    <row r="374" spans="1:9" x14ac:dyDescent="0.25">
      <c r="A374" s="103"/>
      <c r="B374" s="794"/>
      <c r="C374" s="253"/>
      <c r="D374" s="258"/>
      <c r="E374" s="272"/>
      <c r="F374" s="261" t="s">
        <v>223</v>
      </c>
      <c r="G374" s="267" t="s">
        <v>550</v>
      </c>
      <c r="H374" s="293"/>
      <c r="I374" s="258"/>
    </row>
    <row r="375" spans="1:9" x14ac:dyDescent="0.25">
      <c r="A375" s="103"/>
      <c r="B375" s="243"/>
      <c r="C375" s="243"/>
      <c r="D375" s="244"/>
      <c r="E375" s="271"/>
      <c r="F375" s="266" t="s">
        <v>236</v>
      </c>
      <c r="G375" s="267" t="s">
        <v>237</v>
      </c>
      <c r="H375" s="265"/>
      <c r="I375" s="266" t="s">
        <v>564</v>
      </c>
    </row>
    <row r="376" spans="1:9" x14ac:dyDescent="0.25">
      <c r="A376" s="103"/>
      <c r="B376" s="243"/>
      <c r="C376" s="243"/>
      <c r="D376" s="244"/>
      <c r="E376" s="271" t="s">
        <v>193</v>
      </c>
      <c r="F376" s="266" t="s">
        <v>24</v>
      </c>
      <c r="G376" s="267" t="s">
        <v>2</v>
      </c>
      <c r="H376" s="265"/>
      <c r="I376" s="244"/>
    </row>
    <row r="377" spans="1:9" x14ac:dyDescent="0.25">
      <c r="A377" s="103"/>
      <c r="B377" s="243"/>
      <c r="C377" s="243"/>
      <c r="D377" s="245"/>
      <c r="E377" s="271"/>
      <c r="F377" s="266" t="s">
        <v>195</v>
      </c>
      <c r="G377" s="267" t="s">
        <v>201</v>
      </c>
      <c r="H377" s="265"/>
      <c r="I377" s="244"/>
    </row>
    <row r="378" spans="1:9" x14ac:dyDescent="0.25">
      <c r="A378" s="103"/>
      <c r="B378" s="243"/>
      <c r="C378" s="243"/>
      <c r="D378" s="244"/>
      <c r="E378" s="271"/>
      <c r="F378" s="266" t="s">
        <v>196</v>
      </c>
      <c r="G378" s="267" t="s">
        <v>201</v>
      </c>
      <c r="H378" s="265"/>
      <c r="I378" s="244"/>
    </row>
    <row r="379" spans="1:9" x14ac:dyDescent="0.25">
      <c r="A379" s="103"/>
      <c r="B379" s="243"/>
      <c r="C379" s="243"/>
      <c r="D379" s="244"/>
      <c r="E379" s="271"/>
      <c r="F379" s="266" t="s">
        <v>218</v>
      </c>
      <c r="G379" s="267" t="s">
        <v>201</v>
      </c>
      <c r="H379" s="265"/>
      <c r="I379" s="244"/>
    </row>
    <row r="380" spans="1:9" x14ac:dyDescent="0.25">
      <c r="A380" s="103"/>
      <c r="B380" s="243"/>
      <c r="C380" s="243"/>
      <c r="D380" s="244"/>
      <c r="E380" s="271"/>
      <c r="F380" s="266" t="s">
        <v>88</v>
      </c>
      <c r="G380" s="267" t="s">
        <v>201</v>
      </c>
      <c r="H380" s="265"/>
      <c r="I380" s="244"/>
    </row>
    <row r="381" spans="1:9" x14ac:dyDescent="0.25">
      <c r="A381" s="103"/>
      <c r="B381" s="243"/>
      <c r="C381" s="243"/>
      <c r="D381" s="244"/>
      <c r="E381" s="271"/>
      <c r="F381" s="266" t="s">
        <v>197</v>
      </c>
      <c r="G381" s="267" t="s">
        <v>201</v>
      </c>
      <c r="H381" s="265"/>
      <c r="I381" s="244"/>
    </row>
    <row r="382" spans="1:9" x14ac:dyDescent="0.25">
      <c r="A382" s="103"/>
      <c r="B382" s="243"/>
      <c r="C382" s="243"/>
      <c r="D382" s="244"/>
      <c r="E382" s="271"/>
      <c r="F382" s="266" t="s">
        <v>90</v>
      </c>
      <c r="G382" s="267" t="s">
        <v>201</v>
      </c>
      <c r="H382" s="265"/>
      <c r="I382" s="244"/>
    </row>
    <row r="383" spans="1:9" ht="45" x14ac:dyDescent="0.25">
      <c r="A383" s="103"/>
      <c r="B383" s="243"/>
      <c r="C383" s="243"/>
      <c r="D383" s="244"/>
      <c r="E383" s="271"/>
      <c r="F383" s="268" t="s">
        <v>85</v>
      </c>
      <c r="G383" s="294" t="s">
        <v>238</v>
      </c>
      <c r="H383" s="265"/>
      <c r="I383" s="244"/>
    </row>
    <row r="384" spans="1:9" x14ac:dyDescent="0.25">
      <c r="A384" s="103"/>
      <c r="B384" s="243"/>
      <c r="C384" s="243"/>
      <c r="D384" s="245"/>
      <c r="E384" s="271" t="s">
        <v>165</v>
      </c>
      <c r="F384" s="266" t="s">
        <v>103</v>
      </c>
      <c r="G384" s="267" t="s">
        <v>560</v>
      </c>
      <c r="H384" s="265"/>
      <c r="I384" s="244"/>
    </row>
    <row r="385" spans="1:9" x14ac:dyDescent="0.25">
      <c r="A385" s="103"/>
      <c r="B385" s="243"/>
      <c r="C385" s="243"/>
      <c r="D385" s="244"/>
      <c r="E385" s="271"/>
      <c r="F385" s="266" t="s">
        <v>104</v>
      </c>
      <c r="G385" s="267" t="s">
        <v>560</v>
      </c>
      <c r="H385" s="265"/>
      <c r="I385" s="244"/>
    </row>
    <row r="386" spans="1:9" x14ac:dyDescent="0.25">
      <c r="A386" s="103"/>
      <c r="B386" s="243"/>
      <c r="C386" s="243"/>
      <c r="D386" s="244"/>
      <c r="E386" s="271"/>
      <c r="F386" s="266" t="s">
        <v>105</v>
      </c>
      <c r="G386" s="267" t="s">
        <v>560</v>
      </c>
      <c r="H386" s="265"/>
      <c r="I386" s="244"/>
    </row>
    <row r="387" spans="1:9" x14ac:dyDescent="0.25">
      <c r="A387" s="103"/>
      <c r="B387" s="243"/>
      <c r="C387" s="243"/>
      <c r="D387" s="244"/>
      <c r="E387" s="271"/>
      <c r="F387" s="266" t="s">
        <v>102</v>
      </c>
      <c r="G387" s="267" t="s">
        <v>205</v>
      </c>
      <c r="H387" s="265"/>
      <c r="I387" s="244"/>
    </row>
    <row r="388" spans="1:9" x14ac:dyDescent="0.25">
      <c r="A388" s="103"/>
      <c r="B388" s="243"/>
      <c r="C388" s="243"/>
      <c r="D388" s="244"/>
      <c r="E388" s="271"/>
      <c r="F388" s="266" t="s">
        <v>108</v>
      </c>
      <c r="G388" s="295" t="s">
        <v>565</v>
      </c>
      <c r="H388" s="265"/>
      <c r="I388" s="266" t="s">
        <v>570</v>
      </c>
    </row>
    <row r="389" spans="1:9" x14ac:dyDescent="0.25">
      <c r="A389" s="103"/>
      <c r="B389" s="243"/>
      <c r="C389" s="243"/>
      <c r="D389" s="244"/>
      <c r="E389" s="271"/>
      <c r="F389" s="266" t="s">
        <v>239</v>
      </c>
      <c r="G389" s="267" t="s">
        <v>566</v>
      </c>
      <c r="H389" s="265"/>
      <c r="I389" s="266"/>
    </row>
    <row r="390" spans="1:9" x14ac:dyDescent="0.25">
      <c r="A390" s="103"/>
      <c r="B390" s="243"/>
      <c r="C390" s="243"/>
      <c r="D390" s="244"/>
      <c r="E390" s="271"/>
      <c r="F390" s="266" t="s">
        <v>240</v>
      </c>
      <c r="G390" s="267" t="s">
        <v>567</v>
      </c>
      <c r="H390" s="265"/>
      <c r="I390" s="266" t="s">
        <v>568</v>
      </c>
    </row>
    <row r="391" spans="1:9" x14ac:dyDescent="0.25">
      <c r="A391" s="103"/>
      <c r="B391" s="243"/>
      <c r="C391" s="243"/>
      <c r="D391" s="296"/>
      <c r="E391" s="271"/>
      <c r="F391" s="268" t="s">
        <v>110</v>
      </c>
      <c r="G391" s="297" t="s">
        <v>569</v>
      </c>
      <c r="H391" s="265"/>
      <c r="I391" s="266" t="s">
        <v>242</v>
      </c>
    </row>
    <row r="392" spans="1:9" x14ac:dyDescent="0.25">
      <c r="A392" s="103"/>
      <c r="B392" s="243"/>
      <c r="C392" s="243"/>
      <c r="D392" s="244"/>
      <c r="E392" s="271" t="s">
        <v>226</v>
      </c>
      <c r="F392" s="266" t="s">
        <v>243</v>
      </c>
      <c r="G392" s="267" t="s">
        <v>245</v>
      </c>
      <c r="H392" s="265"/>
      <c r="I392" s="244"/>
    </row>
    <row r="393" spans="1:9" x14ac:dyDescent="0.25">
      <c r="A393" s="103"/>
      <c r="B393" s="243"/>
      <c r="C393" s="243"/>
      <c r="D393" s="244"/>
      <c r="E393" s="271"/>
      <c r="F393" s="266" t="s">
        <v>244</v>
      </c>
      <c r="G393" s="267" t="s">
        <v>246</v>
      </c>
      <c r="H393" s="265"/>
      <c r="I393" s="244"/>
    </row>
    <row r="394" spans="1:9" ht="30" x14ac:dyDescent="0.25">
      <c r="A394" s="103"/>
      <c r="B394" s="243"/>
      <c r="C394" s="243"/>
      <c r="D394" s="244"/>
      <c r="E394" s="271"/>
      <c r="F394" s="268" t="s">
        <v>21</v>
      </c>
      <c r="G394" s="270" t="s">
        <v>247</v>
      </c>
      <c r="H394" s="265"/>
      <c r="I394" s="244"/>
    </row>
    <row r="395" spans="1:9" ht="30" x14ac:dyDescent="0.25">
      <c r="A395" s="103"/>
      <c r="B395" s="243"/>
      <c r="C395" s="243"/>
      <c r="D395" s="244"/>
      <c r="E395" s="271"/>
      <c r="F395" s="268" t="s">
        <v>114</v>
      </c>
      <c r="G395" s="270" t="s">
        <v>248</v>
      </c>
      <c r="H395" s="265"/>
      <c r="I395" s="244"/>
    </row>
    <row r="396" spans="1:9" x14ac:dyDescent="0.25">
      <c r="A396" s="103"/>
      <c r="B396" s="243"/>
      <c r="C396" s="243"/>
      <c r="D396" s="244"/>
      <c r="E396" s="271"/>
      <c r="F396" s="266" t="s">
        <v>228</v>
      </c>
      <c r="G396" s="267" t="s">
        <v>560</v>
      </c>
      <c r="H396" s="265"/>
      <c r="I396" s="244"/>
    </row>
    <row r="397" spans="1:9" ht="30" x14ac:dyDescent="0.25">
      <c r="A397" s="103"/>
      <c r="B397" s="243"/>
      <c r="C397" s="243"/>
      <c r="D397" s="244"/>
      <c r="E397" s="298" t="s">
        <v>229</v>
      </c>
      <c r="F397" s="268" t="s">
        <v>249</v>
      </c>
      <c r="G397" s="270" t="s">
        <v>251</v>
      </c>
      <c r="H397" s="265"/>
      <c r="I397" s="266" t="s">
        <v>253</v>
      </c>
    </row>
    <row r="398" spans="1:9" ht="60" x14ac:dyDescent="0.25">
      <c r="A398" s="103"/>
      <c r="B398" s="243"/>
      <c r="C398" s="243"/>
      <c r="D398" s="244"/>
      <c r="E398" s="244"/>
      <c r="F398" s="268" t="s">
        <v>250</v>
      </c>
      <c r="G398" s="270" t="s">
        <v>252</v>
      </c>
      <c r="H398" s="265"/>
      <c r="I398" s="244"/>
    </row>
    <row r="399" spans="1:9" ht="135" x14ac:dyDescent="0.25">
      <c r="A399" s="103"/>
      <c r="B399" s="243"/>
      <c r="C399" s="243"/>
      <c r="D399" s="244"/>
      <c r="E399" s="262" t="s">
        <v>32</v>
      </c>
      <c r="F399" s="263" t="s">
        <v>32</v>
      </c>
      <c r="G399" s="264" t="s">
        <v>50</v>
      </c>
      <c r="H399" s="265"/>
      <c r="I399" s="244"/>
    </row>
    <row r="400" spans="1:9" x14ac:dyDescent="0.25">
      <c r="A400" s="103"/>
      <c r="B400" s="243"/>
      <c r="C400" s="243"/>
      <c r="D400" s="244"/>
      <c r="E400" s="271"/>
      <c r="F400" s="266" t="s">
        <v>207</v>
      </c>
      <c r="G400" s="267" t="s">
        <v>546</v>
      </c>
      <c r="H400" s="265"/>
      <c r="I400" s="244"/>
    </row>
    <row r="401" spans="1:9" x14ac:dyDescent="0.25">
      <c r="A401" s="103"/>
      <c r="B401" s="243"/>
      <c r="C401" s="243"/>
      <c r="D401" s="244"/>
      <c r="E401" s="271"/>
      <c r="F401" s="266" t="s">
        <v>230</v>
      </c>
      <c r="G401" s="267" t="s">
        <v>546</v>
      </c>
      <c r="H401" s="265"/>
      <c r="I401" s="244"/>
    </row>
    <row r="402" spans="1:9" x14ac:dyDescent="0.25">
      <c r="A402" s="103"/>
      <c r="B402" s="243"/>
      <c r="C402" s="243"/>
      <c r="D402" s="244"/>
      <c r="E402" s="271"/>
      <c r="F402" s="268" t="s">
        <v>208</v>
      </c>
      <c r="G402" s="269" t="s">
        <v>547</v>
      </c>
      <c r="H402" s="265"/>
      <c r="I402" s="244"/>
    </row>
    <row r="403" spans="1:9" x14ac:dyDescent="0.25">
      <c r="A403" s="103"/>
      <c r="B403" s="243"/>
      <c r="C403" s="243"/>
      <c r="D403" s="244"/>
      <c r="E403" s="271"/>
      <c r="F403" s="266" t="s">
        <v>209</v>
      </c>
      <c r="G403" s="267" t="s">
        <v>548</v>
      </c>
      <c r="H403" s="265"/>
      <c r="I403" s="244"/>
    </row>
    <row r="404" spans="1:9" x14ac:dyDescent="0.25">
      <c r="A404" s="103"/>
      <c r="B404" s="243"/>
      <c r="C404" s="243"/>
      <c r="D404" s="244"/>
      <c r="E404" s="271"/>
      <c r="F404" s="268" t="s">
        <v>132</v>
      </c>
      <c r="G404" s="270" t="s">
        <v>201</v>
      </c>
      <c r="H404" s="265"/>
      <c r="I404" s="244"/>
    </row>
    <row r="405" spans="1:9" x14ac:dyDescent="0.25">
      <c r="A405" s="103"/>
      <c r="B405" s="243"/>
      <c r="C405" s="243"/>
      <c r="D405" s="244"/>
      <c r="E405" s="271" t="s">
        <v>232</v>
      </c>
      <c r="F405" s="266" t="s">
        <v>210</v>
      </c>
      <c r="G405" s="267" t="s">
        <v>120</v>
      </c>
      <c r="H405" s="265"/>
      <c r="I405" s="280"/>
    </row>
    <row r="406" spans="1:9" x14ac:dyDescent="0.25">
      <c r="A406" s="103"/>
      <c r="B406" s="793" t="s">
        <v>116</v>
      </c>
      <c r="C406" s="127" t="s">
        <v>79</v>
      </c>
      <c r="D406" s="246" t="s">
        <v>82</v>
      </c>
      <c r="E406" s="299" t="s">
        <v>221</v>
      </c>
      <c r="F406" s="248" t="s">
        <v>39</v>
      </c>
      <c r="G406" s="249" t="s">
        <v>544</v>
      </c>
      <c r="H406" s="250" t="s">
        <v>194</v>
      </c>
      <c r="I406" s="248"/>
    </row>
    <row r="407" spans="1:9" ht="60" x14ac:dyDescent="0.25">
      <c r="A407" s="103"/>
      <c r="B407" s="794"/>
      <c r="C407" s="300"/>
      <c r="D407" s="253"/>
      <c r="E407" s="252" t="s">
        <v>83</v>
      </c>
      <c r="F407" s="256" t="s">
        <v>84</v>
      </c>
      <c r="G407" s="289" t="s">
        <v>431</v>
      </c>
      <c r="H407" s="254"/>
      <c r="I407" s="253"/>
    </row>
    <row r="408" spans="1:9" ht="45" x14ac:dyDescent="0.25">
      <c r="A408" s="103"/>
      <c r="B408" s="794"/>
      <c r="C408" s="253"/>
      <c r="D408" s="253"/>
      <c r="E408" s="253"/>
      <c r="F408" s="256" t="s">
        <v>85</v>
      </c>
      <c r="G408" s="289" t="s">
        <v>238</v>
      </c>
      <c r="H408" s="254"/>
      <c r="I408" s="253" t="s">
        <v>573</v>
      </c>
    </row>
    <row r="409" spans="1:9" ht="45" x14ac:dyDescent="0.25">
      <c r="A409" s="103"/>
      <c r="B409" s="794"/>
      <c r="C409" s="253"/>
      <c r="D409" s="253"/>
      <c r="E409" s="253"/>
      <c r="F409" s="165" t="s">
        <v>85</v>
      </c>
      <c r="G409" s="303" t="s">
        <v>574</v>
      </c>
      <c r="H409" s="289" t="s">
        <v>575</v>
      </c>
      <c r="I409" s="165" t="s">
        <v>576</v>
      </c>
    </row>
    <row r="410" spans="1:9" x14ac:dyDescent="0.25">
      <c r="A410" s="103"/>
      <c r="B410" s="794"/>
      <c r="C410" s="253"/>
      <c r="D410" s="253"/>
      <c r="E410" s="253"/>
      <c r="F410" s="253" t="s">
        <v>86</v>
      </c>
      <c r="G410" s="254" t="s">
        <v>91</v>
      </c>
      <c r="H410" s="254"/>
      <c r="I410" s="253"/>
    </row>
    <row r="411" spans="1:9" ht="30" x14ac:dyDescent="0.25">
      <c r="A411" s="103"/>
      <c r="B411" s="243"/>
      <c r="C411" s="243"/>
      <c r="D411" s="243"/>
      <c r="E411" s="243"/>
      <c r="F411" s="288" t="s">
        <v>87</v>
      </c>
      <c r="G411" s="294" t="s">
        <v>241</v>
      </c>
      <c r="H411" s="302"/>
      <c r="I411" s="243"/>
    </row>
    <row r="412" spans="1:9" x14ac:dyDescent="0.25">
      <c r="A412" s="103"/>
      <c r="B412" s="243"/>
      <c r="C412" s="243"/>
      <c r="D412" s="243"/>
      <c r="E412" s="243"/>
      <c r="F412" s="243" t="s">
        <v>88</v>
      </c>
      <c r="G412" s="302" t="s">
        <v>92</v>
      </c>
      <c r="H412" s="302"/>
      <c r="I412" s="243"/>
    </row>
    <row r="413" spans="1:9" x14ac:dyDescent="0.25">
      <c r="A413" s="103"/>
      <c r="B413" s="243"/>
      <c r="C413" s="243"/>
      <c r="D413" s="243"/>
      <c r="E413" s="243"/>
      <c r="F413" s="243" t="s">
        <v>89</v>
      </c>
      <c r="G413" s="302" t="s">
        <v>92</v>
      </c>
      <c r="H413" s="302"/>
      <c r="I413" s="243"/>
    </row>
    <row r="414" spans="1:9" x14ac:dyDescent="0.25">
      <c r="A414" s="103"/>
      <c r="B414" s="243"/>
      <c r="C414" s="243"/>
      <c r="D414" s="243"/>
      <c r="E414" s="243"/>
      <c r="F414" s="243" t="s">
        <v>90</v>
      </c>
      <c r="G414" s="302" t="s">
        <v>92</v>
      </c>
      <c r="H414" s="302"/>
      <c r="I414" s="243"/>
    </row>
    <row r="415" spans="1:9" x14ac:dyDescent="0.25">
      <c r="A415" s="103"/>
      <c r="B415" s="243"/>
      <c r="C415" s="243"/>
      <c r="D415" s="285"/>
      <c r="E415" s="301" t="s">
        <v>93</v>
      </c>
      <c r="F415" s="243" t="s">
        <v>94</v>
      </c>
      <c r="G415" s="302" t="s">
        <v>571</v>
      </c>
      <c r="H415" s="302"/>
      <c r="I415" s="302" t="s">
        <v>97</v>
      </c>
    </row>
    <row r="416" spans="1:9" x14ac:dyDescent="0.25">
      <c r="A416" s="103"/>
      <c r="B416" s="243"/>
      <c r="C416" s="243"/>
      <c r="D416" s="285"/>
      <c r="E416" s="286"/>
      <c r="F416" s="243" t="s">
        <v>95</v>
      </c>
      <c r="G416" s="302" t="s">
        <v>91</v>
      </c>
      <c r="H416" s="302"/>
      <c r="I416" s="243"/>
    </row>
    <row r="417" spans="1:9" x14ac:dyDescent="0.25">
      <c r="A417" s="103"/>
      <c r="B417" s="243"/>
      <c r="C417" s="243"/>
      <c r="D417" s="285"/>
      <c r="E417" s="286"/>
      <c r="F417" s="243" t="s">
        <v>96</v>
      </c>
      <c r="G417" s="302" t="s">
        <v>572</v>
      </c>
      <c r="H417" s="302"/>
      <c r="I417" s="302" t="s">
        <v>98</v>
      </c>
    </row>
    <row r="418" spans="1:9" x14ac:dyDescent="0.25">
      <c r="A418" s="103"/>
      <c r="B418" s="243"/>
      <c r="C418" s="243"/>
      <c r="D418" s="285"/>
      <c r="E418" s="301" t="s">
        <v>577</v>
      </c>
      <c r="F418" s="243" t="s">
        <v>578</v>
      </c>
      <c r="G418" s="302" t="s">
        <v>571</v>
      </c>
      <c r="H418" s="302"/>
      <c r="I418" s="302" t="s">
        <v>579</v>
      </c>
    </row>
    <row r="419" spans="1:9" x14ac:dyDescent="0.25">
      <c r="A419" s="103"/>
      <c r="B419" s="243"/>
      <c r="C419" s="243"/>
      <c r="D419" s="285"/>
      <c r="E419" s="286" t="s">
        <v>99</v>
      </c>
      <c r="F419" s="243" t="s">
        <v>100</v>
      </c>
      <c r="G419" s="302" t="s">
        <v>115</v>
      </c>
      <c r="H419" s="302"/>
      <c r="I419" s="243"/>
    </row>
    <row r="420" spans="1:9" ht="30" x14ac:dyDescent="0.25">
      <c r="A420" s="103"/>
      <c r="B420" s="243"/>
      <c r="C420" s="243"/>
      <c r="D420" s="285"/>
      <c r="E420" s="286"/>
      <c r="F420" s="304" t="s">
        <v>101</v>
      </c>
      <c r="G420" s="294" t="s">
        <v>317</v>
      </c>
      <c r="H420" s="294"/>
      <c r="I420" s="243"/>
    </row>
    <row r="421" spans="1:9" x14ac:dyDescent="0.25">
      <c r="A421" s="103"/>
      <c r="B421" s="243"/>
      <c r="C421" s="243"/>
      <c r="D421" s="285"/>
      <c r="E421" s="243"/>
      <c r="F421" s="243" t="s">
        <v>102</v>
      </c>
      <c r="G421" s="302" t="s">
        <v>205</v>
      </c>
      <c r="H421" s="302"/>
      <c r="I421" s="243"/>
    </row>
    <row r="422" spans="1:9" x14ac:dyDescent="0.25">
      <c r="A422" s="103"/>
      <c r="B422" s="243"/>
      <c r="C422" s="243"/>
      <c r="D422" s="285"/>
      <c r="E422" s="243"/>
      <c r="F422" s="243" t="s">
        <v>103</v>
      </c>
      <c r="G422" s="302" t="s">
        <v>560</v>
      </c>
      <c r="H422" s="302"/>
      <c r="I422" s="243"/>
    </row>
    <row r="423" spans="1:9" x14ac:dyDescent="0.25">
      <c r="A423" s="103"/>
      <c r="B423" s="243"/>
      <c r="C423" s="243"/>
      <c r="D423" s="285"/>
      <c r="E423" s="243"/>
      <c r="F423" s="243" t="s">
        <v>104</v>
      </c>
      <c r="G423" s="302" t="s">
        <v>560</v>
      </c>
      <c r="H423" s="302"/>
      <c r="I423" s="243"/>
    </row>
    <row r="424" spans="1:9" x14ac:dyDescent="0.25">
      <c r="A424" s="103"/>
      <c r="B424" s="243"/>
      <c r="C424" s="243"/>
      <c r="D424" s="285"/>
      <c r="E424" s="243"/>
      <c r="F424" s="243" t="s">
        <v>105</v>
      </c>
      <c r="G424" s="302" t="s">
        <v>560</v>
      </c>
      <c r="H424" s="302"/>
      <c r="I424" s="243"/>
    </row>
    <row r="425" spans="1:9" x14ac:dyDescent="0.25">
      <c r="A425" s="103"/>
      <c r="B425" s="243"/>
      <c r="C425" s="243"/>
      <c r="D425" s="285"/>
      <c r="E425" s="243"/>
      <c r="F425" s="243" t="s">
        <v>106</v>
      </c>
      <c r="G425" s="302" t="s">
        <v>117</v>
      </c>
      <c r="H425" s="302"/>
      <c r="I425" s="243"/>
    </row>
    <row r="426" spans="1:9" x14ac:dyDescent="0.25">
      <c r="A426" s="103"/>
      <c r="B426" s="243"/>
      <c r="C426" s="243"/>
      <c r="D426" s="285"/>
      <c r="E426" s="243"/>
      <c r="F426" s="243"/>
      <c r="G426" s="302" t="s">
        <v>118</v>
      </c>
      <c r="H426" s="302"/>
      <c r="I426" s="243"/>
    </row>
    <row r="427" spans="1:9" ht="75" x14ac:dyDescent="0.25">
      <c r="A427" s="103"/>
      <c r="B427" s="243"/>
      <c r="C427" s="243"/>
      <c r="D427" s="285"/>
      <c r="E427" s="243"/>
      <c r="F427" s="304" t="s">
        <v>107</v>
      </c>
      <c r="G427" s="294" t="s">
        <v>119</v>
      </c>
      <c r="H427" s="294"/>
      <c r="I427" s="243"/>
    </row>
    <row r="428" spans="1:9" x14ac:dyDescent="0.25">
      <c r="A428" s="103"/>
      <c r="B428" s="243"/>
      <c r="C428" s="243"/>
      <c r="D428" s="285"/>
      <c r="E428" s="243"/>
      <c r="F428" s="243" t="s">
        <v>108</v>
      </c>
      <c r="G428" s="302" t="s">
        <v>120</v>
      </c>
      <c r="H428" s="302"/>
      <c r="I428" s="243"/>
    </row>
    <row r="429" spans="1:9" x14ac:dyDescent="0.25">
      <c r="A429" s="103"/>
      <c r="B429" s="243"/>
      <c r="C429" s="243"/>
      <c r="D429" s="285"/>
      <c r="E429" s="243"/>
      <c r="F429" s="243" t="s">
        <v>109</v>
      </c>
      <c r="G429" s="302" t="s">
        <v>121</v>
      </c>
      <c r="H429" s="302"/>
      <c r="I429" s="243"/>
    </row>
    <row r="430" spans="1:9" x14ac:dyDescent="0.25">
      <c r="A430" s="103"/>
      <c r="B430" s="243"/>
      <c r="C430" s="243"/>
      <c r="D430" s="285"/>
      <c r="E430" s="243"/>
      <c r="F430" s="243" t="s">
        <v>110</v>
      </c>
      <c r="G430" s="294" t="s">
        <v>122</v>
      </c>
      <c r="H430" s="294"/>
      <c r="I430" s="243" t="s">
        <v>124</v>
      </c>
    </row>
    <row r="431" spans="1:9" x14ac:dyDescent="0.25">
      <c r="A431" s="103"/>
      <c r="B431" s="243"/>
      <c r="C431" s="243"/>
      <c r="D431" s="285"/>
      <c r="E431" s="243"/>
      <c r="F431" s="243"/>
      <c r="G431" s="294" t="s">
        <v>123</v>
      </c>
      <c r="H431" s="294"/>
      <c r="I431" s="243"/>
    </row>
    <row r="432" spans="1:9" x14ac:dyDescent="0.25">
      <c r="A432" s="103"/>
      <c r="B432" s="243"/>
      <c r="C432" s="243"/>
      <c r="D432" s="285"/>
      <c r="E432" s="243"/>
      <c r="F432" s="243" t="s">
        <v>111</v>
      </c>
      <c r="G432" s="267" t="s">
        <v>245</v>
      </c>
      <c r="H432" s="302"/>
      <c r="I432" s="243"/>
    </row>
    <row r="433" spans="1:9" x14ac:dyDescent="0.25">
      <c r="A433" s="103"/>
      <c r="B433" s="243"/>
      <c r="C433" s="243"/>
      <c r="D433" s="285"/>
      <c r="E433" s="243"/>
      <c r="F433" s="243" t="s">
        <v>112</v>
      </c>
      <c r="G433" s="302" t="s">
        <v>120</v>
      </c>
      <c r="H433" s="302"/>
      <c r="I433" s="243"/>
    </row>
    <row r="434" spans="1:9" x14ac:dyDescent="0.25">
      <c r="A434" s="103"/>
      <c r="B434" s="243"/>
      <c r="C434" s="243"/>
      <c r="D434" s="285"/>
      <c r="E434" s="243"/>
      <c r="F434" s="243" t="s">
        <v>113</v>
      </c>
      <c r="G434" s="302" t="s">
        <v>120</v>
      </c>
      <c r="H434" s="302"/>
      <c r="I434" s="243"/>
    </row>
    <row r="435" spans="1:9" x14ac:dyDescent="0.25">
      <c r="A435" s="103"/>
      <c r="B435" s="243"/>
      <c r="C435" s="243"/>
      <c r="D435" s="285"/>
      <c r="E435" s="243"/>
      <c r="F435" s="243" t="s">
        <v>125</v>
      </c>
      <c r="G435" s="302" t="s">
        <v>126</v>
      </c>
      <c r="H435" s="302"/>
      <c r="I435" s="243"/>
    </row>
    <row r="436" spans="1:9" x14ac:dyDescent="0.25">
      <c r="A436" s="103"/>
      <c r="B436" s="243"/>
      <c r="C436" s="243"/>
      <c r="D436" s="285"/>
      <c r="E436" s="243"/>
      <c r="F436" s="243" t="s">
        <v>114</v>
      </c>
      <c r="G436" s="302" t="s">
        <v>560</v>
      </c>
      <c r="H436" s="302"/>
      <c r="I436" s="243"/>
    </row>
    <row r="437" spans="1:9" x14ac:dyDescent="0.25">
      <c r="A437" s="103"/>
      <c r="B437" s="243"/>
      <c r="C437" s="243"/>
      <c r="D437" s="285"/>
      <c r="E437" s="243" t="s">
        <v>130</v>
      </c>
      <c r="F437" s="243" t="s">
        <v>127</v>
      </c>
      <c r="G437" s="302" t="s">
        <v>120</v>
      </c>
      <c r="H437" s="302"/>
      <c r="I437" s="243" t="s">
        <v>131</v>
      </c>
    </row>
    <row r="438" spans="1:9" x14ac:dyDescent="0.25">
      <c r="A438" s="103"/>
      <c r="B438" s="243"/>
      <c r="C438" s="243"/>
      <c r="D438" s="285"/>
      <c r="E438" s="243"/>
      <c r="F438" s="243" t="s">
        <v>128</v>
      </c>
      <c r="G438" s="302" t="s">
        <v>120</v>
      </c>
      <c r="H438" s="302"/>
      <c r="I438" s="243"/>
    </row>
    <row r="439" spans="1:9" x14ac:dyDescent="0.25">
      <c r="A439" s="103"/>
      <c r="B439" s="243"/>
      <c r="C439" s="243"/>
      <c r="D439" s="285"/>
      <c r="E439" s="243"/>
      <c r="F439" s="243" t="s">
        <v>129</v>
      </c>
      <c r="G439" s="302" t="s">
        <v>120</v>
      </c>
      <c r="H439" s="302"/>
      <c r="I439" s="243" t="s">
        <v>134</v>
      </c>
    </row>
    <row r="440" spans="1:9" x14ac:dyDescent="0.25">
      <c r="A440" s="103"/>
      <c r="B440" s="243"/>
      <c r="C440" s="243"/>
      <c r="D440" s="285"/>
      <c r="E440" s="243" t="s">
        <v>132</v>
      </c>
      <c r="F440" s="243" t="s">
        <v>133</v>
      </c>
      <c r="G440" s="302"/>
      <c r="H440" s="302"/>
      <c r="I440" s="275" t="s">
        <v>135</v>
      </c>
    </row>
    <row r="441" spans="1:9" x14ac:dyDescent="0.25">
      <c r="A441" s="103"/>
      <c r="B441" s="795" t="s">
        <v>222</v>
      </c>
      <c r="C441" s="128" t="s">
        <v>79</v>
      </c>
      <c r="D441" s="305" t="s">
        <v>186</v>
      </c>
      <c r="E441" s="305"/>
      <c r="F441" s="306" t="s">
        <v>29</v>
      </c>
      <c r="G441" s="249" t="s">
        <v>560</v>
      </c>
      <c r="H441" s="249"/>
      <c r="I441" s="307" t="s">
        <v>187</v>
      </c>
    </row>
    <row r="442" spans="1:9" x14ac:dyDescent="0.25">
      <c r="A442" s="103"/>
      <c r="B442" s="796"/>
      <c r="C442" s="308"/>
      <c r="D442" s="261"/>
      <c r="E442" s="261"/>
      <c r="F442" s="261" t="s">
        <v>30</v>
      </c>
      <c r="G442" s="254" t="s">
        <v>560</v>
      </c>
      <c r="H442" s="254"/>
      <c r="I442" s="308"/>
    </row>
    <row r="443" spans="1:9" x14ac:dyDescent="0.25">
      <c r="A443" s="103"/>
      <c r="B443" s="796"/>
      <c r="C443" s="308"/>
      <c r="D443" s="261"/>
      <c r="E443" s="261"/>
      <c r="F443" s="261" t="s">
        <v>31</v>
      </c>
      <c r="G443" s="254" t="s">
        <v>560</v>
      </c>
      <c r="H443" s="258"/>
      <c r="I443" s="308"/>
    </row>
    <row r="444" spans="1:9" x14ac:dyDescent="0.25">
      <c r="A444" s="103"/>
      <c r="B444" s="796"/>
      <c r="C444" s="308"/>
      <c r="D444" s="309"/>
      <c r="E444" s="309"/>
      <c r="F444" s="309" t="s">
        <v>32</v>
      </c>
      <c r="G444" s="254" t="s">
        <v>560</v>
      </c>
      <c r="H444" s="258"/>
      <c r="I444" s="308"/>
    </row>
    <row r="445" spans="1:9" x14ac:dyDescent="0.25">
      <c r="A445" s="103"/>
      <c r="B445" s="243"/>
      <c r="C445" s="312"/>
      <c r="D445" s="266"/>
      <c r="E445" s="266"/>
      <c r="F445" s="266" t="s">
        <v>33</v>
      </c>
      <c r="G445" s="266" t="s">
        <v>199</v>
      </c>
      <c r="H445" s="244"/>
      <c r="I445" s="310"/>
    </row>
    <row r="446" spans="1:9" x14ac:dyDescent="0.25">
      <c r="A446" s="103"/>
      <c r="B446" s="243"/>
      <c r="C446" s="310"/>
      <c r="D446" s="266"/>
      <c r="E446" s="266"/>
      <c r="F446" s="266" t="s">
        <v>24</v>
      </c>
      <c r="G446" s="302" t="s">
        <v>91</v>
      </c>
      <c r="H446" s="244"/>
      <c r="I446" s="310"/>
    </row>
    <row r="447" spans="1:9" x14ac:dyDescent="0.25">
      <c r="A447" s="103"/>
      <c r="B447" s="243"/>
      <c r="C447" s="310"/>
      <c r="D447" s="266"/>
      <c r="E447" s="266"/>
      <c r="F447" s="266" t="s">
        <v>34</v>
      </c>
      <c r="G447" s="266" t="s">
        <v>48</v>
      </c>
      <c r="H447" s="244"/>
      <c r="I447" s="310"/>
    </row>
    <row r="448" spans="1:9" x14ac:dyDescent="0.25">
      <c r="A448" s="103"/>
      <c r="B448" s="243"/>
      <c r="C448" s="310"/>
      <c r="D448" s="266"/>
      <c r="E448" s="266"/>
      <c r="F448" s="266" t="s">
        <v>35</v>
      </c>
      <c r="G448" s="254" t="s">
        <v>560</v>
      </c>
      <c r="H448" s="244"/>
      <c r="I448" s="310"/>
    </row>
    <row r="449" spans="1:9" ht="14.25" customHeight="1" x14ac:dyDescent="0.25">
      <c r="A449" s="103"/>
      <c r="B449" s="243"/>
      <c r="C449" s="244"/>
      <c r="D449" s="245"/>
      <c r="E449" s="245"/>
      <c r="F449" s="282" t="s">
        <v>36</v>
      </c>
      <c r="G449" s="254" t="s">
        <v>560</v>
      </c>
      <c r="H449" s="265"/>
      <c r="I449" s="244"/>
    </row>
    <row r="450" spans="1:9" ht="14.25" customHeight="1" x14ac:dyDescent="0.25">
      <c r="A450" s="103"/>
      <c r="B450" s="243"/>
      <c r="C450" s="244"/>
      <c r="D450" s="263"/>
      <c r="E450" s="263"/>
      <c r="F450" s="263" t="s">
        <v>51</v>
      </c>
      <c r="G450" s="254" t="s">
        <v>560</v>
      </c>
      <c r="H450" s="265"/>
      <c r="I450" s="244"/>
    </row>
    <row r="451" spans="1:9" ht="14.25" customHeight="1" x14ac:dyDescent="0.25">
      <c r="A451" s="103"/>
      <c r="B451" s="243"/>
      <c r="C451" s="244"/>
      <c r="D451" s="263"/>
      <c r="E451" s="263"/>
      <c r="F451" s="263" t="s">
        <v>37</v>
      </c>
      <c r="G451" s="254" t="s">
        <v>560</v>
      </c>
      <c r="H451" s="265"/>
      <c r="I451" s="244"/>
    </row>
    <row r="452" spans="1:9" ht="14.25" customHeight="1" x14ac:dyDescent="0.25">
      <c r="A452" s="103"/>
      <c r="B452" s="243"/>
      <c r="C452" s="244"/>
      <c r="D452" s="266"/>
      <c r="E452" s="266"/>
      <c r="F452" s="266" t="s">
        <v>38</v>
      </c>
      <c r="G452" s="267" t="s">
        <v>52</v>
      </c>
      <c r="H452" s="265"/>
      <c r="I452" s="244"/>
    </row>
    <row r="453" spans="1:9" ht="14.25" customHeight="1" x14ac:dyDescent="0.25">
      <c r="A453" s="103"/>
      <c r="B453" s="243"/>
      <c r="C453" s="244"/>
      <c r="D453" s="266"/>
      <c r="E453" s="266"/>
      <c r="F453" s="266" t="s">
        <v>39</v>
      </c>
      <c r="G453" s="254" t="s">
        <v>560</v>
      </c>
      <c r="H453" s="265"/>
      <c r="I453" s="244"/>
    </row>
    <row r="454" spans="1:9" ht="14.25" customHeight="1" x14ac:dyDescent="0.25">
      <c r="A454" s="103"/>
      <c r="B454" s="243"/>
      <c r="C454" s="244"/>
      <c r="D454" s="266"/>
      <c r="E454" s="266"/>
      <c r="F454" s="266" t="s">
        <v>41</v>
      </c>
      <c r="G454" s="254" t="s">
        <v>560</v>
      </c>
      <c r="H454" s="265"/>
      <c r="I454" s="244"/>
    </row>
    <row r="455" spans="1:9" ht="14.25" customHeight="1" x14ac:dyDescent="0.25">
      <c r="A455" s="103"/>
      <c r="B455" s="243"/>
      <c r="C455" s="244"/>
      <c r="D455" s="268"/>
      <c r="E455" s="268"/>
      <c r="F455" s="268" t="s">
        <v>40</v>
      </c>
      <c r="G455" s="254" t="s">
        <v>560</v>
      </c>
      <c r="H455" s="265"/>
      <c r="I455" s="244"/>
    </row>
    <row r="456" spans="1:9" ht="14.25" customHeight="1" x14ac:dyDescent="0.25">
      <c r="A456" s="103"/>
      <c r="B456" s="243"/>
      <c r="C456" s="244"/>
      <c r="D456" s="266"/>
      <c r="E456" s="266"/>
      <c r="F456" s="266" t="s">
        <v>42</v>
      </c>
      <c r="G456" s="254" t="s">
        <v>560</v>
      </c>
      <c r="H456" s="265"/>
      <c r="I456" s="244"/>
    </row>
    <row r="457" spans="1:9" ht="14.25" customHeight="1" x14ac:dyDescent="0.25">
      <c r="A457" s="103"/>
      <c r="B457" s="243"/>
      <c r="C457" s="244"/>
      <c r="D457" s="268"/>
      <c r="E457" s="268"/>
      <c r="F457" s="268" t="s">
        <v>43</v>
      </c>
      <c r="G457" s="254" t="s">
        <v>560</v>
      </c>
      <c r="H457" s="265"/>
      <c r="I457" s="244"/>
    </row>
    <row r="458" spans="1:9" ht="60" x14ac:dyDescent="0.25">
      <c r="A458" s="103"/>
      <c r="B458" s="243"/>
      <c r="C458" s="244"/>
      <c r="D458" s="266"/>
      <c r="E458" s="266"/>
      <c r="F458" s="268" t="s">
        <v>44</v>
      </c>
      <c r="G458" s="311" t="s">
        <v>431</v>
      </c>
      <c r="H458" s="265"/>
      <c r="I458" s="244"/>
    </row>
    <row r="459" spans="1:9" ht="14.25" customHeight="1" x14ac:dyDescent="0.25">
      <c r="A459" s="103"/>
      <c r="B459" s="243"/>
      <c r="C459" s="244"/>
      <c r="D459" s="244"/>
      <c r="E459" s="244"/>
      <c r="F459" s="266" t="s">
        <v>188</v>
      </c>
      <c r="G459" s="267" t="s">
        <v>189</v>
      </c>
      <c r="H459" s="265"/>
      <c r="I459" s="266" t="s">
        <v>190</v>
      </c>
    </row>
    <row r="460" spans="1:9" x14ac:dyDescent="0.25">
      <c r="A460" s="103"/>
      <c r="B460" s="313"/>
      <c r="C460" s="128" t="s">
        <v>79</v>
      </c>
      <c r="D460" s="246" t="s">
        <v>136</v>
      </c>
      <c r="E460" s="246"/>
      <c r="F460" s="248" t="s">
        <v>137</v>
      </c>
      <c r="G460" s="249"/>
      <c r="H460" s="249"/>
      <c r="I460" s="248" t="s">
        <v>153</v>
      </c>
    </row>
    <row r="461" spans="1:9" x14ac:dyDescent="0.25">
      <c r="A461" s="103"/>
      <c r="B461" s="243"/>
      <c r="C461" s="243"/>
      <c r="D461" s="285"/>
      <c r="E461" s="243"/>
      <c r="F461" s="243"/>
      <c r="G461" s="314" t="s">
        <v>32</v>
      </c>
      <c r="H461" s="302" t="s">
        <v>101</v>
      </c>
      <c r="I461" s="243"/>
    </row>
    <row r="462" spans="1:9" x14ac:dyDescent="0.25">
      <c r="A462" s="103"/>
      <c r="B462" s="243"/>
      <c r="C462" s="243"/>
      <c r="D462" s="285"/>
      <c r="E462" s="243"/>
      <c r="F462" s="243"/>
      <c r="G462" s="314"/>
      <c r="H462" s="302" t="s">
        <v>32</v>
      </c>
      <c r="I462" s="243"/>
    </row>
    <row r="463" spans="1:9" x14ac:dyDescent="0.25">
      <c r="A463" s="103"/>
      <c r="B463" s="243"/>
      <c r="C463" s="243"/>
      <c r="D463" s="285"/>
      <c r="E463" s="243"/>
      <c r="F463" s="243"/>
      <c r="G463" s="314"/>
      <c r="H463" s="302" t="s">
        <v>154</v>
      </c>
      <c r="I463" s="243"/>
    </row>
    <row r="464" spans="1:9" x14ac:dyDescent="0.25">
      <c r="A464" s="103"/>
      <c r="B464" s="243"/>
      <c r="C464" s="243"/>
      <c r="D464" s="285"/>
      <c r="E464" s="243"/>
      <c r="F464" s="243"/>
      <c r="G464" s="314"/>
      <c r="H464" s="302" t="s">
        <v>155</v>
      </c>
      <c r="I464" s="243"/>
    </row>
    <row r="465" spans="1:9" x14ac:dyDescent="0.25">
      <c r="A465" s="103"/>
      <c r="B465" s="243"/>
      <c r="C465" s="243"/>
      <c r="D465" s="285"/>
      <c r="E465" s="243"/>
      <c r="F465" s="243"/>
      <c r="G465" s="314" t="s">
        <v>138</v>
      </c>
      <c r="H465" s="302"/>
      <c r="I465" s="243" t="s">
        <v>148</v>
      </c>
    </row>
    <row r="466" spans="1:9" x14ac:dyDescent="0.25">
      <c r="A466" s="103"/>
      <c r="B466" s="243"/>
      <c r="C466" s="243"/>
      <c r="D466" s="285"/>
      <c r="E466" s="243"/>
      <c r="F466" s="243"/>
      <c r="G466" s="314" t="s">
        <v>139</v>
      </c>
      <c r="H466" s="315" t="s">
        <v>147</v>
      </c>
      <c r="I466" s="243" t="s">
        <v>149</v>
      </c>
    </row>
    <row r="467" spans="1:9" x14ac:dyDescent="0.25">
      <c r="A467" s="103"/>
      <c r="B467" s="243"/>
      <c r="C467" s="243"/>
      <c r="D467" s="285"/>
      <c r="E467" s="243"/>
      <c r="F467" s="243"/>
      <c r="G467" s="314" t="s">
        <v>140</v>
      </c>
      <c r="H467" s="315" t="s">
        <v>147</v>
      </c>
      <c r="I467" s="243"/>
    </row>
    <row r="468" spans="1:9" x14ac:dyDescent="0.25">
      <c r="A468" s="103"/>
      <c r="B468" s="243"/>
      <c r="C468" s="243"/>
      <c r="D468" s="285"/>
      <c r="E468" s="243"/>
      <c r="F468" s="243"/>
      <c r="G468" s="314" t="s">
        <v>141</v>
      </c>
      <c r="H468" s="302"/>
      <c r="I468" s="243" t="s">
        <v>145</v>
      </c>
    </row>
    <row r="469" spans="1:9" x14ac:dyDescent="0.25">
      <c r="A469" s="103"/>
      <c r="B469" s="243"/>
      <c r="C469" s="243"/>
      <c r="D469" s="285"/>
      <c r="E469" s="243"/>
      <c r="F469" s="243"/>
      <c r="G469" s="314" t="s">
        <v>142</v>
      </c>
      <c r="H469" s="315" t="s">
        <v>152</v>
      </c>
      <c r="I469" s="243" t="s">
        <v>151</v>
      </c>
    </row>
    <row r="470" spans="1:9" x14ac:dyDescent="0.25">
      <c r="A470" s="103"/>
      <c r="B470" s="243"/>
      <c r="C470" s="243"/>
      <c r="D470" s="285"/>
      <c r="E470" s="243"/>
      <c r="F470" s="243"/>
      <c r="G470" s="314" t="s">
        <v>143</v>
      </c>
      <c r="H470" s="302"/>
      <c r="I470" s="243" t="s">
        <v>150</v>
      </c>
    </row>
    <row r="471" spans="1:9" x14ac:dyDescent="0.25">
      <c r="A471" s="103"/>
      <c r="B471" s="243"/>
      <c r="C471" s="243"/>
      <c r="D471" s="285"/>
      <c r="E471" s="243"/>
      <c r="F471" s="243"/>
      <c r="G471" s="314" t="s">
        <v>144</v>
      </c>
      <c r="H471" s="302"/>
      <c r="I471" s="243" t="s">
        <v>146</v>
      </c>
    </row>
    <row r="472" spans="1:9" x14ac:dyDescent="0.25">
      <c r="A472" s="103"/>
      <c r="B472" s="243"/>
      <c r="C472" s="243"/>
      <c r="D472" s="285"/>
      <c r="E472" s="243"/>
      <c r="F472" s="243"/>
      <c r="G472" s="302"/>
      <c r="H472" s="302"/>
      <c r="I472" s="243" t="s">
        <v>157</v>
      </c>
    </row>
    <row r="473" spans="1:9" x14ac:dyDescent="0.25">
      <c r="A473" s="103"/>
      <c r="B473" s="243"/>
      <c r="C473" s="243"/>
      <c r="D473" s="285"/>
      <c r="E473" s="111" t="s">
        <v>156</v>
      </c>
      <c r="F473" s="316"/>
      <c r="G473" s="302"/>
      <c r="H473" s="302"/>
      <c r="I473" s="243" t="s">
        <v>158</v>
      </c>
    </row>
    <row r="474" spans="1:9" x14ac:dyDescent="0.25">
      <c r="A474" s="103"/>
      <c r="B474" s="243"/>
      <c r="C474" s="243"/>
      <c r="D474" s="285"/>
      <c r="E474" s="111" t="s">
        <v>159</v>
      </c>
      <c r="F474" s="316"/>
      <c r="G474" s="302"/>
      <c r="H474" s="302"/>
      <c r="I474" s="243" t="s">
        <v>160</v>
      </c>
    </row>
    <row r="475" spans="1:9" x14ac:dyDescent="0.25">
      <c r="A475" s="103"/>
      <c r="B475" s="243"/>
      <c r="C475" s="243"/>
      <c r="D475" s="285"/>
      <c r="E475" s="316"/>
      <c r="F475" s="316"/>
      <c r="G475" s="302"/>
      <c r="H475" s="302"/>
      <c r="I475" s="243" t="s">
        <v>163</v>
      </c>
    </row>
    <row r="476" spans="1:9" x14ac:dyDescent="0.25">
      <c r="A476" s="103"/>
      <c r="B476" s="243"/>
      <c r="C476" s="243"/>
      <c r="D476" s="285"/>
      <c r="E476" s="316"/>
      <c r="F476" s="316"/>
      <c r="G476" s="302"/>
      <c r="H476" s="302"/>
      <c r="I476" s="243" t="s">
        <v>162</v>
      </c>
    </row>
    <row r="477" spans="1:9" x14ac:dyDescent="0.25">
      <c r="A477" s="103"/>
      <c r="B477" s="243"/>
      <c r="C477" s="243"/>
      <c r="D477" s="285"/>
      <c r="E477" s="111" t="s">
        <v>161</v>
      </c>
      <c r="F477" s="316"/>
      <c r="G477" s="315" t="s">
        <v>164</v>
      </c>
      <c r="H477" s="302"/>
      <c r="I477" s="243" t="s">
        <v>169</v>
      </c>
    </row>
    <row r="478" spans="1:9" x14ac:dyDescent="0.25">
      <c r="A478" s="103"/>
      <c r="B478" s="243"/>
      <c r="C478" s="243"/>
      <c r="D478" s="285"/>
      <c r="E478" s="317"/>
      <c r="F478" s="317"/>
      <c r="G478" s="315" t="s">
        <v>165</v>
      </c>
      <c r="H478" s="302"/>
      <c r="I478" s="243" t="s">
        <v>170</v>
      </c>
    </row>
    <row r="479" spans="1:9" ht="45" x14ac:dyDescent="0.25">
      <c r="A479" s="103"/>
      <c r="B479" s="243"/>
      <c r="C479" s="243"/>
      <c r="D479" s="285"/>
      <c r="E479" s="317"/>
      <c r="F479" s="317"/>
      <c r="G479" s="315" t="s">
        <v>166</v>
      </c>
      <c r="H479" s="294" t="s">
        <v>167</v>
      </c>
      <c r="I479" s="304" t="s">
        <v>171</v>
      </c>
    </row>
    <row r="480" spans="1:9" x14ac:dyDescent="0.25">
      <c r="A480" s="103"/>
      <c r="B480" s="243"/>
      <c r="C480" s="243"/>
      <c r="D480" s="285"/>
      <c r="E480" s="317"/>
      <c r="F480" s="317"/>
      <c r="G480" s="302"/>
      <c r="H480" s="302" t="s">
        <v>168</v>
      </c>
      <c r="I480" s="243"/>
    </row>
    <row r="481" spans="1:9" x14ac:dyDescent="0.25">
      <c r="A481" s="103"/>
      <c r="B481" s="243"/>
      <c r="C481" s="243"/>
      <c r="D481" s="285"/>
      <c r="E481" s="112" t="s">
        <v>172</v>
      </c>
      <c r="F481" s="315" t="s">
        <v>173</v>
      </c>
      <c r="G481" s="315"/>
      <c r="H481" s="302"/>
      <c r="I481" s="243" t="s">
        <v>176</v>
      </c>
    </row>
    <row r="482" spans="1:9" x14ac:dyDescent="0.25">
      <c r="A482" s="103"/>
      <c r="B482" s="243"/>
      <c r="C482" s="243"/>
      <c r="D482" s="285"/>
      <c r="E482" s="317"/>
      <c r="F482" s="315" t="s">
        <v>174</v>
      </c>
      <c r="G482" s="315"/>
      <c r="H482" s="302"/>
      <c r="I482" s="243" t="s">
        <v>177</v>
      </c>
    </row>
    <row r="483" spans="1:9" x14ac:dyDescent="0.25">
      <c r="A483" s="103"/>
      <c r="B483" s="243"/>
      <c r="C483" s="243"/>
      <c r="D483" s="285"/>
      <c r="E483" s="317"/>
      <c r="F483" s="315" t="s">
        <v>175</v>
      </c>
      <c r="G483" s="315"/>
      <c r="H483" s="302"/>
      <c r="I483" s="243"/>
    </row>
    <row r="484" spans="1:9" x14ac:dyDescent="0.25">
      <c r="A484" s="103"/>
      <c r="B484" s="243"/>
      <c r="C484" s="243"/>
      <c r="D484" s="285"/>
      <c r="E484" s="112" t="s">
        <v>178</v>
      </c>
      <c r="F484" s="318"/>
      <c r="G484" s="302" t="s">
        <v>179</v>
      </c>
      <c r="H484" s="302"/>
      <c r="I484" s="243" t="s">
        <v>183</v>
      </c>
    </row>
    <row r="485" spans="1:9" x14ac:dyDescent="0.25">
      <c r="A485" s="103"/>
      <c r="B485" s="243"/>
      <c r="C485" s="243"/>
      <c r="D485" s="285"/>
      <c r="E485" s="316"/>
      <c r="F485" s="317"/>
      <c r="G485" s="302" t="s">
        <v>180</v>
      </c>
      <c r="H485" s="302"/>
      <c r="I485" s="243"/>
    </row>
    <row r="486" spans="1:9" x14ac:dyDescent="0.25">
      <c r="A486" s="103"/>
      <c r="B486" s="243"/>
      <c r="C486" s="243"/>
      <c r="D486" s="285"/>
      <c r="E486" s="316"/>
      <c r="F486" s="317"/>
      <c r="G486" s="302" t="s">
        <v>181</v>
      </c>
      <c r="H486" s="302"/>
      <c r="I486" s="243"/>
    </row>
    <row r="487" spans="1:9" x14ac:dyDescent="0.25">
      <c r="A487" s="103"/>
      <c r="B487" s="243"/>
      <c r="C487" s="243"/>
      <c r="D487" s="285"/>
      <c r="E487" s="316"/>
      <c r="F487" s="317"/>
      <c r="G487" s="302" t="s">
        <v>182</v>
      </c>
      <c r="H487" s="302"/>
      <c r="I487" s="243" t="s">
        <v>184</v>
      </c>
    </row>
    <row r="488" spans="1:9" x14ac:dyDescent="0.25">
      <c r="A488" s="103"/>
      <c r="B488" s="243"/>
      <c r="C488" s="243"/>
      <c r="D488" s="285"/>
      <c r="E488" s="316"/>
      <c r="F488" s="317"/>
      <c r="G488" s="302"/>
      <c r="H488" s="302"/>
      <c r="I488" s="243" t="s">
        <v>185</v>
      </c>
    </row>
    <row r="489" spans="1:9" x14ac:dyDescent="0.25">
      <c r="A489" s="103"/>
      <c r="B489" s="243"/>
      <c r="C489" s="243"/>
      <c r="D489" s="285"/>
      <c r="E489" s="316"/>
      <c r="F489" s="317"/>
      <c r="G489" s="302"/>
      <c r="H489" s="302"/>
      <c r="I489" s="243"/>
    </row>
    <row r="490" spans="1:9" x14ac:dyDescent="0.25">
      <c r="A490" s="103"/>
      <c r="B490" s="243"/>
      <c r="C490" s="285" t="s">
        <v>385</v>
      </c>
      <c r="D490" s="285" t="s">
        <v>28</v>
      </c>
      <c r="E490" s="285"/>
      <c r="F490" s="266"/>
      <c r="G490" s="265"/>
      <c r="H490" s="265"/>
      <c r="I490" s="266" t="s">
        <v>255</v>
      </c>
    </row>
    <row r="491" spans="1:9" x14ac:dyDescent="0.25">
      <c r="A491" s="103"/>
      <c r="B491" s="243"/>
      <c r="C491" s="285"/>
      <c r="D491" s="112" t="s">
        <v>82</v>
      </c>
      <c r="E491" s="285"/>
      <c r="F491" s="319" t="s">
        <v>263</v>
      </c>
      <c r="G491" s="267" t="s">
        <v>231</v>
      </c>
      <c r="H491" s="267" t="s">
        <v>262</v>
      </c>
      <c r="I491" s="266" t="s">
        <v>256</v>
      </c>
    </row>
    <row r="492" spans="1:9" ht="30" x14ac:dyDescent="0.25">
      <c r="A492" s="103"/>
      <c r="B492" s="243"/>
      <c r="C492" s="243"/>
      <c r="D492" s="244"/>
      <c r="E492" s="244"/>
      <c r="F492" s="320" t="s">
        <v>138</v>
      </c>
      <c r="G492" s="304" t="s">
        <v>284</v>
      </c>
      <c r="H492" s="270" t="s">
        <v>285</v>
      </c>
      <c r="I492" s="266" t="s">
        <v>282</v>
      </c>
    </row>
    <row r="493" spans="1:9" ht="60" x14ac:dyDescent="0.25">
      <c r="A493" s="103"/>
      <c r="B493" s="243"/>
      <c r="C493" s="243"/>
      <c r="D493" s="244"/>
      <c r="E493" s="244"/>
      <c r="F493" s="321" t="s">
        <v>264</v>
      </c>
      <c r="G493" s="288" t="s">
        <v>265</v>
      </c>
      <c r="H493" s="270" t="s">
        <v>252</v>
      </c>
      <c r="I493" s="263" t="s">
        <v>283</v>
      </c>
    </row>
    <row r="494" spans="1:9" x14ac:dyDescent="0.25">
      <c r="A494" s="103"/>
      <c r="B494" s="243"/>
      <c r="C494" s="243"/>
      <c r="D494" s="244"/>
      <c r="E494" s="244"/>
      <c r="F494" s="282"/>
      <c r="G494" s="288" t="s">
        <v>266</v>
      </c>
      <c r="H494" s="270" t="s">
        <v>217</v>
      </c>
      <c r="I494" s="263" t="s">
        <v>286</v>
      </c>
    </row>
    <row r="495" spans="1:9" x14ac:dyDescent="0.25">
      <c r="A495" s="103"/>
      <c r="B495" s="243"/>
      <c r="C495" s="243"/>
      <c r="D495" s="244"/>
      <c r="E495" s="244"/>
      <c r="F495" s="282"/>
      <c r="G495" s="302" t="s">
        <v>267</v>
      </c>
      <c r="H495" s="267" t="s">
        <v>217</v>
      </c>
      <c r="I495" s="266"/>
    </row>
    <row r="496" spans="1:9" x14ac:dyDescent="0.25">
      <c r="A496" s="103"/>
      <c r="B496" s="243"/>
      <c r="C496" s="243"/>
      <c r="D496" s="244"/>
      <c r="E496" s="244"/>
      <c r="F496" s="266" t="s">
        <v>287</v>
      </c>
      <c r="G496" s="302"/>
      <c r="H496" s="267" t="s">
        <v>217</v>
      </c>
      <c r="I496" s="266" t="s">
        <v>288</v>
      </c>
    </row>
    <row r="497" spans="1:9" x14ac:dyDescent="0.25">
      <c r="A497" s="103"/>
      <c r="B497" s="243"/>
      <c r="C497" s="243"/>
      <c r="D497" s="244"/>
      <c r="E497" s="244"/>
      <c r="F497" s="266" t="s">
        <v>132</v>
      </c>
      <c r="G497" s="302"/>
      <c r="H497" s="267" t="s">
        <v>217</v>
      </c>
      <c r="I497" s="266" t="s">
        <v>288</v>
      </c>
    </row>
    <row r="498" spans="1:9" x14ac:dyDescent="0.25">
      <c r="A498" s="103"/>
      <c r="B498" s="243"/>
      <c r="C498" s="243"/>
      <c r="D498" s="244"/>
      <c r="E498" s="244"/>
      <c r="F498" s="319" t="s">
        <v>257</v>
      </c>
      <c r="G498" s="302" t="s">
        <v>289</v>
      </c>
      <c r="H498" s="265"/>
      <c r="I498" s="244"/>
    </row>
    <row r="499" spans="1:9" x14ac:dyDescent="0.25">
      <c r="A499" s="103"/>
      <c r="B499" s="243"/>
      <c r="C499" s="243"/>
      <c r="D499" s="244"/>
      <c r="E499" s="244"/>
      <c r="F499" s="319" t="s">
        <v>258</v>
      </c>
      <c r="G499" s="302" t="s">
        <v>24</v>
      </c>
      <c r="H499" s="267" t="s">
        <v>2</v>
      </c>
      <c r="I499" s="266" t="s">
        <v>290</v>
      </c>
    </row>
    <row r="500" spans="1:9" x14ac:dyDescent="0.25">
      <c r="A500" s="103"/>
      <c r="B500" s="243"/>
      <c r="C500" s="243"/>
      <c r="D500" s="244"/>
      <c r="E500" s="244"/>
      <c r="F500" s="319"/>
      <c r="G500" s="302" t="s">
        <v>268</v>
      </c>
      <c r="H500" s="267" t="s">
        <v>201</v>
      </c>
      <c r="I500" s="244"/>
    </row>
    <row r="501" spans="1:9" x14ac:dyDescent="0.25">
      <c r="A501" s="103"/>
      <c r="B501" s="243"/>
      <c r="C501" s="243"/>
      <c r="D501" s="244"/>
      <c r="E501" s="244"/>
      <c r="F501" s="319"/>
      <c r="G501" s="302" t="s">
        <v>269</v>
      </c>
      <c r="H501" s="267" t="s">
        <v>201</v>
      </c>
      <c r="I501" s="244"/>
    </row>
    <row r="502" spans="1:9" x14ac:dyDescent="0.25">
      <c r="A502" s="103"/>
      <c r="B502" s="243"/>
      <c r="C502" s="243"/>
      <c r="D502" s="244"/>
      <c r="E502" s="244"/>
      <c r="F502" s="319"/>
      <c r="G502" s="302" t="s">
        <v>270</v>
      </c>
      <c r="H502" s="267" t="s">
        <v>201</v>
      </c>
      <c r="I502" s="244"/>
    </row>
    <row r="503" spans="1:9" x14ac:dyDescent="0.25">
      <c r="A503" s="103"/>
      <c r="B503" s="243"/>
      <c r="C503" s="243"/>
      <c r="D503" s="244"/>
      <c r="E503" s="244"/>
      <c r="F503" s="319"/>
      <c r="G503" s="302" t="s">
        <v>271</v>
      </c>
      <c r="H503" s="267" t="s">
        <v>277</v>
      </c>
      <c r="I503" s="244"/>
    </row>
    <row r="504" spans="1:9" x14ac:dyDescent="0.25">
      <c r="A504" s="103"/>
      <c r="B504" s="243"/>
      <c r="C504" s="243"/>
      <c r="D504" s="244"/>
      <c r="E504" s="244"/>
      <c r="F504" s="319"/>
      <c r="G504" s="302" t="s">
        <v>272</v>
      </c>
      <c r="H504" s="267" t="s">
        <v>276</v>
      </c>
      <c r="I504" s="244"/>
    </row>
    <row r="505" spans="1:9" x14ac:dyDescent="0.25">
      <c r="A505" s="103"/>
      <c r="B505" s="243"/>
      <c r="C505" s="243"/>
      <c r="D505" s="244"/>
      <c r="E505" s="244"/>
      <c r="F505" s="319"/>
      <c r="G505" s="302" t="s">
        <v>273</v>
      </c>
      <c r="H505" s="267" t="s">
        <v>275</v>
      </c>
      <c r="I505" s="244"/>
    </row>
    <row r="506" spans="1:9" x14ac:dyDescent="0.25">
      <c r="A506" s="103"/>
      <c r="B506" s="243"/>
      <c r="C506" s="243"/>
      <c r="D506" s="244"/>
      <c r="E506" s="244"/>
      <c r="F506" s="319"/>
      <c r="G506" s="302" t="s">
        <v>88</v>
      </c>
      <c r="H506" s="267" t="s">
        <v>201</v>
      </c>
      <c r="I506" s="244"/>
    </row>
    <row r="507" spans="1:9" x14ac:dyDescent="0.25">
      <c r="A507" s="103"/>
      <c r="B507" s="243"/>
      <c r="C507" s="243"/>
      <c r="D507" s="244"/>
      <c r="E507" s="244"/>
      <c r="F507" s="319"/>
      <c r="G507" s="302" t="s">
        <v>197</v>
      </c>
      <c r="H507" s="267" t="s">
        <v>201</v>
      </c>
      <c r="I507" s="244"/>
    </row>
    <row r="508" spans="1:9" x14ac:dyDescent="0.25">
      <c r="A508" s="103"/>
      <c r="B508" s="243"/>
      <c r="C508" s="243"/>
      <c r="D508" s="244"/>
      <c r="E508" s="244"/>
      <c r="F508" s="319"/>
      <c r="G508" s="302" t="s">
        <v>274</v>
      </c>
      <c r="H508" s="267" t="s">
        <v>276</v>
      </c>
      <c r="I508" s="244"/>
    </row>
    <row r="509" spans="1:9" x14ac:dyDescent="0.25">
      <c r="A509" s="103"/>
      <c r="B509" s="243"/>
      <c r="C509" s="243"/>
      <c r="D509" s="244"/>
      <c r="E509" s="244"/>
      <c r="F509" s="319" t="s">
        <v>259</v>
      </c>
      <c r="G509" s="302" t="s">
        <v>278</v>
      </c>
      <c r="H509" s="267" t="s">
        <v>280</v>
      </c>
      <c r="I509" s="266" t="s">
        <v>292</v>
      </c>
    </row>
    <row r="510" spans="1:9" x14ac:dyDescent="0.25">
      <c r="A510" s="103"/>
      <c r="B510" s="243"/>
      <c r="C510" s="243"/>
      <c r="D510" s="244"/>
      <c r="E510" s="244"/>
      <c r="F510" s="282" t="s">
        <v>278</v>
      </c>
      <c r="G510" s="302" t="s">
        <v>279</v>
      </c>
      <c r="H510" s="267" t="s">
        <v>281</v>
      </c>
      <c r="I510" s="244"/>
    </row>
    <row r="511" spans="1:9" x14ac:dyDescent="0.25">
      <c r="A511" s="103"/>
      <c r="B511" s="243"/>
      <c r="C511" s="243"/>
      <c r="D511" s="244"/>
      <c r="E511" s="244"/>
      <c r="F511" s="282"/>
      <c r="G511" s="302" t="s">
        <v>270</v>
      </c>
      <c r="H511" s="267" t="s">
        <v>291</v>
      </c>
      <c r="I511" s="244"/>
    </row>
    <row r="512" spans="1:9" x14ac:dyDescent="0.25">
      <c r="A512" s="103"/>
      <c r="B512" s="243"/>
      <c r="C512" s="243"/>
      <c r="D512" s="244"/>
      <c r="E512" s="244"/>
      <c r="F512" s="319" t="s">
        <v>260</v>
      </c>
      <c r="G512" s="302"/>
      <c r="H512" s="265"/>
      <c r="I512" s="266" t="s">
        <v>298</v>
      </c>
    </row>
    <row r="513" spans="1:9" x14ac:dyDescent="0.25">
      <c r="A513" s="103"/>
      <c r="B513" s="243"/>
      <c r="C513" s="243"/>
      <c r="D513" s="244"/>
      <c r="E513" s="244"/>
      <c r="F513" s="282" t="s">
        <v>293</v>
      </c>
      <c r="G513" s="302"/>
      <c r="H513" s="265"/>
      <c r="I513" s="244"/>
    </row>
    <row r="514" spans="1:9" x14ac:dyDescent="0.25">
      <c r="A514" s="103"/>
      <c r="B514" s="243"/>
      <c r="C514" s="243"/>
      <c r="D514" s="244"/>
      <c r="E514" s="244"/>
      <c r="F514" s="266" t="s">
        <v>294</v>
      </c>
      <c r="G514" s="302"/>
      <c r="H514" s="265"/>
      <c r="I514" s="244"/>
    </row>
    <row r="515" spans="1:9" x14ac:dyDescent="0.25">
      <c r="A515" s="103"/>
      <c r="B515" s="243"/>
      <c r="C515" s="243"/>
      <c r="D515" s="244"/>
      <c r="E515" s="244"/>
      <c r="F515" s="266" t="s">
        <v>295</v>
      </c>
      <c r="G515" s="302"/>
      <c r="H515" s="265"/>
      <c r="I515" s="244"/>
    </row>
    <row r="516" spans="1:9" x14ac:dyDescent="0.25">
      <c r="A516" s="103"/>
      <c r="B516" s="243"/>
      <c r="C516" s="243"/>
      <c r="D516" s="244"/>
      <c r="E516" s="244"/>
      <c r="F516" s="266" t="s">
        <v>296</v>
      </c>
      <c r="G516" s="302"/>
      <c r="H516" s="265"/>
      <c r="I516" s="244"/>
    </row>
    <row r="517" spans="1:9" x14ac:dyDescent="0.25">
      <c r="A517" s="103"/>
      <c r="B517" s="243"/>
      <c r="C517" s="243"/>
      <c r="D517" s="244"/>
      <c r="E517" s="244"/>
      <c r="F517" s="266" t="s">
        <v>297</v>
      </c>
      <c r="G517" s="302"/>
      <c r="H517" s="265"/>
      <c r="I517" s="266" t="s">
        <v>299</v>
      </c>
    </row>
    <row r="518" spans="1:9" x14ac:dyDescent="0.25">
      <c r="A518" s="103"/>
      <c r="B518" s="243"/>
      <c r="C518" s="243"/>
      <c r="D518" s="244"/>
      <c r="E518" s="244"/>
      <c r="F518" s="319" t="s">
        <v>143</v>
      </c>
      <c r="G518" s="302" t="s">
        <v>300</v>
      </c>
      <c r="H518" s="265"/>
      <c r="I518" s="244"/>
    </row>
    <row r="519" spans="1:9" x14ac:dyDescent="0.25">
      <c r="A519" s="103"/>
      <c r="B519" s="243"/>
      <c r="C519" s="243"/>
      <c r="D519" s="244"/>
      <c r="E519" s="244"/>
      <c r="F519" s="319" t="s">
        <v>261</v>
      </c>
      <c r="G519" s="302" t="s">
        <v>301</v>
      </c>
      <c r="H519" s="265"/>
      <c r="I519" s="266" t="s">
        <v>302</v>
      </c>
    </row>
    <row r="520" spans="1:9" x14ac:dyDescent="0.25">
      <c r="A520" s="103"/>
      <c r="B520" s="243"/>
      <c r="C520" s="243"/>
      <c r="D520" s="244"/>
      <c r="E520" s="111" t="s">
        <v>303</v>
      </c>
      <c r="F520" s="316"/>
      <c r="G520" s="302"/>
      <c r="H520" s="302"/>
      <c r="I520" s="243" t="s">
        <v>304</v>
      </c>
    </row>
    <row r="521" spans="1:9" x14ac:dyDescent="0.25">
      <c r="A521" s="103"/>
      <c r="B521" s="243"/>
      <c r="C521" s="243"/>
      <c r="D521" s="244"/>
      <c r="E521" s="111" t="s">
        <v>161</v>
      </c>
      <c r="F521" s="319"/>
      <c r="G521" s="302" t="s">
        <v>305</v>
      </c>
      <c r="H521" s="267" t="s">
        <v>262</v>
      </c>
      <c r="I521" s="266"/>
    </row>
    <row r="522" spans="1:9" ht="45" x14ac:dyDescent="0.25">
      <c r="A522" s="103"/>
      <c r="B522" s="243"/>
      <c r="C522" s="243"/>
      <c r="D522" s="244"/>
      <c r="E522" s="244"/>
      <c r="F522" s="319"/>
      <c r="G522" s="304" t="s">
        <v>306</v>
      </c>
      <c r="H522" s="270" t="s">
        <v>307</v>
      </c>
      <c r="I522" s="266" t="s">
        <v>309</v>
      </c>
    </row>
    <row r="523" spans="1:9" x14ac:dyDescent="0.25">
      <c r="A523" s="103"/>
      <c r="B523" s="243"/>
      <c r="C523" s="243"/>
      <c r="D523" s="244"/>
      <c r="E523" s="244"/>
      <c r="F523" s="319"/>
      <c r="G523" s="302"/>
      <c r="H523" s="265"/>
      <c r="I523" s="266"/>
    </row>
    <row r="524" spans="1:9" x14ac:dyDescent="0.25">
      <c r="A524" s="103"/>
      <c r="B524" s="243"/>
      <c r="C524" s="243"/>
      <c r="D524" s="244"/>
      <c r="E524" s="244"/>
      <c r="F524" s="319"/>
      <c r="G524" s="302"/>
      <c r="H524" s="265"/>
      <c r="I524" s="266"/>
    </row>
    <row r="525" spans="1:9" x14ac:dyDescent="0.25">
      <c r="A525" s="103"/>
      <c r="B525" s="243"/>
      <c r="C525" s="243"/>
      <c r="D525" s="244"/>
      <c r="E525" s="244"/>
      <c r="F525" s="319"/>
      <c r="G525" s="302"/>
      <c r="H525" s="265"/>
      <c r="I525" s="266"/>
    </row>
    <row r="526" spans="1:9" x14ac:dyDescent="0.25">
      <c r="A526" s="103"/>
      <c r="B526" s="243"/>
      <c r="C526" s="243"/>
      <c r="D526" s="244"/>
      <c r="E526" s="244"/>
      <c r="F526" s="266"/>
      <c r="G526" s="265"/>
      <c r="H526" s="265"/>
      <c r="I526" s="244"/>
    </row>
    <row r="527" spans="1:9" x14ac:dyDescent="0.25">
      <c r="A527" s="103"/>
      <c r="B527" s="793" t="s">
        <v>386</v>
      </c>
      <c r="C527" s="246" t="s">
        <v>79</v>
      </c>
      <c r="D527" s="246"/>
      <c r="E527" s="246" t="s">
        <v>363</v>
      </c>
      <c r="F527" s="248"/>
      <c r="G527" s="249" t="s">
        <v>213</v>
      </c>
      <c r="H527" s="249" t="s">
        <v>46</v>
      </c>
      <c r="I527" s="248"/>
    </row>
    <row r="528" spans="1:9" x14ac:dyDescent="0.25">
      <c r="A528" s="103"/>
      <c r="B528" s="794"/>
      <c r="C528" s="253"/>
      <c r="D528" s="251"/>
      <c r="E528" s="253"/>
      <c r="F528" s="253"/>
      <c r="G528" s="254" t="s">
        <v>346</v>
      </c>
      <c r="H528" s="254" t="s">
        <v>324</v>
      </c>
      <c r="I528" s="253"/>
    </row>
    <row r="529" spans="1:9" x14ac:dyDescent="0.25">
      <c r="A529" s="103"/>
      <c r="B529" s="794"/>
      <c r="C529" s="253"/>
      <c r="D529" s="251"/>
      <c r="E529" s="253"/>
      <c r="F529" s="253"/>
      <c r="G529" s="254" t="s">
        <v>347</v>
      </c>
      <c r="H529" s="254" t="s">
        <v>324</v>
      </c>
      <c r="I529" s="253"/>
    </row>
    <row r="530" spans="1:9" ht="45" x14ac:dyDescent="0.25">
      <c r="A530" s="103"/>
      <c r="B530" s="794"/>
      <c r="C530" s="253"/>
      <c r="D530" s="253"/>
      <c r="E530" s="253"/>
      <c r="F530" s="253"/>
      <c r="G530" s="322" t="s">
        <v>101</v>
      </c>
      <c r="H530" s="289" t="s">
        <v>349</v>
      </c>
      <c r="I530" s="256" t="s">
        <v>359</v>
      </c>
    </row>
    <row r="531" spans="1:9" x14ac:dyDescent="0.25">
      <c r="A531" s="103"/>
      <c r="B531" s="794"/>
      <c r="C531" s="253"/>
      <c r="D531" s="253"/>
      <c r="E531" s="253"/>
      <c r="F531" s="129" t="s">
        <v>348</v>
      </c>
      <c r="G531" s="254"/>
      <c r="H531" s="254"/>
      <c r="I531" s="323" t="s">
        <v>358</v>
      </c>
    </row>
    <row r="532" spans="1:9" x14ac:dyDescent="0.25">
      <c r="A532" s="103"/>
      <c r="B532" s="243"/>
      <c r="C532" s="243"/>
      <c r="D532" s="285"/>
      <c r="E532" s="243"/>
      <c r="F532" s="301" t="s">
        <v>233</v>
      </c>
      <c r="G532" s="302"/>
      <c r="H532" s="302"/>
      <c r="I532" s="243" t="s">
        <v>361</v>
      </c>
    </row>
    <row r="533" spans="1:9" x14ac:dyDescent="0.25">
      <c r="A533" s="103"/>
      <c r="B533" s="243"/>
      <c r="C533" s="243"/>
      <c r="D533" s="285"/>
      <c r="E533" s="243"/>
      <c r="F533" s="301" t="s">
        <v>144</v>
      </c>
      <c r="G533" s="302"/>
      <c r="H533" s="302"/>
      <c r="I533" s="243" t="s">
        <v>360</v>
      </c>
    </row>
    <row r="534" spans="1:9" x14ac:dyDescent="0.25">
      <c r="A534" s="103"/>
      <c r="B534" s="243"/>
      <c r="C534" s="243"/>
      <c r="D534" s="285"/>
      <c r="E534" s="243"/>
      <c r="F534" s="243"/>
      <c r="G534" s="302"/>
      <c r="H534" s="302"/>
      <c r="I534" s="324" t="s">
        <v>362</v>
      </c>
    </row>
    <row r="535" spans="1:9" x14ac:dyDescent="0.25">
      <c r="A535" s="103"/>
      <c r="B535" s="243"/>
      <c r="C535" s="243"/>
      <c r="D535" s="285"/>
      <c r="E535" s="243"/>
      <c r="F535" s="243"/>
      <c r="G535" s="302"/>
      <c r="H535" s="302"/>
      <c r="I535" s="324"/>
    </row>
    <row r="536" spans="1:9" x14ac:dyDescent="0.25">
      <c r="A536" s="103"/>
      <c r="B536" s="243"/>
      <c r="C536" s="243"/>
      <c r="D536" s="285"/>
      <c r="E536" s="243"/>
      <c r="F536" s="243"/>
      <c r="G536" s="302"/>
      <c r="H536" s="302"/>
      <c r="I536" s="324"/>
    </row>
    <row r="537" spans="1:9" x14ac:dyDescent="0.25">
      <c r="A537" s="103"/>
      <c r="B537" s="243"/>
      <c r="C537" s="243"/>
      <c r="D537" s="285"/>
      <c r="E537" s="243"/>
      <c r="F537" s="243"/>
      <c r="G537" s="302"/>
      <c r="H537" s="302"/>
      <c r="I537" s="324"/>
    </row>
    <row r="538" spans="1:9" x14ac:dyDescent="0.25">
      <c r="A538" s="103"/>
      <c r="B538" s="243"/>
      <c r="C538" s="243"/>
      <c r="D538" s="285"/>
      <c r="E538" s="243"/>
      <c r="F538" s="243"/>
      <c r="G538" s="302"/>
      <c r="H538" s="302"/>
      <c r="I538" s="324"/>
    </row>
    <row r="539" spans="1:9" x14ac:dyDescent="0.25">
      <c r="A539" s="103"/>
      <c r="B539" s="243"/>
      <c r="C539" s="243"/>
      <c r="D539" s="285"/>
      <c r="E539" s="243"/>
      <c r="F539" s="243"/>
      <c r="G539" s="302"/>
      <c r="H539" s="302"/>
      <c r="I539" s="324"/>
    </row>
    <row r="540" spans="1:9" x14ac:dyDescent="0.25">
      <c r="A540" s="103"/>
      <c r="B540" s="243"/>
      <c r="C540" s="243"/>
      <c r="D540" s="285"/>
      <c r="E540" s="243"/>
      <c r="F540" s="243"/>
      <c r="G540" s="302"/>
      <c r="H540" s="302"/>
      <c r="I540" s="324"/>
    </row>
    <row r="541" spans="1:9" x14ac:dyDescent="0.25">
      <c r="A541" s="103"/>
      <c r="B541" s="243"/>
      <c r="C541" s="243"/>
      <c r="D541" s="285"/>
      <c r="E541" s="243"/>
      <c r="F541" s="243"/>
      <c r="G541" s="302"/>
      <c r="H541" s="302"/>
      <c r="I541" s="324"/>
    </row>
    <row r="542" spans="1:9" x14ac:dyDescent="0.25">
      <c r="A542" s="103"/>
      <c r="B542" s="243"/>
      <c r="C542" s="243"/>
      <c r="D542" s="285"/>
      <c r="E542" s="243"/>
      <c r="F542" s="243"/>
      <c r="G542" s="302"/>
      <c r="H542" s="302"/>
      <c r="I542" s="324"/>
    </row>
    <row r="543" spans="1:9" x14ac:dyDescent="0.25">
      <c r="A543" s="103"/>
      <c r="B543" s="243"/>
      <c r="C543" s="285" t="s">
        <v>79</v>
      </c>
      <c r="D543" s="285"/>
      <c r="E543" s="285" t="s">
        <v>364</v>
      </c>
      <c r="F543" s="243"/>
      <c r="G543" s="302" t="s">
        <v>213</v>
      </c>
      <c r="H543" s="302" t="s">
        <v>46</v>
      </c>
      <c r="I543" s="243"/>
    </row>
    <row r="544" spans="1:9" x14ac:dyDescent="0.25">
      <c r="A544" s="103"/>
      <c r="B544" s="243"/>
      <c r="C544" s="243"/>
      <c r="D544" s="285"/>
      <c r="E544" s="243"/>
      <c r="F544" s="243"/>
      <c r="G544" s="302" t="s">
        <v>346</v>
      </c>
      <c r="H544" s="302" t="s">
        <v>324</v>
      </c>
      <c r="I544" s="243"/>
    </row>
    <row r="545" spans="1:9" x14ac:dyDescent="0.25">
      <c r="A545" s="103"/>
      <c r="B545" s="243"/>
      <c r="C545" s="243"/>
      <c r="D545" s="285"/>
      <c r="E545" s="243"/>
      <c r="F545" s="243"/>
      <c r="G545" s="302" t="s">
        <v>347</v>
      </c>
      <c r="H545" s="302" t="s">
        <v>324</v>
      </c>
      <c r="I545" s="243"/>
    </row>
    <row r="546" spans="1:9" ht="45" x14ac:dyDescent="0.25">
      <c r="A546" s="103"/>
      <c r="B546" s="243"/>
      <c r="C546" s="243"/>
      <c r="D546" s="285"/>
      <c r="E546" s="243"/>
      <c r="F546" s="243"/>
      <c r="G546" s="304" t="s">
        <v>101</v>
      </c>
      <c r="H546" s="294" t="s">
        <v>349</v>
      </c>
      <c r="I546" s="288" t="s">
        <v>359</v>
      </c>
    </row>
    <row r="547" spans="1:9" x14ac:dyDescent="0.25">
      <c r="A547" s="103"/>
      <c r="B547" s="243"/>
      <c r="C547" s="243"/>
      <c r="D547" s="243"/>
      <c r="E547" s="243"/>
      <c r="F547" s="111" t="s">
        <v>348</v>
      </c>
      <c r="G547" s="302"/>
      <c r="H547" s="302"/>
      <c r="I547" s="324" t="s">
        <v>358</v>
      </c>
    </row>
    <row r="548" spans="1:9" x14ac:dyDescent="0.25">
      <c r="A548" s="103"/>
      <c r="B548" s="243"/>
      <c r="C548" s="243"/>
      <c r="D548" s="243"/>
      <c r="E548" s="243"/>
      <c r="F548" s="243"/>
      <c r="G548" s="302"/>
      <c r="H548" s="302"/>
      <c r="I548" s="243" t="s">
        <v>361</v>
      </c>
    </row>
    <row r="549" spans="1:9" x14ac:dyDescent="0.25">
      <c r="A549" s="103"/>
      <c r="B549" s="243"/>
      <c r="C549" s="243"/>
      <c r="D549" s="243"/>
      <c r="E549" s="243"/>
      <c r="F549" s="243"/>
      <c r="G549" s="302"/>
      <c r="H549" s="302"/>
      <c r="I549" s="243" t="s">
        <v>360</v>
      </c>
    </row>
    <row r="550" spans="1:9" x14ac:dyDescent="0.25">
      <c r="A550" s="103"/>
      <c r="B550" s="243"/>
      <c r="C550" s="243"/>
      <c r="D550" s="325"/>
      <c r="E550" s="243"/>
      <c r="F550" s="243"/>
      <c r="G550" s="302"/>
      <c r="H550" s="302"/>
      <c r="I550" s="324" t="s">
        <v>362</v>
      </c>
    </row>
    <row r="551" spans="1:9" x14ac:dyDescent="0.25">
      <c r="A551" s="103"/>
      <c r="B551" s="243"/>
      <c r="C551" s="243"/>
      <c r="D551" s="243"/>
      <c r="E551" s="243"/>
      <c r="F551" s="111" t="s">
        <v>365</v>
      </c>
      <c r="G551" s="302"/>
      <c r="H551" s="302"/>
      <c r="I551" s="243"/>
    </row>
    <row r="552" spans="1:9" x14ac:dyDescent="0.25">
      <c r="A552" s="103"/>
      <c r="B552" s="243"/>
      <c r="C552" s="243"/>
      <c r="D552" s="243"/>
      <c r="E552" s="243"/>
      <c r="F552" s="111" t="s">
        <v>366</v>
      </c>
      <c r="G552" s="302"/>
      <c r="H552" s="302"/>
      <c r="I552" s="243"/>
    </row>
    <row r="553" spans="1:9" x14ac:dyDescent="0.25">
      <c r="A553" s="103"/>
      <c r="B553" s="243"/>
      <c r="C553" s="243"/>
      <c r="D553" s="243"/>
      <c r="E553" s="243"/>
      <c r="F553" s="111" t="s">
        <v>303</v>
      </c>
      <c r="G553" s="302"/>
      <c r="H553" s="302"/>
      <c r="I553" s="243"/>
    </row>
    <row r="554" spans="1:9" x14ac:dyDescent="0.25">
      <c r="A554" s="103"/>
      <c r="B554" s="243"/>
      <c r="C554" s="243"/>
      <c r="D554" s="243"/>
      <c r="E554" s="243"/>
      <c r="F554" s="111" t="s">
        <v>367</v>
      </c>
      <c r="G554" s="302"/>
      <c r="H554" s="302"/>
      <c r="I554" s="243"/>
    </row>
    <row r="555" spans="1:9" x14ac:dyDescent="0.25">
      <c r="A555" s="103"/>
      <c r="B555" s="243"/>
      <c r="C555" s="243"/>
      <c r="D555" s="243"/>
      <c r="E555" s="243"/>
      <c r="F555" s="111" t="s">
        <v>368</v>
      </c>
      <c r="G555" s="302"/>
      <c r="H555" s="302"/>
      <c r="I555" s="243"/>
    </row>
    <row r="556" spans="1:9" x14ac:dyDescent="0.25">
      <c r="A556" s="103"/>
      <c r="B556" s="243"/>
      <c r="C556" s="243"/>
      <c r="D556" s="243"/>
      <c r="E556" s="243"/>
      <c r="F556" s="111" t="s">
        <v>369</v>
      </c>
      <c r="G556" s="302"/>
      <c r="H556" s="302"/>
      <c r="I556" s="243"/>
    </row>
    <row r="557" spans="1:9" x14ac:dyDescent="0.25">
      <c r="A557" s="103"/>
      <c r="B557" s="243"/>
      <c r="C557" s="243"/>
      <c r="D557" s="243"/>
      <c r="E557" s="243"/>
      <c r="F557" s="111" t="s">
        <v>370</v>
      </c>
      <c r="G557" s="302"/>
      <c r="H557" s="302"/>
      <c r="I557" s="243"/>
    </row>
    <row r="558" spans="1:9" x14ac:dyDescent="0.25">
      <c r="A558" s="103"/>
      <c r="B558" s="243"/>
      <c r="C558" s="285" t="s">
        <v>79</v>
      </c>
      <c r="D558" s="243"/>
      <c r="E558" s="285" t="s">
        <v>387</v>
      </c>
      <c r="F558" s="316"/>
      <c r="G558" s="302" t="s">
        <v>214</v>
      </c>
      <c r="H558" s="302" t="s">
        <v>318</v>
      </c>
      <c r="I558" s="285" t="s">
        <v>388</v>
      </c>
    </row>
    <row r="559" spans="1:9" x14ac:dyDescent="0.25">
      <c r="A559" s="103"/>
      <c r="B559" s="243"/>
      <c r="C559" s="243"/>
      <c r="D559" s="243"/>
      <c r="E559" s="243"/>
      <c r="F559" s="316"/>
      <c r="G559" s="302" t="s">
        <v>39</v>
      </c>
      <c r="H559" s="302" t="s">
        <v>384</v>
      </c>
      <c r="I559" s="243" t="s">
        <v>389</v>
      </c>
    </row>
    <row r="560" spans="1:9" x14ac:dyDescent="0.25">
      <c r="A560" s="103"/>
      <c r="B560" s="243"/>
      <c r="C560" s="243"/>
      <c r="D560" s="243"/>
      <c r="E560" s="243"/>
      <c r="F560" s="316"/>
      <c r="G560" s="302"/>
      <c r="H560" s="302"/>
      <c r="I560" s="243" t="s">
        <v>390</v>
      </c>
    </row>
    <row r="561" spans="1:9" x14ac:dyDescent="0.25">
      <c r="A561" s="103"/>
      <c r="B561" s="243"/>
      <c r="C561" s="243"/>
      <c r="D561" s="243"/>
      <c r="E561" s="243"/>
      <c r="F561" s="316"/>
      <c r="G561" s="302"/>
      <c r="H561" s="302"/>
      <c r="I561" s="324" t="s">
        <v>391</v>
      </c>
    </row>
    <row r="562" spans="1:9" s="186" customFormat="1" x14ac:dyDescent="0.25">
      <c r="A562" s="103"/>
      <c r="B562" s="243"/>
      <c r="C562" s="243"/>
      <c r="D562" s="243"/>
      <c r="E562" s="243"/>
      <c r="F562" s="316"/>
      <c r="G562" s="302"/>
      <c r="H562" s="302"/>
      <c r="I562" s="324"/>
    </row>
    <row r="563" spans="1:9" s="186" customFormat="1" x14ac:dyDescent="0.25">
      <c r="A563" s="103"/>
      <c r="B563" s="243"/>
      <c r="C563" s="243"/>
      <c r="D563" s="243"/>
      <c r="E563" s="243"/>
      <c r="F563" s="316"/>
      <c r="G563" s="302"/>
      <c r="H563" s="302"/>
      <c r="I563" s="324"/>
    </row>
    <row r="564" spans="1:9" s="186" customFormat="1" x14ac:dyDescent="0.25">
      <c r="A564" s="103"/>
      <c r="B564" s="243"/>
      <c r="C564" s="243"/>
      <c r="D564" s="243"/>
      <c r="E564" s="243"/>
      <c r="F564" s="316"/>
      <c r="G564" s="302"/>
      <c r="H564" s="302"/>
      <c r="I564" s="324"/>
    </row>
    <row r="565" spans="1:9" s="186" customFormat="1" x14ac:dyDescent="0.25">
      <c r="A565" s="103"/>
      <c r="B565" s="243"/>
      <c r="C565" s="243"/>
      <c r="D565" s="243"/>
      <c r="E565" s="243"/>
      <c r="F565" s="316"/>
      <c r="G565" s="302"/>
      <c r="H565" s="302"/>
      <c r="I565" s="324"/>
    </row>
    <row r="566" spans="1:9" s="186" customFormat="1" x14ac:dyDescent="0.25">
      <c r="A566" s="103"/>
      <c r="B566" s="243"/>
      <c r="C566" s="243"/>
      <c r="D566" s="243"/>
      <c r="E566" s="243"/>
      <c r="F566" s="316"/>
      <c r="G566" s="302"/>
      <c r="H566" s="302"/>
      <c r="I566" s="324"/>
    </row>
    <row r="567" spans="1:9" s="186" customFormat="1" x14ac:dyDescent="0.25">
      <c r="A567" s="103"/>
      <c r="B567" s="243"/>
      <c r="C567" s="243"/>
      <c r="D567" s="243"/>
      <c r="E567" s="243"/>
      <c r="F567" s="316"/>
      <c r="G567" s="302"/>
      <c r="H567" s="302"/>
      <c r="I567" s="324"/>
    </row>
    <row r="568" spans="1:9" s="186" customFormat="1" x14ac:dyDescent="0.25">
      <c r="A568" s="103"/>
      <c r="B568" s="326"/>
      <c r="C568" s="326"/>
      <c r="D568" s="326"/>
      <c r="E568" s="326"/>
      <c r="F568" s="347"/>
      <c r="G568" s="327"/>
      <c r="H568" s="327"/>
      <c r="I568" s="348"/>
    </row>
    <row r="569" spans="1:9" s="186" customFormat="1" x14ac:dyDescent="0.25">
      <c r="A569" s="103"/>
      <c r="B569" s="326"/>
      <c r="C569" s="326"/>
      <c r="D569" s="326"/>
      <c r="E569" s="326"/>
      <c r="F569" s="347"/>
      <c r="G569" s="327"/>
      <c r="H569" s="327"/>
      <c r="I569" s="348"/>
    </row>
    <row r="570" spans="1:9" s="186" customFormat="1" x14ac:dyDescent="0.25">
      <c r="A570" s="103"/>
      <c r="B570" s="326"/>
      <c r="C570" s="326"/>
      <c r="D570" s="326"/>
      <c r="E570" s="326"/>
      <c r="F570" s="347"/>
      <c r="G570" s="327"/>
      <c r="H570" s="327"/>
      <c r="I570" s="348"/>
    </row>
    <row r="571" spans="1:9" s="186" customFormat="1" x14ac:dyDescent="0.25">
      <c r="A571" s="103"/>
      <c r="B571" s="326"/>
      <c r="C571" s="326"/>
      <c r="D571" s="326"/>
      <c r="E571" s="326"/>
      <c r="F571" s="347"/>
      <c r="G571" s="327"/>
      <c r="H571" s="327"/>
      <c r="I571" s="348"/>
    </row>
    <row r="572" spans="1:9" s="186" customFormat="1" x14ac:dyDescent="0.25">
      <c r="A572" s="103"/>
      <c r="B572" s="326"/>
      <c r="C572" s="326"/>
      <c r="D572" s="326"/>
      <c r="E572" s="326"/>
      <c r="F572" s="347"/>
      <c r="G572" s="327"/>
      <c r="H572" s="327"/>
      <c r="I572" s="348"/>
    </row>
    <row r="573" spans="1:9" s="186" customFormat="1" x14ac:dyDescent="0.25">
      <c r="A573" s="103"/>
      <c r="B573" s="326"/>
      <c r="C573" s="326"/>
      <c r="D573" s="326"/>
      <c r="E573" s="326"/>
      <c r="F573" s="347"/>
      <c r="G573" s="327"/>
      <c r="H573" s="327"/>
      <c r="I573" s="348"/>
    </row>
    <row r="574" spans="1:9" s="186" customFormat="1" x14ac:dyDescent="0.25">
      <c r="A574" s="103"/>
      <c r="B574" s="326"/>
      <c r="C574" s="326"/>
      <c r="D574" s="326"/>
      <c r="E574" s="326"/>
      <c r="F574" s="347"/>
      <c r="G574" s="327"/>
      <c r="H574" s="327"/>
      <c r="I574" s="348"/>
    </row>
    <row r="575" spans="1:9" s="186" customFormat="1" x14ac:dyDescent="0.25">
      <c r="A575" s="103"/>
      <c r="B575" s="326"/>
      <c r="C575" s="326"/>
      <c r="D575" s="326"/>
      <c r="E575" s="326"/>
      <c r="F575" s="347"/>
      <c r="G575" s="327"/>
      <c r="H575" s="327"/>
      <c r="I575" s="348"/>
    </row>
    <row r="576" spans="1:9" s="186" customFormat="1" x14ac:dyDescent="0.25">
      <c r="A576" s="103"/>
      <c r="B576" s="326"/>
      <c r="C576" s="326"/>
      <c r="D576" s="326"/>
      <c r="E576" s="326"/>
      <c r="F576" s="347"/>
      <c r="G576" s="327"/>
      <c r="H576" s="327"/>
      <c r="I576" s="348"/>
    </row>
    <row r="577" spans="1:9" s="186" customFormat="1" x14ac:dyDescent="0.25">
      <c r="A577" s="103"/>
      <c r="B577" s="326"/>
      <c r="C577" s="326"/>
      <c r="D577" s="326"/>
      <c r="E577" s="326"/>
      <c r="F577" s="347"/>
      <c r="G577" s="327"/>
      <c r="H577" s="327"/>
      <c r="I577" s="348"/>
    </row>
    <row r="578" spans="1:9" s="186" customFormat="1" x14ac:dyDescent="0.25">
      <c r="A578" s="103"/>
      <c r="B578" s="326"/>
      <c r="C578" s="326"/>
      <c r="D578" s="326"/>
      <c r="E578" s="326"/>
      <c r="F578" s="347"/>
      <c r="G578" s="327"/>
      <c r="H578" s="327"/>
      <c r="I578" s="348"/>
    </row>
    <row r="579" spans="1:9" s="186" customFormat="1" x14ac:dyDescent="0.25">
      <c r="A579" s="103"/>
      <c r="B579" s="326"/>
      <c r="C579" s="326"/>
      <c r="D579" s="326"/>
      <c r="E579" s="326"/>
      <c r="F579" s="347"/>
      <c r="G579" s="327"/>
      <c r="H579" s="327"/>
      <c r="I579" s="348"/>
    </row>
    <row r="580" spans="1:9" s="186" customFormat="1" x14ac:dyDescent="0.25">
      <c r="A580" s="103"/>
      <c r="B580" s="326"/>
      <c r="C580" s="326"/>
      <c r="D580" s="326"/>
      <c r="E580" s="326"/>
      <c r="F580" s="347"/>
      <c r="G580" s="327"/>
      <c r="H580" s="327"/>
      <c r="I580" s="348"/>
    </row>
    <row r="581" spans="1:9" s="186" customFormat="1" x14ac:dyDescent="0.25">
      <c r="A581" s="103"/>
      <c r="B581" s="326"/>
      <c r="C581" s="326"/>
      <c r="D581" s="326"/>
      <c r="E581" s="326"/>
      <c r="F581" s="347"/>
      <c r="G581" s="327"/>
      <c r="H581" s="327"/>
      <c r="I581" s="348"/>
    </row>
    <row r="582" spans="1:9" s="186" customFormat="1" x14ac:dyDescent="0.25">
      <c r="A582" s="103"/>
      <c r="B582" s="326"/>
      <c r="C582" s="326"/>
      <c r="D582" s="326"/>
      <c r="E582" s="326"/>
      <c r="F582" s="347"/>
      <c r="G582" s="327"/>
      <c r="H582" s="327"/>
      <c r="I582" s="348"/>
    </row>
    <row r="583" spans="1:9" x14ac:dyDescent="0.25">
      <c r="A583" s="103"/>
      <c r="B583" s="326"/>
      <c r="C583" s="326"/>
      <c r="D583" s="326"/>
      <c r="E583" s="326"/>
      <c r="F583" s="347"/>
      <c r="G583" s="327"/>
      <c r="H583" s="327"/>
      <c r="I583" s="326"/>
    </row>
    <row r="584" spans="1:9" x14ac:dyDescent="0.25">
      <c r="A584" s="103"/>
      <c r="B584" s="326"/>
      <c r="C584" s="326"/>
      <c r="D584" s="326"/>
      <c r="E584" s="326"/>
      <c r="F584" s="326"/>
      <c r="G584" s="327"/>
      <c r="H584" s="327"/>
      <c r="I584" s="326"/>
    </row>
    <row r="585" spans="1:9" x14ac:dyDescent="0.25">
      <c r="A585" s="103"/>
      <c r="B585" s="326"/>
      <c r="C585" s="326"/>
      <c r="D585" s="326"/>
      <c r="E585" s="326"/>
      <c r="F585" s="326"/>
      <c r="G585" s="327"/>
      <c r="H585" s="327"/>
      <c r="I585" s="326"/>
    </row>
    <row r="586" spans="1:9" x14ac:dyDescent="0.25">
      <c r="A586" s="103"/>
      <c r="B586" s="326"/>
      <c r="C586" s="326"/>
      <c r="D586" s="326"/>
      <c r="E586" s="326"/>
      <c r="F586" s="326"/>
      <c r="G586" s="327"/>
      <c r="H586" s="327"/>
      <c r="I586" s="326"/>
    </row>
    <row r="587" spans="1:9" x14ac:dyDescent="0.25">
      <c r="A587" s="103"/>
      <c r="B587" s="326"/>
      <c r="C587" s="326"/>
      <c r="D587" s="326"/>
      <c r="E587" s="326"/>
      <c r="F587" s="326"/>
      <c r="G587" s="327"/>
      <c r="H587" s="327"/>
      <c r="I587" s="326"/>
    </row>
    <row r="588" spans="1:9" x14ac:dyDescent="0.25">
      <c r="A588" s="103"/>
      <c r="B588" s="326"/>
      <c r="C588" s="326"/>
      <c r="D588" s="326"/>
      <c r="E588" s="326"/>
      <c r="F588" s="326"/>
      <c r="G588" s="327"/>
      <c r="H588" s="327"/>
      <c r="I588" s="326"/>
    </row>
    <row r="589" spans="1:9" s="186" customFormat="1" x14ac:dyDescent="0.25">
      <c r="A589" s="104"/>
      <c r="B589" s="326"/>
      <c r="C589" s="326"/>
      <c r="D589" s="326"/>
      <c r="E589" s="326"/>
      <c r="F589" s="326"/>
      <c r="G589" s="327"/>
      <c r="H589" s="327"/>
      <c r="I589" s="326"/>
    </row>
    <row r="590" spans="1:9" x14ac:dyDescent="0.25">
      <c r="B590" s="797" t="s">
        <v>310</v>
      </c>
      <c r="C590" s="198" t="s">
        <v>312</v>
      </c>
      <c r="D590" s="198"/>
      <c r="E590" s="198"/>
      <c r="F590" s="198"/>
      <c r="G590" s="199"/>
      <c r="H590" s="199"/>
      <c r="I590" s="198"/>
    </row>
    <row r="591" spans="1:9" x14ac:dyDescent="0.25">
      <c r="B591" s="798"/>
      <c r="C591" s="200"/>
      <c r="D591" s="200"/>
      <c r="E591" s="201" t="s">
        <v>374</v>
      </c>
      <c r="F591" s="200" t="s">
        <v>213</v>
      </c>
      <c r="G591" s="202" t="s">
        <v>323</v>
      </c>
      <c r="H591" s="203"/>
      <c r="I591" s="200"/>
    </row>
    <row r="592" spans="1:9" x14ac:dyDescent="0.25">
      <c r="B592" s="798"/>
      <c r="C592" s="200"/>
      <c r="D592" s="200"/>
      <c r="E592" s="200"/>
      <c r="F592" s="200" t="s">
        <v>346</v>
      </c>
      <c r="G592" s="203" t="s">
        <v>376</v>
      </c>
      <c r="H592" s="203"/>
      <c r="I592" s="200"/>
    </row>
    <row r="593" spans="2:9" x14ac:dyDescent="0.25">
      <c r="B593" s="798"/>
      <c r="C593" s="200"/>
      <c r="D593" s="200"/>
      <c r="E593" s="200"/>
      <c r="F593" s="200" t="s">
        <v>347</v>
      </c>
      <c r="G593" s="203" t="s">
        <v>376</v>
      </c>
      <c r="H593" s="203"/>
      <c r="I593" s="200" t="s">
        <v>377</v>
      </c>
    </row>
    <row r="594" spans="2:9" x14ac:dyDescent="0.25">
      <c r="B594" s="798"/>
      <c r="C594" s="200"/>
      <c r="D594" s="200"/>
      <c r="E594" s="201" t="s">
        <v>392</v>
      </c>
      <c r="F594" s="200" t="s">
        <v>213</v>
      </c>
      <c r="G594" s="202" t="s">
        <v>323</v>
      </c>
      <c r="H594" s="203"/>
      <c r="I594" s="200"/>
    </row>
    <row r="595" spans="2:9" x14ac:dyDescent="0.25">
      <c r="B595" s="798"/>
      <c r="C595" s="200"/>
      <c r="D595" s="200"/>
      <c r="E595" s="200"/>
      <c r="F595" s="200" t="s">
        <v>35</v>
      </c>
      <c r="G595" s="202" t="s">
        <v>323</v>
      </c>
      <c r="H595" s="203"/>
      <c r="I595" s="200"/>
    </row>
    <row r="596" spans="2:9" x14ac:dyDescent="0.25">
      <c r="B596" s="798"/>
      <c r="C596" s="200"/>
      <c r="D596" s="200"/>
      <c r="E596" s="200"/>
      <c r="F596" s="200" t="s">
        <v>39</v>
      </c>
      <c r="G596" s="202" t="s">
        <v>323</v>
      </c>
      <c r="H596" s="203"/>
      <c r="I596" s="200"/>
    </row>
    <row r="597" spans="2:9" x14ac:dyDescent="0.25">
      <c r="B597" s="798"/>
      <c r="C597" s="200"/>
      <c r="D597" s="200"/>
      <c r="E597" s="200"/>
      <c r="F597" s="200" t="s">
        <v>393</v>
      </c>
      <c r="G597" s="203" t="s">
        <v>380</v>
      </c>
      <c r="H597" s="203"/>
      <c r="I597" s="200"/>
    </row>
    <row r="598" spans="2:9" x14ac:dyDescent="0.25">
      <c r="B598" s="798"/>
      <c r="C598" s="200"/>
      <c r="D598" s="200"/>
      <c r="E598" s="200"/>
      <c r="F598" s="200" t="s">
        <v>394</v>
      </c>
      <c r="G598" s="203" t="s">
        <v>45</v>
      </c>
      <c r="H598" s="203"/>
      <c r="I598" s="200"/>
    </row>
    <row r="599" spans="2:9" ht="30" x14ac:dyDescent="0.25">
      <c r="B599" s="798"/>
      <c r="C599" s="200"/>
      <c r="D599" s="200"/>
      <c r="E599" s="200"/>
      <c r="F599" s="200" t="s">
        <v>395</v>
      </c>
      <c r="G599" s="204" t="s">
        <v>317</v>
      </c>
      <c r="H599" s="203"/>
      <c r="I599" s="200"/>
    </row>
    <row r="600" spans="2:9" x14ac:dyDescent="0.25">
      <c r="B600" s="798"/>
      <c r="C600" s="200"/>
      <c r="D600" s="200"/>
      <c r="E600" s="200"/>
      <c r="F600" s="200" t="s">
        <v>103</v>
      </c>
      <c r="G600" s="203" t="s">
        <v>45</v>
      </c>
      <c r="H600" s="203"/>
      <c r="I600" s="200"/>
    </row>
    <row r="601" spans="2:9" x14ac:dyDescent="0.25">
      <c r="B601" s="798"/>
      <c r="C601" s="200"/>
      <c r="D601" s="200"/>
      <c r="E601" s="200"/>
      <c r="F601" s="200" t="s">
        <v>379</v>
      </c>
      <c r="G601" s="203" t="s">
        <v>376</v>
      </c>
      <c r="H601" s="203"/>
      <c r="I601" s="200"/>
    </row>
    <row r="602" spans="2:9" ht="60" x14ac:dyDescent="0.25">
      <c r="B602" s="798"/>
      <c r="C602" s="200"/>
      <c r="D602" s="200"/>
      <c r="E602" s="200"/>
      <c r="F602" s="205" t="s">
        <v>227</v>
      </c>
      <c r="G602" s="204" t="s">
        <v>53</v>
      </c>
      <c r="H602" s="203"/>
      <c r="I602" s="200"/>
    </row>
    <row r="603" spans="2:9" x14ac:dyDescent="0.25">
      <c r="B603" s="798"/>
      <c r="C603" s="200"/>
      <c r="D603" s="200"/>
      <c r="E603" s="200"/>
      <c r="F603" s="200" t="s">
        <v>214</v>
      </c>
      <c r="G603" s="203" t="s">
        <v>318</v>
      </c>
      <c r="H603" s="203"/>
      <c r="I603" s="200"/>
    </row>
    <row r="604" spans="2:9" x14ac:dyDescent="0.25">
      <c r="B604" s="798"/>
      <c r="C604" s="200"/>
      <c r="D604" s="200"/>
      <c r="E604" s="200"/>
      <c r="F604" s="200" t="s">
        <v>393</v>
      </c>
      <c r="G604" s="203" t="s">
        <v>84</v>
      </c>
      <c r="H604" s="203"/>
      <c r="I604" s="200"/>
    </row>
    <row r="605" spans="2:9" x14ac:dyDescent="0.25">
      <c r="B605" s="798"/>
      <c r="C605" s="200"/>
      <c r="D605" s="200"/>
      <c r="E605" s="200"/>
      <c r="F605" s="200" t="s">
        <v>325</v>
      </c>
      <c r="G605" s="203" t="s">
        <v>326</v>
      </c>
      <c r="H605" s="203"/>
      <c r="I605" s="200" t="s">
        <v>396</v>
      </c>
    </row>
    <row r="606" spans="2:9" ht="90" x14ac:dyDescent="0.25">
      <c r="B606" s="798"/>
      <c r="C606" s="200"/>
      <c r="D606" s="200"/>
      <c r="E606" s="206" t="s">
        <v>378</v>
      </c>
      <c r="F606" s="205" t="s">
        <v>213</v>
      </c>
      <c r="G606" s="207" t="s">
        <v>327</v>
      </c>
      <c r="H606" s="208" t="s">
        <v>323</v>
      </c>
      <c r="I606" s="200"/>
    </row>
    <row r="607" spans="2:9" x14ac:dyDescent="0.25">
      <c r="B607" s="798"/>
      <c r="C607" s="200"/>
      <c r="D607" s="200"/>
      <c r="E607" s="200"/>
      <c r="F607" s="200" t="s">
        <v>35</v>
      </c>
      <c r="G607" s="202" t="s">
        <v>323</v>
      </c>
      <c r="H607" s="203"/>
      <c r="I607" s="200"/>
    </row>
    <row r="608" spans="2:9" x14ac:dyDescent="0.25">
      <c r="B608" s="798"/>
      <c r="C608" s="200"/>
      <c r="D608" s="200"/>
      <c r="E608" s="200"/>
      <c r="F608" s="200" t="s">
        <v>39</v>
      </c>
      <c r="G608" s="202" t="s">
        <v>323</v>
      </c>
      <c r="H608" s="203"/>
      <c r="I608" s="200"/>
    </row>
    <row r="609" spans="2:9" x14ac:dyDescent="0.25">
      <c r="B609" s="798"/>
      <c r="C609" s="200"/>
      <c r="D609" s="200"/>
      <c r="E609" s="200"/>
      <c r="F609" s="200" t="s">
        <v>322</v>
      </c>
      <c r="G609" s="203" t="s">
        <v>380</v>
      </c>
      <c r="H609" s="203"/>
      <c r="I609" s="200"/>
    </row>
    <row r="610" spans="2:9" x14ac:dyDescent="0.25">
      <c r="B610" s="798"/>
      <c r="C610" s="200"/>
      <c r="D610" s="200"/>
      <c r="E610" s="200"/>
      <c r="F610" s="200" t="s">
        <v>313</v>
      </c>
      <c r="G610" s="202" t="s">
        <v>45</v>
      </c>
      <c r="H610" s="203"/>
      <c r="I610" s="200"/>
    </row>
    <row r="611" spans="2:9" ht="30" x14ac:dyDescent="0.25">
      <c r="B611" s="798"/>
      <c r="C611" s="200"/>
      <c r="D611" s="200"/>
      <c r="E611" s="200"/>
      <c r="F611" s="205" t="s">
        <v>314</v>
      </c>
      <c r="G611" s="204" t="s">
        <v>317</v>
      </c>
      <c r="H611" s="203"/>
      <c r="I611" s="200"/>
    </row>
    <row r="612" spans="2:9" x14ac:dyDescent="0.25">
      <c r="B612" s="798"/>
      <c r="C612" s="200"/>
      <c r="D612" s="200"/>
      <c r="E612" s="200"/>
      <c r="F612" s="200" t="s">
        <v>103</v>
      </c>
      <c r="G612" s="202" t="s">
        <v>45</v>
      </c>
      <c r="H612" s="203"/>
      <c r="I612" s="200"/>
    </row>
    <row r="613" spans="2:9" x14ac:dyDescent="0.25">
      <c r="B613" s="798"/>
      <c r="C613" s="200"/>
      <c r="D613" s="200"/>
      <c r="E613" s="200"/>
      <c r="F613" s="200" t="s">
        <v>379</v>
      </c>
      <c r="G613" s="203" t="s">
        <v>376</v>
      </c>
      <c r="H613" s="203"/>
      <c r="I613" s="200"/>
    </row>
    <row r="614" spans="2:9" ht="60" x14ac:dyDescent="0.25">
      <c r="B614" s="798"/>
      <c r="C614" s="200"/>
      <c r="D614" s="200"/>
      <c r="E614" s="200"/>
      <c r="F614" s="205" t="s">
        <v>227</v>
      </c>
      <c r="G614" s="209" t="s">
        <v>53</v>
      </c>
      <c r="H614" s="203"/>
      <c r="I614" s="200"/>
    </row>
    <row r="615" spans="2:9" x14ac:dyDescent="0.25">
      <c r="B615" s="798"/>
      <c r="C615" s="200"/>
      <c r="D615" s="200"/>
      <c r="E615" s="200"/>
      <c r="F615" s="200" t="s">
        <v>214</v>
      </c>
      <c r="G615" s="203" t="s">
        <v>318</v>
      </c>
      <c r="H615" s="203"/>
      <c r="I615" s="200"/>
    </row>
    <row r="616" spans="2:9" ht="60" x14ac:dyDescent="0.25">
      <c r="B616" s="798"/>
      <c r="C616" s="200"/>
      <c r="D616" s="200"/>
      <c r="E616" s="200"/>
      <c r="F616" s="205" t="s">
        <v>84</v>
      </c>
      <c r="G616" s="204" t="s">
        <v>431</v>
      </c>
      <c r="H616" s="203"/>
      <c r="I616" s="210" t="s">
        <v>403</v>
      </c>
    </row>
    <row r="617" spans="2:9" x14ac:dyDescent="0.25">
      <c r="B617" s="798"/>
      <c r="C617" s="200"/>
      <c r="D617" s="200"/>
      <c r="E617" s="200"/>
      <c r="F617" s="200" t="s">
        <v>325</v>
      </c>
      <c r="G617" s="203" t="s">
        <v>326</v>
      </c>
      <c r="H617" s="203"/>
      <c r="I617" s="210" t="s">
        <v>381</v>
      </c>
    </row>
    <row r="618" spans="2:9" x14ac:dyDescent="0.25">
      <c r="B618" s="798"/>
      <c r="C618" s="200"/>
      <c r="D618" s="200"/>
      <c r="E618" s="200"/>
      <c r="F618" s="200"/>
      <c r="G618" s="203"/>
      <c r="H618" s="203"/>
      <c r="I618" s="211" t="s">
        <v>402</v>
      </c>
    </row>
    <row r="619" spans="2:9" x14ac:dyDescent="0.25">
      <c r="B619" s="798"/>
      <c r="C619" s="200"/>
      <c r="D619" s="200"/>
      <c r="E619" s="201" t="s">
        <v>397</v>
      </c>
      <c r="F619" s="200" t="s">
        <v>213</v>
      </c>
      <c r="G619" s="202" t="s">
        <v>323</v>
      </c>
      <c r="H619" s="203"/>
      <c r="I619" s="210"/>
    </row>
    <row r="620" spans="2:9" x14ac:dyDescent="0.25">
      <c r="B620" s="798"/>
      <c r="C620" s="200"/>
      <c r="D620" s="200"/>
      <c r="E620" s="200"/>
      <c r="F620" s="200" t="s">
        <v>35</v>
      </c>
      <c r="G620" s="202" t="s">
        <v>323</v>
      </c>
      <c r="H620" s="203"/>
      <c r="I620" s="210"/>
    </row>
    <row r="621" spans="2:9" x14ac:dyDescent="0.25">
      <c r="B621" s="798"/>
      <c r="C621" s="200"/>
      <c r="D621" s="200"/>
      <c r="E621" s="200"/>
      <c r="F621" s="200" t="s">
        <v>39</v>
      </c>
      <c r="G621" s="202" t="s">
        <v>323</v>
      </c>
      <c r="H621" s="203"/>
      <c r="I621" s="210"/>
    </row>
    <row r="622" spans="2:9" x14ac:dyDescent="0.25">
      <c r="B622" s="798"/>
      <c r="C622" s="200"/>
      <c r="D622" s="200"/>
      <c r="E622" s="200"/>
      <c r="F622" s="200" t="s">
        <v>393</v>
      </c>
      <c r="G622" s="203" t="s">
        <v>84</v>
      </c>
      <c r="H622" s="203"/>
      <c r="I622" s="210" t="s">
        <v>403</v>
      </c>
    </row>
    <row r="623" spans="2:9" ht="30" x14ac:dyDescent="0.25">
      <c r="B623" s="798"/>
      <c r="C623" s="200"/>
      <c r="D623" s="200"/>
      <c r="E623" s="200"/>
      <c r="F623" s="200" t="s">
        <v>395</v>
      </c>
      <c r="G623" s="204" t="s">
        <v>317</v>
      </c>
      <c r="H623" s="203"/>
      <c r="I623" s="210"/>
    </row>
    <row r="624" spans="2:9" x14ac:dyDescent="0.25">
      <c r="B624" s="798"/>
      <c r="C624" s="200"/>
      <c r="D624" s="200"/>
      <c r="E624" s="200"/>
      <c r="F624" s="200" t="s">
        <v>103</v>
      </c>
      <c r="G624" s="203" t="s">
        <v>45</v>
      </c>
      <c r="H624" s="203"/>
      <c r="I624" s="210"/>
    </row>
    <row r="625" spans="2:9" x14ac:dyDescent="0.25">
      <c r="B625" s="798"/>
      <c r="C625" s="200"/>
      <c r="D625" s="200"/>
      <c r="E625" s="200"/>
      <c r="F625" s="200" t="s">
        <v>379</v>
      </c>
      <c r="G625" s="203" t="s">
        <v>376</v>
      </c>
      <c r="H625" s="203"/>
      <c r="I625" s="210"/>
    </row>
    <row r="626" spans="2:9" ht="165" x14ac:dyDescent="0.25">
      <c r="B626" s="798"/>
      <c r="C626" s="200"/>
      <c r="D626" s="200"/>
      <c r="E626" s="200"/>
      <c r="F626" s="205" t="s">
        <v>398</v>
      </c>
      <c r="G626" s="204" t="s">
        <v>399</v>
      </c>
      <c r="H626" s="203"/>
      <c r="I626" s="212" t="s">
        <v>400</v>
      </c>
    </row>
    <row r="627" spans="2:9" ht="60" x14ac:dyDescent="0.25">
      <c r="B627" s="798"/>
      <c r="C627" s="200"/>
      <c r="D627" s="200"/>
      <c r="E627" s="200"/>
      <c r="F627" s="205" t="s">
        <v>227</v>
      </c>
      <c r="G627" s="204" t="s">
        <v>53</v>
      </c>
      <c r="H627" s="203"/>
      <c r="I627" s="210"/>
    </row>
    <row r="628" spans="2:9" ht="60" x14ac:dyDescent="0.25">
      <c r="B628" s="798"/>
      <c r="C628" s="200"/>
      <c r="D628" s="200"/>
      <c r="E628" s="200"/>
      <c r="F628" s="205" t="s">
        <v>84</v>
      </c>
      <c r="G628" s="204" t="s">
        <v>431</v>
      </c>
      <c r="H628" s="203"/>
      <c r="I628" s="210" t="s">
        <v>401</v>
      </c>
    </row>
    <row r="629" spans="2:9" x14ac:dyDescent="0.25">
      <c r="B629" s="798"/>
      <c r="C629" s="200"/>
      <c r="D629" s="200"/>
      <c r="E629" s="201" t="s">
        <v>404</v>
      </c>
      <c r="F629" s="200" t="s">
        <v>213</v>
      </c>
      <c r="G629" s="202" t="s">
        <v>323</v>
      </c>
      <c r="H629" s="203"/>
      <c r="I629" s="210"/>
    </row>
    <row r="630" spans="2:9" x14ac:dyDescent="0.25">
      <c r="B630" s="798"/>
      <c r="C630" s="200"/>
      <c r="D630" s="200"/>
      <c r="E630" s="200"/>
      <c r="F630" s="200" t="s">
        <v>193</v>
      </c>
      <c r="G630" s="203" t="s">
        <v>409</v>
      </c>
      <c r="H630" s="203"/>
      <c r="I630" s="210"/>
    </row>
    <row r="631" spans="2:9" x14ac:dyDescent="0.25">
      <c r="B631" s="798"/>
      <c r="C631" s="200"/>
      <c r="D631" s="200"/>
      <c r="E631" s="200"/>
      <c r="F631" s="200" t="s">
        <v>405</v>
      </c>
      <c r="G631" s="203" t="s">
        <v>410</v>
      </c>
      <c r="H631" s="203"/>
      <c r="I631" s="210"/>
    </row>
    <row r="632" spans="2:9" x14ac:dyDescent="0.25">
      <c r="B632" s="798"/>
      <c r="C632" s="200"/>
      <c r="D632" s="200"/>
      <c r="E632" s="200"/>
      <c r="F632" s="200" t="s">
        <v>24</v>
      </c>
      <c r="G632" s="203" t="s">
        <v>354</v>
      </c>
      <c r="H632" s="203"/>
      <c r="I632" s="210"/>
    </row>
    <row r="633" spans="2:9" x14ac:dyDescent="0.25">
      <c r="B633" s="798"/>
      <c r="C633" s="200"/>
      <c r="D633" s="200"/>
      <c r="E633" s="200"/>
      <c r="F633" s="200" t="s">
        <v>35</v>
      </c>
      <c r="G633" s="202" t="s">
        <v>323</v>
      </c>
      <c r="H633" s="203"/>
      <c r="I633" s="210"/>
    </row>
    <row r="634" spans="2:9" ht="225" x14ac:dyDescent="0.25">
      <c r="B634" s="798"/>
      <c r="C634" s="200"/>
      <c r="D634" s="200"/>
      <c r="E634" s="200"/>
      <c r="F634" s="205" t="s">
        <v>406</v>
      </c>
      <c r="G634" s="204" t="s">
        <v>411</v>
      </c>
      <c r="H634" s="203"/>
      <c r="I634" s="210"/>
    </row>
    <row r="635" spans="2:9" x14ac:dyDescent="0.25">
      <c r="B635" s="798"/>
      <c r="C635" s="200"/>
      <c r="D635" s="200"/>
      <c r="E635" s="200"/>
      <c r="F635" s="200" t="s">
        <v>407</v>
      </c>
      <c r="G635" s="203" t="s">
        <v>408</v>
      </c>
      <c r="H635" s="203"/>
      <c r="I635" s="210"/>
    </row>
    <row r="636" spans="2:9" x14ac:dyDescent="0.25">
      <c r="B636" s="798"/>
      <c r="C636" s="200"/>
      <c r="D636" s="200"/>
      <c r="E636" s="200"/>
      <c r="F636" s="200" t="s">
        <v>39</v>
      </c>
      <c r="G636" s="203" t="s">
        <v>384</v>
      </c>
      <c r="H636" s="203"/>
      <c r="I636" s="210" t="s">
        <v>412</v>
      </c>
    </row>
    <row r="637" spans="2:9" x14ac:dyDescent="0.25">
      <c r="B637" s="798"/>
      <c r="C637" s="200"/>
      <c r="D637" s="200"/>
      <c r="E637" s="200"/>
      <c r="F637" s="200" t="s">
        <v>214</v>
      </c>
      <c r="G637" s="203" t="s">
        <v>318</v>
      </c>
      <c r="H637" s="203"/>
      <c r="I637" s="211" t="s">
        <v>413</v>
      </c>
    </row>
    <row r="638" spans="2:9" x14ac:dyDescent="0.25">
      <c r="B638" s="798"/>
      <c r="C638" s="200"/>
      <c r="D638" s="200"/>
      <c r="E638" s="201" t="s">
        <v>414</v>
      </c>
      <c r="F638" s="200" t="s">
        <v>415</v>
      </c>
      <c r="G638" s="203" t="s">
        <v>416</v>
      </c>
      <c r="H638" s="203"/>
      <c r="I638" s="210" t="s">
        <v>423</v>
      </c>
    </row>
    <row r="639" spans="2:9" x14ac:dyDescent="0.25">
      <c r="B639" s="798"/>
      <c r="C639" s="200"/>
      <c r="D639" s="200"/>
      <c r="E639" s="200"/>
      <c r="F639" s="200" t="s">
        <v>417</v>
      </c>
      <c r="G639" s="203" t="s">
        <v>421</v>
      </c>
      <c r="H639" s="203"/>
      <c r="I639" s="210"/>
    </row>
    <row r="640" spans="2:9" x14ac:dyDescent="0.25">
      <c r="B640" s="798"/>
      <c r="C640" s="200"/>
      <c r="D640" s="200"/>
      <c r="E640" s="200"/>
      <c r="F640" s="200" t="s">
        <v>418</v>
      </c>
      <c r="G640" s="203" t="s">
        <v>376</v>
      </c>
      <c r="H640" s="203"/>
      <c r="I640" s="210" t="s">
        <v>424</v>
      </c>
    </row>
    <row r="641" spans="2:9" x14ac:dyDescent="0.25">
      <c r="B641" s="798"/>
      <c r="C641" s="200"/>
      <c r="D641" s="200"/>
      <c r="E641" s="200"/>
      <c r="F641" s="200" t="s">
        <v>419</v>
      </c>
      <c r="G641" s="203" t="s">
        <v>420</v>
      </c>
      <c r="H641" s="203"/>
      <c r="I641" s="210" t="s">
        <v>425</v>
      </c>
    </row>
    <row r="642" spans="2:9" x14ac:dyDescent="0.25">
      <c r="B642" s="798"/>
      <c r="C642" s="200"/>
      <c r="D642" s="200"/>
      <c r="E642" s="200"/>
      <c r="F642" s="200"/>
      <c r="G642" s="203"/>
      <c r="H642" s="213" t="s">
        <v>422</v>
      </c>
      <c r="I642" s="214" t="s">
        <v>426</v>
      </c>
    </row>
    <row r="643" spans="2:9" x14ac:dyDescent="0.25">
      <c r="B643" s="798"/>
      <c r="C643" s="200"/>
      <c r="D643" s="200"/>
      <c r="E643" s="201" t="s">
        <v>429</v>
      </c>
      <c r="F643" s="200" t="s">
        <v>213</v>
      </c>
      <c r="G643" s="202" t="s">
        <v>323</v>
      </c>
      <c r="H643" s="203"/>
      <c r="I643" s="210"/>
    </row>
    <row r="644" spans="2:9" x14ac:dyDescent="0.25">
      <c r="B644" s="798"/>
      <c r="C644" s="200"/>
      <c r="D644" s="200"/>
      <c r="E644" s="200"/>
      <c r="F644" s="200" t="s">
        <v>35</v>
      </c>
      <c r="G644" s="202" t="s">
        <v>323</v>
      </c>
      <c r="H644" s="203"/>
      <c r="I644" s="210"/>
    </row>
    <row r="645" spans="2:9" x14ac:dyDescent="0.25">
      <c r="B645" s="798"/>
      <c r="C645" s="200"/>
      <c r="D645" s="200"/>
      <c r="E645" s="200"/>
      <c r="F645" s="200" t="s">
        <v>39</v>
      </c>
      <c r="G645" s="202" t="s">
        <v>323</v>
      </c>
      <c r="H645" s="203"/>
      <c r="I645" s="210"/>
    </row>
    <row r="646" spans="2:9" ht="30" x14ac:dyDescent="0.25">
      <c r="B646" s="798"/>
      <c r="C646" s="200"/>
      <c r="D646" s="200"/>
      <c r="E646" s="200"/>
      <c r="F646" s="200" t="s">
        <v>395</v>
      </c>
      <c r="G646" s="204" t="s">
        <v>317</v>
      </c>
      <c r="H646" s="203"/>
      <c r="I646" s="210"/>
    </row>
    <row r="647" spans="2:9" x14ac:dyDescent="0.25">
      <c r="B647" s="798"/>
      <c r="C647" s="200"/>
      <c r="D647" s="200"/>
      <c r="E647" s="200"/>
      <c r="F647" s="200" t="s">
        <v>103</v>
      </c>
      <c r="G647" s="203" t="s">
        <v>45</v>
      </c>
      <c r="H647" s="203"/>
      <c r="I647" s="210"/>
    </row>
    <row r="648" spans="2:9" x14ac:dyDescent="0.25">
      <c r="B648" s="798"/>
      <c r="C648" s="200"/>
      <c r="D648" s="200"/>
      <c r="E648" s="200"/>
      <c r="F648" s="200" t="s">
        <v>379</v>
      </c>
      <c r="G648" s="203" t="s">
        <v>376</v>
      </c>
      <c r="H648" s="203"/>
      <c r="I648" s="210"/>
    </row>
    <row r="649" spans="2:9" ht="165" x14ac:dyDescent="0.25">
      <c r="B649" s="798"/>
      <c r="C649" s="200"/>
      <c r="D649" s="200"/>
      <c r="E649" s="200"/>
      <c r="F649" s="205" t="s">
        <v>398</v>
      </c>
      <c r="G649" s="204" t="s">
        <v>399</v>
      </c>
      <c r="H649" s="203"/>
      <c r="I649" s="210"/>
    </row>
    <row r="650" spans="2:9" ht="60" x14ac:dyDescent="0.25">
      <c r="B650" s="798"/>
      <c r="C650" s="200"/>
      <c r="D650" s="200"/>
      <c r="E650" s="200"/>
      <c r="F650" s="205" t="s">
        <v>227</v>
      </c>
      <c r="G650" s="204" t="s">
        <v>53</v>
      </c>
      <c r="H650" s="203"/>
      <c r="I650" s="210" t="s">
        <v>427</v>
      </c>
    </row>
    <row r="651" spans="2:9" ht="60" x14ac:dyDescent="0.25">
      <c r="B651" s="798"/>
      <c r="C651" s="200"/>
      <c r="D651" s="200"/>
      <c r="E651" s="200"/>
      <c r="F651" s="205" t="s">
        <v>84</v>
      </c>
      <c r="G651" s="204" t="s">
        <v>431</v>
      </c>
      <c r="H651" s="203"/>
      <c r="I651" s="211" t="s">
        <v>428</v>
      </c>
    </row>
    <row r="652" spans="2:9" x14ac:dyDescent="0.25">
      <c r="B652" s="798"/>
      <c r="C652" s="200"/>
      <c r="D652" s="200"/>
      <c r="E652" s="201" t="s">
        <v>430</v>
      </c>
      <c r="F652" s="200" t="s">
        <v>213</v>
      </c>
      <c r="G652" s="202" t="s">
        <v>323</v>
      </c>
      <c r="H652" s="203"/>
      <c r="I652" s="210"/>
    </row>
    <row r="653" spans="2:9" x14ac:dyDescent="0.25">
      <c r="B653" s="798"/>
      <c r="C653" s="200"/>
      <c r="D653" s="200"/>
      <c r="E653" s="200"/>
      <c r="F653" s="200" t="s">
        <v>35</v>
      </c>
      <c r="G653" s="202" t="s">
        <v>323</v>
      </c>
      <c r="H653" s="203"/>
      <c r="I653" s="210"/>
    </row>
    <row r="654" spans="2:9" x14ac:dyDescent="0.25">
      <c r="B654" s="798"/>
      <c r="C654" s="200"/>
      <c r="D654" s="200"/>
      <c r="E654" s="200"/>
      <c r="F654" s="200" t="s">
        <v>39</v>
      </c>
      <c r="G654" s="202" t="s">
        <v>323</v>
      </c>
      <c r="H654" s="203"/>
      <c r="I654" s="210"/>
    </row>
    <row r="655" spans="2:9" x14ac:dyDescent="0.25">
      <c r="B655" s="798"/>
      <c r="C655" s="200"/>
      <c r="D655" s="200"/>
      <c r="E655" s="200"/>
      <c r="F655" s="200" t="s">
        <v>393</v>
      </c>
      <c r="G655" s="203" t="s">
        <v>84</v>
      </c>
      <c r="H655" s="203"/>
      <c r="I655" s="210"/>
    </row>
    <row r="656" spans="2:9" x14ac:dyDescent="0.25">
      <c r="B656" s="798"/>
      <c r="C656" s="200"/>
      <c r="D656" s="200"/>
      <c r="E656" s="200"/>
      <c r="F656" s="200" t="s">
        <v>313</v>
      </c>
      <c r="G656" s="202" t="s">
        <v>45</v>
      </c>
      <c r="H656" s="203"/>
      <c r="I656" s="210"/>
    </row>
    <row r="657" spans="2:9" ht="30" x14ac:dyDescent="0.25">
      <c r="B657" s="798"/>
      <c r="C657" s="200"/>
      <c r="D657" s="200"/>
      <c r="E657" s="200"/>
      <c r="F657" s="205" t="s">
        <v>314</v>
      </c>
      <c r="G657" s="204" t="s">
        <v>317</v>
      </c>
      <c r="H657" s="203"/>
      <c r="I657" s="210"/>
    </row>
    <row r="658" spans="2:9" x14ac:dyDescent="0.25">
      <c r="B658" s="798"/>
      <c r="C658" s="200"/>
      <c r="D658" s="200"/>
      <c r="E658" s="200"/>
      <c r="F658" s="200" t="s">
        <v>103</v>
      </c>
      <c r="G658" s="202" t="s">
        <v>45</v>
      </c>
      <c r="H658" s="203"/>
      <c r="I658" s="210"/>
    </row>
    <row r="659" spans="2:9" x14ac:dyDescent="0.25">
      <c r="B659" s="798"/>
      <c r="C659" s="200"/>
      <c r="D659" s="200"/>
      <c r="E659" s="200"/>
      <c r="F659" s="200" t="s">
        <v>224</v>
      </c>
      <c r="G659" s="203" t="s">
        <v>376</v>
      </c>
      <c r="H659" s="203"/>
      <c r="I659" s="210"/>
    </row>
    <row r="660" spans="2:9" ht="60" x14ac:dyDescent="0.25">
      <c r="B660" s="798"/>
      <c r="C660" s="200"/>
      <c r="D660" s="200"/>
      <c r="E660" s="200"/>
      <c r="F660" s="205" t="s">
        <v>227</v>
      </c>
      <c r="G660" s="204" t="s">
        <v>53</v>
      </c>
      <c r="H660" s="203"/>
      <c r="I660" s="210"/>
    </row>
    <row r="661" spans="2:9" x14ac:dyDescent="0.25">
      <c r="B661" s="798"/>
      <c r="C661" s="200"/>
      <c r="D661" s="200"/>
      <c r="E661" s="200"/>
      <c r="F661" s="200" t="s">
        <v>214</v>
      </c>
      <c r="G661" s="203" t="s">
        <v>318</v>
      </c>
      <c r="H661" s="203"/>
      <c r="I661" s="211" t="s">
        <v>428</v>
      </c>
    </row>
    <row r="662" spans="2:9" ht="60" x14ac:dyDescent="0.25">
      <c r="B662" s="798"/>
      <c r="C662" s="200"/>
      <c r="D662" s="200"/>
      <c r="E662" s="200"/>
      <c r="F662" s="205" t="s">
        <v>84</v>
      </c>
      <c r="G662" s="204" t="s">
        <v>431</v>
      </c>
      <c r="H662" s="203"/>
      <c r="I662" s="215" t="s">
        <v>433</v>
      </c>
    </row>
    <row r="663" spans="2:9" x14ac:dyDescent="0.25">
      <c r="B663" s="798"/>
      <c r="C663" s="200"/>
      <c r="D663" s="200"/>
      <c r="E663" s="201" t="s">
        <v>432</v>
      </c>
      <c r="F663" s="200" t="s">
        <v>213</v>
      </c>
      <c r="G663" s="202" t="s">
        <v>323</v>
      </c>
      <c r="H663" s="203"/>
      <c r="I663" s="210"/>
    </row>
    <row r="664" spans="2:9" x14ac:dyDescent="0.25">
      <c r="B664" s="798"/>
      <c r="C664" s="200"/>
      <c r="D664" s="200"/>
      <c r="E664" s="200"/>
      <c r="F664" s="200" t="s">
        <v>35</v>
      </c>
      <c r="G664" s="202" t="s">
        <v>323</v>
      </c>
      <c r="H664" s="203"/>
      <c r="I664" s="210"/>
    </row>
    <row r="665" spans="2:9" x14ac:dyDescent="0.25">
      <c r="B665" s="798"/>
      <c r="C665" s="200"/>
      <c r="D665" s="200"/>
      <c r="E665" s="200"/>
      <c r="F665" s="200" t="s">
        <v>393</v>
      </c>
      <c r="G665" s="203" t="s">
        <v>84</v>
      </c>
      <c r="H665" s="203"/>
      <c r="I665" s="210"/>
    </row>
    <row r="666" spans="2:9" ht="30" x14ac:dyDescent="0.25">
      <c r="B666" s="798"/>
      <c r="C666" s="200"/>
      <c r="D666" s="200"/>
      <c r="E666" s="200"/>
      <c r="F666" s="200" t="s">
        <v>395</v>
      </c>
      <c r="G666" s="204" t="s">
        <v>317</v>
      </c>
      <c r="H666" s="203"/>
      <c r="I666" s="210"/>
    </row>
    <row r="667" spans="2:9" x14ac:dyDescent="0.25">
      <c r="B667" s="798"/>
      <c r="C667" s="200"/>
      <c r="D667" s="200"/>
      <c r="E667" s="200"/>
      <c r="F667" s="200" t="s">
        <v>103</v>
      </c>
      <c r="G667" s="203" t="s">
        <v>45</v>
      </c>
      <c r="H667" s="203"/>
      <c r="I667" s="210"/>
    </row>
    <row r="668" spans="2:9" x14ac:dyDescent="0.25">
      <c r="B668" s="798"/>
      <c r="C668" s="200"/>
      <c r="D668" s="200"/>
      <c r="E668" s="200"/>
      <c r="F668" s="200" t="s">
        <v>379</v>
      </c>
      <c r="G668" s="203" t="s">
        <v>376</v>
      </c>
      <c r="H668" s="203"/>
      <c r="I668" s="210"/>
    </row>
    <row r="669" spans="2:9" ht="60" x14ac:dyDescent="0.25">
      <c r="B669" s="798"/>
      <c r="C669" s="200"/>
      <c r="D669" s="200"/>
      <c r="E669" s="200"/>
      <c r="F669" s="205" t="s">
        <v>227</v>
      </c>
      <c r="G669" s="204" t="s">
        <v>53</v>
      </c>
      <c r="H669" s="203"/>
      <c r="I669" s="210"/>
    </row>
    <row r="670" spans="2:9" x14ac:dyDescent="0.25">
      <c r="B670" s="798"/>
      <c r="C670" s="200"/>
      <c r="D670" s="200"/>
      <c r="E670" s="200"/>
      <c r="F670" s="200" t="s">
        <v>39</v>
      </c>
      <c r="G670" s="203" t="s">
        <v>384</v>
      </c>
      <c r="H670" s="203"/>
      <c r="I670" s="210"/>
    </row>
    <row r="671" spans="2:9" ht="60" x14ac:dyDescent="0.25">
      <c r="B671" s="798"/>
      <c r="C671" s="200"/>
      <c r="D671" s="200"/>
      <c r="E671" s="200"/>
      <c r="F671" s="205" t="s">
        <v>84</v>
      </c>
      <c r="G671" s="204" t="s">
        <v>431</v>
      </c>
      <c r="H671" s="203"/>
      <c r="I671" s="216" t="s">
        <v>434</v>
      </c>
    </row>
    <row r="672" spans="2:9" x14ac:dyDescent="0.25">
      <c r="B672" s="798"/>
      <c r="C672" s="200"/>
      <c r="D672" s="200"/>
      <c r="E672" s="201" t="s">
        <v>382</v>
      </c>
      <c r="F672" s="200" t="s">
        <v>213</v>
      </c>
      <c r="G672" s="202" t="s">
        <v>323</v>
      </c>
      <c r="H672" s="203"/>
      <c r="I672" s="217"/>
    </row>
    <row r="673" spans="1:9" x14ac:dyDescent="0.25">
      <c r="B673" s="798"/>
      <c r="C673" s="200"/>
      <c r="D673" s="200"/>
      <c r="E673" s="200"/>
      <c r="F673" s="200" t="s">
        <v>193</v>
      </c>
      <c r="G673" s="218" t="s">
        <v>372</v>
      </c>
      <c r="H673" s="203"/>
      <c r="I673" s="217"/>
    </row>
    <row r="674" spans="1:9" x14ac:dyDescent="0.25">
      <c r="B674" s="798"/>
      <c r="C674" s="200"/>
      <c r="D674" s="200"/>
      <c r="E674" s="200"/>
      <c r="F674" s="200" t="s">
        <v>35</v>
      </c>
      <c r="G674" s="202" t="s">
        <v>45</v>
      </c>
      <c r="H674" s="203"/>
      <c r="I674" s="217"/>
    </row>
    <row r="675" spans="1:9" x14ac:dyDescent="0.25">
      <c r="B675" s="798"/>
      <c r="C675" s="200"/>
      <c r="D675" s="200"/>
      <c r="E675" s="200"/>
      <c r="F675" s="200" t="s">
        <v>36</v>
      </c>
      <c r="G675" s="219" t="s">
        <v>383</v>
      </c>
      <c r="H675" s="203"/>
      <c r="I675" s="217"/>
    </row>
    <row r="676" spans="1:9" x14ac:dyDescent="0.25">
      <c r="B676" s="798"/>
      <c r="C676" s="200"/>
      <c r="D676" s="200"/>
      <c r="E676" s="200"/>
      <c r="F676" s="200" t="s">
        <v>39</v>
      </c>
      <c r="G676" s="203" t="s">
        <v>384</v>
      </c>
      <c r="H676" s="203"/>
      <c r="I676" s="217"/>
    </row>
    <row r="677" spans="1:9" x14ac:dyDescent="0.25">
      <c r="B677" s="798"/>
      <c r="C677" s="200"/>
      <c r="D677" s="200"/>
      <c r="E677" s="200"/>
      <c r="F677" s="200" t="s">
        <v>214</v>
      </c>
      <c r="G677" s="203" t="s">
        <v>318</v>
      </c>
      <c r="H677" s="203"/>
      <c r="I677" s="217"/>
    </row>
    <row r="678" spans="1:9" ht="60" x14ac:dyDescent="0.25">
      <c r="B678" s="798"/>
      <c r="C678" s="200"/>
      <c r="D678" s="200"/>
      <c r="E678" s="200"/>
      <c r="F678" s="220" t="s">
        <v>227</v>
      </c>
      <c r="G678" s="209" t="s">
        <v>53</v>
      </c>
      <c r="H678" s="203"/>
      <c r="I678" s="217"/>
    </row>
    <row r="679" spans="1:9" x14ac:dyDescent="0.25">
      <c r="B679" s="798"/>
      <c r="C679" s="200"/>
      <c r="D679" s="200"/>
      <c r="E679" s="200"/>
      <c r="F679" s="218" t="s">
        <v>214</v>
      </c>
      <c r="G679" s="218" t="s">
        <v>318</v>
      </c>
      <c r="H679" s="203"/>
      <c r="I679" s="217"/>
    </row>
    <row r="680" spans="1:9" ht="60" x14ac:dyDescent="0.25">
      <c r="B680" s="798"/>
      <c r="C680" s="200"/>
      <c r="D680" s="200"/>
      <c r="E680" s="200"/>
      <c r="F680" s="205" t="s">
        <v>84</v>
      </c>
      <c r="G680" s="204" t="s">
        <v>431</v>
      </c>
      <c r="H680" s="203"/>
      <c r="I680" s="200"/>
    </row>
    <row r="681" spans="1:9" ht="15" customHeight="1" x14ac:dyDescent="0.25">
      <c r="B681" s="798"/>
      <c r="C681" s="200"/>
      <c r="D681" s="200"/>
      <c r="E681" s="201" t="s">
        <v>311</v>
      </c>
      <c r="F681" s="203" t="s">
        <v>213</v>
      </c>
      <c r="G681" s="202" t="s">
        <v>323</v>
      </c>
      <c r="H681" s="202"/>
      <c r="I681" s="200"/>
    </row>
    <row r="682" spans="1:9" x14ac:dyDescent="0.25">
      <c r="B682" s="798"/>
      <c r="C682" s="200"/>
      <c r="D682" s="200"/>
      <c r="E682" s="200"/>
      <c r="F682" s="203" t="s">
        <v>35</v>
      </c>
      <c r="G682" s="202" t="s">
        <v>323</v>
      </c>
      <c r="H682" s="202"/>
      <c r="I682" s="200"/>
    </row>
    <row r="683" spans="1:9" x14ac:dyDescent="0.25">
      <c r="B683" s="798"/>
      <c r="C683" s="200"/>
      <c r="D683" s="200"/>
      <c r="E683" s="200"/>
      <c r="F683" s="203" t="s">
        <v>39</v>
      </c>
      <c r="G683" s="203" t="s">
        <v>316</v>
      </c>
      <c r="H683" s="203"/>
      <c r="I683" s="200"/>
    </row>
    <row r="684" spans="1:9" x14ac:dyDescent="0.25">
      <c r="B684" s="221"/>
      <c r="C684" s="222"/>
      <c r="D684" s="222"/>
      <c r="E684" s="222"/>
      <c r="F684" s="218" t="s">
        <v>313</v>
      </c>
      <c r="G684" s="202" t="s">
        <v>323</v>
      </c>
      <c r="H684" s="202"/>
      <c r="I684" s="222"/>
    </row>
    <row r="685" spans="1:9" ht="30" x14ac:dyDescent="0.25">
      <c r="B685" s="221"/>
      <c r="C685" s="222"/>
      <c r="D685" s="222"/>
      <c r="E685" s="222"/>
      <c r="F685" s="220" t="s">
        <v>314</v>
      </c>
      <c r="G685" s="209" t="s">
        <v>317</v>
      </c>
      <c r="H685" s="209"/>
      <c r="I685" s="222"/>
    </row>
    <row r="686" spans="1:9" x14ac:dyDescent="0.25">
      <c r="B686" s="221"/>
      <c r="C686" s="222"/>
      <c r="D686" s="222"/>
      <c r="E686" s="222"/>
      <c r="F686" s="218" t="s">
        <v>103</v>
      </c>
      <c r="G686" s="202" t="s">
        <v>323</v>
      </c>
      <c r="H686" s="202"/>
      <c r="I686" s="222"/>
    </row>
    <row r="687" spans="1:9" ht="60" x14ac:dyDescent="0.25">
      <c r="B687" s="221"/>
      <c r="C687" s="222"/>
      <c r="D687" s="222"/>
      <c r="E687" s="222"/>
      <c r="F687" s="220" t="s">
        <v>227</v>
      </c>
      <c r="G687" s="209" t="s">
        <v>53</v>
      </c>
      <c r="H687" s="209"/>
      <c r="I687" s="222"/>
    </row>
    <row r="688" spans="1:9" x14ac:dyDescent="0.25">
      <c r="A688"/>
      <c r="B688" s="221"/>
      <c r="C688" s="222"/>
      <c r="D688" s="222"/>
      <c r="E688" s="222"/>
      <c r="F688" s="218" t="s">
        <v>214</v>
      </c>
      <c r="G688" s="218" t="s">
        <v>318</v>
      </c>
      <c r="H688" s="218"/>
      <c r="I688" s="222" t="s">
        <v>320</v>
      </c>
    </row>
    <row r="689" spans="1:9" x14ac:dyDescent="0.25">
      <c r="A689"/>
      <c r="B689" s="221"/>
      <c r="C689" s="222"/>
      <c r="D689" s="222"/>
      <c r="E689" s="222"/>
      <c r="F689" s="218" t="s">
        <v>315</v>
      </c>
      <c r="G689" s="218" t="s">
        <v>319</v>
      </c>
      <c r="H689" s="218"/>
      <c r="I689" s="222" t="s">
        <v>334</v>
      </c>
    </row>
    <row r="690" spans="1:9" x14ac:dyDescent="0.25">
      <c r="A690"/>
      <c r="B690" s="221"/>
      <c r="C690" s="222"/>
      <c r="D690" s="222"/>
      <c r="E690" s="223" t="s">
        <v>435</v>
      </c>
      <c r="F690" s="203" t="s">
        <v>213</v>
      </c>
      <c r="G690" s="202" t="s">
        <v>323</v>
      </c>
      <c r="H690" s="218"/>
      <c r="I690" s="222"/>
    </row>
    <row r="691" spans="1:9" x14ac:dyDescent="0.25">
      <c r="A691"/>
      <c r="B691" s="221"/>
      <c r="C691" s="222"/>
      <c r="D691" s="222"/>
      <c r="E691" s="222"/>
      <c r="F691" s="203" t="s">
        <v>35</v>
      </c>
      <c r="G691" s="202" t="s">
        <v>323</v>
      </c>
      <c r="H691" s="218"/>
      <c r="I691" s="222"/>
    </row>
    <row r="692" spans="1:9" x14ac:dyDescent="0.25">
      <c r="A692"/>
      <c r="B692" s="221"/>
      <c r="C692" s="222"/>
      <c r="D692" s="222"/>
      <c r="E692" s="222"/>
      <c r="F692" s="203" t="s">
        <v>39</v>
      </c>
      <c r="G692" s="203" t="s">
        <v>316</v>
      </c>
      <c r="H692" s="218"/>
      <c r="I692" s="222"/>
    </row>
    <row r="693" spans="1:9" x14ac:dyDescent="0.25">
      <c r="A693"/>
      <c r="B693" s="221"/>
      <c r="C693" s="222"/>
      <c r="D693" s="222"/>
      <c r="E693" s="222"/>
      <c r="F693" s="200" t="s">
        <v>393</v>
      </c>
      <c r="G693" s="203" t="s">
        <v>84</v>
      </c>
      <c r="H693" s="218"/>
      <c r="I693" s="222"/>
    </row>
    <row r="694" spans="1:9" x14ac:dyDescent="0.25">
      <c r="A694"/>
      <c r="B694" s="221"/>
      <c r="C694" s="222"/>
      <c r="D694" s="222"/>
      <c r="E694" s="222"/>
      <c r="F694" s="218" t="s">
        <v>313</v>
      </c>
      <c r="G694" s="202" t="s">
        <v>323</v>
      </c>
      <c r="H694" s="218"/>
      <c r="I694" s="222"/>
    </row>
    <row r="695" spans="1:9" ht="30" x14ac:dyDescent="0.25">
      <c r="A695"/>
      <c r="B695" s="221"/>
      <c r="C695" s="222"/>
      <c r="D695" s="222"/>
      <c r="E695" s="222"/>
      <c r="F695" s="220" t="s">
        <v>314</v>
      </c>
      <c r="G695" s="209" t="s">
        <v>317</v>
      </c>
      <c r="H695" s="218"/>
      <c r="I695" s="222"/>
    </row>
    <row r="696" spans="1:9" x14ac:dyDescent="0.25">
      <c r="A696"/>
      <c r="B696" s="221"/>
      <c r="C696" s="222"/>
      <c r="D696" s="222"/>
      <c r="E696" s="222"/>
      <c r="F696" s="218" t="s">
        <v>103</v>
      </c>
      <c r="G696" s="202" t="s">
        <v>323</v>
      </c>
      <c r="H696" s="218"/>
      <c r="I696" s="222"/>
    </row>
    <row r="697" spans="1:9" x14ac:dyDescent="0.25">
      <c r="A697"/>
      <c r="B697" s="221"/>
      <c r="C697" s="222"/>
      <c r="D697" s="222"/>
      <c r="E697" s="222"/>
      <c r="F697" s="218" t="s">
        <v>224</v>
      </c>
      <c r="G697" s="218" t="s">
        <v>440</v>
      </c>
      <c r="H697" s="218"/>
      <c r="I697" s="222"/>
    </row>
    <row r="698" spans="1:9" ht="60" x14ac:dyDescent="0.25">
      <c r="A698"/>
      <c r="B698" s="221"/>
      <c r="C698" s="222"/>
      <c r="D698" s="222"/>
      <c r="E698" s="222"/>
      <c r="F698" s="220" t="s">
        <v>227</v>
      </c>
      <c r="G698" s="209" t="s">
        <v>53</v>
      </c>
      <c r="H698" s="218"/>
      <c r="I698" s="222"/>
    </row>
    <row r="699" spans="1:9" x14ac:dyDescent="0.25">
      <c r="A699"/>
      <c r="B699" s="221"/>
      <c r="C699" s="222"/>
      <c r="D699" s="222"/>
      <c r="E699" s="222"/>
      <c r="F699" s="218" t="s">
        <v>214</v>
      </c>
      <c r="G699" s="218" t="s">
        <v>318</v>
      </c>
      <c r="H699" s="218"/>
      <c r="I699" s="222"/>
    </row>
    <row r="700" spans="1:9" x14ac:dyDescent="0.25">
      <c r="A700"/>
      <c r="B700" s="221"/>
      <c r="C700" s="222"/>
      <c r="D700" s="222"/>
      <c r="E700" s="222"/>
      <c r="F700" s="218" t="s">
        <v>36</v>
      </c>
      <c r="G700" s="218" t="s">
        <v>200</v>
      </c>
      <c r="H700" s="218"/>
      <c r="I700" s="790" t="s">
        <v>437</v>
      </c>
    </row>
    <row r="701" spans="1:9" x14ac:dyDescent="0.25">
      <c r="A701"/>
      <c r="B701" s="221"/>
      <c r="C701" s="222"/>
      <c r="D701" s="222"/>
      <c r="E701" s="222"/>
      <c r="F701" s="218" t="s">
        <v>436</v>
      </c>
      <c r="G701" s="218" t="s">
        <v>200</v>
      </c>
      <c r="H701" s="218"/>
      <c r="I701" s="790"/>
    </row>
    <row r="702" spans="1:9" ht="90" x14ac:dyDescent="0.25">
      <c r="A702"/>
      <c r="B702" s="221"/>
      <c r="C702" s="222"/>
      <c r="D702" s="222"/>
      <c r="E702" s="224" t="s">
        <v>321</v>
      </c>
      <c r="F702" s="225" t="s">
        <v>213</v>
      </c>
      <c r="G702" s="207" t="s">
        <v>327</v>
      </c>
      <c r="H702" s="207"/>
      <c r="I702" s="226" t="s">
        <v>328</v>
      </c>
    </row>
    <row r="703" spans="1:9" x14ac:dyDescent="0.25">
      <c r="A703"/>
      <c r="B703" s="221"/>
      <c r="C703" s="222"/>
      <c r="D703" s="222"/>
      <c r="E703" s="222"/>
      <c r="F703" s="218" t="s">
        <v>35</v>
      </c>
      <c r="G703" s="202" t="s">
        <v>323</v>
      </c>
      <c r="H703" s="202"/>
      <c r="I703" s="222"/>
    </row>
    <row r="704" spans="1:9" x14ac:dyDescent="0.25">
      <c r="A704"/>
      <c r="B704" s="221"/>
      <c r="C704" s="222"/>
      <c r="D704" s="222"/>
      <c r="E704" s="222"/>
      <c r="F704" s="218" t="s">
        <v>39</v>
      </c>
      <c r="G704" s="218" t="s">
        <v>316</v>
      </c>
      <c r="H704" s="218"/>
      <c r="I704" s="222"/>
    </row>
    <row r="705" spans="1:9" x14ac:dyDescent="0.25">
      <c r="A705"/>
      <c r="B705" s="221"/>
      <c r="C705" s="222"/>
      <c r="D705" s="222"/>
      <c r="E705" s="222"/>
      <c r="F705" s="218" t="s">
        <v>322</v>
      </c>
      <c r="G705" s="202" t="s">
        <v>323</v>
      </c>
      <c r="H705" s="202"/>
      <c r="I705" s="222"/>
    </row>
    <row r="706" spans="1:9" x14ac:dyDescent="0.25">
      <c r="A706"/>
      <c r="B706" s="221"/>
      <c r="C706" s="222"/>
      <c r="D706" s="222"/>
      <c r="E706" s="222"/>
      <c r="F706" s="218" t="s">
        <v>313</v>
      </c>
      <c r="G706" s="202" t="s">
        <v>323</v>
      </c>
      <c r="H706" s="202"/>
      <c r="I706" s="222"/>
    </row>
    <row r="707" spans="1:9" ht="30" x14ac:dyDescent="0.25">
      <c r="A707"/>
      <c r="B707" s="221"/>
      <c r="C707" s="222"/>
      <c r="D707" s="222"/>
      <c r="E707" s="222"/>
      <c r="F707" s="220" t="s">
        <v>314</v>
      </c>
      <c r="G707" s="209" t="s">
        <v>317</v>
      </c>
      <c r="H707" s="209"/>
      <c r="I707" s="222"/>
    </row>
    <row r="708" spans="1:9" x14ac:dyDescent="0.25">
      <c r="A708"/>
      <c r="B708" s="221"/>
      <c r="C708" s="222"/>
      <c r="D708" s="222"/>
      <c r="E708" s="222"/>
      <c r="F708" s="218" t="s">
        <v>103</v>
      </c>
      <c r="G708" s="202" t="s">
        <v>323</v>
      </c>
      <c r="H708" s="202"/>
      <c r="I708" s="222"/>
    </row>
    <row r="709" spans="1:9" x14ac:dyDescent="0.25">
      <c r="A709"/>
      <c r="B709" s="221"/>
      <c r="C709" s="222"/>
      <c r="D709" s="222"/>
      <c r="E709" s="222"/>
      <c r="F709" s="218" t="s">
        <v>224</v>
      </c>
      <c r="G709" s="218" t="s">
        <v>324</v>
      </c>
      <c r="H709" s="218"/>
      <c r="I709" s="222"/>
    </row>
    <row r="710" spans="1:9" ht="60" x14ac:dyDescent="0.25">
      <c r="A710"/>
      <c r="B710" s="221"/>
      <c r="C710" s="222"/>
      <c r="D710" s="222"/>
      <c r="E710" s="222"/>
      <c r="F710" s="220" t="s">
        <v>227</v>
      </c>
      <c r="G710" s="209" t="s">
        <v>53</v>
      </c>
      <c r="H710" s="209"/>
      <c r="I710" s="222"/>
    </row>
    <row r="711" spans="1:9" x14ac:dyDescent="0.25">
      <c r="A711"/>
      <c r="B711" s="221"/>
      <c r="C711" s="222"/>
      <c r="D711" s="222"/>
      <c r="E711" s="222"/>
      <c r="F711" s="218" t="s">
        <v>214</v>
      </c>
      <c r="G711" s="218" t="s">
        <v>318</v>
      </c>
      <c r="H711" s="218"/>
      <c r="I711" s="222"/>
    </row>
    <row r="712" spans="1:9" ht="45" x14ac:dyDescent="0.25">
      <c r="A712"/>
      <c r="B712" s="221"/>
      <c r="C712" s="222"/>
      <c r="D712" s="222"/>
      <c r="E712" s="222"/>
      <c r="F712" s="220" t="s">
        <v>332</v>
      </c>
      <c r="G712" s="209" t="s">
        <v>333</v>
      </c>
      <c r="H712" s="209"/>
      <c r="I712" s="222" t="s">
        <v>329</v>
      </c>
    </row>
    <row r="713" spans="1:9" x14ac:dyDescent="0.25">
      <c r="A713"/>
      <c r="B713" s="221"/>
      <c r="C713" s="222"/>
      <c r="D713" s="222"/>
      <c r="E713" s="222"/>
      <c r="F713" s="218" t="s">
        <v>325</v>
      </c>
      <c r="G713" s="218" t="s">
        <v>326</v>
      </c>
      <c r="H713" s="218"/>
      <c r="I713" s="222" t="s">
        <v>330</v>
      </c>
    </row>
    <row r="714" spans="1:9" x14ac:dyDescent="0.25">
      <c r="A714"/>
      <c r="B714" s="221"/>
      <c r="C714" s="222"/>
      <c r="D714" s="222"/>
      <c r="E714" s="222"/>
      <c r="F714" s="222"/>
      <c r="G714" s="218"/>
      <c r="H714" s="218"/>
      <c r="I714" s="222"/>
    </row>
    <row r="715" spans="1:9" x14ac:dyDescent="0.25">
      <c r="A715"/>
      <c r="B715" s="221"/>
      <c r="C715" s="222"/>
      <c r="D715" s="222"/>
      <c r="E715" s="223" t="s">
        <v>78</v>
      </c>
      <c r="F715" s="222" t="s">
        <v>213</v>
      </c>
      <c r="G715" s="202" t="s">
        <v>323</v>
      </c>
      <c r="H715" s="218"/>
      <c r="I715" s="222"/>
    </row>
    <row r="716" spans="1:9" x14ac:dyDescent="0.25">
      <c r="A716"/>
      <c r="B716" s="221"/>
      <c r="C716" s="222"/>
      <c r="D716" s="222"/>
      <c r="E716" s="222"/>
      <c r="F716" s="222" t="s">
        <v>193</v>
      </c>
      <c r="G716" s="218" t="s">
        <v>372</v>
      </c>
      <c r="H716" s="218"/>
      <c r="I716" s="222"/>
    </row>
    <row r="717" spans="1:9" x14ac:dyDescent="0.25">
      <c r="A717"/>
      <c r="B717" s="221"/>
      <c r="C717" s="222"/>
      <c r="D717" s="222"/>
      <c r="E717" s="222"/>
      <c r="F717" s="222" t="s">
        <v>35</v>
      </c>
      <c r="G717" s="202" t="s">
        <v>323</v>
      </c>
      <c r="H717" s="218"/>
      <c r="I717" s="222"/>
    </row>
    <row r="718" spans="1:9" x14ac:dyDescent="0.25">
      <c r="A718"/>
      <c r="B718" s="221"/>
      <c r="C718" s="222"/>
      <c r="D718" s="222"/>
      <c r="E718" s="222"/>
      <c r="F718" s="222" t="s">
        <v>36</v>
      </c>
      <c r="G718" s="218" t="s">
        <v>371</v>
      </c>
      <c r="H718" s="218"/>
      <c r="I718" s="222"/>
    </row>
    <row r="719" spans="1:9" x14ac:dyDescent="0.25">
      <c r="A719"/>
      <c r="B719" s="221"/>
      <c r="C719" s="222"/>
      <c r="D719" s="222"/>
      <c r="E719" s="222"/>
      <c r="F719" s="222" t="s">
        <v>39</v>
      </c>
      <c r="G719" s="202" t="s">
        <v>323</v>
      </c>
      <c r="H719" s="218"/>
      <c r="I719" s="222"/>
    </row>
    <row r="720" spans="1:9" x14ac:dyDescent="0.25">
      <c r="A720"/>
      <c r="B720" s="221"/>
      <c r="C720" s="222"/>
      <c r="D720" s="222"/>
      <c r="E720" s="222"/>
      <c r="F720" s="222" t="s">
        <v>214</v>
      </c>
      <c r="G720" s="202" t="s">
        <v>323</v>
      </c>
      <c r="H720" s="218"/>
      <c r="I720" s="222" t="s">
        <v>373</v>
      </c>
    </row>
    <row r="721" spans="1:9" x14ac:dyDescent="0.25">
      <c r="A721"/>
      <c r="B721" s="221"/>
      <c r="C721" s="222"/>
      <c r="D721" s="222"/>
      <c r="E721" s="222"/>
      <c r="F721" s="222"/>
      <c r="G721" s="218"/>
      <c r="H721" s="218"/>
      <c r="I721" s="227" t="s">
        <v>375</v>
      </c>
    </row>
    <row r="722" spans="1:9" x14ac:dyDescent="0.25">
      <c r="A722"/>
      <c r="B722" s="221"/>
      <c r="C722" s="222"/>
      <c r="D722" s="222"/>
      <c r="E722" s="223" t="s">
        <v>438</v>
      </c>
      <c r="F722" s="203" t="s">
        <v>213</v>
      </c>
      <c r="G722" s="202" t="s">
        <v>323</v>
      </c>
      <c r="H722" s="218"/>
      <c r="I722" s="227"/>
    </row>
    <row r="723" spans="1:9" x14ac:dyDescent="0.25">
      <c r="A723"/>
      <c r="B723" s="221"/>
      <c r="C723" s="222"/>
      <c r="D723" s="222"/>
      <c r="E723" s="222"/>
      <c r="F723" s="203" t="s">
        <v>35</v>
      </c>
      <c r="G723" s="202" t="s">
        <v>323</v>
      </c>
      <c r="H723" s="218"/>
      <c r="I723" s="227"/>
    </row>
    <row r="724" spans="1:9" x14ac:dyDescent="0.25">
      <c r="A724"/>
      <c r="B724" s="221"/>
      <c r="C724" s="222"/>
      <c r="D724" s="222"/>
      <c r="E724" s="222"/>
      <c r="F724" s="203" t="s">
        <v>39</v>
      </c>
      <c r="G724" s="203" t="s">
        <v>316</v>
      </c>
      <c r="H724" s="218"/>
      <c r="I724" s="227"/>
    </row>
    <row r="725" spans="1:9" x14ac:dyDescent="0.25">
      <c r="A725"/>
      <c r="B725" s="221"/>
      <c r="C725" s="222"/>
      <c r="D725" s="222"/>
      <c r="E725" s="222"/>
      <c r="F725" s="200" t="s">
        <v>393</v>
      </c>
      <c r="G725" s="203" t="s">
        <v>84</v>
      </c>
      <c r="H725" s="218"/>
      <c r="I725" s="227"/>
    </row>
    <row r="726" spans="1:9" x14ac:dyDescent="0.25">
      <c r="A726"/>
      <c r="B726" s="221"/>
      <c r="C726" s="222"/>
      <c r="D726" s="222"/>
      <c r="E726" s="222"/>
      <c r="F726" s="218" t="s">
        <v>313</v>
      </c>
      <c r="G726" s="202" t="s">
        <v>323</v>
      </c>
      <c r="H726" s="218"/>
      <c r="I726" s="227"/>
    </row>
    <row r="727" spans="1:9" ht="30" x14ac:dyDescent="0.25">
      <c r="A727"/>
      <c r="B727" s="221"/>
      <c r="C727" s="222"/>
      <c r="D727" s="222"/>
      <c r="E727" s="222"/>
      <c r="F727" s="220" t="s">
        <v>314</v>
      </c>
      <c r="G727" s="209" t="s">
        <v>317</v>
      </c>
      <c r="H727" s="218"/>
      <c r="I727" s="227"/>
    </row>
    <row r="728" spans="1:9" x14ac:dyDescent="0.25">
      <c r="A728"/>
      <c r="B728" s="221"/>
      <c r="C728" s="222"/>
      <c r="D728" s="222"/>
      <c r="E728" s="222"/>
      <c r="F728" s="218" t="s">
        <v>103</v>
      </c>
      <c r="G728" s="202" t="s">
        <v>323</v>
      </c>
      <c r="H728" s="218"/>
      <c r="I728" s="227"/>
    </row>
    <row r="729" spans="1:9" x14ac:dyDescent="0.25">
      <c r="A729"/>
      <c r="B729" s="221"/>
      <c r="C729" s="222"/>
      <c r="D729" s="222"/>
      <c r="E729" s="222"/>
      <c r="F729" s="218" t="s">
        <v>439</v>
      </c>
      <c r="G729" s="218" t="s">
        <v>52</v>
      </c>
      <c r="H729" s="218"/>
      <c r="I729" s="227"/>
    </row>
    <row r="730" spans="1:9" ht="60" x14ac:dyDescent="0.25">
      <c r="A730"/>
      <c r="B730" s="221"/>
      <c r="C730" s="222"/>
      <c r="D730" s="222"/>
      <c r="E730" s="222"/>
      <c r="F730" s="220" t="s">
        <v>227</v>
      </c>
      <c r="G730" s="209" t="s">
        <v>53</v>
      </c>
      <c r="H730" s="218"/>
      <c r="I730" s="227"/>
    </row>
    <row r="731" spans="1:9" x14ac:dyDescent="0.25">
      <c r="A731"/>
      <c r="B731" s="221"/>
      <c r="C731" s="222"/>
      <c r="D731" s="222"/>
      <c r="E731" s="222"/>
      <c r="F731" s="218" t="s">
        <v>214</v>
      </c>
      <c r="G731" s="218" t="s">
        <v>318</v>
      </c>
      <c r="H731" s="218"/>
      <c r="I731" s="227"/>
    </row>
    <row r="732" spans="1:9" ht="60" x14ac:dyDescent="0.25">
      <c r="A732"/>
      <c r="B732" s="221"/>
      <c r="C732" s="222"/>
      <c r="D732" s="222"/>
      <c r="E732" s="222"/>
      <c r="F732" s="205" t="s">
        <v>84</v>
      </c>
      <c r="G732" s="204" t="s">
        <v>431</v>
      </c>
      <c r="H732" s="218"/>
      <c r="I732" s="228" t="s">
        <v>441</v>
      </c>
    </row>
    <row r="733" spans="1:9" x14ac:dyDescent="0.25">
      <c r="A733"/>
      <c r="B733" s="221"/>
      <c r="C733" s="222"/>
      <c r="D733" s="222"/>
      <c r="E733" s="222"/>
      <c r="F733" s="218" t="s">
        <v>325</v>
      </c>
      <c r="G733" s="218" t="s">
        <v>326</v>
      </c>
      <c r="H733" s="218"/>
      <c r="I733" s="229" t="s">
        <v>442</v>
      </c>
    </row>
    <row r="734" spans="1:9" x14ac:dyDescent="0.25">
      <c r="A734"/>
      <c r="B734" s="221"/>
      <c r="C734" s="222"/>
      <c r="D734" s="222"/>
      <c r="E734" s="223" t="s">
        <v>443</v>
      </c>
      <c r="F734" s="203" t="s">
        <v>213</v>
      </c>
      <c r="G734" s="202" t="s">
        <v>323</v>
      </c>
      <c r="H734" s="218"/>
      <c r="I734" s="229"/>
    </row>
    <row r="735" spans="1:9" x14ac:dyDescent="0.25">
      <c r="A735"/>
      <c r="B735" s="221"/>
      <c r="C735" s="222"/>
      <c r="D735" s="222"/>
      <c r="E735" s="222"/>
      <c r="F735" s="203" t="s">
        <v>35</v>
      </c>
      <c r="G735" s="202" t="s">
        <v>323</v>
      </c>
      <c r="H735" s="218"/>
      <c r="I735" s="229"/>
    </row>
    <row r="736" spans="1:9" x14ac:dyDescent="0.25">
      <c r="A736"/>
      <c r="B736" s="221"/>
      <c r="C736" s="222"/>
      <c r="D736" s="222"/>
      <c r="E736" s="222"/>
      <c r="F736" s="203" t="s">
        <v>39</v>
      </c>
      <c r="G736" s="203" t="s">
        <v>316</v>
      </c>
      <c r="H736" s="218"/>
      <c r="I736" s="229"/>
    </row>
    <row r="737" spans="1:9" x14ac:dyDescent="0.25">
      <c r="A737"/>
      <c r="B737" s="221"/>
      <c r="C737" s="222"/>
      <c r="D737" s="222"/>
      <c r="E737" s="222"/>
      <c r="F737" s="200" t="s">
        <v>393</v>
      </c>
      <c r="G737" s="203" t="s">
        <v>84</v>
      </c>
      <c r="H737" s="218"/>
      <c r="I737" s="229"/>
    </row>
    <row r="738" spans="1:9" x14ac:dyDescent="0.25">
      <c r="A738"/>
      <c r="B738" s="221"/>
      <c r="C738" s="222"/>
      <c r="D738" s="222"/>
      <c r="E738" s="222"/>
      <c r="F738" s="218" t="s">
        <v>313</v>
      </c>
      <c r="G738" s="202" t="s">
        <v>323</v>
      </c>
      <c r="H738" s="218"/>
      <c r="I738" s="229"/>
    </row>
    <row r="739" spans="1:9" ht="30" x14ac:dyDescent="0.25">
      <c r="A739"/>
      <c r="B739" s="221"/>
      <c r="C739" s="222"/>
      <c r="D739" s="222"/>
      <c r="E739" s="222"/>
      <c r="F739" s="220" t="s">
        <v>314</v>
      </c>
      <c r="G739" s="209" t="s">
        <v>317</v>
      </c>
      <c r="H739" s="218"/>
      <c r="I739" s="229"/>
    </row>
    <row r="740" spans="1:9" x14ac:dyDescent="0.25">
      <c r="A740"/>
      <c r="B740" s="221"/>
      <c r="C740" s="222"/>
      <c r="D740" s="222"/>
      <c r="E740" s="222"/>
      <c r="F740" s="218" t="s">
        <v>103</v>
      </c>
      <c r="G740" s="202" t="s">
        <v>323</v>
      </c>
      <c r="H740" s="218"/>
      <c r="I740" s="229"/>
    </row>
    <row r="741" spans="1:9" x14ac:dyDescent="0.25">
      <c r="A741"/>
      <c r="B741" s="221"/>
      <c r="C741" s="222"/>
      <c r="D741" s="222"/>
      <c r="E741" s="222"/>
      <c r="F741" s="218" t="s">
        <v>444</v>
      </c>
      <c r="G741" s="218" t="s">
        <v>52</v>
      </c>
      <c r="H741" s="218"/>
      <c r="I741" s="229"/>
    </row>
    <row r="742" spans="1:9" ht="60" x14ac:dyDescent="0.25">
      <c r="A742"/>
      <c r="B742" s="221"/>
      <c r="C742" s="222"/>
      <c r="D742" s="222"/>
      <c r="E742" s="222"/>
      <c r="F742" s="220" t="s">
        <v>227</v>
      </c>
      <c r="G742" s="209" t="s">
        <v>53</v>
      </c>
      <c r="H742" s="218"/>
      <c r="I742" s="229"/>
    </row>
    <row r="743" spans="1:9" x14ac:dyDescent="0.25">
      <c r="A743"/>
      <c r="B743" s="221"/>
      <c r="C743" s="222"/>
      <c r="D743" s="222"/>
      <c r="E743" s="222"/>
      <c r="F743" s="218" t="s">
        <v>214</v>
      </c>
      <c r="G743" s="218" t="s">
        <v>318</v>
      </c>
      <c r="H743" s="218"/>
      <c r="I743" s="228" t="s">
        <v>446</v>
      </c>
    </row>
    <row r="744" spans="1:9" ht="60" x14ac:dyDescent="0.25">
      <c r="A744"/>
      <c r="B744" s="221"/>
      <c r="C744" s="222"/>
      <c r="D744" s="222"/>
      <c r="E744" s="222"/>
      <c r="F744" s="205" t="s">
        <v>84</v>
      </c>
      <c r="G744" s="204" t="s">
        <v>431</v>
      </c>
      <c r="H744" s="218"/>
      <c r="I744" s="230" t="s">
        <v>445</v>
      </c>
    </row>
    <row r="745" spans="1:9" ht="90" x14ac:dyDescent="0.25">
      <c r="A745"/>
      <c r="B745" s="221"/>
      <c r="C745" s="222"/>
      <c r="D745" s="222"/>
      <c r="E745" s="224" t="s">
        <v>254</v>
      </c>
      <c r="F745" s="225" t="s">
        <v>213</v>
      </c>
      <c r="G745" s="207" t="s">
        <v>327</v>
      </c>
      <c r="H745" s="220" t="s">
        <v>448</v>
      </c>
      <c r="I745" s="230"/>
    </row>
    <row r="746" spans="1:9" x14ac:dyDescent="0.25">
      <c r="A746"/>
      <c r="B746" s="221"/>
      <c r="C746" s="222"/>
      <c r="D746" s="222"/>
      <c r="E746" s="222"/>
      <c r="F746" s="203" t="s">
        <v>35</v>
      </c>
      <c r="G746" s="202" t="s">
        <v>323</v>
      </c>
      <c r="H746" s="218"/>
      <c r="I746" s="230"/>
    </row>
    <row r="747" spans="1:9" x14ac:dyDescent="0.25">
      <c r="A747"/>
      <c r="B747" s="221"/>
      <c r="C747" s="222"/>
      <c r="D747" s="222"/>
      <c r="E747" s="222"/>
      <c r="F747" s="218" t="s">
        <v>103</v>
      </c>
      <c r="G747" s="202" t="s">
        <v>323</v>
      </c>
      <c r="H747" s="218"/>
      <c r="I747" s="230"/>
    </row>
    <row r="748" spans="1:9" ht="30" x14ac:dyDescent="0.25">
      <c r="A748"/>
      <c r="B748" s="221"/>
      <c r="C748" s="222"/>
      <c r="D748" s="222"/>
      <c r="E748" s="222"/>
      <c r="F748" s="205" t="s">
        <v>393</v>
      </c>
      <c r="G748" s="204" t="s">
        <v>447</v>
      </c>
      <c r="H748" s="218"/>
      <c r="I748" s="230"/>
    </row>
    <row r="749" spans="1:9" x14ac:dyDescent="0.25">
      <c r="A749"/>
      <c r="B749" s="221"/>
      <c r="C749" s="222"/>
      <c r="D749" s="222"/>
      <c r="E749" s="222"/>
      <c r="F749" s="205" t="s">
        <v>39</v>
      </c>
      <c r="G749" s="204" t="s">
        <v>316</v>
      </c>
      <c r="H749" s="218"/>
      <c r="I749" s="230"/>
    </row>
    <row r="750" spans="1:9" x14ac:dyDescent="0.25">
      <c r="A750"/>
      <c r="B750" s="221"/>
      <c r="C750" s="222"/>
      <c r="D750" s="222"/>
      <c r="E750" s="222"/>
      <c r="F750" s="205" t="s">
        <v>214</v>
      </c>
      <c r="G750" s="204" t="s">
        <v>318</v>
      </c>
      <c r="H750" s="218"/>
      <c r="I750" s="230"/>
    </row>
    <row r="751" spans="1:9" x14ac:dyDescent="0.25">
      <c r="A751"/>
      <c r="B751" s="221"/>
      <c r="C751" s="222"/>
      <c r="D751" s="222"/>
      <c r="E751" s="222"/>
      <c r="F751" s="205" t="s">
        <v>379</v>
      </c>
      <c r="G751" s="204" t="s">
        <v>52</v>
      </c>
      <c r="H751" s="218"/>
      <c r="I751" s="230"/>
    </row>
    <row r="752" spans="1:9" x14ac:dyDescent="0.25">
      <c r="A752"/>
      <c r="B752" s="221"/>
      <c r="C752" s="222"/>
      <c r="D752" s="222"/>
      <c r="E752" s="222"/>
      <c r="F752" s="205" t="s">
        <v>449</v>
      </c>
      <c r="G752" s="231" t="s">
        <v>450</v>
      </c>
      <c r="H752" s="218"/>
      <c r="I752" s="230" t="s">
        <v>451</v>
      </c>
    </row>
    <row r="753" spans="1:9" x14ac:dyDescent="0.25">
      <c r="A753"/>
      <c r="B753" s="221"/>
      <c r="C753" s="222"/>
      <c r="D753" s="222"/>
      <c r="E753" s="222"/>
      <c r="F753" s="205"/>
      <c r="G753" s="231"/>
      <c r="H753" s="218"/>
      <c r="I753" s="230" t="s">
        <v>452</v>
      </c>
    </row>
    <row r="754" spans="1:9" x14ac:dyDescent="0.25">
      <c r="A754"/>
      <c r="B754" s="221"/>
      <c r="C754" s="222"/>
      <c r="D754" s="222"/>
      <c r="E754" s="223" t="s">
        <v>331</v>
      </c>
      <c r="F754" s="218" t="s">
        <v>102</v>
      </c>
      <c r="G754" s="218" t="s">
        <v>337</v>
      </c>
      <c r="H754" s="218"/>
      <c r="I754" s="222" t="s">
        <v>338</v>
      </c>
    </row>
    <row r="755" spans="1:9" x14ac:dyDescent="0.25">
      <c r="A755"/>
      <c r="B755" s="221"/>
      <c r="C755" s="222"/>
      <c r="D755" s="222"/>
      <c r="E755" s="222"/>
      <c r="F755" s="218" t="s">
        <v>335</v>
      </c>
      <c r="G755" s="218" t="s">
        <v>336</v>
      </c>
      <c r="H755" s="218"/>
      <c r="I755" s="222" t="s">
        <v>344</v>
      </c>
    </row>
    <row r="756" spans="1:9" x14ac:dyDescent="0.25">
      <c r="A756"/>
      <c r="B756" s="221"/>
      <c r="C756" s="222"/>
      <c r="D756" s="222"/>
      <c r="E756" s="222"/>
      <c r="F756" s="222"/>
      <c r="G756" s="218"/>
      <c r="H756" s="218"/>
      <c r="I756" s="222"/>
    </row>
    <row r="757" spans="1:9" s="24" customFormat="1" ht="15" customHeight="1" x14ac:dyDescent="0.25">
      <c r="B757" s="799" t="s">
        <v>498</v>
      </c>
      <c r="C757" s="159" t="s">
        <v>497</v>
      </c>
      <c r="D757" s="159"/>
      <c r="E757" s="159" t="s">
        <v>499</v>
      </c>
      <c r="F757" s="159" t="s">
        <v>213</v>
      </c>
      <c r="G757" s="160" t="s">
        <v>323</v>
      </c>
      <c r="H757" s="160"/>
      <c r="I757" s="159"/>
    </row>
    <row r="758" spans="1:9" s="24" customFormat="1" x14ac:dyDescent="0.25">
      <c r="B758" s="800"/>
      <c r="C758" s="161"/>
      <c r="D758" s="161"/>
      <c r="E758" s="161"/>
      <c r="F758" s="161" t="s">
        <v>35</v>
      </c>
      <c r="G758" s="162" t="s">
        <v>323</v>
      </c>
      <c r="H758" s="162"/>
      <c r="I758" s="161"/>
    </row>
    <row r="759" spans="1:9" s="24" customFormat="1" x14ac:dyDescent="0.25">
      <c r="B759" s="800"/>
      <c r="C759" s="161"/>
      <c r="D759" s="161"/>
      <c r="E759" s="161"/>
      <c r="F759" s="161" t="s">
        <v>39</v>
      </c>
      <c r="G759" s="162" t="s">
        <v>323</v>
      </c>
      <c r="H759" s="162"/>
      <c r="I759" s="161"/>
    </row>
    <row r="760" spans="1:9" s="24" customFormat="1" x14ac:dyDescent="0.25">
      <c r="B760" s="800"/>
      <c r="C760" s="161"/>
      <c r="D760" s="161"/>
      <c r="E760" s="161"/>
      <c r="F760" s="161" t="s">
        <v>214</v>
      </c>
      <c r="G760" s="162" t="s">
        <v>323</v>
      </c>
      <c r="H760" s="162"/>
      <c r="I760" s="161" t="s">
        <v>501</v>
      </c>
    </row>
    <row r="761" spans="1:9" s="24" customFormat="1" x14ac:dyDescent="0.25">
      <c r="B761" s="328"/>
      <c r="C761" s="163"/>
      <c r="D761" s="163"/>
      <c r="E761" s="163"/>
      <c r="F761" s="163"/>
      <c r="G761" s="164"/>
      <c r="H761" s="111" t="s">
        <v>500</v>
      </c>
      <c r="I761" s="163"/>
    </row>
    <row r="762" spans="1:9" s="24" customFormat="1" x14ac:dyDescent="0.25">
      <c r="B762" s="328"/>
      <c r="C762" s="163"/>
      <c r="D762" s="163"/>
      <c r="E762" s="163"/>
      <c r="F762" s="163"/>
      <c r="G762" s="164"/>
      <c r="H762" s="164"/>
      <c r="I762" s="163"/>
    </row>
    <row r="763" spans="1:9" s="24" customFormat="1" x14ac:dyDescent="0.25">
      <c r="B763" s="329"/>
      <c r="C763" s="163"/>
      <c r="D763" s="163"/>
      <c r="E763" s="163"/>
      <c r="F763" s="163"/>
      <c r="G763" s="164"/>
      <c r="H763" s="164"/>
      <c r="I763" s="163"/>
    </row>
    <row r="764" spans="1:9" s="24" customFormat="1" x14ac:dyDescent="0.25">
      <c r="B764" s="329"/>
      <c r="C764" s="163"/>
      <c r="D764" s="163"/>
      <c r="E764" s="163"/>
      <c r="F764" s="163"/>
      <c r="G764" s="164"/>
      <c r="H764" s="164"/>
      <c r="I764" s="163"/>
    </row>
    <row r="765" spans="1:9" s="24" customFormat="1" x14ac:dyDescent="0.25">
      <c r="B765" s="329"/>
      <c r="C765" s="163"/>
      <c r="D765" s="163"/>
      <c r="E765" s="163"/>
      <c r="F765" s="163"/>
      <c r="G765" s="164"/>
      <c r="H765" s="164"/>
      <c r="I765" s="163"/>
    </row>
    <row r="766" spans="1:9" s="24" customFormat="1" x14ac:dyDescent="0.25">
      <c r="B766" s="329"/>
      <c r="C766" s="163"/>
      <c r="D766" s="163"/>
      <c r="E766" s="163"/>
      <c r="F766" s="163"/>
      <c r="G766" s="164"/>
      <c r="H766" s="164"/>
      <c r="I766" s="163"/>
    </row>
    <row r="767" spans="1:9" s="24" customFormat="1" x14ac:dyDescent="0.25">
      <c r="B767" s="329"/>
      <c r="C767" s="163"/>
      <c r="D767" s="163"/>
      <c r="E767" s="163"/>
      <c r="F767" s="163"/>
      <c r="G767" s="164"/>
      <c r="H767" s="164"/>
      <c r="I767" s="163"/>
    </row>
    <row r="768" spans="1:9" s="24" customFormat="1" x14ac:dyDescent="0.25">
      <c r="B768" s="329"/>
      <c r="C768" s="163"/>
      <c r="D768" s="163"/>
      <c r="E768" s="163"/>
      <c r="F768" s="163"/>
      <c r="G768" s="164"/>
      <c r="H768" s="164"/>
      <c r="I768" s="163"/>
    </row>
    <row r="769" spans="2:9" s="24" customFormat="1" x14ac:dyDescent="0.25">
      <c r="B769" s="329"/>
      <c r="C769" s="163"/>
      <c r="D769" s="163"/>
      <c r="E769" s="163"/>
      <c r="F769" s="163"/>
      <c r="G769" s="164"/>
      <c r="H769" s="164"/>
      <c r="I769" s="163"/>
    </row>
    <row r="770" spans="2:9" s="24" customFormat="1" x14ac:dyDescent="0.25">
      <c r="B770" s="329"/>
      <c r="C770" s="163"/>
      <c r="D770" s="163"/>
      <c r="E770" s="163"/>
      <c r="F770" s="163"/>
      <c r="G770" s="164"/>
      <c r="H770" s="164"/>
      <c r="I770" s="163"/>
    </row>
    <row r="771" spans="2:9" s="24" customFormat="1" x14ac:dyDescent="0.25">
      <c r="B771" s="329"/>
      <c r="C771" s="163"/>
      <c r="D771" s="163"/>
      <c r="E771" s="163"/>
      <c r="F771" s="163"/>
      <c r="G771" s="164"/>
      <c r="H771" s="164"/>
      <c r="I771" s="163"/>
    </row>
    <row r="772" spans="2:9" s="24" customFormat="1" x14ac:dyDescent="0.25">
      <c r="B772" s="329"/>
      <c r="C772" s="163"/>
      <c r="D772" s="163"/>
      <c r="E772" s="163"/>
      <c r="F772" s="163"/>
      <c r="G772" s="164"/>
      <c r="H772" s="164"/>
      <c r="I772" s="163"/>
    </row>
    <row r="773" spans="2:9" s="24" customFormat="1" x14ac:dyDescent="0.25">
      <c r="B773" s="329"/>
      <c r="C773" s="163"/>
      <c r="D773" s="163"/>
      <c r="E773" s="163"/>
      <c r="F773" s="163"/>
      <c r="G773" s="164"/>
      <c r="H773" s="164"/>
      <c r="I773" s="163"/>
    </row>
    <row r="774" spans="2:9" s="24" customFormat="1" x14ac:dyDescent="0.25">
      <c r="B774" s="329"/>
      <c r="C774" s="163"/>
      <c r="D774" s="163"/>
      <c r="E774" s="163"/>
      <c r="F774" s="163"/>
      <c r="G774" s="164"/>
      <c r="H774" s="164"/>
      <c r="I774" s="163"/>
    </row>
    <row r="775" spans="2:9" s="24" customFormat="1" x14ac:dyDescent="0.25">
      <c r="B775" s="329"/>
      <c r="C775" s="163"/>
      <c r="D775" s="163"/>
      <c r="E775" s="163"/>
      <c r="F775" s="163"/>
      <c r="G775" s="164"/>
      <c r="H775" s="164"/>
      <c r="I775" s="163"/>
    </row>
    <row r="776" spans="2:9" s="24" customFormat="1" x14ac:dyDescent="0.25">
      <c r="B776" s="329"/>
      <c r="C776" s="163"/>
      <c r="D776" s="163"/>
      <c r="E776" s="163"/>
      <c r="F776" s="163"/>
      <c r="G776" s="164"/>
      <c r="H776" s="164"/>
      <c r="I776" s="163"/>
    </row>
    <row r="777" spans="2:9" s="24" customFormat="1" x14ac:dyDescent="0.25">
      <c r="B777" s="329"/>
      <c r="C777" s="163"/>
      <c r="D777" s="163"/>
      <c r="E777" s="163"/>
      <c r="F777" s="163"/>
      <c r="G777" s="164"/>
      <c r="H777" s="164"/>
      <c r="I777" s="163"/>
    </row>
    <row r="778" spans="2:9" s="24" customFormat="1" x14ac:dyDescent="0.25">
      <c r="B778" s="330"/>
      <c r="C778" s="331"/>
      <c r="D778" s="331"/>
      <c r="E778" s="331"/>
      <c r="F778" s="331"/>
      <c r="G778" s="332"/>
      <c r="H778" s="332"/>
      <c r="I778" s="331"/>
    </row>
    <row r="779" spans="2:9" s="24" customFormat="1" x14ac:dyDescent="0.25">
      <c r="B779" s="330"/>
      <c r="C779" s="331"/>
      <c r="D779" s="331"/>
      <c r="E779" s="331"/>
      <c r="F779" s="331"/>
      <c r="G779" s="332"/>
      <c r="H779" s="332"/>
      <c r="I779" s="331"/>
    </row>
    <row r="780" spans="2:9" s="24" customFormat="1" x14ac:dyDescent="0.25">
      <c r="B780" s="330"/>
      <c r="C780" s="331"/>
      <c r="D780" s="331"/>
      <c r="E780" s="331"/>
      <c r="F780" s="331"/>
      <c r="G780" s="332"/>
      <c r="H780" s="332"/>
      <c r="I780" s="331"/>
    </row>
    <row r="781" spans="2:9" s="24" customFormat="1" x14ac:dyDescent="0.25">
      <c r="B781" s="330"/>
      <c r="C781" s="331"/>
      <c r="D781" s="331"/>
      <c r="E781" s="331"/>
      <c r="F781" s="331"/>
      <c r="G781" s="332"/>
      <c r="H781" s="332"/>
      <c r="I781" s="331"/>
    </row>
    <row r="782" spans="2:9" s="24" customFormat="1" x14ac:dyDescent="0.25">
      <c r="B782" s="330"/>
      <c r="C782" s="331"/>
      <c r="D782" s="331"/>
      <c r="E782" s="331"/>
      <c r="F782" s="331"/>
      <c r="G782" s="332"/>
      <c r="H782" s="332"/>
      <c r="I782" s="331"/>
    </row>
    <row r="783" spans="2:9" s="24" customFormat="1" x14ac:dyDescent="0.25">
      <c r="B783" s="330"/>
      <c r="C783" s="331"/>
      <c r="D783" s="331"/>
      <c r="E783" s="331"/>
      <c r="F783" s="331"/>
      <c r="G783" s="332"/>
      <c r="H783" s="332"/>
      <c r="I783" s="331"/>
    </row>
    <row r="784" spans="2:9" s="24" customFormat="1" x14ac:dyDescent="0.25">
      <c r="B784" s="330"/>
      <c r="C784" s="331"/>
      <c r="D784" s="331"/>
      <c r="E784" s="331"/>
      <c r="F784" s="331"/>
      <c r="G784" s="332"/>
      <c r="H784" s="332"/>
      <c r="I784" s="331"/>
    </row>
    <row r="785" spans="1:9" s="24" customFormat="1" x14ac:dyDescent="0.25">
      <c r="B785" s="330"/>
      <c r="C785" s="331"/>
      <c r="D785" s="331"/>
      <c r="E785" s="331"/>
      <c r="F785" s="331"/>
      <c r="G785" s="332"/>
      <c r="H785" s="332"/>
      <c r="I785" s="331"/>
    </row>
    <row r="786" spans="1:9" s="24" customFormat="1" x14ac:dyDescent="0.25">
      <c r="B786" s="330"/>
      <c r="C786" s="331"/>
      <c r="D786" s="331"/>
      <c r="E786" s="331"/>
      <c r="F786" s="331"/>
      <c r="G786" s="332"/>
      <c r="H786" s="332"/>
      <c r="I786" s="331"/>
    </row>
    <row r="787" spans="1:9" s="24" customFormat="1" x14ac:dyDescent="0.25">
      <c r="B787" s="330"/>
      <c r="C787" s="331"/>
      <c r="D787" s="331"/>
      <c r="E787" s="331"/>
      <c r="F787" s="331"/>
      <c r="G787" s="332"/>
      <c r="H787" s="332"/>
      <c r="I787" s="331"/>
    </row>
    <row r="788" spans="1:9" x14ac:dyDescent="0.25">
      <c r="A788"/>
      <c r="B788" s="791" t="s">
        <v>339</v>
      </c>
      <c r="C788" s="232" t="s">
        <v>340</v>
      </c>
      <c r="D788" s="232"/>
      <c r="E788" s="233" t="s">
        <v>453</v>
      </c>
      <c r="F788" s="232"/>
      <c r="G788" s="238"/>
      <c r="H788" s="238"/>
      <c r="I788" s="232"/>
    </row>
    <row r="789" spans="1:9" x14ac:dyDescent="0.25">
      <c r="A789"/>
      <c r="B789" s="792"/>
      <c r="C789" s="234"/>
      <c r="D789" s="234"/>
      <c r="E789" s="235"/>
      <c r="F789" s="234"/>
      <c r="G789" s="239"/>
      <c r="H789" s="239"/>
      <c r="I789" s="234"/>
    </row>
    <row r="790" spans="1:9" x14ac:dyDescent="0.25">
      <c r="A790"/>
      <c r="B790" s="792"/>
      <c r="C790" s="234"/>
      <c r="D790" s="234"/>
      <c r="E790" s="235"/>
      <c r="F790" s="234"/>
      <c r="G790" s="239"/>
      <c r="H790" s="239"/>
      <c r="I790" s="234"/>
    </row>
    <row r="791" spans="1:9" x14ac:dyDescent="0.25">
      <c r="A791"/>
      <c r="B791" s="792"/>
      <c r="C791" s="234"/>
      <c r="D791" s="234"/>
      <c r="E791" s="235"/>
      <c r="F791" s="234"/>
      <c r="G791" s="239"/>
      <c r="H791" s="239"/>
      <c r="I791" s="234"/>
    </row>
    <row r="792" spans="1:9" x14ac:dyDescent="0.25">
      <c r="A792"/>
      <c r="B792" s="792"/>
      <c r="C792" s="234"/>
      <c r="D792" s="234"/>
      <c r="E792" s="235"/>
      <c r="F792" s="234"/>
      <c r="G792" s="239"/>
      <c r="H792" s="239"/>
      <c r="I792" s="234"/>
    </row>
    <row r="793" spans="1:9" x14ac:dyDescent="0.25">
      <c r="A793"/>
      <c r="B793" s="792"/>
      <c r="C793" s="234"/>
      <c r="D793" s="234"/>
      <c r="E793" s="235" t="s">
        <v>469</v>
      </c>
      <c r="F793" s="234"/>
      <c r="G793" s="234" t="s">
        <v>195</v>
      </c>
      <c r="H793" s="239" t="s">
        <v>409</v>
      </c>
      <c r="I793" s="234" t="s">
        <v>482</v>
      </c>
    </row>
    <row r="794" spans="1:9" x14ac:dyDescent="0.25">
      <c r="A794"/>
      <c r="B794" s="792"/>
      <c r="C794" s="234"/>
      <c r="D794" s="234"/>
      <c r="E794" s="235"/>
      <c r="F794" s="111" t="s">
        <v>470</v>
      </c>
      <c r="G794" s="239"/>
      <c r="H794" s="239"/>
      <c r="I794" s="234" t="s">
        <v>473</v>
      </c>
    </row>
    <row r="795" spans="1:9" x14ac:dyDescent="0.25">
      <c r="A795"/>
      <c r="B795" s="792"/>
      <c r="C795" s="234"/>
      <c r="D795" s="234"/>
      <c r="E795" s="235"/>
      <c r="F795" s="111" t="s">
        <v>351</v>
      </c>
      <c r="G795" s="239" t="s">
        <v>195</v>
      </c>
      <c r="H795" s="239" t="s">
        <v>481</v>
      </c>
      <c r="I795" s="234" t="s">
        <v>474</v>
      </c>
    </row>
    <row r="796" spans="1:9" x14ac:dyDescent="0.25">
      <c r="A796"/>
      <c r="B796" s="792"/>
      <c r="C796" s="234"/>
      <c r="D796" s="234"/>
      <c r="E796" s="235"/>
      <c r="F796" s="235" t="s">
        <v>475</v>
      </c>
      <c r="G796" s="239" t="s">
        <v>479</v>
      </c>
      <c r="H796" s="239" t="s">
        <v>480</v>
      </c>
      <c r="I796" s="234" t="s">
        <v>478</v>
      </c>
    </row>
    <row r="797" spans="1:9" x14ac:dyDescent="0.25">
      <c r="A797"/>
      <c r="B797" s="792"/>
      <c r="C797" s="234"/>
      <c r="D797" s="234"/>
      <c r="E797" s="235"/>
      <c r="F797" s="235"/>
      <c r="G797" s="239" t="s">
        <v>195</v>
      </c>
      <c r="H797" s="239" t="s">
        <v>477</v>
      </c>
      <c r="I797" s="234"/>
    </row>
    <row r="798" spans="1:9" x14ac:dyDescent="0.25">
      <c r="A798"/>
      <c r="B798" s="792"/>
      <c r="C798" s="234"/>
      <c r="D798" s="234"/>
      <c r="E798" s="235"/>
      <c r="F798" s="235" t="s">
        <v>476</v>
      </c>
      <c r="G798" s="239"/>
      <c r="H798" s="239"/>
      <c r="I798" s="234"/>
    </row>
    <row r="799" spans="1:9" x14ac:dyDescent="0.25">
      <c r="A799"/>
      <c r="B799" s="792"/>
      <c r="C799" s="234"/>
      <c r="D799" s="234"/>
      <c r="E799" s="235"/>
      <c r="F799" s="234"/>
      <c r="G799" s="239"/>
      <c r="H799" s="239"/>
      <c r="I799" s="234"/>
    </row>
    <row r="800" spans="1:9" x14ac:dyDescent="0.25">
      <c r="A800"/>
      <c r="B800" s="792"/>
      <c r="C800" s="236"/>
      <c r="D800" s="236"/>
      <c r="E800" s="235" t="s">
        <v>341</v>
      </c>
      <c r="F800" s="234"/>
      <c r="G800" s="234" t="s">
        <v>342</v>
      </c>
      <c r="H800" s="239" t="s">
        <v>343</v>
      </c>
      <c r="I800" s="234" t="s">
        <v>345</v>
      </c>
    </row>
    <row r="801" spans="1:9" x14ac:dyDescent="0.25">
      <c r="A801"/>
      <c r="B801" s="237"/>
      <c r="C801" s="236"/>
      <c r="D801" s="236"/>
      <c r="E801" s="236"/>
      <c r="F801" s="111" t="s">
        <v>351</v>
      </c>
      <c r="G801" s="240" t="s">
        <v>352</v>
      </c>
      <c r="H801" s="240" t="s">
        <v>354</v>
      </c>
      <c r="I801" s="236"/>
    </row>
    <row r="802" spans="1:9" x14ac:dyDescent="0.25">
      <c r="A802"/>
      <c r="B802" s="237"/>
      <c r="C802" s="236"/>
      <c r="D802" s="236"/>
      <c r="E802" s="236"/>
      <c r="F802" s="240"/>
      <c r="G802" s="240" t="s">
        <v>342</v>
      </c>
      <c r="H802" s="240" t="s">
        <v>356</v>
      </c>
      <c r="I802" s="236"/>
    </row>
    <row r="803" spans="1:9" x14ac:dyDescent="0.25">
      <c r="A803"/>
      <c r="B803" s="237"/>
      <c r="C803" s="236"/>
      <c r="D803" s="236"/>
      <c r="E803" s="236"/>
      <c r="F803" s="240"/>
      <c r="G803" s="240" t="s">
        <v>353</v>
      </c>
      <c r="H803" s="240" t="s">
        <v>355</v>
      </c>
      <c r="I803" s="236"/>
    </row>
    <row r="804" spans="1:9" x14ac:dyDescent="0.25">
      <c r="A804"/>
      <c r="B804" s="237"/>
      <c r="C804" s="236"/>
      <c r="D804" s="236"/>
      <c r="E804" s="236"/>
      <c r="F804" s="111" t="s">
        <v>350</v>
      </c>
      <c r="G804" s="240"/>
      <c r="H804" s="240"/>
      <c r="I804" s="236" t="s">
        <v>357</v>
      </c>
    </row>
    <row r="805" spans="1:9" x14ac:dyDescent="0.25">
      <c r="A805"/>
      <c r="B805" s="237"/>
      <c r="C805" s="236"/>
      <c r="D805" s="236"/>
      <c r="E805" s="236"/>
      <c r="F805" s="236"/>
      <c r="G805" s="240"/>
      <c r="H805" s="240"/>
      <c r="I805" s="236"/>
    </row>
    <row r="806" spans="1:9" x14ac:dyDescent="0.25">
      <c r="A806"/>
      <c r="B806" s="237"/>
      <c r="C806" s="236"/>
      <c r="D806" s="236"/>
      <c r="E806" s="236"/>
      <c r="F806" s="236"/>
      <c r="G806" s="240"/>
      <c r="H806" s="240"/>
      <c r="I806" s="236"/>
    </row>
    <row r="807" spans="1:9" x14ac:dyDescent="0.25">
      <c r="A807"/>
      <c r="B807" s="237"/>
      <c r="C807" s="236"/>
      <c r="D807" s="236"/>
      <c r="E807" s="236"/>
      <c r="F807" s="236"/>
      <c r="G807" s="240"/>
      <c r="H807" s="240"/>
      <c r="I807" s="236"/>
    </row>
    <row r="808" spans="1:9" x14ac:dyDescent="0.25">
      <c r="A808"/>
      <c r="B808" s="237"/>
      <c r="C808" s="236"/>
      <c r="D808" s="236"/>
      <c r="E808" s="236"/>
      <c r="F808" s="236"/>
      <c r="G808" s="240"/>
      <c r="H808" s="240"/>
      <c r="I808" s="236"/>
    </row>
    <row r="809" spans="1:9" x14ac:dyDescent="0.25">
      <c r="A809"/>
      <c r="B809" s="237"/>
      <c r="C809" s="236"/>
      <c r="D809" s="236"/>
      <c r="E809" s="236"/>
      <c r="F809" s="236"/>
      <c r="G809" s="240"/>
      <c r="H809" s="240"/>
      <c r="I809" s="236"/>
    </row>
    <row r="810" spans="1:9" x14ac:dyDescent="0.25">
      <c r="A810"/>
      <c r="B810" s="237"/>
      <c r="C810" s="236"/>
      <c r="D810" s="236"/>
      <c r="E810" s="236"/>
      <c r="F810" s="236"/>
      <c r="G810" s="240"/>
      <c r="H810" s="240"/>
      <c r="I810" s="236"/>
    </row>
    <row r="811" spans="1:9" x14ac:dyDescent="0.25">
      <c r="A811"/>
      <c r="B811" s="237"/>
      <c r="C811" s="236"/>
      <c r="D811" s="236"/>
      <c r="E811" s="236"/>
      <c r="F811" s="236"/>
      <c r="G811" s="240"/>
      <c r="H811" s="240"/>
      <c r="I811" s="236"/>
    </row>
    <row r="812" spans="1:9" x14ac:dyDescent="0.25">
      <c r="A812"/>
      <c r="B812" s="237"/>
      <c r="C812" s="236"/>
      <c r="D812" s="236"/>
      <c r="E812" s="236"/>
      <c r="F812" s="236"/>
      <c r="G812" s="240"/>
      <c r="H812" s="240"/>
      <c r="I812" s="236"/>
    </row>
    <row r="813" spans="1:9" x14ac:dyDescent="0.25">
      <c r="A813"/>
      <c r="B813" s="237"/>
      <c r="C813" s="236"/>
      <c r="D813" s="236"/>
      <c r="E813" s="236"/>
      <c r="F813" s="236"/>
      <c r="G813" s="240"/>
      <c r="H813" s="240"/>
      <c r="I813" s="236"/>
    </row>
    <row r="814" spans="1:9" x14ac:dyDescent="0.25">
      <c r="A814"/>
      <c r="B814" s="237"/>
      <c r="C814" s="236"/>
      <c r="D814" s="236"/>
      <c r="E814" s="236"/>
      <c r="F814" s="236"/>
      <c r="G814" s="240"/>
      <c r="H814" s="240"/>
      <c r="I814" s="236"/>
    </row>
    <row r="815" spans="1:9" x14ac:dyDescent="0.25">
      <c r="A815"/>
      <c r="B815" s="237"/>
      <c r="C815" s="236"/>
      <c r="D815" s="236"/>
      <c r="E815" s="236"/>
      <c r="F815" s="236"/>
      <c r="G815" s="240"/>
      <c r="H815" s="240"/>
      <c r="I815" s="236"/>
    </row>
    <row r="816" spans="1:9" x14ac:dyDescent="0.25">
      <c r="A816"/>
      <c r="B816" s="237"/>
      <c r="C816" s="236"/>
      <c r="D816" s="236"/>
      <c r="E816" s="236"/>
      <c r="F816" s="236"/>
      <c r="G816" s="240"/>
      <c r="H816" s="240"/>
      <c r="I816" s="236"/>
    </row>
    <row r="817" spans="1:9" x14ac:dyDescent="0.25">
      <c r="A817"/>
      <c r="B817" s="237"/>
      <c r="C817" s="236"/>
      <c r="D817" s="236"/>
      <c r="E817" s="236"/>
      <c r="F817" s="236"/>
      <c r="G817" s="240"/>
      <c r="H817" s="240"/>
      <c r="I817" s="236"/>
    </row>
    <row r="818" spans="1:9" x14ac:dyDescent="0.25">
      <c r="A818"/>
      <c r="B818" s="237"/>
      <c r="C818" s="236"/>
      <c r="D818" s="236"/>
      <c r="E818" s="236"/>
      <c r="F818" s="236"/>
      <c r="G818" s="240"/>
      <c r="H818" s="240"/>
      <c r="I818" s="236"/>
    </row>
    <row r="819" spans="1:9" x14ac:dyDescent="0.25">
      <c r="A819"/>
      <c r="B819" s="237"/>
      <c r="C819" s="236"/>
      <c r="D819" s="236"/>
      <c r="E819" s="236"/>
      <c r="F819" s="236"/>
      <c r="G819" s="240"/>
      <c r="H819" s="240"/>
      <c r="I819" s="236"/>
    </row>
    <row r="820" spans="1:9" x14ac:dyDescent="0.25">
      <c r="A820"/>
      <c r="B820" s="237"/>
      <c r="C820" s="236"/>
      <c r="D820" s="236"/>
      <c r="E820" s="236"/>
      <c r="F820" s="236"/>
      <c r="G820" s="240"/>
      <c r="H820" s="240"/>
      <c r="I820" s="236"/>
    </row>
    <row r="821" spans="1:9" x14ac:dyDescent="0.25">
      <c r="A821"/>
      <c r="B821" s="237"/>
      <c r="C821" s="236"/>
      <c r="D821" s="236"/>
      <c r="E821" s="236"/>
      <c r="F821" s="236"/>
      <c r="G821" s="240"/>
      <c r="H821" s="240"/>
      <c r="I821" s="236"/>
    </row>
    <row r="822" spans="1:9" x14ac:dyDescent="0.25">
      <c r="A822"/>
      <c r="B822" s="237"/>
      <c r="C822" s="236"/>
      <c r="D822" s="236"/>
      <c r="E822" s="236"/>
      <c r="F822" s="236"/>
      <c r="G822" s="240"/>
      <c r="H822" s="240"/>
      <c r="I822" s="236"/>
    </row>
    <row r="823" spans="1:9" x14ac:dyDescent="0.25">
      <c r="A823"/>
      <c r="B823" s="237"/>
      <c r="C823" s="236"/>
      <c r="D823" s="236"/>
      <c r="E823" s="236"/>
      <c r="F823" s="236"/>
      <c r="G823" s="240"/>
      <c r="H823" s="240"/>
      <c r="I823" s="236"/>
    </row>
    <row r="824" spans="1:9" x14ac:dyDescent="0.25">
      <c r="B824" s="788" t="s">
        <v>456</v>
      </c>
      <c r="C824" s="333" t="s">
        <v>454</v>
      </c>
      <c r="D824" s="333"/>
      <c r="E824" s="334" t="s">
        <v>455</v>
      </c>
      <c r="F824" s="333"/>
      <c r="G824" s="333" t="s">
        <v>195</v>
      </c>
      <c r="H824" s="338" t="s">
        <v>409</v>
      </c>
      <c r="I824" s="333"/>
    </row>
    <row r="825" spans="1:9" x14ac:dyDescent="0.25">
      <c r="B825" s="789"/>
      <c r="C825" s="335"/>
      <c r="D825" s="335"/>
      <c r="E825" s="335"/>
      <c r="F825" s="335"/>
      <c r="G825" s="335" t="s">
        <v>280</v>
      </c>
      <c r="H825" s="339" t="s">
        <v>457</v>
      </c>
      <c r="I825" s="335" t="s">
        <v>467</v>
      </c>
    </row>
    <row r="826" spans="1:9" x14ac:dyDescent="0.25">
      <c r="B826" s="789"/>
      <c r="C826" s="336"/>
      <c r="D826" s="336"/>
      <c r="E826" s="336"/>
      <c r="F826" s="111" t="s">
        <v>458</v>
      </c>
      <c r="G826" s="340" t="s">
        <v>459</v>
      </c>
      <c r="H826" s="340" t="s">
        <v>461</v>
      </c>
      <c r="I826" s="336" t="s">
        <v>468</v>
      </c>
    </row>
    <row r="827" spans="1:9" x14ac:dyDescent="0.25">
      <c r="B827" s="337"/>
      <c r="C827" s="336"/>
      <c r="D827" s="336"/>
      <c r="E827" s="336"/>
      <c r="F827" s="336"/>
      <c r="G827" s="340" t="s">
        <v>280</v>
      </c>
      <c r="H827" s="339" t="s">
        <v>457</v>
      </c>
      <c r="I827" s="336"/>
    </row>
    <row r="828" spans="1:9" ht="90" x14ac:dyDescent="0.25">
      <c r="B828" s="337"/>
      <c r="C828" s="336"/>
      <c r="D828" s="336"/>
      <c r="E828" s="336"/>
      <c r="F828" s="336"/>
      <c r="G828" s="341" t="s">
        <v>460</v>
      </c>
      <c r="H828" s="342" t="s">
        <v>462</v>
      </c>
      <c r="I828" s="336"/>
    </row>
    <row r="829" spans="1:9" x14ac:dyDescent="0.25">
      <c r="B829" s="337"/>
      <c r="C829" s="336"/>
      <c r="D829" s="336"/>
      <c r="E829" s="336"/>
      <c r="F829" s="111" t="s">
        <v>463</v>
      </c>
      <c r="G829" s="340" t="s">
        <v>195</v>
      </c>
      <c r="H829" s="340" t="s">
        <v>464</v>
      </c>
      <c r="I829" s="336" t="s">
        <v>466</v>
      </c>
    </row>
    <row r="830" spans="1:9" x14ac:dyDescent="0.25">
      <c r="B830" s="337"/>
      <c r="C830" s="336"/>
      <c r="D830" s="336"/>
      <c r="E830" s="336"/>
      <c r="F830" s="336"/>
      <c r="G830" s="340" t="s">
        <v>280</v>
      </c>
      <c r="H830" s="340" t="s">
        <v>465</v>
      </c>
      <c r="I830" s="336"/>
    </row>
    <row r="831" spans="1:9" x14ac:dyDescent="0.25">
      <c r="B831" s="337"/>
      <c r="C831" s="336"/>
      <c r="D831" s="336"/>
      <c r="E831" s="336"/>
      <c r="F831" s="336"/>
      <c r="G831" s="340"/>
      <c r="H831" s="340"/>
      <c r="I831" s="336"/>
    </row>
    <row r="832" spans="1:9" x14ac:dyDescent="0.25">
      <c r="B832" s="337"/>
      <c r="C832" s="336"/>
      <c r="D832" s="336"/>
      <c r="E832" s="336"/>
      <c r="F832" s="336" t="s">
        <v>471</v>
      </c>
      <c r="G832" s="340" t="s">
        <v>195</v>
      </c>
      <c r="H832" s="340"/>
      <c r="I832" s="336"/>
    </row>
    <row r="833" spans="2:9" x14ac:dyDescent="0.25">
      <c r="B833" s="337"/>
      <c r="C833" s="336"/>
      <c r="D833" s="336"/>
      <c r="E833" s="336"/>
      <c r="F833" s="336" t="s">
        <v>472</v>
      </c>
      <c r="G833" s="340"/>
      <c r="H833" s="340"/>
      <c r="I833" s="336"/>
    </row>
    <row r="834" spans="2:9" x14ac:dyDescent="0.25">
      <c r="B834" s="337"/>
      <c r="C834" s="336"/>
      <c r="D834" s="336"/>
      <c r="E834" s="336"/>
      <c r="F834" s="336"/>
      <c r="G834" s="340"/>
      <c r="H834" s="340"/>
      <c r="I834" s="336"/>
    </row>
    <row r="835" spans="2:9" x14ac:dyDescent="0.25">
      <c r="B835" s="337"/>
      <c r="C835" s="336"/>
      <c r="D835" s="336"/>
      <c r="E835" s="336"/>
      <c r="F835" s="336"/>
      <c r="G835" s="340"/>
      <c r="H835" s="340"/>
      <c r="I835" s="336"/>
    </row>
    <row r="836" spans="2:9" x14ac:dyDescent="0.25">
      <c r="B836" s="337"/>
      <c r="C836" s="336"/>
      <c r="D836" s="336"/>
      <c r="E836" s="336"/>
      <c r="F836" s="336"/>
      <c r="G836" s="340"/>
      <c r="H836" s="340"/>
      <c r="I836" s="336"/>
    </row>
    <row r="837" spans="2:9" x14ac:dyDescent="0.25">
      <c r="B837" s="337"/>
      <c r="C837" s="336"/>
      <c r="D837" s="336"/>
      <c r="E837" s="336"/>
      <c r="F837" s="336"/>
      <c r="G837" s="340"/>
      <c r="H837" s="340"/>
      <c r="I837" s="336"/>
    </row>
    <row r="838" spans="2:9" x14ac:dyDescent="0.25">
      <c r="B838" s="337"/>
      <c r="C838" s="336"/>
      <c r="D838" s="336"/>
      <c r="E838" s="336"/>
      <c r="F838" s="336"/>
      <c r="G838" s="340"/>
      <c r="H838" s="340"/>
      <c r="I838" s="336"/>
    </row>
    <row r="839" spans="2:9" x14ac:dyDescent="0.25">
      <c r="B839" s="337"/>
      <c r="C839" s="336"/>
      <c r="D839" s="336"/>
      <c r="E839" s="336"/>
      <c r="F839" s="336"/>
      <c r="G839" s="340"/>
      <c r="H839" s="340"/>
      <c r="I839" s="336"/>
    </row>
    <row r="840" spans="2:9" x14ac:dyDescent="0.25">
      <c r="B840" s="337"/>
      <c r="C840" s="336"/>
      <c r="D840" s="336"/>
      <c r="E840" s="336"/>
      <c r="F840" s="336"/>
      <c r="G840" s="340"/>
      <c r="H840" s="340"/>
      <c r="I840" s="336"/>
    </row>
    <row r="841" spans="2:9" x14ac:dyDescent="0.25">
      <c r="B841" s="337"/>
      <c r="C841" s="336"/>
      <c r="D841" s="336"/>
      <c r="E841" s="336"/>
      <c r="F841" s="336"/>
      <c r="G841" s="340"/>
      <c r="H841" s="340"/>
      <c r="I841" s="336"/>
    </row>
    <row r="842" spans="2:9" x14ac:dyDescent="0.25">
      <c r="B842" s="343" t="s">
        <v>495</v>
      </c>
      <c r="C842" s="343"/>
      <c r="D842" s="343"/>
      <c r="E842" s="343"/>
      <c r="F842" s="343"/>
      <c r="G842" s="344"/>
      <c r="H842" s="344"/>
      <c r="I842" s="343"/>
    </row>
    <row r="843" spans="2:9" x14ac:dyDescent="0.25">
      <c r="B843" s="343"/>
      <c r="C843" s="343"/>
      <c r="D843" s="343"/>
      <c r="E843" s="343"/>
      <c r="F843" s="343"/>
      <c r="G843" s="344"/>
      <c r="H843" s="344"/>
      <c r="I843" s="343"/>
    </row>
    <row r="844" spans="2:9" x14ac:dyDescent="0.25">
      <c r="B844" s="343"/>
      <c r="C844" s="343"/>
      <c r="D844" s="343"/>
      <c r="E844" s="343"/>
      <c r="F844" s="343"/>
      <c r="G844" s="344"/>
      <c r="H844" s="344"/>
      <c r="I844" s="343"/>
    </row>
    <row r="845" spans="2:9" x14ac:dyDescent="0.25">
      <c r="B845" s="343"/>
      <c r="C845" s="343"/>
      <c r="D845" s="343"/>
      <c r="E845" s="343"/>
      <c r="F845" s="343"/>
      <c r="G845" s="344"/>
      <c r="H845" s="344"/>
      <c r="I845" s="343"/>
    </row>
    <row r="846" spans="2:9" x14ac:dyDescent="0.25">
      <c r="B846" s="343"/>
      <c r="C846" s="343"/>
      <c r="D846" s="343"/>
      <c r="E846" s="343"/>
      <c r="F846" s="343"/>
      <c r="G846" s="344"/>
      <c r="H846" s="344"/>
      <c r="I846" s="343"/>
    </row>
    <row r="847" spans="2:9" x14ac:dyDescent="0.25">
      <c r="B847" s="343"/>
      <c r="C847" s="343"/>
      <c r="D847" s="343"/>
      <c r="E847" s="343"/>
      <c r="F847" s="343"/>
      <c r="G847" s="344"/>
      <c r="H847" s="344"/>
      <c r="I847" s="343"/>
    </row>
    <row r="848" spans="2:9" x14ac:dyDescent="0.25">
      <c r="B848" s="343"/>
      <c r="C848" s="343"/>
      <c r="D848" s="343"/>
      <c r="E848" s="343"/>
      <c r="F848" s="343"/>
      <c r="G848" s="344"/>
      <c r="H848" s="344"/>
      <c r="I848" s="343"/>
    </row>
    <row r="849" spans="2:9" x14ac:dyDescent="0.25">
      <c r="B849" s="343"/>
      <c r="C849" s="343"/>
      <c r="D849" s="343"/>
      <c r="E849" s="343"/>
      <c r="F849" s="343"/>
      <c r="G849" s="344"/>
      <c r="H849" s="344"/>
      <c r="I849" s="343"/>
    </row>
    <row r="850" spans="2:9" x14ac:dyDescent="0.25">
      <c r="B850" s="343"/>
      <c r="C850" s="343"/>
      <c r="D850" s="343"/>
      <c r="E850" s="343"/>
      <c r="F850" s="343"/>
      <c r="G850" s="344"/>
      <c r="H850" s="344"/>
      <c r="I850" s="343"/>
    </row>
    <row r="851" spans="2:9" x14ac:dyDescent="0.25">
      <c r="B851" s="343"/>
      <c r="C851" s="343"/>
      <c r="D851" s="343"/>
      <c r="E851" s="343"/>
      <c r="F851" s="343"/>
      <c r="G851" s="344"/>
      <c r="H851" s="344"/>
      <c r="I851" s="343"/>
    </row>
    <row r="852" spans="2:9" x14ac:dyDescent="0.25">
      <c r="B852" s="343"/>
      <c r="C852" s="343"/>
      <c r="D852" s="343"/>
      <c r="E852" s="343"/>
      <c r="F852" s="343"/>
      <c r="G852" s="344"/>
      <c r="H852" s="344"/>
      <c r="I852" s="343"/>
    </row>
    <row r="853" spans="2:9" x14ac:dyDescent="0.25">
      <c r="B853" s="343"/>
      <c r="C853" s="343"/>
      <c r="D853" s="343"/>
      <c r="E853" s="343"/>
      <c r="F853" s="343"/>
      <c r="G853" s="344"/>
      <c r="H853" s="344"/>
      <c r="I853" s="343"/>
    </row>
    <row r="854" spans="2:9" x14ac:dyDescent="0.25">
      <c r="B854" s="343"/>
      <c r="C854" s="343"/>
      <c r="D854" s="343"/>
      <c r="E854" s="343"/>
      <c r="F854" s="343"/>
      <c r="G854" s="344"/>
      <c r="H854" s="344"/>
      <c r="I854" s="343"/>
    </row>
    <row r="855" spans="2:9" x14ac:dyDescent="0.25">
      <c r="B855" s="343"/>
      <c r="C855" s="343"/>
      <c r="D855" s="343"/>
      <c r="E855" s="343"/>
      <c r="F855" s="343"/>
      <c r="G855" s="344"/>
      <c r="H855" s="344"/>
      <c r="I855" s="343"/>
    </row>
    <row r="856" spans="2:9" ht="15" customHeight="1" x14ac:dyDescent="0.25">
      <c r="B856" s="345" t="s">
        <v>1633</v>
      </c>
      <c r="C856" s="345"/>
      <c r="D856" s="345" t="s">
        <v>1634</v>
      </c>
      <c r="E856" s="773" t="s">
        <v>1902</v>
      </c>
      <c r="F856" s="781"/>
      <c r="G856" s="783"/>
      <c r="H856" s="346"/>
      <c r="I856" s="345"/>
    </row>
    <row r="857" spans="2:9" x14ac:dyDescent="0.25">
      <c r="B857" s="345"/>
      <c r="C857" s="345"/>
      <c r="D857" s="345"/>
      <c r="E857" s="774" t="s">
        <v>1903</v>
      </c>
      <c r="F857" s="782"/>
      <c r="G857" s="784"/>
      <c r="H857" s="346"/>
      <c r="I857" s="345"/>
    </row>
    <row r="858" spans="2:9" x14ac:dyDescent="0.25">
      <c r="B858" s="345"/>
      <c r="C858" s="345"/>
      <c r="D858" s="345"/>
      <c r="E858" s="775" t="s">
        <v>1904</v>
      </c>
      <c r="F858" s="345"/>
      <c r="G858" s="346"/>
      <c r="H858" s="346"/>
      <c r="I858" s="345"/>
    </row>
    <row r="859" spans="2:9" x14ac:dyDescent="0.25">
      <c r="B859" s="345"/>
      <c r="C859" s="345"/>
      <c r="D859" s="345"/>
      <c r="E859" s="345"/>
      <c r="F859" s="345"/>
      <c r="G859" s="346"/>
      <c r="H859" s="346"/>
      <c r="I859" s="345"/>
    </row>
  </sheetData>
  <mergeCells count="18">
    <mergeCell ref="I300:I301"/>
    <mergeCell ref="I302:I303"/>
    <mergeCell ref="I304:I305"/>
    <mergeCell ref="I700:I701"/>
    <mergeCell ref="B788:B800"/>
    <mergeCell ref="B406:B410"/>
    <mergeCell ref="B441:B444"/>
    <mergeCell ref="B370:B374"/>
    <mergeCell ref="B527:B531"/>
    <mergeCell ref="B590:B683"/>
    <mergeCell ref="B757:B760"/>
    <mergeCell ref="F856:F857"/>
    <mergeCell ref="G856:G857"/>
    <mergeCell ref="B10:B119"/>
    <mergeCell ref="B282:B305"/>
    <mergeCell ref="B120:B281"/>
    <mergeCell ref="B824:B826"/>
    <mergeCell ref="B306:B30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tint="0.39997558519241921"/>
  </sheetPr>
  <dimension ref="A1:BG520"/>
  <sheetViews>
    <sheetView showGridLines="0" topLeftCell="X1" zoomScaleNormal="100" workbookViewId="0">
      <pane ySplit="5" topLeftCell="A24" activePane="bottomLeft" state="frozen"/>
      <selection activeCell="W1" sqref="W1"/>
      <selection pane="bottomLeft" activeCell="AE87" sqref="AE87"/>
    </sheetView>
  </sheetViews>
  <sheetFormatPr baseColWidth="10" defaultRowHeight="15" x14ac:dyDescent="0.25"/>
  <cols>
    <col min="1" max="1" width="10.5703125" customWidth="1"/>
    <col min="2" max="2" width="11.42578125" style="43"/>
    <col min="3" max="3" width="9" customWidth="1"/>
    <col min="4" max="4" width="8" customWidth="1"/>
    <col min="5" max="5" width="10.5703125" customWidth="1"/>
    <col min="6" max="6" width="7.28515625" customWidth="1"/>
    <col min="7" max="7" width="9.85546875" customWidth="1"/>
    <col min="8" max="8" width="6.28515625" bestFit="1" customWidth="1"/>
    <col min="9" max="9" width="9.85546875" customWidth="1"/>
    <col min="10" max="10" width="9.85546875" style="186" customWidth="1"/>
    <col min="11" max="12" width="5.7109375" style="186" bestFit="1" customWidth="1"/>
    <col min="13" max="13" width="5.7109375" bestFit="1" customWidth="1"/>
    <col min="14" max="14" width="6.7109375" customWidth="1"/>
    <col min="15" max="15" width="6.42578125" bestFit="1" customWidth="1"/>
    <col min="16" max="16" width="10.85546875" customWidth="1"/>
    <col min="17" max="17" width="6.42578125" bestFit="1" customWidth="1"/>
    <col min="18" max="18" width="9.85546875" style="186" customWidth="1"/>
    <col min="19" max="19" width="6.42578125" bestFit="1" customWidth="1"/>
    <col min="20" max="20" width="6.140625" customWidth="1"/>
    <col min="21" max="21" width="6.42578125" bestFit="1" customWidth="1"/>
    <col min="22" max="22" width="8.28515625" bestFit="1" customWidth="1"/>
    <col min="23" max="23" width="6.42578125" customWidth="1"/>
    <col min="24" max="24" width="14.85546875" style="157" customWidth="1"/>
    <col min="25" max="25" width="34.42578125" style="157" customWidth="1"/>
    <col min="26" max="26" width="16.28515625" style="157" customWidth="1"/>
    <col min="27" max="27" width="9.5703125" customWidth="1"/>
    <col min="28" max="28" width="6.42578125" bestFit="1" customWidth="1"/>
    <col min="29" max="29" width="6.42578125" customWidth="1"/>
    <col min="30" max="35" width="6.140625" style="186" customWidth="1"/>
    <col min="36" max="36" width="8.140625" bestFit="1" customWidth="1"/>
    <col min="37" max="37" width="11.28515625" customWidth="1"/>
    <col min="38" max="38" width="12" customWidth="1"/>
    <col min="39" max="40" width="10.5703125" customWidth="1"/>
    <col min="41" max="41" width="9.85546875" customWidth="1"/>
    <col min="42" max="42" width="6.85546875" customWidth="1"/>
    <col min="43" max="43" width="9.85546875" customWidth="1"/>
    <col min="44" max="44" width="6.42578125" customWidth="1"/>
    <col min="45" max="45" width="11.85546875" customWidth="1"/>
    <col min="46" max="47" width="6.7109375" customWidth="1"/>
    <col min="48" max="48" width="6.42578125" bestFit="1" customWidth="1"/>
    <col min="49" max="49" width="15.140625" customWidth="1"/>
    <col min="50" max="50" width="6.42578125" bestFit="1" customWidth="1"/>
    <col min="51" max="51" width="8.7109375" style="186" customWidth="1"/>
    <col min="52" max="52" width="6.42578125" style="186" bestFit="1" customWidth="1"/>
    <col min="53" max="55" width="5.7109375" style="186" bestFit="1" customWidth="1"/>
    <col min="56" max="56" width="60.28515625" style="361" customWidth="1"/>
    <col min="57" max="57" width="75.5703125" style="361" customWidth="1"/>
    <col min="58" max="58" width="31.140625" style="361" customWidth="1"/>
    <col min="59" max="59" width="82.5703125" style="361" customWidth="1"/>
  </cols>
  <sheetData>
    <row r="1" spans="1:59" s="42" customFormat="1" ht="15.75" thickTop="1" x14ac:dyDescent="0.25">
      <c r="B1" s="43"/>
      <c r="C1" s="817" t="s">
        <v>505</v>
      </c>
      <c r="D1" s="818"/>
      <c r="E1" s="818"/>
      <c r="F1" s="818"/>
      <c r="G1" s="818"/>
      <c r="H1" s="818"/>
      <c r="I1" s="818"/>
      <c r="J1" s="818"/>
      <c r="K1" s="818"/>
      <c r="L1" s="818"/>
      <c r="M1" s="819"/>
      <c r="N1" s="817" t="s">
        <v>506</v>
      </c>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18"/>
      <c r="AQ1" s="818"/>
      <c r="AR1" s="818"/>
      <c r="AS1" s="818"/>
      <c r="AT1" s="818"/>
      <c r="AU1" s="818"/>
      <c r="AV1" s="818"/>
      <c r="AW1" s="818"/>
      <c r="AX1" s="818"/>
      <c r="AY1" s="818"/>
      <c r="AZ1" s="818"/>
      <c r="BA1" s="818"/>
      <c r="BB1" s="818"/>
      <c r="BC1" s="830"/>
      <c r="BD1" s="353"/>
      <c r="BE1" s="354"/>
      <c r="BF1" s="354"/>
      <c r="BG1" s="354"/>
    </row>
    <row r="2" spans="1:59" s="42" customFormat="1" x14ac:dyDescent="0.25">
      <c r="B2" s="43"/>
      <c r="C2" s="820"/>
      <c r="D2" s="821"/>
      <c r="E2" s="821"/>
      <c r="F2" s="821"/>
      <c r="G2" s="821"/>
      <c r="H2" s="821"/>
      <c r="I2" s="821"/>
      <c r="J2" s="821"/>
      <c r="K2" s="821"/>
      <c r="L2" s="821"/>
      <c r="M2" s="822"/>
      <c r="N2" s="820"/>
      <c r="O2" s="821"/>
      <c r="P2" s="821"/>
      <c r="Q2" s="821"/>
      <c r="R2" s="821"/>
      <c r="S2" s="821"/>
      <c r="T2" s="821"/>
      <c r="U2" s="821"/>
      <c r="V2" s="821"/>
      <c r="W2" s="821"/>
      <c r="X2" s="821"/>
      <c r="Y2" s="821"/>
      <c r="Z2" s="821"/>
      <c r="AA2" s="821"/>
      <c r="AB2" s="821"/>
      <c r="AC2" s="821"/>
      <c r="AD2" s="821"/>
      <c r="AE2" s="821"/>
      <c r="AF2" s="821"/>
      <c r="AG2" s="821"/>
      <c r="AH2" s="821"/>
      <c r="AI2" s="821"/>
      <c r="AJ2" s="821"/>
      <c r="AK2" s="821"/>
      <c r="AL2" s="821"/>
      <c r="AM2" s="821"/>
      <c r="AN2" s="821"/>
      <c r="AO2" s="821"/>
      <c r="AP2" s="821"/>
      <c r="AQ2" s="821"/>
      <c r="AR2" s="821"/>
      <c r="AS2" s="821"/>
      <c r="AT2" s="821"/>
      <c r="AU2" s="821"/>
      <c r="AV2" s="821"/>
      <c r="AW2" s="821"/>
      <c r="AX2" s="821"/>
      <c r="AY2" s="821"/>
      <c r="AZ2" s="821"/>
      <c r="BA2" s="821"/>
      <c r="BB2" s="821"/>
      <c r="BC2" s="831"/>
      <c r="BD2" s="353"/>
      <c r="BE2" s="354"/>
      <c r="BF2" s="354"/>
      <c r="BG2" s="354"/>
    </row>
    <row r="3" spans="1:59" s="354" customFormat="1" ht="33.75" customHeight="1" x14ac:dyDescent="0.2">
      <c r="B3" s="364"/>
      <c r="C3" s="825" t="s">
        <v>213</v>
      </c>
      <c r="D3" s="810"/>
      <c r="E3" s="809" t="s">
        <v>35</v>
      </c>
      <c r="F3" s="810"/>
      <c r="G3" s="809" t="s">
        <v>39</v>
      </c>
      <c r="H3" s="810"/>
      <c r="I3" s="809" t="s">
        <v>214</v>
      </c>
      <c r="J3" s="810"/>
      <c r="K3" s="802" t="s">
        <v>655</v>
      </c>
      <c r="L3" s="803"/>
      <c r="M3" s="804"/>
      <c r="N3" s="825" t="s">
        <v>213</v>
      </c>
      <c r="O3" s="810"/>
      <c r="P3" s="809" t="s">
        <v>313</v>
      </c>
      <c r="Q3" s="810"/>
      <c r="R3" s="809" t="s">
        <v>103</v>
      </c>
      <c r="S3" s="810"/>
      <c r="T3" s="809" t="s">
        <v>104</v>
      </c>
      <c r="U3" s="810"/>
      <c r="V3" s="809" t="s">
        <v>32</v>
      </c>
      <c r="W3" s="810"/>
      <c r="X3" s="832" t="s">
        <v>405</v>
      </c>
      <c r="Y3" s="832" t="s">
        <v>193</v>
      </c>
      <c r="Z3" s="832" t="s">
        <v>24</v>
      </c>
      <c r="AA3" s="809" t="s">
        <v>35</v>
      </c>
      <c r="AB3" s="810"/>
      <c r="AC3" s="802" t="s">
        <v>36</v>
      </c>
      <c r="AD3" s="803"/>
      <c r="AE3" s="803"/>
      <c r="AF3" s="803"/>
      <c r="AG3" s="803"/>
      <c r="AH3" s="803"/>
      <c r="AI3" s="827"/>
      <c r="AJ3" s="387" t="s">
        <v>51</v>
      </c>
      <c r="AK3" s="809" t="s">
        <v>530</v>
      </c>
      <c r="AL3" s="810"/>
      <c r="AM3" s="809" t="s">
        <v>279</v>
      </c>
      <c r="AN3" s="810"/>
      <c r="AO3" s="809" t="s">
        <v>39</v>
      </c>
      <c r="AP3" s="810"/>
      <c r="AQ3" s="809" t="s">
        <v>214</v>
      </c>
      <c r="AR3" s="810"/>
      <c r="AS3" s="809" t="s">
        <v>227</v>
      </c>
      <c r="AT3" s="810"/>
      <c r="AU3" s="809" t="s">
        <v>398</v>
      </c>
      <c r="AV3" s="810"/>
      <c r="AW3" s="813" t="s">
        <v>533</v>
      </c>
      <c r="AX3" s="814"/>
      <c r="AY3" s="813" t="s">
        <v>84</v>
      </c>
      <c r="AZ3" s="814"/>
      <c r="BA3" s="802" t="s">
        <v>655</v>
      </c>
      <c r="BB3" s="803"/>
      <c r="BC3" s="804"/>
      <c r="BD3" s="353"/>
    </row>
    <row r="4" spans="1:59" s="354" customFormat="1" ht="9.75" customHeight="1" x14ac:dyDescent="0.2">
      <c r="B4" s="364"/>
      <c r="C4" s="826"/>
      <c r="D4" s="812"/>
      <c r="E4" s="811"/>
      <c r="F4" s="812"/>
      <c r="G4" s="811"/>
      <c r="H4" s="812"/>
      <c r="I4" s="811"/>
      <c r="J4" s="812"/>
      <c r="K4" s="805" t="s">
        <v>27</v>
      </c>
      <c r="L4" s="805" t="s">
        <v>55</v>
      </c>
      <c r="M4" s="807" t="s">
        <v>656</v>
      </c>
      <c r="N4" s="826"/>
      <c r="O4" s="812"/>
      <c r="P4" s="811"/>
      <c r="Q4" s="812"/>
      <c r="R4" s="811"/>
      <c r="S4" s="812"/>
      <c r="T4" s="811"/>
      <c r="U4" s="812"/>
      <c r="V4" s="811"/>
      <c r="W4" s="812"/>
      <c r="X4" s="833"/>
      <c r="Y4" s="833"/>
      <c r="Z4" s="833"/>
      <c r="AA4" s="811"/>
      <c r="AB4" s="812"/>
      <c r="AC4" s="828" t="s">
        <v>27</v>
      </c>
      <c r="AD4" s="828" t="s">
        <v>1635</v>
      </c>
      <c r="AE4" s="828" t="s">
        <v>57</v>
      </c>
      <c r="AF4" s="828" t="s">
        <v>58</v>
      </c>
      <c r="AG4" s="828" t="s">
        <v>60</v>
      </c>
      <c r="AH4" s="828" t="s">
        <v>61</v>
      </c>
      <c r="AI4" s="828" t="s">
        <v>1038</v>
      </c>
      <c r="AJ4" s="828" t="s">
        <v>537</v>
      </c>
      <c r="AK4" s="811"/>
      <c r="AL4" s="812"/>
      <c r="AM4" s="811"/>
      <c r="AN4" s="812"/>
      <c r="AO4" s="811"/>
      <c r="AP4" s="812"/>
      <c r="AQ4" s="811"/>
      <c r="AR4" s="812"/>
      <c r="AS4" s="811"/>
      <c r="AT4" s="812"/>
      <c r="AU4" s="811"/>
      <c r="AV4" s="812"/>
      <c r="AW4" s="815"/>
      <c r="AX4" s="816"/>
      <c r="AY4" s="815"/>
      <c r="AZ4" s="816"/>
      <c r="BA4" s="805" t="s">
        <v>27</v>
      </c>
      <c r="BB4" s="805" t="s">
        <v>55</v>
      </c>
      <c r="BC4" s="807" t="s">
        <v>656</v>
      </c>
      <c r="BD4" s="353"/>
    </row>
    <row r="5" spans="1:59" s="354" customFormat="1" ht="55.5" customHeight="1" x14ac:dyDescent="0.2">
      <c r="B5" s="364"/>
      <c r="C5" s="149" t="s">
        <v>523</v>
      </c>
      <c r="D5" s="166" t="s">
        <v>529</v>
      </c>
      <c r="E5" s="148" t="s">
        <v>524</v>
      </c>
      <c r="F5" s="167" t="s">
        <v>529</v>
      </c>
      <c r="G5" s="166" t="s">
        <v>526</v>
      </c>
      <c r="H5" s="166" t="s">
        <v>529</v>
      </c>
      <c r="I5" s="166" t="s">
        <v>527</v>
      </c>
      <c r="J5" s="166" t="s">
        <v>529</v>
      </c>
      <c r="K5" s="823"/>
      <c r="L5" s="823"/>
      <c r="M5" s="824"/>
      <c r="N5" s="396" t="s">
        <v>523</v>
      </c>
      <c r="O5" s="152" t="s">
        <v>540</v>
      </c>
      <c r="P5" s="152" t="s">
        <v>534</v>
      </c>
      <c r="Q5" s="152" t="s">
        <v>540</v>
      </c>
      <c r="R5" s="152" t="s">
        <v>535</v>
      </c>
      <c r="S5" s="167" t="s">
        <v>540</v>
      </c>
      <c r="T5" s="152" t="s">
        <v>536</v>
      </c>
      <c r="U5" s="167" t="s">
        <v>540</v>
      </c>
      <c r="V5" s="152" t="s">
        <v>63</v>
      </c>
      <c r="W5" s="167" t="s">
        <v>540</v>
      </c>
      <c r="X5" s="834"/>
      <c r="Y5" s="834"/>
      <c r="Z5" s="834"/>
      <c r="AA5" s="152" t="s">
        <v>528</v>
      </c>
      <c r="AB5" s="152" t="s">
        <v>540</v>
      </c>
      <c r="AC5" s="829"/>
      <c r="AD5" s="829"/>
      <c r="AE5" s="829"/>
      <c r="AF5" s="829"/>
      <c r="AG5" s="829"/>
      <c r="AH5" s="829"/>
      <c r="AI5" s="829"/>
      <c r="AJ5" s="829"/>
      <c r="AK5" s="152" t="s">
        <v>539</v>
      </c>
      <c r="AL5" s="152" t="s">
        <v>538</v>
      </c>
      <c r="AM5" s="152" t="s">
        <v>531</v>
      </c>
      <c r="AN5" s="152" t="s">
        <v>532</v>
      </c>
      <c r="AO5" s="166" t="s">
        <v>526</v>
      </c>
      <c r="AP5" s="166" t="s">
        <v>540</v>
      </c>
      <c r="AQ5" s="387" t="s">
        <v>527</v>
      </c>
      <c r="AR5" s="387" t="s">
        <v>540</v>
      </c>
      <c r="AS5" s="412" t="s">
        <v>118</v>
      </c>
      <c r="AT5" s="412" t="s">
        <v>540</v>
      </c>
      <c r="AU5" s="412" t="s">
        <v>542</v>
      </c>
      <c r="AV5" s="412" t="s">
        <v>540</v>
      </c>
      <c r="AW5" s="412" t="s">
        <v>543</v>
      </c>
      <c r="AX5" s="387" t="s">
        <v>540</v>
      </c>
      <c r="AY5" s="412" t="s">
        <v>541</v>
      </c>
      <c r="AZ5" s="412" t="s">
        <v>540</v>
      </c>
      <c r="BA5" s="806"/>
      <c r="BB5" s="806"/>
      <c r="BC5" s="808"/>
      <c r="BD5" s="365" t="s">
        <v>625</v>
      </c>
      <c r="BE5" s="354" t="s">
        <v>22</v>
      </c>
      <c r="BF5" s="354" t="s">
        <v>624</v>
      </c>
      <c r="BG5" s="355" t="s">
        <v>23</v>
      </c>
    </row>
    <row r="6" spans="1:59" s="24" customFormat="1" x14ac:dyDescent="0.25">
      <c r="A6" s="70"/>
      <c r="B6" s="43"/>
      <c r="C6" s="61"/>
      <c r="D6" s="44">
        <v>1</v>
      </c>
      <c r="E6" s="57"/>
      <c r="F6" s="57">
        <v>1</v>
      </c>
      <c r="G6" s="147"/>
      <c r="H6" s="147">
        <v>1</v>
      </c>
      <c r="I6" s="44"/>
      <c r="J6" s="44">
        <v>1</v>
      </c>
      <c r="K6" s="44"/>
      <c r="L6" s="44"/>
      <c r="M6" s="388"/>
      <c r="N6" s="397"/>
      <c r="O6" s="187"/>
      <c r="P6" s="187"/>
      <c r="Q6" s="187"/>
      <c r="R6" s="187"/>
      <c r="S6" s="187"/>
      <c r="T6" s="187"/>
      <c r="U6" s="187"/>
      <c r="V6" s="187"/>
      <c r="W6" s="187"/>
      <c r="X6" s="187"/>
      <c r="Y6" s="187"/>
      <c r="Z6" s="187"/>
      <c r="AA6" s="187"/>
      <c r="AB6" s="187"/>
      <c r="AC6" s="187"/>
      <c r="AD6" s="187"/>
      <c r="AE6" s="187"/>
      <c r="AF6" s="187"/>
      <c r="AG6" s="187"/>
      <c r="AH6" s="187"/>
      <c r="AI6" s="187"/>
      <c r="AJ6" s="187"/>
      <c r="AK6" s="187"/>
      <c r="AL6" s="187"/>
      <c r="AM6" s="187"/>
      <c r="AN6" s="187"/>
      <c r="AO6" s="187"/>
      <c r="AP6" s="187"/>
      <c r="AQ6" s="30"/>
      <c r="AR6" s="410"/>
      <c r="AS6" s="411"/>
      <c r="AT6" s="411"/>
      <c r="AU6" s="411"/>
      <c r="AV6" s="411"/>
      <c r="AW6" s="411"/>
      <c r="AX6" s="411"/>
      <c r="AY6" s="411"/>
      <c r="AZ6" s="411"/>
      <c r="BA6" s="30"/>
      <c r="BB6" s="30"/>
      <c r="BC6" s="415"/>
      <c r="BD6" s="356" t="s">
        <v>670</v>
      </c>
      <c r="BE6" s="357" t="s">
        <v>671</v>
      </c>
      <c r="BF6" s="357"/>
      <c r="BG6" s="357" t="s">
        <v>675</v>
      </c>
    </row>
    <row r="7" spans="1:59" s="188" customFormat="1" x14ac:dyDescent="0.25">
      <c r="A7" s="70"/>
      <c r="B7" s="43"/>
      <c r="C7" s="61"/>
      <c r="D7" s="44">
        <v>1</v>
      </c>
      <c r="E7" s="191"/>
      <c r="F7" s="191">
        <v>1</v>
      </c>
      <c r="G7" s="147">
        <v>1</v>
      </c>
      <c r="H7" s="147"/>
      <c r="I7" s="44">
        <v>1</v>
      </c>
      <c r="J7" s="44"/>
      <c r="K7" s="44"/>
      <c r="L7" s="44"/>
      <c r="M7" s="388"/>
      <c r="N7" s="397"/>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30"/>
      <c r="AR7" s="410"/>
      <c r="AS7" s="411"/>
      <c r="AT7" s="411"/>
      <c r="AU7" s="411"/>
      <c r="AV7" s="411"/>
      <c r="AW7" s="411"/>
      <c r="AX7" s="411"/>
      <c r="AY7" s="411"/>
      <c r="AZ7" s="411"/>
      <c r="BA7" s="30"/>
      <c r="BB7" s="30"/>
      <c r="BC7" s="415"/>
      <c r="BD7" s="356" t="s">
        <v>681</v>
      </c>
      <c r="BE7" s="357" t="s">
        <v>672</v>
      </c>
      <c r="BF7" s="357"/>
      <c r="BG7" s="357" t="s">
        <v>675</v>
      </c>
    </row>
    <row r="8" spans="1:59" s="188" customFormat="1" x14ac:dyDescent="0.25">
      <c r="A8" s="70"/>
      <c r="B8" s="43"/>
      <c r="C8" s="61"/>
      <c r="D8" s="44">
        <v>1</v>
      </c>
      <c r="E8" s="191"/>
      <c r="F8" s="191">
        <v>1</v>
      </c>
      <c r="G8" s="147">
        <v>1</v>
      </c>
      <c r="H8" s="147"/>
      <c r="I8" s="44"/>
      <c r="J8" s="44">
        <v>1</v>
      </c>
      <c r="K8" s="44"/>
      <c r="L8" s="44"/>
      <c r="M8" s="388"/>
      <c r="N8" s="39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30"/>
      <c r="AR8" s="410"/>
      <c r="AS8" s="411"/>
      <c r="AT8" s="411"/>
      <c r="AU8" s="411"/>
      <c r="AV8" s="411"/>
      <c r="AW8" s="411"/>
      <c r="AX8" s="411"/>
      <c r="AY8" s="411"/>
      <c r="AZ8" s="411"/>
      <c r="BA8" s="30"/>
      <c r="BB8" s="30"/>
      <c r="BC8" s="415"/>
      <c r="BD8" s="356" t="s">
        <v>673</v>
      </c>
      <c r="BE8" s="357" t="s">
        <v>674</v>
      </c>
      <c r="BF8" s="357"/>
      <c r="BG8" s="357" t="s">
        <v>675</v>
      </c>
    </row>
    <row r="9" spans="1:59" s="24" customFormat="1" x14ac:dyDescent="0.25">
      <c r="A9" s="70"/>
      <c r="B9" s="43"/>
      <c r="C9" s="61">
        <v>1</v>
      </c>
      <c r="D9" s="44"/>
      <c r="E9" s="191">
        <v>1</v>
      </c>
      <c r="F9" s="191"/>
      <c r="G9" s="147"/>
      <c r="H9" s="147">
        <v>1</v>
      </c>
      <c r="I9" s="44"/>
      <c r="J9" s="44">
        <v>1</v>
      </c>
      <c r="K9" s="44"/>
      <c r="L9" s="44"/>
      <c r="M9" s="388"/>
      <c r="N9" s="397"/>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30"/>
      <c r="AR9" s="410"/>
      <c r="AS9" s="411"/>
      <c r="AT9" s="411"/>
      <c r="AU9" s="411"/>
      <c r="AV9" s="411"/>
      <c r="AW9" s="411"/>
      <c r="AX9" s="411"/>
      <c r="AY9" s="411"/>
      <c r="AZ9" s="411"/>
      <c r="BA9" s="30"/>
      <c r="BB9" s="30"/>
      <c r="BC9" s="415"/>
      <c r="BD9" s="356" t="s">
        <v>676</v>
      </c>
      <c r="BE9" s="357" t="s">
        <v>677</v>
      </c>
      <c r="BF9" s="357"/>
      <c r="BG9" s="357" t="s">
        <v>675</v>
      </c>
    </row>
    <row r="10" spans="1:59" s="24" customFormat="1" x14ac:dyDescent="0.25">
      <c r="A10" s="70"/>
      <c r="B10" s="43"/>
      <c r="C10" s="61">
        <v>1</v>
      </c>
      <c r="D10" s="44"/>
      <c r="E10" s="191"/>
      <c r="F10" s="191">
        <v>1</v>
      </c>
      <c r="G10" s="147">
        <v>1</v>
      </c>
      <c r="H10" s="147"/>
      <c r="I10" s="44"/>
      <c r="J10" s="44">
        <v>1</v>
      </c>
      <c r="K10" s="44"/>
      <c r="L10" s="44"/>
      <c r="M10" s="389"/>
      <c r="N10" s="39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30"/>
      <c r="AR10" s="30"/>
      <c r="AS10" s="411"/>
      <c r="AT10" s="411"/>
      <c r="AU10" s="411"/>
      <c r="AV10" s="411"/>
      <c r="AW10" s="411"/>
      <c r="AX10" s="411"/>
      <c r="AY10" s="411"/>
      <c r="AZ10" s="411"/>
      <c r="BA10" s="30"/>
      <c r="BB10" s="30"/>
      <c r="BC10" s="416"/>
      <c r="BD10" s="356" t="s">
        <v>678</v>
      </c>
      <c r="BE10" s="357" t="s">
        <v>679</v>
      </c>
      <c r="BF10" s="357"/>
      <c r="BG10" s="357" t="s">
        <v>675</v>
      </c>
    </row>
    <row r="11" spans="1:59" s="24" customFormat="1" ht="15.75" thickBot="1" x14ac:dyDescent="0.3">
      <c r="A11" s="70"/>
      <c r="B11" s="43"/>
      <c r="C11" s="374">
        <v>1</v>
      </c>
      <c r="D11" s="375"/>
      <c r="E11" s="376"/>
      <c r="F11" s="376">
        <v>1</v>
      </c>
      <c r="G11" s="377">
        <v>1</v>
      </c>
      <c r="H11" s="378"/>
      <c r="I11" s="375">
        <v>1</v>
      </c>
      <c r="J11" s="375"/>
      <c r="K11" s="375"/>
      <c r="L11" s="375"/>
      <c r="M11" s="390"/>
      <c r="N11" s="397"/>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417"/>
      <c r="AR11" s="417"/>
      <c r="AS11" s="418"/>
      <c r="AT11" s="418"/>
      <c r="AU11" s="418"/>
      <c r="AV11" s="418"/>
      <c r="AW11" s="418"/>
      <c r="AX11" s="418"/>
      <c r="AY11" s="418"/>
      <c r="AZ11" s="418"/>
      <c r="BA11" s="417"/>
      <c r="BB11" s="417"/>
      <c r="BC11" s="419"/>
      <c r="BD11" s="356" t="s">
        <v>680</v>
      </c>
      <c r="BE11" s="357" t="s">
        <v>682</v>
      </c>
      <c r="BF11" s="357"/>
      <c r="BG11" s="357" t="s">
        <v>675</v>
      </c>
    </row>
    <row r="12" spans="1:59" s="24" customFormat="1" ht="15.75" thickTop="1" x14ac:dyDescent="0.25">
      <c r="A12" s="70"/>
      <c r="B12" s="43"/>
      <c r="C12" s="379"/>
      <c r="D12" s="380"/>
      <c r="E12" s="381"/>
      <c r="F12" s="381"/>
      <c r="G12" s="382"/>
      <c r="H12" s="383"/>
      <c r="I12" s="380"/>
      <c r="J12" s="380"/>
      <c r="K12" s="380"/>
      <c r="L12" s="380"/>
      <c r="M12" s="391"/>
      <c r="N12" s="398">
        <v>1</v>
      </c>
      <c r="O12" s="380"/>
      <c r="P12" s="384">
        <v>1</v>
      </c>
      <c r="Q12" s="380"/>
      <c r="R12" s="380">
        <v>1</v>
      </c>
      <c r="S12" s="384"/>
      <c r="T12" s="384">
        <v>1</v>
      </c>
      <c r="U12" s="380"/>
      <c r="V12" s="381">
        <v>1</v>
      </c>
      <c r="W12" s="381"/>
      <c r="X12" s="385"/>
      <c r="Y12" s="385"/>
      <c r="Z12" s="385"/>
      <c r="AA12" s="381">
        <v>1</v>
      </c>
      <c r="AB12" s="381"/>
      <c r="AC12" s="381">
        <v>1</v>
      </c>
      <c r="AD12" s="381"/>
      <c r="AE12" s="381"/>
      <c r="AF12" s="381"/>
      <c r="AG12" s="381"/>
      <c r="AH12" s="642"/>
      <c r="AI12" s="381"/>
      <c r="AJ12" s="381">
        <v>1</v>
      </c>
      <c r="AK12" s="381"/>
      <c r="AL12" s="381">
        <v>1</v>
      </c>
      <c r="AM12" s="386"/>
      <c r="AN12" s="386"/>
      <c r="AO12" s="383">
        <v>1</v>
      </c>
      <c r="AP12" s="383"/>
      <c r="AQ12" s="75"/>
      <c r="AR12" s="413">
        <v>1</v>
      </c>
      <c r="AS12" s="73"/>
      <c r="AT12" s="73">
        <v>1</v>
      </c>
      <c r="AU12" s="73"/>
      <c r="AV12" s="73">
        <v>1</v>
      </c>
      <c r="AW12" s="73"/>
      <c r="AX12" s="73">
        <v>1</v>
      </c>
      <c r="AY12" s="73"/>
      <c r="AZ12" s="73">
        <v>1</v>
      </c>
      <c r="BA12" s="75"/>
      <c r="BB12" s="75"/>
      <c r="BC12" s="414"/>
      <c r="BD12" s="356" t="s">
        <v>945</v>
      </c>
      <c r="BE12" s="357" t="s">
        <v>938</v>
      </c>
      <c r="BF12" s="357"/>
      <c r="BG12" s="357" t="s">
        <v>684</v>
      </c>
    </row>
    <row r="13" spans="1:59" s="24" customFormat="1" x14ac:dyDescent="0.25">
      <c r="A13" s="70"/>
      <c r="B13" s="43"/>
      <c r="C13" s="51"/>
      <c r="D13" s="44"/>
      <c r="E13" s="57"/>
      <c r="F13" s="57"/>
      <c r="G13" s="58"/>
      <c r="H13" s="147"/>
      <c r="I13" s="44"/>
      <c r="J13" s="44"/>
      <c r="K13" s="44"/>
      <c r="L13" s="44"/>
      <c r="M13" s="392"/>
      <c r="N13" s="399"/>
      <c r="O13" s="44">
        <v>1</v>
      </c>
      <c r="P13" s="46"/>
      <c r="Q13" s="44">
        <v>1</v>
      </c>
      <c r="R13" s="44"/>
      <c r="S13" s="46">
        <v>1</v>
      </c>
      <c r="T13" s="46"/>
      <c r="U13" s="44">
        <v>1</v>
      </c>
      <c r="V13" s="191"/>
      <c r="W13" s="191">
        <v>1</v>
      </c>
      <c r="X13" s="153">
        <v>180154417</v>
      </c>
      <c r="Y13" s="48"/>
      <c r="Z13" s="48"/>
      <c r="AA13" s="191"/>
      <c r="AB13" s="191">
        <v>1</v>
      </c>
      <c r="AC13" s="191">
        <v>1</v>
      </c>
      <c r="AD13" s="191"/>
      <c r="AE13" s="191"/>
      <c r="AF13" s="191"/>
      <c r="AG13" s="191"/>
      <c r="AH13" s="643"/>
      <c r="AI13" s="191"/>
      <c r="AJ13" s="191">
        <v>1</v>
      </c>
      <c r="AK13" s="191"/>
      <c r="AL13" s="191">
        <v>1</v>
      </c>
      <c r="AM13" s="158"/>
      <c r="AN13" s="158"/>
      <c r="AO13" s="147"/>
      <c r="AP13" s="147">
        <v>1</v>
      </c>
      <c r="AQ13" s="44"/>
      <c r="AR13" s="147">
        <v>1</v>
      </c>
      <c r="AS13" s="191"/>
      <c r="AT13" s="147">
        <v>1</v>
      </c>
      <c r="AU13" s="191"/>
      <c r="AV13" s="147">
        <v>1</v>
      </c>
      <c r="AW13" s="191"/>
      <c r="AX13" s="147">
        <v>1</v>
      </c>
      <c r="AY13" s="191"/>
      <c r="AZ13" s="147">
        <v>1</v>
      </c>
      <c r="BA13" s="44"/>
      <c r="BB13" s="44"/>
      <c r="BC13" s="392"/>
      <c r="BD13" s="356" t="s">
        <v>937</v>
      </c>
      <c r="BE13" s="357" t="s">
        <v>694</v>
      </c>
      <c r="BF13" s="357"/>
      <c r="BG13" s="357" t="s">
        <v>683</v>
      </c>
    </row>
    <row r="14" spans="1:59" s="24" customFormat="1" x14ac:dyDescent="0.25">
      <c r="A14" s="70"/>
      <c r="B14" s="43"/>
      <c r="C14" s="51"/>
      <c r="D14" s="44"/>
      <c r="E14" s="57"/>
      <c r="F14" s="57"/>
      <c r="G14" s="58"/>
      <c r="H14" s="147"/>
      <c r="I14" s="44"/>
      <c r="J14" s="44"/>
      <c r="K14" s="44"/>
      <c r="L14" s="44"/>
      <c r="M14" s="392"/>
      <c r="N14" s="399"/>
      <c r="O14" s="44">
        <v>1</v>
      </c>
      <c r="P14" s="46"/>
      <c r="Q14" s="44">
        <v>1</v>
      </c>
      <c r="R14" s="44"/>
      <c r="S14" s="46">
        <v>1</v>
      </c>
      <c r="T14" s="46"/>
      <c r="U14" s="44">
        <v>1</v>
      </c>
      <c r="V14" s="191"/>
      <c r="W14" s="191">
        <v>1</v>
      </c>
      <c r="X14" s="153"/>
      <c r="Y14" s="424" t="s">
        <v>685</v>
      </c>
      <c r="Z14" s="48"/>
      <c r="AA14" s="191"/>
      <c r="AB14" s="191">
        <v>1</v>
      </c>
      <c r="AC14" s="191">
        <v>1</v>
      </c>
      <c r="AD14" s="191"/>
      <c r="AE14" s="191"/>
      <c r="AF14" s="191"/>
      <c r="AG14" s="191"/>
      <c r="AH14" s="643"/>
      <c r="AI14" s="191"/>
      <c r="AJ14" s="191">
        <v>1</v>
      </c>
      <c r="AK14" s="191"/>
      <c r="AL14" s="191">
        <v>1</v>
      </c>
      <c r="AM14" s="158"/>
      <c r="AN14" s="158"/>
      <c r="AO14" s="147"/>
      <c r="AP14" s="147">
        <v>1</v>
      </c>
      <c r="AQ14" s="44"/>
      <c r="AR14" s="147">
        <v>1</v>
      </c>
      <c r="AS14" s="191"/>
      <c r="AT14" s="147">
        <v>1</v>
      </c>
      <c r="AU14" s="191"/>
      <c r="AV14" s="147">
        <v>1</v>
      </c>
      <c r="AW14" s="191"/>
      <c r="AX14" s="147">
        <v>1</v>
      </c>
      <c r="AY14" s="191"/>
      <c r="AZ14" s="147">
        <v>1</v>
      </c>
      <c r="BA14" s="44"/>
      <c r="BB14" s="44"/>
      <c r="BC14" s="392"/>
      <c r="BD14" s="356" t="s">
        <v>939</v>
      </c>
      <c r="BE14" s="357" t="s">
        <v>695</v>
      </c>
      <c r="BF14" s="357"/>
      <c r="BG14" s="357" t="s">
        <v>706</v>
      </c>
    </row>
    <row r="15" spans="1:59" s="24" customFormat="1" x14ac:dyDescent="0.25">
      <c r="A15" s="70"/>
      <c r="B15" s="43"/>
      <c r="C15" s="51"/>
      <c r="D15" s="44"/>
      <c r="E15" s="57"/>
      <c r="F15" s="57"/>
      <c r="G15" s="58"/>
      <c r="H15" s="147"/>
      <c r="I15" s="44"/>
      <c r="J15" s="44"/>
      <c r="K15" s="44"/>
      <c r="L15" s="44"/>
      <c r="M15" s="392"/>
      <c r="N15" s="399"/>
      <c r="O15" s="44">
        <v>1</v>
      </c>
      <c r="P15" s="46"/>
      <c r="Q15" s="44">
        <v>1</v>
      </c>
      <c r="R15" s="44"/>
      <c r="S15" s="46">
        <v>1</v>
      </c>
      <c r="T15" s="46"/>
      <c r="U15" s="44">
        <v>1</v>
      </c>
      <c r="V15" s="191"/>
      <c r="W15" s="191">
        <v>1</v>
      </c>
      <c r="X15" s="153"/>
      <c r="Y15" s="401"/>
      <c r="Z15" s="153" t="s">
        <v>688</v>
      </c>
      <c r="AA15" s="191"/>
      <c r="AB15" s="191">
        <v>1</v>
      </c>
      <c r="AC15" s="191">
        <v>1</v>
      </c>
      <c r="AD15" s="191"/>
      <c r="AE15" s="191"/>
      <c r="AF15" s="191"/>
      <c r="AG15" s="191"/>
      <c r="AH15" s="643"/>
      <c r="AI15" s="191"/>
      <c r="AJ15" s="191">
        <v>1</v>
      </c>
      <c r="AK15" s="191"/>
      <c r="AL15" s="191">
        <v>1</v>
      </c>
      <c r="AM15" s="158"/>
      <c r="AN15" s="158"/>
      <c r="AO15" s="147"/>
      <c r="AP15" s="147">
        <v>1</v>
      </c>
      <c r="AQ15" s="44"/>
      <c r="AR15" s="147">
        <v>1</v>
      </c>
      <c r="AS15" s="191"/>
      <c r="AT15" s="147">
        <v>1</v>
      </c>
      <c r="AU15" s="191"/>
      <c r="AV15" s="147">
        <v>1</v>
      </c>
      <c r="AW15" s="191"/>
      <c r="AX15" s="147">
        <v>1</v>
      </c>
      <c r="AY15" s="191"/>
      <c r="AZ15" s="147">
        <v>1</v>
      </c>
      <c r="BA15" s="44"/>
      <c r="BB15" s="44"/>
      <c r="BC15" s="392"/>
      <c r="BD15" s="356" t="s">
        <v>940</v>
      </c>
      <c r="BE15" s="357" t="s">
        <v>696</v>
      </c>
      <c r="BF15" s="357"/>
      <c r="BG15" s="357" t="s">
        <v>690</v>
      </c>
    </row>
    <row r="16" spans="1:59" s="24" customFormat="1" x14ac:dyDescent="0.25">
      <c r="A16" s="70"/>
      <c r="B16" s="43"/>
      <c r="C16" s="51"/>
      <c r="D16" s="44"/>
      <c r="E16" s="57"/>
      <c r="F16" s="57"/>
      <c r="G16" s="58"/>
      <c r="H16" s="147"/>
      <c r="I16" s="44"/>
      <c r="J16" s="44"/>
      <c r="K16" s="44"/>
      <c r="L16" s="44"/>
      <c r="M16" s="392"/>
      <c r="N16" s="399"/>
      <c r="O16" s="44">
        <v>1</v>
      </c>
      <c r="P16" s="46"/>
      <c r="Q16" s="44">
        <v>1</v>
      </c>
      <c r="R16" s="44"/>
      <c r="S16" s="46">
        <v>1</v>
      </c>
      <c r="T16" s="46"/>
      <c r="U16" s="44">
        <v>1</v>
      </c>
      <c r="V16" s="191"/>
      <c r="W16" s="191">
        <v>1</v>
      </c>
      <c r="X16" s="48"/>
      <c r="Y16" s="48"/>
      <c r="Z16" s="48"/>
      <c r="AA16" s="191"/>
      <c r="AB16" s="191">
        <v>1</v>
      </c>
      <c r="AC16" s="191">
        <v>1</v>
      </c>
      <c r="AD16" s="191"/>
      <c r="AE16" s="191"/>
      <c r="AF16" s="191"/>
      <c r="AG16" s="191"/>
      <c r="AH16" s="643"/>
      <c r="AI16" s="191"/>
      <c r="AJ16" s="191">
        <v>1</v>
      </c>
      <c r="AK16" s="191">
        <v>1</v>
      </c>
      <c r="AL16" s="191"/>
      <c r="AM16" s="158">
        <v>43252</v>
      </c>
      <c r="AN16" s="158">
        <v>43281</v>
      </c>
      <c r="AO16" s="147"/>
      <c r="AP16" s="147">
        <v>1</v>
      </c>
      <c r="AQ16" s="44"/>
      <c r="AR16" s="44">
        <v>1</v>
      </c>
      <c r="AS16" s="191"/>
      <c r="AT16" s="191">
        <v>1</v>
      </c>
      <c r="AU16" s="191"/>
      <c r="AV16" s="191">
        <v>1</v>
      </c>
      <c r="AW16" s="191"/>
      <c r="AX16" s="191">
        <v>1</v>
      </c>
      <c r="AY16" s="191"/>
      <c r="AZ16" s="191">
        <v>1</v>
      </c>
      <c r="BA16" s="44"/>
      <c r="BB16" s="44"/>
      <c r="BC16" s="392"/>
      <c r="BD16" s="356" t="s">
        <v>942</v>
      </c>
      <c r="BE16" s="357" t="s">
        <v>697</v>
      </c>
      <c r="BF16" s="357"/>
      <c r="BG16" s="357" t="s">
        <v>691</v>
      </c>
    </row>
    <row r="17" spans="1:59" s="188" customFormat="1" x14ac:dyDescent="0.25">
      <c r="A17" s="70"/>
      <c r="B17" s="43"/>
      <c r="C17" s="51"/>
      <c r="D17" s="44"/>
      <c r="E17" s="191"/>
      <c r="F17" s="191"/>
      <c r="G17" s="192"/>
      <c r="H17" s="147"/>
      <c r="I17" s="44"/>
      <c r="J17" s="44"/>
      <c r="K17" s="44"/>
      <c r="L17" s="44"/>
      <c r="M17" s="392"/>
      <c r="N17" s="399"/>
      <c r="O17" s="44">
        <v>1</v>
      </c>
      <c r="P17" s="46"/>
      <c r="Q17" s="44">
        <v>1</v>
      </c>
      <c r="R17" s="44"/>
      <c r="S17" s="46">
        <v>1</v>
      </c>
      <c r="T17" s="46"/>
      <c r="U17" s="44">
        <v>1</v>
      </c>
      <c r="V17" s="191"/>
      <c r="W17" s="191">
        <v>1</v>
      </c>
      <c r="X17" s="48"/>
      <c r="Y17" s="48"/>
      <c r="Z17" s="48"/>
      <c r="AA17" s="191"/>
      <c r="AB17" s="191">
        <v>1</v>
      </c>
      <c r="AC17" s="191">
        <v>1</v>
      </c>
      <c r="AD17" s="191"/>
      <c r="AE17" s="191"/>
      <c r="AF17" s="191"/>
      <c r="AG17" s="191"/>
      <c r="AH17" s="643"/>
      <c r="AI17" s="191"/>
      <c r="AJ17" s="191">
        <v>1</v>
      </c>
      <c r="AK17" s="191"/>
      <c r="AL17" s="191">
        <v>1</v>
      </c>
      <c r="AM17" s="158"/>
      <c r="AN17" s="158"/>
      <c r="AO17" s="147"/>
      <c r="AP17" s="147">
        <v>1</v>
      </c>
      <c r="AQ17" s="44"/>
      <c r="AR17" s="44">
        <v>1</v>
      </c>
      <c r="AS17" s="191">
        <v>1</v>
      </c>
      <c r="AT17" s="191"/>
      <c r="AU17" s="191"/>
      <c r="AV17" s="191"/>
      <c r="AW17" s="191">
        <v>1</v>
      </c>
      <c r="AX17" s="191"/>
      <c r="AY17" s="191"/>
      <c r="AZ17" s="191">
        <v>1</v>
      </c>
      <c r="BA17" s="44"/>
      <c r="BB17" s="44"/>
      <c r="BC17" s="392"/>
      <c r="BD17" s="356" t="s">
        <v>941</v>
      </c>
      <c r="BE17" s="357" t="s">
        <v>944</v>
      </c>
      <c r="BF17" s="357"/>
      <c r="BG17" s="357"/>
    </row>
    <row r="18" spans="1:59" s="188" customFormat="1" ht="15.75" thickBot="1" x14ac:dyDescent="0.3">
      <c r="A18" s="70"/>
      <c r="B18" s="43"/>
      <c r="C18" s="51"/>
      <c r="D18" s="44"/>
      <c r="E18" s="191"/>
      <c r="F18" s="191"/>
      <c r="G18" s="192"/>
      <c r="H18" s="147"/>
      <c r="I18" s="44"/>
      <c r="J18" s="44"/>
      <c r="K18" s="44"/>
      <c r="L18" s="44"/>
      <c r="M18" s="392"/>
      <c r="N18" s="399"/>
      <c r="O18" s="44">
        <v>1</v>
      </c>
      <c r="P18" s="46"/>
      <c r="Q18" s="44">
        <v>1</v>
      </c>
      <c r="R18" s="44"/>
      <c r="S18" s="46">
        <v>1</v>
      </c>
      <c r="T18" s="46"/>
      <c r="U18" s="44">
        <v>1</v>
      </c>
      <c r="V18" s="191"/>
      <c r="W18" s="191">
        <v>1</v>
      </c>
      <c r="X18" s="48"/>
      <c r="Y18" s="48"/>
      <c r="Z18" s="48"/>
      <c r="AA18" s="191"/>
      <c r="AB18" s="191">
        <v>1</v>
      </c>
      <c r="AC18" s="191">
        <v>1</v>
      </c>
      <c r="AD18" s="191"/>
      <c r="AE18" s="191"/>
      <c r="AF18" s="191"/>
      <c r="AG18" s="191"/>
      <c r="AH18" s="643"/>
      <c r="AI18" s="191"/>
      <c r="AJ18" s="191">
        <v>1</v>
      </c>
      <c r="AK18" s="191"/>
      <c r="AL18" s="191">
        <v>1</v>
      </c>
      <c r="AM18" s="191"/>
      <c r="AN18" s="158"/>
      <c r="AO18" s="147">
        <v>1</v>
      </c>
      <c r="AP18" s="147"/>
      <c r="AQ18" s="44">
        <v>1</v>
      </c>
      <c r="AR18" s="44"/>
      <c r="AS18" s="191"/>
      <c r="AT18" s="191">
        <v>1</v>
      </c>
      <c r="AU18" s="191"/>
      <c r="AV18" s="191">
        <v>1</v>
      </c>
      <c r="AW18" s="191">
        <v>1</v>
      </c>
      <c r="AX18" s="191"/>
      <c r="AY18" s="191">
        <v>1</v>
      </c>
      <c r="AZ18" s="191"/>
      <c r="BA18" s="44"/>
      <c r="BB18" s="44"/>
      <c r="BC18" s="392"/>
      <c r="BD18" s="356" t="s">
        <v>943</v>
      </c>
      <c r="BE18" s="357" t="s">
        <v>698</v>
      </c>
      <c r="BF18" s="357"/>
      <c r="BG18" s="357" t="s">
        <v>692</v>
      </c>
    </row>
    <row r="19" spans="1:59" s="24" customFormat="1" ht="15.75" thickTop="1" x14ac:dyDescent="0.25">
      <c r="A19" s="70"/>
      <c r="B19" s="43"/>
      <c r="C19" s="51"/>
      <c r="D19" s="44"/>
      <c r="E19" s="57"/>
      <c r="F19" s="57"/>
      <c r="G19" s="58"/>
      <c r="H19" s="147"/>
      <c r="I19" s="44"/>
      <c r="J19" s="44"/>
      <c r="K19" s="44"/>
      <c r="L19" s="44"/>
      <c r="M19" s="392"/>
      <c r="N19" s="402"/>
      <c r="O19" s="403">
        <v>1</v>
      </c>
      <c r="P19" s="404"/>
      <c r="Q19" s="403">
        <v>1</v>
      </c>
      <c r="R19" s="403"/>
      <c r="S19" s="404">
        <v>1</v>
      </c>
      <c r="T19" s="404"/>
      <c r="U19" s="403">
        <v>1</v>
      </c>
      <c r="V19" s="195"/>
      <c r="W19" s="195">
        <v>1</v>
      </c>
      <c r="X19" s="405" t="s">
        <v>687</v>
      </c>
      <c r="Y19" s="406"/>
      <c r="Z19" s="406"/>
      <c r="AA19" s="195"/>
      <c r="AB19" s="195">
        <v>1</v>
      </c>
      <c r="AC19" s="195">
        <v>1</v>
      </c>
      <c r="AD19" s="195"/>
      <c r="AE19" s="195"/>
      <c r="AF19" s="195"/>
      <c r="AG19" s="195"/>
      <c r="AH19" s="644"/>
      <c r="AI19" s="195"/>
      <c r="AJ19" s="195">
        <v>1</v>
      </c>
      <c r="AK19" s="195"/>
      <c r="AL19" s="195">
        <v>1</v>
      </c>
      <c r="AM19" s="407"/>
      <c r="AN19" s="407"/>
      <c r="AO19" s="408"/>
      <c r="AP19" s="408">
        <v>1</v>
      </c>
      <c r="AQ19" s="403"/>
      <c r="AR19" s="408">
        <v>1</v>
      </c>
      <c r="AS19" s="195"/>
      <c r="AT19" s="408">
        <v>1</v>
      </c>
      <c r="AU19" s="195"/>
      <c r="AV19" s="408">
        <v>1</v>
      </c>
      <c r="AW19" s="195"/>
      <c r="AX19" s="408">
        <v>1</v>
      </c>
      <c r="AY19" s="195"/>
      <c r="AZ19" s="408">
        <v>1</v>
      </c>
      <c r="BA19" s="403"/>
      <c r="BB19" s="403"/>
      <c r="BC19" s="409"/>
      <c r="BD19" s="356" t="s">
        <v>716</v>
      </c>
      <c r="BE19" s="357" t="s">
        <v>699</v>
      </c>
      <c r="BF19" s="357"/>
      <c r="BG19" s="357" t="s">
        <v>693</v>
      </c>
    </row>
    <row r="20" spans="1:59" s="24" customFormat="1" x14ac:dyDescent="0.25">
      <c r="A20" s="70"/>
      <c r="B20" s="43"/>
      <c r="C20" s="51"/>
      <c r="D20" s="44"/>
      <c r="E20" s="57"/>
      <c r="F20" s="57"/>
      <c r="G20" s="58"/>
      <c r="H20" s="147"/>
      <c r="I20" s="44"/>
      <c r="J20" s="44"/>
      <c r="K20" s="44"/>
      <c r="L20" s="44"/>
      <c r="M20" s="392"/>
      <c r="N20" s="399"/>
      <c r="O20" s="44">
        <v>1</v>
      </c>
      <c r="P20" s="46"/>
      <c r="Q20" s="44">
        <v>1</v>
      </c>
      <c r="R20" s="44"/>
      <c r="S20" s="46">
        <v>1</v>
      </c>
      <c r="T20" s="46"/>
      <c r="U20" s="44">
        <v>1</v>
      </c>
      <c r="V20" s="191"/>
      <c r="W20" s="191">
        <v>1</v>
      </c>
      <c r="X20" s="153"/>
      <c r="Y20" s="153" t="s">
        <v>686</v>
      </c>
      <c r="Z20" s="48"/>
      <c r="AA20" s="191"/>
      <c r="AB20" s="191">
        <v>1</v>
      </c>
      <c r="AC20" s="191">
        <v>1</v>
      </c>
      <c r="AD20" s="191"/>
      <c r="AE20" s="191"/>
      <c r="AF20" s="191"/>
      <c r="AG20" s="191"/>
      <c r="AH20" s="643"/>
      <c r="AI20" s="191"/>
      <c r="AJ20" s="191">
        <v>1</v>
      </c>
      <c r="AK20" s="191"/>
      <c r="AL20" s="191">
        <v>1</v>
      </c>
      <c r="AM20" s="158"/>
      <c r="AN20" s="158"/>
      <c r="AO20" s="147"/>
      <c r="AP20" s="147">
        <v>1</v>
      </c>
      <c r="AQ20" s="44"/>
      <c r="AR20" s="147">
        <v>1</v>
      </c>
      <c r="AS20" s="191"/>
      <c r="AT20" s="147">
        <v>1</v>
      </c>
      <c r="AU20" s="191"/>
      <c r="AV20" s="147">
        <v>1</v>
      </c>
      <c r="AW20" s="191"/>
      <c r="AX20" s="147">
        <v>1</v>
      </c>
      <c r="AY20" s="191"/>
      <c r="AZ20" s="147">
        <v>1</v>
      </c>
      <c r="BA20" s="44"/>
      <c r="BB20" s="44"/>
      <c r="BC20" s="392"/>
      <c r="BD20" s="356" t="s">
        <v>717</v>
      </c>
      <c r="BE20" s="357" t="s">
        <v>700</v>
      </c>
      <c r="BF20" s="357"/>
      <c r="BG20" s="357" t="s">
        <v>693</v>
      </c>
    </row>
    <row r="21" spans="1:59" s="188" customFormat="1" x14ac:dyDescent="0.25">
      <c r="A21" s="70"/>
      <c r="B21" s="43"/>
      <c r="C21" s="51"/>
      <c r="D21" s="44"/>
      <c r="E21" s="191"/>
      <c r="F21" s="191"/>
      <c r="G21" s="192"/>
      <c r="H21" s="147"/>
      <c r="I21" s="44"/>
      <c r="J21" s="44"/>
      <c r="K21" s="44"/>
      <c r="L21" s="44"/>
      <c r="M21" s="392"/>
      <c r="N21" s="399"/>
      <c r="O21" s="44">
        <v>1</v>
      </c>
      <c r="P21" s="46"/>
      <c r="Q21" s="44">
        <v>1</v>
      </c>
      <c r="R21" s="44"/>
      <c r="S21" s="46">
        <v>1</v>
      </c>
      <c r="T21" s="46"/>
      <c r="U21" s="44">
        <v>1</v>
      </c>
      <c r="V21" s="191"/>
      <c r="W21" s="191">
        <v>1</v>
      </c>
      <c r="X21" s="153"/>
      <c r="Y21" s="153"/>
      <c r="Z21" s="153" t="s">
        <v>689</v>
      </c>
      <c r="AA21" s="191"/>
      <c r="AB21" s="191">
        <v>1</v>
      </c>
      <c r="AC21" s="191">
        <v>1</v>
      </c>
      <c r="AD21" s="191"/>
      <c r="AE21" s="191"/>
      <c r="AF21" s="191"/>
      <c r="AG21" s="191"/>
      <c r="AH21" s="643"/>
      <c r="AI21" s="191"/>
      <c r="AJ21" s="191">
        <v>1</v>
      </c>
      <c r="AK21" s="191"/>
      <c r="AL21" s="191">
        <v>1</v>
      </c>
      <c r="AM21" s="158"/>
      <c r="AN21" s="158"/>
      <c r="AO21" s="147"/>
      <c r="AP21" s="147">
        <v>1</v>
      </c>
      <c r="AQ21" s="44"/>
      <c r="AR21" s="147">
        <v>1</v>
      </c>
      <c r="AS21" s="191"/>
      <c r="AT21" s="147">
        <v>1</v>
      </c>
      <c r="AU21" s="191"/>
      <c r="AV21" s="147">
        <v>1</v>
      </c>
      <c r="AW21" s="191"/>
      <c r="AX21" s="147">
        <v>1</v>
      </c>
      <c r="AY21" s="191"/>
      <c r="AZ21" s="147">
        <v>1</v>
      </c>
      <c r="BA21" s="375"/>
      <c r="BB21" s="375"/>
      <c r="BC21" s="539"/>
      <c r="BD21" s="356" t="s">
        <v>718</v>
      </c>
      <c r="BE21" s="357" t="s">
        <v>701</v>
      </c>
      <c r="BF21" s="357"/>
      <c r="BG21" s="357" t="s">
        <v>693</v>
      </c>
    </row>
    <row r="22" spans="1:59" s="24" customFormat="1" ht="15.75" thickBot="1" x14ac:dyDescent="0.3">
      <c r="A22" s="70"/>
      <c r="B22" s="43"/>
      <c r="C22" s="51"/>
      <c r="D22" s="44"/>
      <c r="E22" s="57"/>
      <c r="F22" s="57"/>
      <c r="G22" s="58"/>
      <c r="H22" s="147"/>
      <c r="I22" s="44"/>
      <c r="J22" s="44"/>
      <c r="K22" s="44"/>
      <c r="L22" s="44"/>
      <c r="M22" s="392"/>
      <c r="N22" s="399"/>
      <c r="O22" s="44">
        <v>1</v>
      </c>
      <c r="P22" s="46"/>
      <c r="Q22" s="44">
        <v>1</v>
      </c>
      <c r="R22" s="44"/>
      <c r="S22" s="46">
        <v>1</v>
      </c>
      <c r="T22" s="46"/>
      <c r="U22" s="44">
        <v>1</v>
      </c>
      <c r="V22" s="191"/>
      <c r="W22" s="191">
        <v>1</v>
      </c>
      <c r="X22" s="153"/>
      <c r="Y22" s="153"/>
      <c r="Z22" s="153"/>
      <c r="AA22" s="191"/>
      <c r="AB22" s="191">
        <v>1</v>
      </c>
      <c r="AC22" s="191">
        <v>1</v>
      </c>
      <c r="AD22" s="191"/>
      <c r="AE22" s="191"/>
      <c r="AF22" s="191"/>
      <c r="AG22" s="191"/>
      <c r="AH22" s="643"/>
      <c r="AI22" s="191"/>
      <c r="AJ22" s="191">
        <v>1</v>
      </c>
      <c r="AK22" s="191"/>
      <c r="AL22" s="191">
        <v>1</v>
      </c>
      <c r="AM22" s="567" t="s">
        <v>1357</v>
      </c>
      <c r="AN22" s="567" t="s">
        <v>1357</v>
      </c>
      <c r="AO22" s="147"/>
      <c r="AP22" s="147">
        <v>1</v>
      </c>
      <c r="AQ22" s="568"/>
      <c r="AR22" s="569">
        <v>1</v>
      </c>
      <c r="AS22" s="570"/>
      <c r="AT22" s="569">
        <v>1</v>
      </c>
      <c r="AU22" s="570"/>
      <c r="AV22" s="569">
        <v>1</v>
      </c>
      <c r="AW22" s="570"/>
      <c r="AX22" s="569">
        <v>1</v>
      </c>
      <c r="AY22" s="570"/>
      <c r="AZ22" s="569">
        <v>1</v>
      </c>
      <c r="BA22" s="420"/>
      <c r="BB22" s="420"/>
      <c r="BC22" s="423"/>
      <c r="BD22" s="356" t="s">
        <v>1358</v>
      </c>
      <c r="BE22" s="357" t="s">
        <v>1364</v>
      </c>
      <c r="BF22" s="357"/>
      <c r="BG22" s="357" t="s">
        <v>1360</v>
      </c>
    </row>
    <row r="23" spans="1:59" s="24" customFormat="1" ht="15.75" thickTop="1" x14ac:dyDescent="0.25">
      <c r="A23" s="70"/>
      <c r="B23" s="43"/>
      <c r="C23" s="51"/>
      <c r="D23" s="44"/>
      <c r="E23" s="57"/>
      <c r="F23" s="57"/>
      <c r="G23" s="58"/>
      <c r="H23" s="147"/>
      <c r="I23" s="44"/>
      <c r="J23" s="44"/>
      <c r="K23" s="44"/>
      <c r="L23" s="44"/>
      <c r="M23" s="392"/>
      <c r="N23" s="398">
        <v>1</v>
      </c>
      <c r="O23" s="380"/>
      <c r="P23" s="384">
        <v>1</v>
      </c>
      <c r="Q23" s="380"/>
      <c r="R23" s="380">
        <v>1</v>
      </c>
      <c r="S23" s="384"/>
      <c r="T23" s="384">
        <v>1</v>
      </c>
      <c r="U23" s="380"/>
      <c r="V23" s="381">
        <v>1</v>
      </c>
      <c r="W23" s="381"/>
      <c r="X23" s="385"/>
      <c r="Y23" s="385"/>
      <c r="Z23" s="385"/>
      <c r="AA23" s="381">
        <v>1</v>
      </c>
      <c r="AB23" s="381"/>
      <c r="AC23" s="381"/>
      <c r="AD23" s="381">
        <v>1</v>
      </c>
      <c r="AE23" s="381"/>
      <c r="AF23" s="381"/>
      <c r="AG23" s="381"/>
      <c r="AH23" s="642"/>
      <c r="AI23" s="381"/>
      <c r="AJ23" s="381">
        <v>1</v>
      </c>
      <c r="AK23" s="381"/>
      <c r="AL23" s="381">
        <v>1</v>
      </c>
      <c r="AM23" s="386"/>
      <c r="AN23" s="386"/>
      <c r="AO23" s="383">
        <v>1</v>
      </c>
      <c r="AP23" s="383"/>
      <c r="AQ23" s="75"/>
      <c r="AR23" s="413">
        <v>1</v>
      </c>
      <c r="AS23" s="73"/>
      <c r="AT23" s="73">
        <v>1</v>
      </c>
      <c r="AU23" s="73"/>
      <c r="AV23" s="73">
        <v>1</v>
      </c>
      <c r="AW23" s="73"/>
      <c r="AX23" s="73">
        <v>1</v>
      </c>
      <c r="AY23" s="73"/>
      <c r="AZ23" s="73">
        <v>1</v>
      </c>
      <c r="BA23" s="75"/>
      <c r="BB23" s="75"/>
      <c r="BC23" s="414"/>
      <c r="BD23" s="356" t="s">
        <v>946</v>
      </c>
      <c r="BE23" s="357" t="s">
        <v>702</v>
      </c>
      <c r="BF23" s="357"/>
      <c r="BG23" s="357" t="s">
        <v>704</v>
      </c>
    </row>
    <row r="24" spans="1:59" s="24" customFormat="1" x14ac:dyDescent="0.25">
      <c r="A24" s="70"/>
      <c r="B24" s="43"/>
      <c r="C24" s="51"/>
      <c r="D24" s="44"/>
      <c r="E24" s="57"/>
      <c r="F24" s="57"/>
      <c r="G24" s="58"/>
      <c r="H24" s="147"/>
      <c r="I24" s="44"/>
      <c r="J24" s="44"/>
      <c r="K24" s="44"/>
      <c r="L24" s="44"/>
      <c r="M24" s="392"/>
      <c r="N24" s="399"/>
      <c r="O24" s="44">
        <v>1</v>
      </c>
      <c r="P24" s="46"/>
      <c r="Q24" s="44">
        <v>1</v>
      </c>
      <c r="R24" s="44"/>
      <c r="S24" s="46">
        <v>1</v>
      </c>
      <c r="T24" s="46"/>
      <c r="U24" s="44">
        <v>1</v>
      </c>
      <c r="V24" s="191"/>
      <c r="W24" s="191">
        <v>1</v>
      </c>
      <c r="X24" s="153">
        <v>180154407</v>
      </c>
      <c r="Y24" s="48"/>
      <c r="Z24" s="48"/>
      <c r="AA24" s="191"/>
      <c r="AB24" s="191">
        <v>1</v>
      </c>
      <c r="AC24" s="191"/>
      <c r="AD24" s="191">
        <v>1</v>
      </c>
      <c r="AE24" s="191"/>
      <c r="AF24" s="191"/>
      <c r="AG24" s="191"/>
      <c r="AH24" s="643"/>
      <c r="AI24" s="191"/>
      <c r="AJ24" s="191">
        <v>1</v>
      </c>
      <c r="AK24" s="191"/>
      <c r="AL24" s="191">
        <v>1</v>
      </c>
      <c r="AM24" s="158"/>
      <c r="AN24" s="158"/>
      <c r="AO24" s="147"/>
      <c r="AP24" s="147">
        <v>1</v>
      </c>
      <c r="AQ24" s="44"/>
      <c r="AR24" s="147">
        <v>1</v>
      </c>
      <c r="AS24" s="191"/>
      <c r="AT24" s="147">
        <v>1</v>
      </c>
      <c r="AU24" s="191"/>
      <c r="AV24" s="147">
        <v>1</v>
      </c>
      <c r="AW24" s="191"/>
      <c r="AX24" s="147">
        <v>1</v>
      </c>
      <c r="AY24" s="191"/>
      <c r="AZ24" s="147">
        <v>1</v>
      </c>
      <c r="BA24" s="44"/>
      <c r="BB24" s="44"/>
      <c r="BC24" s="392"/>
      <c r="BD24" s="356" t="s">
        <v>947</v>
      </c>
      <c r="BE24" s="357" t="s">
        <v>707</v>
      </c>
      <c r="BF24" s="357"/>
      <c r="BG24" s="357" t="s">
        <v>703</v>
      </c>
    </row>
    <row r="25" spans="1:59" s="24" customFormat="1" x14ac:dyDescent="0.25">
      <c r="A25" s="70"/>
      <c r="B25" s="43"/>
      <c r="C25" s="51"/>
      <c r="D25" s="44"/>
      <c r="E25" s="57"/>
      <c r="F25" s="57"/>
      <c r="G25" s="58"/>
      <c r="H25" s="147"/>
      <c r="I25" s="44"/>
      <c r="J25" s="44"/>
      <c r="K25" s="44"/>
      <c r="L25" s="44"/>
      <c r="M25" s="392"/>
      <c r="N25" s="399"/>
      <c r="O25" s="44">
        <v>1</v>
      </c>
      <c r="P25" s="46"/>
      <c r="Q25" s="44">
        <v>1</v>
      </c>
      <c r="R25" s="44"/>
      <c r="S25" s="46">
        <v>1</v>
      </c>
      <c r="T25" s="46"/>
      <c r="U25" s="44">
        <v>1</v>
      </c>
      <c r="V25" s="191"/>
      <c r="W25" s="191">
        <v>1</v>
      </c>
      <c r="X25" s="153"/>
      <c r="Y25" s="424" t="s">
        <v>705</v>
      </c>
      <c r="Z25" s="48"/>
      <c r="AA25" s="191"/>
      <c r="AB25" s="191">
        <v>1</v>
      </c>
      <c r="AC25" s="191"/>
      <c r="AD25" s="191">
        <v>1</v>
      </c>
      <c r="AE25" s="191"/>
      <c r="AF25" s="191"/>
      <c r="AG25" s="191"/>
      <c r="AH25" s="643"/>
      <c r="AI25" s="191"/>
      <c r="AJ25" s="191">
        <v>1</v>
      </c>
      <c r="AK25" s="191"/>
      <c r="AL25" s="191">
        <v>1</v>
      </c>
      <c r="AM25" s="158"/>
      <c r="AN25" s="158"/>
      <c r="AO25" s="147"/>
      <c r="AP25" s="147">
        <v>1</v>
      </c>
      <c r="AQ25" s="44"/>
      <c r="AR25" s="147">
        <v>1</v>
      </c>
      <c r="AS25" s="191"/>
      <c r="AT25" s="147">
        <v>1</v>
      </c>
      <c r="AU25" s="191"/>
      <c r="AV25" s="147">
        <v>1</v>
      </c>
      <c r="AW25" s="191"/>
      <c r="AX25" s="147">
        <v>1</v>
      </c>
      <c r="AY25" s="191"/>
      <c r="AZ25" s="147">
        <v>1</v>
      </c>
      <c r="BA25" s="44"/>
      <c r="BB25" s="44"/>
      <c r="BC25" s="392"/>
      <c r="BD25" s="356" t="s">
        <v>948</v>
      </c>
      <c r="BE25" s="357" t="s">
        <v>708</v>
      </c>
      <c r="BF25" s="357"/>
      <c r="BG25" s="357" t="s">
        <v>711</v>
      </c>
    </row>
    <row r="26" spans="1:59" s="24" customFormat="1" x14ac:dyDescent="0.25">
      <c r="A26" s="70"/>
      <c r="B26" s="43"/>
      <c r="C26" s="51"/>
      <c r="D26" s="44"/>
      <c r="E26" s="57"/>
      <c r="F26" s="57"/>
      <c r="G26" s="58"/>
      <c r="H26" s="147"/>
      <c r="I26" s="44"/>
      <c r="J26" s="44"/>
      <c r="K26" s="44"/>
      <c r="L26" s="44"/>
      <c r="M26" s="392"/>
      <c r="N26" s="399"/>
      <c r="O26" s="44">
        <v>1</v>
      </c>
      <c r="P26" s="46"/>
      <c r="Q26" s="44">
        <v>1</v>
      </c>
      <c r="R26" s="44"/>
      <c r="S26" s="46">
        <v>1</v>
      </c>
      <c r="T26" s="46"/>
      <c r="U26" s="44">
        <v>1</v>
      </c>
      <c r="V26" s="191"/>
      <c r="W26" s="191">
        <v>1</v>
      </c>
      <c r="X26" s="153"/>
      <c r="Y26" s="401"/>
      <c r="Z26" s="153" t="s">
        <v>709</v>
      </c>
      <c r="AA26" s="191"/>
      <c r="AB26" s="191">
        <v>1</v>
      </c>
      <c r="AC26" s="191"/>
      <c r="AD26" s="191">
        <v>1</v>
      </c>
      <c r="AE26" s="191"/>
      <c r="AF26" s="191"/>
      <c r="AG26" s="191"/>
      <c r="AH26" s="643"/>
      <c r="AI26" s="191"/>
      <c r="AJ26" s="191">
        <v>1</v>
      </c>
      <c r="AK26" s="191"/>
      <c r="AL26" s="191">
        <v>1</v>
      </c>
      <c r="AM26" s="158"/>
      <c r="AN26" s="158"/>
      <c r="AO26" s="147"/>
      <c r="AP26" s="147">
        <v>1</v>
      </c>
      <c r="AQ26" s="44"/>
      <c r="AR26" s="147">
        <v>1</v>
      </c>
      <c r="AS26" s="191"/>
      <c r="AT26" s="147">
        <v>1</v>
      </c>
      <c r="AU26" s="191"/>
      <c r="AV26" s="147">
        <v>1</v>
      </c>
      <c r="AW26" s="191"/>
      <c r="AX26" s="147">
        <v>1</v>
      </c>
      <c r="AY26" s="191"/>
      <c r="AZ26" s="147">
        <v>1</v>
      </c>
      <c r="BA26" s="44"/>
      <c r="BB26" s="44"/>
      <c r="BC26" s="392"/>
      <c r="BD26" s="356" t="s">
        <v>949</v>
      </c>
      <c r="BE26" s="357" t="s">
        <v>710</v>
      </c>
      <c r="BF26" s="357"/>
      <c r="BG26" s="357" t="s">
        <v>712</v>
      </c>
    </row>
    <row r="27" spans="1:59" s="24" customFormat="1" x14ac:dyDescent="0.25">
      <c r="A27" s="70"/>
      <c r="B27" s="43"/>
      <c r="C27" s="51"/>
      <c r="D27" s="44"/>
      <c r="E27" s="57"/>
      <c r="F27" s="57"/>
      <c r="G27" s="58"/>
      <c r="H27" s="147"/>
      <c r="I27" s="44"/>
      <c r="J27" s="44"/>
      <c r="K27" s="44"/>
      <c r="L27" s="44"/>
      <c r="M27" s="392"/>
      <c r="N27" s="399"/>
      <c r="O27" s="44">
        <v>1</v>
      </c>
      <c r="P27" s="46"/>
      <c r="Q27" s="44">
        <v>1</v>
      </c>
      <c r="R27" s="44"/>
      <c r="S27" s="46">
        <v>1</v>
      </c>
      <c r="T27" s="46"/>
      <c r="U27" s="44">
        <v>1</v>
      </c>
      <c r="V27" s="191"/>
      <c r="W27" s="191">
        <v>1</v>
      </c>
      <c r="X27" s="48"/>
      <c r="Y27" s="48"/>
      <c r="Z27" s="48"/>
      <c r="AA27" s="191"/>
      <c r="AB27" s="191">
        <v>1</v>
      </c>
      <c r="AC27" s="191"/>
      <c r="AD27" s="191">
        <v>1</v>
      </c>
      <c r="AE27" s="191"/>
      <c r="AF27" s="191"/>
      <c r="AG27" s="191"/>
      <c r="AH27" s="643"/>
      <c r="AI27" s="191"/>
      <c r="AJ27" s="191">
        <v>1</v>
      </c>
      <c r="AK27" s="191">
        <v>1</v>
      </c>
      <c r="AL27" s="191"/>
      <c r="AM27" s="158">
        <v>43252</v>
      </c>
      <c r="AN27" s="158">
        <v>43312</v>
      </c>
      <c r="AO27" s="147"/>
      <c r="AP27" s="147">
        <v>1</v>
      </c>
      <c r="AQ27" s="44"/>
      <c r="AR27" s="44">
        <v>1</v>
      </c>
      <c r="AS27" s="191"/>
      <c r="AT27" s="191">
        <v>1</v>
      </c>
      <c r="AU27" s="191"/>
      <c r="AV27" s="191">
        <v>1</v>
      </c>
      <c r="AW27" s="191"/>
      <c r="AX27" s="191">
        <v>1</v>
      </c>
      <c r="AY27" s="191"/>
      <c r="AZ27" s="191">
        <v>1</v>
      </c>
      <c r="BA27" s="44"/>
      <c r="BB27" s="44"/>
      <c r="BC27" s="392"/>
      <c r="BD27" s="356" t="s">
        <v>950</v>
      </c>
      <c r="BE27" s="357" t="s">
        <v>714</v>
      </c>
      <c r="BF27" s="357"/>
      <c r="BG27" s="357" t="s">
        <v>713</v>
      </c>
    </row>
    <row r="28" spans="1:59" s="188" customFormat="1" x14ac:dyDescent="0.25">
      <c r="A28" s="70"/>
      <c r="B28" s="43"/>
      <c r="C28" s="51"/>
      <c r="D28" s="44"/>
      <c r="E28" s="191"/>
      <c r="F28" s="191"/>
      <c r="G28" s="192"/>
      <c r="H28" s="147"/>
      <c r="I28" s="44"/>
      <c r="J28" s="44"/>
      <c r="K28" s="44"/>
      <c r="L28" s="44"/>
      <c r="M28" s="392"/>
      <c r="N28" s="399"/>
      <c r="O28" s="44">
        <v>1</v>
      </c>
      <c r="P28" s="46"/>
      <c r="Q28" s="44">
        <v>1</v>
      </c>
      <c r="R28" s="44"/>
      <c r="S28" s="46">
        <v>1</v>
      </c>
      <c r="T28" s="46"/>
      <c r="U28" s="44">
        <v>1</v>
      </c>
      <c r="V28" s="191"/>
      <c r="W28" s="191">
        <v>1</v>
      </c>
      <c r="X28" s="48"/>
      <c r="Y28" s="48"/>
      <c r="Z28" s="48"/>
      <c r="AA28" s="191"/>
      <c r="AB28" s="191">
        <v>1</v>
      </c>
      <c r="AC28" s="191"/>
      <c r="AD28" s="191">
        <v>1</v>
      </c>
      <c r="AE28" s="191"/>
      <c r="AF28" s="191"/>
      <c r="AG28" s="191"/>
      <c r="AH28" s="643"/>
      <c r="AI28" s="191"/>
      <c r="AJ28" s="191">
        <v>1</v>
      </c>
      <c r="AK28" s="191"/>
      <c r="AL28" s="191">
        <v>1</v>
      </c>
      <c r="AM28" s="158"/>
      <c r="AN28" s="158"/>
      <c r="AO28" s="147"/>
      <c r="AP28" s="147">
        <v>1</v>
      </c>
      <c r="AQ28" s="44"/>
      <c r="AR28" s="44">
        <v>1</v>
      </c>
      <c r="AS28" s="191">
        <v>1</v>
      </c>
      <c r="AT28" s="191"/>
      <c r="AU28" s="191"/>
      <c r="AV28" s="191"/>
      <c r="AW28" s="191">
        <v>1</v>
      </c>
      <c r="AX28" s="191"/>
      <c r="AY28" s="191"/>
      <c r="AZ28" s="191">
        <v>1</v>
      </c>
      <c r="BA28" s="44"/>
      <c r="BB28" s="44"/>
      <c r="BC28" s="392"/>
      <c r="BD28" s="356" t="s">
        <v>951</v>
      </c>
      <c r="BE28" s="357" t="s">
        <v>982</v>
      </c>
      <c r="BF28" s="357"/>
      <c r="BG28" s="357"/>
    </row>
    <row r="29" spans="1:59" s="24" customFormat="1" ht="15.75" thickBot="1" x14ac:dyDescent="0.3">
      <c r="A29" s="70"/>
      <c r="B29" s="43"/>
      <c r="C29" s="51"/>
      <c r="D29" s="44"/>
      <c r="E29" s="57"/>
      <c r="F29" s="57"/>
      <c r="G29" s="58"/>
      <c r="H29" s="147"/>
      <c r="I29" s="44"/>
      <c r="J29" s="44"/>
      <c r="K29" s="44"/>
      <c r="L29" s="44"/>
      <c r="M29" s="392"/>
      <c r="N29" s="399"/>
      <c r="O29" s="44">
        <v>1</v>
      </c>
      <c r="P29" s="46"/>
      <c r="Q29" s="44">
        <v>1</v>
      </c>
      <c r="R29" s="44"/>
      <c r="S29" s="46">
        <v>1</v>
      </c>
      <c r="T29" s="46"/>
      <c r="U29" s="44">
        <v>1</v>
      </c>
      <c r="V29" s="191"/>
      <c r="W29" s="191">
        <v>1</v>
      </c>
      <c r="X29" s="48"/>
      <c r="Y29" s="48"/>
      <c r="Z29" s="48"/>
      <c r="AA29" s="191"/>
      <c r="AB29" s="191">
        <v>1</v>
      </c>
      <c r="AC29" s="191"/>
      <c r="AD29" s="191">
        <v>1</v>
      </c>
      <c r="AE29" s="191"/>
      <c r="AF29" s="191"/>
      <c r="AG29" s="191"/>
      <c r="AH29" s="643"/>
      <c r="AI29" s="191"/>
      <c r="AJ29" s="191">
        <v>1</v>
      </c>
      <c r="AK29" s="191"/>
      <c r="AL29" s="191">
        <v>1</v>
      </c>
      <c r="AM29" s="191"/>
      <c r="AN29" s="158"/>
      <c r="AO29" s="147">
        <v>1</v>
      </c>
      <c r="AP29" s="147"/>
      <c r="AQ29" s="44">
        <v>1</v>
      </c>
      <c r="AR29" s="44"/>
      <c r="AS29" s="191">
        <v>1</v>
      </c>
      <c r="AT29" s="191"/>
      <c r="AU29" s="191"/>
      <c r="AV29" s="191">
        <v>1</v>
      </c>
      <c r="AW29" s="191">
        <v>1</v>
      </c>
      <c r="AX29" s="191"/>
      <c r="AY29" s="191">
        <v>1</v>
      </c>
      <c r="AZ29" s="191"/>
      <c r="BA29" s="44"/>
      <c r="BB29" s="44"/>
      <c r="BC29" s="392"/>
      <c r="BD29" s="356" t="s">
        <v>952</v>
      </c>
      <c r="BE29" s="357" t="s">
        <v>720</v>
      </c>
      <c r="BF29" s="357"/>
      <c r="BG29" s="357" t="s">
        <v>715</v>
      </c>
    </row>
    <row r="30" spans="1:59" s="24" customFormat="1" ht="15.75" thickTop="1" x14ac:dyDescent="0.25">
      <c r="A30" s="70"/>
      <c r="B30" s="43"/>
      <c r="C30" s="51"/>
      <c r="D30" s="44"/>
      <c r="E30" s="57"/>
      <c r="F30" s="57"/>
      <c r="G30" s="58"/>
      <c r="H30" s="147"/>
      <c r="I30" s="44"/>
      <c r="J30" s="44"/>
      <c r="K30" s="44"/>
      <c r="L30" s="44"/>
      <c r="M30" s="392"/>
      <c r="N30" s="402"/>
      <c r="O30" s="403">
        <v>1</v>
      </c>
      <c r="P30" s="404"/>
      <c r="Q30" s="403">
        <v>1</v>
      </c>
      <c r="R30" s="403"/>
      <c r="S30" s="404">
        <v>1</v>
      </c>
      <c r="T30" s="404"/>
      <c r="U30" s="403">
        <v>1</v>
      </c>
      <c r="V30" s="195"/>
      <c r="W30" s="195">
        <v>1</v>
      </c>
      <c r="X30" s="405" t="s">
        <v>687</v>
      </c>
      <c r="Y30" s="406"/>
      <c r="Z30" s="406"/>
      <c r="AA30" s="195"/>
      <c r="AB30" s="195">
        <v>1</v>
      </c>
      <c r="AC30" s="195"/>
      <c r="AD30" s="195">
        <v>1</v>
      </c>
      <c r="AE30" s="195"/>
      <c r="AF30" s="195"/>
      <c r="AG30" s="195"/>
      <c r="AH30" s="644"/>
      <c r="AI30" s="195"/>
      <c r="AJ30" s="195">
        <v>1</v>
      </c>
      <c r="AK30" s="195"/>
      <c r="AL30" s="195">
        <v>1</v>
      </c>
      <c r="AM30" s="407"/>
      <c r="AN30" s="407"/>
      <c r="AO30" s="408"/>
      <c r="AP30" s="408">
        <v>1</v>
      </c>
      <c r="AQ30" s="403"/>
      <c r="AR30" s="408">
        <v>1</v>
      </c>
      <c r="AS30" s="195"/>
      <c r="AT30" s="408">
        <v>1</v>
      </c>
      <c r="AU30" s="195"/>
      <c r="AV30" s="408">
        <v>1</v>
      </c>
      <c r="AW30" s="195"/>
      <c r="AX30" s="408">
        <v>1</v>
      </c>
      <c r="AY30" s="195"/>
      <c r="AZ30" s="408">
        <v>1</v>
      </c>
      <c r="BA30" s="403"/>
      <c r="BB30" s="403"/>
      <c r="BC30" s="409"/>
      <c r="BD30" s="356" t="s">
        <v>979</v>
      </c>
      <c r="BE30" s="357" t="s">
        <v>719</v>
      </c>
      <c r="BF30" s="357"/>
      <c r="BG30" s="357" t="s">
        <v>1010</v>
      </c>
    </row>
    <row r="31" spans="1:59" s="24" customFormat="1" x14ac:dyDescent="0.25">
      <c r="A31" s="70"/>
      <c r="B31" s="43"/>
      <c r="C31" s="51"/>
      <c r="D31" s="44"/>
      <c r="E31" s="57"/>
      <c r="F31" s="57"/>
      <c r="G31" s="58"/>
      <c r="H31" s="147"/>
      <c r="I31" s="44"/>
      <c r="J31" s="44"/>
      <c r="K31" s="44"/>
      <c r="L31" s="44"/>
      <c r="M31" s="392"/>
      <c r="N31" s="399"/>
      <c r="O31" s="44">
        <v>1</v>
      </c>
      <c r="P31" s="46"/>
      <c r="Q31" s="44">
        <v>1</v>
      </c>
      <c r="R31" s="44"/>
      <c r="S31" s="46">
        <v>1</v>
      </c>
      <c r="T31" s="46"/>
      <c r="U31" s="44">
        <v>1</v>
      </c>
      <c r="V31" s="191"/>
      <c r="W31" s="191">
        <v>1</v>
      </c>
      <c r="X31" s="153"/>
      <c r="Y31" s="153" t="s">
        <v>686</v>
      </c>
      <c r="Z31" s="48"/>
      <c r="AA31" s="191"/>
      <c r="AB31" s="191">
        <v>1</v>
      </c>
      <c r="AC31" s="191"/>
      <c r="AD31" s="191">
        <v>1</v>
      </c>
      <c r="AE31" s="191"/>
      <c r="AF31" s="191"/>
      <c r="AG31" s="191"/>
      <c r="AH31" s="643"/>
      <c r="AI31" s="191"/>
      <c r="AJ31" s="191">
        <v>1</v>
      </c>
      <c r="AK31" s="191"/>
      <c r="AL31" s="191">
        <v>1</v>
      </c>
      <c r="AM31" s="158"/>
      <c r="AN31" s="158"/>
      <c r="AO31" s="147"/>
      <c r="AP31" s="147">
        <v>1</v>
      </c>
      <c r="AQ31" s="44"/>
      <c r="AR31" s="147">
        <v>1</v>
      </c>
      <c r="AS31" s="191"/>
      <c r="AT31" s="147">
        <v>1</v>
      </c>
      <c r="AU31" s="191"/>
      <c r="AV31" s="147">
        <v>1</v>
      </c>
      <c r="AW31" s="191"/>
      <c r="AX31" s="147">
        <v>1</v>
      </c>
      <c r="AY31" s="191"/>
      <c r="AZ31" s="147">
        <v>1</v>
      </c>
      <c r="BA31" s="44"/>
      <c r="BB31" s="44"/>
      <c r="BC31" s="392"/>
      <c r="BD31" s="356" t="s">
        <v>980</v>
      </c>
      <c r="BE31" s="357" t="s">
        <v>721</v>
      </c>
      <c r="BF31" s="357"/>
      <c r="BG31" s="357" t="s">
        <v>1010</v>
      </c>
    </row>
    <row r="32" spans="1:59" s="24" customFormat="1" x14ac:dyDescent="0.25">
      <c r="A32" s="70"/>
      <c r="B32" s="43"/>
      <c r="C32" s="51"/>
      <c r="D32" s="44"/>
      <c r="E32" s="57"/>
      <c r="F32" s="57"/>
      <c r="G32" s="58"/>
      <c r="H32" s="147"/>
      <c r="I32" s="44"/>
      <c r="J32" s="44"/>
      <c r="K32" s="44"/>
      <c r="L32" s="44"/>
      <c r="M32" s="392"/>
      <c r="N32" s="399"/>
      <c r="O32" s="44">
        <v>1</v>
      </c>
      <c r="P32" s="46"/>
      <c r="Q32" s="44">
        <v>1</v>
      </c>
      <c r="R32" s="44"/>
      <c r="S32" s="46">
        <v>1</v>
      </c>
      <c r="T32" s="46"/>
      <c r="U32" s="44">
        <v>1</v>
      </c>
      <c r="V32" s="191"/>
      <c r="W32" s="191">
        <v>1</v>
      </c>
      <c r="X32" s="153"/>
      <c r="Y32" s="153"/>
      <c r="Z32" s="153" t="s">
        <v>689</v>
      </c>
      <c r="AA32" s="191"/>
      <c r="AB32" s="191">
        <v>1</v>
      </c>
      <c r="AC32" s="191"/>
      <c r="AD32" s="191">
        <v>1</v>
      </c>
      <c r="AE32" s="191"/>
      <c r="AF32" s="191"/>
      <c r="AG32" s="191"/>
      <c r="AH32" s="643"/>
      <c r="AI32" s="191"/>
      <c r="AJ32" s="191">
        <v>1</v>
      </c>
      <c r="AK32" s="191"/>
      <c r="AL32" s="191">
        <v>1</v>
      </c>
      <c r="AM32" s="158"/>
      <c r="AN32" s="158"/>
      <c r="AO32" s="147"/>
      <c r="AP32" s="147">
        <v>1</v>
      </c>
      <c r="AQ32" s="375"/>
      <c r="AR32" s="377">
        <v>1</v>
      </c>
      <c r="AS32" s="376"/>
      <c r="AT32" s="377">
        <v>1</v>
      </c>
      <c r="AU32" s="376"/>
      <c r="AV32" s="377">
        <v>1</v>
      </c>
      <c r="AW32" s="376"/>
      <c r="AX32" s="377">
        <v>1</v>
      </c>
      <c r="AY32" s="376"/>
      <c r="AZ32" s="377">
        <v>1</v>
      </c>
      <c r="BA32" s="375"/>
      <c r="BB32" s="375"/>
      <c r="BC32" s="539"/>
      <c r="BD32" s="356" t="s">
        <v>981</v>
      </c>
      <c r="BE32" s="357" t="s">
        <v>722</v>
      </c>
      <c r="BF32" s="357"/>
      <c r="BG32" s="357" t="s">
        <v>1010</v>
      </c>
    </row>
    <row r="33" spans="1:59" s="188" customFormat="1" ht="15.75" thickBot="1" x14ac:dyDescent="0.3">
      <c r="A33" s="70"/>
      <c r="B33" s="43"/>
      <c r="C33" s="51"/>
      <c r="D33" s="44"/>
      <c r="E33" s="191"/>
      <c r="F33" s="191"/>
      <c r="G33" s="192"/>
      <c r="H33" s="147"/>
      <c r="I33" s="44"/>
      <c r="J33" s="44"/>
      <c r="K33" s="44"/>
      <c r="L33" s="44"/>
      <c r="M33" s="392"/>
      <c r="N33" s="399"/>
      <c r="O33" s="44">
        <v>1</v>
      </c>
      <c r="P33" s="46"/>
      <c r="Q33" s="44">
        <v>1</v>
      </c>
      <c r="R33" s="44"/>
      <c r="S33" s="46">
        <v>1</v>
      </c>
      <c r="T33" s="46"/>
      <c r="U33" s="44">
        <v>1</v>
      </c>
      <c r="V33" s="191"/>
      <c r="W33" s="191">
        <v>1</v>
      </c>
      <c r="X33" s="153"/>
      <c r="Y33" s="153"/>
      <c r="Z33" s="153"/>
      <c r="AA33" s="191"/>
      <c r="AB33" s="191">
        <v>1</v>
      </c>
      <c r="AC33" s="191"/>
      <c r="AD33" s="191">
        <v>1</v>
      </c>
      <c r="AE33" s="191"/>
      <c r="AF33" s="191"/>
      <c r="AG33" s="191"/>
      <c r="AH33" s="643"/>
      <c r="AI33" s="191"/>
      <c r="AJ33" s="191">
        <v>1</v>
      </c>
      <c r="AK33" s="191"/>
      <c r="AL33" s="191">
        <v>1</v>
      </c>
      <c r="AM33" s="567" t="s">
        <v>1357</v>
      </c>
      <c r="AN33" s="567" t="s">
        <v>1357</v>
      </c>
      <c r="AO33" s="147"/>
      <c r="AP33" s="147">
        <v>1</v>
      </c>
      <c r="AQ33" s="568"/>
      <c r="AR33" s="569">
        <v>1</v>
      </c>
      <c r="AS33" s="570"/>
      <c r="AT33" s="569">
        <v>1</v>
      </c>
      <c r="AU33" s="570"/>
      <c r="AV33" s="569">
        <v>1</v>
      </c>
      <c r="AW33" s="570"/>
      <c r="AX33" s="569">
        <v>1</v>
      </c>
      <c r="AY33" s="570"/>
      <c r="AZ33" s="569">
        <v>1</v>
      </c>
      <c r="BA33" s="420"/>
      <c r="BB33" s="420"/>
      <c r="BC33" s="423"/>
      <c r="BD33" s="356" t="s">
        <v>1359</v>
      </c>
      <c r="BE33" s="357" t="s">
        <v>1363</v>
      </c>
      <c r="BF33" s="357"/>
      <c r="BG33" s="357" t="s">
        <v>1360</v>
      </c>
    </row>
    <row r="34" spans="1:59" s="24" customFormat="1" ht="15.75" thickTop="1" x14ac:dyDescent="0.25">
      <c r="A34" s="70"/>
      <c r="B34" s="43"/>
      <c r="C34" s="51"/>
      <c r="D34" s="44"/>
      <c r="E34" s="57"/>
      <c r="F34" s="57"/>
      <c r="G34" s="58"/>
      <c r="H34" s="147"/>
      <c r="I34" s="44"/>
      <c r="J34" s="44"/>
      <c r="K34" s="44"/>
      <c r="L34" s="44"/>
      <c r="M34" s="392"/>
      <c r="N34" s="398">
        <v>1</v>
      </c>
      <c r="O34" s="380"/>
      <c r="P34" s="384">
        <v>1</v>
      </c>
      <c r="Q34" s="380"/>
      <c r="R34" s="380">
        <v>1</v>
      </c>
      <c r="S34" s="384"/>
      <c r="T34" s="384">
        <v>1</v>
      </c>
      <c r="U34" s="380"/>
      <c r="V34" s="381">
        <v>1</v>
      </c>
      <c r="W34" s="381"/>
      <c r="X34" s="385"/>
      <c r="Y34" s="385"/>
      <c r="Z34" s="385"/>
      <c r="AA34" s="381">
        <v>1</v>
      </c>
      <c r="AB34" s="381"/>
      <c r="AC34" s="381"/>
      <c r="AD34" s="381"/>
      <c r="AE34" s="381">
        <v>1</v>
      </c>
      <c r="AF34" s="381"/>
      <c r="AG34" s="381"/>
      <c r="AH34" s="642"/>
      <c r="AI34" s="381"/>
      <c r="AJ34" s="381">
        <v>1</v>
      </c>
      <c r="AK34" s="381"/>
      <c r="AL34" s="381">
        <v>1</v>
      </c>
      <c r="AM34" s="386"/>
      <c r="AN34" s="386"/>
      <c r="AO34" s="383">
        <v>1</v>
      </c>
      <c r="AP34" s="383"/>
      <c r="AQ34" s="380"/>
      <c r="AR34" s="383">
        <v>1</v>
      </c>
      <c r="AS34" s="381"/>
      <c r="AT34" s="381">
        <v>1</v>
      </c>
      <c r="AU34" s="381"/>
      <c r="AV34" s="381">
        <v>1</v>
      </c>
      <c r="AW34" s="381"/>
      <c r="AX34" s="381">
        <v>1</v>
      </c>
      <c r="AY34" s="381"/>
      <c r="AZ34" s="381">
        <v>1</v>
      </c>
      <c r="BA34" s="380"/>
      <c r="BB34" s="380"/>
      <c r="BC34" s="391"/>
      <c r="BD34" s="356" t="s">
        <v>969</v>
      </c>
      <c r="BE34" s="357" t="s">
        <v>953</v>
      </c>
      <c r="BF34" s="357"/>
      <c r="BG34" s="357" t="s">
        <v>684</v>
      </c>
    </row>
    <row r="35" spans="1:59" s="24" customFormat="1" x14ac:dyDescent="0.25">
      <c r="A35" s="70"/>
      <c r="B35" s="43"/>
      <c r="C35" s="51"/>
      <c r="D35" s="44"/>
      <c r="E35" s="57"/>
      <c r="F35" s="57"/>
      <c r="G35" s="58"/>
      <c r="H35" s="147"/>
      <c r="I35" s="44"/>
      <c r="J35" s="44"/>
      <c r="K35" s="44"/>
      <c r="L35" s="44"/>
      <c r="M35" s="392"/>
      <c r="N35" s="399"/>
      <c r="O35" s="44">
        <v>1</v>
      </c>
      <c r="P35" s="46"/>
      <c r="Q35" s="44">
        <v>1</v>
      </c>
      <c r="R35" s="44"/>
      <c r="S35" s="46">
        <v>1</v>
      </c>
      <c r="T35" s="46"/>
      <c r="U35" s="44">
        <v>1</v>
      </c>
      <c r="V35" s="191"/>
      <c r="W35" s="191">
        <v>1</v>
      </c>
      <c r="X35" s="153">
        <v>180154323</v>
      </c>
      <c r="Y35" s="48"/>
      <c r="Z35" s="48"/>
      <c r="AA35" s="191"/>
      <c r="AB35" s="191">
        <v>1</v>
      </c>
      <c r="AC35" s="191"/>
      <c r="AD35" s="191"/>
      <c r="AE35" s="191">
        <v>1</v>
      </c>
      <c r="AF35" s="191"/>
      <c r="AG35" s="191"/>
      <c r="AH35" s="643"/>
      <c r="AI35" s="191"/>
      <c r="AJ35" s="191">
        <v>1</v>
      </c>
      <c r="AK35" s="191"/>
      <c r="AL35" s="191">
        <v>1</v>
      </c>
      <c r="AM35" s="158"/>
      <c r="AN35" s="158"/>
      <c r="AO35" s="147"/>
      <c r="AP35" s="147">
        <v>1</v>
      </c>
      <c r="AQ35" s="44"/>
      <c r="AR35" s="147">
        <v>1</v>
      </c>
      <c r="AS35" s="191"/>
      <c r="AT35" s="147">
        <v>1</v>
      </c>
      <c r="AU35" s="191"/>
      <c r="AV35" s="147">
        <v>1</v>
      </c>
      <c r="AW35" s="191"/>
      <c r="AX35" s="147">
        <v>1</v>
      </c>
      <c r="AY35" s="191"/>
      <c r="AZ35" s="147">
        <v>1</v>
      </c>
      <c r="BA35" s="44"/>
      <c r="BB35" s="44"/>
      <c r="BC35" s="392"/>
      <c r="BD35" s="356" t="s">
        <v>970</v>
      </c>
      <c r="BE35" s="357" t="s">
        <v>954</v>
      </c>
      <c r="BF35" s="357"/>
      <c r="BG35" s="357" t="s">
        <v>955</v>
      </c>
    </row>
    <row r="36" spans="1:59" s="24" customFormat="1" x14ac:dyDescent="0.25">
      <c r="A36" s="70"/>
      <c r="B36" s="43"/>
      <c r="C36" s="51"/>
      <c r="D36" s="44"/>
      <c r="E36" s="57"/>
      <c r="F36" s="57"/>
      <c r="G36" s="58"/>
      <c r="H36" s="58"/>
      <c r="I36" s="44"/>
      <c r="J36" s="44"/>
      <c r="K36" s="44"/>
      <c r="L36" s="44"/>
      <c r="M36" s="388"/>
      <c r="N36" s="399"/>
      <c r="O36" s="44">
        <v>1</v>
      </c>
      <c r="P36" s="46"/>
      <c r="Q36" s="44">
        <v>1</v>
      </c>
      <c r="R36" s="44"/>
      <c r="S36" s="46">
        <v>1</v>
      </c>
      <c r="T36" s="46"/>
      <c r="U36" s="44">
        <v>1</v>
      </c>
      <c r="V36" s="191"/>
      <c r="W36" s="191">
        <v>1</v>
      </c>
      <c r="X36" s="153"/>
      <c r="Y36" s="153" t="s">
        <v>1067</v>
      </c>
      <c r="Z36" s="48"/>
      <c r="AA36" s="191"/>
      <c r="AB36" s="191">
        <v>1</v>
      </c>
      <c r="AC36" s="191"/>
      <c r="AD36" s="191"/>
      <c r="AE36" s="191">
        <v>1</v>
      </c>
      <c r="AF36" s="191"/>
      <c r="AG36" s="191"/>
      <c r="AH36" s="643"/>
      <c r="AI36" s="191"/>
      <c r="AJ36" s="191">
        <v>1</v>
      </c>
      <c r="AK36" s="191"/>
      <c r="AL36" s="191">
        <v>1</v>
      </c>
      <c r="AM36" s="158"/>
      <c r="AN36" s="158"/>
      <c r="AO36" s="147"/>
      <c r="AP36" s="147">
        <v>1</v>
      </c>
      <c r="AQ36" s="44"/>
      <c r="AR36" s="147">
        <v>1</v>
      </c>
      <c r="AS36" s="191"/>
      <c r="AT36" s="147">
        <v>1</v>
      </c>
      <c r="AU36" s="191"/>
      <c r="AV36" s="147">
        <v>1</v>
      </c>
      <c r="AW36" s="191"/>
      <c r="AX36" s="147">
        <v>1</v>
      </c>
      <c r="AY36" s="191"/>
      <c r="AZ36" s="147">
        <v>1</v>
      </c>
      <c r="BA36" s="44"/>
      <c r="BB36" s="44"/>
      <c r="BC36" s="392"/>
      <c r="BD36" s="356" t="s">
        <v>971</v>
      </c>
      <c r="BE36" s="357" t="s">
        <v>956</v>
      </c>
      <c r="BF36" s="357"/>
      <c r="BG36" s="357" t="s">
        <v>957</v>
      </c>
    </row>
    <row r="37" spans="1:59" s="24" customFormat="1" x14ac:dyDescent="0.25">
      <c r="A37" s="70"/>
      <c r="B37" s="43"/>
      <c r="C37" s="51"/>
      <c r="D37" s="44"/>
      <c r="E37" s="57"/>
      <c r="F37" s="57"/>
      <c r="G37" s="58"/>
      <c r="H37" s="58"/>
      <c r="I37" s="50"/>
      <c r="J37" s="190"/>
      <c r="K37" s="190"/>
      <c r="L37" s="190"/>
      <c r="M37" s="389"/>
      <c r="N37" s="399"/>
      <c r="O37" s="44">
        <v>1</v>
      </c>
      <c r="P37" s="46"/>
      <c r="Q37" s="44">
        <v>1</v>
      </c>
      <c r="R37" s="44"/>
      <c r="S37" s="46">
        <v>1</v>
      </c>
      <c r="T37" s="46"/>
      <c r="U37" s="44">
        <v>1</v>
      </c>
      <c r="V37" s="191"/>
      <c r="W37" s="191">
        <v>1</v>
      </c>
      <c r="X37" s="153"/>
      <c r="Y37" s="401"/>
      <c r="Z37" s="153" t="s">
        <v>1066</v>
      </c>
      <c r="AA37" s="191"/>
      <c r="AB37" s="191">
        <v>1</v>
      </c>
      <c r="AC37" s="191"/>
      <c r="AD37" s="191"/>
      <c r="AE37" s="191">
        <v>1</v>
      </c>
      <c r="AF37" s="191"/>
      <c r="AG37" s="191"/>
      <c r="AH37" s="643"/>
      <c r="AI37" s="191"/>
      <c r="AJ37" s="191">
        <v>1</v>
      </c>
      <c r="AK37" s="191"/>
      <c r="AL37" s="191">
        <v>1</v>
      </c>
      <c r="AM37" s="158"/>
      <c r="AN37" s="158"/>
      <c r="AO37" s="147"/>
      <c r="AP37" s="147">
        <v>1</v>
      </c>
      <c r="AQ37" s="44"/>
      <c r="AR37" s="147">
        <v>1</v>
      </c>
      <c r="AS37" s="191"/>
      <c r="AT37" s="147">
        <v>1</v>
      </c>
      <c r="AU37" s="191"/>
      <c r="AV37" s="147">
        <v>1</v>
      </c>
      <c r="AW37" s="191"/>
      <c r="AX37" s="147">
        <v>1</v>
      </c>
      <c r="AY37" s="191"/>
      <c r="AZ37" s="147">
        <v>1</v>
      </c>
      <c r="BA37" s="44"/>
      <c r="BB37" s="44"/>
      <c r="BC37" s="392"/>
      <c r="BD37" s="356" t="s">
        <v>972</v>
      </c>
      <c r="BE37" s="357" t="s">
        <v>958</v>
      </c>
      <c r="BF37" s="357"/>
      <c r="BG37" s="357" t="s">
        <v>959</v>
      </c>
    </row>
    <row r="38" spans="1:59" s="24" customFormat="1" x14ac:dyDescent="0.25">
      <c r="A38" s="70"/>
      <c r="B38" s="43"/>
      <c r="C38" s="51"/>
      <c r="D38" s="44"/>
      <c r="E38" s="57"/>
      <c r="F38" s="57"/>
      <c r="G38" s="58"/>
      <c r="H38" s="58"/>
      <c r="I38" s="50"/>
      <c r="J38" s="190"/>
      <c r="K38" s="190"/>
      <c r="L38" s="190"/>
      <c r="M38" s="389"/>
      <c r="N38" s="399"/>
      <c r="O38" s="44">
        <v>1</v>
      </c>
      <c r="P38" s="46"/>
      <c r="Q38" s="44">
        <v>1</v>
      </c>
      <c r="R38" s="44"/>
      <c r="S38" s="46">
        <v>1</v>
      </c>
      <c r="T38" s="46"/>
      <c r="U38" s="44">
        <v>1</v>
      </c>
      <c r="V38" s="191"/>
      <c r="W38" s="191">
        <v>1</v>
      </c>
      <c r="X38" s="48"/>
      <c r="Y38" s="48"/>
      <c r="Z38" s="48"/>
      <c r="AA38" s="191"/>
      <c r="AB38" s="191">
        <v>1</v>
      </c>
      <c r="AC38" s="191"/>
      <c r="AD38" s="191"/>
      <c r="AE38" s="191">
        <v>1</v>
      </c>
      <c r="AF38" s="191"/>
      <c r="AG38" s="191"/>
      <c r="AH38" s="643"/>
      <c r="AI38" s="191"/>
      <c r="AJ38" s="191">
        <v>1</v>
      </c>
      <c r="AK38" s="191">
        <v>1</v>
      </c>
      <c r="AL38" s="191"/>
      <c r="AM38" s="158">
        <v>43252</v>
      </c>
      <c r="AN38" s="158">
        <v>43281</v>
      </c>
      <c r="AO38" s="147"/>
      <c r="AP38" s="147">
        <v>1</v>
      </c>
      <c r="AQ38" s="44"/>
      <c r="AR38" s="44">
        <v>1</v>
      </c>
      <c r="AS38" s="191"/>
      <c r="AT38" s="191">
        <v>1</v>
      </c>
      <c r="AU38" s="191"/>
      <c r="AV38" s="191">
        <v>1</v>
      </c>
      <c r="AW38" s="191"/>
      <c r="AX38" s="191">
        <v>1</v>
      </c>
      <c r="AY38" s="191"/>
      <c r="AZ38" s="191">
        <v>1</v>
      </c>
      <c r="BA38" s="44"/>
      <c r="BB38" s="44"/>
      <c r="BC38" s="392"/>
      <c r="BD38" s="356" t="s">
        <v>973</v>
      </c>
      <c r="BE38" s="357" t="s">
        <v>960</v>
      </c>
      <c r="BF38" s="357"/>
      <c r="BG38" s="357" t="s">
        <v>961</v>
      </c>
    </row>
    <row r="39" spans="1:59" s="188" customFormat="1" x14ac:dyDescent="0.25">
      <c r="A39" s="550"/>
      <c r="B39" s="551"/>
      <c r="C39" s="51"/>
      <c r="D39" s="44"/>
      <c r="E39" s="191"/>
      <c r="F39" s="191"/>
      <c r="G39" s="192"/>
      <c r="H39" s="147"/>
      <c r="I39" s="44"/>
      <c r="J39" s="44"/>
      <c r="K39" s="44"/>
      <c r="L39" s="44"/>
      <c r="M39" s="392"/>
      <c r="N39" s="399"/>
      <c r="O39" s="44">
        <v>1</v>
      </c>
      <c r="P39" s="46"/>
      <c r="Q39" s="44">
        <v>1</v>
      </c>
      <c r="R39" s="44"/>
      <c r="S39" s="46">
        <v>1</v>
      </c>
      <c r="T39" s="46"/>
      <c r="U39" s="44">
        <v>1</v>
      </c>
      <c r="V39" s="191"/>
      <c r="W39" s="191">
        <v>1</v>
      </c>
      <c r="X39" s="48"/>
      <c r="Y39" s="48"/>
      <c r="Z39" s="48"/>
      <c r="AA39" s="191"/>
      <c r="AB39" s="191">
        <v>1</v>
      </c>
      <c r="AC39" s="191"/>
      <c r="AD39" s="191"/>
      <c r="AE39" s="191">
        <v>1</v>
      </c>
      <c r="AF39" s="191"/>
      <c r="AG39" s="191"/>
      <c r="AH39" s="643"/>
      <c r="AI39" s="191"/>
      <c r="AJ39" s="191">
        <v>1</v>
      </c>
      <c r="AK39" s="191"/>
      <c r="AL39" s="191">
        <v>1</v>
      </c>
      <c r="AM39" s="158"/>
      <c r="AN39" s="158"/>
      <c r="AO39" s="147"/>
      <c r="AP39" s="147">
        <v>1</v>
      </c>
      <c r="AQ39" s="44"/>
      <c r="AR39" s="44">
        <v>1</v>
      </c>
      <c r="AS39" s="191">
        <v>1</v>
      </c>
      <c r="AT39" s="191"/>
      <c r="AU39" s="191"/>
      <c r="AV39" s="191"/>
      <c r="AW39" s="191">
        <v>1</v>
      </c>
      <c r="AX39" s="191"/>
      <c r="AY39" s="191"/>
      <c r="AZ39" s="191">
        <v>1</v>
      </c>
      <c r="BA39" s="44"/>
      <c r="BB39" s="44"/>
      <c r="BC39" s="392"/>
      <c r="BD39" s="356" t="s">
        <v>978</v>
      </c>
      <c r="BE39" s="357" t="s">
        <v>962</v>
      </c>
      <c r="BF39" s="357"/>
      <c r="BG39" s="357"/>
    </row>
    <row r="40" spans="1:59" s="84" customFormat="1" ht="15.75" thickBot="1" x14ac:dyDescent="0.3">
      <c r="A40" s="550"/>
      <c r="B40" s="551"/>
      <c r="C40" s="78"/>
      <c r="D40" s="82"/>
      <c r="E40" s="80"/>
      <c r="F40" s="80"/>
      <c r="G40" s="81"/>
      <c r="H40" s="81"/>
      <c r="I40" s="79"/>
      <c r="J40" s="79"/>
      <c r="K40" s="79"/>
      <c r="L40" s="79"/>
      <c r="M40" s="393"/>
      <c r="N40" s="399"/>
      <c r="O40" s="44">
        <v>1</v>
      </c>
      <c r="P40" s="46"/>
      <c r="Q40" s="44">
        <v>1</v>
      </c>
      <c r="R40" s="44"/>
      <c r="S40" s="46">
        <v>1</v>
      </c>
      <c r="T40" s="46"/>
      <c r="U40" s="44">
        <v>1</v>
      </c>
      <c r="V40" s="191"/>
      <c r="W40" s="191">
        <v>1</v>
      </c>
      <c r="X40" s="48"/>
      <c r="Y40" s="48"/>
      <c r="Z40" s="48"/>
      <c r="AA40" s="191"/>
      <c r="AB40" s="191">
        <v>1</v>
      </c>
      <c r="AC40" s="191"/>
      <c r="AD40" s="191"/>
      <c r="AE40" s="191">
        <v>1</v>
      </c>
      <c r="AF40" s="191"/>
      <c r="AG40" s="191"/>
      <c r="AH40" s="643"/>
      <c r="AI40" s="191"/>
      <c r="AJ40" s="191">
        <v>1</v>
      </c>
      <c r="AK40" s="191"/>
      <c r="AL40" s="191">
        <v>1</v>
      </c>
      <c r="AM40" s="191"/>
      <c r="AN40" s="158"/>
      <c r="AO40" s="147">
        <v>1</v>
      </c>
      <c r="AP40" s="147"/>
      <c r="AQ40" s="44">
        <v>1</v>
      </c>
      <c r="AR40" s="44"/>
      <c r="AS40" s="191">
        <v>1</v>
      </c>
      <c r="AT40" s="191"/>
      <c r="AU40" s="191"/>
      <c r="AV40" s="191">
        <v>1</v>
      </c>
      <c r="AW40" s="191">
        <v>1</v>
      </c>
      <c r="AX40" s="191"/>
      <c r="AY40" s="191">
        <v>1</v>
      </c>
      <c r="AZ40" s="191"/>
      <c r="BA40" s="44"/>
      <c r="BB40" s="44"/>
      <c r="BC40" s="392"/>
      <c r="BD40" s="356" t="s">
        <v>974</v>
      </c>
      <c r="BE40" s="357" t="s">
        <v>963</v>
      </c>
      <c r="BF40" s="357"/>
      <c r="BG40" s="357" t="s">
        <v>964</v>
      </c>
    </row>
    <row r="41" spans="1:59" s="24" customFormat="1" ht="15.75" thickTop="1" x14ac:dyDescent="0.25">
      <c r="A41" s="550"/>
      <c r="B41" s="551"/>
      <c r="C41" s="184"/>
      <c r="D41" s="73"/>
      <c r="E41" s="73"/>
      <c r="F41" s="73"/>
      <c r="G41" s="74"/>
      <c r="H41" s="74"/>
      <c r="I41" s="73"/>
      <c r="J41" s="73"/>
      <c r="K41" s="73"/>
      <c r="L41" s="73"/>
      <c r="M41" s="394"/>
      <c r="N41" s="402"/>
      <c r="O41" s="403">
        <v>1</v>
      </c>
      <c r="P41" s="404"/>
      <c r="Q41" s="403">
        <v>1</v>
      </c>
      <c r="R41" s="403"/>
      <c r="S41" s="404">
        <v>1</v>
      </c>
      <c r="T41" s="404"/>
      <c r="U41" s="403">
        <v>1</v>
      </c>
      <c r="V41" s="195"/>
      <c r="W41" s="195">
        <v>1</v>
      </c>
      <c r="X41" s="405" t="s">
        <v>687</v>
      </c>
      <c r="Y41" s="406"/>
      <c r="Z41" s="406"/>
      <c r="AA41" s="195"/>
      <c r="AB41" s="195">
        <v>1</v>
      </c>
      <c r="AC41" s="195"/>
      <c r="AD41" s="195"/>
      <c r="AE41" s="195">
        <v>1</v>
      </c>
      <c r="AF41" s="195"/>
      <c r="AG41" s="195"/>
      <c r="AH41" s="644"/>
      <c r="AI41" s="195"/>
      <c r="AJ41" s="195">
        <v>1</v>
      </c>
      <c r="AK41" s="195"/>
      <c r="AL41" s="195">
        <v>1</v>
      </c>
      <c r="AM41" s="407"/>
      <c r="AN41" s="407"/>
      <c r="AO41" s="408"/>
      <c r="AP41" s="408">
        <v>1</v>
      </c>
      <c r="AQ41" s="403"/>
      <c r="AR41" s="408">
        <v>1</v>
      </c>
      <c r="AS41" s="195"/>
      <c r="AT41" s="408">
        <v>1</v>
      </c>
      <c r="AU41" s="195"/>
      <c r="AV41" s="408">
        <v>1</v>
      </c>
      <c r="AW41" s="195"/>
      <c r="AX41" s="408">
        <v>1</v>
      </c>
      <c r="AY41" s="195"/>
      <c r="AZ41" s="408">
        <v>1</v>
      </c>
      <c r="BA41" s="403"/>
      <c r="BB41" s="403"/>
      <c r="BC41" s="409"/>
      <c r="BD41" s="356" t="s">
        <v>975</v>
      </c>
      <c r="BE41" s="357" t="s">
        <v>965</v>
      </c>
      <c r="BF41" s="357"/>
      <c r="BG41" s="357" t="s">
        <v>966</v>
      </c>
    </row>
    <row r="42" spans="1:59" s="24" customFormat="1" x14ac:dyDescent="0.25">
      <c r="A42" s="550"/>
      <c r="B42" s="551"/>
      <c r="C42" s="63"/>
      <c r="D42" s="57"/>
      <c r="E42" s="57"/>
      <c r="F42" s="57"/>
      <c r="G42" s="59"/>
      <c r="H42" s="59"/>
      <c r="I42" s="57"/>
      <c r="J42" s="191"/>
      <c r="K42" s="191"/>
      <c r="L42" s="191"/>
      <c r="M42" s="395"/>
      <c r="N42" s="399"/>
      <c r="O42" s="44">
        <v>1</v>
      </c>
      <c r="P42" s="46"/>
      <c r="Q42" s="44">
        <v>1</v>
      </c>
      <c r="R42" s="44"/>
      <c r="S42" s="46">
        <v>1</v>
      </c>
      <c r="T42" s="46"/>
      <c r="U42" s="44">
        <v>1</v>
      </c>
      <c r="V42" s="191"/>
      <c r="W42" s="191">
        <v>1</v>
      </c>
      <c r="X42" s="153"/>
      <c r="Y42" s="153" t="s">
        <v>686</v>
      </c>
      <c r="Z42" s="48"/>
      <c r="AA42" s="191"/>
      <c r="AB42" s="191">
        <v>1</v>
      </c>
      <c r="AC42" s="191"/>
      <c r="AD42" s="191"/>
      <c r="AE42" s="191">
        <v>1</v>
      </c>
      <c r="AF42" s="191"/>
      <c r="AG42" s="191"/>
      <c r="AH42" s="643"/>
      <c r="AI42" s="191"/>
      <c r="AJ42" s="191">
        <v>1</v>
      </c>
      <c r="AK42" s="191"/>
      <c r="AL42" s="191">
        <v>1</v>
      </c>
      <c r="AM42" s="158"/>
      <c r="AN42" s="158"/>
      <c r="AO42" s="147"/>
      <c r="AP42" s="147">
        <v>1</v>
      </c>
      <c r="AQ42" s="44"/>
      <c r="AR42" s="147">
        <v>1</v>
      </c>
      <c r="AS42" s="191"/>
      <c r="AT42" s="147">
        <v>1</v>
      </c>
      <c r="AU42" s="191"/>
      <c r="AV42" s="147">
        <v>1</v>
      </c>
      <c r="AW42" s="191"/>
      <c r="AX42" s="147">
        <v>1</v>
      </c>
      <c r="AY42" s="191"/>
      <c r="AZ42" s="147">
        <v>1</v>
      </c>
      <c r="BA42" s="44"/>
      <c r="BB42" s="44"/>
      <c r="BC42" s="392"/>
      <c r="BD42" s="356" t="s">
        <v>976</v>
      </c>
      <c r="BE42" s="357" t="s">
        <v>967</v>
      </c>
      <c r="BF42" s="357"/>
      <c r="BG42" s="357" t="s">
        <v>966</v>
      </c>
    </row>
    <row r="43" spans="1:59" s="24" customFormat="1" x14ac:dyDescent="0.25">
      <c r="A43" s="550"/>
      <c r="B43" s="551"/>
      <c r="C43" s="63"/>
      <c r="D43" s="57"/>
      <c r="E43" s="57"/>
      <c r="F43" s="57"/>
      <c r="G43" s="59"/>
      <c r="H43" s="59"/>
      <c r="I43" s="57"/>
      <c r="J43" s="191"/>
      <c r="K43" s="191"/>
      <c r="L43" s="191"/>
      <c r="M43" s="395"/>
      <c r="N43" s="399"/>
      <c r="O43" s="44">
        <v>1</v>
      </c>
      <c r="P43" s="46"/>
      <c r="Q43" s="44">
        <v>1</v>
      </c>
      <c r="R43" s="44"/>
      <c r="S43" s="46">
        <v>1</v>
      </c>
      <c r="T43" s="46"/>
      <c r="U43" s="44">
        <v>1</v>
      </c>
      <c r="V43" s="191"/>
      <c r="W43" s="191">
        <v>1</v>
      </c>
      <c r="X43" s="153"/>
      <c r="Y43" s="153"/>
      <c r="Z43" s="153" t="s">
        <v>689</v>
      </c>
      <c r="AA43" s="191"/>
      <c r="AB43" s="191">
        <v>1</v>
      </c>
      <c r="AC43" s="191"/>
      <c r="AD43" s="191"/>
      <c r="AE43" s="191">
        <v>1</v>
      </c>
      <c r="AF43" s="191"/>
      <c r="AG43" s="191"/>
      <c r="AH43" s="643"/>
      <c r="AI43" s="191"/>
      <c r="AJ43" s="191">
        <v>1</v>
      </c>
      <c r="AK43" s="191"/>
      <c r="AL43" s="191">
        <v>1</v>
      </c>
      <c r="AM43" s="158"/>
      <c r="AN43" s="158"/>
      <c r="AO43" s="147"/>
      <c r="AP43" s="147">
        <v>1</v>
      </c>
      <c r="AQ43" s="44"/>
      <c r="AR43" s="147">
        <v>1</v>
      </c>
      <c r="AS43" s="191"/>
      <c r="AT43" s="147">
        <v>1</v>
      </c>
      <c r="AU43" s="191"/>
      <c r="AV43" s="147">
        <v>1</v>
      </c>
      <c r="AW43" s="191"/>
      <c r="AX43" s="147">
        <v>1</v>
      </c>
      <c r="AY43" s="191"/>
      <c r="AZ43" s="147">
        <v>1</v>
      </c>
      <c r="BA43" s="44"/>
      <c r="BB43" s="44"/>
      <c r="BC43" s="392"/>
      <c r="BD43" s="356" t="s">
        <v>977</v>
      </c>
      <c r="BE43" s="357" t="s">
        <v>968</v>
      </c>
      <c r="BF43" s="357"/>
      <c r="BG43" s="357" t="s">
        <v>966</v>
      </c>
    </row>
    <row r="44" spans="1:59" s="188" customFormat="1" ht="15.75" thickBot="1" x14ac:dyDescent="0.3">
      <c r="A44" s="70"/>
      <c r="B44" s="43"/>
      <c r="C44" s="51"/>
      <c r="D44" s="44"/>
      <c r="E44" s="191"/>
      <c r="F44" s="191"/>
      <c r="G44" s="192"/>
      <c r="H44" s="147"/>
      <c r="I44" s="44"/>
      <c r="J44" s="44"/>
      <c r="K44" s="44"/>
      <c r="L44" s="44"/>
      <c r="M44" s="392"/>
      <c r="N44" s="399"/>
      <c r="O44" s="44">
        <v>1</v>
      </c>
      <c r="P44" s="46"/>
      <c r="Q44" s="44">
        <v>1</v>
      </c>
      <c r="R44" s="44"/>
      <c r="S44" s="46">
        <v>1</v>
      </c>
      <c r="T44" s="46"/>
      <c r="U44" s="44">
        <v>1</v>
      </c>
      <c r="V44" s="191"/>
      <c r="W44" s="191">
        <v>1</v>
      </c>
      <c r="X44" s="153"/>
      <c r="Y44" s="153"/>
      <c r="Z44" s="153"/>
      <c r="AA44" s="191"/>
      <c r="AB44" s="191">
        <v>1</v>
      </c>
      <c r="AC44" s="191"/>
      <c r="AD44" s="191"/>
      <c r="AE44" s="191">
        <v>1</v>
      </c>
      <c r="AF44" s="191"/>
      <c r="AG44" s="191"/>
      <c r="AH44" s="643"/>
      <c r="AI44" s="191"/>
      <c r="AJ44" s="191">
        <v>1</v>
      </c>
      <c r="AK44" s="191"/>
      <c r="AL44" s="191">
        <v>1</v>
      </c>
      <c r="AM44" s="567" t="s">
        <v>1357</v>
      </c>
      <c r="AN44" s="567" t="s">
        <v>1357</v>
      </c>
      <c r="AO44" s="147"/>
      <c r="AP44" s="147">
        <v>1</v>
      </c>
      <c r="AQ44" s="568"/>
      <c r="AR44" s="569">
        <v>1</v>
      </c>
      <c r="AS44" s="570"/>
      <c r="AT44" s="569">
        <v>1</v>
      </c>
      <c r="AU44" s="570"/>
      <c r="AV44" s="569">
        <v>1</v>
      </c>
      <c r="AW44" s="570"/>
      <c r="AX44" s="569">
        <v>1</v>
      </c>
      <c r="AY44" s="570"/>
      <c r="AZ44" s="569">
        <v>1</v>
      </c>
      <c r="BA44" s="568"/>
      <c r="BB44" s="568"/>
      <c r="BC44" s="571"/>
      <c r="BD44" s="356" t="s">
        <v>1361</v>
      </c>
      <c r="BE44" s="357" t="s">
        <v>1362</v>
      </c>
      <c r="BF44" s="357"/>
      <c r="BG44" s="357" t="s">
        <v>1360</v>
      </c>
    </row>
    <row r="45" spans="1:59" s="188" customFormat="1" ht="15.75" thickTop="1" x14ac:dyDescent="0.25">
      <c r="A45" s="70"/>
      <c r="B45" s="43"/>
      <c r="C45" s="51"/>
      <c r="D45" s="44"/>
      <c r="E45" s="191"/>
      <c r="F45" s="191"/>
      <c r="G45" s="192"/>
      <c r="H45" s="147"/>
      <c r="I45" s="44"/>
      <c r="J45" s="44"/>
      <c r="K45" s="44"/>
      <c r="L45" s="44"/>
      <c r="M45" s="392"/>
      <c r="N45" s="398">
        <v>1</v>
      </c>
      <c r="O45" s="380"/>
      <c r="P45" s="384">
        <v>1</v>
      </c>
      <c r="Q45" s="380"/>
      <c r="R45" s="380">
        <v>1</v>
      </c>
      <c r="S45" s="384"/>
      <c r="T45" s="384">
        <v>1</v>
      </c>
      <c r="U45" s="380"/>
      <c r="V45" s="381">
        <v>1</v>
      </c>
      <c r="W45" s="381"/>
      <c r="X45" s="385"/>
      <c r="Y45" s="385"/>
      <c r="Z45" s="385"/>
      <c r="AA45" s="381">
        <v>1</v>
      </c>
      <c r="AB45" s="381"/>
      <c r="AC45" s="381"/>
      <c r="AD45" s="381"/>
      <c r="AE45" s="381"/>
      <c r="AF45" s="381">
        <v>1</v>
      </c>
      <c r="AG45" s="381"/>
      <c r="AH45" s="642"/>
      <c r="AI45" s="381"/>
      <c r="AJ45" s="381">
        <v>1</v>
      </c>
      <c r="AK45" s="381"/>
      <c r="AL45" s="381">
        <v>1</v>
      </c>
      <c r="AM45" s="386"/>
      <c r="AN45" s="386"/>
      <c r="AO45" s="383">
        <v>1</v>
      </c>
      <c r="AP45" s="383"/>
      <c r="AQ45" s="75"/>
      <c r="AR45" s="413">
        <v>1</v>
      </c>
      <c r="AS45" s="73"/>
      <c r="AT45" s="73">
        <v>1</v>
      </c>
      <c r="AU45" s="73"/>
      <c r="AV45" s="73">
        <v>1</v>
      </c>
      <c r="AW45" s="73"/>
      <c r="AX45" s="73">
        <v>1</v>
      </c>
      <c r="AY45" s="73"/>
      <c r="AZ45" s="73">
        <v>1</v>
      </c>
      <c r="BA45" s="75"/>
      <c r="BB45" s="75"/>
      <c r="BC45" s="414"/>
      <c r="BD45" s="356" t="s">
        <v>983</v>
      </c>
      <c r="BE45" s="357" t="s">
        <v>984</v>
      </c>
      <c r="BF45" s="357"/>
      <c r="BG45" s="357" t="s">
        <v>1003</v>
      </c>
    </row>
    <row r="46" spans="1:59" s="188" customFormat="1" x14ac:dyDescent="0.25">
      <c r="A46" s="70"/>
      <c r="B46" s="43"/>
      <c r="C46" s="51"/>
      <c r="D46" s="44"/>
      <c r="E46" s="191"/>
      <c r="F46" s="191"/>
      <c r="G46" s="192"/>
      <c r="H46" s="147"/>
      <c r="I46" s="44"/>
      <c r="J46" s="44"/>
      <c r="K46" s="44"/>
      <c r="L46" s="44"/>
      <c r="M46" s="392"/>
      <c r="N46" s="399"/>
      <c r="O46" s="44">
        <v>1</v>
      </c>
      <c r="P46" s="46"/>
      <c r="Q46" s="44">
        <v>1</v>
      </c>
      <c r="R46" s="44"/>
      <c r="S46" s="46">
        <v>1</v>
      </c>
      <c r="T46" s="46"/>
      <c r="U46" s="44">
        <v>1</v>
      </c>
      <c r="V46" s="191"/>
      <c r="W46" s="191">
        <v>1</v>
      </c>
      <c r="X46" s="153">
        <v>180154583</v>
      </c>
      <c r="Y46" s="48"/>
      <c r="Z46" s="48"/>
      <c r="AA46" s="191"/>
      <c r="AB46" s="191">
        <v>1</v>
      </c>
      <c r="AC46" s="191"/>
      <c r="AD46" s="191"/>
      <c r="AE46" s="191"/>
      <c r="AF46" s="191">
        <v>1</v>
      </c>
      <c r="AG46" s="191"/>
      <c r="AH46" s="643"/>
      <c r="AI46" s="191"/>
      <c r="AJ46" s="191">
        <v>1</v>
      </c>
      <c r="AK46" s="191"/>
      <c r="AL46" s="191">
        <v>1</v>
      </c>
      <c r="AM46" s="158"/>
      <c r="AN46" s="158"/>
      <c r="AO46" s="147"/>
      <c r="AP46" s="147">
        <v>1</v>
      </c>
      <c r="AQ46" s="44"/>
      <c r="AR46" s="147">
        <v>1</v>
      </c>
      <c r="AS46" s="191"/>
      <c r="AT46" s="147">
        <v>1</v>
      </c>
      <c r="AU46" s="191"/>
      <c r="AV46" s="147">
        <v>1</v>
      </c>
      <c r="AW46" s="191"/>
      <c r="AX46" s="147">
        <v>1</v>
      </c>
      <c r="AY46" s="191"/>
      <c r="AZ46" s="147">
        <v>1</v>
      </c>
      <c r="BA46" s="44"/>
      <c r="BB46" s="44"/>
      <c r="BC46" s="392"/>
      <c r="BD46" s="356" t="s">
        <v>985</v>
      </c>
      <c r="BE46" s="357" t="s">
        <v>986</v>
      </c>
      <c r="BF46" s="357"/>
      <c r="BG46" s="357" t="s">
        <v>1004</v>
      </c>
    </row>
    <row r="47" spans="1:59" s="188" customFormat="1" x14ac:dyDescent="0.25">
      <c r="A47" s="70"/>
      <c r="B47" s="43"/>
      <c r="C47" s="51"/>
      <c r="D47" s="44"/>
      <c r="E47" s="191"/>
      <c r="F47" s="191"/>
      <c r="G47" s="192"/>
      <c r="H47" s="147"/>
      <c r="I47" s="44"/>
      <c r="J47" s="44"/>
      <c r="K47" s="44"/>
      <c r="L47" s="44"/>
      <c r="M47" s="392"/>
      <c r="N47" s="399"/>
      <c r="O47" s="44">
        <v>1</v>
      </c>
      <c r="P47" s="46"/>
      <c r="Q47" s="44">
        <v>1</v>
      </c>
      <c r="R47" s="44"/>
      <c r="S47" s="46">
        <v>1</v>
      </c>
      <c r="T47" s="46"/>
      <c r="U47" s="44">
        <v>1</v>
      </c>
      <c r="V47" s="191"/>
      <c r="W47" s="191">
        <v>1</v>
      </c>
      <c r="X47" s="153"/>
      <c r="Y47" s="153" t="s">
        <v>1069</v>
      </c>
      <c r="Z47" s="48"/>
      <c r="AA47" s="191"/>
      <c r="AB47" s="191">
        <v>1</v>
      </c>
      <c r="AC47" s="191"/>
      <c r="AD47" s="191"/>
      <c r="AE47" s="191"/>
      <c r="AF47" s="191">
        <v>1</v>
      </c>
      <c r="AG47" s="191"/>
      <c r="AH47" s="643"/>
      <c r="AI47" s="191"/>
      <c r="AJ47" s="191">
        <v>1</v>
      </c>
      <c r="AK47" s="191"/>
      <c r="AL47" s="191">
        <v>1</v>
      </c>
      <c r="AM47" s="158"/>
      <c r="AN47" s="158"/>
      <c r="AO47" s="147"/>
      <c r="AP47" s="147">
        <v>1</v>
      </c>
      <c r="AQ47" s="44"/>
      <c r="AR47" s="147">
        <v>1</v>
      </c>
      <c r="AS47" s="191"/>
      <c r="AT47" s="147">
        <v>1</v>
      </c>
      <c r="AU47" s="191"/>
      <c r="AV47" s="147">
        <v>1</v>
      </c>
      <c r="AW47" s="191"/>
      <c r="AX47" s="147">
        <v>1</v>
      </c>
      <c r="AY47" s="191"/>
      <c r="AZ47" s="147">
        <v>1</v>
      </c>
      <c r="BA47" s="44"/>
      <c r="BB47" s="44"/>
      <c r="BC47" s="392"/>
      <c r="BD47" s="356" t="s">
        <v>987</v>
      </c>
      <c r="BE47" s="357" t="s">
        <v>988</v>
      </c>
      <c r="BF47" s="357"/>
      <c r="BG47" s="357" t="s">
        <v>1005</v>
      </c>
    </row>
    <row r="48" spans="1:59" s="188" customFormat="1" x14ac:dyDescent="0.25">
      <c r="A48" s="70"/>
      <c r="B48" s="43"/>
      <c r="C48" s="51"/>
      <c r="D48" s="44"/>
      <c r="E48" s="191"/>
      <c r="F48" s="191"/>
      <c r="G48" s="192"/>
      <c r="H48" s="147"/>
      <c r="I48" s="44"/>
      <c r="J48" s="44"/>
      <c r="K48" s="44"/>
      <c r="L48" s="44"/>
      <c r="M48" s="392"/>
      <c r="N48" s="399"/>
      <c r="O48" s="44">
        <v>1</v>
      </c>
      <c r="P48" s="46"/>
      <c r="Q48" s="44">
        <v>1</v>
      </c>
      <c r="R48" s="44"/>
      <c r="S48" s="46">
        <v>1</v>
      </c>
      <c r="T48" s="46"/>
      <c r="U48" s="44">
        <v>1</v>
      </c>
      <c r="V48" s="191"/>
      <c r="W48" s="191">
        <v>1</v>
      </c>
      <c r="X48" s="153"/>
      <c r="Y48" s="401"/>
      <c r="Z48" s="153" t="s">
        <v>1068</v>
      </c>
      <c r="AA48" s="191"/>
      <c r="AB48" s="191">
        <v>1</v>
      </c>
      <c r="AC48" s="191"/>
      <c r="AD48" s="191"/>
      <c r="AE48" s="191"/>
      <c r="AF48" s="191">
        <v>1</v>
      </c>
      <c r="AG48" s="191"/>
      <c r="AH48" s="643"/>
      <c r="AI48" s="191"/>
      <c r="AJ48" s="191">
        <v>1</v>
      </c>
      <c r="AK48" s="191"/>
      <c r="AL48" s="191">
        <v>1</v>
      </c>
      <c r="AM48" s="158"/>
      <c r="AN48" s="158"/>
      <c r="AO48" s="147"/>
      <c r="AP48" s="147">
        <v>1</v>
      </c>
      <c r="AQ48" s="44"/>
      <c r="AR48" s="147">
        <v>1</v>
      </c>
      <c r="AS48" s="191"/>
      <c r="AT48" s="147">
        <v>1</v>
      </c>
      <c r="AU48" s="191"/>
      <c r="AV48" s="147">
        <v>1</v>
      </c>
      <c r="AW48" s="191"/>
      <c r="AX48" s="147">
        <v>1</v>
      </c>
      <c r="AY48" s="191"/>
      <c r="AZ48" s="147">
        <v>1</v>
      </c>
      <c r="BA48" s="44"/>
      <c r="BB48" s="44"/>
      <c r="BC48" s="392"/>
      <c r="BD48" s="356" t="s">
        <v>989</v>
      </c>
      <c r="BE48" s="357" t="s">
        <v>990</v>
      </c>
      <c r="BF48" s="357"/>
      <c r="BG48" s="357" t="s">
        <v>1006</v>
      </c>
    </row>
    <row r="49" spans="1:59" s="188" customFormat="1" x14ac:dyDescent="0.25">
      <c r="A49" s="70"/>
      <c r="B49" s="43"/>
      <c r="C49" s="51"/>
      <c r="D49" s="44"/>
      <c r="E49" s="191"/>
      <c r="F49" s="191"/>
      <c r="G49" s="192"/>
      <c r="H49" s="147"/>
      <c r="I49" s="44"/>
      <c r="J49" s="44"/>
      <c r="K49" s="44"/>
      <c r="L49" s="44"/>
      <c r="M49" s="392"/>
      <c r="N49" s="399"/>
      <c r="O49" s="44">
        <v>1</v>
      </c>
      <c r="P49" s="46"/>
      <c r="Q49" s="44">
        <v>1</v>
      </c>
      <c r="R49" s="44"/>
      <c r="S49" s="46">
        <v>1</v>
      </c>
      <c r="T49" s="46"/>
      <c r="U49" s="44">
        <v>1</v>
      </c>
      <c r="V49" s="191"/>
      <c r="W49" s="191">
        <v>1</v>
      </c>
      <c r="X49" s="48"/>
      <c r="Y49" s="48"/>
      <c r="Z49" s="48"/>
      <c r="AA49" s="191"/>
      <c r="AB49" s="191">
        <v>1</v>
      </c>
      <c r="AC49" s="191"/>
      <c r="AD49" s="191"/>
      <c r="AE49" s="191"/>
      <c r="AF49" s="191">
        <v>1</v>
      </c>
      <c r="AG49" s="191"/>
      <c r="AH49" s="643"/>
      <c r="AI49" s="191"/>
      <c r="AJ49" s="191">
        <v>1</v>
      </c>
      <c r="AK49" s="191">
        <v>1</v>
      </c>
      <c r="AL49" s="191"/>
      <c r="AM49" s="158">
        <v>43252</v>
      </c>
      <c r="AN49" s="158">
        <v>43312</v>
      </c>
      <c r="AO49" s="147"/>
      <c r="AP49" s="147">
        <v>1</v>
      </c>
      <c r="AQ49" s="44"/>
      <c r="AR49" s="44">
        <v>1</v>
      </c>
      <c r="AS49" s="191"/>
      <c r="AT49" s="191">
        <v>1</v>
      </c>
      <c r="AU49" s="191"/>
      <c r="AV49" s="191">
        <v>1</v>
      </c>
      <c r="AW49" s="191"/>
      <c r="AX49" s="191">
        <v>1</v>
      </c>
      <c r="AY49" s="191"/>
      <c r="AZ49" s="191">
        <v>1</v>
      </c>
      <c r="BA49" s="44"/>
      <c r="BB49" s="44"/>
      <c r="BC49" s="392"/>
      <c r="BD49" s="356" t="s">
        <v>991</v>
      </c>
      <c r="BE49" s="357" t="s">
        <v>992</v>
      </c>
      <c r="BF49" s="357"/>
      <c r="BG49" s="357" t="s">
        <v>1007</v>
      </c>
    </row>
    <row r="50" spans="1:59" s="188" customFormat="1" x14ac:dyDescent="0.25">
      <c r="A50" s="70"/>
      <c r="B50" s="43"/>
      <c r="C50" s="51"/>
      <c r="D50" s="44"/>
      <c r="E50" s="191"/>
      <c r="F50" s="191"/>
      <c r="G50" s="192"/>
      <c r="H50" s="147"/>
      <c r="I50" s="44"/>
      <c r="J50" s="44"/>
      <c r="K50" s="44"/>
      <c r="L50" s="44"/>
      <c r="M50" s="392"/>
      <c r="N50" s="399"/>
      <c r="O50" s="44">
        <v>1</v>
      </c>
      <c r="P50" s="46"/>
      <c r="Q50" s="44">
        <v>1</v>
      </c>
      <c r="R50" s="44"/>
      <c r="S50" s="46">
        <v>1</v>
      </c>
      <c r="T50" s="46"/>
      <c r="U50" s="44">
        <v>1</v>
      </c>
      <c r="V50" s="191"/>
      <c r="W50" s="191">
        <v>1</v>
      </c>
      <c r="X50" s="48"/>
      <c r="Y50" s="48"/>
      <c r="Z50" s="48"/>
      <c r="AA50" s="191"/>
      <c r="AB50" s="191">
        <v>1</v>
      </c>
      <c r="AC50" s="191"/>
      <c r="AD50" s="191"/>
      <c r="AE50" s="191"/>
      <c r="AF50" s="191">
        <v>1</v>
      </c>
      <c r="AG50" s="191"/>
      <c r="AH50" s="643"/>
      <c r="AI50" s="191"/>
      <c r="AJ50" s="191">
        <v>1</v>
      </c>
      <c r="AK50" s="191"/>
      <c r="AL50" s="191">
        <v>1</v>
      </c>
      <c r="AM50" s="158"/>
      <c r="AN50" s="158"/>
      <c r="AO50" s="147"/>
      <c r="AP50" s="147">
        <v>1</v>
      </c>
      <c r="AQ50" s="44"/>
      <c r="AR50" s="44">
        <v>1</v>
      </c>
      <c r="AS50" s="191">
        <v>1</v>
      </c>
      <c r="AT50" s="191"/>
      <c r="AU50" s="191"/>
      <c r="AV50" s="191"/>
      <c r="AW50" s="191">
        <v>1</v>
      </c>
      <c r="AX50" s="191"/>
      <c r="AY50" s="191"/>
      <c r="AZ50" s="191">
        <v>1</v>
      </c>
      <c r="BA50" s="44"/>
      <c r="BB50" s="44"/>
      <c r="BC50" s="392"/>
      <c r="BD50" s="356" t="s">
        <v>993</v>
      </c>
      <c r="BE50" s="357" t="s">
        <v>994</v>
      </c>
      <c r="BF50" s="357"/>
      <c r="BG50" s="357"/>
    </row>
    <row r="51" spans="1:59" s="188" customFormat="1" ht="15.75" thickBot="1" x14ac:dyDescent="0.3">
      <c r="A51" s="70"/>
      <c r="B51" s="43"/>
      <c r="C51" s="51"/>
      <c r="D51" s="44"/>
      <c r="E51" s="191"/>
      <c r="F51" s="191"/>
      <c r="G51" s="192"/>
      <c r="H51" s="147"/>
      <c r="I51" s="44"/>
      <c r="J51" s="44"/>
      <c r="K51" s="44"/>
      <c r="L51" s="44"/>
      <c r="M51" s="392"/>
      <c r="N51" s="399"/>
      <c r="O51" s="44">
        <v>1</v>
      </c>
      <c r="P51" s="46"/>
      <c r="Q51" s="44">
        <v>1</v>
      </c>
      <c r="R51" s="44"/>
      <c r="S51" s="46">
        <v>1</v>
      </c>
      <c r="T51" s="46"/>
      <c r="U51" s="44">
        <v>1</v>
      </c>
      <c r="V51" s="191"/>
      <c r="W51" s="191">
        <v>1</v>
      </c>
      <c r="X51" s="48"/>
      <c r="Y51" s="48"/>
      <c r="Z51" s="48"/>
      <c r="AA51" s="191"/>
      <c r="AB51" s="191">
        <v>1</v>
      </c>
      <c r="AC51" s="191"/>
      <c r="AD51" s="191"/>
      <c r="AE51" s="191"/>
      <c r="AF51" s="191">
        <v>1</v>
      </c>
      <c r="AG51" s="191"/>
      <c r="AH51" s="643"/>
      <c r="AI51" s="191"/>
      <c r="AJ51" s="191">
        <v>1</v>
      </c>
      <c r="AK51" s="191"/>
      <c r="AL51" s="191">
        <v>1</v>
      </c>
      <c r="AM51" s="191"/>
      <c r="AN51" s="158"/>
      <c r="AO51" s="147">
        <v>1</v>
      </c>
      <c r="AP51" s="147"/>
      <c r="AQ51" s="44">
        <v>1</v>
      </c>
      <c r="AR51" s="44"/>
      <c r="AS51" s="191">
        <v>1</v>
      </c>
      <c r="AT51" s="191"/>
      <c r="AU51" s="191"/>
      <c r="AV51" s="191">
        <v>1</v>
      </c>
      <c r="AW51" s="191">
        <v>1</v>
      </c>
      <c r="AX51" s="191"/>
      <c r="AY51" s="191">
        <v>1</v>
      </c>
      <c r="AZ51" s="191"/>
      <c r="BA51" s="44"/>
      <c r="BB51" s="44"/>
      <c r="BC51" s="392"/>
      <c r="BD51" s="356" t="s">
        <v>995</v>
      </c>
      <c r="BE51" s="357" t="s">
        <v>996</v>
      </c>
      <c r="BF51" s="357"/>
      <c r="BG51" s="357" t="s">
        <v>1008</v>
      </c>
    </row>
    <row r="52" spans="1:59" s="188" customFormat="1" ht="15.75" thickTop="1" x14ac:dyDescent="0.25">
      <c r="A52" s="70"/>
      <c r="B52" s="43"/>
      <c r="C52" s="51"/>
      <c r="D52" s="44"/>
      <c r="E52" s="191"/>
      <c r="F52" s="191"/>
      <c r="G52" s="192"/>
      <c r="H52" s="147"/>
      <c r="I52" s="44"/>
      <c r="J52" s="44"/>
      <c r="K52" s="44"/>
      <c r="L52" s="44"/>
      <c r="M52" s="392"/>
      <c r="N52" s="402"/>
      <c r="O52" s="403">
        <v>1</v>
      </c>
      <c r="P52" s="404"/>
      <c r="Q52" s="403">
        <v>1</v>
      </c>
      <c r="R52" s="403"/>
      <c r="S52" s="404">
        <v>1</v>
      </c>
      <c r="T52" s="404"/>
      <c r="U52" s="403">
        <v>1</v>
      </c>
      <c r="V52" s="195"/>
      <c r="W52" s="195">
        <v>1</v>
      </c>
      <c r="X52" s="405" t="s">
        <v>687</v>
      </c>
      <c r="Y52" s="406"/>
      <c r="Z52" s="406"/>
      <c r="AA52" s="195"/>
      <c r="AB52" s="195">
        <v>1</v>
      </c>
      <c r="AC52" s="195"/>
      <c r="AD52" s="195"/>
      <c r="AE52" s="195"/>
      <c r="AF52" s="195">
        <v>1</v>
      </c>
      <c r="AG52" s="195"/>
      <c r="AH52" s="644"/>
      <c r="AI52" s="195"/>
      <c r="AJ52" s="195">
        <v>1</v>
      </c>
      <c r="AK52" s="195"/>
      <c r="AL52" s="195">
        <v>1</v>
      </c>
      <c r="AM52" s="407"/>
      <c r="AN52" s="407"/>
      <c r="AO52" s="408"/>
      <c r="AP52" s="408">
        <v>1</v>
      </c>
      <c r="AQ52" s="403"/>
      <c r="AR52" s="408">
        <v>1</v>
      </c>
      <c r="AS52" s="195"/>
      <c r="AT52" s="408">
        <v>1</v>
      </c>
      <c r="AU52" s="195"/>
      <c r="AV52" s="408">
        <v>1</v>
      </c>
      <c r="AW52" s="195"/>
      <c r="AX52" s="408">
        <v>1</v>
      </c>
      <c r="AY52" s="195"/>
      <c r="AZ52" s="408">
        <v>1</v>
      </c>
      <c r="BA52" s="403"/>
      <c r="BB52" s="403"/>
      <c r="BC52" s="409"/>
      <c r="BD52" s="356" t="s">
        <v>997</v>
      </c>
      <c r="BE52" s="357" t="s">
        <v>998</v>
      </c>
      <c r="BF52" s="357"/>
      <c r="BG52" s="357" t="s">
        <v>1009</v>
      </c>
    </row>
    <row r="53" spans="1:59" s="188" customFormat="1" x14ac:dyDescent="0.25">
      <c r="A53" s="70"/>
      <c r="B53" s="43"/>
      <c r="C53" s="51"/>
      <c r="D53" s="44"/>
      <c r="E53" s="191"/>
      <c r="F53" s="191"/>
      <c r="G53" s="192"/>
      <c r="H53" s="147"/>
      <c r="I53" s="44"/>
      <c r="J53" s="44"/>
      <c r="K53" s="44"/>
      <c r="L53" s="44"/>
      <c r="M53" s="392"/>
      <c r="N53" s="399"/>
      <c r="O53" s="44">
        <v>1</v>
      </c>
      <c r="P53" s="46"/>
      <c r="Q53" s="44">
        <v>1</v>
      </c>
      <c r="R53" s="44"/>
      <c r="S53" s="46">
        <v>1</v>
      </c>
      <c r="T53" s="46"/>
      <c r="U53" s="44">
        <v>1</v>
      </c>
      <c r="V53" s="191"/>
      <c r="W53" s="191">
        <v>1</v>
      </c>
      <c r="X53" s="153"/>
      <c r="Y53" s="153" t="s">
        <v>686</v>
      </c>
      <c r="Z53" s="48"/>
      <c r="AA53" s="191"/>
      <c r="AB53" s="191">
        <v>1</v>
      </c>
      <c r="AC53" s="191"/>
      <c r="AD53" s="191"/>
      <c r="AE53" s="191"/>
      <c r="AF53" s="191">
        <v>1</v>
      </c>
      <c r="AG53" s="191"/>
      <c r="AH53" s="643"/>
      <c r="AI53" s="191"/>
      <c r="AJ53" s="191">
        <v>1</v>
      </c>
      <c r="AK53" s="191"/>
      <c r="AL53" s="191">
        <v>1</v>
      </c>
      <c r="AM53" s="158"/>
      <c r="AN53" s="158"/>
      <c r="AO53" s="147"/>
      <c r="AP53" s="147">
        <v>1</v>
      </c>
      <c r="AQ53" s="44"/>
      <c r="AR53" s="147">
        <v>1</v>
      </c>
      <c r="AS53" s="191"/>
      <c r="AT53" s="147">
        <v>1</v>
      </c>
      <c r="AU53" s="191"/>
      <c r="AV53" s="147">
        <v>1</v>
      </c>
      <c r="AW53" s="191"/>
      <c r="AX53" s="147">
        <v>1</v>
      </c>
      <c r="AY53" s="191"/>
      <c r="AZ53" s="147">
        <v>1</v>
      </c>
      <c r="BA53" s="44"/>
      <c r="BB53" s="44"/>
      <c r="BC53" s="392"/>
      <c r="BD53" s="356" t="s">
        <v>999</v>
      </c>
      <c r="BE53" s="357" t="s">
        <v>1000</v>
      </c>
      <c r="BF53" s="357"/>
      <c r="BG53" s="357" t="s">
        <v>1009</v>
      </c>
    </row>
    <row r="54" spans="1:59" s="188" customFormat="1" x14ac:dyDescent="0.25">
      <c r="A54" s="70"/>
      <c r="B54" s="43"/>
      <c r="C54" s="51"/>
      <c r="D54" s="44"/>
      <c r="E54" s="191"/>
      <c r="F54" s="191"/>
      <c r="G54" s="192"/>
      <c r="H54" s="147"/>
      <c r="I54" s="44"/>
      <c r="J54" s="44"/>
      <c r="K54" s="44"/>
      <c r="L54" s="44"/>
      <c r="M54" s="392"/>
      <c r="N54" s="399"/>
      <c r="O54" s="44">
        <v>1</v>
      </c>
      <c r="P54" s="46"/>
      <c r="Q54" s="44">
        <v>1</v>
      </c>
      <c r="R54" s="44"/>
      <c r="S54" s="46">
        <v>1</v>
      </c>
      <c r="T54" s="46"/>
      <c r="U54" s="44">
        <v>1</v>
      </c>
      <c r="V54" s="191"/>
      <c r="W54" s="191">
        <v>1</v>
      </c>
      <c r="X54" s="153"/>
      <c r="Y54" s="153"/>
      <c r="Z54" s="153" t="s">
        <v>689</v>
      </c>
      <c r="AA54" s="191"/>
      <c r="AB54" s="191">
        <v>1</v>
      </c>
      <c r="AC54" s="191"/>
      <c r="AD54" s="191"/>
      <c r="AE54" s="191"/>
      <c r="AF54" s="191">
        <v>1</v>
      </c>
      <c r="AG54" s="191"/>
      <c r="AH54" s="643"/>
      <c r="AI54" s="191"/>
      <c r="AJ54" s="191">
        <v>1</v>
      </c>
      <c r="AK54" s="191"/>
      <c r="AL54" s="191">
        <v>1</v>
      </c>
      <c r="AM54" s="158"/>
      <c r="AN54" s="158"/>
      <c r="AO54" s="147"/>
      <c r="AP54" s="147">
        <v>1</v>
      </c>
      <c r="AQ54" s="44"/>
      <c r="AR54" s="147">
        <v>1</v>
      </c>
      <c r="AS54" s="191"/>
      <c r="AT54" s="147">
        <v>1</v>
      </c>
      <c r="AU54" s="191"/>
      <c r="AV54" s="147">
        <v>1</v>
      </c>
      <c r="AW54" s="191"/>
      <c r="AX54" s="147">
        <v>1</v>
      </c>
      <c r="AY54" s="191"/>
      <c r="AZ54" s="147">
        <v>1</v>
      </c>
      <c r="BA54" s="44"/>
      <c r="BB54" s="44"/>
      <c r="BC54" s="392"/>
      <c r="BD54" s="356" t="s">
        <v>1001</v>
      </c>
      <c r="BE54" s="357" t="s">
        <v>1002</v>
      </c>
      <c r="BF54" s="357"/>
      <c r="BG54" s="357" t="s">
        <v>1009</v>
      </c>
    </row>
    <row r="55" spans="1:59" s="188" customFormat="1" ht="15.75" thickBot="1" x14ac:dyDescent="0.3">
      <c r="A55" s="70"/>
      <c r="B55" s="43"/>
      <c r="C55" s="51"/>
      <c r="D55" s="44"/>
      <c r="E55" s="191"/>
      <c r="F55" s="191"/>
      <c r="G55" s="192"/>
      <c r="H55" s="147"/>
      <c r="I55" s="44"/>
      <c r="J55" s="44"/>
      <c r="K55" s="44"/>
      <c r="L55" s="44"/>
      <c r="M55" s="392"/>
      <c r="N55" s="399"/>
      <c r="O55" s="44">
        <v>1</v>
      </c>
      <c r="P55" s="46"/>
      <c r="Q55" s="44">
        <v>1</v>
      </c>
      <c r="R55" s="44"/>
      <c r="S55" s="46">
        <v>1</v>
      </c>
      <c r="T55" s="46"/>
      <c r="U55" s="44">
        <v>1</v>
      </c>
      <c r="V55" s="191"/>
      <c r="W55" s="191">
        <v>1</v>
      </c>
      <c r="X55" s="153"/>
      <c r="Y55" s="153"/>
      <c r="Z55" s="153"/>
      <c r="AA55" s="191"/>
      <c r="AB55" s="191">
        <v>1</v>
      </c>
      <c r="AC55" s="191"/>
      <c r="AD55" s="191"/>
      <c r="AE55" s="191"/>
      <c r="AF55" s="191">
        <v>1</v>
      </c>
      <c r="AG55" s="191"/>
      <c r="AH55" s="643"/>
      <c r="AI55" s="191"/>
      <c r="AJ55" s="191">
        <v>1</v>
      </c>
      <c r="AK55" s="191"/>
      <c r="AL55" s="191">
        <v>1</v>
      </c>
      <c r="AM55" s="567" t="s">
        <v>1357</v>
      </c>
      <c r="AN55" s="567" t="s">
        <v>1357</v>
      </c>
      <c r="AO55" s="147"/>
      <c r="AP55" s="147">
        <v>1</v>
      </c>
      <c r="AQ55" s="568"/>
      <c r="AR55" s="569">
        <v>1</v>
      </c>
      <c r="AS55" s="570"/>
      <c r="AT55" s="569">
        <v>1</v>
      </c>
      <c r="AU55" s="570"/>
      <c r="AV55" s="569">
        <v>1</v>
      </c>
      <c r="AW55" s="570"/>
      <c r="AX55" s="569">
        <v>1</v>
      </c>
      <c r="AY55" s="570"/>
      <c r="AZ55" s="569">
        <v>1</v>
      </c>
      <c r="BA55" s="568"/>
      <c r="BB55" s="568"/>
      <c r="BC55" s="571"/>
      <c r="BD55" s="356" t="s">
        <v>1366</v>
      </c>
      <c r="BE55" s="357" t="s">
        <v>1365</v>
      </c>
      <c r="BF55" s="357"/>
      <c r="BG55" s="357" t="s">
        <v>1360</v>
      </c>
    </row>
    <row r="56" spans="1:59" s="188" customFormat="1" ht="15.75" thickTop="1" x14ac:dyDescent="0.25">
      <c r="A56" s="70"/>
      <c r="B56" s="43"/>
      <c r="C56" s="51"/>
      <c r="D56" s="44"/>
      <c r="E56" s="191"/>
      <c r="F56" s="191"/>
      <c r="G56" s="192"/>
      <c r="H56" s="147"/>
      <c r="I56" s="44"/>
      <c r="J56" s="44"/>
      <c r="K56" s="44"/>
      <c r="L56" s="44"/>
      <c r="M56" s="392"/>
      <c r="N56" s="398">
        <v>1</v>
      </c>
      <c r="O56" s="380"/>
      <c r="P56" s="384">
        <v>1</v>
      </c>
      <c r="Q56" s="380"/>
      <c r="R56" s="380">
        <v>1</v>
      </c>
      <c r="S56" s="384"/>
      <c r="T56" s="384">
        <v>1</v>
      </c>
      <c r="U56" s="380"/>
      <c r="V56" s="381">
        <v>1</v>
      </c>
      <c r="W56" s="381"/>
      <c r="X56" s="385"/>
      <c r="Y56" s="385"/>
      <c r="Z56" s="385"/>
      <c r="AA56" s="381">
        <v>1</v>
      </c>
      <c r="AB56" s="381"/>
      <c r="AC56" s="381"/>
      <c r="AD56" s="381"/>
      <c r="AE56" s="381"/>
      <c r="AF56" s="381"/>
      <c r="AG56" s="381">
        <v>1</v>
      </c>
      <c r="AH56" s="642"/>
      <c r="AI56" s="381"/>
      <c r="AJ56" s="381">
        <v>1</v>
      </c>
      <c r="AK56" s="381"/>
      <c r="AL56" s="381">
        <v>1</v>
      </c>
      <c r="AM56" s="386"/>
      <c r="AN56" s="386"/>
      <c r="AO56" s="383">
        <v>1</v>
      </c>
      <c r="AP56" s="383"/>
      <c r="AQ56" s="380"/>
      <c r="AR56" s="383">
        <v>1</v>
      </c>
      <c r="AS56" s="381"/>
      <c r="AT56" s="381">
        <v>1</v>
      </c>
      <c r="AU56" s="381"/>
      <c r="AV56" s="381">
        <v>1</v>
      </c>
      <c r="AW56" s="381"/>
      <c r="AX56" s="381">
        <v>1</v>
      </c>
      <c r="AY56" s="381"/>
      <c r="AZ56" s="381">
        <v>1</v>
      </c>
      <c r="BA56" s="380"/>
      <c r="BB56" s="380"/>
      <c r="BC56" s="391"/>
      <c r="BD56" s="356" t="s">
        <v>1012</v>
      </c>
      <c r="BE56" s="357" t="s">
        <v>1013</v>
      </c>
      <c r="BF56" s="357"/>
      <c r="BG56" s="357" t="s">
        <v>1014</v>
      </c>
    </row>
    <row r="57" spans="1:59" s="188" customFormat="1" x14ac:dyDescent="0.25">
      <c r="A57" s="70"/>
      <c r="B57" s="43"/>
      <c r="C57" s="51"/>
      <c r="D57" s="44"/>
      <c r="E57" s="191"/>
      <c r="F57" s="191"/>
      <c r="G57" s="192"/>
      <c r="H57" s="147"/>
      <c r="I57" s="44"/>
      <c r="J57" s="44"/>
      <c r="K57" s="44"/>
      <c r="L57" s="44"/>
      <c r="M57" s="392"/>
      <c r="N57" s="399"/>
      <c r="O57" s="44">
        <v>1</v>
      </c>
      <c r="P57" s="46"/>
      <c r="Q57" s="44">
        <v>1</v>
      </c>
      <c r="R57" s="44"/>
      <c r="S57" s="46">
        <v>1</v>
      </c>
      <c r="T57" s="46"/>
      <c r="U57" s="44">
        <v>1</v>
      </c>
      <c r="V57" s="191"/>
      <c r="W57" s="191">
        <v>1</v>
      </c>
      <c r="X57" s="153">
        <v>180154527</v>
      </c>
      <c r="Y57" s="48"/>
      <c r="Z57" s="48"/>
      <c r="AA57" s="191"/>
      <c r="AB57" s="191">
        <v>1</v>
      </c>
      <c r="AC57" s="191"/>
      <c r="AD57" s="191"/>
      <c r="AE57" s="191"/>
      <c r="AF57" s="191"/>
      <c r="AG57" s="191">
        <v>1</v>
      </c>
      <c r="AH57" s="643"/>
      <c r="AI57" s="191"/>
      <c r="AJ57" s="191">
        <v>1</v>
      </c>
      <c r="AK57" s="191"/>
      <c r="AL57" s="191">
        <v>1</v>
      </c>
      <c r="AM57" s="158"/>
      <c r="AN57" s="158"/>
      <c r="AO57" s="147"/>
      <c r="AP57" s="147">
        <v>1</v>
      </c>
      <c r="AQ57" s="44"/>
      <c r="AR57" s="147">
        <v>1</v>
      </c>
      <c r="AS57" s="191"/>
      <c r="AT57" s="147">
        <v>1</v>
      </c>
      <c r="AU57" s="191"/>
      <c r="AV57" s="147">
        <v>1</v>
      </c>
      <c r="AW57" s="191"/>
      <c r="AX57" s="147">
        <v>1</v>
      </c>
      <c r="AY57" s="191"/>
      <c r="AZ57" s="147">
        <v>1</v>
      </c>
      <c r="BA57" s="44"/>
      <c r="BB57" s="44"/>
      <c r="BC57" s="392"/>
      <c r="BD57" s="356" t="s">
        <v>1015</v>
      </c>
      <c r="BE57" s="357" t="s">
        <v>1016</v>
      </c>
      <c r="BF57" s="357"/>
      <c r="BG57" s="357" t="s">
        <v>1017</v>
      </c>
    </row>
    <row r="58" spans="1:59" s="188" customFormat="1" x14ac:dyDescent="0.25">
      <c r="A58" s="70"/>
      <c r="B58" s="43"/>
      <c r="C58" s="51"/>
      <c r="D58" s="44"/>
      <c r="E58" s="191"/>
      <c r="F58" s="191"/>
      <c r="G58" s="192"/>
      <c r="H58" s="147"/>
      <c r="I58" s="44"/>
      <c r="J58" s="44"/>
      <c r="K58" s="44"/>
      <c r="L58" s="44"/>
      <c r="M58" s="392"/>
      <c r="N58" s="399"/>
      <c r="O58" s="44">
        <v>1</v>
      </c>
      <c r="P58" s="46"/>
      <c r="Q58" s="44">
        <v>1</v>
      </c>
      <c r="R58" s="44"/>
      <c r="S58" s="46">
        <v>1</v>
      </c>
      <c r="T58" s="46"/>
      <c r="U58" s="44">
        <v>1</v>
      </c>
      <c r="V58" s="191"/>
      <c r="W58" s="191">
        <v>1</v>
      </c>
      <c r="X58" s="153"/>
      <c r="Y58" s="153" t="s">
        <v>1070</v>
      </c>
      <c r="Z58" s="48"/>
      <c r="AA58" s="191"/>
      <c r="AB58" s="191">
        <v>1</v>
      </c>
      <c r="AC58" s="191"/>
      <c r="AD58" s="191"/>
      <c r="AE58" s="191"/>
      <c r="AF58" s="191"/>
      <c r="AG58" s="191">
        <v>1</v>
      </c>
      <c r="AH58" s="643"/>
      <c r="AI58" s="191"/>
      <c r="AJ58" s="191">
        <v>1</v>
      </c>
      <c r="AK58" s="191"/>
      <c r="AL58" s="191">
        <v>1</v>
      </c>
      <c r="AM58" s="158"/>
      <c r="AN58" s="158"/>
      <c r="AO58" s="147"/>
      <c r="AP58" s="147">
        <v>1</v>
      </c>
      <c r="AQ58" s="44"/>
      <c r="AR58" s="147">
        <v>1</v>
      </c>
      <c r="AS58" s="191"/>
      <c r="AT58" s="147">
        <v>1</v>
      </c>
      <c r="AU58" s="191"/>
      <c r="AV58" s="147">
        <v>1</v>
      </c>
      <c r="AW58" s="191"/>
      <c r="AX58" s="147">
        <v>1</v>
      </c>
      <c r="AY58" s="191"/>
      <c r="AZ58" s="147">
        <v>1</v>
      </c>
      <c r="BA58" s="44"/>
      <c r="BB58" s="44"/>
      <c r="BC58" s="392"/>
      <c r="BD58" s="356" t="s">
        <v>1018</v>
      </c>
      <c r="BE58" s="357" t="s">
        <v>1019</v>
      </c>
      <c r="BF58" s="357"/>
      <c r="BG58" s="357" t="s">
        <v>1020</v>
      </c>
    </row>
    <row r="59" spans="1:59" s="188" customFormat="1" x14ac:dyDescent="0.25">
      <c r="A59" s="70"/>
      <c r="B59" s="43"/>
      <c r="C59" s="51"/>
      <c r="D59" s="44"/>
      <c r="E59" s="191"/>
      <c r="F59" s="191"/>
      <c r="G59" s="192"/>
      <c r="H59" s="147"/>
      <c r="I59" s="44"/>
      <c r="J59" s="44"/>
      <c r="K59" s="44"/>
      <c r="L59" s="44"/>
      <c r="M59" s="392"/>
      <c r="N59" s="399"/>
      <c r="O59" s="44">
        <v>1</v>
      </c>
      <c r="P59" s="46"/>
      <c r="Q59" s="44">
        <v>1</v>
      </c>
      <c r="R59" s="44"/>
      <c r="S59" s="46">
        <v>1</v>
      </c>
      <c r="T59" s="46"/>
      <c r="U59" s="44">
        <v>1</v>
      </c>
      <c r="V59" s="191"/>
      <c r="W59" s="191">
        <v>1</v>
      </c>
      <c r="X59" s="153"/>
      <c r="Y59" s="401"/>
      <c r="Z59" s="153" t="s">
        <v>1071</v>
      </c>
      <c r="AA59" s="191"/>
      <c r="AB59" s="191">
        <v>1</v>
      </c>
      <c r="AC59" s="191"/>
      <c r="AD59" s="191"/>
      <c r="AE59" s="191"/>
      <c r="AF59" s="191"/>
      <c r="AG59" s="191">
        <v>1</v>
      </c>
      <c r="AH59" s="643"/>
      <c r="AI59" s="191"/>
      <c r="AJ59" s="191">
        <v>1</v>
      </c>
      <c r="AK59" s="191"/>
      <c r="AL59" s="191">
        <v>1</v>
      </c>
      <c r="AM59" s="158"/>
      <c r="AN59" s="158"/>
      <c r="AO59" s="147"/>
      <c r="AP59" s="147">
        <v>1</v>
      </c>
      <c r="AQ59" s="44"/>
      <c r="AR59" s="147">
        <v>1</v>
      </c>
      <c r="AS59" s="191"/>
      <c r="AT59" s="147">
        <v>1</v>
      </c>
      <c r="AU59" s="191"/>
      <c r="AV59" s="147">
        <v>1</v>
      </c>
      <c r="AW59" s="191"/>
      <c r="AX59" s="147">
        <v>1</v>
      </c>
      <c r="AY59" s="191"/>
      <c r="AZ59" s="147">
        <v>1</v>
      </c>
      <c r="BA59" s="44"/>
      <c r="BB59" s="44"/>
      <c r="BC59" s="392"/>
      <c r="BD59" s="356" t="s">
        <v>1021</v>
      </c>
      <c r="BE59" s="357" t="s">
        <v>1022</v>
      </c>
      <c r="BF59" s="357"/>
      <c r="BG59" s="357" t="s">
        <v>1023</v>
      </c>
    </row>
    <row r="60" spans="1:59" s="188" customFormat="1" x14ac:dyDescent="0.25">
      <c r="A60" s="70"/>
      <c r="B60" s="43"/>
      <c r="C60" s="51"/>
      <c r="D60" s="44"/>
      <c r="E60" s="191"/>
      <c r="F60" s="191"/>
      <c r="G60" s="192"/>
      <c r="H60" s="147"/>
      <c r="I60" s="44"/>
      <c r="J60" s="44"/>
      <c r="K60" s="44"/>
      <c r="L60" s="44"/>
      <c r="M60" s="392"/>
      <c r="N60" s="399"/>
      <c r="O60" s="44">
        <v>1</v>
      </c>
      <c r="P60" s="46"/>
      <c r="Q60" s="44">
        <v>1</v>
      </c>
      <c r="R60" s="44"/>
      <c r="S60" s="46">
        <v>1</v>
      </c>
      <c r="T60" s="46"/>
      <c r="U60" s="44">
        <v>1</v>
      </c>
      <c r="V60" s="191"/>
      <c r="W60" s="191">
        <v>1</v>
      </c>
      <c r="X60" s="48"/>
      <c r="Y60" s="48"/>
      <c r="Z60" s="48"/>
      <c r="AA60" s="191"/>
      <c r="AB60" s="191">
        <v>1</v>
      </c>
      <c r="AC60" s="191"/>
      <c r="AD60" s="191"/>
      <c r="AE60" s="191"/>
      <c r="AF60" s="191"/>
      <c r="AG60" s="191">
        <v>1</v>
      </c>
      <c r="AH60" s="643"/>
      <c r="AI60" s="191"/>
      <c r="AJ60" s="191">
        <v>1</v>
      </c>
      <c r="AK60" s="191">
        <v>1</v>
      </c>
      <c r="AL60" s="191"/>
      <c r="AM60" s="158">
        <v>43252</v>
      </c>
      <c r="AN60" s="158">
        <v>43312</v>
      </c>
      <c r="AO60" s="147"/>
      <c r="AP60" s="147">
        <v>1</v>
      </c>
      <c r="AQ60" s="44"/>
      <c r="AR60" s="44">
        <v>1</v>
      </c>
      <c r="AS60" s="191"/>
      <c r="AT60" s="191">
        <v>1</v>
      </c>
      <c r="AU60" s="191"/>
      <c r="AV60" s="191">
        <v>1</v>
      </c>
      <c r="AW60" s="191"/>
      <c r="AX60" s="191">
        <v>1</v>
      </c>
      <c r="AY60" s="191"/>
      <c r="AZ60" s="191">
        <v>1</v>
      </c>
      <c r="BA60" s="44"/>
      <c r="BB60" s="44"/>
      <c r="BC60" s="392"/>
      <c r="BD60" s="356" t="s">
        <v>1011</v>
      </c>
      <c r="BE60" s="357" t="s">
        <v>1024</v>
      </c>
      <c r="BF60" s="357"/>
      <c r="BG60" s="357" t="s">
        <v>1025</v>
      </c>
    </row>
    <row r="61" spans="1:59" s="188" customFormat="1" x14ac:dyDescent="0.25">
      <c r="A61" s="70"/>
      <c r="B61" s="43"/>
      <c r="C61" s="51"/>
      <c r="D61" s="44"/>
      <c r="E61" s="191"/>
      <c r="F61" s="191"/>
      <c r="G61" s="192"/>
      <c r="H61" s="147"/>
      <c r="I61" s="44"/>
      <c r="J61" s="44"/>
      <c r="K61" s="44"/>
      <c r="L61" s="44"/>
      <c r="M61" s="392"/>
      <c r="N61" s="399"/>
      <c r="O61" s="44">
        <v>1</v>
      </c>
      <c r="P61" s="46"/>
      <c r="Q61" s="44">
        <v>1</v>
      </c>
      <c r="R61" s="44"/>
      <c r="S61" s="46">
        <v>1</v>
      </c>
      <c r="T61" s="46"/>
      <c r="U61" s="44">
        <v>1</v>
      </c>
      <c r="V61" s="191"/>
      <c r="W61" s="191">
        <v>1</v>
      </c>
      <c r="X61" s="48"/>
      <c r="Y61" s="48"/>
      <c r="Z61" s="48"/>
      <c r="AA61" s="191"/>
      <c r="AB61" s="191">
        <v>1</v>
      </c>
      <c r="AC61" s="191"/>
      <c r="AD61" s="191"/>
      <c r="AE61" s="191"/>
      <c r="AF61" s="191"/>
      <c r="AG61" s="191">
        <v>1</v>
      </c>
      <c r="AH61" s="643"/>
      <c r="AI61" s="191"/>
      <c r="AJ61" s="191">
        <v>1</v>
      </c>
      <c r="AK61" s="191"/>
      <c r="AL61" s="191">
        <v>1</v>
      </c>
      <c r="AM61" s="158"/>
      <c r="AN61" s="158"/>
      <c r="AO61" s="147"/>
      <c r="AP61" s="147">
        <v>1</v>
      </c>
      <c r="AQ61" s="44"/>
      <c r="AR61" s="44">
        <v>1</v>
      </c>
      <c r="AS61" s="191">
        <v>1</v>
      </c>
      <c r="AT61" s="191"/>
      <c r="AU61" s="191"/>
      <c r="AV61" s="191"/>
      <c r="AW61" s="191">
        <v>1</v>
      </c>
      <c r="AX61" s="191"/>
      <c r="AY61" s="191"/>
      <c r="AZ61" s="191">
        <v>1</v>
      </c>
      <c r="BA61" s="44"/>
      <c r="BB61" s="44"/>
      <c r="BC61" s="392"/>
      <c r="BD61" s="356" t="s">
        <v>1026</v>
      </c>
      <c r="BE61" s="357" t="s">
        <v>1027</v>
      </c>
      <c r="BF61" s="357"/>
      <c r="BG61" s="357"/>
    </row>
    <row r="62" spans="1:59" s="188" customFormat="1" ht="15.75" thickBot="1" x14ac:dyDescent="0.3">
      <c r="A62" s="70"/>
      <c r="B62" s="43"/>
      <c r="C62" s="51"/>
      <c r="D62" s="44"/>
      <c r="E62" s="191"/>
      <c r="F62" s="191"/>
      <c r="G62" s="192"/>
      <c r="H62" s="147"/>
      <c r="I62" s="44"/>
      <c r="J62" s="44"/>
      <c r="K62" s="44"/>
      <c r="L62" s="44"/>
      <c r="M62" s="392"/>
      <c r="N62" s="399"/>
      <c r="O62" s="44">
        <v>1</v>
      </c>
      <c r="P62" s="46"/>
      <c r="Q62" s="44">
        <v>1</v>
      </c>
      <c r="R62" s="44"/>
      <c r="S62" s="46">
        <v>1</v>
      </c>
      <c r="T62" s="46"/>
      <c r="U62" s="44">
        <v>1</v>
      </c>
      <c r="V62" s="191"/>
      <c r="W62" s="191">
        <v>1</v>
      </c>
      <c r="X62" s="48"/>
      <c r="Y62" s="48"/>
      <c r="Z62" s="48"/>
      <c r="AA62" s="191"/>
      <c r="AB62" s="191">
        <v>1</v>
      </c>
      <c r="AC62" s="191"/>
      <c r="AD62" s="191"/>
      <c r="AE62" s="191"/>
      <c r="AF62" s="191"/>
      <c r="AG62" s="191">
        <v>1</v>
      </c>
      <c r="AH62" s="643"/>
      <c r="AI62" s="191"/>
      <c r="AJ62" s="191">
        <v>1</v>
      </c>
      <c r="AK62" s="191"/>
      <c r="AL62" s="191">
        <v>1</v>
      </c>
      <c r="AM62" s="191"/>
      <c r="AN62" s="158"/>
      <c r="AO62" s="147">
        <v>1</v>
      </c>
      <c r="AP62" s="147"/>
      <c r="AQ62" s="44">
        <v>1</v>
      </c>
      <c r="AR62" s="44"/>
      <c r="AS62" s="191">
        <v>1</v>
      </c>
      <c r="AT62" s="191"/>
      <c r="AU62" s="191"/>
      <c r="AV62" s="191">
        <v>1</v>
      </c>
      <c r="AW62" s="191">
        <v>1</v>
      </c>
      <c r="AX62" s="191"/>
      <c r="AY62" s="191">
        <v>1</v>
      </c>
      <c r="AZ62" s="191"/>
      <c r="BA62" s="44"/>
      <c r="BB62" s="44"/>
      <c r="BC62" s="392"/>
      <c r="BD62" s="356" t="s">
        <v>1028</v>
      </c>
      <c r="BE62" s="357" t="s">
        <v>1029</v>
      </c>
      <c r="BF62" s="357"/>
      <c r="BG62" s="357" t="s">
        <v>1030</v>
      </c>
    </row>
    <row r="63" spans="1:59" s="188" customFormat="1" ht="15.75" thickTop="1" x14ac:dyDescent="0.25">
      <c r="A63" s="70"/>
      <c r="B63" s="43"/>
      <c r="C63" s="51"/>
      <c r="D63" s="44"/>
      <c r="E63" s="191"/>
      <c r="F63" s="191"/>
      <c r="G63" s="192"/>
      <c r="H63" s="147"/>
      <c r="I63" s="44"/>
      <c r="J63" s="44"/>
      <c r="K63" s="44"/>
      <c r="L63" s="44"/>
      <c r="M63" s="392"/>
      <c r="N63" s="402"/>
      <c r="O63" s="403">
        <v>1</v>
      </c>
      <c r="P63" s="404"/>
      <c r="Q63" s="403">
        <v>1</v>
      </c>
      <c r="R63" s="403"/>
      <c r="S63" s="404">
        <v>1</v>
      </c>
      <c r="T63" s="404"/>
      <c r="U63" s="403">
        <v>1</v>
      </c>
      <c r="V63" s="195"/>
      <c r="W63" s="195">
        <v>1</v>
      </c>
      <c r="X63" s="405" t="s">
        <v>687</v>
      </c>
      <c r="Y63" s="406"/>
      <c r="Z63" s="406"/>
      <c r="AA63" s="195"/>
      <c r="AB63" s="195">
        <v>1</v>
      </c>
      <c r="AC63" s="195"/>
      <c r="AD63" s="195"/>
      <c r="AE63" s="195"/>
      <c r="AF63" s="195"/>
      <c r="AG63" s="195">
        <v>1</v>
      </c>
      <c r="AH63" s="644"/>
      <c r="AI63" s="195"/>
      <c r="AJ63" s="195">
        <v>1</v>
      </c>
      <c r="AK63" s="195"/>
      <c r="AL63" s="195">
        <v>1</v>
      </c>
      <c r="AM63" s="407"/>
      <c r="AN63" s="407"/>
      <c r="AO63" s="408"/>
      <c r="AP63" s="408">
        <v>1</v>
      </c>
      <c r="AQ63" s="403"/>
      <c r="AR63" s="408">
        <v>1</v>
      </c>
      <c r="AS63" s="195"/>
      <c r="AT63" s="408">
        <v>1</v>
      </c>
      <c r="AU63" s="195"/>
      <c r="AV63" s="408">
        <v>1</v>
      </c>
      <c r="AW63" s="195"/>
      <c r="AX63" s="408">
        <v>1</v>
      </c>
      <c r="AY63" s="195"/>
      <c r="AZ63" s="408">
        <v>1</v>
      </c>
      <c r="BA63" s="403"/>
      <c r="BB63" s="403"/>
      <c r="BC63" s="409"/>
      <c r="BD63" s="356" t="s">
        <v>1031</v>
      </c>
      <c r="BE63" s="357" t="s">
        <v>1032</v>
      </c>
      <c r="BF63" s="357"/>
      <c r="BG63" s="357" t="s">
        <v>1033</v>
      </c>
    </row>
    <row r="64" spans="1:59" s="188" customFormat="1" x14ac:dyDescent="0.25">
      <c r="A64" s="70"/>
      <c r="B64" s="43"/>
      <c r="C64" s="51"/>
      <c r="D64" s="44"/>
      <c r="E64" s="191"/>
      <c r="F64" s="191"/>
      <c r="G64" s="192"/>
      <c r="H64" s="147"/>
      <c r="I64" s="44"/>
      <c r="J64" s="44"/>
      <c r="K64" s="44"/>
      <c r="L64" s="44"/>
      <c r="M64" s="392"/>
      <c r="N64" s="399"/>
      <c r="O64" s="44">
        <v>1</v>
      </c>
      <c r="P64" s="46"/>
      <c r="Q64" s="44">
        <v>1</v>
      </c>
      <c r="R64" s="44"/>
      <c r="S64" s="46">
        <v>1</v>
      </c>
      <c r="T64" s="46"/>
      <c r="U64" s="44">
        <v>1</v>
      </c>
      <c r="V64" s="191"/>
      <c r="W64" s="191">
        <v>1</v>
      </c>
      <c r="X64" s="153"/>
      <c r="Y64" s="153" t="s">
        <v>686</v>
      </c>
      <c r="Z64" s="48"/>
      <c r="AA64" s="191"/>
      <c r="AB64" s="191">
        <v>1</v>
      </c>
      <c r="AC64" s="191"/>
      <c r="AD64" s="191"/>
      <c r="AE64" s="191"/>
      <c r="AF64" s="191"/>
      <c r="AG64" s="191">
        <v>1</v>
      </c>
      <c r="AH64" s="643"/>
      <c r="AI64" s="191"/>
      <c r="AJ64" s="191">
        <v>1</v>
      </c>
      <c r="AK64" s="191"/>
      <c r="AL64" s="191">
        <v>1</v>
      </c>
      <c r="AM64" s="158"/>
      <c r="AN64" s="158"/>
      <c r="AO64" s="147"/>
      <c r="AP64" s="147">
        <v>1</v>
      </c>
      <c r="AQ64" s="44"/>
      <c r="AR64" s="147">
        <v>1</v>
      </c>
      <c r="AS64" s="191"/>
      <c r="AT64" s="147">
        <v>1</v>
      </c>
      <c r="AU64" s="191"/>
      <c r="AV64" s="147">
        <v>1</v>
      </c>
      <c r="AW64" s="191"/>
      <c r="AX64" s="147">
        <v>1</v>
      </c>
      <c r="AY64" s="191"/>
      <c r="AZ64" s="147">
        <v>1</v>
      </c>
      <c r="BA64" s="44"/>
      <c r="BB64" s="44"/>
      <c r="BC64" s="392"/>
      <c r="BD64" s="356" t="s">
        <v>1034</v>
      </c>
      <c r="BE64" s="357" t="s">
        <v>1035</v>
      </c>
      <c r="BF64" s="357"/>
      <c r="BG64" s="357" t="s">
        <v>1033</v>
      </c>
    </row>
    <row r="65" spans="1:59" s="188" customFormat="1" x14ac:dyDescent="0.25">
      <c r="A65" s="70"/>
      <c r="B65" s="43"/>
      <c r="C65" s="52"/>
      <c r="D65" s="375"/>
      <c r="E65" s="376"/>
      <c r="F65" s="376"/>
      <c r="G65" s="378"/>
      <c r="H65" s="377"/>
      <c r="I65" s="375"/>
      <c r="J65" s="375"/>
      <c r="K65" s="375"/>
      <c r="L65" s="375"/>
      <c r="M65" s="539"/>
      <c r="N65" s="572"/>
      <c r="O65" s="375">
        <v>1</v>
      </c>
      <c r="P65" s="573"/>
      <c r="Q65" s="375">
        <v>1</v>
      </c>
      <c r="R65" s="375"/>
      <c r="S65" s="573">
        <v>1</v>
      </c>
      <c r="T65" s="573"/>
      <c r="U65" s="375">
        <v>1</v>
      </c>
      <c r="V65" s="376"/>
      <c r="W65" s="376">
        <v>1</v>
      </c>
      <c r="X65" s="574"/>
      <c r="Y65" s="574"/>
      <c r="Z65" s="574" t="s">
        <v>689</v>
      </c>
      <c r="AA65" s="376"/>
      <c r="AB65" s="376">
        <v>1</v>
      </c>
      <c r="AC65" s="376"/>
      <c r="AD65" s="376"/>
      <c r="AE65" s="376"/>
      <c r="AF65" s="376"/>
      <c r="AG65" s="376">
        <v>1</v>
      </c>
      <c r="AH65" s="645"/>
      <c r="AI65" s="376"/>
      <c r="AJ65" s="376">
        <v>1</v>
      </c>
      <c r="AK65" s="376"/>
      <c r="AL65" s="376">
        <v>1</v>
      </c>
      <c r="AM65" s="575"/>
      <c r="AN65" s="575"/>
      <c r="AO65" s="377"/>
      <c r="AP65" s="377">
        <v>1</v>
      </c>
      <c r="AQ65" s="375"/>
      <c r="AR65" s="377">
        <v>1</v>
      </c>
      <c r="AS65" s="376"/>
      <c r="AT65" s="377">
        <v>1</v>
      </c>
      <c r="AU65" s="376"/>
      <c r="AV65" s="377">
        <v>1</v>
      </c>
      <c r="AW65" s="376"/>
      <c r="AX65" s="377">
        <v>1</v>
      </c>
      <c r="AY65" s="376"/>
      <c r="AZ65" s="377">
        <v>1</v>
      </c>
      <c r="BA65" s="375"/>
      <c r="BB65" s="375"/>
      <c r="BC65" s="539"/>
      <c r="BD65" s="356" t="s">
        <v>1036</v>
      </c>
      <c r="BE65" s="357" t="s">
        <v>1037</v>
      </c>
      <c r="BF65" s="357"/>
      <c r="BG65" s="357" t="s">
        <v>1033</v>
      </c>
    </row>
    <row r="66" spans="1:59" s="188" customFormat="1" ht="15.75" thickBot="1" x14ac:dyDescent="0.3">
      <c r="A66" s="70"/>
      <c r="B66" s="43"/>
      <c r="C66" s="465"/>
      <c r="D66" s="420"/>
      <c r="E66" s="422"/>
      <c r="F66" s="422"/>
      <c r="G66" s="463"/>
      <c r="H66" s="421"/>
      <c r="I66" s="420"/>
      <c r="J66" s="420"/>
      <c r="K66" s="420"/>
      <c r="L66" s="420"/>
      <c r="M66" s="423"/>
      <c r="N66" s="546"/>
      <c r="O66" s="420">
        <v>1</v>
      </c>
      <c r="P66" s="547"/>
      <c r="Q66" s="420">
        <v>1</v>
      </c>
      <c r="R66" s="420"/>
      <c r="S66" s="547">
        <v>1</v>
      </c>
      <c r="T66" s="547"/>
      <c r="U66" s="420">
        <v>1</v>
      </c>
      <c r="V66" s="422"/>
      <c r="W66" s="422">
        <v>1</v>
      </c>
      <c r="X66" s="548"/>
      <c r="Y66" s="548"/>
      <c r="Z66" s="548"/>
      <c r="AA66" s="422"/>
      <c r="AB66" s="422">
        <v>1</v>
      </c>
      <c r="AC66" s="422"/>
      <c r="AD66" s="422"/>
      <c r="AE66" s="422"/>
      <c r="AF66" s="422"/>
      <c r="AG66" s="422">
        <v>1</v>
      </c>
      <c r="AH66" s="646"/>
      <c r="AI66" s="422"/>
      <c r="AJ66" s="422">
        <v>1</v>
      </c>
      <c r="AK66" s="422"/>
      <c r="AL66" s="422">
        <v>1</v>
      </c>
      <c r="AM66" s="576" t="s">
        <v>1357</v>
      </c>
      <c r="AN66" s="576" t="s">
        <v>1357</v>
      </c>
      <c r="AO66" s="421"/>
      <c r="AP66" s="421">
        <v>1</v>
      </c>
      <c r="AQ66" s="420"/>
      <c r="AR66" s="421">
        <v>1</v>
      </c>
      <c r="AS66" s="422"/>
      <c r="AT66" s="421">
        <v>1</v>
      </c>
      <c r="AU66" s="422"/>
      <c r="AV66" s="421">
        <v>1</v>
      </c>
      <c r="AW66" s="422"/>
      <c r="AX66" s="421">
        <v>1</v>
      </c>
      <c r="AY66" s="422"/>
      <c r="AZ66" s="421">
        <v>1</v>
      </c>
      <c r="BA66" s="420"/>
      <c r="BB66" s="420"/>
      <c r="BC66" s="423"/>
      <c r="BD66" s="356" t="s">
        <v>1367</v>
      </c>
      <c r="BE66" s="357" t="s">
        <v>1368</v>
      </c>
      <c r="BF66" s="357"/>
      <c r="BG66" s="357" t="s">
        <v>1360</v>
      </c>
    </row>
    <row r="67" spans="1:59" s="188" customFormat="1" ht="15.75" thickTop="1" x14ac:dyDescent="0.25">
      <c r="A67" s="70"/>
      <c r="B67" s="43"/>
      <c r="C67" s="460"/>
      <c r="D67" s="75"/>
      <c r="E67" s="73"/>
      <c r="F67" s="73"/>
      <c r="G67" s="426"/>
      <c r="H67" s="413"/>
      <c r="I67" s="75"/>
      <c r="J67" s="75"/>
      <c r="K67" s="75"/>
      <c r="L67" s="75"/>
      <c r="M67" s="414"/>
      <c r="N67" s="398">
        <v>1</v>
      </c>
      <c r="O67" s="380"/>
      <c r="P67" s="384">
        <v>1</v>
      </c>
      <c r="Q67" s="380"/>
      <c r="R67" s="380">
        <v>1</v>
      </c>
      <c r="S67" s="384"/>
      <c r="T67" s="384">
        <v>1</v>
      </c>
      <c r="U67" s="380"/>
      <c r="V67" s="381">
        <v>1</v>
      </c>
      <c r="W67" s="381"/>
      <c r="X67" s="385"/>
      <c r="Y67" s="385"/>
      <c r="Z67" s="385"/>
      <c r="AA67" s="381">
        <v>1</v>
      </c>
      <c r="AB67" s="381"/>
      <c r="AC67" s="381"/>
      <c r="AD67" s="381"/>
      <c r="AE67" s="381"/>
      <c r="AF67" s="381"/>
      <c r="AG67" s="381"/>
      <c r="AH67" s="642">
        <v>1</v>
      </c>
      <c r="AI67" s="381"/>
      <c r="AJ67" s="381">
        <v>1</v>
      </c>
      <c r="AK67" s="381"/>
      <c r="AL67" s="381">
        <v>1</v>
      </c>
      <c r="AM67" s="386"/>
      <c r="AN67" s="386"/>
      <c r="AO67" s="383">
        <v>1</v>
      </c>
      <c r="AP67" s="383"/>
      <c r="AQ67" s="380"/>
      <c r="AR67" s="383">
        <v>1</v>
      </c>
      <c r="AS67" s="381"/>
      <c r="AT67" s="381">
        <v>1</v>
      </c>
      <c r="AU67" s="381"/>
      <c r="AV67" s="381">
        <v>1</v>
      </c>
      <c r="AW67" s="381"/>
      <c r="AX67" s="381">
        <v>1</v>
      </c>
      <c r="AY67" s="381"/>
      <c r="AZ67" s="381">
        <v>1</v>
      </c>
      <c r="BA67" s="380"/>
      <c r="BB67" s="380"/>
      <c r="BC67" s="391"/>
      <c r="BD67" s="356" t="s">
        <v>1636</v>
      </c>
      <c r="BE67" s="357" t="s">
        <v>1637</v>
      </c>
      <c r="BF67" s="357"/>
      <c r="BG67" s="357" t="s">
        <v>1638</v>
      </c>
    </row>
    <row r="68" spans="1:59" s="188" customFormat="1" x14ac:dyDescent="0.25">
      <c r="A68" s="70"/>
      <c r="B68" s="43"/>
      <c r="C68" s="51"/>
      <c r="D68" s="44"/>
      <c r="E68" s="191"/>
      <c r="F68" s="191"/>
      <c r="G68" s="192"/>
      <c r="H68" s="147"/>
      <c r="I68" s="44"/>
      <c r="J68" s="44"/>
      <c r="K68" s="44"/>
      <c r="L68" s="44"/>
      <c r="M68" s="392"/>
      <c r="N68" s="399"/>
      <c r="O68" s="44">
        <v>1</v>
      </c>
      <c r="P68" s="46"/>
      <c r="Q68" s="44">
        <v>1</v>
      </c>
      <c r="R68" s="44"/>
      <c r="S68" s="46">
        <v>1</v>
      </c>
      <c r="T68" s="46"/>
      <c r="U68" s="44">
        <v>1</v>
      </c>
      <c r="V68" s="191"/>
      <c r="W68" s="191">
        <v>1</v>
      </c>
      <c r="X68" s="153">
        <v>180154569</v>
      </c>
      <c r="Y68" s="48"/>
      <c r="Z68" s="48"/>
      <c r="AA68" s="191"/>
      <c r="AB68" s="191">
        <v>1</v>
      </c>
      <c r="AC68" s="191"/>
      <c r="AD68" s="191"/>
      <c r="AE68" s="191"/>
      <c r="AF68" s="191"/>
      <c r="AG68" s="191"/>
      <c r="AH68" s="643">
        <v>1</v>
      </c>
      <c r="AI68" s="191"/>
      <c r="AJ68" s="191">
        <v>1</v>
      </c>
      <c r="AK68" s="191"/>
      <c r="AL68" s="191">
        <v>1</v>
      </c>
      <c r="AM68" s="158"/>
      <c r="AN68" s="158"/>
      <c r="AO68" s="147"/>
      <c r="AP68" s="147">
        <v>1</v>
      </c>
      <c r="AQ68" s="44"/>
      <c r="AR68" s="147">
        <v>1</v>
      </c>
      <c r="AS68" s="191"/>
      <c r="AT68" s="147">
        <v>1</v>
      </c>
      <c r="AU68" s="191"/>
      <c r="AV68" s="147">
        <v>1</v>
      </c>
      <c r="AW68" s="191"/>
      <c r="AX68" s="147">
        <v>1</v>
      </c>
      <c r="AY68" s="191"/>
      <c r="AZ68" s="147">
        <v>1</v>
      </c>
      <c r="BA68" s="44"/>
      <c r="BB68" s="44"/>
      <c r="BC68" s="392"/>
      <c r="BD68" s="356" t="s">
        <v>1639</v>
      </c>
      <c r="BE68" s="357" t="s">
        <v>1640</v>
      </c>
      <c r="BF68" s="357"/>
      <c r="BG68" s="357" t="s">
        <v>1641</v>
      </c>
    </row>
    <row r="69" spans="1:59" s="188" customFormat="1" x14ac:dyDescent="0.25">
      <c r="A69" s="70"/>
      <c r="B69" s="43"/>
      <c r="C69" s="51"/>
      <c r="D69" s="44"/>
      <c r="E69" s="191"/>
      <c r="F69" s="191"/>
      <c r="G69" s="192"/>
      <c r="H69" s="147"/>
      <c r="I69" s="44"/>
      <c r="J69" s="44"/>
      <c r="K69" s="44"/>
      <c r="L69" s="44"/>
      <c r="M69" s="392"/>
      <c r="N69" s="399"/>
      <c r="O69" s="44">
        <v>1</v>
      </c>
      <c r="P69" s="46"/>
      <c r="Q69" s="44">
        <v>1</v>
      </c>
      <c r="R69" s="44"/>
      <c r="S69" s="46">
        <v>1</v>
      </c>
      <c r="T69" s="46"/>
      <c r="U69" s="44">
        <v>1</v>
      </c>
      <c r="V69" s="191"/>
      <c r="W69" s="191">
        <v>1</v>
      </c>
      <c r="X69" s="153"/>
      <c r="Y69" s="153" t="s">
        <v>1072</v>
      </c>
      <c r="Z69" s="48"/>
      <c r="AA69" s="191"/>
      <c r="AB69" s="191">
        <v>1</v>
      </c>
      <c r="AC69" s="191"/>
      <c r="AD69" s="191"/>
      <c r="AE69" s="191"/>
      <c r="AF69" s="191"/>
      <c r="AG69" s="191"/>
      <c r="AH69" s="643">
        <v>1</v>
      </c>
      <c r="AI69" s="191"/>
      <c r="AJ69" s="191">
        <v>1</v>
      </c>
      <c r="AK69" s="191"/>
      <c r="AL69" s="191">
        <v>1</v>
      </c>
      <c r="AM69" s="158"/>
      <c r="AN69" s="158"/>
      <c r="AO69" s="147"/>
      <c r="AP69" s="147">
        <v>1</v>
      </c>
      <c r="AQ69" s="44"/>
      <c r="AR69" s="147">
        <v>1</v>
      </c>
      <c r="AS69" s="191"/>
      <c r="AT69" s="147">
        <v>1</v>
      </c>
      <c r="AU69" s="191"/>
      <c r="AV69" s="147">
        <v>1</v>
      </c>
      <c r="AW69" s="191"/>
      <c r="AX69" s="147">
        <v>1</v>
      </c>
      <c r="AY69" s="191"/>
      <c r="AZ69" s="147">
        <v>1</v>
      </c>
      <c r="BA69" s="44"/>
      <c r="BB69" s="44"/>
      <c r="BC69" s="392"/>
      <c r="BD69" s="356" t="s">
        <v>1642</v>
      </c>
      <c r="BE69" s="357" t="s">
        <v>1643</v>
      </c>
      <c r="BF69" s="357"/>
      <c r="BG69" s="357" t="s">
        <v>1644</v>
      </c>
    </row>
    <row r="70" spans="1:59" s="188" customFormat="1" x14ac:dyDescent="0.25">
      <c r="A70" s="70"/>
      <c r="B70" s="43"/>
      <c r="C70" s="51"/>
      <c r="D70" s="44"/>
      <c r="E70" s="191"/>
      <c r="F70" s="191"/>
      <c r="G70" s="192"/>
      <c r="H70" s="147"/>
      <c r="I70" s="44"/>
      <c r="J70" s="44"/>
      <c r="K70" s="44"/>
      <c r="L70" s="44"/>
      <c r="M70" s="392"/>
      <c r="N70" s="399"/>
      <c r="O70" s="44">
        <v>1</v>
      </c>
      <c r="P70" s="46"/>
      <c r="Q70" s="44">
        <v>1</v>
      </c>
      <c r="R70" s="44"/>
      <c r="S70" s="46">
        <v>1</v>
      </c>
      <c r="T70" s="46"/>
      <c r="U70" s="44">
        <v>1</v>
      </c>
      <c r="V70" s="191"/>
      <c r="W70" s="191">
        <v>1</v>
      </c>
      <c r="X70" s="153"/>
      <c r="Y70" s="401"/>
      <c r="Z70" s="153" t="s">
        <v>1073</v>
      </c>
      <c r="AA70" s="191"/>
      <c r="AB70" s="191">
        <v>1</v>
      </c>
      <c r="AC70" s="191"/>
      <c r="AD70" s="191"/>
      <c r="AE70" s="191"/>
      <c r="AF70" s="191"/>
      <c r="AG70" s="191"/>
      <c r="AH70" s="643">
        <v>1</v>
      </c>
      <c r="AI70" s="191"/>
      <c r="AJ70" s="191">
        <v>1</v>
      </c>
      <c r="AK70" s="191"/>
      <c r="AL70" s="191">
        <v>1</v>
      </c>
      <c r="AM70" s="158"/>
      <c r="AN70" s="158"/>
      <c r="AO70" s="147"/>
      <c r="AP70" s="147">
        <v>1</v>
      </c>
      <c r="AQ70" s="44"/>
      <c r="AR70" s="147">
        <v>1</v>
      </c>
      <c r="AS70" s="191"/>
      <c r="AT70" s="147">
        <v>1</v>
      </c>
      <c r="AU70" s="191"/>
      <c r="AV70" s="147">
        <v>1</v>
      </c>
      <c r="AW70" s="191"/>
      <c r="AX70" s="147">
        <v>1</v>
      </c>
      <c r="AY70" s="191"/>
      <c r="AZ70" s="147">
        <v>1</v>
      </c>
      <c r="BA70" s="44"/>
      <c r="BB70" s="44"/>
      <c r="BC70" s="392"/>
      <c r="BD70" s="356" t="s">
        <v>1645</v>
      </c>
      <c r="BE70" s="357" t="s">
        <v>1646</v>
      </c>
      <c r="BF70" s="357"/>
      <c r="BG70" s="357" t="s">
        <v>1647</v>
      </c>
    </row>
    <row r="71" spans="1:59" s="188" customFormat="1" x14ac:dyDescent="0.25">
      <c r="A71" s="70"/>
      <c r="B71" s="43"/>
      <c r="C71" s="51"/>
      <c r="D71" s="44"/>
      <c r="E71" s="191"/>
      <c r="F71" s="191"/>
      <c r="G71" s="192"/>
      <c r="H71" s="147"/>
      <c r="I71" s="44"/>
      <c r="J71" s="44"/>
      <c r="K71" s="44"/>
      <c r="L71" s="44"/>
      <c r="M71" s="392"/>
      <c r="N71" s="399"/>
      <c r="O71" s="44">
        <v>1</v>
      </c>
      <c r="P71" s="46"/>
      <c r="Q71" s="44">
        <v>1</v>
      </c>
      <c r="R71" s="44"/>
      <c r="S71" s="46">
        <v>1</v>
      </c>
      <c r="T71" s="46"/>
      <c r="U71" s="44">
        <v>1</v>
      </c>
      <c r="V71" s="191"/>
      <c r="W71" s="191">
        <v>1</v>
      </c>
      <c r="X71" s="48"/>
      <c r="Y71" s="48"/>
      <c r="Z71" s="48"/>
      <c r="AA71" s="191"/>
      <c r="AB71" s="191">
        <v>1</v>
      </c>
      <c r="AC71" s="191"/>
      <c r="AD71" s="191"/>
      <c r="AE71" s="191"/>
      <c r="AF71" s="191"/>
      <c r="AG71" s="191"/>
      <c r="AH71" s="643">
        <v>1</v>
      </c>
      <c r="AI71" s="191"/>
      <c r="AJ71" s="191">
        <v>1</v>
      </c>
      <c r="AK71" s="191">
        <v>1</v>
      </c>
      <c r="AL71" s="191"/>
      <c r="AM71" s="158">
        <v>43252</v>
      </c>
      <c r="AN71" s="158">
        <v>43312</v>
      </c>
      <c r="AO71" s="147"/>
      <c r="AP71" s="147">
        <v>1</v>
      </c>
      <c r="AQ71" s="44"/>
      <c r="AR71" s="44">
        <v>1</v>
      </c>
      <c r="AS71" s="191"/>
      <c r="AT71" s="191">
        <v>1</v>
      </c>
      <c r="AU71" s="191"/>
      <c r="AV71" s="191">
        <v>1</v>
      </c>
      <c r="AW71" s="191"/>
      <c r="AX71" s="191">
        <v>1</v>
      </c>
      <c r="AY71" s="191"/>
      <c r="AZ71" s="191">
        <v>1</v>
      </c>
      <c r="BA71" s="44"/>
      <c r="BB71" s="44"/>
      <c r="BC71" s="392"/>
      <c r="BD71" s="356" t="s">
        <v>1648</v>
      </c>
      <c r="BE71" s="357" t="s">
        <v>1649</v>
      </c>
      <c r="BF71" s="357"/>
      <c r="BG71" s="357" t="s">
        <v>1650</v>
      </c>
    </row>
    <row r="72" spans="1:59" s="188" customFormat="1" x14ac:dyDescent="0.25">
      <c r="A72" s="70"/>
      <c r="B72" s="43"/>
      <c r="C72" s="51"/>
      <c r="D72" s="44"/>
      <c r="E72" s="191"/>
      <c r="F72" s="191"/>
      <c r="G72" s="192"/>
      <c r="H72" s="147"/>
      <c r="I72" s="44"/>
      <c r="J72" s="44"/>
      <c r="K72" s="44"/>
      <c r="L72" s="44"/>
      <c r="M72" s="392"/>
      <c r="N72" s="399"/>
      <c r="O72" s="44">
        <v>1</v>
      </c>
      <c r="P72" s="46"/>
      <c r="Q72" s="44">
        <v>1</v>
      </c>
      <c r="R72" s="44"/>
      <c r="S72" s="46">
        <v>1</v>
      </c>
      <c r="T72" s="46"/>
      <c r="U72" s="44">
        <v>1</v>
      </c>
      <c r="V72" s="191"/>
      <c r="W72" s="191">
        <v>1</v>
      </c>
      <c r="X72" s="48"/>
      <c r="Y72" s="48"/>
      <c r="Z72" s="48"/>
      <c r="AA72" s="191"/>
      <c r="AB72" s="191">
        <v>1</v>
      </c>
      <c r="AC72" s="191"/>
      <c r="AD72" s="191"/>
      <c r="AE72" s="191"/>
      <c r="AF72" s="191"/>
      <c r="AG72" s="191"/>
      <c r="AH72" s="643">
        <v>1</v>
      </c>
      <c r="AI72" s="191"/>
      <c r="AJ72" s="191">
        <v>1</v>
      </c>
      <c r="AK72" s="191"/>
      <c r="AL72" s="191">
        <v>1</v>
      </c>
      <c r="AM72" s="158"/>
      <c r="AN72" s="158"/>
      <c r="AO72" s="147"/>
      <c r="AP72" s="147">
        <v>1</v>
      </c>
      <c r="AQ72" s="44"/>
      <c r="AR72" s="44">
        <v>1</v>
      </c>
      <c r="AS72" s="191">
        <v>1</v>
      </c>
      <c r="AT72" s="191"/>
      <c r="AU72" s="191"/>
      <c r="AV72" s="191"/>
      <c r="AW72" s="191">
        <v>1</v>
      </c>
      <c r="AX72" s="191"/>
      <c r="AY72" s="191"/>
      <c r="AZ72" s="191">
        <v>1</v>
      </c>
      <c r="BA72" s="44"/>
      <c r="BB72" s="44"/>
      <c r="BC72" s="392"/>
      <c r="BD72" s="356" t="s">
        <v>1651</v>
      </c>
      <c r="BE72" s="357" t="s">
        <v>1652</v>
      </c>
      <c r="BF72" s="357"/>
      <c r="BG72" s="357"/>
    </row>
    <row r="73" spans="1:59" s="188" customFormat="1" ht="15.75" thickBot="1" x14ac:dyDescent="0.3">
      <c r="A73" s="70"/>
      <c r="B73" s="43"/>
      <c r="C73" s="51"/>
      <c r="D73" s="44"/>
      <c r="E73" s="191"/>
      <c r="F73" s="191"/>
      <c r="G73" s="192"/>
      <c r="H73" s="147"/>
      <c r="I73" s="44"/>
      <c r="J73" s="44"/>
      <c r="K73" s="44"/>
      <c r="L73" s="44"/>
      <c r="M73" s="392"/>
      <c r="N73" s="399"/>
      <c r="O73" s="44">
        <v>1</v>
      </c>
      <c r="P73" s="46"/>
      <c r="Q73" s="44">
        <v>1</v>
      </c>
      <c r="R73" s="44"/>
      <c r="S73" s="46">
        <v>1</v>
      </c>
      <c r="T73" s="46"/>
      <c r="U73" s="44">
        <v>1</v>
      </c>
      <c r="V73" s="191"/>
      <c r="W73" s="191">
        <v>1</v>
      </c>
      <c r="X73" s="48"/>
      <c r="Y73" s="48"/>
      <c r="Z73" s="48"/>
      <c r="AA73" s="191"/>
      <c r="AB73" s="191">
        <v>1</v>
      </c>
      <c r="AC73" s="191"/>
      <c r="AD73" s="191"/>
      <c r="AE73" s="191"/>
      <c r="AF73" s="191"/>
      <c r="AG73" s="191"/>
      <c r="AH73" s="643">
        <v>1</v>
      </c>
      <c r="AI73" s="191"/>
      <c r="AJ73" s="191">
        <v>1</v>
      </c>
      <c r="AK73" s="191"/>
      <c r="AL73" s="191">
        <v>1</v>
      </c>
      <c r="AM73" s="191"/>
      <c r="AN73" s="158"/>
      <c r="AO73" s="147">
        <v>1</v>
      </c>
      <c r="AP73" s="147"/>
      <c r="AQ73" s="44">
        <v>1</v>
      </c>
      <c r="AR73" s="44"/>
      <c r="AS73" s="191">
        <v>1</v>
      </c>
      <c r="AT73" s="191"/>
      <c r="AU73" s="191"/>
      <c r="AV73" s="191">
        <v>1</v>
      </c>
      <c r="AW73" s="191">
        <v>1</v>
      </c>
      <c r="AX73" s="191"/>
      <c r="AY73" s="191">
        <v>1</v>
      </c>
      <c r="AZ73" s="191"/>
      <c r="BA73" s="44"/>
      <c r="BB73" s="44"/>
      <c r="BC73" s="392"/>
      <c r="BD73" s="356" t="s">
        <v>1653</v>
      </c>
      <c r="BE73" s="357" t="s">
        <v>1654</v>
      </c>
      <c r="BF73" s="357"/>
      <c r="BG73" s="357" t="s">
        <v>1655</v>
      </c>
    </row>
    <row r="74" spans="1:59" s="188" customFormat="1" ht="15.75" thickTop="1" x14ac:dyDescent="0.25">
      <c r="A74" s="70"/>
      <c r="B74" s="43"/>
      <c r="C74" s="51"/>
      <c r="D74" s="44"/>
      <c r="E74" s="191"/>
      <c r="F74" s="191"/>
      <c r="G74" s="192"/>
      <c r="H74" s="147"/>
      <c r="I74" s="44"/>
      <c r="J74" s="44"/>
      <c r="K74" s="44"/>
      <c r="L74" s="44"/>
      <c r="M74" s="392"/>
      <c r="N74" s="402"/>
      <c r="O74" s="403">
        <v>1</v>
      </c>
      <c r="P74" s="404"/>
      <c r="Q74" s="403">
        <v>1</v>
      </c>
      <c r="R74" s="403"/>
      <c r="S74" s="404">
        <v>1</v>
      </c>
      <c r="T74" s="404"/>
      <c r="U74" s="403">
        <v>1</v>
      </c>
      <c r="V74" s="195"/>
      <c r="W74" s="195">
        <v>1</v>
      </c>
      <c r="X74" s="405" t="s">
        <v>687</v>
      </c>
      <c r="Y74" s="406"/>
      <c r="Z74" s="406"/>
      <c r="AA74" s="195"/>
      <c r="AB74" s="195">
        <v>1</v>
      </c>
      <c r="AC74" s="195"/>
      <c r="AD74" s="195"/>
      <c r="AE74" s="195"/>
      <c r="AF74" s="195"/>
      <c r="AG74" s="195"/>
      <c r="AH74" s="644">
        <v>1</v>
      </c>
      <c r="AI74" s="195"/>
      <c r="AJ74" s="195">
        <v>1</v>
      </c>
      <c r="AK74" s="195"/>
      <c r="AL74" s="195">
        <v>1</v>
      </c>
      <c r="AM74" s="407"/>
      <c r="AN74" s="407"/>
      <c r="AO74" s="408"/>
      <c r="AP74" s="408">
        <v>1</v>
      </c>
      <c r="AQ74" s="403"/>
      <c r="AR74" s="408">
        <v>1</v>
      </c>
      <c r="AS74" s="195"/>
      <c r="AT74" s="408">
        <v>1</v>
      </c>
      <c r="AU74" s="195"/>
      <c r="AV74" s="408">
        <v>1</v>
      </c>
      <c r="AW74" s="195"/>
      <c r="AX74" s="408">
        <v>1</v>
      </c>
      <c r="AY74" s="195"/>
      <c r="AZ74" s="408">
        <v>1</v>
      </c>
      <c r="BA74" s="403"/>
      <c r="BB74" s="403"/>
      <c r="BC74" s="409"/>
      <c r="BD74" s="356" t="s">
        <v>1656</v>
      </c>
      <c r="BE74" s="357" t="s">
        <v>1657</v>
      </c>
      <c r="BF74" s="357"/>
      <c r="BG74" s="357" t="s">
        <v>1658</v>
      </c>
    </row>
    <row r="75" spans="1:59" s="188" customFormat="1" x14ac:dyDescent="0.25">
      <c r="A75" s="70"/>
      <c r="B75" s="43"/>
      <c r="C75" s="51"/>
      <c r="D75" s="44"/>
      <c r="E75" s="191"/>
      <c r="F75" s="191"/>
      <c r="G75" s="192"/>
      <c r="H75" s="147"/>
      <c r="I75" s="44"/>
      <c r="J75" s="44"/>
      <c r="K75" s="44"/>
      <c r="L75" s="44"/>
      <c r="M75" s="392"/>
      <c r="N75" s="399"/>
      <c r="O75" s="44">
        <v>1</v>
      </c>
      <c r="P75" s="46"/>
      <c r="Q75" s="44">
        <v>1</v>
      </c>
      <c r="R75" s="44"/>
      <c r="S75" s="46">
        <v>1</v>
      </c>
      <c r="T75" s="46"/>
      <c r="U75" s="44">
        <v>1</v>
      </c>
      <c r="V75" s="191"/>
      <c r="W75" s="191">
        <v>1</v>
      </c>
      <c r="X75" s="153"/>
      <c r="Y75" s="153" t="s">
        <v>686</v>
      </c>
      <c r="Z75" s="48"/>
      <c r="AA75" s="191"/>
      <c r="AB75" s="191">
        <v>1</v>
      </c>
      <c r="AC75" s="191"/>
      <c r="AD75" s="191"/>
      <c r="AE75" s="191"/>
      <c r="AF75" s="191"/>
      <c r="AG75" s="191"/>
      <c r="AH75" s="643">
        <v>1</v>
      </c>
      <c r="AI75" s="191"/>
      <c r="AJ75" s="191">
        <v>1</v>
      </c>
      <c r="AK75" s="191"/>
      <c r="AL75" s="191">
        <v>1</v>
      </c>
      <c r="AM75" s="158"/>
      <c r="AN75" s="158"/>
      <c r="AO75" s="147"/>
      <c r="AP75" s="147">
        <v>1</v>
      </c>
      <c r="AQ75" s="44"/>
      <c r="AR75" s="147">
        <v>1</v>
      </c>
      <c r="AS75" s="191"/>
      <c r="AT75" s="147">
        <v>1</v>
      </c>
      <c r="AU75" s="191"/>
      <c r="AV75" s="147">
        <v>1</v>
      </c>
      <c r="AW75" s="191"/>
      <c r="AX75" s="147">
        <v>1</v>
      </c>
      <c r="AY75" s="191"/>
      <c r="AZ75" s="147">
        <v>1</v>
      </c>
      <c r="BA75" s="44"/>
      <c r="BB75" s="44"/>
      <c r="BC75" s="392"/>
      <c r="BD75" s="356" t="s">
        <v>1659</v>
      </c>
      <c r="BE75" s="357" t="s">
        <v>1660</v>
      </c>
      <c r="BF75" s="357"/>
      <c r="BG75" s="357" t="s">
        <v>1658</v>
      </c>
    </row>
    <row r="76" spans="1:59" s="188" customFormat="1" x14ac:dyDescent="0.25">
      <c r="A76" s="70"/>
      <c r="B76" s="43"/>
      <c r="C76" s="51"/>
      <c r="D76" s="44"/>
      <c r="E76" s="191"/>
      <c r="F76" s="191"/>
      <c r="G76" s="192"/>
      <c r="H76" s="147"/>
      <c r="I76" s="44"/>
      <c r="J76" s="44"/>
      <c r="K76" s="44"/>
      <c r="L76" s="44"/>
      <c r="M76" s="392"/>
      <c r="N76" s="572"/>
      <c r="O76" s="375">
        <v>1</v>
      </c>
      <c r="P76" s="573"/>
      <c r="Q76" s="375">
        <v>1</v>
      </c>
      <c r="R76" s="375"/>
      <c r="S76" s="573">
        <v>1</v>
      </c>
      <c r="T76" s="573"/>
      <c r="U76" s="375">
        <v>1</v>
      </c>
      <c r="V76" s="376"/>
      <c r="W76" s="376">
        <v>1</v>
      </c>
      <c r="X76" s="574"/>
      <c r="Y76" s="574"/>
      <c r="Z76" s="574" t="s">
        <v>689</v>
      </c>
      <c r="AA76" s="376"/>
      <c r="AB76" s="376">
        <v>1</v>
      </c>
      <c r="AC76" s="376"/>
      <c r="AD76" s="376"/>
      <c r="AE76" s="376"/>
      <c r="AF76" s="376"/>
      <c r="AG76" s="376"/>
      <c r="AH76" s="645">
        <v>1</v>
      </c>
      <c r="AI76" s="376"/>
      <c r="AJ76" s="376">
        <v>1</v>
      </c>
      <c r="AK76" s="376"/>
      <c r="AL76" s="376">
        <v>1</v>
      </c>
      <c r="AM76" s="575"/>
      <c r="AN76" s="575"/>
      <c r="AO76" s="377"/>
      <c r="AP76" s="377">
        <v>1</v>
      </c>
      <c r="AQ76" s="375"/>
      <c r="AR76" s="377">
        <v>1</v>
      </c>
      <c r="AS76" s="376"/>
      <c r="AT76" s="377">
        <v>1</v>
      </c>
      <c r="AU76" s="376"/>
      <c r="AV76" s="377">
        <v>1</v>
      </c>
      <c r="AW76" s="376"/>
      <c r="AX76" s="377">
        <v>1</v>
      </c>
      <c r="AY76" s="376"/>
      <c r="AZ76" s="377">
        <v>1</v>
      </c>
      <c r="BA76" s="375"/>
      <c r="BB76" s="375"/>
      <c r="BC76" s="539"/>
      <c r="BD76" s="356" t="s">
        <v>1661</v>
      </c>
      <c r="BE76" s="357" t="s">
        <v>1662</v>
      </c>
      <c r="BF76" s="357"/>
      <c r="BG76" s="357" t="s">
        <v>1658</v>
      </c>
    </row>
    <row r="77" spans="1:59" s="188" customFormat="1" ht="15.75" thickBot="1" x14ac:dyDescent="0.3">
      <c r="A77" s="70"/>
      <c r="B77" s="43"/>
      <c r="C77" s="465"/>
      <c r="D77" s="420"/>
      <c r="E77" s="422"/>
      <c r="F77" s="422"/>
      <c r="G77" s="463"/>
      <c r="H77" s="421"/>
      <c r="I77" s="420"/>
      <c r="J77" s="420"/>
      <c r="K77" s="420"/>
      <c r="L77" s="420"/>
      <c r="M77" s="423"/>
      <c r="N77" s="546"/>
      <c r="O77" s="420">
        <v>1</v>
      </c>
      <c r="P77" s="547"/>
      <c r="Q77" s="420">
        <v>1</v>
      </c>
      <c r="R77" s="420"/>
      <c r="S77" s="547">
        <v>1</v>
      </c>
      <c r="T77" s="547"/>
      <c r="U77" s="420">
        <v>1</v>
      </c>
      <c r="V77" s="422"/>
      <c r="W77" s="422">
        <v>1</v>
      </c>
      <c r="X77" s="548"/>
      <c r="Y77" s="548"/>
      <c r="Z77" s="548"/>
      <c r="AA77" s="422"/>
      <c r="AB77" s="422">
        <v>1</v>
      </c>
      <c r="AC77" s="422"/>
      <c r="AD77" s="422"/>
      <c r="AE77" s="422"/>
      <c r="AF77" s="422"/>
      <c r="AG77" s="422"/>
      <c r="AH77" s="646">
        <v>1</v>
      </c>
      <c r="AI77" s="422"/>
      <c r="AJ77" s="422">
        <v>1</v>
      </c>
      <c r="AK77" s="422"/>
      <c r="AL77" s="422">
        <v>1</v>
      </c>
      <c r="AM77" s="576" t="s">
        <v>1357</v>
      </c>
      <c r="AN77" s="576" t="s">
        <v>1357</v>
      </c>
      <c r="AO77" s="421"/>
      <c r="AP77" s="421">
        <v>1</v>
      </c>
      <c r="AQ77" s="420"/>
      <c r="AR77" s="421">
        <v>1</v>
      </c>
      <c r="AS77" s="422"/>
      <c r="AT77" s="421">
        <v>1</v>
      </c>
      <c r="AU77" s="422"/>
      <c r="AV77" s="421">
        <v>1</v>
      </c>
      <c r="AW77" s="422"/>
      <c r="AX77" s="421">
        <v>1</v>
      </c>
      <c r="AY77" s="422"/>
      <c r="AZ77" s="421">
        <v>1</v>
      </c>
      <c r="BA77" s="420"/>
      <c r="BB77" s="420"/>
      <c r="BC77" s="423"/>
      <c r="BD77" s="356" t="s">
        <v>1663</v>
      </c>
      <c r="BE77" s="357" t="s">
        <v>1664</v>
      </c>
      <c r="BF77" s="357"/>
      <c r="BG77" s="357" t="s">
        <v>1360</v>
      </c>
    </row>
    <row r="78" spans="1:59" s="188" customFormat="1" ht="15.75" thickTop="1" x14ac:dyDescent="0.25">
      <c r="A78" s="70"/>
      <c r="B78" s="43"/>
      <c r="C78" s="460"/>
      <c r="D78" s="75"/>
      <c r="E78" s="73"/>
      <c r="F78" s="73"/>
      <c r="G78" s="426"/>
      <c r="H78" s="413"/>
      <c r="I78" s="75"/>
      <c r="J78" s="75"/>
      <c r="K78" s="75"/>
      <c r="L78" s="75"/>
      <c r="M78" s="414"/>
      <c r="N78" s="398">
        <v>1</v>
      </c>
      <c r="O78" s="380"/>
      <c r="P78" s="384">
        <v>1</v>
      </c>
      <c r="Q78" s="380"/>
      <c r="R78" s="380">
        <v>1</v>
      </c>
      <c r="S78" s="384"/>
      <c r="T78" s="384">
        <v>1</v>
      </c>
      <c r="U78" s="380"/>
      <c r="V78" s="381">
        <v>1</v>
      </c>
      <c r="W78" s="381"/>
      <c r="X78" s="385"/>
      <c r="Y78" s="385"/>
      <c r="Z78" s="385"/>
      <c r="AA78" s="381">
        <v>1</v>
      </c>
      <c r="AB78" s="381"/>
      <c r="AC78" s="381"/>
      <c r="AD78" s="381"/>
      <c r="AE78" s="381"/>
      <c r="AF78" s="381"/>
      <c r="AG78" s="381"/>
      <c r="AH78" s="642"/>
      <c r="AI78" s="381">
        <v>1</v>
      </c>
      <c r="AJ78" s="381">
        <v>1</v>
      </c>
      <c r="AK78" s="381"/>
      <c r="AL78" s="381">
        <v>1</v>
      </c>
      <c r="AM78" s="386"/>
      <c r="AN78" s="386"/>
      <c r="AO78" s="383">
        <v>1</v>
      </c>
      <c r="AP78" s="383"/>
      <c r="AQ78" s="380"/>
      <c r="AR78" s="383">
        <v>1</v>
      </c>
      <c r="AS78" s="381"/>
      <c r="AT78" s="381">
        <v>1</v>
      </c>
      <c r="AU78" s="381"/>
      <c r="AV78" s="381">
        <v>1</v>
      </c>
      <c r="AW78" s="381"/>
      <c r="AX78" s="381">
        <v>1</v>
      </c>
      <c r="AY78" s="381"/>
      <c r="AZ78" s="381">
        <v>1</v>
      </c>
      <c r="BA78" s="380"/>
      <c r="BB78" s="380"/>
      <c r="BC78" s="391"/>
      <c r="BD78" s="356" t="s">
        <v>1039</v>
      </c>
      <c r="BE78" s="357" t="s">
        <v>1040</v>
      </c>
      <c r="BF78" s="357"/>
      <c r="BG78" s="357" t="s">
        <v>1041</v>
      </c>
    </row>
    <row r="79" spans="1:59" s="188" customFormat="1" x14ac:dyDescent="0.25">
      <c r="A79" s="70"/>
      <c r="B79" s="43"/>
      <c r="C79" s="51"/>
      <c r="D79" s="44"/>
      <c r="E79" s="191"/>
      <c r="F79" s="191"/>
      <c r="G79" s="192"/>
      <c r="H79" s="147"/>
      <c r="I79" s="44"/>
      <c r="J79" s="44"/>
      <c r="K79" s="44"/>
      <c r="L79" s="44"/>
      <c r="M79" s="392"/>
      <c r="N79" s="399"/>
      <c r="O79" s="44">
        <v>1</v>
      </c>
      <c r="P79" s="46"/>
      <c r="Q79" s="44">
        <v>1</v>
      </c>
      <c r="R79" s="44"/>
      <c r="S79" s="46">
        <v>1</v>
      </c>
      <c r="T79" s="46"/>
      <c r="U79" s="44">
        <v>1</v>
      </c>
      <c r="V79" s="191"/>
      <c r="W79" s="191">
        <v>1</v>
      </c>
      <c r="X79" s="153">
        <v>180154569</v>
      </c>
      <c r="Y79" s="48"/>
      <c r="Z79" s="48"/>
      <c r="AA79" s="191"/>
      <c r="AB79" s="191">
        <v>1</v>
      </c>
      <c r="AC79" s="191"/>
      <c r="AD79" s="191"/>
      <c r="AE79" s="191"/>
      <c r="AF79" s="191"/>
      <c r="AG79" s="191"/>
      <c r="AH79" s="643"/>
      <c r="AI79" s="191">
        <v>1</v>
      </c>
      <c r="AJ79" s="191">
        <v>1</v>
      </c>
      <c r="AK79" s="191"/>
      <c r="AL79" s="191">
        <v>1</v>
      </c>
      <c r="AM79" s="158"/>
      <c r="AN79" s="158"/>
      <c r="AO79" s="147"/>
      <c r="AP79" s="147">
        <v>1</v>
      </c>
      <c r="AQ79" s="44"/>
      <c r="AR79" s="147">
        <v>1</v>
      </c>
      <c r="AS79" s="191"/>
      <c r="AT79" s="147">
        <v>1</v>
      </c>
      <c r="AU79" s="191"/>
      <c r="AV79" s="147">
        <v>1</v>
      </c>
      <c r="AW79" s="191"/>
      <c r="AX79" s="147">
        <v>1</v>
      </c>
      <c r="AY79" s="191"/>
      <c r="AZ79" s="147">
        <v>1</v>
      </c>
      <c r="BA79" s="44"/>
      <c r="BB79" s="44"/>
      <c r="BC79" s="392"/>
      <c r="BD79" s="356" t="s">
        <v>1042</v>
      </c>
      <c r="BE79" s="357" t="s">
        <v>1043</v>
      </c>
      <c r="BF79" s="357"/>
      <c r="BG79" s="357" t="s">
        <v>1044</v>
      </c>
    </row>
    <row r="80" spans="1:59" s="188" customFormat="1" x14ac:dyDescent="0.25">
      <c r="A80" s="70"/>
      <c r="B80" s="43"/>
      <c r="C80" s="51"/>
      <c r="D80" s="44"/>
      <c r="E80" s="191"/>
      <c r="F80" s="191"/>
      <c r="G80" s="192"/>
      <c r="H80" s="147"/>
      <c r="I80" s="44"/>
      <c r="J80" s="44"/>
      <c r="K80" s="44"/>
      <c r="L80" s="44"/>
      <c r="M80" s="392"/>
      <c r="N80" s="399"/>
      <c r="O80" s="44">
        <v>1</v>
      </c>
      <c r="P80" s="46"/>
      <c r="Q80" s="44">
        <v>1</v>
      </c>
      <c r="R80" s="44"/>
      <c r="S80" s="46">
        <v>1</v>
      </c>
      <c r="T80" s="46"/>
      <c r="U80" s="44">
        <v>1</v>
      </c>
      <c r="V80" s="191"/>
      <c r="W80" s="191">
        <v>1</v>
      </c>
      <c r="X80" s="153"/>
      <c r="Y80" s="153" t="s">
        <v>1072</v>
      </c>
      <c r="Z80" s="48"/>
      <c r="AA80" s="191"/>
      <c r="AB80" s="191">
        <v>1</v>
      </c>
      <c r="AC80" s="191"/>
      <c r="AD80" s="191"/>
      <c r="AE80" s="191"/>
      <c r="AF80" s="191"/>
      <c r="AG80" s="191"/>
      <c r="AH80" s="643"/>
      <c r="AI80" s="191">
        <v>1</v>
      </c>
      <c r="AJ80" s="191">
        <v>1</v>
      </c>
      <c r="AK80" s="191"/>
      <c r="AL80" s="191">
        <v>1</v>
      </c>
      <c r="AM80" s="158"/>
      <c r="AN80" s="158"/>
      <c r="AO80" s="147"/>
      <c r="AP80" s="147">
        <v>1</v>
      </c>
      <c r="AQ80" s="44"/>
      <c r="AR80" s="147">
        <v>1</v>
      </c>
      <c r="AS80" s="191"/>
      <c r="AT80" s="147">
        <v>1</v>
      </c>
      <c r="AU80" s="191"/>
      <c r="AV80" s="147">
        <v>1</v>
      </c>
      <c r="AW80" s="191"/>
      <c r="AX80" s="147">
        <v>1</v>
      </c>
      <c r="AY80" s="191"/>
      <c r="AZ80" s="147">
        <v>1</v>
      </c>
      <c r="BA80" s="44"/>
      <c r="BB80" s="44"/>
      <c r="BC80" s="392"/>
      <c r="BD80" s="356" t="s">
        <v>1045</v>
      </c>
      <c r="BE80" s="357" t="s">
        <v>1046</v>
      </c>
      <c r="BF80" s="357"/>
      <c r="BG80" s="357" t="s">
        <v>1047</v>
      </c>
    </row>
    <row r="81" spans="1:59" s="188" customFormat="1" x14ac:dyDescent="0.25">
      <c r="A81" s="70"/>
      <c r="B81" s="43"/>
      <c r="C81" s="51"/>
      <c r="D81" s="44"/>
      <c r="E81" s="191"/>
      <c r="F81" s="191"/>
      <c r="G81" s="192"/>
      <c r="H81" s="147"/>
      <c r="I81" s="44"/>
      <c r="J81" s="44"/>
      <c r="K81" s="44"/>
      <c r="L81" s="44"/>
      <c r="M81" s="392"/>
      <c r="N81" s="399"/>
      <c r="O81" s="44">
        <v>1</v>
      </c>
      <c r="P81" s="46"/>
      <c r="Q81" s="44">
        <v>1</v>
      </c>
      <c r="R81" s="44"/>
      <c r="S81" s="46">
        <v>1</v>
      </c>
      <c r="T81" s="46"/>
      <c r="U81" s="44">
        <v>1</v>
      </c>
      <c r="V81" s="191"/>
      <c r="W81" s="191">
        <v>1</v>
      </c>
      <c r="X81" s="153"/>
      <c r="Y81" s="401"/>
      <c r="Z81" s="153" t="s">
        <v>1073</v>
      </c>
      <c r="AA81" s="191"/>
      <c r="AB81" s="191">
        <v>1</v>
      </c>
      <c r="AC81" s="191"/>
      <c r="AD81" s="191"/>
      <c r="AE81" s="191"/>
      <c r="AF81" s="191"/>
      <c r="AG81" s="191"/>
      <c r="AH81" s="643"/>
      <c r="AI81" s="191">
        <v>1</v>
      </c>
      <c r="AJ81" s="191">
        <v>1</v>
      </c>
      <c r="AK81" s="191"/>
      <c r="AL81" s="191">
        <v>1</v>
      </c>
      <c r="AM81" s="158"/>
      <c r="AN81" s="158"/>
      <c r="AO81" s="147"/>
      <c r="AP81" s="147">
        <v>1</v>
      </c>
      <c r="AQ81" s="44"/>
      <c r="AR81" s="147">
        <v>1</v>
      </c>
      <c r="AS81" s="191"/>
      <c r="AT81" s="147">
        <v>1</v>
      </c>
      <c r="AU81" s="191"/>
      <c r="AV81" s="147">
        <v>1</v>
      </c>
      <c r="AW81" s="191"/>
      <c r="AX81" s="147">
        <v>1</v>
      </c>
      <c r="AY81" s="191"/>
      <c r="AZ81" s="147">
        <v>1</v>
      </c>
      <c r="BA81" s="44"/>
      <c r="BB81" s="44"/>
      <c r="BC81" s="392"/>
      <c r="BD81" s="356" t="s">
        <v>1048</v>
      </c>
      <c r="BE81" s="357" t="s">
        <v>1049</v>
      </c>
      <c r="BF81" s="357"/>
      <c r="BG81" s="357" t="s">
        <v>1050</v>
      </c>
    </row>
    <row r="82" spans="1:59" s="188" customFormat="1" x14ac:dyDescent="0.25">
      <c r="A82" s="70"/>
      <c r="B82" s="43"/>
      <c r="C82" s="51"/>
      <c r="D82" s="44"/>
      <c r="E82" s="191"/>
      <c r="F82" s="191"/>
      <c r="G82" s="192"/>
      <c r="H82" s="147"/>
      <c r="I82" s="44"/>
      <c r="J82" s="44"/>
      <c r="K82" s="44"/>
      <c r="L82" s="44"/>
      <c r="M82" s="392"/>
      <c r="N82" s="399"/>
      <c r="O82" s="44">
        <v>1</v>
      </c>
      <c r="P82" s="46"/>
      <c r="Q82" s="44">
        <v>1</v>
      </c>
      <c r="R82" s="44"/>
      <c r="S82" s="46">
        <v>1</v>
      </c>
      <c r="T82" s="46"/>
      <c r="U82" s="44">
        <v>1</v>
      </c>
      <c r="V82" s="191"/>
      <c r="W82" s="191">
        <v>1</v>
      </c>
      <c r="X82" s="48"/>
      <c r="Y82" s="48"/>
      <c r="Z82" s="48"/>
      <c r="AA82" s="191"/>
      <c r="AB82" s="191">
        <v>1</v>
      </c>
      <c r="AC82" s="191"/>
      <c r="AD82" s="191"/>
      <c r="AE82" s="191"/>
      <c r="AF82" s="191"/>
      <c r="AG82" s="191"/>
      <c r="AH82" s="643"/>
      <c r="AI82" s="191">
        <v>1</v>
      </c>
      <c r="AJ82" s="191">
        <v>1</v>
      </c>
      <c r="AK82" s="191">
        <v>1</v>
      </c>
      <c r="AL82" s="191"/>
      <c r="AM82" s="158">
        <v>43252</v>
      </c>
      <c r="AN82" s="158">
        <v>43312</v>
      </c>
      <c r="AO82" s="147"/>
      <c r="AP82" s="147">
        <v>1</v>
      </c>
      <c r="AQ82" s="44"/>
      <c r="AR82" s="44">
        <v>1</v>
      </c>
      <c r="AS82" s="191"/>
      <c r="AT82" s="191">
        <v>1</v>
      </c>
      <c r="AU82" s="191"/>
      <c r="AV82" s="191">
        <v>1</v>
      </c>
      <c r="AW82" s="191"/>
      <c r="AX82" s="191">
        <v>1</v>
      </c>
      <c r="AY82" s="191"/>
      <c r="AZ82" s="191">
        <v>1</v>
      </c>
      <c r="BA82" s="44"/>
      <c r="BB82" s="44"/>
      <c r="BC82" s="392"/>
      <c r="BD82" s="356" t="s">
        <v>1051</v>
      </c>
      <c r="BE82" s="357" t="s">
        <v>1052</v>
      </c>
      <c r="BF82" s="357"/>
      <c r="BG82" s="357" t="s">
        <v>1053</v>
      </c>
    </row>
    <row r="83" spans="1:59" s="188" customFormat="1" x14ac:dyDescent="0.25">
      <c r="A83" s="70"/>
      <c r="B83" s="43"/>
      <c r="C83" s="51"/>
      <c r="D83" s="44"/>
      <c r="E83" s="191"/>
      <c r="F83" s="191"/>
      <c r="G83" s="192"/>
      <c r="H83" s="147"/>
      <c r="I83" s="44"/>
      <c r="J83" s="44"/>
      <c r="K83" s="44"/>
      <c r="L83" s="44"/>
      <c r="M83" s="392"/>
      <c r="N83" s="399"/>
      <c r="O83" s="44">
        <v>1</v>
      </c>
      <c r="P83" s="46"/>
      <c r="Q83" s="44">
        <v>1</v>
      </c>
      <c r="R83" s="44"/>
      <c r="S83" s="46">
        <v>1</v>
      </c>
      <c r="T83" s="46"/>
      <c r="U83" s="44">
        <v>1</v>
      </c>
      <c r="V83" s="191"/>
      <c r="W83" s="191">
        <v>1</v>
      </c>
      <c r="X83" s="48"/>
      <c r="Y83" s="48"/>
      <c r="Z83" s="48"/>
      <c r="AA83" s="191"/>
      <c r="AB83" s="191">
        <v>1</v>
      </c>
      <c r="AC83" s="191"/>
      <c r="AD83" s="191"/>
      <c r="AE83" s="191"/>
      <c r="AF83" s="191"/>
      <c r="AG83" s="191"/>
      <c r="AH83" s="643"/>
      <c r="AI83" s="191">
        <v>1</v>
      </c>
      <c r="AJ83" s="191">
        <v>1</v>
      </c>
      <c r="AK83" s="191"/>
      <c r="AL83" s="191">
        <v>1</v>
      </c>
      <c r="AM83" s="158"/>
      <c r="AN83" s="158"/>
      <c r="AO83" s="147"/>
      <c r="AP83" s="147">
        <v>1</v>
      </c>
      <c r="AQ83" s="44"/>
      <c r="AR83" s="44">
        <v>1</v>
      </c>
      <c r="AS83" s="191">
        <v>1</v>
      </c>
      <c r="AT83" s="191"/>
      <c r="AU83" s="191"/>
      <c r="AV83" s="191"/>
      <c r="AW83" s="191">
        <v>1</v>
      </c>
      <c r="AX83" s="191"/>
      <c r="AY83" s="191"/>
      <c r="AZ83" s="191">
        <v>1</v>
      </c>
      <c r="BA83" s="44"/>
      <c r="BB83" s="44"/>
      <c r="BC83" s="392"/>
      <c r="BD83" s="356" t="s">
        <v>1054</v>
      </c>
      <c r="BE83" s="357" t="s">
        <v>1055</v>
      </c>
      <c r="BF83" s="357"/>
      <c r="BG83" s="357"/>
    </row>
    <row r="84" spans="1:59" s="188" customFormat="1" ht="15.75" thickBot="1" x14ac:dyDescent="0.3">
      <c r="A84" s="70"/>
      <c r="B84" s="43"/>
      <c r="C84" s="51"/>
      <c r="D84" s="44"/>
      <c r="E84" s="191"/>
      <c r="F84" s="191"/>
      <c r="G84" s="192"/>
      <c r="H84" s="147"/>
      <c r="I84" s="44"/>
      <c r="J84" s="44"/>
      <c r="K84" s="44"/>
      <c r="L84" s="44"/>
      <c r="M84" s="392"/>
      <c r="N84" s="399"/>
      <c r="O84" s="44">
        <v>1</v>
      </c>
      <c r="P84" s="46"/>
      <c r="Q84" s="44">
        <v>1</v>
      </c>
      <c r="R84" s="44"/>
      <c r="S84" s="46">
        <v>1</v>
      </c>
      <c r="T84" s="46"/>
      <c r="U84" s="44">
        <v>1</v>
      </c>
      <c r="V84" s="191"/>
      <c r="W84" s="191">
        <v>1</v>
      </c>
      <c r="X84" s="48"/>
      <c r="Y84" s="48"/>
      <c r="Z84" s="48"/>
      <c r="AA84" s="191"/>
      <c r="AB84" s="191">
        <v>1</v>
      </c>
      <c r="AC84" s="191"/>
      <c r="AD84" s="191"/>
      <c r="AE84" s="191"/>
      <c r="AF84" s="191"/>
      <c r="AG84" s="191"/>
      <c r="AH84" s="643"/>
      <c r="AI84" s="191">
        <v>1</v>
      </c>
      <c r="AJ84" s="191">
        <v>1</v>
      </c>
      <c r="AK84" s="191"/>
      <c r="AL84" s="191">
        <v>1</v>
      </c>
      <c r="AM84" s="191"/>
      <c r="AN84" s="158"/>
      <c r="AO84" s="147">
        <v>1</v>
      </c>
      <c r="AP84" s="147"/>
      <c r="AQ84" s="44">
        <v>1</v>
      </c>
      <c r="AR84" s="44"/>
      <c r="AS84" s="191">
        <v>1</v>
      </c>
      <c r="AT84" s="191"/>
      <c r="AU84" s="191"/>
      <c r="AV84" s="191">
        <v>1</v>
      </c>
      <c r="AW84" s="191">
        <v>1</v>
      </c>
      <c r="AX84" s="191"/>
      <c r="AY84" s="191">
        <v>1</v>
      </c>
      <c r="AZ84" s="191"/>
      <c r="BA84" s="44"/>
      <c r="BB84" s="44"/>
      <c r="BC84" s="392"/>
      <c r="BD84" s="356" t="s">
        <v>1056</v>
      </c>
      <c r="BE84" s="357" t="s">
        <v>1057</v>
      </c>
      <c r="BF84" s="357"/>
      <c r="BG84" s="357" t="s">
        <v>1058</v>
      </c>
    </row>
    <row r="85" spans="1:59" s="188" customFormat="1" ht="15.75" thickTop="1" x14ac:dyDescent="0.25">
      <c r="A85" s="70"/>
      <c r="B85" s="43"/>
      <c r="C85" s="51"/>
      <c r="D85" s="44"/>
      <c r="E85" s="191"/>
      <c r="F85" s="191"/>
      <c r="G85" s="192"/>
      <c r="H85" s="147"/>
      <c r="I85" s="44"/>
      <c r="J85" s="44"/>
      <c r="K85" s="44"/>
      <c r="L85" s="44"/>
      <c r="M85" s="392"/>
      <c r="N85" s="402"/>
      <c r="O85" s="403">
        <v>1</v>
      </c>
      <c r="P85" s="404"/>
      <c r="Q85" s="403">
        <v>1</v>
      </c>
      <c r="R85" s="403"/>
      <c r="S85" s="404">
        <v>1</v>
      </c>
      <c r="T85" s="404"/>
      <c r="U85" s="403">
        <v>1</v>
      </c>
      <c r="V85" s="195"/>
      <c r="W85" s="195">
        <v>1</v>
      </c>
      <c r="X85" s="405" t="s">
        <v>687</v>
      </c>
      <c r="Y85" s="406"/>
      <c r="Z85" s="406"/>
      <c r="AA85" s="195"/>
      <c r="AB85" s="195">
        <v>1</v>
      </c>
      <c r="AC85" s="195"/>
      <c r="AD85" s="195"/>
      <c r="AE85" s="195"/>
      <c r="AF85" s="195"/>
      <c r="AG85" s="195"/>
      <c r="AH85" s="644"/>
      <c r="AI85" s="195">
        <v>1</v>
      </c>
      <c r="AJ85" s="195">
        <v>1</v>
      </c>
      <c r="AK85" s="195"/>
      <c r="AL85" s="195">
        <v>1</v>
      </c>
      <c r="AM85" s="407"/>
      <c r="AN85" s="407"/>
      <c r="AO85" s="408"/>
      <c r="AP85" s="408">
        <v>1</v>
      </c>
      <c r="AQ85" s="403"/>
      <c r="AR85" s="408">
        <v>1</v>
      </c>
      <c r="AS85" s="195"/>
      <c r="AT85" s="408">
        <v>1</v>
      </c>
      <c r="AU85" s="195"/>
      <c r="AV85" s="408">
        <v>1</v>
      </c>
      <c r="AW85" s="195"/>
      <c r="AX85" s="408">
        <v>1</v>
      </c>
      <c r="AY85" s="195"/>
      <c r="AZ85" s="408">
        <v>1</v>
      </c>
      <c r="BA85" s="403"/>
      <c r="BB85" s="403"/>
      <c r="BC85" s="409"/>
      <c r="BD85" s="356" t="s">
        <v>1059</v>
      </c>
      <c r="BE85" s="357" t="s">
        <v>1060</v>
      </c>
      <c r="BF85" s="357"/>
      <c r="BG85" s="357" t="s">
        <v>1061</v>
      </c>
    </row>
    <row r="86" spans="1:59" s="188" customFormat="1" x14ac:dyDescent="0.25">
      <c r="A86" s="70"/>
      <c r="B86" s="43"/>
      <c r="C86" s="51"/>
      <c r="D86" s="44"/>
      <c r="E86" s="191"/>
      <c r="F86" s="191"/>
      <c r="G86" s="192"/>
      <c r="H86" s="147"/>
      <c r="I86" s="44"/>
      <c r="J86" s="44"/>
      <c r="K86" s="44"/>
      <c r="L86" s="44"/>
      <c r="M86" s="392"/>
      <c r="N86" s="399"/>
      <c r="O86" s="44">
        <v>1</v>
      </c>
      <c r="P86" s="46"/>
      <c r="Q86" s="44">
        <v>1</v>
      </c>
      <c r="R86" s="44"/>
      <c r="S86" s="46">
        <v>1</v>
      </c>
      <c r="T86" s="46"/>
      <c r="U86" s="44">
        <v>1</v>
      </c>
      <c r="V86" s="191"/>
      <c r="W86" s="191">
        <v>1</v>
      </c>
      <c r="X86" s="153"/>
      <c r="Y86" s="153" t="s">
        <v>686</v>
      </c>
      <c r="Z86" s="48"/>
      <c r="AA86" s="191"/>
      <c r="AB86" s="191">
        <v>1</v>
      </c>
      <c r="AC86" s="191"/>
      <c r="AD86" s="191"/>
      <c r="AE86" s="191"/>
      <c r="AF86" s="191"/>
      <c r="AG86" s="191"/>
      <c r="AH86" s="643"/>
      <c r="AI86" s="191">
        <v>1</v>
      </c>
      <c r="AJ86" s="191">
        <v>1</v>
      </c>
      <c r="AK86" s="191"/>
      <c r="AL86" s="191">
        <v>1</v>
      </c>
      <c r="AM86" s="158"/>
      <c r="AN86" s="158"/>
      <c r="AO86" s="147"/>
      <c r="AP86" s="147">
        <v>1</v>
      </c>
      <c r="AQ86" s="44"/>
      <c r="AR86" s="147">
        <v>1</v>
      </c>
      <c r="AS86" s="191"/>
      <c r="AT86" s="147">
        <v>1</v>
      </c>
      <c r="AU86" s="191"/>
      <c r="AV86" s="147">
        <v>1</v>
      </c>
      <c r="AW86" s="191"/>
      <c r="AX86" s="147">
        <v>1</v>
      </c>
      <c r="AY86" s="191"/>
      <c r="AZ86" s="147">
        <v>1</v>
      </c>
      <c r="BA86" s="44"/>
      <c r="BB86" s="44"/>
      <c r="BC86" s="392"/>
      <c r="BD86" s="356" t="s">
        <v>1062</v>
      </c>
      <c r="BE86" s="357" t="s">
        <v>1063</v>
      </c>
      <c r="BF86" s="357"/>
      <c r="BG86" s="357" t="s">
        <v>1061</v>
      </c>
    </row>
    <row r="87" spans="1:59" s="188" customFormat="1" x14ac:dyDescent="0.25">
      <c r="A87" s="70"/>
      <c r="B87" s="43"/>
      <c r="C87" s="51"/>
      <c r="D87" s="44"/>
      <c r="E87" s="191"/>
      <c r="F87" s="191"/>
      <c r="G87" s="192"/>
      <c r="H87" s="147"/>
      <c r="I87" s="44"/>
      <c r="J87" s="44"/>
      <c r="K87" s="44"/>
      <c r="L87" s="44"/>
      <c r="M87" s="392"/>
      <c r="N87" s="572"/>
      <c r="O87" s="375">
        <v>1</v>
      </c>
      <c r="P87" s="573"/>
      <c r="Q87" s="375">
        <v>1</v>
      </c>
      <c r="R87" s="375"/>
      <c r="S87" s="573">
        <v>1</v>
      </c>
      <c r="T87" s="573"/>
      <c r="U87" s="375">
        <v>1</v>
      </c>
      <c r="V87" s="376"/>
      <c r="W87" s="376">
        <v>1</v>
      </c>
      <c r="X87" s="574"/>
      <c r="Y87" s="574"/>
      <c r="Z87" s="574" t="s">
        <v>689</v>
      </c>
      <c r="AA87" s="376"/>
      <c r="AB87" s="376">
        <v>1</v>
      </c>
      <c r="AC87" s="376"/>
      <c r="AD87" s="376"/>
      <c r="AE87" s="376"/>
      <c r="AF87" s="376"/>
      <c r="AG87" s="376"/>
      <c r="AH87" s="645"/>
      <c r="AI87" s="376">
        <v>1</v>
      </c>
      <c r="AJ87" s="376">
        <v>1</v>
      </c>
      <c r="AK87" s="376"/>
      <c r="AL87" s="376">
        <v>1</v>
      </c>
      <c r="AM87" s="575"/>
      <c r="AN87" s="575"/>
      <c r="AO87" s="377"/>
      <c r="AP87" s="377">
        <v>1</v>
      </c>
      <c r="AQ87" s="375"/>
      <c r="AR87" s="377">
        <v>1</v>
      </c>
      <c r="AS87" s="376"/>
      <c r="AT87" s="377">
        <v>1</v>
      </c>
      <c r="AU87" s="376"/>
      <c r="AV87" s="377">
        <v>1</v>
      </c>
      <c r="AW87" s="376"/>
      <c r="AX87" s="377">
        <v>1</v>
      </c>
      <c r="AY87" s="376"/>
      <c r="AZ87" s="377">
        <v>1</v>
      </c>
      <c r="BA87" s="375"/>
      <c r="BB87" s="375"/>
      <c r="BC87" s="539"/>
      <c r="BD87" s="356" t="s">
        <v>1064</v>
      </c>
      <c r="BE87" s="357" t="s">
        <v>1065</v>
      </c>
      <c r="BF87" s="357"/>
      <c r="BG87" s="357" t="s">
        <v>1061</v>
      </c>
    </row>
    <row r="88" spans="1:59" s="188" customFormat="1" ht="15.75" thickBot="1" x14ac:dyDescent="0.3">
      <c r="A88" s="70"/>
      <c r="B88" s="43"/>
      <c r="C88" s="465"/>
      <c r="D88" s="420"/>
      <c r="E88" s="422"/>
      <c r="F88" s="422"/>
      <c r="G88" s="463"/>
      <c r="H88" s="421"/>
      <c r="I88" s="420"/>
      <c r="J88" s="420"/>
      <c r="K88" s="420"/>
      <c r="L88" s="420"/>
      <c r="M88" s="423"/>
      <c r="N88" s="546"/>
      <c r="O88" s="420">
        <v>1</v>
      </c>
      <c r="P88" s="547"/>
      <c r="Q88" s="420">
        <v>1</v>
      </c>
      <c r="R88" s="420"/>
      <c r="S88" s="547">
        <v>1</v>
      </c>
      <c r="T88" s="547"/>
      <c r="U88" s="420">
        <v>1</v>
      </c>
      <c r="V88" s="422"/>
      <c r="W88" s="422">
        <v>1</v>
      </c>
      <c r="X88" s="548"/>
      <c r="Y88" s="548"/>
      <c r="Z88" s="548"/>
      <c r="AA88" s="422"/>
      <c r="AB88" s="422">
        <v>1</v>
      </c>
      <c r="AC88" s="422"/>
      <c r="AD88" s="422"/>
      <c r="AE88" s="422"/>
      <c r="AF88" s="422"/>
      <c r="AG88" s="422"/>
      <c r="AH88" s="646"/>
      <c r="AI88" s="422">
        <v>1</v>
      </c>
      <c r="AJ88" s="422">
        <v>1</v>
      </c>
      <c r="AK88" s="422"/>
      <c r="AL88" s="422">
        <v>1</v>
      </c>
      <c r="AM88" s="576" t="s">
        <v>1357</v>
      </c>
      <c r="AN88" s="576" t="s">
        <v>1357</v>
      </c>
      <c r="AO88" s="421"/>
      <c r="AP88" s="421">
        <v>1</v>
      </c>
      <c r="AQ88" s="420"/>
      <c r="AR88" s="421">
        <v>1</v>
      </c>
      <c r="AS88" s="422"/>
      <c r="AT88" s="421">
        <v>1</v>
      </c>
      <c r="AU88" s="422"/>
      <c r="AV88" s="421">
        <v>1</v>
      </c>
      <c r="AW88" s="422"/>
      <c r="AX88" s="421">
        <v>1</v>
      </c>
      <c r="AY88" s="422"/>
      <c r="AZ88" s="421">
        <v>1</v>
      </c>
      <c r="BA88" s="420"/>
      <c r="BB88" s="420"/>
      <c r="BC88" s="423"/>
      <c r="BD88" s="356" t="s">
        <v>1369</v>
      </c>
      <c r="BE88" s="357" t="s">
        <v>1370</v>
      </c>
      <c r="BF88" s="357"/>
      <c r="BG88" s="357" t="s">
        <v>1360</v>
      </c>
    </row>
    <row r="89" spans="1:59" s="24" customFormat="1" ht="15.75" thickTop="1" x14ac:dyDescent="0.25">
      <c r="A89" s="70"/>
      <c r="B89" s="43"/>
      <c r="C89" s="72"/>
      <c r="D89" s="73"/>
      <c r="E89" s="73"/>
      <c r="F89" s="73"/>
      <c r="G89" s="74"/>
      <c r="H89" s="74"/>
      <c r="I89" s="73"/>
      <c r="J89" s="73"/>
      <c r="K89" s="73"/>
      <c r="L89" s="73"/>
      <c r="M89" s="394"/>
      <c r="N89" s="540"/>
      <c r="O89" s="75"/>
      <c r="P89" s="541"/>
      <c r="Q89" s="75"/>
      <c r="R89" s="75"/>
      <c r="S89" s="541"/>
      <c r="T89" s="541"/>
      <c r="U89" s="75"/>
      <c r="V89" s="73"/>
      <c r="W89" s="73"/>
      <c r="X89" s="542"/>
      <c r="Y89" s="543"/>
      <c r="Z89" s="543"/>
      <c r="AA89" s="73"/>
      <c r="AB89" s="73"/>
      <c r="AC89" s="73"/>
      <c r="AD89" s="73"/>
      <c r="AE89" s="73"/>
      <c r="AF89" s="73"/>
      <c r="AG89" s="73"/>
      <c r="AH89" s="73"/>
      <c r="AI89" s="73"/>
      <c r="AJ89" s="73"/>
      <c r="AK89" s="73"/>
      <c r="AL89" s="73"/>
      <c r="AM89" s="544"/>
      <c r="AN89" s="544"/>
      <c r="AO89" s="413"/>
      <c r="AP89" s="426"/>
      <c r="AQ89" s="75"/>
      <c r="AR89" s="545"/>
      <c r="AS89" s="73"/>
      <c r="AT89" s="73"/>
      <c r="AU89" s="73"/>
      <c r="AV89" s="73"/>
      <c r="AW89" s="73"/>
      <c r="AX89" s="73"/>
      <c r="AY89" s="73"/>
      <c r="AZ89" s="73"/>
      <c r="BA89" s="73"/>
      <c r="BB89" s="73"/>
      <c r="BC89" s="394"/>
      <c r="BD89" s="356"/>
      <c r="BE89" s="357"/>
      <c r="BF89" s="357"/>
      <c r="BG89" s="357"/>
    </row>
    <row r="90" spans="1:59" s="24" customFormat="1" x14ac:dyDescent="0.25">
      <c r="A90" s="70"/>
      <c r="B90" s="43"/>
      <c r="C90" s="67"/>
      <c r="D90" s="57"/>
      <c r="E90" s="57"/>
      <c r="F90" s="57"/>
      <c r="G90" s="59"/>
      <c r="H90" s="59"/>
      <c r="I90" s="57"/>
      <c r="J90" s="191"/>
      <c r="K90" s="191"/>
      <c r="L90" s="191"/>
      <c r="M90" s="395"/>
      <c r="N90" s="399"/>
      <c r="O90" s="44"/>
      <c r="P90" s="46"/>
      <c r="Q90" s="44"/>
      <c r="R90" s="44"/>
      <c r="S90" s="46"/>
      <c r="T90" s="46"/>
      <c r="U90" s="44"/>
      <c r="V90" s="191"/>
      <c r="W90" s="191"/>
      <c r="X90" s="153"/>
      <c r="Y90" s="48"/>
      <c r="Z90" s="48"/>
      <c r="AA90" s="191"/>
      <c r="AB90" s="191"/>
      <c r="AC90" s="191"/>
      <c r="AD90" s="191"/>
      <c r="AE90" s="191"/>
      <c r="AF90" s="191"/>
      <c r="AG90" s="191"/>
      <c r="AH90" s="191"/>
      <c r="AI90" s="191"/>
      <c r="AJ90" s="191"/>
      <c r="AK90" s="191"/>
      <c r="AL90" s="191"/>
      <c r="AM90" s="158"/>
      <c r="AN90" s="158"/>
      <c r="AO90" s="147"/>
      <c r="AP90" s="44"/>
      <c r="AQ90" s="44"/>
      <c r="AR90" s="44"/>
      <c r="AS90" s="191"/>
      <c r="AT90" s="191"/>
      <c r="AU90" s="191"/>
      <c r="AV90" s="191"/>
      <c r="AW90" s="191"/>
      <c r="AX90" s="191"/>
      <c r="AY90" s="191"/>
      <c r="AZ90" s="191"/>
      <c r="BA90" s="191"/>
      <c r="BB90" s="191"/>
      <c r="BC90" s="395"/>
      <c r="BD90" s="356"/>
      <c r="BE90" s="357"/>
      <c r="BF90" s="357"/>
      <c r="BG90" s="357"/>
    </row>
    <row r="91" spans="1:59" s="24" customFormat="1" x14ac:dyDescent="0.25">
      <c r="A91" s="70"/>
      <c r="B91" s="43"/>
      <c r="C91" s="67"/>
      <c r="D91" s="57"/>
      <c r="E91" s="57"/>
      <c r="F91" s="57"/>
      <c r="G91" s="59"/>
      <c r="H91" s="59"/>
      <c r="I91" s="57"/>
      <c r="J91" s="191"/>
      <c r="K91" s="191"/>
      <c r="L91" s="191"/>
      <c r="M91" s="395"/>
      <c r="N91" s="399"/>
      <c r="O91" s="44"/>
      <c r="P91" s="46"/>
      <c r="Q91" s="44"/>
      <c r="R91" s="44"/>
      <c r="S91" s="46"/>
      <c r="T91" s="46"/>
      <c r="U91" s="44"/>
      <c r="V91" s="191"/>
      <c r="W91" s="191"/>
      <c r="X91" s="153"/>
      <c r="Y91" s="48"/>
      <c r="Z91" s="48"/>
      <c r="AA91" s="191"/>
      <c r="AB91" s="191"/>
      <c r="AC91" s="191"/>
      <c r="AD91" s="191"/>
      <c r="AE91" s="191"/>
      <c r="AF91" s="191"/>
      <c r="AG91" s="191"/>
      <c r="AH91" s="191"/>
      <c r="AI91" s="191"/>
      <c r="AJ91" s="191"/>
      <c r="AK91" s="191"/>
      <c r="AL91" s="191"/>
      <c r="AM91" s="158"/>
      <c r="AN91" s="158"/>
      <c r="AO91" s="192"/>
      <c r="AP91" s="44"/>
      <c r="AQ91" s="44"/>
      <c r="AR91" s="44"/>
      <c r="AS91" s="191"/>
      <c r="AT91" s="191"/>
      <c r="AU91" s="191"/>
      <c r="AV91" s="191"/>
      <c r="AW91" s="191"/>
      <c r="AX91" s="191"/>
      <c r="AY91" s="191"/>
      <c r="AZ91" s="191"/>
      <c r="BA91" s="191"/>
      <c r="BB91" s="191"/>
      <c r="BC91" s="395"/>
      <c r="BD91" s="356"/>
      <c r="BE91" s="357"/>
      <c r="BF91" s="357"/>
      <c r="BG91" s="357"/>
    </row>
    <row r="92" spans="1:59" s="24" customFormat="1" ht="15.75" thickBot="1" x14ac:dyDescent="0.3">
      <c r="A92" s="70"/>
      <c r="B92" s="43"/>
      <c r="C92" s="67"/>
      <c r="D92" s="57"/>
      <c r="E92" s="57"/>
      <c r="F92" s="57"/>
      <c r="G92" s="59"/>
      <c r="H92" s="59"/>
      <c r="I92" s="57"/>
      <c r="J92" s="191"/>
      <c r="K92" s="191"/>
      <c r="L92" s="191"/>
      <c r="M92" s="395"/>
      <c r="N92" s="399"/>
      <c r="O92" s="44"/>
      <c r="P92" s="46"/>
      <c r="Q92" s="44"/>
      <c r="R92" s="44"/>
      <c r="S92" s="46"/>
      <c r="T92" s="46"/>
      <c r="U92" s="44"/>
      <c r="V92" s="191"/>
      <c r="W92" s="191"/>
      <c r="X92" s="48"/>
      <c r="Y92" s="153"/>
      <c r="Z92" s="153"/>
      <c r="AA92" s="191"/>
      <c r="AB92" s="191"/>
      <c r="AC92" s="191"/>
      <c r="AD92" s="191"/>
      <c r="AE92" s="191"/>
      <c r="AF92" s="191"/>
      <c r="AG92" s="191"/>
      <c r="AH92" s="191"/>
      <c r="AI92" s="191"/>
      <c r="AJ92" s="191"/>
      <c r="AK92" s="191"/>
      <c r="AL92" s="191"/>
      <c r="AM92" s="158"/>
      <c r="AN92" s="158"/>
      <c r="AO92" s="147"/>
      <c r="AP92" s="147"/>
      <c r="AQ92" s="82"/>
      <c r="AR92" s="82"/>
      <c r="AS92" s="82"/>
      <c r="AT92" s="82"/>
      <c r="AU92" s="82"/>
      <c r="AV92" s="82"/>
      <c r="AW92" s="82"/>
      <c r="AX92" s="82"/>
      <c r="AY92" s="82"/>
      <c r="AZ92" s="82"/>
      <c r="BA92" s="191"/>
      <c r="BB92" s="191"/>
      <c r="BC92" s="395"/>
      <c r="BD92" s="356"/>
      <c r="BE92" s="357"/>
      <c r="BF92" s="357"/>
      <c r="BG92" s="357"/>
    </row>
    <row r="93" spans="1:59" s="24" customFormat="1" ht="15.75" thickTop="1" x14ac:dyDescent="0.25">
      <c r="A93" s="70"/>
      <c r="B93" s="43"/>
      <c r="C93" s="67"/>
      <c r="D93" s="57"/>
      <c r="E93" s="57"/>
      <c r="F93" s="57"/>
      <c r="G93" s="59"/>
      <c r="H93" s="59"/>
      <c r="I93" s="57"/>
      <c r="J93" s="191"/>
      <c r="K93" s="191"/>
      <c r="L93" s="191"/>
      <c r="M93" s="395"/>
      <c r="N93" s="399"/>
      <c r="O93" s="44"/>
      <c r="P93" s="46"/>
      <c r="Q93" s="44"/>
      <c r="R93" s="44"/>
      <c r="S93" s="46"/>
      <c r="T93" s="46"/>
      <c r="U93" s="44"/>
      <c r="V93" s="191"/>
      <c r="W93" s="191"/>
      <c r="X93" s="48"/>
      <c r="Y93" s="153"/>
      <c r="Z93" s="153"/>
      <c r="AA93" s="191"/>
      <c r="AB93" s="191"/>
      <c r="AC93" s="191"/>
      <c r="AD93" s="191"/>
      <c r="AE93" s="191"/>
      <c r="AF93" s="191"/>
      <c r="AG93" s="191"/>
      <c r="AH93" s="191"/>
      <c r="AI93" s="191"/>
      <c r="AJ93" s="191"/>
      <c r="AK93" s="191"/>
      <c r="AL93" s="191"/>
      <c r="AM93" s="158"/>
      <c r="AN93" s="158"/>
      <c r="AO93" s="147"/>
      <c r="AP93" s="192"/>
      <c r="AQ93" s="191"/>
      <c r="AR93" s="191"/>
      <c r="AS93" s="191"/>
      <c r="AT93" s="191"/>
      <c r="AU93" s="191"/>
      <c r="AV93" s="191"/>
      <c r="AW93" s="191"/>
      <c r="AX93" s="191"/>
      <c r="AY93" s="191"/>
      <c r="AZ93" s="191"/>
      <c r="BA93" s="191"/>
      <c r="BB93" s="191"/>
      <c r="BC93" s="395"/>
      <c r="BD93" s="356"/>
      <c r="BE93" s="357"/>
      <c r="BF93" s="357"/>
      <c r="BG93" s="357"/>
    </row>
    <row r="94" spans="1:59" s="24" customFormat="1" x14ac:dyDescent="0.25">
      <c r="A94" s="70"/>
      <c r="B94" s="43"/>
      <c r="C94" s="66"/>
      <c r="D94" s="57"/>
      <c r="E94" s="57"/>
      <c r="F94" s="57"/>
      <c r="G94" s="59"/>
      <c r="H94" s="59"/>
      <c r="I94" s="57"/>
      <c r="J94" s="191"/>
      <c r="K94" s="191"/>
      <c r="L94" s="191"/>
      <c r="M94" s="395"/>
      <c r="N94" s="399"/>
      <c r="O94" s="44"/>
      <c r="P94" s="46"/>
      <c r="Q94" s="44"/>
      <c r="R94" s="44"/>
      <c r="S94" s="46"/>
      <c r="T94" s="46"/>
      <c r="U94" s="44"/>
      <c r="V94" s="191"/>
      <c r="W94" s="191"/>
      <c r="X94" s="48"/>
      <c r="Y94" s="153"/>
      <c r="Z94" s="153"/>
      <c r="AA94" s="191"/>
      <c r="AB94" s="191"/>
      <c r="AC94" s="191"/>
      <c r="AD94" s="191"/>
      <c r="AE94" s="191"/>
      <c r="AF94" s="191"/>
      <c r="AG94" s="191"/>
      <c r="AH94" s="191"/>
      <c r="AI94" s="191"/>
      <c r="AJ94" s="191"/>
      <c r="AK94" s="191"/>
      <c r="AL94" s="191"/>
      <c r="AM94" s="158"/>
      <c r="AN94" s="191"/>
      <c r="AO94" s="147"/>
      <c r="AP94" s="44"/>
      <c r="AQ94" s="191"/>
      <c r="AR94" s="191"/>
      <c r="AS94" s="191"/>
      <c r="AT94" s="191"/>
      <c r="AU94" s="191"/>
      <c r="AV94" s="191"/>
      <c r="AW94" s="191"/>
      <c r="AX94" s="191"/>
      <c r="AY94" s="191"/>
      <c r="AZ94" s="191"/>
      <c r="BA94" s="191"/>
      <c r="BB94" s="191"/>
      <c r="BC94" s="395"/>
      <c r="BD94" s="356"/>
      <c r="BE94" s="357"/>
      <c r="BF94" s="357"/>
      <c r="BG94" s="357"/>
    </row>
    <row r="95" spans="1:59" s="24" customFormat="1" x14ac:dyDescent="0.25">
      <c r="A95" s="70"/>
      <c r="B95" s="43"/>
      <c r="C95" s="66"/>
      <c r="D95" s="57"/>
      <c r="E95" s="57"/>
      <c r="F95" s="57"/>
      <c r="G95" s="59"/>
      <c r="H95" s="59"/>
      <c r="I95" s="57"/>
      <c r="J95" s="191"/>
      <c r="K95" s="191"/>
      <c r="L95" s="191"/>
      <c r="M95" s="395"/>
      <c r="N95" s="399"/>
      <c r="O95" s="44"/>
      <c r="P95" s="46"/>
      <c r="Q95" s="44"/>
      <c r="R95" s="44"/>
      <c r="S95" s="46"/>
      <c r="T95" s="46"/>
      <c r="U95" s="44"/>
      <c r="V95" s="191"/>
      <c r="W95" s="191"/>
      <c r="X95" s="48"/>
      <c r="Y95" s="153"/>
      <c r="Z95" s="153"/>
      <c r="AA95" s="191"/>
      <c r="AB95" s="191"/>
      <c r="AC95" s="191"/>
      <c r="AD95" s="191"/>
      <c r="AE95" s="191"/>
      <c r="AF95" s="191"/>
      <c r="AG95" s="191"/>
      <c r="AH95" s="191"/>
      <c r="AI95" s="191"/>
      <c r="AJ95" s="191"/>
      <c r="AK95" s="191"/>
      <c r="AL95" s="191"/>
      <c r="AM95" s="158"/>
      <c r="AN95" s="191"/>
      <c r="AO95" s="192"/>
      <c r="AP95" s="44"/>
      <c r="AQ95" s="191"/>
      <c r="AR95" s="191"/>
      <c r="AS95" s="191"/>
      <c r="AT95" s="191"/>
      <c r="AU95" s="191"/>
      <c r="AV95" s="191"/>
      <c r="AW95" s="191"/>
      <c r="AX95" s="191"/>
      <c r="AY95" s="191"/>
      <c r="AZ95" s="191"/>
      <c r="BA95" s="191"/>
      <c r="BB95" s="191"/>
      <c r="BC95" s="395"/>
      <c r="BD95" s="356"/>
      <c r="BE95" s="357"/>
      <c r="BF95" s="357"/>
      <c r="BG95" s="357"/>
    </row>
    <row r="96" spans="1:59" s="24" customFormat="1" x14ac:dyDescent="0.25">
      <c r="A96" s="70"/>
      <c r="B96" s="43"/>
      <c r="C96" s="66"/>
      <c r="D96" s="57"/>
      <c r="E96" s="57"/>
      <c r="F96" s="57"/>
      <c r="G96" s="59"/>
      <c r="H96" s="59"/>
      <c r="I96" s="57"/>
      <c r="J96" s="191"/>
      <c r="K96" s="191"/>
      <c r="L96" s="191"/>
      <c r="M96" s="395"/>
      <c r="N96" s="399"/>
      <c r="O96" s="44"/>
      <c r="P96" s="46"/>
      <c r="Q96" s="44"/>
      <c r="R96" s="44"/>
      <c r="S96" s="46"/>
      <c r="T96" s="46"/>
      <c r="U96" s="44"/>
      <c r="V96" s="191"/>
      <c r="W96" s="191"/>
      <c r="X96" s="48"/>
      <c r="Y96" s="153"/>
      <c r="Z96" s="153"/>
      <c r="AA96" s="191"/>
      <c r="AB96" s="191"/>
      <c r="AC96" s="191"/>
      <c r="AD96" s="191"/>
      <c r="AE96" s="191"/>
      <c r="AF96" s="191"/>
      <c r="AG96" s="191"/>
      <c r="AH96" s="191"/>
      <c r="AI96" s="191"/>
      <c r="AJ96" s="191"/>
      <c r="AK96" s="191"/>
      <c r="AL96" s="191"/>
      <c r="AM96" s="191"/>
      <c r="AN96" s="158"/>
      <c r="AO96" s="147"/>
      <c r="AP96" s="147"/>
      <c r="AQ96" s="191"/>
      <c r="AR96" s="191"/>
      <c r="AS96" s="191"/>
      <c r="AT96" s="191"/>
      <c r="AU96" s="191"/>
      <c r="AV96" s="191"/>
      <c r="AW96" s="191"/>
      <c r="AX96" s="191"/>
      <c r="AY96" s="191"/>
      <c r="AZ96" s="191"/>
      <c r="BA96" s="191"/>
      <c r="BB96" s="191"/>
      <c r="BC96" s="395"/>
      <c r="BD96" s="356"/>
      <c r="BE96" s="357"/>
      <c r="BF96" s="357"/>
      <c r="BG96" s="357"/>
    </row>
    <row r="97" spans="1:59" s="24" customFormat="1" x14ac:dyDescent="0.25">
      <c r="A97" s="70"/>
      <c r="B97" s="43"/>
      <c r="C97" s="66"/>
      <c r="D97" s="57"/>
      <c r="E97" s="57"/>
      <c r="F97" s="57"/>
      <c r="G97" s="59"/>
      <c r="H97" s="59"/>
      <c r="I97" s="57"/>
      <c r="J97" s="191"/>
      <c r="K97" s="191"/>
      <c r="L97" s="191"/>
      <c r="M97" s="395"/>
      <c r="N97" s="399"/>
      <c r="O97" s="44"/>
      <c r="P97" s="46"/>
      <c r="Q97" s="44"/>
      <c r="R97" s="44"/>
      <c r="S97" s="46"/>
      <c r="T97" s="46"/>
      <c r="U97" s="44"/>
      <c r="V97" s="191"/>
      <c r="W97" s="191"/>
      <c r="X97" s="48"/>
      <c r="Y97" s="153"/>
      <c r="Z97" s="153"/>
      <c r="AA97" s="191"/>
      <c r="AB97" s="191"/>
      <c r="AC97" s="191"/>
      <c r="AD97" s="191"/>
      <c r="AE97" s="191"/>
      <c r="AF97" s="191"/>
      <c r="AG97" s="191"/>
      <c r="AH97" s="191"/>
      <c r="AI97" s="191"/>
      <c r="AJ97" s="191"/>
      <c r="AK97" s="191"/>
      <c r="AL97" s="191"/>
      <c r="AM97" s="191"/>
      <c r="AN97" s="158"/>
      <c r="AO97" s="147"/>
      <c r="AP97" s="192"/>
      <c r="AQ97" s="191"/>
      <c r="AR97" s="191"/>
      <c r="AS97" s="191"/>
      <c r="AT97" s="191"/>
      <c r="AU97" s="191"/>
      <c r="AV97" s="191"/>
      <c r="AW97" s="191"/>
      <c r="AX97" s="191"/>
      <c r="AY97" s="191"/>
      <c r="AZ97" s="191"/>
      <c r="BA97" s="191"/>
      <c r="BB97" s="191"/>
      <c r="BC97" s="395"/>
      <c r="BD97" s="356"/>
      <c r="BE97" s="357"/>
      <c r="BF97" s="357"/>
      <c r="BG97" s="357"/>
    </row>
    <row r="98" spans="1:59" s="24" customFormat="1" x14ac:dyDescent="0.25">
      <c r="A98" s="70"/>
      <c r="B98" s="43"/>
      <c r="C98" s="66"/>
      <c r="D98" s="57"/>
      <c r="E98" s="57"/>
      <c r="F98" s="57"/>
      <c r="G98" s="59"/>
      <c r="H98" s="59"/>
      <c r="I98" s="57"/>
      <c r="J98" s="191"/>
      <c r="K98" s="191"/>
      <c r="L98" s="191"/>
      <c r="M98" s="395"/>
      <c r="N98" s="399"/>
      <c r="O98" s="44"/>
      <c r="P98" s="46"/>
      <c r="Q98" s="44"/>
      <c r="R98" s="44"/>
      <c r="S98" s="46"/>
      <c r="T98" s="46"/>
      <c r="U98" s="44"/>
      <c r="V98" s="191"/>
      <c r="W98" s="191"/>
      <c r="X98" s="48"/>
      <c r="Y98" s="153"/>
      <c r="Z98" s="153"/>
      <c r="AA98" s="191"/>
      <c r="AB98" s="191"/>
      <c r="AC98" s="191"/>
      <c r="AD98" s="191"/>
      <c r="AE98" s="191"/>
      <c r="AF98" s="191"/>
      <c r="AG98" s="191"/>
      <c r="AH98" s="191"/>
      <c r="AI98" s="191"/>
      <c r="AJ98" s="191"/>
      <c r="AK98" s="191"/>
      <c r="AL98" s="191"/>
      <c r="AM98" s="191"/>
      <c r="AN98" s="158"/>
      <c r="AO98" s="147"/>
      <c r="AP98" s="44"/>
      <c r="AQ98" s="191"/>
      <c r="AR98" s="191"/>
      <c r="AS98" s="191"/>
      <c r="AT98" s="191"/>
      <c r="AU98" s="191"/>
      <c r="AV98" s="191"/>
      <c r="AW98" s="191"/>
      <c r="AX98" s="191"/>
      <c r="AY98" s="191"/>
      <c r="AZ98" s="191"/>
      <c r="BA98" s="191"/>
      <c r="BB98" s="191"/>
      <c r="BC98" s="395"/>
      <c r="BD98" s="356"/>
      <c r="BE98" s="357"/>
      <c r="BF98" s="357"/>
      <c r="BG98" s="357"/>
    </row>
    <row r="99" spans="1:59" s="24" customFormat="1" x14ac:dyDescent="0.25">
      <c r="A99" s="70"/>
      <c r="B99" s="43"/>
      <c r="C99" s="66"/>
      <c r="D99" s="57"/>
      <c r="E99" s="57"/>
      <c r="F99" s="57"/>
      <c r="G99" s="59"/>
      <c r="H99" s="59"/>
      <c r="I99" s="57"/>
      <c r="J99" s="191"/>
      <c r="K99" s="191"/>
      <c r="L99" s="191"/>
      <c r="M99" s="395"/>
      <c r="N99" s="399"/>
      <c r="O99" s="44"/>
      <c r="P99" s="46"/>
      <c r="Q99" s="44"/>
      <c r="R99" s="44"/>
      <c r="S99" s="46"/>
      <c r="T99" s="46"/>
      <c r="U99" s="44"/>
      <c r="V99" s="191"/>
      <c r="W99" s="191"/>
      <c r="X99" s="48"/>
      <c r="Y99" s="153"/>
      <c r="Z99" s="153"/>
      <c r="AA99" s="191"/>
      <c r="AB99" s="191"/>
      <c r="AC99" s="191"/>
      <c r="AD99" s="191"/>
      <c r="AE99" s="191"/>
      <c r="AF99" s="191"/>
      <c r="AG99" s="191"/>
      <c r="AH99" s="191"/>
      <c r="AI99" s="191"/>
      <c r="AJ99" s="191"/>
      <c r="AK99" s="191"/>
      <c r="AL99" s="191"/>
      <c r="AM99" s="191"/>
      <c r="AN99" s="158"/>
      <c r="AO99" s="192"/>
      <c r="AP99" s="44"/>
      <c r="AQ99" s="191"/>
      <c r="AR99" s="191"/>
      <c r="AS99" s="191"/>
      <c r="AT99" s="191"/>
      <c r="AU99" s="191"/>
      <c r="AV99" s="191"/>
      <c r="AW99" s="191"/>
      <c r="AX99" s="191"/>
      <c r="AY99" s="191"/>
      <c r="AZ99" s="191"/>
      <c r="BA99" s="191"/>
      <c r="BB99" s="191"/>
      <c r="BC99" s="395"/>
      <c r="BD99" s="356"/>
      <c r="BE99" s="357"/>
      <c r="BF99" s="357"/>
      <c r="BG99" s="357"/>
    </row>
    <row r="100" spans="1:59" s="24" customFormat="1" x14ac:dyDescent="0.25">
      <c r="A100" s="70"/>
      <c r="B100" s="43"/>
      <c r="C100" s="63"/>
      <c r="D100" s="57"/>
      <c r="E100" s="57"/>
      <c r="F100" s="57"/>
      <c r="G100" s="59"/>
      <c r="H100" s="59"/>
      <c r="I100" s="57"/>
      <c r="J100" s="191"/>
      <c r="K100" s="191"/>
      <c r="L100" s="191"/>
      <c r="M100" s="395"/>
      <c r="N100" s="399"/>
      <c r="O100" s="44"/>
      <c r="P100" s="46"/>
      <c r="Q100" s="44"/>
      <c r="R100" s="44"/>
      <c r="S100" s="46"/>
      <c r="T100" s="46"/>
      <c r="U100" s="44"/>
      <c r="V100" s="191"/>
      <c r="W100" s="191"/>
      <c r="X100" s="48"/>
      <c r="Y100" s="153"/>
      <c r="Z100" s="153"/>
      <c r="AA100" s="191"/>
      <c r="AB100" s="191"/>
      <c r="AC100" s="191"/>
      <c r="AD100" s="191"/>
      <c r="AE100" s="191"/>
      <c r="AF100" s="191"/>
      <c r="AG100" s="191"/>
      <c r="AH100" s="191"/>
      <c r="AI100" s="191"/>
      <c r="AJ100" s="191"/>
      <c r="AK100" s="191"/>
      <c r="AL100" s="191"/>
      <c r="AM100" s="191"/>
      <c r="AN100" s="191"/>
      <c r="AO100" s="147"/>
      <c r="AP100" s="147"/>
      <c r="AQ100" s="191"/>
      <c r="AR100" s="191"/>
      <c r="AS100" s="191"/>
      <c r="AT100" s="191"/>
      <c r="AU100" s="191"/>
      <c r="AV100" s="191"/>
      <c r="AW100" s="191"/>
      <c r="AX100" s="191"/>
      <c r="AY100" s="191"/>
      <c r="AZ100" s="191"/>
      <c r="BA100" s="191"/>
      <c r="BB100" s="191"/>
      <c r="BC100" s="395"/>
      <c r="BD100" s="356"/>
      <c r="BE100" s="357"/>
      <c r="BF100" s="357"/>
      <c r="BG100" s="357"/>
    </row>
    <row r="101" spans="1:59" s="24" customFormat="1" x14ac:dyDescent="0.25">
      <c r="A101" s="70"/>
      <c r="B101" s="43"/>
      <c r="C101" s="63"/>
      <c r="D101" s="57"/>
      <c r="E101" s="57"/>
      <c r="F101" s="57"/>
      <c r="G101" s="59"/>
      <c r="H101" s="59"/>
      <c r="I101" s="57"/>
      <c r="J101" s="191"/>
      <c r="K101" s="191"/>
      <c r="L101" s="191"/>
      <c r="M101" s="395"/>
      <c r="N101" s="399"/>
      <c r="O101" s="44"/>
      <c r="P101" s="46"/>
      <c r="Q101" s="44"/>
      <c r="R101" s="44"/>
      <c r="S101" s="46"/>
      <c r="T101" s="46"/>
      <c r="U101" s="44"/>
      <c r="V101" s="191"/>
      <c r="W101" s="191"/>
      <c r="X101" s="48"/>
      <c r="Y101" s="153"/>
      <c r="Z101" s="153"/>
      <c r="AA101" s="191"/>
      <c r="AB101" s="191"/>
      <c r="AC101" s="191"/>
      <c r="AD101" s="191"/>
      <c r="AE101" s="191"/>
      <c r="AF101" s="191"/>
      <c r="AG101" s="191"/>
      <c r="AH101" s="191"/>
      <c r="AI101" s="191"/>
      <c r="AJ101" s="191"/>
      <c r="AK101" s="191"/>
      <c r="AL101" s="191"/>
      <c r="AM101" s="191"/>
      <c r="AN101" s="191"/>
      <c r="AO101" s="147"/>
      <c r="AP101" s="192"/>
      <c r="AQ101" s="191"/>
      <c r="AR101" s="191"/>
      <c r="AS101" s="191"/>
      <c r="AT101" s="191"/>
      <c r="AU101" s="191"/>
      <c r="AV101" s="191"/>
      <c r="AW101" s="191"/>
      <c r="AX101" s="191"/>
      <c r="AY101" s="191"/>
      <c r="AZ101" s="191"/>
      <c r="BA101" s="191"/>
      <c r="BB101" s="191"/>
      <c r="BC101" s="395"/>
      <c r="BD101" s="356"/>
      <c r="BE101" s="357"/>
      <c r="BF101" s="357"/>
      <c r="BG101" s="357"/>
    </row>
    <row r="102" spans="1:59" s="24" customFormat="1" x14ac:dyDescent="0.25">
      <c r="A102" s="70"/>
      <c r="B102" s="43"/>
      <c r="C102" s="63"/>
      <c r="D102" s="57"/>
      <c r="E102" s="57"/>
      <c r="F102" s="57"/>
      <c r="G102" s="59"/>
      <c r="H102" s="59"/>
      <c r="I102" s="57"/>
      <c r="J102" s="191"/>
      <c r="K102" s="191"/>
      <c r="L102" s="191"/>
      <c r="M102" s="395"/>
      <c r="N102" s="400"/>
      <c r="O102" s="191"/>
      <c r="P102" s="64"/>
      <c r="Q102" s="191"/>
      <c r="R102" s="191"/>
      <c r="S102" s="64"/>
      <c r="T102" s="64"/>
      <c r="U102" s="191"/>
      <c r="V102" s="64"/>
      <c r="W102" s="65"/>
      <c r="X102" s="153"/>
      <c r="Y102" s="153"/>
      <c r="Z102" s="153"/>
      <c r="AA102" s="191"/>
      <c r="AB102" s="191"/>
      <c r="AC102" s="191"/>
      <c r="AD102" s="191"/>
      <c r="AE102" s="191"/>
      <c r="AF102" s="191"/>
      <c r="AG102" s="191"/>
      <c r="AH102" s="191"/>
      <c r="AI102" s="191"/>
      <c r="AJ102" s="191"/>
      <c r="AK102" s="191"/>
      <c r="AL102" s="191"/>
      <c r="AM102" s="191"/>
      <c r="AN102" s="191"/>
      <c r="AO102" s="193"/>
      <c r="AP102" s="193"/>
      <c r="AQ102" s="191"/>
      <c r="AR102" s="191"/>
      <c r="AS102" s="191"/>
      <c r="AT102" s="191"/>
      <c r="AU102" s="191"/>
      <c r="AV102" s="191"/>
      <c r="AW102" s="191"/>
      <c r="AX102" s="191"/>
      <c r="AY102" s="191"/>
      <c r="AZ102" s="191"/>
      <c r="BA102" s="191"/>
      <c r="BB102" s="191"/>
      <c r="BC102" s="395"/>
      <c r="BD102" s="356"/>
      <c r="BE102" s="357"/>
      <c r="BF102" s="357"/>
      <c r="BG102" s="357"/>
    </row>
    <row r="103" spans="1:59" s="24" customFormat="1" x14ac:dyDescent="0.25">
      <c r="B103" s="43"/>
      <c r="C103" s="63"/>
      <c r="D103" s="57"/>
      <c r="E103" s="57"/>
      <c r="F103" s="57"/>
      <c r="G103" s="59"/>
      <c r="H103" s="59"/>
      <c r="I103" s="57"/>
      <c r="J103" s="191"/>
      <c r="K103" s="191"/>
      <c r="L103" s="191"/>
      <c r="M103" s="395"/>
      <c r="N103" s="400"/>
      <c r="O103" s="191"/>
      <c r="P103" s="64"/>
      <c r="Q103" s="191"/>
      <c r="R103" s="191"/>
      <c r="S103" s="64"/>
      <c r="T103" s="64"/>
      <c r="U103" s="191"/>
      <c r="V103" s="64"/>
      <c r="W103" s="65"/>
      <c r="X103" s="153"/>
      <c r="Y103" s="153"/>
      <c r="Z103" s="153"/>
      <c r="AA103" s="191"/>
      <c r="AB103" s="191"/>
      <c r="AC103" s="191"/>
      <c r="AD103" s="191"/>
      <c r="AE103" s="191"/>
      <c r="AF103" s="191"/>
      <c r="AG103" s="191"/>
      <c r="AH103" s="191"/>
      <c r="AI103" s="191"/>
      <c r="AJ103" s="191"/>
      <c r="AK103" s="191"/>
      <c r="AL103" s="191"/>
      <c r="AM103" s="191"/>
      <c r="AN103" s="191"/>
      <c r="AO103" s="193"/>
      <c r="AP103" s="193"/>
      <c r="AQ103" s="191"/>
      <c r="AR103" s="191"/>
      <c r="AS103" s="191"/>
      <c r="AT103" s="191"/>
      <c r="AU103" s="191"/>
      <c r="AV103" s="191"/>
      <c r="AW103" s="191"/>
      <c r="AX103" s="191"/>
      <c r="AY103" s="191"/>
      <c r="AZ103" s="191"/>
      <c r="BA103" s="191"/>
      <c r="BB103" s="191"/>
      <c r="BC103" s="395"/>
      <c r="BD103" s="356"/>
      <c r="BE103" s="357"/>
      <c r="BF103" s="357"/>
      <c r="BG103" s="357"/>
    </row>
    <row r="104" spans="1:59" s="24" customFormat="1" x14ac:dyDescent="0.25">
      <c r="B104" s="43"/>
      <c r="C104" s="63"/>
      <c r="D104" s="57"/>
      <c r="E104" s="57"/>
      <c r="F104" s="57"/>
      <c r="G104" s="59"/>
      <c r="H104" s="59"/>
      <c r="I104" s="57"/>
      <c r="J104" s="191"/>
      <c r="K104" s="191"/>
      <c r="L104" s="191"/>
      <c r="M104" s="395"/>
      <c r="N104" s="400"/>
      <c r="O104" s="191"/>
      <c r="P104" s="64"/>
      <c r="Q104" s="191"/>
      <c r="R104" s="191"/>
      <c r="S104" s="64"/>
      <c r="T104" s="64"/>
      <c r="U104" s="191"/>
      <c r="V104" s="64"/>
      <c r="W104" s="65"/>
      <c r="X104" s="153"/>
      <c r="Y104" s="153"/>
      <c r="Z104" s="153"/>
      <c r="AA104" s="191"/>
      <c r="AB104" s="191"/>
      <c r="AC104" s="191"/>
      <c r="AD104" s="191"/>
      <c r="AE104" s="191"/>
      <c r="AF104" s="191"/>
      <c r="AG104" s="191"/>
      <c r="AH104" s="191"/>
      <c r="AI104" s="191"/>
      <c r="AJ104" s="191"/>
      <c r="AK104" s="191"/>
      <c r="AL104" s="191"/>
      <c r="AM104" s="191"/>
      <c r="AN104" s="191"/>
      <c r="AO104" s="193"/>
      <c r="AP104" s="193"/>
      <c r="AQ104" s="191"/>
      <c r="AR104" s="191"/>
      <c r="AS104" s="191"/>
      <c r="AT104" s="191"/>
      <c r="AU104" s="191"/>
      <c r="AV104" s="191"/>
      <c r="AW104" s="191"/>
      <c r="AX104" s="191"/>
      <c r="AY104" s="191"/>
      <c r="AZ104" s="191"/>
      <c r="BA104" s="191"/>
      <c r="BB104" s="191"/>
      <c r="BC104" s="395"/>
      <c r="BD104" s="356"/>
      <c r="BE104" s="357"/>
      <c r="BF104" s="357"/>
      <c r="BG104" s="357"/>
    </row>
    <row r="105" spans="1:59" s="24" customFormat="1" x14ac:dyDescent="0.25">
      <c r="B105" s="43"/>
      <c r="C105" s="63"/>
      <c r="D105" s="57"/>
      <c r="E105" s="57"/>
      <c r="F105" s="57"/>
      <c r="G105" s="59"/>
      <c r="H105" s="59"/>
      <c r="I105" s="57"/>
      <c r="J105" s="191"/>
      <c r="K105" s="191"/>
      <c r="L105" s="191"/>
      <c r="M105" s="395"/>
      <c r="N105" s="400"/>
      <c r="O105" s="191"/>
      <c r="P105" s="64"/>
      <c r="Q105" s="191"/>
      <c r="R105" s="191"/>
      <c r="S105" s="64"/>
      <c r="T105" s="64"/>
      <c r="U105" s="191"/>
      <c r="V105" s="64"/>
      <c r="W105" s="65"/>
      <c r="X105" s="153"/>
      <c r="Y105" s="153"/>
      <c r="Z105" s="153"/>
      <c r="AA105" s="191"/>
      <c r="AB105" s="191"/>
      <c r="AC105" s="191"/>
      <c r="AD105" s="191"/>
      <c r="AE105" s="191"/>
      <c r="AF105" s="191"/>
      <c r="AG105" s="191"/>
      <c r="AH105" s="191"/>
      <c r="AI105" s="191"/>
      <c r="AJ105" s="191"/>
      <c r="AK105" s="191"/>
      <c r="AL105" s="191"/>
      <c r="AM105" s="191"/>
      <c r="AN105" s="191"/>
      <c r="AO105" s="193"/>
      <c r="AP105" s="193"/>
      <c r="AQ105" s="191"/>
      <c r="AR105" s="191"/>
      <c r="AS105" s="191"/>
      <c r="AT105" s="191"/>
      <c r="AU105" s="191"/>
      <c r="AV105" s="191"/>
      <c r="AW105" s="191"/>
      <c r="AX105" s="191"/>
      <c r="AY105" s="191"/>
      <c r="AZ105" s="191"/>
      <c r="BA105" s="191"/>
      <c r="BB105" s="191"/>
      <c r="BC105" s="395"/>
      <c r="BD105" s="356"/>
      <c r="BE105" s="357"/>
      <c r="BF105" s="357"/>
      <c r="BG105" s="357"/>
    </row>
    <row r="106" spans="1:59" s="24" customFormat="1" x14ac:dyDescent="0.25">
      <c r="B106" s="43"/>
      <c r="C106" s="63"/>
      <c r="D106" s="57"/>
      <c r="E106" s="57"/>
      <c r="F106" s="57"/>
      <c r="G106" s="59"/>
      <c r="H106" s="59"/>
      <c r="I106" s="57"/>
      <c r="J106" s="191"/>
      <c r="K106" s="191"/>
      <c r="L106" s="191"/>
      <c r="M106" s="395"/>
      <c r="N106" s="400"/>
      <c r="O106" s="191"/>
      <c r="P106" s="64"/>
      <c r="Q106" s="191"/>
      <c r="R106" s="191"/>
      <c r="S106" s="64"/>
      <c r="T106" s="64"/>
      <c r="U106" s="191"/>
      <c r="V106" s="64"/>
      <c r="W106" s="65"/>
      <c r="X106" s="153"/>
      <c r="Y106" s="153"/>
      <c r="Z106" s="153"/>
      <c r="AA106" s="191"/>
      <c r="AB106" s="191"/>
      <c r="AC106" s="191"/>
      <c r="AD106" s="191"/>
      <c r="AE106" s="191"/>
      <c r="AF106" s="191"/>
      <c r="AG106" s="191"/>
      <c r="AH106" s="191"/>
      <c r="AI106" s="191"/>
      <c r="AJ106" s="191"/>
      <c r="AK106" s="191"/>
      <c r="AL106" s="191"/>
      <c r="AM106" s="191"/>
      <c r="AN106" s="191"/>
      <c r="AO106" s="193"/>
      <c r="AP106" s="193"/>
      <c r="AQ106" s="191"/>
      <c r="AR106" s="191"/>
      <c r="AS106" s="191"/>
      <c r="AT106" s="191"/>
      <c r="AU106" s="191"/>
      <c r="AV106" s="191"/>
      <c r="AW106" s="191"/>
      <c r="AX106" s="191"/>
      <c r="AY106" s="191"/>
      <c r="AZ106" s="191"/>
      <c r="BA106" s="191"/>
      <c r="BB106" s="191"/>
      <c r="BC106" s="395"/>
      <c r="BD106" s="356"/>
      <c r="BE106" s="357"/>
      <c r="BF106" s="357"/>
      <c r="BG106" s="357"/>
    </row>
    <row r="107" spans="1:59" s="24" customFormat="1" x14ac:dyDescent="0.25">
      <c r="B107" s="43"/>
      <c r="C107" s="63"/>
      <c r="D107" s="57"/>
      <c r="E107" s="57"/>
      <c r="F107" s="57"/>
      <c r="G107" s="59"/>
      <c r="H107" s="59"/>
      <c r="I107" s="57"/>
      <c r="J107" s="191"/>
      <c r="K107" s="191"/>
      <c r="L107" s="191"/>
      <c r="M107" s="395"/>
      <c r="N107" s="400"/>
      <c r="O107" s="191"/>
      <c r="P107" s="64"/>
      <c r="Q107" s="191"/>
      <c r="R107" s="191"/>
      <c r="S107" s="64"/>
      <c r="T107" s="64"/>
      <c r="U107" s="191"/>
      <c r="V107" s="64"/>
      <c r="W107" s="65"/>
      <c r="X107" s="153"/>
      <c r="Y107" s="153"/>
      <c r="Z107" s="153"/>
      <c r="AA107" s="191"/>
      <c r="AB107" s="191"/>
      <c r="AC107" s="191"/>
      <c r="AD107" s="191"/>
      <c r="AE107" s="191"/>
      <c r="AF107" s="191"/>
      <c r="AG107" s="191"/>
      <c r="AH107" s="191"/>
      <c r="AI107" s="191"/>
      <c r="AJ107" s="191"/>
      <c r="AK107" s="191"/>
      <c r="AL107" s="191"/>
      <c r="AM107" s="191"/>
      <c r="AN107" s="191"/>
      <c r="AO107" s="193"/>
      <c r="AP107" s="193"/>
      <c r="AQ107" s="191"/>
      <c r="AR107" s="191"/>
      <c r="AS107" s="191"/>
      <c r="AT107" s="191"/>
      <c r="AU107" s="191"/>
      <c r="AV107" s="191"/>
      <c r="AW107" s="191"/>
      <c r="AX107" s="191"/>
      <c r="AY107" s="191"/>
      <c r="AZ107" s="191"/>
      <c r="BA107" s="191"/>
      <c r="BB107" s="191"/>
      <c r="BC107" s="395"/>
      <c r="BD107" s="356"/>
      <c r="BE107" s="357"/>
      <c r="BF107" s="357"/>
      <c r="BG107" s="357"/>
    </row>
    <row r="108" spans="1:59" s="24" customFormat="1" x14ac:dyDescent="0.25">
      <c r="B108" s="43"/>
      <c r="C108" s="63"/>
      <c r="D108" s="57"/>
      <c r="E108" s="57"/>
      <c r="F108" s="57"/>
      <c r="G108" s="59"/>
      <c r="H108" s="59"/>
      <c r="I108" s="57"/>
      <c r="J108" s="191"/>
      <c r="K108" s="191"/>
      <c r="L108" s="191"/>
      <c r="M108" s="395"/>
      <c r="N108" s="400"/>
      <c r="O108" s="191"/>
      <c r="P108" s="64"/>
      <c r="Q108" s="191"/>
      <c r="R108" s="191"/>
      <c r="S108" s="64"/>
      <c r="T108" s="64"/>
      <c r="U108" s="191"/>
      <c r="V108" s="64"/>
      <c r="W108" s="65"/>
      <c r="X108" s="153"/>
      <c r="Y108" s="153"/>
      <c r="Z108" s="153"/>
      <c r="AA108" s="191"/>
      <c r="AB108" s="191"/>
      <c r="AC108" s="191"/>
      <c r="AD108" s="191"/>
      <c r="AE108" s="191"/>
      <c r="AF108" s="191"/>
      <c r="AG108" s="191"/>
      <c r="AH108" s="191"/>
      <c r="AI108" s="191"/>
      <c r="AJ108" s="191"/>
      <c r="AK108" s="191"/>
      <c r="AL108" s="191"/>
      <c r="AM108" s="191"/>
      <c r="AN108" s="191"/>
      <c r="AO108" s="193"/>
      <c r="AP108" s="193"/>
      <c r="AQ108" s="191"/>
      <c r="AR108" s="191"/>
      <c r="AS108" s="191"/>
      <c r="AT108" s="191"/>
      <c r="AU108" s="191"/>
      <c r="AV108" s="191"/>
      <c r="AW108" s="191"/>
      <c r="AX108" s="191"/>
      <c r="AY108" s="191"/>
      <c r="AZ108" s="191"/>
      <c r="BA108" s="191"/>
      <c r="BB108" s="191"/>
      <c r="BC108" s="395"/>
      <c r="BD108" s="356"/>
      <c r="BE108" s="357"/>
      <c r="BF108" s="357"/>
      <c r="BG108" s="357"/>
    </row>
    <row r="109" spans="1:59" s="24" customFormat="1" x14ac:dyDescent="0.25">
      <c r="B109" s="43"/>
      <c r="C109" s="63"/>
      <c r="D109" s="57"/>
      <c r="E109" s="57"/>
      <c r="F109" s="57"/>
      <c r="G109" s="59"/>
      <c r="H109" s="59"/>
      <c r="I109" s="57"/>
      <c r="J109" s="191"/>
      <c r="K109" s="191"/>
      <c r="L109" s="191"/>
      <c r="M109" s="395"/>
      <c r="N109" s="400"/>
      <c r="O109" s="191"/>
      <c r="P109" s="64"/>
      <c r="Q109" s="191"/>
      <c r="R109" s="191"/>
      <c r="S109" s="64"/>
      <c r="T109" s="64"/>
      <c r="U109" s="191"/>
      <c r="V109" s="64"/>
      <c r="W109" s="65"/>
      <c r="X109" s="153"/>
      <c r="Y109" s="153"/>
      <c r="Z109" s="153"/>
      <c r="AA109" s="191"/>
      <c r="AB109" s="191"/>
      <c r="AC109" s="191"/>
      <c r="AD109" s="191"/>
      <c r="AE109" s="191"/>
      <c r="AF109" s="191"/>
      <c r="AG109" s="191"/>
      <c r="AH109" s="191"/>
      <c r="AI109" s="191"/>
      <c r="AJ109" s="191"/>
      <c r="AK109" s="191"/>
      <c r="AL109" s="191"/>
      <c r="AM109" s="191"/>
      <c r="AN109" s="191"/>
      <c r="AO109" s="193"/>
      <c r="AP109" s="193"/>
      <c r="AQ109" s="191"/>
      <c r="AR109" s="191"/>
      <c r="AS109" s="191"/>
      <c r="AT109" s="191"/>
      <c r="AU109" s="191"/>
      <c r="AV109" s="191"/>
      <c r="AW109" s="191"/>
      <c r="AX109" s="191"/>
      <c r="AY109" s="191"/>
      <c r="AZ109" s="191"/>
      <c r="BA109" s="191"/>
      <c r="BB109" s="191"/>
      <c r="BC109" s="395"/>
      <c r="BD109" s="356"/>
      <c r="BE109" s="357"/>
      <c r="BF109" s="357"/>
      <c r="BG109" s="357"/>
    </row>
    <row r="110" spans="1:59" s="24" customFormat="1" x14ac:dyDescent="0.25">
      <c r="B110" s="43"/>
      <c r="C110" s="63"/>
      <c r="D110" s="57"/>
      <c r="E110" s="57"/>
      <c r="F110" s="57"/>
      <c r="G110" s="59"/>
      <c r="H110" s="59"/>
      <c r="I110" s="57"/>
      <c r="J110" s="191"/>
      <c r="K110" s="191"/>
      <c r="L110" s="191"/>
      <c r="M110" s="395"/>
      <c r="N110" s="400"/>
      <c r="O110" s="191"/>
      <c r="P110" s="64"/>
      <c r="Q110" s="191"/>
      <c r="R110" s="191"/>
      <c r="S110" s="64"/>
      <c r="T110" s="64"/>
      <c r="U110" s="191"/>
      <c r="V110" s="64"/>
      <c r="W110" s="65"/>
      <c r="X110" s="153"/>
      <c r="Y110" s="153"/>
      <c r="Z110" s="153"/>
      <c r="AA110" s="191"/>
      <c r="AB110" s="191"/>
      <c r="AC110" s="191"/>
      <c r="AD110" s="191"/>
      <c r="AE110" s="191"/>
      <c r="AF110" s="191"/>
      <c r="AG110" s="191"/>
      <c r="AH110" s="191"/>
      <c r="AI110" s="191"/>
      <c r="AJ110" s="191"/>
      <c r="AK110" s="191"/>
      <c r="AL110" s="191"/>
      <c r="AM110" s="191"/>
      <c r="AN110" s="191"/>
      <c r="AO110" s="193"/>
      <c r="AP110" s="193"/>
      <c r="AQ110" s="191"/>
      <c r="AR110" s="191"/>
      <c r="AS110" s="191"/>
      <c r="AT110" s="191"/>
      <c r="AU110" s="191"/>
      <c r="AV110" s="191"/>
      <c r="AW110" s="191"/>
      <c r="AX110" s="191"/>
      <c r="AY110" s="191"/>
      <c r="AZ110" s="191"/>
      <c r="BA110" s="191"/>
      <c r="BB110" s="191"/>
      <c r="BC110" s="395"/>
      <c r="BD110" s="356"/>
      <c r="BE110" s="357"/>
      <c r="BF110" s="357"/>
      <c r="BG110" s="357"/>
    </row>
    <row r="111" spans="1:59" s="24" customFormat="1" x14ac:dyDescent="0.25">
      <c r="B111" s="43"/>
      <c r="C111" s="61"/>
      <c r="D111" s="44"/>
      <c r="E111" s="44"/>
      <c r="F111" s="44"/>
      <c r="G111" s="44"/>
      <c r="H111" s="44"/>
      <c r="I111" s="44"/>
      <c r="J111" s="44"/>
      <c r="K111" s="44"/>
      <c r="L111" s="44"/>
      <c r="M111" s="388"/>
      <c r="N111" s="399"/>
      <c r="O111" s="44"/>
      <c r="P111" s="46"/>
      <c r="Q111" s="44"/>
      <c r="R111" s="44"/>
      <c r="S111" s="46"/>
      <c r="T111" s="46"/>
      <c r="U111" s="44"/>
      <c r="V111" s="46"/>
      <c r="W111" s="47"/>
      <c r="X111" s="48"/>
      <c r="Y111" s="48"/>
      <c r="Z111" s="48"/>
      <c r="AA111" s="44"/>
      <c r="AB111" s="44"/>
      <c r="AC111" s="44"/>
      <c r="AD111" s="44"/>
      <c r="AE111" s="44"/>
      <c r="AF111" s="44"/>
      <c r="AG111" s="44"/>
      <c r="AH111" s="44"/>
      <c r="AI111" s="44"/>
      <c r="AJ111" s="44"/>
      <c r="AK111" s="44"/>
      <c r="AL111" s="44"/>
      <c r="AM111" s="44"/>
      <c r="AN111" s="44"/>
      <c r="AO111" s="44"/>
      <c r="AP111" s="44"/>
      <c r="AQ111" s="44"/>
      <c r="AR111" s="45"/>
      <c r="AS111" s="44"/>
      <c r="AT111" s="44"/>
      <c r="AU111" s="44"/>
      <c r="AV111" s="44"/>
      <c r="AW111" s="44"/>
      <c r="AX111" s="44"/>
      <c r="AY111" s="44"/>
      <c r="AZ111" s="44"/>
      <c r="BA111" s="44"/>
      <c r="BB111" s="44"/>
      <c r="BC111" s="388"/>
      <c r="BD111" s="356"/>
      <c r="BE111" s="357"/>
      <c r="BF111" s="357"/>
      <c r="BG111" s="357"/>
    </row>
    <row r="112" spans="1:59" s="24" customFormat="1" x14ac:dyDescent="0.25">
      <c r="B112" s="43"/>
      <c r="C112" s="61"/>
      <c r="D112" s="44"/>
      <c r="E112" s="44"/>
      <c r="F112" s="44"/>
      <c r="G112" s="44"/>
      <c r="H112" s="44"/>
      <c r="I112" s="44"/>
      <c r="J112" s="44"/>
      <c r="K112" s="44"/>
      <c r="L112" s="44"/>
      <c r="M112" s="388"/>
      <c r="N112" s="399"/>
      <c r="O112" s="44"/>
      <c r="P112" s="46"/>
      <c r="Q112" s="44"/>
      <c r="R112" s="44"/>
      <c r="S112" s="46"/>
      <c r="T112" s="46"/>
      <c r="U112" s="44"/>
      <c r="V112" s="46"/>
      <c r="W112" s="47"/>
      <c r="X112" s="48"/>
      <c r="Y112" s="48"/>
      <c r="Z112" s="48"/>
      <c r="AA112" s="44"/>
      <c r="AB112" s="44"/>
      <c r="AC112" s="44"/>
      <c r="AD112" s="44"/>
      <c r="AE112" s="44"/>
      <c r="AF112" s="44"/>
      <c r="AG112" s="44"/>
      <c r="AH112" s="44"/>
      <c r="AI112" s="44"/>
      <c r="AJ112" s="44"/>
      <c r="AK112" s="44"/>
      <c r="AL112" s="44"/>
      <c r="AM112" s="44"/>
      <c r="AN112" s="44"/>
      <c r="AO112" s="44"/>
      <c r="AP112" s="44"/>
      <c r="AQ112" s="44"/>
      <c r="AR112" s="45"/>
      <c r="AS112" s="44"/>
      <c r="AT112" s="44"/>
      <c r="AU112" s="44"/>
      <c r="AV112" s="44"/>
      <c r="AW112" s="44"/>
      <c r="AX112" s="44"/>
      <c r="AY112" s="44"/>
      <c r="AZ112" s="44"/>
      <c r="BA112" s="44"/>
      <c r="BB112" s="44"/>
      <c r="BC112" s="388"/>
      <c r="BD112" s="356"/>
      <c r="BE112" s="357"/>
      <c r="BF112" s="357"/>
      <c r="BG112" s="357"/>
    </row>
    <row r="113" spans="2:59" s="24" customFormat="1" x14ac:dyDescent="0.25">
      <c r="B113" s="43"/>
      <c r="C113" s="61"/>
      <c r="D113" s="44"/>
      <c r="E113" s="44"/>
      <c r="F113" s="44"/>
      <c r="G113" s="44"/>
      <c r="H113" s="44"/>
      <c r="I113" s="44"/>
      <c r="J113" s="44"/>
      <c r="K113" s="44"/>
      <c r="L113" s="44"/>
      <c r="M113" s="388"/>
      <c r="N113" s="399"/>
      <c r="O113" s="44"/>
      <c r="P113" s="46"/>
      <c r="Q113" s="44"/>
      <c r="R113" s="44"/>
      <c r="S113" s="46"/>
      <c r="T113" s="46"/>
      <c r="U113" s="44"/>
      <c r="V113" s="46"/>
      <c r="W113" s="47"/>
      <c r="X113" s="48"/>
      <c r="Y113" s="48"/>
      <c r="Z113" s="48"/>
      <c r="AA113" s="44"/>
      <c r="AB113" s="44"/>
      <c r="AC113" s="44"/>
      <c r="AD113" s="44"/>
      <c r="AE113" s="44"/>
      <c r="AF113" s="44"/>
      <c r="AG113" s="44"/>
      <c r="AH113" s="44"/>
      <c r="AI113" s="44"/>
      <c r="AJ113" s="44"/>
      <c r="AK113" s="44"/>
      <c r="AL113" s="44"/>
      <c r="AM113" s="44"/>
      <c r="AN113" s="44"/>
      <c r="AO113" s="44"/>
      <c r="AP113" s="44"/>
      <c r="AQ113" s="44"/>
      <c r="AR113" s="45"/>
      <c r="AS113" s="44"/>
      <c r="AT113" s="44"/>
      <c r="AU113" s="44"/>
      <c r="AV113" s="44"/>
      <c r="AW113" s="44"/>
      <c r="AX113" s="44"/>
      <c r="AY113" s="44"/>
      <c r="AZ113" s="44"/>
      <c r="BA113" s="44"/>
      <c r="BB113" s="44"/>
      <c r="BC113" s="388"/>
      <c r="BD113" s="356"/>
      <c r="BE113" s="357"/>
      <c r="BF113" s="357"/>
      <c r="BG113" s="357"/>
    </row>
    <row r="114" spans="2:59" s="24" customFormat="1" x14ac:dyDescent="0.25">
      <c r="B114" s="43"/>
      <c r="C114" s="61"/>
      <c r="D114" s="44"/>
      <c r="E114" s="44"/>
      <c r="F114" s="44"/>
      <c r="G114" s="44"/>
      <c r="H114" s="44"/>
      <c r="I114" s="44"/>
      <c r="J114" s="44"/>
      <c r="K114" s="44"/>
      <c r="L114" s="44"/>
      <c r="M114" s="388"/>
      <c r="N114" s="399"/>
      <c r="O114" s="44"/>
      <c r="P114" s="46"/>
      <c r="Q114" s="44"/>
      <c r="R114" s="44"/>
      <c r="S114" s="46"/>
      <c r="T114" s="46"/>
      <c r="U114" s="44"/>
      <c r="V114" s="46"/>
      <c r="W114" s="47"/>
      <c r="X114" s="48"/>
      <c r="Y114" s="48"/>
      <c r="Z114" s="48"/>
      <c r="AA114" s="44"/>
      <c r="AB114" s="44"/>
      <c r="AC114" s="44"/>
      <c r="AD114" s="44"/>
      <c r="AE114" s="44"/>
      <c r="AF114" s="44"/>
      <c r="AG114" s="44"/>
      <c r="AH114" s="44"/>
      <c r="AI114" s="44"/>
      <c r="AJ114" s="44"/>
      <c r="AK114" s="44"/>
      <c r="AL114" s="44"/>
      <c r="AM114" s="44"/>
      <c r="AN114" s="44"/>
      <c r="AO114" s="44"/>
      <c r="AP114" s="44"/>
      <c r="AQ114" s="44"/>
      <c r="AR114" s="45"/>
      <c r="AS114" s="44"/>
      <c r="AT114" s="44"/>
      <c r="AU114" s="44"/>
      <c r="AV114" s="44"/>
      <c r="AW114" s="44"/>
      <c r="AX114" s="44"/>
      <c r="AY114" s="44"/>
      <c r="AZ114" s="44"/>
      <c r="BA114" s="44"/>
      <c r="BB114" s="44"/>
      <c r="BC114" s="388"/>
      <c r="BD114" s="356"/>
      <c r="BE114" s="357"/>
      <c r="BF114" s="357"/>
      <c r="BG114" s="357"/>
    </row>
    <row r="115" spans="2:59" s="24" customFormat="1" x14ac:dyDescent="0.25">
      <c r="B115" s="43"/>
      <c r="C115" s="61"/>
      <c r="D115" s="44"/>
      <c r="E115" s="44"/>
      <c r="F115" s="44"/>
      <c r="G115" s="44"/>
      <c r="H115" s="44"/>
      <c r="I115" s="44"/>
      <c r="J115" s="44"/>
      <c r="K115" s="44"/>
      <c r="L115" s="44"/>
      <c r="M115" s="388"/>
      <c r="N115" s="399"/>
      <c r="O115" s="44"/>
      <c r="P115" s="46"/>
      <c r="Q115" s="44"/>
      <c r="R115" s="44"/>
      <c r="S115" s="46"/>
      <c r="T115" s="46"/>
      <c r="U115" s="44"/>
      <c r="V115" s="46"/>
      <c r="W115" s="47"/>
      <c r="X115" s="48"/>
      <c r="Y115" s="48"/>
      <c r="Z115" s="48"/>
      <c r="AA115" s="44"/>
      <c r="AB115" s="44"/>
      <c r="AC115" s="44"/>
      <c r="AD115" s="44"/>
      <c r="AE115" s="44"/>
      <c r="AF115" s="44"/>
      <c r="AG115" s="44"/>
      <c r="AH115" s="44"/>
      <c r="AI115" s="44"/>
      <c r="AJ115" s="44"/>
      <c r="AK115" s="44"/>
      <c r="AL115" s="44"/>
      <c r="AM115" s="44"/>
      <c r="AN115" s="44"/>
      <c r="AO115" s="44"/>
      <c r="AP115" s="44"/>
      <c r="AQ115" s="44"/>
      <c r="AR115" s="45"/>
      <c r="AS115" s="44"/>
      <c r="AT115" s="44"/>
      <c r="AU115" s="44"/>
      <c r="AV115" s="44"/>
      <c r="AW115" s="44"/>
      <c r="AX115" s="44"/>
      <c r="AY115" s="44"/>
      <c r="AZ115" s="44"/>
      <c r="BA115" s="44"/>
      <c r="BB115" s="44"/>
      <c r="BC115" s="388"/>
      <c r="BD115" s="356"/>
      <c r="BE115" s="357"/>
      <c r="BF115" s="357"/>
      <c r="BG115" s="357"/>
    </row>
    <row r="116" spans="2:59" s="24" customFormat="1" x14ac:dyDescent="0.25">
      <c r="B116" s="43"/>
      <c r="C116" s="61"/>
      <c r="D116" s="44"/>
      <c r="E116" s="44"/>
      <c r="F116" s="44"/>
      <c r="G116" s="44"/>
      <c r="H116" s="44"/>
      <c r="I116" s="44"/>
      <c r="J116" s="44"/>
      <c r="K116" s="44"/>
      <c r="L116" s="44"/>
      <c r="M116" s="388"/>
      <c r="N116" s="399"/>
      <c r="O116" s="44"/>
      <c r="P116" s="46"/>
      <c r="Q116" s="44"/>
      <c r="R116" s="44"/>
      <c r="S116" s="46"/>
      <c r="T116" s="46"/>
      <c r="U116" s="44"/>
      <c r="V116" s="46"/>
      <c r="W116" s="47"/>
      <c r="X116" s="48"/>
      <c r="Y116" s="48"/>
      <c r="Z116" s="48"/>
      <c r="AA116" s="44"/>
      <c r="AB116" s="44"/>
      <c r="AC116" s="44"/>
      <c r="AD116" s="44"/>
      <c r="AE116" s="44"/>
      <c r="AF116" s="44"/>
      <c r="AG116" s="44"/>
      <c r="AH116" s="44"/>
      <c r="AI116" s="44"/>
      <c r="AJ116" s="44"/>
      <c r="AK116" s="44"/>
      <c r="AL116" s="44"/>
      <c r="AM116" s="44"/>
      <c r="AN116" s="44"/>
      <c r="AO116" s="44"/>
      <c r="AP116" s="44"/>
      <c r="AQ116" s="44"/>
      <c r="AR116" s="45"/>
      <c r="AS116" s="44"/>
      <c r="AT116" s="44"/>
      <c r="AU116" s="44"/>
      <c r="AV116" s="44"/>
      <c r="AW116" s="44"/>
      <c r="AX116" s="44"/>
      <c r="AY116" s="44"/>
      <c r="AZ116" s="44"/>
      <c r="BA116" s="44"/>
      <c r="BB116" s="44"/>
      <c r="BC116" s="388"/>
      <c r="BD116" s="356"/>
      <c r="BE116" s="361"/>
      <c r="BF116" s="361"/>
      <c r="BG116" s="357"/>
    </row>
    <row r="117" spans="2:59" x14ac:dyDescent="0.25">
      <c r="C117" s="61"/>
      <c r="D117" s="44"/>
      <c r="E117" s="44"/>
      <c r="F117" s="44"/>
      <c r="G117" s="44"/>
      <c r="H117" s="44"/>
      <c r="I117" s="44"/>
      <c r="J117" s="44"/>
      <c r="K117" s="44"/>
      <c r="L117" s="44"/>
      <c r="M117" s="388"/>
      <c r="N117" s="399"/>
      <c r="O117" s="44"/>
      <c r="P117" s="46"/>
      <c r="Q117" s="44"/>
      <c r="R117" s="44"/>
      <c r="S117" s="46"/>
      <c r="T117" s="46"/>
      <c r="U117" s="44"/>
      <c r="V117" s="46"/>
      <c r="W117" s="47"/>
      <c r="X117" s="48"/>
      <c r="Y117" s="48"/>
      <c r="Z117" s="48"/>
      <c r="AA117" s="44"/>
      <c r="AB117" s="44"/>
      <c r="AC117" s="44"/>
      <c r="AD117" s="44"/>
      <c r="AE117" s="44"/>
      <c r="AF117" s="44"/>
      <c r="AG117" s="44"/>
      <c r="AH117" s="44"/>
      <c r="AI117" s="44"/>
      <c r="AJ117" s="44"/>
      <c r="AK117" s="44"/>
      <c r="AL117" s="44"/>
      <c r="AM117" s="44"/>
      <c r="AN117" s="44"/>
      <c r="AO117" s="44"/>
      <c r="AP117" s="44"/>
      <c r="AQ117" s="44"/>
      <c r="AR117" s="45"/>
      <c r="AS117" s="44"/>
      <c r="AT117" s="44"/>
      <c r="AU117" s="44"/>
      <c r="AV117" s="44"/>
      <c r="AW117" s="44"/>
      <c r="AX117" s="44"/>
      <c r="AY117" s="44"/>
      <c r="AZ117" s="44"/>
      <c r="BA117" s="44"/>
      <c r="BB117" s="44"/>
      <c r="BC117" s="388"/>
      <c r="BD117" s="356"/>
    </row>
    <row r="118" spans="2:59" x14ac:dyDescent="0.25">
      <c r="C118" s="61"/>
      <c r="D118" s="44"/>
      <c r="E118" s="44"/>
      <c r="F118" s="44"/>
      <c r="G118" s="44"/>
      <c r="H118" s="44"/>
      <c r="I118" s="44"/>
      <c r="J118" s="44"/>
      <c r="K118" s="44"/>
      <c r="L118" s="44"/>
      <c r="M118" s="388"/>
      <c r="N118" s="399"/>
      <c r="O118" s="44"/>
      <c r="P118" s="46"/>
      <c r="Q118" s="44"/>
      <c r="R118" s="44"/>
      <c r="S118" s="46"/>
      <c r="T118" s="46"/>
      <c r="U118" s="44"/>
      <c r="V118" s="46"/>
      <c r="W118" s="47"/>
      <c r="X118" s="48"/>
      <c r="Y118" s="48"/>
      <c r="Z118" s="48"/>
      <c r="AA118" s="44"/>
      <c r="AB118" s="44"/>
      <c r="AC118" s="44"/>
      <c r="AD118" s="44"/>
      <c r="AE118" s="44"/>
      <c r="AF118" s="44"/>
      <c r="AG118" s="44"/>
      <c r="AH118" s="44"/>
      <c r="AI118" s="44"/>
      <c r="AJ118" s="44"/>
      <c r="AK118" s="44"/>
      <c r="AL118" s="44"/>
      <c r="AM118" s="44"/>
      <c r="AN118" s="44"/>
      <c r="AO118" s="44"/>
      <c r="AP118" s="44"/>
      <c r="AQ118" s="44"/>
      <c r="AR118" s="45"/>
      <c r="AS118" s="44"/>
      <c r="AT118" s="44"/>
      <c r="AU118" s="44"/>
      <c r="AV118" s="44"/>
      <c r="AW118" s="44"/>
      <c r="AX118" s="44"/>
      <c r="AY118" s="44"/>
      <c r="AZ118" s="44"/>
      <c r="BA118" s="44"/>
      <c r="BB118" s="44"/>
      <c r="BC118" s="388"/>
      <c r="BD118" s="356"/>
    </row>
    <row r="119" spans="2:59" x14ac:dyDescent="0.25">
      <c r="C119" s="61"/>
      <c r="D119" s="44"/>
      <c r="E119" s="44"/>
      <c r="F119" s="44"/>
      <c r="G119" s="44"/>
      <c r="H119" s="44"/>
      <c r="I119" s="44"/>
      <c r="J119" s="44"/>
      <c r="K119" s="44"/>
      <c r="L119" s="44"/>
      <c r="M119" s="388"/>
      <c r="N119" s="399"/>
      <c r="O119" s="44"/>
      <c r="P119" s="46"/>
      <c r="Q119" s="44"/>
      <c r="R119" s="44"/>
      <c r="S119" s="46"/>
      <c r="T119" s="46"/>
      <c r="U119" s="44"/>
      <c r="V119" s="46"/>
      <c r="W119" s="47"/>
      <c r="X119" s="48"/>
      <c r="Y119" s="48"/>
      <c r="Z119" s="48"/>
      <c r="AA119" s="44"/>
      <c r="AB119" s="44"/>
      <c r="AC119" s="44"/>
      <c r="AD119" s="44"/>
      <c r="AE119" s="44"/>
      <c r="AF119" s="44"/>
      <c r="AG119" s="44"/>
      <c r="AH119" s="44"/>
      <c r="AI119" s="44"/>
      <c r="AJ119" s="44"/>
      <c r="AK119" s="44"/>
      <c r="AL119" s="44"/>
      <c r="AM119" s="44"/>
      <c r="AN119" s="44"/>
      <c r="AO119" s="44"/>
      <c r="AP119" s="44"/>
      <c r="AQ119" s="44"/>
      <c r="AR119" s="45"/>
      <c r="AS119" s="44"/>
      <c r="AT119" s="44"/>
      <c r="AU119" s="44"/>
      <c r="AV119" s="44"/>
      <c r="AW119" s="44"/>
      <c r="AX119" s="44"/>
      <c r="AY119" s="44"/>
      <c r="AZ119" s="44"/>
      <c r="BA119" s="44"/>
      <c r="BB119" s="44"/>
      <c r="BC119" s="388"/>
      <c r="BD119" s="356"/>
    </row>
    <row r="120" spans="2:59" x14ac:dyDescent="0.25">
      <c r="C120" s="61"/>
      <c r="D120" s="44"/>
      <c r="E120" s="44"/>
      <c r="F120" s="44"/>
      <c r="G120" s="44"/>
      <c r="H120" s="44"/>
      <c r="I120" s="44"/>
      <c r="J120" s="44"/>
      <c r="K120" s="44"/>
      <c r="L120" s="44"/>
      <c r="M120" s="388"/>
      <c r="N120" s="399"/>
      <c r="O120" s="44"/>
      <c r="P120" s="46"/>
      <c r="Q120" s="44"/>
      <c r="R120" s="44"/>
      <c r="S120" s="46"/>
      <c r="T120" s="46"/>
      <c r="U120" s="44"/>
      <c r="V120" s="46"/>
      <c r="W120" s="47"/>
      <c r="X120" s="48"/>
      <c r="Y120" s="48"/>
      <c r="Z120" s="48"/>
      <c r="AA120" s="44"/>
      <c r="AB120" s="44"/>
      <c r="AC120" s="44"/>
      <c r="AD120" s="44"/>
      <c r="AE120" s="44"/>
      <c r="AF120" s="44"/>
      <c r="AG120" s="44"/>
      <c r="AH120" s="44"/>
      <c r="AI120" s="44"/>
      <c r="AJ120" s="44"/>
      <c r="AK120" s="44"/>
      <c r="AL120" s="44"/>
      <c r="AM120" s="44"/>
      <c r="AN120" s="44"/>
      <c r="AO120" s="44"/>
      <c r="AP120" s="44"/>
      <c r="AQ120" s="44"/>
      <c r="AR120" s="45"/>
      <c r="AS120" s="44"/>
      <c r="AT120" s="44"/>
      <c r="AU120" s="44"/>
      <c r="AV120" s="44"/>
      <c r="AW120" s="44"/>
      <c r="AX120" s="44"/>
      <c r="AY120" s="44"/>
      <c r="AZ120" s="44"/>
      <c r="BA120" s="44"/>
      <c r="BB120" s="44"/>
      <c r="BC120" s="388"/>
      <c r="BD120" s="356"/>
    </row>
    <row r="121" spans="2:59" x14ac:dyDescent="0.25">
      <c r="C121" s="61"/>
      <c r="D121" s="44"/>
      <c r="E121" s="44"/>
      <c r="F121" s="44"/>
      <c r="G121" s="44"/>
      <c r="H121" s="44"/>
      <c r="I121" s="44"/>
      <c r="J121" s="44"/>
      <c r="K121" s="44"/>
      <c r="L121" s="44"/>
      <c r="M121" s="388"/>
      <c r="N121" s="399"/>
      <c r="O121" s="44"/>
      <c r="P121" s="46"/>
      <c r="Q121" s="44"/>
      <c r="R121" s="44"/>
      <c r="S121" s="46"/>
      <c r="T121" s="46"/>
      <c r="U121" s="44"/>
      <c r="V121" s="46"/>
      <c r="W121" s="47"/>
      <c r="X121" s="48"/>
      <c r="Y121" s="48"/>
      <c r="Z121" s="48"/>
      <c r="AA121" s="44"/>
      <c r="AB121" s="44"/>
      <c r="AC121" s="44"/>
      <c r="AD121" s="44"/>
      <c r="AE121" s="44"/>
      <c r="AF121" s="44"/>
      <c r="AG121" s="44"/>
      <c r="AH121" s="44"/>
      <c r="AI121" s="44"/>
      <c r="AJ121" s="44"/>
      <c r="AK121" s="44"/>
      <c r="AL121" s="44"/>
      <c r="AM121" s="44"/>
      <c r="AN121" s="44"/>
      <c r="AO121" s="44"/>
      <c r="AP121" s="44"/>
      <c r="AQ121" s="44"/>
      <c r="AR121" s="45"/>
      <c r="AS121" s="44"/>
      <c r="AT121" s="44"/>
      <c r="AU121" s="44"/>
      <c r="AV121" s="44"/>
      <c r="AW121" s="44"/>
      <c r="AX121" s="44"/>
      <c r="AY121" s="44"/>
      <c r="AZ121" s="44"/>
      <c r="BA121" s="44"/>
      <c r="BB121" s="44"/>
      <c r="BC121" s="388"/>
      <c r="BD121" s="356"/>
    </row>
    <row r="122" spans="2:59" x14ac:dyDescent="0.25">
      <c r="C122" s="61"/>
      <c r="D122" s="44"/>
      <c r="E122" s="44"/>
      <c r="F122" s="44"/>
      <c r="G122" s="44"/>
      <c r="H122" s="44"/>
      <c r="I122" s="44"/>
      <c r="J122" s="44"/>
      <c r="K122" s="44"/>
      <c r="L122" s="44"/>
      <c r="M122" s="388"/>
      <c r="N122" s="399"/>
      <c r="O122" s="44"/>
      <c r="P122" s="46"/>
      <c r="Q122" s="44"/>
      <c r="R122" s="44"/>
      <c r="S122" s="46"/>
      <c r="T122" s="46"/>
      <c r="U122" s="44"/>
      <c r="V122" s="46"/>
      <c r="W122" s="47"/>
      <c r="X122" s="48"/>
      <c r="Y122" s="48"/>
      <c r="Z122" s="48"/>
      <c r="AA122" s="44"/>
      <c r="AB122" s="44"/>
      <c r="AC122" s="44"/>
      <c r="AD122" s="44"/>
      <c r="AE122" s="44"/>
      <c r="AF122" s="44"/>
      <c r="AG122" s="44"/>
      <c r="AH122" s="44"/>
      <c r="AI122" s="44"/>
      <c r="AJ122" s="44"/>
      <c r="AK122" s="44"/>
      <c r="AL122" s="44"/>
      <c r="AM122" s="44"/>
      <c r="AN122" s="44"/>
      <c r="AO122" s="44"/>
      <c r="AP122" s="44"/>
      <c r="AQ122" s="44"/>
      <c r="AR122" s="45"/>
      <c r="AS122" s="44"/>
      <c r="AT122" s="44"/>
      <c r="AU122" s="44"/>
      <c r="AV122" s="44"/>
      <c r="AW122" s="44"/>
      <c r="AX122" s="44"/>
      <c r="AY122" s="44"/>
      <c r="AZ122" s="44"/>
      <c r="BA122" s="44"/>
      <c r="BB122" s="44"/>
      <c r="BC122" s="388"/>
      <c r="BD122" s="356"/>
    </row>
    <row r="123" spans="2:59" x14ac:dyDescent="0.25">
      <c r="C123" s="61"/>
      <c r="D123" s="44"/>
      <c r="E123" s="44"/>
      <c r="F123" s="44"/>
      <c r="G123" s="44"/>
      <c r="H123" s="44"/>
      <c r="I123" s="44"/>
      <c r="J123" s="44"/>
      <c r="K123" s="44"/>
      <c r="L123" s="44"/>
      <c r="M123" s="388"/>
      <c r="N123" s="399"/>
      <c r="O123" s="44"/>
      <c r="P123" s="46"/>
      <c r="Q123" s="44"/>
      <c r="R123" s="44"/>
      <c r="S123" s="46"/>
      <c r="T123" s="46"/>
      <c r="U123" s="44"/>
      <c r="V123" s="46"/>
      <c r="W123" s="47"/>
      <c r="X123" s="48"/>
      <c r="Y123" s="48"/>
      <c r="Z123" s="48"/>
      <c r="AA123" s="44"/>
      <c r="AB123" s="44"/>
      <c r="AC123" s="44"/>
      <c r="AD123" s="44"/>
      <c r="AE123" s="44"/>
      <c r="AF123" s="44"/>
      <c r="AG123" s="44"/>
      <c r="AH123" s="44"/>
      <c r="AI123" s="44"/>
      <c r="AJ123" s="44"/>
      <c r="AK123" s="44"/>
      <c r="AL123" s="44"/>
      <c r="AM123" s="44"/>
      <c r="AN123" s="44"/>
      <c r="AO123" s="44"/>
      <c r="AP123" s="44"/>
      <c r="AQ123" s="44"/>
      <c r="AR123" s="45"/>
      <c r="AS123" s="44"/>
      <c r="AT123" s="44"/>
      <c r="AU123" s="44"/>
      <c r="AV123" s="44"/>
      <c r="AW123" s="44"/>
      <c r="AX123" s="44"/>
      <c r="AY123" s="44"/>
      <c r="AZ123" s="44"/>
      <c r="BA123" s="44"/>
      <c r="BB123" s="44"/>
      <c r="BC123" s="388"/>
      <c r="BD123" s="356"/>
    </row>
    <row r="124" spans="2:59" x14ac:dyDescent="0.25">
      <c r="C124" s="61"/>
      <c r="D124" s="44"/>
      <c r="E124" s="44"/>
      <c r="F124" s="44"/>
      <c r="G124" s="44"/>
      <c r="H124" s="44"/>
      <c r="I124" s="44"/>
      <c r="J124" s="44"/>
      <c r="K124" s="44"/>
      <c r="L124" s="44"/>
      <c r="M124" s="388"/>
      <c r="N124" s="399"/>
      <c r="O124" s="44"/>
      <c r="P124" s="46"/>
      <c r="Q124" s="44"/>
      <c r="R124" s="44"/>
      <c r="S124" s="46"/>
      <c r="T124" s="46"/>
      <c r="U124" s="44"/>
      <c r="V124" s="46"/>
      <c r="W124" s="47"/>
      <c r="X124" s="48"/>
      <c r="Y124" s="48"/>
      <c r="Z124" s="48"/>
      <c r="AA124" s="44"/>
      <c r="AB124" s="44"/>
      <c r="AC124" s="44"/>
      <c r="AD124" s="44"/>
      <c r="AE124" s="44"/>
      <c r="AF124" s="44"/>
      <c r="AG124" s="44"/>
      <c r="AH124" s="44"/>
      <c r="AI124" s="44"/>
      <c r="AJ124" s="44"/>
      <c r="AK124" s="44"/>
      <c r="AL124" s="44"/>
      <c r="AM124" s="44"/>
      <c r="AN124" s="44"/>
      <c r="AO124" s="44"/>
      <c r="AP124" s="44"/>
      <c r="AQ124" s="44"/>
      <c r="AR124" s="45"/>
      <c r="AS124" s="44"/>
      <c r="AT124" s="44"/>
      <c r="AU124" s="44"/>
      <c r="AV124" s="44"/>
      <c r="AW124" s="44"/>
      <c r="AX124" s="44"/>
      <c r="AY124" s="44"/>
      <c r="AZ124" s="44"/>
      <c r="BA124" s="44"/>
      <c r="BB124" s="44"/>
      <c r="BC124" s="388"/>
      <c r="BD124" s="356"/>
    </row>
    <row r="125" spans="2:59" x14ac:dyDescent="0.25">
      <c r="C125" s="61"/>
      <c r="D125" s="44"/>
      <c r="E125" s="44"/>
      <c r="F125" s="44"/>
      <c r="G125" s="44"/>
      <c r="H125" s="44"/>
      <c r="I125" s="44"/>
      <c r="J125" s="44"/>
      <c r="K125" s="44"/>
      <c r="L125" s="44"/>
      <c r="M125" s="388"/>
      <c r="N125" s="399"/>
      <c r="O125" s="44"/>
      <c r="P125" s="46"/>
      <c r="Q125" s="44"/>
      <c r="R125" s="44"/>
      <c r="S125" s="46"/>
      <c r="T125" s="46"/>
      <c r="U125" s="44"/>
      <c r="V125" s="46"/>
      <c r="W125" s="47"/>
      <c r="X125" s="48"/>
      <c r="Y125" s="48"/>
      <c r="Z125" s="48"/>
      <c r="AA125" s="44"/>
      <c r="AB125" s="44"/>
      <c r="AC125" s="44"/>
      <c r="AD125" s="44"/>
      <c r="AE125" s="44"/>
      <c r="AF125" s="44"/>
      <c r="AG125" s="44"/>
      <c r="AH125" s="44"/>
      <c r="AI125" s="44"/>
      <c r="AJ125" s="44"/>
      <c r="AK125" s="44"/>
      <c r="AL125" s="44"/>
      <c r="AM125" s="44"/>
      <c r="AN125" s="44"/>
      <c r="AO125" s="44"/>
      <c r="AP125" s="44"/>
      <c r="AQ125" s="44"/>
      <c r="AR125" s="45"/>
      <c r="AS125" s="44"/>
      <c r="AT125" s="44"/>
      <c r="AU125" s="44"/>
      <c r="AV125" s="44"/>
      <c r="AW125" s="44"/>
      <c r="AX125" s="44"/>
      <c r="AY125" s="44"/>
      <c r="AZ125" s="44"/>
      <c r="BA125" s="44"/>
      <c r="BB125" s="44"/>
      <c r="BC125" s="388"/>
      <c r="BD125" s="356"/>
    </row>
    <row r="126" spans="2:59" x14ac:dyDescent="0.25">
      <c r="C126" s="61"/>
      <c r="D126" s="44"/>
      <c r="E126" s="44"/>
      <c r="F126" s="44"/>
      <c r="G126" s="44"/>
      <c r="H126" s="44"/>
      <c r="I126" s="44"/>
      <c r="J126" s="44"/>
      <c r="K126" s="44"/>
      <c r="L126" s="44"/>
      <c r="M126" s="388"/>
      <c r="N126" s="399"/>
      <c r="O126" s="44"/>
      <c r="P126" s="46"/>
      <c r="Q126" s="44"/>
      <c r="R126" s="44"/>
      <c r="S126" s="46"/>
      <c r="T126" s="46"/>
      <c r="U126" s="44"/>
      <c r="V126" s="46"/>
      <c r="W126" s="47"/>
      <c r="X126" s="48"/>
      <c r="Y126" s="48"/>
      <c r="Z126" s="48"/>
      <c r="AA126" s="44"/>
      <c r="AB126" s="44"/>
      <c r="AC126" s="44"/>
      <c r="AD126" s="44"/>
      <c r="AE126" s="44"/>
      <c r="AF126" s="44"/>
      <c r="AG126" s="44"/>
      <c r="AH126" s="44"/>
      <c r="AI126" s="44"/>
      <c r="AJ126" s="44"/>
      <c r="AK126" s="44"/>
      <c r="AL126" s="44"/>
      <c r="AM126" s="44"/>
      <c r="AN126" s="44"/>
      <c r="AO126" s="44"/>
      <c r="AP126" s="44"/>
      <c r="AQ126" s="44"/>
      <c r="AR126" s="45"/>
      <c r="AS126" s="44"/>
      <c r="AT126" s="44"/>
      <c r="AU126" s="44"/>
      <c r="AV126" s="44"/>
      <c r="AW126" s="44"/>
      <c r="AX126" s="44"/>
      <c r="AY126" s="44"/>
      <c r="AZ126" s="44"/>
      <c r="BA126" s="44"/>
      <c r="BB126" s="44"/>
      <c r="BC126" s="388"/>
      <c r="BD126" s="356"/>
      <c r="BE126" s="357"/>
      <c r="BF126" s="357"/>
      <c r="BG126" s="362"/>
    </row>
    <row r="127" spans="2:59" s="24" customFormat="1" x14ac:dyDescent="0.25">
      <c r="B127" s="43"/>
      <c r="C127" s="61"/>
      <c r="D127" s="44"/>
      <c r="E127" s="44"/>
      <c r="F127" s="44"/>
      <c r="G127" s="44"/>
      <c r="H127" s="44"/>
      <c r="I127" s="44"/>
      <c r="J127" s="44"/>
      <c r="K127" s="44"/>
      <c r="L127" s="44"/>
      <c r="M127" s="388"/>
      <c r="N127" s="399"/>
      <c r="O127" s="44"/>
      <c r="P127" s="46"/>
      <c r="Q127" s="44"/>
      <c r="R127" s="44"/>
      <c r="S127" s="46"/>
      <c r="T127" s="46"/>
      <c r="U127" s="44"/>
      <c r="V127" s="46"/>
      <c r="W127" s="47"/>
      <c r="X127" s="48"/>
      <c r="Y127" s="48"/>
      <c r="Z127" s="48"/>
      <c r="AA127" s="44"/>
      <c r="AB127" s="44"/>
      <c r="AC127" s="44"/>
      <c r="AD127" s="44"/>
      <c r="AE127" s="44"/>
      <c r="AF127" s="44"/>
      <c r="AG127" s="44"/>
      <c r="AH127" s="44"/>
      <c r="AI127" s="44"/>
      <c r="AJ127" s="44"/>
      <c r="AK127" s="44"/>
      <c r="AL127" s="44"/>
      <c r="AM127" s="44"/>
      <c r="AN127" s="44"/>
      <c r="AO127" s="44"/>
      <c r="AP127" s="44"/>
      <c r="AQ127" s="44"/>
      <c r="AR127" s="45"/>
      <c r="AS127" s="44"/>
      <c r="AT127" s="44"/>
      <c r="AU127" s="44"/>
      <c r="AV127" s="44"/>
      <c r="AW127" s="44"/>
      <c r="AX127" s="44"/>
      <c r="AY127" s="44"/>
      <c r="AZ127" s="44"/>
      <c r="BA127" s="44"/>
      <c r="BB127" s="44"/>
      <c r="BC127" s="388"/>
      <c r="BD127" s="356"/>
      <c r="BE127" s="357"/>
      <c r="BF127" s="357"/>
      <c r="BG127" s="357"/>
    </row>
    <row r="128" spans="2:59" s="24" customFormat="1" x14ac:dyDescent="0.25">
      <c r="B128" s="43"/>
      <c r="C128" s="61"/>
      <c r="D128" s="44"/>
      <c r="E128" s="44"/>
      <c r="F128" s="44"/>
      <c r="G128" s="44"/>
      <c r="H128" s="44"/>
      <c r="I128" s="44"/>
      <c r="J128" s="44"/>
      <c r="K128" s="44"/>
      <c r="L128" s="44"/>
      <c r="M128" s="388"/>
      <c r="N128" s="399"/>
      <c r="O128" s="44"/>
      <c r="P128" s="46"/>
      <c r="Q128" s="44"/>
      <c r="R128" s="44"/>
      <c r="S128" s="46"/>
      <c r="T128" s="46"/>
      <c r="U128" s="44"/>
      <c r="V128" s="46"/>
      <c r="W128" s="47"/>
      <c r="X128" s="48"/>
      <c r="Y128" s="48"/>
      <c r="Z128" s="48"/>
      <c r="AA128" s="44"/>
      <c r="AB128" s="44"/>
      <c r="AC128" s="44"/>
      <c r="AD128" s="44"/>
      <c r="AE128" s="44"/>
      <c r="AF128" s="44"/>
      <c r="AG128" s="44"/>
      <c r="AH128" s="44"/>
      <c r="AI128" s="44"/>
      <c r="AJ128" s="44"/>
      <c r="AK128" s="44"/>
      <c r="AL128" s="44"/>
      <c r="AM128" s="44"/>
      <c r="AN128" s="44"/>
      <c r="AO128" s="44"/>
      <c r="AP128" s="44"/>
      <c r="AQ128" s="44"/>
      <c r="AR128" s="45"/>
      <c r="AS128" s="44"/>
      <c r="AT128" s="44"/>
      <c r="AU128" s="44"/>
      <c r="AV128" s="44"/>
      <c r="AW128" s="44"/>
      <c r="AX128" s="44"/>
      <c r="AY128" s="44"/>
      <c r="AZ128" s="44"/>
      <c r="BA128" s="44"/>
      <c r="BB128" s="44"/>
      <c r="BC128" s="388"/>
      <c r="BD128" s="356"/>
      <c r="BE128" s="357"/>
      <c r="BF128" s="357"/>
      <c r="BG128" s="357"/>
    </row>
    <row r="129" spans="2:59" s="24" customFormat="1" x14ac:dyDescent="0.25">
      <c r="B129" s="43"/>
      <c r="C129" s="51"/>
      <c r="D129" s="50"/>
      <c r="E129" s="50"/>
      <c r="F129" s="50"/>
      <c r="G129" s="50"/>
      <c r="H129" s="50"/>
      <c r="I129" s="50"/>
      <c r="J129" s="190"/>
      <c r="K129" s="190"/>
      <c r="L129" s="190"/>
      <c r="M129" s="60"/>
      <c r="N129" s="399"/>
      <c r="O129" s="44"/>
      <c r="P129" s="46"/>
      <c r="Q129" s="44"/>
      <c r="R129" s="44"/>
      <c r="S129" s="46"/>
      <c r="T129" s="46"/>
      <c r="U129" s="44"/>
      <c r="V129" s="46"/>
      <c r="W129" s="190"/>
      <c r="X129" s="154"/>
      <c r="Y129" s="154"/>
      <c r="Z129" s="154"/>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60"/>
      <c r="BD129" s="363"/>
      <c r="BE129" s="357"/>
      <c r="BF129" s="357"/>
      <c r="BG129" s="357"/>
    </row>
    <row r="130" spans="2:59" s="24" customFormat="1" x14ac:dyDescent="0.25">
      <c r="B130" s="43"/>
      <c r="C130" s="51"/>
      <c r="D130" s="50"/>
      <c r="E130" s="50"/>
      <c r="F130" s="50"/>
      <c r="G130" s="50"/>
      <c r="H130" s="50"/>
      <c r="I130" s="50"/>
      <c r="J130" s="190"/>
      <c r="K130" s="190"/>
      <c r="L130" s="190"/>
      <c r="M130" s="60"/>
      <c r="N130" s="399"/>
      <c r="O130" s="44"/>
      <c r="P130" s="46"/>
      <c r="Q130" s="44"/>
      <c r="R130" s="44"/>
      <c r="S130" s="46"/>
      <c r="T130" s="46"/>
      <c r="U130" s="44"/>
      <c r="V130" s="46"/>
      <c r="W130" s="190"/>
      <c r="X130" s="154"/>
      <c r="Y130" s="154"/>
      <c r="Z130" s="154"/>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60"/>
      <c r="BD130" s="363"/>
      <c r="BE130" s="357"/>
      <c r="BF130" s="357"/>
      <c r="BG130" s="357"/>
    </row>
    <row r="131" spans="2:59" s="24" customFormat="1" x14ac:dyDescent="0.25">
      <c r="B131" s="43"/>
      <c r="C131" s="51"/>
      <c r="D131" s="50"/>
      <c r="E131" s="50"/>
      <c r="F131" s="50"/>
      <c r="G131" s="50"/>
      <c r="H131" s="50"/>
      <c r="I131" s="50"/>
      <c r="J131" s="190"/>
      <c r="K131" s="190"/>
      <c r="L131" s="190"/>
      <c r="M131" s="60"/>
      <c r="N131" s="399"/>
      <c r="O131" s="44"/>
      <c r="P131" s="46"/>
      <c r="Q131" s="44"/>
      <c r="R131" s="44"/>
      <c r="S131" s="46"/>
      <c r="T131" s="46"/>
      <c r="U131" s="44"/>
      <c r="V131" s="46"/>
      <c r="W131" s="190"/>
      <c r="X131" s="154"/>
      <c r="Y131" s="154"/>
      <c r="Z131" s="154"/>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60"/>
      <c r="BD131" s="363"/>
      <c r="BE131" s="357"/>
      <c r="BF131" s="357"/>
      <c r="BG131" s="357"/>
    </row>
    <row r="132" spans="2:59" s="24" customFormat="1" x14ac:dyDescent="0.25">
      <c r="B132" s="43"/>
      <c r="C132" s="51"/>
      <c r="D132" s="50"/>
      <c r="E132" s="50"/>
      <c r="F132" s="50"/>
      <c r="G132" s="50"/>
      <c r="H132" s="50"/>
      <c r="I132" s="50"/>
      <c r="J132" s="190"/>
      <c r="K132" s="190"/>
      <c r="L132" s="190"/>
      <c r="M132" s="60"/>
      <c r="N132" s="399"/>
      <c r="O132" s="44"/>
      <c r="P132" s="46"/>
      <c r="Q132" s="44"/>
      <c r="R132" s="44"/>
      <c r="S132" s="46"/>
      <c r="T132" s="46"/>
      <c r="U132" s="44"/>
      <c r="V132" s="46"/>
      <c r="W132" s="190"/>
      <c r="X132" s="154"/>
      <c r="Y132" s="154"/>
      <c r="Z132" s="154"/>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60"/>
      <c r="BD132" s="363"/>
      <c r="BE132" s="357"/>
      <c r="BF132" s="357"/>
      <c r="BG132" s="357"/>
    </row>
    <row r="133" spans="2:59" s="24" customFormat="1" x14ac:dyDescent="0.25">
      <c r="B133" s="43"/>
      <c r="C133" s="51"/>
      <c r="D133" s="50"/>
      <c r="E133" s="50"/>
      <c r="F133" s="50"/>
      <c r="G133" s="50"/>
      <c r="H133" s="50"/>
      <c r="I133" s="50"/>
      <c r="J133" s="190"/>
      <c r="K133" s="190"/>
      <c r="L133" s="190"/>
      <c r="M133" s="60"/>
      <c r="N133" s="399"/>
      <c r="O133" s="44"/>
      <c r="P133" s="46"/>
      <c r="Q133" s="44"/>
      <c r="R133" s="44"/>
      <c r="S133" s="46"/>
      <c r="T133" s="46"/>
      <c r="U133" s="44"/>
      <c r="V133" s="46"/>
      <c r="W133" s="190"/>
      <c r="X133" s="154"/>
      <c r="Y133" s="154"/>
      <c r="Z133" s="154"/>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60"/>
      <c r="BD133" s="363"/>
      <c r="BE133" s="357"/>
      <c r="BF133" s="357"/>
      <c r="BG133" s="357"/>
    </row>
    <row r="134" spans="2:59" s="24" customFormat="1" x14ac:dyDescent="0.25">
      <c r="B134" s="43"/>
      <c r="C134" s="51"/>
      <c r="D134" s="50"/>
      <c r="E134" s="50"/>
      <c r="F134" s="50"/>
      <c r="G134" s="50"/>
      <c r="H134" s="50"/>
      <c r="I134" s="50"/>
      <c r="J134" s="190"/>
      <c r="K134" s="190"/>
      <c r="L134" s="190"/>
      <c r="M134" s="60"/>
      <c r="N134" s="399"/>
      <c r="O134" s="44"/>
      <c r="P134" s="46"/>
      <c r="Q134" s="44"/>
      <c r="R134" s="44"/>
      <c r="S134" s="46"/>
      <c r="T134" s="46"/>
      <c r="U134" s="44"/>
      <c r="V134" s="46"/>
      <c r="W134" s="190"/>
      <c r="X134" s="154"/>
      <c r="Y134" s="154"/>
      <c r="Z134" s="154"/>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60"/>
      <c r="BD134" s="363"/>
      <c r="BE134" s="357"/>
      <c r="BF134" s="357"/>
      <c r="BG134" s="357"/>
    </row>
    <row r="135" spans="2:59" s="24" customFormat="1" x14ac:dyDescent="0.25">
      <c r="B135" s="43"/>
      <c r="C135" s="51"/>
      <c r="D135" s="50"/>
      <c r="E135" s="50"/>
      <c r="F135" s="50"/>
      <c r="G135" s="50"/>
      <c r="H135" s="50"/>
      <c r="I135" s="50"/>
      <c r="J135" s="190"/>
      <c r="K135" s="190"/>
      <c r="L135" s="190"/>
      <c r="M135" s="60"/>
      <c r="N135" s="399"/>
      <c r="O135" s="44"/>
      <c r="P135" s="46"/>
      <c r="Q135" s="44"/>
      <c r="R135" s="44"/>
      <c r="S135" s="46"/>
      <c r="T135" s="46"/>
      <c r="U135" s="44"/>
      <c r="V135" s="46"/>
      <c r="W135" s="190"/>
      <c r="X135" s="154"/>
      <c r="Y135" s="154"/>
      <c r="Z135" s="154"/>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60"/>
      <c r="BD135" s="363"/>
      <c r="BE135" s="357"/>
      <c r="BF135" s="357"/>
      <c r="BG135" s="357"/>
    </row>
    <row r="136" spans="2:59" s="24" customFormat="1" x14ac:dyDescent="0.25">
      <c r="B136" s="43"/>
      <c r="C136" s="51"/>
      <c r="D136" s="50"/>
      <c r="E136" s="50"/>
      <c r="F136" s="50"/>
      <c r="G136" s="50"/>
      <c r="H136" s="50"/>
      <c r="I136" s="50"/>
      <c r="J136" s="190"/>
      <c r="K136" s="190"/>
      <c r="L136" s="190"/>
      <c r="M136" s="60"/>
      <c r="N136" s="399"/>
      <c r="O136" s="44"/>
      <c r="P136" s="46"/>
      <c r="Q136" s="44"/>
      <c r="R136" s="44"/>
      <c r="S136" s="46"/>
      <c r="T136" s="46"/>
      <c r="U136" s="44"/>
      <c r="V136" s="46"/>
      <c r="W136" s="190"/>
      <c r="X136" s="154"/>
      <c r="Y136" s="154"/>
      <c r="Z136" s="154"/>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60"/>
      <c r="BD136" s="363"/>
      <c r="BE136" s="357"/>
      <c r="BF136" s="357"/>
      <c r="BG136" s="357"/>
    </row>
    <row r="137" spans="2:59" s="24" customFormat="1" x14ac:dyDescent="0.25">
      <c r="B137" s="43"/>
      <c r="C137" s="51"/>
      <c r="D137" s="50"/>
      <c r="E137" s="50"/>
      <c r="F137" s="50"/>
      <c r="G137" s="50"/>
      <c r="H137" s="50"/>
      <c r="I137" s="50"/>
      <c r="J137" s="190"/>
      <c r="K137" s="190"/>
      <c r="L137" s="190"/>
      <c r="M137" s="60"/>
      <c r="N137" s="399"/>
      <c r="O137" s="44"/>
      <c r="P137" s="46"/>
      <c r="Q137" s="44"/>
      <c r="R137" s="44"/>
      <c r="S137" s="46"/>
      <c r="T137" s="46"/>
      <c r="U137" s="44"/>
      <c r="V137" s="46"/>
      <c r="W137" s="190"/>
      <c r="X137" s="154"/>
      <c r="Y137" s="154"/>
      <c r="Z137" s="154"/>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60"/>
      <c r="BD137" s="363"/>
      <c r="BE137" s="357"/>
      <c r="BF137" s="357"/>
      <c r="BG137" s="357"/>
    </row>
    <row r="138" spans="2:59" s="24" customFormat="1" x14ac:dyDescent="0.25">
      <c r="B138" s="43"/>
      <c r="C138" s="51"/>
      <c r="D138" s="50"/>
      <c r="E138" s="50"/>
      <c r="F138" s="50"/>
      <c r="G138" s="50"/>
      <c r="H138" s="50"/>
      <c r="I138" s="50"/>
      <c r="J138" s="190"/>
      <c r="K138" s="190"/>
      <c r="L138" s="190"/>
      <c r="M138" s="60"/>
      <c r="N138" s="399"/>
      <c r="O138" s="44"/>
      <c r="P138" s="46"/>
      <c r="Q138" s="44"/>
      <c r="R138" s="44"/>
      <c r="S138" s="46"/>
      <c r="T138" s="46"/>
      <c r="U138" s="44"/>
      <c r="V138" s="46"/>
      <c r="W138" s="190"/>
      <c r="X138" s="154"/>
      <c r="Y138" s="154"/>
      <c r="Z138" s="154"/>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60"/>
      <c r="BD138" s="363"/>
      <c r="BE138" s="357"/>
      <c r="BF138" s="357"/>
      <c r="BG138" s="357"/>
    </row>
    <row r="139" spans="2:59" s="24" customFormat="1" x14ac:dyDescent="0.25">
      <c r="B139" s="43"/>
      <c r="C139" s="51"/>
      <c r="D139" s="50"/>
      <c r="E139" s="50"/>
      <c r="F139" s="50"/>
      <c r="G139" s="50"/>
      <c r="H139" s="50"/>
      <c r="I139" s="50"/>
      <c r="J139" s="190"/>
      <c r="K139" s="190"/>
      <c r="L139" s="190"/>
      <c r="M139" s="60"/>
      <c r="N139" s="399"/>
      <c r="O139" s="44"/>
      <c r="P139" s="46"/>
      <c r="Q139" s="44"/>
      <c r="R139" s="44"/>
      <c r="S139" s="46"/>
      <c r="T139" s="46"/>
      <c r="U139" s="44"/>
      <c r="V139" s="46"/>
      <c r="W139" s="190"/>
      <c r="X139" s="154"/>
      <c r="Y139" s="154"/>
      <c r="Z139" s="154"/>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60"/>
      <c r="BD139" s="363"/>
      <c r="BE139" s="357"/>
      <c r="BF139" s="357"/>
      <c r="BG139" s="357"/>
    </row>
    <row r="140" spans="2:59" s="24" customFormat="1" x14ac:dyDescent="0.25">
      <c r="B140" s="43"/>
      <c r="C140" s="51"/>
      <c r="D140" s="50"/>
      <c r="E140" s="50"/>
      <c r="F140" s="50"/>
      <c r="G140" s="50"/>
      <c r="H140" s="50"/>
      <c r="I140" s="50"/>
      <c r="J140" s="190"/>
      <c r="K140" s="190"/>
      <c r="L140" s="190"/>
      <c r="M140" s="60"/>
      <c r="N140" s="399"/>
      <c r="O140" s="44"/>
      <c r="P140" s="46"/>
      <c r="Q140" s="44"/>
      <c r="R140" s="44"/>
      <c r="S140" s="46"/>
      <c r="T140" s="46"/>
      <c r="U140" s="44"/>
      <c r="V140" s="46"/>
      <c r="W140" s="190"/>
      <c r="X140" s="154"/>
      <c r="Y140" s="154"/>
      <c r="Z140" s="154"/>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60"/>
      <c r="BD140" s="363"/>
      <c r="BE140" s="357"/>
      <c r="BF140" s="357"/>
      <c r="BG140" s="357"/>
    </row>
    <row r="141" spans="2:59" s="24" customFormat="1" x14ac:dyDescent="0.25">
      <c r="B141" s="43"/>
      <c r="C141" s="51"/>
      <c r="D141" s="50"/>
      <c r="E141" s="50"/>
      <c r="F141" s="50"/>
      <c r="G141" s="50"/>
      <c r="H141" s="50"/>
      <c r="I141" s="50"/>
      <c r="J141" s="190"/>
      <c r="K141" s="190"/>
      <c r="L141" s="190"/>
      <c r="M141" s="60"/>
      <c r="N141" s="399"/>
      <c r="O141" s="44"/>
      <c r="P141" s="46"/>
      <c r="Q141" s="44"/>
      <c r="R141" s="44"/>
      <c r="S141" s="46"/>
      <c r="T141" s="46"/>
      <c r="U141" s="44"/>
      <c r="V141" s="46"/>
      <c r="W141" s="190"/>
      <c r="X141" s="154"/>
      <c r="Y141" s="154"/>
      <c r="Z141" s="154"/>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60"/>
      <c r="BD141" s="363"/>
      <c r="BE141" s="357"/>
      <c r="BF141" s="357"/>
      <c r="BG141" s="357"/>
    </row>
    <row r="142" spans="2:59" s="24" customFormat="1" x14ac:dyDescent="0.25">
      <c r="B142" s="43"/>
      <c r="C142" s="61"/>
      <c r="D142" s="44"/>
      <c r="E142" s="44"/>
      <c r="F142" s="44"/>
      <c r="G142" s="44"/>
      <c r="H142" s="44"/>
      <c r="I142" s="44"/>
      <c r="J142" s="44"/>
      <c r="K142" s="44"/>
      <c r="L142" s="44"/>
      <c r="M142" s="388"/>
      <c r="N142" s="399"/>
      <c r="O142" s="44"/>
      <c r="P142" s="46"/>
      <c r="Q142" s="44"/>
      <c r="R142" s="44"/>
      <c r="S142" s="46"/>
      <c r="T142" s="46"/>
      <c r="U142" s="44"/>
      <c r="V142" s="46"/>
      <c r="W142" s="47"/>
      <c r="X142" s="48"/>
      <c r="Y142" s="48"/>
      <c r="Z142" s="48"/>
      <c r="AA142" s="44"/>
      <c r="AB142" s="44"/>
      <c r="AC142" s="44"/>
      <c r="AD142" s="44"/>
      <c r="AE142" s="44"/>
      <c r="AF142" s="44"/>
      <c r="AG142" s="44"/>
      <c r="AH142" s="44"/>
      <c r="AI142" s="44"/>
      <c r="AJ142" s="44"/>
      <c r="AK142" s="44"/>
      <c r="AL142" s="44"/>
      <c r="AM142" s="44"/>
      <c r="AN142" s="44"/>
      <c r="AO142" s="44"/>
      <c r="AP142" s="44"/>
      <c r="AQ142" s="44"/>
      <c r="AR142" s="45"/>
      <c r="AS142" s="44"/>
      <c r="AT142" s="44"/>
      <c r="AU142" s="44"/>
      <c r="AV142" s="44"/>
      <c r="AW142" s="44"/>
      <c r="AX142" s="44"/>
      <c r="AY142" s="44"/>
      <c r="AZ142" s="44"/>
      <c r="BA142" s="44"/>
      <c r="BB142" s="44"/>
      <c r="BC142" s="388"/>
      <c r="BD142" s="356"/>
      <c r="BE142" s="357"/>
      <c r="BF142" s="357"/>
      <c r="BG142" s="357"/>
    </row>
    <row r="143" spans="2:59" s="24" customFormat="1" x14ac:dyDescent="0.25">
      <c r="B143" s="43"/>
      <c r="C143" s="61"/>
      <c r="D143" s="44"/>
      <c r="E143" s="44"/>
      <c r="F143" s="44"/>
      <c r="G143" s="44"/>
      <c r="H143" s="44"/>
      <c r="I143" s="44"/>
      <c r="J143" s="44"/>
      <c r="K143" s="44"/>
      <c r="L143" s="44"/>
      <c r="M143" s="388"/>
      <c r="N143" s="399"/>
      <c r="O143" s="44"/>
      <c r="P143" s="46"/>
      <c r="Q143" s="44"/>
      <c r="R143" s="44"/>
      <c r="S143" s="46"/>
      <c r="T143" s="46"/>
      <c r="U143" s="44"/>
      <c r="V143" s="46"/>
      <c r="W143" s="47"/>
      <c r="X143" s="48"/>
      <c r="Y143" s="48"/>
      <c r="Z143" s="48"/>
      <c r="AA143" s="44"/>
      <c r="AB143" s="44"/>
      <c r="AC143" s="44"/>
      <c r="AD143" s="44"/>
      <c r="AE143" s="44"/>
      <c r="AF143" s="44"/>
      <c r="AG143" s="44"/>
      <c r="AH143" s="44"/>
      <c r="AI143" s="44"/>
      <c r="AJ143" s="44"/>
      <c r="AK143" s="44"/>
      <c r="AL143" s="44"/>
      <c r="AM143" s="44"/>
      <c r="AN143" s="44"/>
      <c r="AO143" s="44"/>
      <c r="AP143" s="44"/>
      <c r="AQ143" s="44"/>
      <c r="AR143" s="45"/>
      <c r="AS143" s="44"/>
      <c r="AT143" s="44"/>
      <c r="AU143" s="44"/>
      <c r="AV143" s="44"/>
      <c r="AW143" s="44"/>
      <c r="AX143" s="44"/>
      <c r="AY143" s="44"/>
      <c r="AZ143" s="44"/>
      <c r="BA143" s="44"/>
      <c r="BB143" s="44"/>
      <c r="BC143" s="388"/>
      <c r="BD143" s="356"/>
      <c r="BE143" s="357"/>
      <c r="BF143" s="357"/>
      <c r="BG143" s="357"/>
    </row>
    <row r="144" spans="2:59" s="24" customFormat="1" x14ac:dyDescent="0.25">
      <c r="B144" s="43"/>
      <c r="C144" s="61"/>
      <c r="D144" s="44"/>
      <c r="E144" s="44"/>
      <c r="F144" s="44"/>
      <c r="G144" s="44"/>
      <c r="H144" s="44"/>
      <c r="I144" s="44"/>
      <c r="J144" s="44"/>
      <c r="K144" s="44"/>
      <c r="L144" s="44"/>
      <c r="M144" s="388"/>
      <c r="N144" s="399"/>
      <c r="O144" s="44"/>
      <c r="P144" s="46"/>
      <c r="Q144" s="44"/>
      <c r="R144" s="44"/>
      <c r="S144" s="46"/>
      <c r="T144" s="46"/>
      <c r="U144" s="44"/>
      <c r="V144" s="46"/>
      <c r="W144" s="47"/>
      <c r="X144" s="48"/>
      <c r="Y144" s="48"/>
      <c r="Z144" s="48"/>
      <c r="AA144" s="44"/>
      <c r="AB144" s="44"/>
      <c r="AC144" s="44"/>
      <c r="AD144" s="44"/>
      <c r="AE144" s="44"/>
      <c r="AF144" s="44"/>
      <c r="AG144" s="44"/>
      <c r="AH144" s="44"/>
      <c r="AI144" s="44"/>
      <c r="AJ144" s="44"/>
      <c r="AK144" s="44"/>
      <c r="AL144" s="44"/>
      <c r="AM144" s="44"/>
      <c r="AN144" s="44"/>
      <c r="AO144" s="44"/>
      <c r="AP144" s="44"/>
      <c r="AQ144" s="44"/>
      <c r="AR144" s="45"/>
      <c r="AS144" s="44"/>
      <c r="AT144" s="44"/>
      <c r="AU144" s="44"/>
      <c r="AV144" s="44"/>
      <c r="AW144" s="44"/>
      <c r="AX144" s="44"/>
      <c r="AY144" s="44"/>
      <c r="AZ144" s="44"/>
      <c r="BA144" s="44"/>
      <c r="BB144" s="44"/>
      <c r="BC144" s="388"/>
      <c r="BD144" s="356"/>
      <c r="BE144" s="357"/>
      <c r="BF144" s="357"/>
      <c r="BG144" s="357"/>
    </row>
    <row r="145" spans="2:59" s="24" customFormat="1" x14ac:dyDescent="0.25">
      <c r="B145" s="43"/>
      <c r="C145" s="61"/>
      <c r="D145" s="44"/>
      <c r="E145" s="44"/>
      <c r="F145" s="44"/>
      <c r="G145" s="44"/>
      <c r="H145" s="44"/>
      <c r="I145" s="44"/>
      <c r="J145" s="44"/>
      <c r="K145" s="44"/>
      <c r="L145" s="44"/>
      <c r="M145" s="388"/>
      <c r="N145" s="399"/>
      <c r="O145" s="44"/>
      <c r="P145" s="46"/>
      <c r="Q145" s="44"/>
      <c r="R145" s="44"/>
      <c r="S145" s="46"/>
      <c r="T145" s="46"/>
      <c r="U145" s="44"/>
      <c r="V145" s="46"/>
      <c r="W145" s="47"/>
      <c r="X145" s="48"/>
      <c r="Y145" s="48"/>
      <c r="Z145" s="48"/>
      <c r="AA145" s="44"/>
      <c r="AB145" s="44"/>
      <c r="AC145" s="44"/>
      <c r="AD145" s="44"/>
      <c r="AE145" s="44"/>
      <c r="AF145" s="44"/>
      <c r="AG145" s="44"/>
      <c r="AH145" s="44"/>
      <c r="AI145" s="44"/>
      <c r="AJ145" s="44"/>
      <c r="AK145" s="44"/>
      <c r="AL145" s="44"/>
      <c r="AM145" s="44"/>
      <c r="AN145" s="44"/>
      <c r="AO145" s="44"/>
      <c r="AP145" s="44"/>
      <c r="AQ145" s="44"/>
      <c r="AR145" s="45"/>
      <c r="AS145" s="44"/>
      <c r="AT145" s="44"/>
      <c r="AU145" s="44"/>
      <c r="AV145" s="44"/>
      <c r="AW145" s="44"/>
      <c r="AX145" s="44"/>
      <c r="AY145" s="44"/>
      <c r="AZ145" s="44"/>
      <c r="BA145" s="44"/>
      <c r="BB145" s="44"/>
      <c r="BC145" s="388"/>
      <c r="BD145" s="356"/>
      <c r="BE145" s="357"/>
      <c r="BF145" s="357"/>
      <c r="BG145" s="357"/>
    </row>
    <row r="146" spans="2:59" s="24" customFormat="1" x14ac:dyDescent="0.25">
      <c r="B146" s="43"/>
      <c r="C146" s="61"/>
      <c r="D146" s="44"/>
      <c r="E146" s="44"/>
      <c r="F146" s="44"/>
      <c r="G146" s="44"/>
      <c r="H146" s="44"/>
      <c r="I146" s="44"/>
      <c r="J146" s="44"/>
      <c r="K146" s="44"/>
      <c r="L146" s="44"/>
      <c r="M146" s="388"/>
      <c r="N146" s="399"/>
      <c r="O146" s="44"/>
      <c r="P146" s="46"/>
      <c r="Q146" s="44"/>
      <c r="R146" s="44"/>
      <c r="S146" s="46"/>
      <c r="T146" s="46"/>
      <c r="U146" s="44"/>
      <c r="V146" s="46"/>
      <c r="W146" s="47"/>
      <c r="X146" s="48"/>
      <c r="Y146" s="48"/>
      <c r="Z146" s="48"/>
      <c r="AA146" s="44"/>
      <c r="AB146" s="44"/>
      <c r="AC146" s="44"/>
      <c r="AD146" s="44"/>
      <c r="AE146" s="44"/>
      <c r="AF146" s="44"/>
      <c r="AG146" s="44"/>
      <c r="AH146" s="44"/>
      <c r="AI146" s="44"/>
      <c r="AJ146" s="44"/>
      <c r="AK146" s="44"/>
      <c r="AL146" s="44"/>
      <c r="AM146" s="44"/>
      <c r="AN146" s="44"/>
      <c r="AO146" s="44"/>
      <c r="AP146" s="44"/>
      <c r="AQ146" s="44"/>
      <c r="AR146" s="45"/>
      <c r="AS146" s="44"/>
      <c r="AT146" s="44"/>
      <c r="AU146" s="44"/>
      <c r="AV146" s="44"/>
      <c r="AW146" s="44"/>
      <c r="AX146" s="44"/>
      <c r="AY146" s="44"/>
      <c r="AZ146" s="44"/>
      <c r="BA146" s="44"/>
      <c r="BB146" s="44"/>
      <c r="BC146" s="388"/>
      <c r="BD146" s="356"/>
      <c r="BE146" s="357"/>
      <c r="BF146" s="357"/>
      <c r="BG146" s="357"/>
    </row>
    <row r="147" spans="2:59" s="24" customFormat="1" x14ac:dyDescent="0.25">
      <c r="B147" s="43"/>
      <c r="C147" s="61"/>
      <c r="D147" s="44"/>
      <c r="E147" s="44"/>
      <c r="F147" s="44"/>
      <c r="G147" s="44"/>
      <c r="H147" s="44"/>
      <c r="I147" s="44"/>
      <c r="J147" s="44"/>
      <c r="K147" s="44"/>
      <c r="L147" s="44"/>
      <c r="M147" s="388"/>
      <c r="N147" s="399"/>
      <c r="O147" s="44"/>
      <c r="P147" s="46"/>
      <c r="Q147" s="44"/>
      <c r="R147" s="44"/>
      <c r="S147" s="46"/>
      <c r="T147" s="46"/>
      <c r="U147" s="44"/>
      <c r="V147" s="46"/>
      <c r="W147" s="47"/>
      <c r="X147" s="48"/>
      <c r="Y147" s="48"/>
      <c r="Z147" s="48"/>
      <c r="AA147" s="44"/>
      <c r="AB147" s="44"/>
      <c r="AC147" s="44"/>
      <c r="AD147" s="44"/>
      <c r="AE147" s="44"/>
      <c r="AF147" s="44"/>
      <c r="AG147" s="44"/>
      <c r="AH147" s="44"/>
      <c r="AI147" s="44"/>
      <c r="AJ147" s="44"/>
      <c r="AK147" s="44"/>
      <c r="AL147" s="44"/>
      <c r="AM147" s="44"/>
      <c r="AN147" s="44"/>
      <c r="AO147" s="44"/>
      <c r="AP147" s="44"/>
      <c r="AQ147" s="44"/>
      <c r="AR147" s="45"/>
      <c r="AS147" s="44"/>
      <c r="AT147" s="44"/>
      <c r="AU147" s="44"/>
      <c r="AV147" s="44"/>
      <c r="AW147" s="44"/>
      <c r="AX147" s="44"/>
      <c r="AY147" s="44"/>
      <c r="AZ147" s="44"/>
      <c r="BA147" s="44"/>
      <c r="BB147" s="44"/>
      <c r="BC147" s="388"/>
      <c r="BD147" s="356"/>
      <c r="BE147" s="357"/>
      <c r="BF147" s="357"/>
      <c r="BG147" s="357"/>
    </row>
    <row r="148" spans="2:59" s="24" customFormat="1" x14ac:dyDescent="0.25">
      <c r="B148" s="43"/>
      <c r="C148" s="61"/>
      <c r="D148" s="44"/>
      <c r="E148" s="44"/>
      <c r="F148" s="44"/>
      <c r="G148" s="44"/>
      <c r="H148" s="44"/>
      <c r="I148" s="44"/>
      <c r="J148" s="44"/>
      <c r="K148" s="44"/>
      <c r="L148" s="44"/>
      <c r="M148" s="388"/>
      <c r="N148" s="399"/>
      <c r="O148" s="44"/>
      <c r="P148" s="46"/>
      <c r="Q148" s="44"/>
      <c r="R148" s="44"/>
      <c r="S148" s="46"/>
      <c r="T148" s="46"/>
      <c r="U148" s="44"/>
      <c r="V148" s="46"/>
      <c r="W148" s="47"/>
      <c r="X148" s="48"/>
      <c r="Y148" s="48"/>
      <c r="Z148" s="48"/>
      <c r="AA148" s="44"/>
      <c r="AB148" s="44"/>
      <c r="AC148" s="44"/>
      <c r="AD148" s="44"/>
      <c r="AE148" s="44"/>
      <c r="AF148" s="44"/>
      <c r="AG148" s="44"/>
      <c r="AH148" s="44"/>
      <c r="AI148" s="44"/>
      <c r="AJ148" s="44"/>
      <c r="AK148" s="44"/>
      <c r="AL148" s="44"/>
      <c r="AM148" s="44"/>
      <c r="AN148" s="44"/>
      <c r="AO148" s="44"/>
      <c r="AP148" s="44"/>
      <c r="AQ148" s="44"/>
      <c r="AR148" s="45"/>
      <c r="AS148" s="44"/>
      <c r="AT148" s="44"/>
      <c r="AU148" s="44"/>
      <c r="AV148" s="44"/>
      <c r="AW148" s="44"/>
      <c r="AX148" s="44"/>
      <c r="AY148" s="44"/>
      <c r="AZ148" s="44"/>
      <c r="BA148" s="44"/>
      <c r="BB148" s="44"/>
      <c r="BC148" s="388"/>
      <c r="BD148" s="356"/>
      <c r="BE148" s="357"/>
      <c r="BF148" s="357"/>
      <c r="BG148" s="357"/>
    </row>
    <row r="149" spans="2:59" s="24" customFormat="1" x14ac:dyDescent="0.25">
      <c r="B149" s="43"/>
      <c r="C149" s="61"/>
      <c r="D149" s="44"/>
      <c r="E149" s="44"/>
      <c r="F149" s="44"/>
      <c r="G149" s="44"/>
      <c r="H149" s="44"/>
      <c r="I149" s="44"/>
      <c r="J149" s="44"/>
      <c r="K149" s="44"/>
      <c r="L149" s="44"/>
      <c r="M149" s="388"/>
      <c r="N149" s="399"/>
      <c r="O149" s="44"/>
      <c r="P149" s="46"/>
      <c r="Q149" s="44"/>
      <c r="R149" s="44"/>
      <c r="S149" s="46"/>
      <c r="T149" s="46"/>
      <c r="U149" s="44"/>
      <c r="V149" s="46"/>
      <c r="W149" s="47"/>
      <c r="X149" s="48"/>
      <c r="Y149" s="48"/>
      <c r="Z149" s="48"/>
      <c r="AA149" s="44"/>
      <c r="AB149" s="44"/>
      <c r="AC149" s="44"/>
      <c r="AD149" s="44"/>
      <c r="AE149" s="44"/>
      <c r="AF149" s="44"/>
      <c r="AG149" s="44"/>
      <c r="AH149" s="44"/>
      <c r="AI149" s="44"/>
      <c r="AJ149" s="44"/>
      <c r="AK149" s="44"/>
      <c r="AL149" s="44"/>
      <c r="AM149" s="44"/>
      <c r="AN149" s="44"/>
      <c r="AO149" s="44"/>
      <c r="AP149" s="44"/>
      <c r="AQ149" s="44"/>
      <c r="AR149" s="45"/>
      <c r="AS149" s="44"/>
      <c r="AT149" s="44"/>
      <c r="AU149" s="44"/>
      <c r="AV149" s="44"/>
      <c r="AW149" s="44"/>
      <c r="AX149" s="44"/>
      <c r="AY149" s="44"/>
      <c r="AZ149" s="44"/>
      <c r="BA149" s="44"/>
      <c r="BB149" s="44"/>
      <c r="BC149" s="388"/>
      <c r="BD149" s="356"/>
      <c r="BE149" s="357"/>
      <c r="BF149" s="357"/>
      <c r="BG149" s="357"/>
    </row>
    <row r="150" spans="2:59" s="24" customFormat="1" x14ac:dyDescent="0.25">
      <c r="B150" s="43"/>
      <c r="C150" s="61"/>
      <c r="D150" s="44"/>
      <c r="E150" s="44"/>
      <c r="F150" s="44"/>
      <c r="G150" s="44"/>
      <c r="H150" s="44"/>
      <c r="I150" s="44"/>
      <c r="J150" s="44"/>
      <c r="K150" s="44"/>
      <c r="L150" s="44"/>
      <c r="M150" s="388"/>
      <c r="N150" s="399"/>
      <c r="O150" s="44"/>
      <c r="P150" s="46"/>
      <c r="Q150" s="44"/>
      <c r="R150" s="44"/>
      <c r="S150" s="46"/>
      <c r="T150" s="46"/>
      <c r="U150" s="44"/>
      <c r="V150" s="46"/>
      <c r="W150" s="47"/>
      <c r="X150" s="48"/>
      <c r="Y150" s="48"/>
      <c r="Z150" s="48"/>
      <c r="AA150" s="44"/>
      <c r="AB150" s="44"/>
      <c r="AC150" s="44"/>
      <c r="AD150" s="44"/>
      <c r="AE150" s="44"/>
      <c r="AF150" s="44"/>
      <c r="AG150" s="44"/>
      <c r="AH150" s="44"/>
      <c r="AI150" s="44"/>
      <c r="AJ150" s="44"/>
      <c r="AK150" s="44"/>
      <c r="AL150" s="44"/>
      <c r="AM150" s="44"/>
      <c r="AN150" s="44"/>
      <c r="AO150" s="44"/>
      <c r="AP150" s="44"/>
      <c r="AQ150" s="44"/>
      <c r="AR150" s="45"/>
      <c r="AS150" s="44"/>
      <c r="AT150" s="44"/>
      <c r="AU150" s="44"/>
      <c r="AV150" s="44"/>
      <c r="AW150" s="44"/>
      <c r="AX150" s="44"/>
      <c r="AY150" s="44"/>
      <c r="AZ150" s="44"/>
      <c r="BA150" s="44"/>
      <c r="BB150" s="44"/>
      <c r="BC150" s="388"/>
      <c r="BD150" s="356"/>
      <c r="BE150" s="357"/>
      <c r="BF150" s="357"/>
      <c r="BG150" s="357"/>
    </row>
    <row r="151" spans="2:59" s="24" customFormat="1" x14ac:dyDescent="0.25">
      <c r="B151" s="43"/>
      <c r="C151" s="61"/>
      <c r="D151" s="44"/>
      <c r="E151" s="44"/>
      <c r="F151" s="44"/>
      <c r="G151" s="44"/>
      <c r="H151" s="44"/>
      <c r="I151" s="44"/>
      <c r="J151" s="44"/>
      <c r="K151" s="44"/>
      <c r="L151" s="44"/>
      <c r="M151" s="388"/>
      <c r="N151" s="399"/>
      <c r="O151" s="44"/>
      <c r="P151" s="46"/>
      <c r="Q151" s="44"/>
      <c r="R151" s="44"/>
      <c r="S151" s="46"/>
      <c r="T151" s="46"/>
      <c r="U151" s="44"/>
      <c r="V151" s="46"/>
      <c r="W151" s="47"/>
      <c r="X151" s="48"/>
      <c r="Y151" s="48"/>
      <c r="Z151" s="48"/>
      <c r="AA151" s="44"/>
      <c r="AB151" s="44"/>
      <c r="AC151" s="44"/>
      <c r="AD151" s="44"/>
      <c r="AE151" s="44"/>
      <c r="AF151" s="44"/>
      <c r="AG151" s="44"/>
      <c r="AH151" s="44"/>
      <c r="AI151" s="44"/>
      <c r="AJ151" s="44"/>
      <c r="AK151" s="44"/>
      <c r="AL151" s="44"/>
      <c r="AM151" s="44"/>
      <c r="AN151" s="44"/>
      <c r="AO151" s="44"/>
      <c r="AP151" s="44"/>
      <c r="AQ151" s="44"/>
      <c r="AR151" s="45"/>
      <c r="AS151" s="44"/>
      <c r="AT151" s="44"/>
      <c r="AU151" s="44"/>
      <c r="AV151" s="44"/>
      <c r="AW151" s="44"/>
      <c r="AX151" s="44"/>
      <c r="AY151" s="44"/>
      <c r="AZ151" s="44"/>
      <c r="BA151" s="44"/>
      <c r="BB151" s="44"/>
      <c r="BC151" s="388"/>
      <c r="BD151" s="356"/>
      <c r="BE151" s="357"/>
      <c r="BF151" s="357"/>
      <c r="BG151" s="357"/>
    </row>
    <row r="152" spans="2:59" s="24" customFormat="1" x14ac:dyDescent="0.25">
      <c r="B152" s="43"/>
      <c r="C152" s="61"/>
      <c r="D152" s="44"/>
      <c r="E152" s="44"/>
      <c r="F152" s="44"/>
      <c r="G152" s="44"/>
      <c r="H152" s="44"/>
      <c r="I152" s="44"/>
      <c r="J152" s="44"/>
      <c r="K152" s="44"/>
      <c r="L152" s="44"/>
      <c r="M152" s="388"/>
      <c r="N152" s="399"/>
      <c r="O152" s="44"/>
      <c r="P152" s="46"/>
      <c r="Q152" s="44"/>
      <c r="R152" s="44"/>
      <c r="S152" s="46"/>
      <c r="T152" s="46"/>
      <c r="U152" s="44"/>
      <c r="V152" s="46"/>
      <c r="W152" s="47"/>
      <c r="X152" s="48"/>
      <c r="Y152" s="48"/>
      <c r="Z152" s="48"/>
      <c r="AA152" s="44"/>
      <c r="AB152" s="44"/>
      <c r="AC152" s="44"/>
      <c r="AD152" s="44"/>
      <c r="AE152" s="44"/>
      <c r="AF152" s="44"/>
      <c r="AG152" s="44"/>
      <c r="AH152" s="44"/>
      <c r="AI152" s="44"/>
      <c r="AJ152" s="44"/>
      <c r="AK152" s="44"/>
      <c r="AL152" s="44"/>
      <c r="AM152" s="44"/>
      <c r="AN152" s="44"/>
      <c r="AO152" s="44"/>
      <c r="AP152" s="44"/>
      <c r="AQ152" s="44"/>
      <c r="AR152" s="45"/>
      <c r="AS152" s="44"/>
      <c r="AT152" s="44"/>
      <c r="AU152" s="44"/>
      <c r="AV152" s="44"/>
      <c r="AW152" s="44"/>
      <c r="AX152" s="44"/>
      <c r="AY152" s="44"/>
      <c r="AZ152" s="44"/>
      <c r="BA152" s="44"/>
      <c r="BB152" s="44"/>
      <c r="BC152" s="388"/>
      <c r="BD152" s="356"/>
      <c r="BE152" s="357"/>
      <c r="BF152" s="357"/>
      <c r="BG152" s="357"/>
    </row>
    <row r="153" spans="2:59" s="24" customFormat="1" x14ac:dyDescent="0.25">
      <c r="B153" s="43"/>
      <c r="C153" s="61"/>
      <c r="D153" s="44"/>
      <c r="E153" s="44"/>
      <c r="F153" s="44"/>
      <c r="G153" s="44"/>
      <c r="H153" s="44"/>
      <c r="I153" s="44"/>
      <c r="J153" s="44"/>
      <c r="K153" s="44"/>
      <c r="L153" s="44"/>
      <c r="M153" s="388"/>
      <c r="N153" s="399"/>
      <c r="O153" s="44"/>
      <c r="P153" s="46"/>
      <c r="Q153" s="44"/>
      <c r="R153" s="44"/>
      <c r="S153" s="46"/>
      <c r="T153" s="46"/>
      <c r="U153" s="44"/>
      <c r="V153" s="46"/>
      <c r="W153" s="47"/>
      <c r="X153" s="48"/>
      <c r="Y153" s="48"/>
      <c r="Z153" s="48"/>
      <c r="AA153" s="44"/>
      <c r="AB153" s="44"/>
      <c r="AC153" s="44"/>
      <c r="AD153" s="44"/>
      <c r="AE153" s="44"/>
      <c r="AF153" s="44"/>
      <c r="AG153" s="44"/>
      <c r="AH153" s="44"/>
      <c r="AI153" s="44"/>
      <c r="AJ153" s="44"/>
      <c r="AK153" s="44"/>
      <c r="AL153" s="44"/>
      <c r="AM153" s="44"/>
      <c r="AN153" s="44"/>
      <c r="AO153" s="44"/>
      <c r="AP153" s="44"/>
      <c r="AQ153" s="44"/>
      <c r="AR153" s="45"/>
      <c r="AS153" s="44"/>
      <c r="AT153" s="44"/>
      <c r="AU153" s="44"/>
      <c r="AV153" s="44"/>
      <c r="AW153" s="44"/>
      <c r="AX153" s="44"/>
      <c r="AY153" s="44"/>
      <c r="AZ153" s="44"/>
      <c r="BA153" s="44"/>
      <c r="BB153" s="44"/>
      <c r="BC153" s="388"/>
      <c r="BD153" s="356"/>
      <c r="BE153" s="357"/>
      <c r="BF153" s="357"/>
      <c r="BG153" s="357"/>
    </row>
    <row r="154" spans="2:59" s="24" customFormat="1" x14ac:dyDescent="0.25">
      <c r="B154" s="43"/>
      <c r="C154" s="61"/>
      <c r="D154" s="44"/>
      <c r="E154" s="44"/>
      <c r="F154" s="44"/>
      <c r="G154" s="44"/>
      <c r="H154" s="44"/>
      <c r="I154" s="44"/>
      <c r="J154" s="44"/>
      <c r="K154" s="44"/>
      <c r="L154" s="44"/>
      <c r="M154" s="388"/>
      <c r="N154" s="399"/>
      <c r="O154" s="44"/>
      <c r="P154" s="46"/>
      <c r="Q154" s="44"/>
      <c r="R154" s="44"/>
      <c r="S154" s="46"/>
      <c r="T154" s="46"/>
      <c r="U154" s="44"/>
      <c r="V154" s="46"/>
      <c r="W154" s="47"/>
      <c r="X154" s="48"/>
      <c r="Y154" s="48"/>
      <c r="Z154" s="48"/>
      <c r="AA154" s="44"/>
      <c r="AB154" s="44"/>
      <c r="AC154" s="44"/>
      <c r="AD154" s="44"/>
      <c r="AE154" s="44"/>
      <c r="AF154" s="44"/>
      <c r="AG154" s="44"/>
      <c r="AH154" s="44"/>
      <c r="AI154" s="44"/>
      <c r="AJ154" s="44"/>
      <c r="AK154" s="44"/>
      <c r="AL154" s="44"/>
      <c r="AM154" s="44"/>
      <c r="AN154" s="44"/>
      <c r="AO154" s="44"/>
      <c r="AP154" s="44"/>
      <c r="AQ154" s="44"/>
      <c r="AR154" s="45"/>
      <c r="AS154" s="44"/>
      <c r="AT154" s="44"/>
      <c r="AU154" s="44"/>
      <c r="AV154" s="44"/>
      <c r="AW154" s="44"/>
      <c r="AX154" s="44"/>
      <c r="AY154" s="44"/>
      <c r="AZ154" s="44"/>
      <c r="BA154" s="44"/>
      <c r="BB154" s="44"/>
      <c r="BC154" s="388"/>
      <c r="BD154" s="356"/>
      <c r="BE154" s="357"/>
      <c r="BF154" s="357"/>
      <c r="BG154" s="357"/>
    </row>
    <row r="155" spans="2:59" s="24" customFormat="1" x14ac:dyDescent="0.25">
      <c r="B155" s="43"/>
      <c r="C155" s="61"/>
      <c r="D155" s="44"/>
      <c r="E155" s="44"/>
      <c r="F155" s="44"/>
      <c r="G155" s="44"/>
      <c r="H155" s="44"/>
      <c r="I155" s="44"/>
      <c r="J155" s="44"/>
      <c r="K155" s="44"/>
      <c r="L155" s="44"/>
      <c r="M155" s="388"/>
      <c r="N155" s="399"/>
      <c r="O155" s="44"/>
      <c r="P155" s="46"/>
      <c r="Q155" s="44"/>
      <c r="R155" s="44"/>
      <c r="S155" s="46"/>
      <c r="T155" s="46"/>
      <c r="U155" s="44"/>
      <c r="V155" s="46"/>
      <c r="W155" s="47"/>
      <c r="X155" s="48"/>
      <c r="Y155" s="48"/>
      <c r="Z155" s="48"/>
      <c r="AA155" s="44"/>
      <c r="AB155" s="44"/>
      <c r="AC155" s="44"/>
      <c r="AD155" s="44"/>
      <c r="AE155" s="44"/>
      <c r="AF155" s="44"/>
      <c r="AG155" s="44"/>
      <c r="AH155" s="44"/>
      <c r="AI155" s="44"/>
      <c r="AJ155" s="44"/>
      <c r="AK155" s="44"/>
      <c r="AL155" s="44"/>
      <c r="AM155" s="44"/>
      <c r="AN155" s="44"/>
      <c r="AO155" s="44"/>
      <c r="AP155" s="44"/>
      <c r="AQ155" s="44"/>
      <c r="AR155" s="45"/>
      <c r="AS155" s="44"/>
      <c r="AT155" s="44"/>
      <c r="AU155" s="44"/>
      <c r="AV155" s="44"/>
      <c r="AW155" s="44"/>
      <c r="AX155" s="44"/>
      <c r="AY155" s="44"/>
      <c r="AZ155" s="44"/>
      <c r="BA155" s="44"/>
      <c r="BB155" s="44"/>
      <c r="BC155" s="388"/>
      <c r="BD155" s="356"/>
      <c r="BE155" s="357"/>
      <c r="BF155" s="357"/>
      <c r="BG155" s="357"/>
    </row>
    <row r="156" spans="2:59" s="24" customFormat="1" x14ac:dyDescent="0.25">
      <c r="B156" s="43"/>
      <c r="C156" s="61"/>
      <c r="D156" s="44"/>
      <c r="E156" s="44"/>
      <c r="F156" s="44"/>
      <c r="G156" s="44"/>
      <c r="H156" s="44"/>
      <c r="I156" s="44"/>
      <c r="J156" s="44"/>
      <c r="K156" s="44"/>
      <c r="L156" s="44"/>
      <c r="M156" s="388"/>
      <c r="N156" s="399"/>
      <c r="O156" s="44"/>
      <c r="P156" s="46"/>
      <c r="Q156" s="44"/>
      <c r="R156" s="44"/>
      <c r="S156" s="46"/>
      <c r="T156" s="46"/>
      <c r="U156" s="44"/>
      <c r="V156" s="46"/>
      <c r="W156" s="47"/>
      <c r="X156" s="48"/>
      <c r="Y156" s="48"/>
      <c r="Z156" s="48"/>
      <c r="AA156" s="44"/>
      <c r="AB156" s="44"/>
      <c r="AC156" s="44"/>
      <c r="AD156" s="44"/>
      <c r="AE156" s="44"/>
      <c r="AF156" s="44"/>
      <c r="AG156" s="44"/>
      <c r="AH156" s="44"/>
      <c r="AI156" s="44"/>
      <c r="AJ156" s="44"/>
      <c r="AK156" s="44"/>
      <c r="AL156" s="44"/>
      <c r="AM156" s="44"/>
      <c r="AN156" s="44"/>
      <c r="AO156" s="44"/>
      <c r="AP156" s="44"/>
      <c r="AQ156" s="44"/>
      <c r="AR156" s="45"/>
      <c r="AS156" s="44"/>
      <c r="AT156" s="44"/>
      <c r="AU156" s="44"/>
      <c r="AV156" s="44"/>
      <c r="AW156" s="44"/>
      <c r="AX156" s="44"/>
      <c r="AY156" s="44"/>
      <c r="AZ156" s="44"/>
      <c r="BA156" s="44"/>
      <c r="BB156" s="44"/>
      <c r="BC156" s="388"/>
      <c r="BD156" s="356"/>
      <c r="BE156" s="357"/>
      <c r="BF156" s="357"/>
      <c r="BG156" s="357"/>
    </row>
    <row r="157" spans="2:59" s="24" customFormat="1" x14ac:dyDescent="0.25">
      <c r="B157" s="43"/>
      <c r="C157" s="61"/>
      <c r="D157" s="44"/>
      <c r="E157" s="44"/>
      <c r="F157" s="44"/>
      <c r="G157" s="44"/>
      <c r="H157" s="44"/>
      <c r="I157" s="44"/>
      <c r="J157" s="44"/>
      <c r="K157" s="44"/>
      <c r="L157" s="44"/>
      <c r="M157" s="388"/>
      <c r="N157" s="399"/>
      <c r="O157" s="44"/>
      <c r="P157" s="46"/>
      <c r="Q157" s="44"/>
      <c r="R157" s="44"/>
      <c r="S157" s="46"/>
      <c r="T157" s="46"/>
      <c r="U157" s="44"/>
      <c r="V157" s="46"/>
      <c r="W157" s="47"/>
      <c r="X157" s="48"/>
      <c r="Y157" s="48"/>
      <c r="Z157" s="48"/>
      <c r="AA157" s="44"/>
      <c r="AB157" s="44"/>
      <c r="AC157" s="44"/>
      <c r="AD157" s="44"/>
      <c r="AE157" s="44"/>
      <c r="AF157" s="44"/>
      <c r="AG157" s="44"/>
      <c r="AH157" s="44"/>
      <c r="AI157" s="44"/>
      <c r="AJ157" s="44"/>
      <c r="AK157" s="44"/>
      <c r="AL157" s="44"/>
      <c r="AM157" s="44"/>
      <c r="AN157" s="44"/>
      <c r="AO157" s="44"/>
      <c r="AP157" s="44"/>
      <c r="AQ157" s="44"/>
      <c r="AR157" s="45"/>
      <c r="AS157" s="44"/>
      <c r="AT157" s="44"/>
      <c r="AU157" s="44"/>
      <c r="AV157" s="44"/>
      <c r="AW157" s="44"/>
      <c r="AX157" s="44"/>
      <c r="AY157" s="44"/>
      <c r="AZ157" s="44"/>
      <c r="BA157" s="44"/>
      <c r="BB157" s="44"/>
      <c r="BC157" s="388"/>
      <c r="BD157" s="356"/>
      <c r="BE157" s="357"/>
      <c r="BF157" s="357"/>
      <c r="BG157" s="357"/>
    </row>
    <row r="158" spans="2:59" s="24" customFormat="1" x14ac:dyDescent="0.25">
      <c r="B158" s="43"/>
      <c r="C158" s="61"/>
      <c r="D158" s="44"/>
      <c r="E158" s="44"/>
      <c r="F158" s="44"/>
      <c r="G158" s="44"/>
      <c r="H158" s="44"/>
      <c r="I158" s="44"/>
      <c r="J158" s="44"/>
      <c r="K158" s="44"/>
      <c r="L158" s="44"/>
      <c r="M158" s="388"/>
      <c r="N158" s="399"/>
      <c r="O158" s="44"/>
      <c r="P158" s="46"/>
      <c r="Q158" s="44"/>
      <c r="R158" s="44"/>
      <c r="S158" s="46"/>
      <c r="T158" s="46"/>
      <c r="U158" s="44"/>
      <c r="V158" s="46"/>
      <c r="W158" s="47"/>
      <c r="X158" s="48"/>
      <c r="Y158" s="48"/>
      <c r="Z158" s="48"/>
      <c r="AA158" s="44"/>
      <c r="AB158" s="44"/>
      <c r="AC158" s="44"/>
      <c r="AD158" s="44"/>
      <c r="AE158" s="44"/>
      <c r="AF158" s="44"/>
      <c r="AG158" s="44"/>
      <c r="AH158" s="44"/>
      <c r="AI158" s="44"/>
      <c r="AJ158" s="44"/>
      <c r="AK158" s="44"/>
      <c r="AL158" s="44"/>
      <c r="AM158" s="44"/>
      <c r="AN158" s="44"/>
      <c r="AO158" s="44"/>
      <c r="AP158" s="44"/>
      <c r="AQ158" s="44"/>
      <c r="AR158" s="45"/>
      <c r="AS158" s="44"/>
      <c r="AT158" s="44"/>
      <c r="AU158" s="44"/>
      <c r="AV158" s="44"/>
      <c r="AW158" s="44"/>
      <c r="AX158" s="44"/>
      <c r="AY158" s="44"/>
      <c r="AZ158" s="44"/>
      <c r="BA158" s="44"/>
      <c r="BB158" s="44"/>
      <c r="BC158" s="388"/>
      <c r="BD158" s="356"/>
      <c r="BE158" s="357"/>
      <c r="BF158" s="357"/>
      <c r="BG158" s="357"/>
    </row>
    <row r="159" spans="2:59" s="24" customFormat="1" x14ac:dyDescent="0.25">
      <c r="B159" s="43"/>
      <c r="C159" s="61"/>
      <c r="D159" s="44"/>
      <c r="E159" s="44"/>
      <c r="F159" s="44"/>
      <c r="G159" s="44"/>
      <c r="H159" s="44"/>
      <c r="I159" s="44"/>
      <c r="J159" s="44"/>
      <c r="K159" s="44"/>
      <c r="L159" s="44"/>
      <c r="M159" s="388"/>
      <c r="N159" s="399"/>
      <c r="O159" s="44"/>
      <c r="P159" s="46"/>
      <c r="Q159" s="44"/>
      <c r="R159" s="44"/>
      <c r="S159" s="46"/>
      <c r="T159" s="46"/>
      <c r="U159" s="44"/>
      <c r="V159" s="46"/>
      <c r="W159" s="47"/>
      <c r="X159" s="48"/>
      <c r="Y159" s="48"/>
      <c r="Z159" s="48"/>
      <c r="AA159" s="44"/>
      <c r="AB159" s="44"/>
      <c r="AC159" s="44"/>
      <c r="AD159" s="44"/>
      <c r="AE159" s="44"/>
      <c r="AF159" s="44"/>
      <c r="AG159" s="44"/>
      <c r="AH159" s="44"/>
      <c r="AI159" s="44"/>
      <c r="AJ159" s="44"/>
      <c r="AK159" s="44"/>
      <c r="AL159" s="44"/>
      <c r="AM159" s="44"/>
      <c r="AN159" s="44"/>
      <c r="AO159" s="44"/>
      <c r="AP159" s="44"/>
      <c r="AQ159" s="44"/>
      <c r="AR159" s="45"/>
      <c r="AS159" s="44"/>
      <c r="AT159" s="44"/>
      <c r="AU159" s="44"/>
      <c r="AV159" s="44"/>
      <c r="AW159" s="44"/>
      <c r="AX159" s="44"/>
      <c r="AY159" s="44"/>
      <c r="AZ159" s="44"/>
      <c r="BA159" s="44"/>
      <c r="BB159" s="44"/>
      <c r="BC159" s="388"/>
      <c r="BD159" s="356"/>
      <c r="BE159" s="357"/>
      <c r="BF159" s="357"/>
      <c r="BG159" s="357"/>
    </row>
    <row r="160" spans="2:59" s="24" customFormat="1" x14ac:dyDescent="0.25">
      <c r="B160" s="43"/>
      <c r="C160" s="61"/>
      <c r="D160" s="44"/>
      <c r="E160" s="44"/>
      <c r="F160" s="44"/>
      <c r="G160" s="44"/>
      <c r="H160" s="44"/>
      <c r="I160" s="44"/>
      <c r="J160" s="44"/>
      <c r="K160" s="44"/>
      <c r="L160" s="44"/>
      <c r="M160" s="388"/>
      <c r="N160" s="399"/>
      <c r="O160" s="44"/>
      <c r="P160" s="46"/>
      <c r="Q160" s="44"/>
      <c r="R160" s="44"/>
      <c r="S160" s="46"/>
      <c r="T160" s="46"/>
      <c r="U160" s="44"/>
      <c r="V160" s="46"/>
      <c r="W160" s="47"/>
      <c r="X160" s="48"/>
      <c r="Y160" s="48"/>
      <c r="Z160" s="48"/>
      <c r="AA160" s="44"/>
      <c r="AB160" s="44"/>
      <c r="AC160" s="44"/>
      <c r="AD160" s="44"/>
      <c r="AE160" s="44"/>
      <c r="AF160" s="44"/>
      <c r="AG160" s="44"/>
      <c r="AH160" s="44"/>
      <c r="AI160" s="44"/>
      <c r="AJ160" s="44"/>
      <c r="AK160" s="44"/>
      <c r="AL160" s="44"/>
      <c r="AM160" s="44"/>
      <c r="AN160" s="44"/>
      <c r="AO160" s="44"/>
      <c r="AP160" s="44"/>
      <c r="AQ160" s="44"/>
      <c r="AR160" s="45"/>
      <c r="AS160" s="44"/>
      <c r="AT160" s="44"/>
      <c r="AU160" s="44"/>
      <c r="AV160" s="44"/>
      <c r="AW160" s="44"/>
      <c r="AX160" s="44"/>
      <c r="AY160" s="44"/>
      <c r="AZ160" s="44"/>
      <c r="BA160" s="44"/>
      <c r="BB160" s="44"/>
      <c r="BC160" s="388"/>
      <c r="BD160" s="356"/>
      <c r="BE160" s="357"/>
      <c r="BF160" s="357"/>
      <c r="BG160" s="357"/>
    </row>
    <row r="161" spans="2:59" s="24" customFormat="1" x14ac:dyDescent="0.25">
      <c r="B161" s="43"/>
      <c r="C161" s="61"/>
      <c r="D161" s="44"/>
      <c r="E161" s="44"/>
      <c r="F161" s="44"/>
      <c r="G161" s="44"/>
      <c r="H161" s="44"/>
      <c r="I161" s="44"/>
      <c r="J161" s="44"/>
      <c r="K161" s="44"/>
      <c r="L161" s="44"/>
      <c r="M161" s="388"/>
      <c r="N161" s="399"/>
      <c r="O161" s="44"/>
      <c r="P161" s="46"/>
      <c r="Q161" s="44"/>
      <c r="R161" s="44"/>
      <c r="S161" s="46"/>
      <c r="T161" s="46"/>
      <c r="U161" s="44"/>
      <c r="V161" s="46"/>
      <c r="W161" s="47"/>
      <c r="X161" s="48"/>
      <c r="Y161" s="48"/>
      <c r="Z161" s="48"/>
      <c r="AA161" s="44"/>
      <c r="AB161" s="44"/>
      <c r="AC161" s="44"/>
      <c r="AD161" s="44"/>
      <c r="AE161" s="44"/>
      <c r="AF161" s="44"/>
      <c r="AG161" s="44"/>
      <c r="AH161" s="44"/>
      <c r="AI161" s="44"/>
      <c r="AJ161" s="44"/>
      <c r="AK161" s="44"/>
      <c r="AL161" s="44"/>
      <c r="AM161" s="44"/>
      <c r="AN161" s="44"/>
      <c r="AO161" s="44"/>
      <c r="AP161" s="44"/>
      <c r="AQ161" s="44"/>
      <c r="AR161" s="45"/>
      <c r="AS161" s="44"/>
      <c r="AT161" s="44"/>
      <c r="AU161" s="44"/>
      <c r="AV161" s="44"/>
      <c r="AW161" s="44"/>
      <c r="AX161" s="44"/>
      <c r="AY161" s="44"/>
      <c r="AZ161" s="44"/>
      <c r="BA161" s="44"/>
      <c r="BB161" s="44"/>
      <c r="BC161" s="388"/>
      <c r="BD161" s="356"/>
      <c r="BE161" s="357"/>
      <c r="BF161" s="357"/>
      <c r="BG161" s="357"/>
    </row>
    <row r="162" spans="2:59" s="24" customFormat="1" x14ac:dyDescent="0.25">
      <c r="B162" s="43"/>
      <c r="C162" s="61"/>
      <c r="D162" s="44"/>
      <c r="E162" s="44"/>
      <c r="F162" s="44"/>
      <c r="G162" s="44"/>
      <c r="H162" s="44"/>
      <c r="I162" s="44"/>
      <c r="J162" s="44"/>
      <c r="K162" s="44"/>
      <c r="L162" s="44"/>
      <c r="M162" s="388"/>
      <c r="N162" s="399"/>
      <c r="O162" s="44"/>
      <c r="P162" s="46"/>
      <c r="Q162" s="44"/>
      <c r="R162" s="44"/>
      <c r="S162" s="46"/>
      <c r="T162" s="46"/>
      <c r="U162" s="44"/>
      <c r="V162" s="46"/>
      <c r="W162" s="47"/>
      <c r="X162" s="48"/>
      <c r="Y162" s="48"/>
      <c r="Z162" s="48"/>
      <c r="AA162" s="44"/>
      <c r="AB162" s="44"/>
      <c r="AC162" s="44"/>
      <c r="AD162" s="44"/>
      <c r="AE162" s="44"/>
      <c r="AF162" s="44"/>
      <c r="AG162" s="44"/>
      <c r="AH162" s="44"/>
      <c r="AI162" s="44"/>
      <c r="AJ162" s="44"/>
      <c r="AK162" s="44"/>
      <c r="AL162" s="44"/>
      <c r="AM162" s="44"/>
      <c r="AN162" s="44"/>
      <c r="AO162" s="44"/>
      <c r="AP162" s="44"/>
      <c r="AQ162" s="44"/>
      <c r="AR162" s="45"/>
      <c r="AS162" s="44"/>
      <c r="AT162" s="44"/>
      <c r="AU162" s="44"/>
      <c r="AV162" s="44"/>
      <c r="AW162" s="44"/>
      <c r="AX162" s="44"/>
      <c r="AY162" s="44"/>
      <c r="AZ162" s="44"/>
      <c r="BA162" s="44"/>
      <c r="BB162" s="44"/>
      <c r="BC162" s="388"/>
      <c r="BD162" s="356"/>
      <c r="BE162" s="357"/>
      <c r="BF162" s="357"/>
      <c r="BG162" s="357"/>
    </row>
    <row r="163" spans="2:59" s="24" customFormat="1" x14ac:dyDescent="0.25">
      <c r="B163" s="43"/>
      <c r="C163" s="61"/>
      <c r="D163" s="44"/>
      <c r="E163" s="44"/>
      <c r="F163" s="44"/>
      <c r="G163" s="44"/>
      <c r="H163" s="44"/>
      <c r="I163" s="44"/>
      <c r="J163" s="44"/>
      <c r="K163" s="44"/>
      <c r="L163" s="44"/>
      <c r="M163" s="388"/>
      <c r="N163" s="399"/>
      <c r="O163" s="44"/>
      <c r="P163" s="46"/>
      <c r="Q163" s="44"/>
      <c r="R163" s="44"/>
      <c r="S163" s="46"/>
      <c r="T163" s="46"/>
      <c r="U163" s="44"/>
      <c r="V163" s="46"/>
      <c r="W163" s="47"/>
      <c r="X163" s="48"/>
      <c r="Y163" s="48"/>
      <c r="Z163" s="48"/>
      <c r="AA163" s="44"/>
      <c r="AB163" s="44"/>
      <c r="AC163" s="44"/>
      <c r="AD163" s="44"/>
      <c r="AE163" s="44"/>
      <c r="AF163" s="44"/>
      <c r="AG163" s="44"/>
      <c r="AH163" s="44"/>
      <c r="AI163" s="44"/>
      <c r="AJ163" s="44"/>
      <c r="AK163" s="44"/>
      <c r="AL163" s="44"/>
      <c r="AM163" s="44"/>
      <c r="AN163" s="44"/>
      <c r="AO163" s="44"/>
      <c r="AP163" s="44"/>
      <c r="AQ163" s="44"/>
      <c r="AR163" s="45"/>
      <c r="AS163" s="44"/>
      <c r="AT163" s="44"/>
      <c r="AU163" s="44"/>
      <c r="AV163" s="44"/>
      <c r="AW163" s="44"/>
      <c r="AX163" s="44"/>
      <c r="AY163" s="44"/>
      <c r="AZ163" s="44"/>
      <c r="BA163" s="44"/>
      <c r="BB163" s="44"/>
      <c r="BC163" s="388"/>
      <c r="BD163" s="356"/>
      <c r="BE163" s="357"/>
      <c r="BF163" s="357"/>
      <c r="BG163" s="357"/>
    </row>
    <row r="164" spans="2:59" s="24" customFormat="1" x14ac:dyDescent="0.25">
      <c r="B164" s="43"/>
      <c r="C164" s="61"/>
      <c r="D164" s="44"/>
      <c r="E164" s="44"/>
      <c r="F164" s="44"/>
      <c r="G164" s="44"/>
      <c r="H164" s="44"/>
      <c r="I164" s="44"/>
      <c r="J164" s="44"/>
      <c r="K164" s="44"/>
      <c r="L164" s="44"/>
      <c r="M164" s="388"/>
      <c r="N164" s="399"/>
      <c r="O164" s="44"/>
      <c r="P164" s="46"/>
      <c r="Q164" s="44"/>
      <c r="R164" s="44"/>
      <c r="S164" s="46"/>
      <c r="T164" s="46"/>
      <c r="U164" s="44"/>
      <c r="V164" s="46"/>
      <c r="W164" s="47"/>
      <c r="X164" s="48"/>
      <c r="Y164" s="48"/>
      <c r="Z164" s="48"/>
      <c r="AA164" s="44"/>
      <c r="AB164" s="44"/>
      <c r="AC164" s="44"/>
      <c r="AD164" s="44"/>
      <c r="AE164" s="44"/>
      <c r="AF164" s="44"/>
      <c r="AG164" s="44"/>
      <c r="AH164" s="44"/>
      <c r="AI164" s="44"/>
      <c r="AJ164" s="44"/>
      <c r="AK164" s="44"/>
      <c r="AL164" s="44"/>
      <c r="AM164" s="44"/>
      <c r="AN164" s="44"/>
      <c r="AO164" s="44"/>
      <c r="AP164" s="44"/>
      <c r="AQ164" s="44"/>
      <c r="AR164" s="45"/>
      <c r="AS164" s="44"/>
      <c r="AT164" s="44"/>
      <c r="AU164" s="44"/>
      <c r="AV164" s="44"/>
      <c r="AW164" s="44"/>
      <c r="AX164" s="44"/>
      <c r="AY164" s="44"/>
      <c r="AZ164" s="44"/>
      <c r="BA164" s="44"/>
      <c r="BB164" s="44"/>
      <c r="BC164" s="388"/>
      <c r="BD164" s="356"/>
      <c r="BE164" s="357"/>
      <c r="BF164" s="357"/>
      <c r="BG164" s="357"/>
    </row>
    <row r="165" spans="2:59" s="24" customFormat="1" x14ac:dyDescent="0.25">
      <c r="B165" s="43"/>
      <c r="C165" s="61"/>
      <c r="D165" s="44"/>
      <c r="E165" s="44"/>
      <c r="F165" s="44"/>
      <c r="G165" s="44"/>
      <c r="H165" s="44"/>
      <c r="I165" s="44"/>
      <c r="J165" s="44"/>
      <c r="K165" s="44"/>
      <c r="L165" s="44"/>
      <c r="M165" s="388"/>
      <c r="N165" s="399"/>
      <c r="O165" s="44"/>
      <c r="P165" s="46"/>
      <c r="Q165" s="44"/>
      <c r="R165" s="44"/>
      <c r="S165" s="46"/>
      <c r="T165" s="46"/>
      <c r="U165" s="44"/>
      <c r="V165" s="46"/>
      <c r="W165" s="47"/>
      <c r="X165" s="48"/>
      <c r="Y165" s="48"/>
      <c r="Z165" s="48"/>
      <c r="AA165" s="44"/>
      <c r="AB165" s="44"/>
      <c r="AC165" s="44"/>
      <c r="AD165" s="44"/>
      <c r="AE165" s="44"/>
      <c r="AF165" s="44"/>
      <c r="AG165" s="44"/>
      <c r="AH165" s="44"/>
      <c r="AI165" s="44"/>
      <c r="AJ165" s="44"/>
      <c r="AK165" s="44"/>
      <c r="AL165" s="44"/>
      <c r="AM165" s="44"/>
      <c r="AN165" s="44"/>
      <c r="AO165" s="44"/>
      <c r="AP165" s="44"/>
      <c r="AQ165" s="44"/>
      <c r="AR165" s="45"/>
      <c r="AS165" s="44"/>
      <c r="AT165" s="44"/>
      <c r="AU165" s="44"/>
      <c r="AV165" s="44"/>
      <c r="AW165" s="44"/>
      <c r="AX165" s="44"/>
      <c r="AY165" s="44"/>
      <c r="AZ165" s="44"/>
      <c r="BA165" s="44"/>
      <c r="BB165" s="44"/>
      <c r="BC165" s="388"/>
      <c r="BD165" s="356"/>
      <c r="BE165" s="357"/>
      <c r="BF165" s="357"/>
      <c r="BG165" s="357"/>
    </row>
    <row r="166" spans="2:59" s="24" customFormat="1" x14ac:dyDescent="0.25">
      <c r="B166" s="43"/>
      <c r="C166" s="61"/>
      <c r="D166" s="44"/>
      <c r="E166" s="44"/>
      <c r="F166" s="44"/>
      <c r="G166" s="44"/>
      <c r="H166" s="44"/>
      <c r="I166" s="44"/>
      <c r="J166" s="44"/>
      <c r="K166" s="44"/>
      <c r="L166" s="44"/>
      <c r="M166" s="388"/>
      <c r="N166" s="399"/>
      <c r="O166" s="44"/>
      <c r="P166" s="46"/>
      <c r="Q166" s="44"/>
      <c r="R166" s="44"/>
      <c r="S166" s="46"/>
      <c r="T166" s="46"/>
      <c r="U166" s="44"/>
      <c r="V166" s="46"/>
      <c r="W166" s="47"/>
      <c r="X166" s="48"/>
      <c r="Y166" s="48"/>
      <c r="Z166" s="48"/>
      <c r="AA166" s="44"/>
      <c r="AB166" s="44"/>
      <c r="AC166" s="44"/>
      <c r="AD166" s="44"/>
      <c r="AE166" s="44"/>
      <c r="AF166" s="44"/>
      <c r="AG166" s="44"/>
      <c r="AH166" s="44"/>
      <c r="AI166" s="44"/>
      <c r="AJ166" s="44"/>
      <c r="AK166" s="44"/>
      <c r="AL166" s="44"/>
      <c r="AM166" s="44"/>
      <c r="AN166" s="44"/>
      <c r="AO166" s="44"/>
      <c r="AP166" s="44"/>
      <c r="AQ166" s="44"/>
      <c r="AR166" s="45"/>
      <c r="AS166" s="44"/>
      <c r="AT166" s="44"/>
      <c r="AU166" s="44"/>
      <c r="AV166" s="44"/>
      <c r="AW166" s="44"/>
      <c r="AX166" s="44"/>
      <c r="AY166" s="44"/>
      <c r="AZ166" s="44"/>
      <c r="BA166" s="44"/>
      <c r="BB166" s="44"/>
      <c r="BC166" s="388"/>
      <c r="BD166" s="356"/>
      <c r="BE166" s="357"/>
      <c r="BF166" s="357"/>
      <c r="BG166" s="357"/>
    </row>
    <row r="167" spans="2:59" s="24" customFormat="1" x14ac:dyDescent="0.25">
      <c r="B167" s="43"/>
      <c r="C167" s="61"/>
      <c r="D167" s="44"/>
      <c r="E167" s="44"/>
      <c r="F167" s="44"/>
      <c r="G167" s="44"/>
      <c r="H167" s="44"/>
      <c r="I167" s="44"/>
      <c r="J167" s="44"/>
      <c r="K167" s="44"/>
      <c r="L167" s="44"/>
      <c r="M167" s="388"/>
      <c r="N167" s="399"/>
      <c r="O167" s="44"/>
      <c r="P167" s="46"/>
      <c r="Q167" s="44"/>
      <c r="R167" s="44"/>
      <c r="S167" s="46"/>
      <c r="T167" s="46"/>
      <c r="U167" s="44"/>
      <c r="V167" s="46"/>
      <c r="W167" s="47"/>
      <c r="X167" s="48"/>
      <c r="Y167" s="48"/>
      <c r="Z167" s="48"/>
      <c r="AA167" s="44"/>
      <c r="AB167" s="44"/>
      <c r="AC167" s="44"/>
      <c r="AD167" s="44"/>
      <c r="AE167" s="44"/>
      <c r="AF167" s="44"/>
      <c r="AG167" s="44"/>
      <c r="AH167" s="44"/>
      <c r="AI167" s="44"/>
      <c r="AJ167" s="44"/>
      <c r="AK167" s="44"/>
      <c r="AL167" s="44"/>
      <c r="AM167" s="44"/>
      <c r="AN167" s="44"/>
      <c r="AO167" s="44"/>
      <c r="AP167" s="44"/>
      <c r="AQ167" s="44"/>
      <c r="AR167" s="45"/>
      <c r="AS167" s="44"/>
      <c r="AT167" s="44"/>
      <c r="AU167" s="44"/>
      <c r="AV167" s="44"/>
      <c r="AW167" s="44"/>
      <c r="AX167" s="44"/>
      <c r="AY167" s="44"/>
      <c r="AZ167" s="44"/>
      <c r="BA167" s="44"/>
      <c r="BB167" s="44"/>
      <c r="BC167" s="388"/>
      <c r="BD167" s="356"/>
      <c r="BE167" s="361"/>
      <c r="BF167" s="361"/>
      <c r="BG167" s="357"/>
    </row>
    <row r="168" spans="2:59" x14ac:dyDescent="0.25">
      <c r="C168" s="61"/>
      <c r="D168" s="44"/>
      <c r="E168" s="44"/>
      <c r="F168" s="44"/>
      <c r="G168" s="44"/>
      <c r="H168" s="44"/>
      <c r="I168" s="44"/>
      <c r="J168" s="44"/>
      <c r="K168" s="44"/>
      <c r="L168" s="44"/>
      <c r="M168" s="388"/>
      <c r="N168" s="399"/>
      <c r="O168" s="44"/>
      <c r="P168" s="46"/>
      <c r="Q168" s="44"/>
      <c r="R168" s="44"/>
      <c r="S168" s="46"/>
      <c r="T168" s="46"/>
      <c r="U168" s="44"/>
      <c r="V168" s="46"/>
      <c r="W168" s="47"/>
      <c r="X168" s="48"/>
      <c r="Y168" s="48"/>
      <c r="Z168" s="48"/>
      <c r="AA168" s="44"/>
      <c r="AB168" s="44"/>
      <c r="AC168" s="44"/>
      <c r="AD168" s="44"/>
      <c r="AE168" s="44"/>
      <c r="AF168" s="44"/>
      <c r="AG168" s="44"/>
      <c r="AH168" s="44"/>
      <c r="AI168" s="44"/>
      <c r="AJ168" s="44"/>
      <c r="AK168" s="44"/>
      <c r="AL168" s="44"/>
      <c r="AM168" s="44"/>
      <c r="AN168" s="44"/>
      <c r="AO168" s="44"/>
      <c r="AP168" s="44"/>
      <c r="AQ168" s="44"/>
      <c r="AR168" s="45"/>
      <c r="AS168" s="44"/>
      <c r="AT168" s="44"/>
      <c r="AU168" s="44"/>
      <c r="AV168" s="44"/>
      <c r="AW168" s="44"/>
      <c r="AX168" s="44"/>
      <c r="AY168" s="44"/>
      <c r="AZ168" s="44"/>
      <c r="BA168" s="44"/>
      <c r="BB168" s="44"/>
      <c r="BC168" s="388"/>
      <c r="BD168" s="356"/>
    </row>
    <row r="169" spans="2:59" x14ac:dyDescent="0.25">
      <c r="C169" s="61"/>
      <c r="D169" s="44"/>
      <c r="E169" s="44"/>
      <c r="F169" s="44"/>
      <c r="G169" s="44"/>
      <c r="H169" s="44"/>
      <c r="I169" s="44"/>
      <c r="J169" s="44"/>
      <c r="K169" s="44"/>
      <c r="L169" s="44"/>
      <c r="M169" s="388"/>
      <c r="N169" s="399"/>
      <c r="O169" s="44"/>
      <c r="P169" s="46"/>
      <c r="Q169" s="44"/>
      <c r="R169" s="44"/>
      <c r="S169" s="46"/>
      <c r="T169" s="46"/>
      <c r="U169" s="44"/>
      <c r="V169" s="46"/>
      <c r="W169" s="47"/>
      <c r="X169" s="48"/>
      <c r="Y169" s="48"/>
      <c r="Z169" s="48"/>
      <c r="AA169" s="44"/>
      <c r="AB169" s="44"/>
      <c r="AC169" s="44"/>
      <c r="AD169" s="44"/>
      <c r="AE169" s="44"/>
      <c r="AF169" s="44"/>
      <c r="AG169" s="44"/>
      <c r="AH169" s="44"/>
      <c r="AI169" s="44"/>
      <c r="AJ169" s="44"/>
      <c r="AK169" s="44"/>
      <c r="AL169" s="44"/>
      <c r="AM169" s="44"/>
      <c r="AN169" s="44"/>
      <c r="AO169" s="44"/>
      <c r="AP169" s="44"/>
      <c r="AQ169" s="44"/>
      <c r="AR169" s="45"/>
      <c r="AS169" s="44"/>
      <c r="AT169" s="44"/>
      <c r="AU169" s="44"/>
      <c r="AV169" s="44"/>
      <c r="AW169" s="44"/>
      <c r="AX169" s="44"/>
      <c r="AY169" s="44"/>
      <c r="AZ169" s="44"/>
      <c r="BA169" s="44"/>
      <c r="BB169" s="44"/>
      <c r="BC169" s="388"/>
      <c r="BD169" s="356"/>
    </row>
    <row r="170" spans="2:59" x14ac:dyDescent="0.25">
      <c r="C170" s="61"/>
      <c r="D170" s="44"/>
      <c r="E170" s="44"/>
      <c r="F170" s="44"/>
      <c r="G170" s="44"/>
      <c r="H170" s="44"/>
      <c r="I170" s="44"/>
      <c r="J170" s="44"/>
      <c r="K170" s="44"/>
      <c r="L170" s="44"/>
      <c r="M170" s="388"/>
      <c r="N170" s="399"/>
      <c r="O170" s="44"/>
      <c r="P170" s="46"/>
      <c r="Q170" s="44"/>
      <c r="R170" s="44"/>
      <c r="S170" s="46"/>
      <c r="T170" s="46"/>
      <c r="U170" s="44"/>
      <c r="V170" s="46"/>
      <c r="W170" s="47"/>
      <c r="X170" s="48"/>
      <c r="Y170" s="48"/>
      <c r="Z170" s="48"/>
      <c r="AA170" s="44"/>
      <c r="AB170" s="44"/>
      <c r="AC170" s="44"/>
      <c r="AD170" s="44"/>
      <c r="AE170" s="44"/>
      <c r="AF170" s="44"/>
      <c r="AG170" s="44"/>
      <c r="AH170" s="44"/>
      <c r="AI170" s="44"/>
      <c r="AJ170" s="44"/>
      <c r="AK170" s="44"/>
      <c r="AL170" s="44"/>
      <c r="AM170" s="44"/>
      <c r="AN170" s="44"/>
      <c r="AO170" s="44"/>
      <c r="AP170" s="44"/>
      <c r="AQ170" s="44"/>
      <c r="AR170" s="45"/>
      <c r="AS170" s="44"/>
      <c r="AT170" s="44"/>
      <c r="AU170" s="44"/>
      <c r="AV170" s="44"/>
      <c r="AW170" s="44"/>
      <c r="AX170" s="44"/>
      <c r="AY170" s="44"/>
      <c r="AZ170" s="44"/>
      <c r="BA170" s="44"/>
      <c r="BB170" s="44"/>
      <c r="BC170" s="388"/>
      <c r="BD170" s="356"/>
    </row>
    <row r="171" spans="2:59" x14ac:dyDescent="0.25">
      <c r="C171" s="61"/>
      <c r="D171" s="44"/>
      <c r="E171" s="44"/>
      <c r="F171" s="44"/>
      <c r="G171" s="44"/>
      <c r="H171" s="44"/>
      <c r="I171" s="44"/>
      <c r="J171" s="44"/>
      <c r="K171" s="44"/>
      <c r="L171" s="44"/>
      <c r="M171" s="388"/>
      <c r="N171" s="399"/>
      <c r="O171" s="44"/>
      <c r="P171" s="46"/>
      <c r="Q171" s="44"/>
      <c r="R171" s="44"/>
      <c r="S171" s="46"/>
      <c r="T171" s="46"/>
      <c r="U171" s="44"/>
      <c r="V171" s="46"/>
      <c r="W171" s="47"/>
      <c r="X171" s="48"/>
      <c r="Y171" s="48"/>
      <c r="Z171" s="48"/>
      <c r="AA171" s="44"/>
      <c r="AB171" s="44"/>
      <c r="AC171" s="44"/>
      <c r="AD171" s="44"/>
      <c r="AE171" s="44"/>
      <c r="AF171" s="44"/>
      <c r="AG171" s="44"/>
      <c r="AH171" s="44"/>
      <c r="AI171" s="44"/>
      <c r="AJ171" s="44"/>
      <c r="AK171" s="44"/>
      <c r="AL171" s="44"/>
      <c r="AM171" s="44"/>
      <c r="AN171" s="44"/>
      <c r="AO171" s="44"/>
      <c r="AP171" s="44"/>
      <c r="AQ171" s="44"/>
      <c r="AR171" s="45"/>
      <c r="AS171" s="44"/>
      <c r="AT171" s="44"/>
      <c r="AU171" s="44"/>
      <c r="AV171" s="44"/>
      <c r="AW171" s="44"/>
      <c r="AX171" s="44"/>
      <c r="AY171" s="44"/>
      <c r="AZ171" s="44"/>
      <c r="BA171" s="44"/>
      <c r="BB171" s="44"/>
      <c r="BC171" s="388"/>
      <c r="BD171" s="356"/>
    </row>
    <row r="172" spans="2:59" x14ac:dyDescent="0.25">
      <c r="C172" s="61"/>
      <c r="D172" s="44"/>
      <c r="E172" s="44"/>
      <c r="F172" s="44"/>
      <c r="G172" s="44"/>
      <c r="H172" s="44"/>
      <c r="I172" s="44"/>
      <c r="J172" s="44"/>
      <c r="K172" s="44"/>
      <c r="L172" s="44"/>
      <c r="M172" s="388"/>
      <c r="N172" s="399"/>
      <c r="O172" s="44"/>
      <c r="P172" s="46"/>
      <c r="Q172" s="44"/>
      <c r="R172" s="44"/>
      <c r="S172" s="46"/>
      <c r="T172" s="46"/>
      <c r="U172" s="44"/>
      <c r="V172" s="46"/>
      <c r="W172" s="47"/>
      <c r="X172" s="48"/>
      <c r="Y172" s="48"/>
      <c r="Z172" s="48"/>
      <c r="AA172" s="44"/>
      <c r="AB172" s="44"/>
      <c r="AC172" s="44"/>
      <c r="AD172" s="44"/>
      <c r="AE172" s="44"/>
      <c r="AF172" s="44"/>
      <c r="AG172" s="44"/>
      <c r="AH172" s="44"/>
      <c r="AI172" s="44"/>
      <c r="AJ172" s="44"/>
      <c r="AK172" s="44"/>
      <c r="AL172" s="44"/>
      <c r="AM172" s="44"/>
      <c r="AN172" s="44"/>
      <c r="AO172" s="44"/>
      <c r="AP172" s="44"/>
      <c r="AQ172" s="44"/>
      <c r="AR172" s="45"/>
      <c r="AS172" s="44"/>
      <c r="AT172" s="44"/>
      <c r="AU172" s="44"/>
      <c r="AV172" s="44"/>
      <c r="AW172" s="44"/>
      <c r="AX172" s="44"/>
      <c r="AY172" s="44"/>
      <c r="AZ172" s="44"/>
      <c r="BA172" s="44"/>
      <c r="BB172" s="44"/>
      <c r="BC172" s="388"/>
      <c r="BD172" s="356"/>
    </row>
    <row r="173" spans="2:59" x14ac:dyDescent="0.25">
      <c r="C173" s="61"/>
      <c r="D173" s="44"/>
      <c r="E173" s="44"/>
      <c r="F173" s="44"/>
      <c r="G173" s="44"/>
      <c r="H173" s="44"/>
      <c r="I173" s="44"/>
      <c r="J173" s="44"/>
      <c r="K173" s="44"/>
      <c r="L173" s="44"/>
      <c r="M173" s="388"/>
      <c r="N173" s="399"/>
      <c r="O173" s="44"/>
      <c r="P173" s="46"/>
      <c r="Q173" s="44"/>
      <c r="R173" s="44"/>
      <c r="S173" s="46"/>
      <c r="T173" s="46"/>
      <c r="U173" s="44"/>
      <c r="V173" s="46"/>
      <c r="W173" s="47"/>
      <c r="X173" s="48"/>
      <c r="Y173" s="48"/>
      <c r="Z173" s="48"/>
      <c r="AA173" s="44"/>
      <c r="AB173" s="44"/>
      <c r="AC173" s="44"/>
      <c r="AD173" s="44"/>
      <c r="AE173" s="44"/>
      <c r="AF173" s="44"/>
      <c r="AG173" s="44"/>
      <c r="AH173" s="44"/>
      <c r="AI173" s="44"/>
      <c r="AJ173" s="44"/>
      <c r="AK173" s="44"/>
      <c r="AL173" s="44"/>
      <c r="AM173" s="44"/>
      <c r="AN173" s="44"/>
      <c r="AO173" s="44"/>
      <c r="AP173" s="44"/>
      <c r="AQ173" s="44"/>
      <c r="AR173" s="45"/>
      <c r="AS173" s="44"/>
      <c r="AT173" s="44"/>
      <c r="AU173" s="44"/>
      <c r="AV173" s="44"/>
      <c r="AW173" s="44"/>
      <c r="AX173" s="44"/>
      <c r="AY173" s="44"/>
      <c r="AZ173" s="44"/>
      <c r="BA173" s="44"/>
      <c r="BB173" s="44"/>
      <c r="BC173" s="388"/>
      <c r="BD173" s="356"/>
    </row>
    <row r="174" spans="2:59" x14ac:dyDescent="0.25">
      <c r="C174" s="61"/>
      <c r="D174" s="44"/>
      <c r="E174" s="44"/>
      <c r="F174" s="44"/>
      <c r="G174" s="44"/>
      <c r="H174" s="44"/>
      <c r="I174" s="44"/>
      <c r="J174" s="44"/>
      <c r="K174" s="44"/>
      <c r="L174" s="44"/>
      <c r="M174" s="388"/>
      <c r="N174" s="399"/>
      <c r="O174" s="44"/>
      <c r="P174" s="46"/>
      <c r="Q174" s="44"/>
      <c r="R174" s="44"/>
      <c r="S174" s="46"/>
      <c r="T174" s="46"/>
      <c r="U174" s="44"/>
      <c r="V174" s="46"/>
      <c r="W174" s="47"/>
      <c r="X174" s="48"/>
      <c r="Y174" s="48"/>
      <c r="Z174" s="48"/>
      <c r="AA174" s="44"/>
      <c r="AB174" s="44"/>
      <c r="AC174" s="44"/>
      <c r="AD174" s="44"/>
      <c r="AE174" s="44"/>
      <c r="AF174" s="44"/>
      <c r="AG174" s="44"/>
      <c r="AH174" s="44"/>
      <c r="AI174" s="44"/>
      <c r="AJ174" s="44"/>
      <c r="AK174" s="44"/>
      <c r="AL174" s="44"/>
      <c r="AM174" s="44"/>
      <c r="AN174" s="44"/>
      <c r="AO174" s="44"/>
      <c r="AP174" s="44"/>
      <c r="AQ174" s="44"/>
      <c r="AR174" s="45"/>
      <c r="AS174" s="44"/>
      <c r="AT174" s="44"/>
      <c r="AU174" s="44"/>
      <c r="AV174" s="44"/>
      <c r="AW174" s="44"/>
      <c r="AX174" s="44"/>
      <c r="AY174" s="44"/>
      <c r="AZ174" s="44"/>
      <c r="BA174" s="44"/>
      <c r="BB174" s="44"/>
      <c r="BC174" s="388"/>
      <c r="BD174" s="356"/>
    </row>
    <row r="175" spans="2:59" x14ac:dyDescent="0.25">
      <c r="C175" s="61"/>
      <c r="D175" s="44"/>
      <c r="E175" s="44"/>
      <c r="F175" s="44"/>
      <c r="G175" s="44"/>
      <c r="H175" s="44"/>
      <c r="I175" s="44"/>
      <c r="J175" s="44"/>
      <c r="K175" s="44"/>
      <c r="L175" s="44"/>
      <c r="M175" s="388"/>
      <c r="N175" s="399"/>
      <c r="O175" s="44"/>
      <c r="P175" s="46"/>
      <c r="Q175" s="44"/>
      <c r="R175" s="44"/>
      <c r="S175" s="46"/>
      <c r="T175" s="46"/>
      <c r="U175" s="44"/>
      <c r="V175" s="46"/>
      <c r="W175" s="47"/>
      <c r="X175" s="48"/>
      <c r="Y175" s="48"/>
      <c r="Z175" s="48"/>
      <c r="AA175" s="44"/>
      <c r="AB175" s="44"/>
      <c r="AC175" s="44"/>
      <c r="AD175" s="44"/>
      <c r="AE175" s="44"/>
      <c r="AF175" s="44"/>
      <c r="AG175" s="44"/>
      <c r="AH175" s="44"/>
      <c r="AI175" s="44"/>
      <c r="AJ175" s="44"/>
      <c r="AK175" s="44"/>
      <c r="AL175" s="44"/>
      <c r="AM175" s="44"/>
      <c r="AN175" s="44"/>
      <c r="AO175" s="44"/>
      <c r="AP175" s="44"/>
      <c r="AQ175" s="44"/>
      <c r="AR175" s="45"/>
      <c r="AS175" s="44"/>
      <c r="AT175" s="44"/>
      <c r="AU175" s="44"/>
      <c r="AV175" s="44"/>
      <c r="AW175" s="44"/>
      <c r="AX175" s="44"/>
      <c r="AY175" s="44"/>
      <c r="AZ175" s="44"/>
      <c r="BA175" s="44"/>
      <c r="BB175" s="44"/>
      <c r="BC175" s="388"/>
      <c r="BD175" s="356"/>
    </row>
    <row r="176" spans="2:59" x14ac:dyDescent="0.25">
      <c r="C176" s="61"/>
      <c r="D176" s="44"/>
      <c r="E176" s="44"/>
      <c r="F176" s="44"/>
      <c r="G176" s="44"/>
      <c r="H176" s="44"/>
      <c r="I176" s="44"/>
      <c r="J176" s="44"/>
      <c r="K176" s="44"/>
      <c r="L176" s="44"/>
      <c r="M176" s="388"/>
      <c r="N176" s="399"/>
      <c r="O176" s="44"/>
      <c r="P176" s="46"/>
      <c r="Q176" s="44"/>
      <c r="R176" s="44"/>
      <c r="S176" s="46"/>
      <c r="T176" s="46"/>
      <c r="U176" s="44"/>
      <c r="V176" s="46"/>
      <c r="W176" s="47"/>
      <c r="X176" s="48"/>
      <c r="Y176" s="48"/>
      <c r="Z176" s="48"/>
      <c r="AA176" s="44"/>
      <c r="AB176" s="44"/>
      <c r="AC176" s="44"/>
      <c r="AD176" s="44"/>
      <c r="AE176" s="44"/>
      <c r="AF176" s="44"/>
      <c r="AG176" s="44"/>
      <c r="AH176" s="44"/>
      <c r="AI176" s="44"/>
      <c r="AJ176" s="44"/>
      <c r="AK176" s="44"/>
      <c r="AL176" s="44"/>
      <c r="AM176" s="44"/>
      <c r="AN176" s="44"/>
      <c r="AO176" s="44"/>
      <c r="AP176" s="44"/>
      <c r="AQ176" s="44"/>
      <c r="AR176" s="45"/>
      <c r="AS176" s="44"/>
      <c r="AT176" s="44"/>
      <c r="AU176" s="44"/>
      <c r="AV176" s="44"/>
      <c r="AW176" s="44"/>
      <c r="AX176" s="44"/>
      <c r="AY176" s="44"/>
      <c r="AZ176" s="44"/>
      <c r="BA176" s="44"/>
      <c r="BB176" s="44"/>
      <c r="BC176" s="388"/>
      <c r="BD176" s="356"/>
    </row>
    <row r="177" spans="3:56" x14ac:dyDescent="0.25">
      <c r="C177" s="61"/>
      <c r="D177" s="44"/>
      <c r="E177" s="44"/>
      <c r="F177" s="44"/>
      <c r="G177" s="44"/>
      <c r="H177" s="44"/>
      <c r="I177" s="44"/>
      <c r="J177" s="44"/>
      <c r="K177" s="44"/>
      <c r="L177" s="44"/>
      <c r="M177" s="388"/>
      <c r="N177" s="399"/>
      <c r="O177" s="44"/>
      <c r="P177" s="46"/>
      <c r="Q177" s="44"/>
      <c r="R177" s="44"/>
      <c r="S177" s="46"/>
      <c r="T177" s="46"/>
      <c r="U177" s="44"/>
      <c r="V177" s="46"/>
      <c r="W177" s="47"/>
      <c r="X177" s="48"/>
      <c r="Y177" s="48"/>
      <c r="Z177" s="48"/>
      <c r="AA177" s="44"/>
      <c r="AB177" s="44"/>
      <c r="AC177" s="44"/>
      <c r="AD177" s="44"/>
      <c r="AE177" s="44"/>
      <c r="AF177" s="44"/>
      <c r="AG177" s="44"/>
      <c r="AH177" s="44"/>
      <c r="AI177" s="44"/>
      <c r="AJ177" s="44"/>
      <c r="AK177" s="44"/>
      <c r="AL177" s="44"/>
      <c r="AM177" s="44"/>
      <c r="AN177" s="44"/>
      <c r="AO177" s="44"/>
      <c r="AP177" s="44"/>
      <c r="AQ177" s="44"/>
      <c r="AR177" s="45"/>
      <c r="AS177" s="44"/>
      <c r="AT177" s="44"/>
      <c r="AU177" s="44"/>
      <c r="AV177" s="44"/>
      <c r="AW177" s="44"/>
      <c r="AX177" s="44"/>
      <c r="AY177" s="44"/>
      <c r="AZ177" s="44"/>
      <c r="BA177" s="44"/>
      <c r="BB177" s="44"/>
      <c r="BC177" s="388"/>
      <c r="BD177" s="356"/>
    </row>
    <row r="178" spans="3:56" x14ac:dyDescent="0.25">
      <c r="C178" s="61"/>
      <c r="D178" s="44"/>
      <c r="E178" s="44"/>
      <c r="F178" s="44"/>
      <c r="G178" s="44"/>
      <c r="H178" s="44"/>
      <c r="I178" s="44"/>
      <c r="J178" s="44"/>
      <c r="K178" s="44"/>
      <c r="L178" s="44"/>
      <c r="M178" s="388"/>
      <c r="N178" s="399"/>
      <c r="O178" s="44"/>
      <c r="P178" s="46"/>
      <c r="Q178" s="44"/>
      <c r="R178" s="44"/>
      <c r="S178" s="46"/>
      <c r="T178" s="46"/>
      <c r="U178" s="44"/>
      <c r="V178" s="46"/>
      <c r="W178" s="47"/>
      <c r="X178" s="48"/>
      <c r="Y178" s="48"/>
      <c r="Z178" s="48"/>
      <c r="AA178" s="44"/>
      <c r="AB178" s="44"/>
      <c r="AC178" s="44"/>
      <c r="AD178" s="44"/>
      <c r="AE178" s="44"/>
      <c r="AF178" s="44"/>
      <c r="AG178" s="44"/>
      <c r="AH178" s="44"/>
      <c r="AI178" s="44"/>
      <c r="AJ178" s="44"/>
      <c r="AK178" s="44"/>
      <c r="AL178" s="44"/>
      <c r="AM178" s="44"/>
      <c r="AN178" s="44"/>
      <c r="AO178" s="44"/>
      <c r="AP178" s="44"/>
      <c r="AQ178" s="44"/>
      <c r="AR178" s="45"/>
      <c r="AS178" s="44"/>
      <c r="AT178" s="44"/>
      <c r="AU178" s="44"/>
      <c r="AV178" s="44"/>
      <c r="AW178" s="44"/>
      <c r="AX178" s="44"/>
      <c r="AY178" s="44"/>
      <c r="AZ178" s="44"/>
      <c r="BA178" s="44"/>
      <c r="BB178" s="44"/>
      <c r="BC178" s="388"/>
      <c r="BD178" s="356"/>
    </row>
    <row r="179" spans="3:56" x14ac:dyDescent="0.25">
      <c r="C179" s="61"/>
      <c r="D179" s="44"/>
      <c r="E179" s="44"/>
      <c r="F179" s="44"/>
      <c r="G179" s="44"/>
      <c r="H179" s="44"/>
      <c r="I179" s="44"/>
      <c r="J179" s="44"/>
      <c r="K179" s="44"/>
      <c r="L179" s="44"/>
      <c r="M179" s="388"/>
      <c r="N179" s="399"/>
      <c r="O179" s="44"/>
      <c r="P179" s="46"/>
      <c r="Q179" s="44"/>
      <c r="R179" s="44"/>
      <c r="S179" s="46"/>
      <c r="T179" s="46"/>
      <c r="U179" s="44"/>
      <c r="V179" s="46"/>
      <c r="W179" s="47"/>
      <c r="X179" s="48"/>
      <c r="Y179" s="48"/>
      <c r="Z179" s="48"/>
      <c r="AA179" s="44"/>
      <c r="AB179" s="44"/>
      <c r="AC179" s="44"/>
      <c r="AD179" s="44"/>
      <c r="AE179" s="44"/>
      <c r="AF179" s="44"/>
      <c r="AG179" s="44"/>
      <c r="AH179" s="44"/>
      <c r="AI179" s="44"/>
      <c r="AJ179" s="44"/>
      <c r="AK179" s="44"/>
      <c r="AL179" s="44"/>
      <c r="AM179" s="44"/>
      <c r="AN179" s="44"/>
      <c r="AO179" s="44"/>
      <c r="AP179" s="44"/>
      <c r="AQ179" s="44"/>
      <c r="AR179" s="45"/>
      <c r="AS179" s="44"/>
      <c r="AT179" s="44"/>
      <c r="AU179" s="44"/>
      <c r="AV179" s="44"/>
      <c r="AW179" s="44"/>
      <c r="AX179" s="44"/>
      <c r="AY179" s="44"/>
      <c r="AZ179" s="44"/>
      <c r="BA179" s="44"/>
      <c r="BB179" s="44"/>
      <c r="BC179" s="388"/>
      <c r="BD179" s="356"/>
    </row>
    <row r="180" spans="3:56" x14ac:dyDescent="0.25">
      <c r="C180" s="61"/>
      <c r="D180" s="44"/>
      <c r="E180" s="44"/>
      <c r="F180" s="44"/>
      <c r="G180" s="44"/>
      <c r="H180" s="44"/>
      <c r="I180" s="44"/>
      <c r="J180" s="44"/>
      <c r="K180" s="44"/>
      <c r="L180" s="44"/>
      <c r="M180" s="388"/>
      <c r="N180" s="399"/>
      <c r="O180" s="44"/>
      <c r="P180" s="46"/>
      <c r="Q180" s="44"/>
      <c r="R180" s="44"/>
      <c r="S180" s="46"/>
      <c r="T180" s="46"/>
      <c r="U180" s="44"/>
      <c r="V180" s="46"/>
      <c r="W180" s="47"/>
      <c r="X180" s="48"/>
      <c r="Y180" s="48"/>
      <c r="Z180" s="48"/>
      <c r="AA180" s="44"/>
      <c r="AB180" s="44"/>
      <c r="AC180" s="44"/>
      <c r="AD180" s="44"/>
      <c r="AE180" s="44"/>
      <c r="AF180" s="44"/>
      <c r="AG180" s="44"/>
      <c r="AH180" s="44"/>
      <c r="AI180" s="44"/>
      <c r="AJ180" s="44"/>
      <c r="AK180" s="44"/>
      <c r="AL180" s="44"/>
      <c r="AM180" s="44"/>
      <c r="AN180" s="44"/>
      <c r="AO180" s="44"/>
      <c r="AP180" s="44"/>
      <c r="AQ180" s="44"/>
      <c r="AR180" s="45"/>
      <c r="AS180" s="44"/>
      <c r="AT180" s="44"/>
      <c r="AU180" s="44"/>
      <c r="AV180" s="44"/>
      <c r="AW180" s="44"/>
      <c r="AX180" s="44"/>
      <c r="AY180" s="44"/>
      <c r="AZ180" s="44"/>
      <c r="BA180" s="44"/>
      <c r="BB180" s="44"/>
      <c r="BC180" s="388"/>
      <c r="BD180" s="356"/>
    </row>
    <row r="181" spans="3:56" x14ac:dyDescent="0.25">
      <c r="C181" s="61"/>
      <c r="D181" s="44"/>
      <c r="E181" s="44"/>
      <c r="F181" s="44"/>
      <c r="G181" s="44"/>
      <c r="H181" s="44"/>
      <c r="I181" s="44"/>
      <c r="J181" s="44"/>
      <c r="K181" s="44"/>
      <c r="L181" s="44"/>
      <c r="M181" s="388"/>
      <c r="N181" s="399"/>
      <c r="O181" s="44"/>
      <c r="P181" s="46"/>
      <c r="Q181" s="44"/>
      <c r="R181" s="44"/>
      <c r="S181" s="46"/>
      <c r="T181" s="46"/>
      <c r="U181" s="44"/>
      <c r="V181" s="46"/>
      <c r="W181" s="47"/>
      <c r="X181" s="48"/>
      <c r="Y181" s="48"/>
      <c r="Z181" s="48"/>
      <c r="AA181" s="44"/>
      <c r="AB181" s="44"/>
      <c r="AC181" s="44"/>
      <c r="AD181" s="44"/>
      <c r="AE181" s="44"/>
      <c r="AF181" s="44"/>
      <c r="AG181" s="44"/>
      <c r="AH181" s="44"/>
      <c r="AI181" s="44"/>
      <c r="AJ181" s="44"/>
      <c r="AK181" s="44"/>
      <c r="AL181" s="44"/>
      <c r="AM181" s="44"/>
      <c r="AN181" s="44"/>
      <c r="AO181" s="44"/>
      <c r="AP181" s="44"/>
      <c r="AQ181" s="44"/>
      <c r="AR181" s="45"/>
      <c r="AS181" s="44"/>
      <c r="AT181" s="44"/>
      <c r="AU181" s="44"/>
      <c r="AV181" s="44"/>
      <c r="AW181" s="44"/>
      <c r="AX181" s="44"/>
      <c r="AY181" s="44"/>
      <c r="AZ181" s="44"/>
      <c r="BA181" s="44"/>
      <c r="BB181" s="44"/>
      <c r="BC181" s="388"/>
      <c r="BD181" s="356"/>
    </row>
    <row r="182" spans="3:56" x14ac:dyDescent="0.25">
      <c r="C182" s="61"/>
      <c r="D182" s="44"/>
      <c r="E182" s="44"/>
      <c r="F182" s="44"/>
      <c r="G182" s="44"/>
      <c r="H182" s="44"/>
      <c r="I182" s="44"/>
      <c r="J182" s="44"/>
      <c r="K182" s="44"/>
      <c r="L182" s="44"/>
      <c r="M182" s="388"/>
      <c r="N182" s="399"/>
      <c r="O182" s="44"/>
      <c r="P182" s="46"/>
      <c r="Q182" s="44"/>
      <c r="R182" s="44"/>
      <c r="S182" s="46"/>
      <c r="T182" s="46"/>
      <c r="U182" s="44"/>
      <c r="V182" s="46"/>
      <c r="W182" s="47"/>
      <c r="X182" s="48"/>
      <c r="Y182" s="48"/>
      <c r="Z182" s="48"/>
      <c r="AA182" s="44"/>
      <c r="AB182" s="44"/>
      <c r="AC182" s="44"/>
      <c r="AD182" s="44"/>
      <c r="AE182" s="44"/>
      <c r="AF182" s="44"/>
      <c r="AG182" s="44"/>
      <c r="AH182" s="44"/>
      <c r="AI182" s="44"/>
      <c r="AJ182" s="44"/>
      <c r="AK182" s="44"/>
      <c r="AL182" s="44"/>
      <c r="AM182" s="44"/>
      <c r="AN182" s="44"/>
      <c r="AO182" s="44"/>
      <c r="AP182" s="44"/>
      <c r="AQ182" s="44"/>
      <c r="AR182" s="45"/>
      <c r="AS182" s="44"/>
      <c r="AT182" s="44"/>
      <c r="AU182" s="44"/>
      <c r="AV182" s="44"/>
      <c r="AW182" s="44"/>
      <c r="AX182" s="44"/>
      <c r="AY182" s="44"/>
      <c r="AZ182" s="44"/>
      <c r="BA182" s="44"/>
      <c r="BB182" s="44"/>
      <c r="BC182" s="388"/>
      <c r="BD182" s="356"/>
    </row>
    <row r="183" spans="3:56" x14ac:dyDescent="0.25">
      <c r="C183" s="61"/>
      <c r="D183" s="44"/>
      <c r="E183" s="44"/>
      <c r="F183" s="44"/>
      <c r="G183" s="44"/>
      <c r="H183" s="44"/>
      <c r="I183" s="44"/>
      <c r="J183" s="44"/>
      <c r="K183" s="44"/>
      <c r="L183" s="44"/>
      <c r="M183" s="388"/>
      <c r="N183" s="399"/>
      <c r="O183" s="44"/>
      <c r="P183" s="46"/>
      <c r="Q183" s="44"/>
      <c r="R183" s="44"/>
      <c r="S183" s="46"/>
      <c r="T183" s="46"/>
      <c r="U183" s="44"/>
      <c r="V183" s="46"/>
      <c r="W183" s="47"/>
      <c r="X183" s="48"/>
      <c r="Y183" s="48"/>
      <c r="Z183" s="48"/>
      <c r="AA183" s="44"/>
      <c r="AB183" s="44"/>
      <c r="AC183" s="44"/>
      <c r="AD183" s="44"/>
      <c r="AE183" s="44"/>
      <c r="AF183" s="44"/>
      <c r="AG183" s="44"/>
      <c r="AH183" s="44"/>
      <c r="AI183" s="44"/>
      <c r="AJ183" s="44"/>
      <c r="AK183" s="44"/>
      <c r="AL183" s="44"/>
      <c r="AM183" s="44"/>
      <c r="AN183" s="44"/>
      <c r="AO183" s="44"/>
      <c r="AP183" s="44"/>
      <c r="AQ183" s="44"/>
      <c r="AR183" s="45"/>
      <c r="AS183" s="44"/>
      <c r="AT183" s="44"/>
      <c r="AU183" s="44"/>
      <c r="AV183" s="44"/>
      <c r="AW183" s="44"/>
      <c r="AX183" s="44"/>
      <c r="AY183" s="44"/>
      <c r="AZ183" s="44"/>
      <c r="BA183" s="44"/>
      <c r="BB183" s="44"/>
      <c r="BC183" s="388"/>
      <c r="BD183" s="356"/>
    </row>
    <row r="184" spans="3:56" x14ac:dyDescent="0.25">
      <c r="C184" s="61"/>
      <c r="D184" s="44"/>
      <c r="E184" s="44"/>
      <c r="F184" s="44"/>
      <c r="G184" s="44"/>
      <c r="H184" s="44"/>
      <c r="I184" s="44"/>
      <c r="J184" s="44"/>
      <c r="K184" s="44"/>
      <c r="L184" s="44"/>
      <c r="M184" s="388"/>
      <c r="N184" s="399"/>
      <c r="O184" s="44"/>
      <c r="P184" s="46"/>
      <c r="Q184" s="44"/>
      <c r="R184" s="44"/>
      <c r="S184" s="46"/>
      <c r="T184" s="46"/>
      <c r="U184" s="44"/>
      <c r="V184" s="46"/>
      <c r="W184" s="47"/>
      <c r="X184" s="48"/>
      <c r="Y184" s="48"/>
      <c r="Z184" s="48"/>
      <c r="AA184" s="44"/>
      <c r="AB184" s="44"/>
      <c r="AC184" s="44"/>
      <c r="AD184" s="44"/>
      <c r="AE184" s="44"/>
      <c r="AF184" s="44"/>
      <c r="AG184" s="44"/>
      <c r="AH184" s="44"/>
      <c r="AI184" s="44"/>
      <c r="AJ184" s="44"/>
      <c r="AK184" s="44"/>
      <c r="AL184" s="44"/>
      <c r="AM184" s="44"/>
      <c r="AN184" s="44"/>
      <c r="AO184" s="44"/>
      <c r="AP184" s="44"/>
      <c r="AQ184" s="44"/>
      <c r="AR184" s="45"/>
      <c r="AS184" s="44"/>
      <c r="AT184" s="44"/>
      <c r="AU184" s="44"/>
      <c r="AV184" s="44"/>
      <c r="AW184" s="44"/>
      <c r="AX184" s="44"/>
      <c r="AY184" s="44"/>
      <c r="AZ184" s="44"/>
      <c r="BA184" s="44"/>
      <c r="BB184" s="44"/>
      <c r="BC184" s="388"/>
      <c r="BD184" s="356"/>
    </row>
    <row r="185" spans="3:56" x14ac:dyDescent="0.25">
      <c r="C185" s="61"/>
      <c r="D185" s="44"/>
      <c r="E185" s="44"/>
      <c r="F185" s="44"/>
      <c r="G185" s="44"/>
      <c r="H185" s="44"/>
      <c r="I185" s="44"/>
      <c r="J185" s="44"/>
      <c r="K185" s="44"/>
      <c r="L185" s="44"/>
      <c r="M185" s="388"/>
      <c r="N185" s="399"/>
      <c r="O185" s="44"/>
      <c r="P185" s="46"/>
      <c r="Q185" s="44"/>
      <c r="R185" s="44"/>
      <c r="S185" s="46"/>
      <c r="T185" s="46"/>
      <c r="U185" s="44"/>
      <c r="V185" s="46"/>
      <c r="W185" s="47"/>
      <c r="X185" s="48"/>
      <c r="Y185" s="48"/>
      <c r="Z185" s="48"/>
      <c r="AA185" s="44"/>
      <c r="AB185" s="44"/>
      <c r="AC185" s="44"/>
      <c r="AD185" s="44"/>
      <c r="AE185" s="44"/>
      <c r="AF185" s="44"/>
      <c r="AG185" s="44"/>
      <c r="AH185" s="44"/>
      <c r="AI185" s="44"/>
      <c r="AJ185" s="44"/>
      <c r="AK185" s="44"/>
      <c r="AL185" s="44"/>
      <c r="AM185" s="44"/>
      <c r="AN185" s="44"/>
      <c r="AO185" s="44"/>
      <c r="AP185" s="44"/>
      <c r="AQ185" s="44"/>
      <c r="AR185" s="45"/>
      <c r="AS185" s="44"/>
      <c r="AT185" s="44"/>
      <c r="AU185" s="44"/>
      <c r="AV185" s="44"/>
      <c r="AW185" s="44"/>
      <c r="AX185" s="44"/>
      <c r="AY185" s="44"/>
      <c r="AZ185" s="44"/>
      <c r="BA185" s="44"/>
      <c r="BB185" s="44"/>
      <c r="BC185" s="388"/>
      <c r="BD185" s="356"/>
    </row>
    <row r="186" spans="3:56" x14ac:dyDescent="0.25">
      <c r="C186" s="61"/>
      <c r="D186" s="44"/>
      <c r="E186" s="44"/>
      <c r="F186" s="44"/>
      <c r="G186" s="44"/>
      <c r="H186" s="44"/>
      <c r="I186" s="44"/>
      <c r="J186" s="44"/>
      <c r="K186" s="44"/>
      <c r="L186" s="44"/>
      <c r="M186" s="388"/>
      <c r="N186" s="399"/>
      <c r="O186" s="44"/>
      <c r="P186" s="46"/>
      <c r="Q186" s="44"/>
      <c r="R186" s="44"/>
      <c r="S186" s="46"/>
      <c r="T186" s="46"/>
      <c r="U186" s="44"/>
      <c r="V186" s="46"/>
      <c r="W186" s="47"/>
      <c r="X186" s="48"/>
      <c r="Y186" s="48"/>
      <c r="Z186" s="48"/>
      <c r="AA186" s="44"/>
      <c r="AB186" s="44"/>
      <c r="AC186" s="44"/>
      <c r="AD186" s="44"/>
      <c r="AE186" s="44"/>
      <c r="AF186" s="44"/>
      <c r="AG186" s="44"/>
      <c r="AH186" s="44"/>
      <c r="AI186" s="44"/>
      <c r="AJ186" s="44"/>
      <c r="AK186" s="44"/>
      <c r="AL186" s="44"/>
      <c r="AM186" s="44"/>
      <c r="AN186" s="44"/>
      <c r="AO186" s="44"/>
      <c r="AP186" s="44"/>
      <c r="AQ186" s="44"/>
      <c r="AR186" s="45"/>
      <c r="AS186" s="44"/>
      <c r="AT186" s="44"/>
      <c r="AU186" s="44"/>
      <c r="AV186" s="44"/>
      <c r="AW186" s="44"/>
      <c r="AX186" s="44"/>
      <c r="AY186" s="44"/>
      <c r="AZ186" s="44"/>
      <c r="BA186" s="44"/>
      <c r="BB186" s="44"/>
      <c r="BC186" s="388"/>
      <c r="BD186" s="356"/>
    </row>
    <row r="187" spans="3:56" x14ac:dyDescent="0.25">
      <c r="C187" s="61"/>
      <c r="D187" s="44"/>
      <c r="E187" s="44"/>
      <c r="F187" s="44"/>
      <c r="G187" s="44"/>
      <c r="H187" s="44"/>
      <c r="I187" s="44"/>
      <c r="J187" s="44"/>
      <c r="K187" s="44"/>
      <c r="L187" s="44"/>
      <c r="M187" s="388"/>
      <c r="N187" s="399"/>
      <c r="O187" s="44"/>
      <c r="P187" s="46"/>
      <c r="Q187" s="44"/>
      <c r="R187" s="44"/>
      <c r="S187" s="46"/>
      <c r="T187" s="46"/>
      <c r="U187" s="44"/>
      <c r="V187" s="46"/>
      <c r="W187" s="47"/>
      <c r="X187" s="48"/>
      <c r="Y187" s="48"/>
      <c r="Z187" s="48"/>
      <c r="AA187" s="44"/>
      <c r="AB187" s="44"/>
      <c r="AC187" s="44"/>
      <c r="AD187" s="44"/>
      <c r="AE187" s="44"/>
      <c r="AF187" s="44"/>
      <c r="AG187" s="44"/>
      <c r="AH187" s="44"/>
      <c r="AI187" s="44"/>
      <c r="AJ187" s="44"/>
      <c r="AK187" s="44"/>
      <c r="AL187" s="44"/>
      <c r="AM187" s="44"/>
      <c r="AN187" s="44"/>
      <c r="AO187" s="44"/>
      <c r="AP187" s="44"/>
      <c r="AQ187" s="44"/>
      <c r="AR187" s="45"/>
      <c r="AS187" s="44"/>
      <c r="AT187" s="44"/>
      <c r="AU187" s="44"/>
      <c r="AV187" s="44"/>
      <c r="AW187" s="44"/>
      <c r="AX187" s="44"/>
      <c r="AY187" s="44"/>
      <c r="AZ187" s="44"/>
      <c r="BA187" s="44"/>
      <c r="BB187" s="44"/>
      <c r="BC187" s="388"/>
      <c r="BD187" s="356"/>
    </row>
    <row r="188" spans="3:56" x14ac:dyDescent="0.25">
      <c r="C188" s="61"/>
      <c r="D188" s="44"/>
      <c r="E188" s="44"/>
      <c r="F188" s="44"/>
      <c r="G188" s="44"/>
      <c r="H188" s="44"/>
      <c r="I188" s="44"/>
      <c r="J188" s="44"/>
      <c r="K188" s="44"/>
      <c r="L188" s="44"/>
      <c r="M188" s="388"/>
      <c r="N188" s="399"/>
      <c r="O188" s="44"/>
      <c r="P188" s="46"/>
      <c r="Q188" s="44"/>
      <c r="R188" s="44"/>
      <c r="S188" s="46"/>
      <c r="T188" s="46"/>
      <c r="U188" s="44"/>
      <c r="V188" s="46"/>
      <c r="W188" s="47"/>
      <c r="X188" s="48"/>
      <c r="Y188" s="48"/>
      <c r="Z188" s="48"/>
      <c r="AA188" s="44"/>
      <c r="AB188" s="44"/>
      <c r="AC188" s="44"/>
      <c r="AD188" s="44"/>
      <c r="AE188" s="44"/>
      <c r="AF188" s="44"/>
      <c r="AG188" s="44"/>
      <c r="AH188" s="44"/>
      <c r="AI188" s="44"/>
      <c r="AJ188" s="44"/>
      <c r="AK188" s="44"/>
      <c r="AL188" s="44"/>
      <c r="AM188" s="44"/>
      <c r="AN188" s="44"/>
      <c r="AO188" s="44"/>
      <c r="AP188" s="44"/>
      <c r="AQ188" s="44"/>
      <c r="AR188" s="45"/>
      <c r="AS188" s="44"/>
      <c r="AT188" s="44"/>
      <c r="AU188" s="44"/>
      <c r="AV188" s="44"/>
      <c r="AW188" s="44"/>
      <c r="AX188" s="44"/>
      <c r="AY188" s="44"/>
      <c r="AZ188" s="44"/>
      <c r="BA188" s="44"/>
      <c r="BB188" s="44"/>
      <c r="BC188" s="388"/>
      <c r="BD188" s="356"/>
    </row>
    <row r="189" spans="3:56" x14ac:dyDescent="0.25">
      <c r="C189" s="61"/>
      <c r="D189" s="44"/>
      <c r="E189" s="44"/>
      <c r="F189" s="44"/>
      <c r="G189" s="44"/>
      <c r="H189" s="44"/>
      <c r="I189" s="44"/>
      <c r="J189" s="44"/>
      <c r="K189" s="44"/>
      <c r="L189" s="44"/>
      <c r="M189" s="388"/>
      <c r="N189" s="399"/>
      <c r="O189" s="44"/>
      <c r="P189" s="46"/>
      <c r="Q189" s="44"/>
      <c r="R189" s="44"/>
      <c r="S189" s="46"/>
      <c r="T189" s="46"/>
      <c r="U189" s="44"/>
      <c r="V189" s="46"/>
      <c r="W189" s="47"/>
      <c r="X189" s="48"/>
      <c r="Y189" s="48"/>
      <c r="Z189" s="48"/>
      <c r="AA189" s="44"/>
      <c r="AB189" s="44"/>
      <c r="AC189" s="44"/>
      <c r="AD189" s="44"/>
      <c r="AE189" s="44"/>
      <c r="AF189" s="44"/>
      <c r="AG189" s="44"/>
      <c r="AH189" s="44"/>
      <c r="AI189" s="44"/>
      <c r="AJ189" s="44"/>
      <c r="AK189" s="44"/>
      <c r="AL189" s="44"/>
      <c r="AM189" s="44"/>
      <c r="AN189" s="44"/>
      <c r="AO189" s="44"/>
      <c r="AP189" s="44"/>
      <c r="AQ189" s="44"/>
      <c r="AR189" s="45"/>
      <c r="AS189" s="44"/>
      <c r="AT189" s="44"/>
      <c r="AU189" s="44"/>
      <c r="AV189" s="44"/>
      <c r="AW189" s="44"/>
      <c r="AX189" s="44"/>
      <c r="AY189" s="44"/>
      <c r="AZ189" s="44"/>
      <c r="BA189" s="44"/>
      <c r="BB189" s="44"/>
      <c r="BC189" s="388"/>
      <c r="BD189" s="356"/>
    </row>
    <row r="190" spans="3:56" x14ac:dyDescent="0.25">
      <c r="C190" s="61"/>
      <c r="D190" s="44"/>
      <c r="E190" s="44"/>
      <c r="F190" s="44"/>
      <c r="G190" s="44"/>
      <c r="H190" s="44"/>
      <c r="I190" s="44"/>
      <c r="J190" s="44"/>
      <c r="K190" s="44"/>
      <c r="L190" s="44"/>
      <c r="M190" s="388"/>
      <c r="N190" s="399"/>
      <c r="O190" s="44"/>
      <c r="P190" s="46"/>
      <c r="Q190" s="44"/>
      <c r="R190" s="44"/>
      <c r="S190" s="46"/>
      <c r="T190" s="46"/>
      <c r="U190" s="44"/>
      <c r="V190" s="46"/>
      <c r="W190" s="47"/>
      <c r="X190" s="48"/>
      <c r="Y190" s="48"/>
      <c r="Z190" s="48"/>
      <c r="AA190" s="44"/>
      <c r="AB190" s="44"/>
      <c r="AC190" s="44"/>
      <c r="AD190" s="44"/>
      <c r="AE190" s="44"/>
      <c r="AF190" s="44"/>
      <c r="AG190" s="44"/>
      <c r="AH190" s="44"/>
      <c r="AI190" s="44"/>
      <c r="AJ190" s="44"/>
      <c r="AK190" s="44"/>
      <c r="AL190" s="44"/>
      <c r="AM190" s="44"/>
      <c r="AN190" s="44"/>
      <c r="AO190" s="44"/>
      <c r="AP190" s="44"/>
      <c r="AQ190" s="44"/>
      <c r="AR190" s="45"/>
      <c r="AS190" s="44"/>
      <c r="AT190" s="44"/>
      <c r="AU190" s="44"/>
      <c r="AV190" s="44"/>
      <c r="AW190" s="44"/>
      <c r="AX190" s="44"/>
      <c r="AY190" s="44"/>
      <c r="AZ190" s="44"/>
      <c r="BA190" s="44"/>
      <c r="BB190" s="44"/>
      <c r="BC190" s="388"/>
      <c r="BD190" s="356"/>
    </row>
    <row r="191" spans="3:56" x14ac:dyDescent="0.25">
      <c r="C191" s="61"/>
      <c r="D191" s="44"/>
      <c r="E191" s="44"/>
      <c r="F191" s="44"/>
      <c r="G191" s="44"/>
      <c r="H191" s="44"/>
      <c r="I191" s="44"/>
      <c r="J191" s="44"/>
      <c r="K191" s="44"/>
      <c r="L191" s="44"/>
      <c r="M191" s="388"/>
      <c r="N191" s="399"/>
      <c r="O191" s="44"/>
      <c r="P191" s="46"/>
      <c r="Q191" s="44"/>
      <c r="R191" s="44"/>
      <c r="S191" s="46"/>
      <c r="T191" s="46"/>
      <c r="U191" s="44"/>
      <c r="V191" s="46"/>
      <c r="W191" s="47"/>
      <c r="X191" s="48"/>
      <c r="Y191" s="48"/>
      <c r="Z191" s="48"/>
      <c r="AA191" s="44"/>
      <c r="AB191" s="44"/>
      <c r="AC191" s="44"/>
      <c r="AD191" s="44"/>
      <c r="AE191" s="44"/>
      <c r="AF191" s="44"/>
      <c r="AG191" s="44"/>
      <c r="AH191" s="44"/>
      <c r="AI191" s="44"/>
      <c r="AJ191" s="44"/>
      <c r="AK191" s="44"/>
      <c r="AL191" s="44"/>
      <c r="AM191" s="44"/>
      <c r="AN191" s="44"/>
      <c r="AO191" s="44"/>
      <c r="AP191" s="44"/>
      <c r="AQ191" s="44"/>
      <c r="AR191" s="45"/>
      <c r="AS191" s="44"/>
      <c r="AT191" s="44"/>
      <c r="AU191" s="44"/>
      <c r="AV191" s="44"/>
      <c r="AW191" s="44"/>
      <c r="AX191" s="44"/>
      <c r="AY191" s="44"/>
      <c r="AZ191" s="44"/>
      <c r="BA191" s="44"/>
      <c r="BB191" s="44"/>
      <c r="BC191" s="388"/>
      <c r="BD191" s="356"/>
    </row>
    <row r="192" spans="3:56" x14ac:dyDescent="0.25">
      <c r="C192" s="61"/>
      <c r="D192" s="44"/>
      <c r="E192" s="44"/>
      <c r="F192" s="44"/>
      <c r="G192" s="44"/>
      <c r="H192" s="44"/>
      <c r="I192" s="44"/>
      <c r="J192" s="44"/>
      <c r="K192" s="44"/>
      <c r="L192" s="44"/>
      <c r="M192" s="388"/>
      <c r="N192" s="399"/>
      <c r="O192" s="44"/>
      <c r="P192" s="46"/>
      <c r="Q192" s="44"/>
      <c r="R192" s="44"/>
      <c r="S192" s="46"/>
      <c r="T192" s="46"/>
      <c r="U192" s="44"/>
      <c r="V192" s="46"/>
      <c r="W192" s="47"/>
      <c r="X192" s="48"/>
      <c r="Y192" s="48"/>
      <c r="Z192" s="48"/>
      <c r="AA192" s="44"/>
      <c r="AB192" s="44"/>
      <c r="AC192" s="44"/>
      <c r="AD192" s="44"/>
      <c r="AE192" s="44"/>
      <c r="AF192" s="44"/>
      <c r="AG192" s="44"/>
      <c r="AH192" s="44"/>
      <c r="AI192" s="44"/>
      <c r="AJ192" s="44"/>
      <c r="AK192" s="44"/>
      <c r="AL192" s="44"/>
      <c r="AM192" s="44"/>
      <c r="AN192" s="44"/>
      <c r="AO192" s="44"/>
      <c r="AP192" s="44"/>
      <c r="AQ192" s="44"/>
      <c r="AR192" s="45"/>
      <c r="AS192" s="44"/>
      <c r="AT192" s="44"/>
      <c r="AU192" s="44"/>
      <c r="AV192" s="44"/>
      <c r="AW192" s="44"/>
      <c r="AX192" s="44"/>
      <c r="AY192" s="44"/>
      <c r="AZ192" s="44"/>
      <c r="BA192" s="44"/>
      <c r="BB192" s="44"/>
      <c r="BC192" s="388"/>
      <c r="BD192" s="356"/>
    </row>
    <row r="193" spans="2:59" x14ac:dyDescent="0.25">
      <c r="C193" s="61"/>
      <c r="D193" s="44"/>
      <c r="E193" s="44"/>
      <c r="F193" s="44"/>
      <c r="G193" s="44"/>
      <c r="H193" s="44"/>
      <c r="I193" s="44"/>
      <c r="J193" s="44"/>
      <c r="K193" s="44"/>
      <c r="L193" s="44"/>
      <c r="M193" s="388"/>
      <c r="N193" s="399"/>
      <c r="O193" s="44"/>
      <c r="P193" s="46"/>
      <c r="Q193" s="44"/>
      <c r="R193" s="44"/>
      <c r="S193" s="46"/>
      <c r="T193" s="46"/>
      <c r="U193" s="44"/>
      <c r="V193" s="46"/>
      <c r="W193" s="47"/>
      <c r="X193" s="48"/>
      <c r="Y193" s="48"/>
      <c r="Z193" s="48"/>
      <c r="AA193" s="44"/>
      <c r="AB193" s="44"/>
      <c r="AC193" s="44"/>
      <c r="AD193" s="44"/>
      <c r="AE193" s="44"/>
      <c r="AF193" s="44"/>
      <c r="AG193" s="44"/>
      <c r="AH193" s="44"/>
      <c r="AI193" s="44"/>
      <c r="AJ193" s="44"/>
      <c r="AK193" s="44"/>
      <c r="AL193" s="44"/>
      <c r="AM193" s="44"/>
      <c r="AN193" s="44"/>
      <c r="AO193" s="44"/>
      <c r="AP193" s="44"/>
      <c r="AQ193" s="44"/>
      <c r="AR193" s="45"/>
      <c r="AS193" s="44"/>
      <c r="AT193" s="44"/>
      <c r="AU193" s="44"/>
      <c r="AV193" s="44"/>
      <c r="AW193" s="44"/>
      <c r="AX193" s="44"/>
      <c r="AY193" s="44"/>
      <c r="AZ193" s="44"/>
      <c r="BA193" s="44"/>
      <c r="BB193" s="44"/>
      <c r="BC193" s="388"/>
      <c r="BD193" s="356"/>
    </row>
    <row r="194" spans="2:59" x14ac:dyDescent="0.25">
      <c r="C194" s="61"/>
      <c r="D194" s="44"/>
      <c r="E194" s="44"/>
      <c r="F194" s="44"/>
      <c r="G194" s="44"/>
      <c r="H194" s="44"/>
      <c r="I194" s="44"/>
      <c r="J194" s="44"/>
      <c r="K194" s="44"/>
      <c r="L194" s="44"/>
      <c r="M194" s="388"/>
      <c r="N194" s="399"/>
      <c r="O194" s="44"/>
      <c r="P194" s="46"/>
      <c r="Q194" s="44"/>
      <c r="R194" s="44"/>
      <c r="S194" s="46"/>
      <c r="T194" s="46"/>
      <c r="U194" s="44"/>
      <c r="V194" s="46"/>
      <c r="W194" s="47"/>
      <c r="X194" s="48"/>
      <c r="Y194" s="48"/>
      <c r="Z194" s="48"/>
      <c r="AA194" s="44"/>
      <c r="AB194" s="44"/>
      <c r="AC194" s="44"/>
      <c r="AD194" s="44"/>
      <c r="AE194" s="44"/>
      <c r="AF194" s="44"/>
      <c r="AG194" s="44"/>
      <c r="AH194" s="44"/>
      <c r="AI194" s="44"/>
      <c r="AJ194" s="44"/>
      <c r="AK194" s="44"/>
      <c r="AL194" s="44"/>
      <c r="AM194" s="44"/>
      <c r="AN194" s="44"/>
      <c r="AO194" s="44"/>
      <c r="AP194" s="44"/>
      <c r="AQ194" s="44"/>
      <c r="AR194" s="45"/>
      <c r="AS194" s="44"/>
      <c r="AT194" s="44"/>
      <c r="AU194" s="44"/>
      <c r="AV194" s="44"/>
      <c r="AW194" s="44"/>
      <c r="AX194" s="44"/>
      <c r="AY194" s="44"/>
      <c r="AZ194" s="44"/>
      <c r="BA194" s="44"/>
      <c r="BB194" s="44"/>
      <c r="BC194" s="388"/>
      <c r="BD194" s="356"/>
    </row>
    <row r="195" spans="2:59" x14ac:dyDescent="0.25">
      <c r="C195" s="51"/>
      <c r="D195" s="50"/>
      <c r="E195" s="50"/>
      <c r="F195" s="50"/>
      <c r="G195" s="50"/>
      <c r="H195" s="50"/>
      <c r="I195" s="50"/>
      <c r="J195" s="190"/>
      <c r="K195" s="190"/>
      <c r="L195" s="190"/>
      <c r="M195" s="60"/>
      <c r="N195" s="399"/>
      <c r="O195" s="44"/>
      <c r="P195" s="46"/>
      <c r="Q195" s="44"/>
      <c r="R195" s="44"/>
      <c r="S195" s="46"/>
      <c r="T195" s="46"/>
      <c r="U195" s="44"/>
      <c r="V195" s="46"/>
      <c r="W195" s="190"/>
      <c r="X195" s="154"/>
      <c r="Y195" s="154"/>
      <c r="Z195" s="154"/>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60"/>
      <c r="BD195" s="363"/>
    </row>
    <row r="196" spans="2:59" x14ac:dyDescent="0.25">
      <c r="C196" s="51"/>
      <c r="D196" s="50"/>
      <c r="E196" s="50"/>
      <c r="F196" s="50"/>
      <c r="G196" s="50"/>
      <c r="H196" s="50"/>
      <c r="I196" s="50"/>
      <c r="J196" s="190"/>
      <c r="K196" s="190"/>
      <c r="L196" s="190"/>
      <c r="M196" s="60"/>
      <c r="N196" s="399"/>
      <c r="O196" s="44"/>
      <c r="P196" s="46"/>
      <c r="Q196" s="44"/>
      <c r="R196" s="44"/>
      <c r="S196" s="46"/>
      <c r="T196" s="46"/>
      <c r="U196" s="44"/>
      <c r="V196" s="46"/>
      <c r="W196" s="190"/>
      <c r="X196" s="154"/>
      <c r="Y196" s="154"/>
      <c r="Z196" s="154"/>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60"/>
      <c r="BD196" s="363"/>
    </row>
    <row r="197" spans="2:59" x14ac:dyDescent="0.25">
      <c r="C197" s="51"/>
      <c r="D197" s="50"/>
      <c r="E197" s="50"/>
      <c r="F197" s="50"/>
      <c r="G197" s="50"/>
      <c r="H197" s="50"/>
      <c r="I197" s="50"/>
      <c r="J197" s="190"/>
      <c r="K197" s="190"/>
      <c r="L197" s="190"/>
      <c r="M197" s="60"/>
      <c r="N197" s="399"/>
      <c r="O197" s="44"/>
      <c r="P197" s="46"/>
      <c r="Q197" s="44"/>
      <c r="R197" s="44"/>
      <c r="S197" s="46"/>
      <c r="T197" s="46"/>
      <c r="U197" s="44"/>
      <c r="V197" s="46"/>
      <c r="W197" s="190"/>
      <c r="X197" s="154"/>
      <c r="Y197" s="154"/>
      <c r="Z197" s="154"/>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60"/>
      <c r="BD197" s="363"/>
      <c r="BE197" s="357"/>
      <c r="BF197" s="357"/>
    </row>
    <row r="198" spans="2:59" s="24" customFormat="1" x14ac:dyDescent="0.25">
      <c r="B198" s="43"/>
      <c r="C198" s="51"/>
      <c r="D198" s="50"/>
      <c r="E198" s="50"/>
      <c r="F198" s="50"/>
      <c r="G198" s="50"/>
      <c r="H198" s="50"/>
      <c r="I198" s="50"/>
      <c r="J198" s="190"/>
      <c r="K198" s="190"/>
      <c r="L198" s="190"/>
      <c r="M198" s="60"/>
      <c r="N198" s="399"/>
      <c r="O198" s="44"/>
      <c r="P198" s="46"/>
      <c r="Q198" s="44"/>
      <c r="R198" s="44"/>
      <c r="S198" s="46"/>
      <c r="T198" s="46"/>
      <c r="U198" s="44"/>
      <c r="V198" s="46"/>
      <c r="W198" s="190"/>
      <c r="X198" s="154"/>
      <c r="Y198" s="154"/>
      <c r="Z198" s="154"/>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60"/>
      <c r="BD198" s="363"/>
      <c r="BE198" s="357"/>
      <c r="BF198" s="357"/>
      <c r="BG198" s="357"/>
    </row>
    <row r="199" spans="2:59" s="24" customFormat="1" x14ac:dyDescent="0.25">
      <c r="B199" s="43"/>
      <c r="C199" s="51"/>
      <c r="D199" s="50"/>
      <c r="E199" s="50"/>
      <c r="F199" s="50"/>
      <c r="G199" s="50"/>
      <c r="H199" s="50"/>
      <c r="I199" s="50"/>
      <c r="J199" s="190"/>
      <c r="K199" s="190"/>
      <c r="L199" s="190"/>
      <c r="M199" s="60"/>
      <c r="N199" s="51"/>
      <c r="O199" s="190"/>
      <c r="P199" s="190"/>
      <c r="Q199" s="190"/>
      <c r="R199" s="190"/>
      <c r="S199" s="190"/>
      <c r="T199" s="190"/>
      <c r="U199" s="190"/>
      <c r="V199" s="190"/>
      <c r="W199" s="190"/>
      <c r="X199" s="154"/>
      <c r="Y199" s="154"/>
      <c r="Z199" s="154"/>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60"/>
      <c r="BD199" s="363"/>
      <c r="BE199" s="357"/>
      <c r="BF199" s="357"/>
      <c r="BG199" s="357"/>
    </row>
    <row r="200" spans="2:59" s="24" customFormat="1" x14ac:dyDescent="0.25">
      <c r="B200" s="43"/>
      <c r="C200" s="51"/>
      <c r="D200" s="50"/>
      <c r="E200" s="50"/>
      <c r="F200" s="50"/>
      <c r="G200" s="50"/>
      <c r="H200" s="50"/>
      <c r="I200" s="50"/>
      <c r="J200" s="190"/>
      <c r="K200" s="190"/>
      <c r="L200" s="190"/>
      <c r="M200" s="60"/>
      <c r="N200" s="51"/>
      <c r="O200" s="190"/>
      <c r="P200" s="190"/>
      <c r="Q200" s="190"/>
      <c r="R200" s="190"/>
      <c r="S200" s="190"/>
      <c r="T200" s="190"/>
      <c r="U200" s="190"/>
      <c r="V200" s="190"/>
      <c r="W200" s="190"/>
      <c r="X200" s="154"/>
      <c r="Y200" s="154"/>
      <c r="Z200" s="154"/>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60"/>
      <c r="BD200" s="363"/>
      <c r="BE200" s="357"/>
      <c r="BF200" s="357"/>
      <c r="BG200" s="357"/>
    </row>
    <row r="201" spans="2:59" s="24" customFormat="1" x14ac:dyDescent="0.25">
      <c r="B201" s="43"/>
      <c r="C201" s="51"/>
      <c r="D201" s="50"/>
      <c r="E201" s="50"/>
      <c r="F201" s="50"/>
      <c r="G201" s="50"/>
      <c r="H201" s="50"/>
      <c r="I201" s="50"/>
      <c r="J201" s="190"/>
      <c r="K201" s="190"/>
      <c r="L201" s="190"/>
      <c r="M201" s="60"/>
      <c r="N201" s="51"/>
      <c r="O201" s="190"/>
      <c r="P201" s="190"/>
      <c r="Q201" s="190"/>
      <c r="R201" s="190"/>
      <c r="S201" s="190"/>
      <c r="T201" s="190"/>
      <c r="U201" s="190"/>
      <c r="V201" s="190"/>
      <c r="W201" s="190"/>
      <c r="X201" s="154"/>
      <c r="Y201" s="154"/>
      <c r="Z201" s="154"/>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60"/>
      <c r="BD201" s="363"/>
      <c r="BE201" s="357"/>
      <c r="BF201" s="357"/>
      <c r="BG201" s="357"/>
    </row>
    <row r="202" spans="2:59" s="24" customFormat="1" x14ac:dyDescent="0.25">
      <c r="B202" s="43"/>
      <c r="C202" s="51"/>
      <c r="D202" s="50"/>
      <c r="E202" s="50"/>
      <c r="F202" s="50"/>
      <c r="G202" s="50"/>
      <c r="H202" s="50"/>
      <c r="I202" s="50"/>
      <c r="J202" s="190"/>
      <c r="K202" s="190"/>
      <c r="L202" s="190"/>
      <c r="M202" s="60"/>
      <c r="N202" s="51"/>
      <c r="O202" s="190"/>
      <c r="P202" s="190"/>
      <c r="Q202" s="190"/>
      <c r="R202" s="190"/>
      <c r="S202" s="190"/>
      <c r="T202" s="190"/>
      <c r="U202" s="190"/>
      <c r="V202" s="190"/>
      <c r="W202" s="190"/>
      <c r="X202" s="154"/>
      <c r="Y202" s="154"/>
      <c r="Z202" s="154"/>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60"/>
      <c r="BD202" s="363"/>
      <c r="BE202" s="357"/>
      <c r="BF202" s="357"/>
      <c r="BG202" s="357"/>
    </row>
    <row r="203" spans="2:59" s="24" customFormat="1" x14ac:dyDescent="0.25">
      <c r="B203" s="43"/>
      <c r="C203" s="51"/>
      <c r="D203" s="50"/>
      <c r="E203" s="50"/>
      <c r="F203" s="50"/>
      <c r="G203" s="50"/>
      <c r="H203" s="50"/>
      <c r="I203" s="50"/>
      <c r="J203" s="190"/>
      <c r="K203" s="190"/>
      <c r="L203" s="190"/>
      <c r="M203" s="60"/>
      <c r="N203" s="51"/>
      <c r="O203" s="190"/>
      <c r="P203" s="190"/>
      <c r="Q203" s="190"/>
      <c r="R203" s="190"/>
      <c r="S203" s="190"/>
      <c r="T203" s="190"/>
      <c r="U203" s="190"/>
      <c r="V203" s="190"/>
      <c r="W203" s="190"/>
      <c r="X203" s="154"/>
      <c r="Y203" s="154"/>
      <c r="Z203" s="154"/>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60"/>
      <c r="BD203" s="363"/>
      <c r="BE203" s="357"/>
      <c r="BF203" s="357"/>
      <c r="BG203" s="357"/>
    </row>
    <row r="204" spans="2:59" s="24" customFormat="1" x14ac:dyDescent="0.25">
      <c r="B204" s="43"/>
      <c r="C204" s="52"/>
      <c r="D204" s="53"/>
      <c r="E204" s="53"/>
      <c r="F204" s="53"/>
      <c r="G204" s="53"/>
      <c r="H204" s="53"/>
      <c r="I204" s="53"/>
      <c r="J204" s="53"/>
      <c r="K204" s="53"/>
      <c r="L204" s="53"/>
      <c r="M204" s="62"/>
      <c r="N204" s="52"/>
      <c r="O204" s="53"/>
      <c r="P204" s="53"/>
      <c r="Q204" s="53"/>
      <c r="R204" s="53"/>
      <c r="S204" s="53"/>
      <c r="T204" s="53"/>
      <c r="U204" s="53"/>
      <c r="V204" s="53"/>
      <c r="W204" s="53"/>
      <c r="X204" s="155"/>
      <c r="Y204" s="155"/>
      <c r="Z204" s="155"/>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62"/>
      <c r="BD204" s="363"/>
      <c r="BE204" s="357"/>
      <c r="BF204" s="357"/>
      <c r="BG204" s="357"/>
    </row>
    <row r="205" spans="2:59" s="24" customFormat="1" x14ac:dyDescent="0.25">
      <c r="B205" s="43"/>
      <c r="C205" s="19"/>
      <c r="D205" s="19"/>
      <c r="E205" s="19"/>
      <c r="F205" s="19"/>
      <c r="G205" s="19"/>
      <c r="H205" s="19"/>
      <c r="I205" s="19"/>
      <c r="J205" s="187"/>
      <c r="K205" s="187"/>
      <c r="L205" s="187"/>
      <c r="M205" s="19"/>
      <c r="N205" s="19"/>
      <c r="O205" s="19"/>
      <c r="P205" s="19"/>
      <c r="Q205" s="19"/>
      <c r="R205" s="187"/>
      <c r="S205" s="19"/>
      <c r="T205" s="19"/>
      <c r="U205" s="19"/>
      <c r="V205" s="19"/>
      <c r="W205" s="19"/>
      <c r="X205" s="156"/>
      <c r="Y205" s="156"/>
      <c r="Z205" s="156"/>
      <c r="AA205" s="19"/>
      <c r="AB205" s="19"/>
      <c r="AC205" s="19"/>
      <c r="AD205" s="187"/>
      <c r="AE205" s="187"/>
      <c r="AF205" s="187"/>
      <c r="AG205" s="187"/>
      <c r="AH205" s="187"/>
      <c r="AI205" s="187"/>
      <c r="AJ205" s="19"/>
      <c r="AK205" s="19"/>
      <c r="AL205" s="19"/>
      <c r="AM205" s="19"/>
      <c r="AN205" s="19"/>
      <c r="AO205" s="19"/>
      <c r="AP205" s="19"/>
      <c r="AQ205" s="19"/>
      <c r="AR205" s="19"/>
      <c r="AS205" s="19"/>
      <c r="AT205" s="19"/>
      <c r="AU205" s="19"/>
      <c r="AV205" s="19"/>
      <c r="AW205" s="19"/>
      <c r="AX205" s="19"/>
      <c r="AY205" s="187"/>
      <c r="AZ205" s="187"/>
      <c r="BA205" s="187"/>
      <c r="BB205" s="187"/>
      <c r="BC205" s="187"/>
      <c r="BD205" s="363"/>
      <c r="BE205" s="357"/>
      <c r="BF205" s="357"/>
      <c r="BG205" s="357"/>
    </row>
    <row r="206" spans="2:59" s="24" customFormat="1" x14ac:dyDescent="0.25">
      <c r="B206" s="43"/>
      <c r="C206" s="19"/>
      <c r="D206" s="19"/>
      <c r="E206" s="19"/>
      <c r="F206" s="19"/>
      <c r="G206" s="19"/>
      <c r="H206" s="19"/>
      <c r="I206" s="19"/>
      <c r="J206" s="187"/>
      <c r="K206" s="187"/>
      <c r="L206" s="187"/>
      <c r="M206" s="19"/>
      <c r="N206" s="19"/>
      <c r="O206" s="19"/>
      <c r="P206" s="19"/>
      <c r="Q206" s="19"/>
      <c r="R206" s="187"/>
      <c r="S206" s="19"/>
      <c r="T206" s="19"/>
      <c r="U206" s="19"/>
      <c r="V206" s="19"/>
      <c r="W206" s="19"/>
      <c r="X206" s="156"/>
      <c r="Y206" s="156"/>
      <c r="Z206" s="156"/>
      <c r="AA206" s="19"/>
      <c r="AB206" s="19"/>
      <c r="AC206" s="19"/>
      <c r="AD206" s="187"/>
      <c r="AE206" s="187"/>
      <c r="AF206" s="187"/>
      <c r="AG206" s="187"/>
      <c r="AH206" s="187"/>
      <c r="AI206" s="187"/>
      <c r="AJ206" s="19"/>
      <c r="AK206" s="19"/>
      <c r="AL206" s="19"/>
      <c r="AM206" s="19"/>
      <c r="AN206" s="19"/>
      <c r="AO206" s="19"/>
      <c r="AP206" s="19"/>
      <c r="AQ206" s="19"/>
      <c r="AR206" s="19"/>
      <c r="AS206" s="19"/>
      <c r="AT206" s="19"/>
      <c r="AU206" s="19"/>
      <c r="AV206" s="19"/>
      <c r="AW206" s="19"/>
      <c r="AX206" s="19"/>
      <c r="AY206" s="187"/>
      <c r="AZ206" s="187"/>
      <c r="BA206" s="187"/>
      <c r="BB206" s="187"/>
      <c r="BC206" s="187"/>
      <c r="BD206" s="363"/>
      <c r="BE206" s="357"/>
      <c r="BF206" s="357"/>
      <c r="BG206" s="357"/>
    </row>
    <row r="207" spans="2:59" s="24" customFormat="1" x14ac:dyDescent="0.25">
      <c r="B207" s="43"/>
      <c r="C207" s="19"/>
      <c r="D207" s="19"/>
      <c r="E207" s="19"/>
      <c r="F207" s="19"/>
      <c r="G207" s="19"/>
      <c r="H207" s="19"/>
      <c r="I207" s="19"/>
      <c r="J207" s="187"/>
      <c r="K207" s="187"/>
      <c r="L207" s="187"/>
      <c r="M207" s="19"/>
      <c r="N207" s="19"/>
      <c r="O207" s="19"/>
      <c r="P207" s="19"/>
      <c r="Q207" s="19"/>
      <c r="R207" s="187"/>
      <c r="S207" s="19"/>
      <c r="T207" s="19"/>
      <c r="U207" s="19"/>
      <c r="V207" s="19"/>
      <c r="W207" s="19"/>
      <c r="X207" s="156"/>
      <c r="Y207" s="156"/>
      <c r="Z207" s="156"/>
      <c r="AA207" s="19"/>
      <c r="AB207" s="19"/>
      <c r="AC207" s="19"/>
      <c r="AD207" s="187"/>
      <c r="AE207" s="187"/>
      <c r="AF207" s="187"/>
      <c r="AG207" s="187"/>
      <c r="AH207" s="187"/>
      <c r="AI207" s="187"/>
      <c r="AJ207" s="19"/>
      <c r="AK207" s="19"/>
      <c r="AL207" s="19"/>
      <c r="AM207" s="19"/>
      <c r="AN207" s="19"/>
      <c r="AO207" s="19"/>
      <c r="AP207" s="19"/>
      <c r="AQ207" s="19"/>
      <c r="AR207" s="19"/>
      <c r="AS207" s="19"/>
      <c r="AT207" s="19"/>
      <c r="AU207" s="19"/>
      <c r="AV207" s="19"/>
      <c r="AW207" s="19"/>
      <c r="AX207" s="19"/>
      <c r="AY207" s="187"/>
      <c r="AZ207" s="187"/>
      <c r="BA207" s="187"/>
      <c r="BB207" s="187"/>
      <c r="BC207" s="187"/>
      <c r="BD207" s="363"/>
      <c r="BE207" s="357"/>
      <c r="BF207" s="357"/>
      <c r="BG207" s="357"/>
    </row>
    <row r="208" spans="2:59" s="24" customFormat="1" x14ac:dyDescent="0.25">
      <c r="B208" s="43"/>
      <c r="C208" s="19"/>
      <c r="D208" s="19"/>
      <c r="E208" s="19"/>
      <c r="F208" s="19"/>
      <c r="G208" s="19"/>
      <c r="H208" s="19"/>
      <c r="I208" s="19"/>
      <c r="J208" s="187"/>
      <c r="K208" s="187"/>
      <c r="L208" s="187"/>
      <c r="M208" s="19"/>
      <c r="N208" s="19"/>
      <c r="O208" s="19"/>
      <c r="P208" s="19"/>
      <c r="Q208" s="19"/>
      <c r="R208" s="187"/>
      <c r="S208" s="19"/>
      <c r="T208" s="19"/>
      <c r="U208" s="19"/>
      <c r="V208" s="19"/>
      <c r="W208" s="19"/>
      <c r="X208" s="156"/>
      <c r="Y208" s="156"/>
      <c r="Z208" s="156"/>
      <c r="AA208" s="19"/>
      <c r="AB208" s="19"/>
      <c r="AC208" s="19"/>
      <c r="AD208" s="187"/>
      <c r="AE208" s="187"/>
      <c r="AF208" s="187"/>
      <c r="AG208" s="187"/>
      <c r="AH208" s="187"/>
      <c r="AI208" s="187"/>
      <c r="AJ208" s="19"/>
      <c r="AK208" s="19"/>
      <c r="AL208" s="19"/>
      <c r="AM208" s="19"/>
      <c r="AN208" s="19"/>
      <c r="AO208" s="19"/>
      <c r="AP208" s="19"/>
      <c r="AQ208" s="19"/>
      <c r="AR208" s="19"/>
      <c r="AS208" s="19"/>
      <c r="AT208" s="19"/>
      <c r="AU208" s="19"/>
      <c r="AV208" s="19"/>
      <c r="AW208" s="19"/>
      <c r="AX208" s="19"/>
      <c r="AY208" s="187"/>
      <c r="AZ208" s="187"/>
      <c r="BA208" s="187"/>
      <c r="BB208" s="187"/>
      <c r="BC208" s="187"/>
      <c r="BD208" s="363"/>
      <c r="BE208" s="357"/>
      <c r="BF208" s="357"/>
      <c r="BG208" s="357"/>
    </row>
    <row r="209" spans="2:59" s="24" customFormat="1" x14ac:dyDescent="0.25">
      <c r="B209" s="43"/>
      <c r="C209" s="19"/>
      <c r="D209" s="19"/>
      <c r="E209" s="19"/>
      <c r="F209" s="19"/>
      <c r="G209" s="19"/>
      <c r="H209" s="19"/>
      <c r="I209" s="19"/>
      <c r="J209" s="187"/>
      <c r="K209" s="187"/>
      <c r="L209" s="187"/>
      <c r="M209" s="19"/>
      <c r="N209" s="19"/>
      <c r="O209" s="19"/>
      <c r="P209" s="19"/>
      <c r="Q209" s="19"/>
      <c r="R209" s="187"/>
      <c r="S209" s="19"/>
      <c r="T209" s="19"/>
      <c r="U209" s="19"/>
      <c r="V209" s="19"/>
      <c r="W209" s="19"/>
      <c r="X209" s="156"/>
      <c r="Y209" s="156"/>
      <c r="Z209" s="156"/>
      <c r="AA209" s="19"/>
      <c r="AB209" s="19"/>
      <c r="AC209" s="19"/>
      <c r="AD209" s="187"/>
      <c r="AE209" s="187"/>
      <c r="AF209" s="187"/>
      <c r="AG209" s="187"/>
      <c r="AH209" s="187"/>
      <c r="AI209" s="187"/>
      <c r="AJ209" s="19"/>
      <c r="AK209" s="19"/>
      <c r="AL209" s="19"/>
      <c r="AM209" s="19"/>
      <c r="AN209" s="19"/>
      <c r="AO209" s="19"/>
      <c r="AP209" s="19"/>
      <c r="AQ209" s="19"/>
      <c r="AR209" s="19"/>
      <c r="AS209" s="19"/>
      <c r="AT209" s="19"/>
      <c r="AU209" s="19"/>
      <c r="AV209" s="19"/>
      <c r="AW209" s="19"/>
      <c r="AX209" s="19"/>
      <c r="AY209" s="187"/>
      <c r="AZ209" s="187"/>
      <c r="BA209" s="187"/>
      <c r="BB209" s="187"/>
      <c r="BC209" s="187"/>
      <c r="BD209" s="363"/>
      <c r="BE209" s="357"/>
      <c r="BF209" s="357"/>
      <c r="BG209" s="357"/>
    </row>
    <row r="210" spans="2:59" s="24" customFormat="1" x14ac:dyDescent="0.25">
      <c r="B210" s="43"/>
      <c r="C210" s="19"/>
      <c r="D210" s="19"/>
      <c r="E210" s="19"/>
      <c r="F210" s="19"/>
      <c r="G210" s="19"/>
      <c r="H210" s="19"/>
      <c r="I210" s="19"/>
      <c r="J210" s="187"/>
      <c r="K210" s="187"/>
      <c r="L210" s="187"/>
      <c r="M210" s="19"/>
      <c r="N210" s="19"/>
      <c r="O210" s="19"/>
      <c r="P210" s="19"/>
      <c r="Q210" s="19"/>
      <c r="R210" s="187"/>
      <c r="S210" s="19"/>
      <c r="T210" s="19"/>
      <c r="U210" s="19"/>
      <c r="V210" s="19"/>
      <c r="W210" s="19"/>
      <c r="X210" s="156"/>
      <c r="Y210" s="156"/>
      <c r="Z210" s="156"/>
      <c r="AA210" s="19"/>
      <c r="AB210" s="19"/>
      <c r="AC210" s="19"/>
      <c r="AD210" s="187"/>
      <c r="AE210" s="187"/>
      <c r="AF210" s="187"/>
      <c r="AG210" s="187"/>
      <c r="AH210" s="187"/>
      <c r="AI210" s="187"/>
      <c r="AJ210" s="19"/>
      <c r="AK210" s="19"/>
      <c r="AL210" s="19"/>
      <c r="AM210" s="19"/>
      <c r="AN210" s="19"/>
      <c r="AO210" s="19"/>
      <c r="AP210" s="19"/>
      <c r="AQ210" s="19"/>
      <c r="AR210" s="19"/>
      <c r="AS210" s="19"/>
      <c r="AT210" s="19"/>
      <c r="AU210" s="19"/>
      <c r="AV210" s="19"/>
      <c r="AW210" s="19"/>
      <c r="AX210" s="19"/>
      <c r="AY210" s="187"/>
      <c r="AZ210" s="187"/>
      <c r="BA210" s="187"/>
      <c r="BB210" s="187"/>
      <c r="BC210" s="187"/>
      <c r="BD210" s="363"/>
      <c r="BE210" s="357"/>
      <c r="BF210" s="357"/>
      <c r="BG210" s="357"/>
    </row>
    <row r="211" spans="2:59" s="24" customFormat="1" x14ac:dyDescent="0.25">
      <c r="B211" s="43"/>
      <c r="C211" s="19"/>
      <c r="D211" s="19"/>
      <c r="E211" s="19"/>
      <c r="F211" s="19"/>
      <c r="G211" s="19"/>
      <c r="H211" s="19"/>
      <c r="I211" s="19"/>
      <c r="J211" s="187"/>
      <c r="K211" s="187"/>
      <c r="L211" s="187"/>
      <c r="M211" s="19"/>
      <c r="N211" s="19"/>
      <c r="O211" s="19"/>
      <c r="P211" s="19"/>
      <c r="Q211" s="19"/>
      <c r="R211" s="187"/>
      <c r="S211" s="19"/>
      <c r="T211" s="19"/>
      <c r="U211" s="19"/>
      <c r="V211" s="19"/>
      <c r="W211" s="19"/>
      <c r="X211" s="156"/>
      <c r="Y211" s="156"/>
      <c r="Z211" s="156"/>
      <c r="AA211" s="19"/>
      <c r="AB211" s="19"/>
      <c r="AC211" s="19"/>
      <c r="AD211" s="187"/>
      <c r="AE211" s="187"/>
      <c r="AF211" s="187"/>
      <c r="AG211" s="187"/>
      <c r="AH211" s="187"/>
      <c r="AI211" s="187"/>
      <c r="AJ211" s="19"/>
      <c r="AK211" s="19"/>
      <c r="AL211" s="19"/>
      <c r="AM211" s="19"/>
      <c r="AN211" s="19"/>
      <c r="AO211" s="19"/>
      <c r="AP211" s="19"/>
      <c r="AQ211" s="19"/>
      <c r="AR211" s="19"/>
      <c r="AS211" s="19"/>
      <c r="AT211" s="19"/>
      <c r="AU211" s="19"/>
      <c r="AV211" s="19"/>
      <c r="AW211" s="19"/>
      <c r="AX211" s="19"/>
      <c r="AY211" s="187"/>
      <c r="AZ211" s="187"/>
      <c r="BA211" s="187"/>
      <c r="BB211" s="187"/>
      <c r="BC211" s="187"/>
      <c r="BD211" s="363"/>
      <c r="BE211" s="357"/>
      <c r="BF211" s="357"/>
      <c r="BG211" s="357"/>
    </row>
    <row r="212" spans="2:59" s="24" customFormat="1" x14ac:dyDescent="0.25">
      <c r="B212" s="43"/>
      <c r="C212" s="19"/>
      <c r="D212" s="19"/>
      <c r="E212" s="19"/>
      <c r="F212" s="19"/>
      <c r="G212" s="19"/>
      <c r="H212" s="19"/>
      <c r="I212" s="19"/>
      <c r="J212" s="187"/>
      <c r="K212" s="187"/>
      <c r="L212" s="187"/>
      <c r="M212" s="19"/>
      <c r="N212" s="19"/>
      <c r="O212" s="19"/>
      <c r="P212" s="19"/>
      <c r="Q212" s="19"/>
      <c r="R212" s="187"/>
      <c r="S212" s="19"/>
      <c r="T212" s="19"/>
      <c r="U212" s="19"/>
      <c r="V212" s="19"/>
      <c r="W212" s="19"/>
      <c r="X212" s="156"/>
      <c r="Y212" s="156"/>
      <c r="Z212" s="156"/>
      <c r="AA212" s="19"/>
      <c r="AB212" s="19"/>
      <c r="AC212" s="19"/>
      <c r="AD212" s="187"/>
      <c r="AE212" s="187"/>
      <c r="AF212" s="187"/>
      <c r="AG212" s="187"/>
      <c r="AH212" s="187"/>
      <c r="AI212" s="187"/>
      <c r="AJ212" s="19"/>
      <c r="AK212" s="19"/>
      <c r="AL212" s="19"/>
      <c r="AM212" s="19"/>
      <c r="AN212" s="19"/>
      <c r="AO212" s="19"/>
      <c r="AP212" s="19"/>
      <c r="AQ212" s="19"/>
      <c r="AR212" s="19"/>
      <c r="AS212" s="19"/>
      <c r="AT212" s="19"/>
      <c r="AU212" s="19"/>
      <c r="AV212" s="19"/>
      <c r="AW212" s="19"/>
      <c r="AX212" s="19"/>
      <c r="AY212" s="187"/>
      <c r="AZ212" s="187"/>
      <c r="BA212" s="187"/>
      <c r="BB212" s="187"/>
      <c r="BC212" s="187"/>
      <c r="BD212" s="363"/>
      <c r="BE212" s="357"/>
      <c r="BF212" s="357"/>
      <c r="BG212" s="357"/>
    </row>
    <row r="213" spans="2:59" s="24" customFormat="1" x14ac:dyDescent="0.25">
      <c r="B213" s="43"/>
      <c r="C213" s="19"/>
      <c r="D213" s="19"/>
      <c r="E213" s="19"/>
      <c r="F213" s="19"/>
      <c r="G213" s="19"/>
      <c r="H213" s="19"/>
      <c r="I213" s="19"/>
      <c r="J213" s="187"/>
      <c r="K213" s="187"/>
      <c r="L213" s="187"/>
      <c r="M213" s="19"/>
      <c r="N213" s="19"/>
      <c r="O213" s="19"/>
      <c r="P213" s="19"/>
      <c r="Q213" s="19"/>
      <c r="R213" s="187"/>
      <c r="S213" s="19"/>
      <c r="T213" s="19"/>
      <c r="U213" s="19"/>
      <c r="V213" s="19"/>
      <c r="W213" s="19"/>
      <c r="X213" s="156"/>
      <c r="Y213" s="156"/>
      <c r="Z213" s="156"/>
      <c r="AA213" s="19"/>
      <c r="AB213" s="19"/>
      <c r="AC213" s="19"/>
      <c r="AD213" s="187"/>
      <c r="AE213" s="187"/>
      <c r="AF213" s="187"/>
      <c r="AG213" s="187"/>
      <c r="AH213" s="187"/>
      <c r="AI213" s="187"/>
      <c r="AJ213" s="19"/>
      <c r="AK213" s="19"/>
      <c r="AL213" s="19"/>
      <c r="AM213" s="19"/>
      <c r="AN213" s="19"/>
      <c r="AO213" s="19"/>
      <c r="AP213" s="19"/>
      <c r="AQ213" s="19"/>
      <c r="AR213" s="19"/>
      <c r="AS213" s="19"/>
      <c r="AT213" s="19"/>
      <c r="AU213" s="19"/>
      <c r="AV213" s="19"/>
      <c r="AW213" s="19"/>
      <c r="AX213" s="19"/>
      <c r="AY213" s="187"/>
      <c r="AZ213" s="187"/>
      <c r="BA213" s="187"/>
      <c r="BB213" s="187"/>
      <c r="BC213" s="187"/>
      <c r="BD213" s="363"/>
      <c r="BE213" s="357"/>
      <c r="BF213" s="357"/>
      <c r="BG213" s="357"/>
    </row>
    <row r="214" spans="2:59" s="24" customFormat="1" x14ac:dyDescent="0.25">
      <c r="B214" s="43"/>
      <c r="C214" s="19"/>
      <c r="D214" s="19"/>
      <c r="E214" s="19"/>
      <c r="F214" s="19"/>
      <c r="G214" s="19"/>
      <c r="H214" s="19"/>
      <c r="I214" s="19"/>
      <c r="J214" s="187"/>
      <c r="K214" s="187"/>
      <c r="L214" s="187"/>
      <c r="M214" s="19"/>
      <c r="N214" s="19"/>
      <c r="O214" s="19"/>
      <c r="P214" s="19"/>
      <c r="Q214" s="19"/>
      <c r="R214" s="187"/>
      <c r="S214" s="19"/>
      <c r="T214" s="19"/>
      <c r="U214" s="19"/>
      <c r="V214" s="19"/>
      <c r="W214" s="19"/>
      <c r="X214" s="156"/>
      <c r="Y214" s="156"/>
      <c r="Z214" s="156"/>
      <c r="AA214" s="19"/>
      <c r="AB214" s="19"/>
      <c r="AC214" s="19"/>
      <c r="AD214" s="187"/>
      <c r="AE214" s="187"/>
      <c r="AF214" s="187"/>
      <c r="AG214" s="187"/>
      <c r="AH214" s="187"/>
      <c r="AI214" s="187"/>
      <c r="AJ214" s="19"/>
      <c r="AK214" s="19"/>
      <c r="AL214" s="19"/>
      <c r="AM214" s="19"/>
      <c r="AN214" s="19"/>
      <c r="AO214" s="19"/>
      <c r="AP214" s="19"/>
      <c r="AQ214" s="19"/>
      <c r="AR214" s="19"/>
      <c r="AS214" s="19"/>
      <c r="AT214" s="19"/>
      <c r="AU214" s="19"/>
      <c r="AV214" s="19"/>
      <c r="AW214" s="19"/>
      <c r="AX214" s="19"/>
      <c r="AY214" s="187"/>
      <c r="AZ214" s="187"/>
      <c r="BA214" s="187"/>
      <c r="BB214" s="187"/>
      <c r="BC214" s="187"/>
      <c r="BD214" s="363"/>
      <c r="BE214" s="357"/>
      <c r="BF214" s="357"/>
      <c r="BG214" s="357"/>
    </row>
    <row r="215" spans="2:59" s="24" customFormat="1" x14ac:dyDescent="0.25">
      <c r="B215" s="43"/>
      <c r="C215" s="19"/>
      <c r="D215" s="19"/>
      <c r="E215" s="19"/>
      <c r="F215" s="19"/>
      <c r="G215" s="19"/>
      <c r="H215" s="19"/>
      <c r="I215" s="19"/>
      <c r="J215" s="187"/>
      <c r="K215" s="187"/>
      <c r="L215" s="187"/>
      <c r="M215" s="19"/>
      <c r="N215" s="19"/>
      <c r="O215" s="19"/>
      <c r="P215" s="19"/>
      <c r="Q215" s="19"/>
      <c r="R215" s="187"/>
      <c r="S215" s="19"/>
      <c r="T215" s="19"/>
      <c r="U215" s="19"/>
      <c r="V215" s="19"/>
      <c r="W215" s="19"/>
      <c r="X215" s="156"/>
      <c r="Y215" s="156"/>
      <c r="Z215" s="156"/>
      <c r="AA215" s="19"/>
      <c r="AB215" s="19"/>
      <c r="AC215" s="19"/>
      <c r="AD215" s="187"/>
      <c r="AE215" s="187"/>
      <c r="AF215" s="187"/>
      <c r="AG215" s="187"/>
      <c r="AH215" s="187"/>
      <c r="AI215" s="187"/>
      <c r="AJ215" s="19"/>
      <c r="AK215" s="19"/>
      <c r="AL215" s="19"/>
      <c r="AM215" s="19"/>
      <c r="AN215" s="19"/>
      <c r="AO215" s="19"/>
      <c r="AP215" s="19"/>
      <c r="AQ215" s="19"/>
      <c r="AR215" s="19"/>
      <c r="AS215" s="19"/>
      <c r="AT215" s="19"/>
      <c r="AU215" s="19"/>
      <c r="AV215" s="19"/>
      <c r="AW215" s="19"/>
      <c r="AX215" s="19"/>
      <c r="AY215" s="187"/>
      <c r="AZ215" s="187"/>
      <c r="BA215" s="187"/>
      <c r="BB215" s="187"/>
      <c r="BC215" s="187"/>
      <c r="BD215" s="363"/>
      <c r="BE215" s="357"/>
      <c r="BF215" s="357"/>
      <c r="BG215" s="357"/>
    </row>
    <row r="216" spans="2:59" s="24" customFormat="1" x14ac:dyDescent="0.25">
      <c r="B216" s="43"/>
      <c r="C216" s="19"/>
      <c r="D216" s="19"/>
      <c r="E216" s="19"/>
      <c r="F216" s="19"/>
      <c r="G216" s="19"/>
      <c r="H216" s="19"/>
      <c r="I216" s="19"/>
      <c r="J216" s="187"/>
      <c r="K216" s="187"/>
      <c r="L216" s="187"/>
      <c r="M216" s="19"/>
      <c r="N216" s="19"/>
      <c r="O216" s="19"/>
      <c r="P216" s="19"/>
      <c r="Q216" s="19"/>
      <c r="R216" s="187"/>
      <c r="S216" s="19"/>
      <c r="T216" s="19"/>
      <c r="U216" s="19"/>
      <c r="V216" s="19"/>
      <c r="W216" s="19"/>
      <c r="X216" s="156"/>
      <c r="Y216" s="156"/>
      <c r="Z216" s="156"/>
      <c r="AA216" s="19"/>
      <c r="AB216" s="19"/>
      <c r="AC216" s="19"/>
      <c r="AD216" s="187"/>
      <c r="AE216" s="187"/>
      <c r="AF216" s="187"/>
      <c r="AG216" s="187"/>
      <c r="AH216" s="187"/>
      <c r="AI216" s="187"/>
      <c r="AJ216" s="19"/>
      <c r="AK216" s="19"/>
      <c r="AL216" s="19"/>
      <c r="AM216" s="19"/>
      <c r="AN216" s="19"/>
      <c r="AO216" s="19"/>
      <c r="AP216" s="19"/>
      <c r="AQ216" s="19"/>
      <c r="AR216" s="19"/>
      <c r="AS216" s="19"/>
      <c r="AT216" s="19"/>
      <c r="AU216" s="19"/>
      <c r="AV216" s="19"/>
      <c r="AW216" s="19"/>
      <c r="AX216" s="19"/>
      <c r="AY216" s="187"/>
      <c r="AZ216" s="187"/>
      <c r="BA216" s="187"/>
      <c r="BB216" s="187"/>
      <c r="BC216" s="187"/>
      <c r="BD216" s="363"/>
      <c r="BE216" s="357"/>
      <c r="BF216" s="357"/>
      <c r="BG216" s="357"/>
    </row>
    <row r="217" spans="2:59" s="24" customFormat="1" x14ac:dyDescent="0.25">
      <c r="B217" s="43"/>
      <c r="C217" s="19"/>
      <c r="D217" s="19"/>
      <c r="E217" s="19"/>
      <c r="F217" s="19"/>
      <c r="G217" s="19"/>
      <c r="H217" s="19"/>
      <c r="I217" s="19"/>
      <c r="J217" s="187"/>
      <c r="K217" s="187"/>
      <c r="L217" s="187"/>
      <c r="M217" s="19"/>
      <c r="N217" s="19"/>
      <c r="O217" s="19"/>
      <c r="P217" s="19"/>
      <c r="Q217" s="19"/>
      <c r="R217" s="187"/>
      <c r="S217" s="19"/>
      <c r="T217" s="19"/>
      <c r="U217" s="19"/>
      <c r="V217" s="19"/>
      <c r="W217" s="19"/>
      <c r="X217" s="156"/>
      <c r="Y217" s="156"/>
      <c r="Z217" s="156"/>
      <c r="AA217" s="19"/>
      <c r="AB217" s="19"/>
      <c r="AC217" s="19"/>
      <c r="AD217" s="187"/>
      <c r="AE217" s="187"/>
      <c r="AF217" s="187"/>
      <c r="AG217" s="187"/>
      <c r="AH217" s="187"/>
      <c r="AI217" s="187"/>
      <c r="AJ217" s="19"/>
      <c r="AK217" s="19"/>
      <c r="AL217" s="19"/>
      <c r="AM217" s="19"/>
      <c r="AN217" s="19"/>
      <c r="AO217" s="19"/>
      <c r="AP217" s="19"/>
      <c r="AQ217" s="19"/>
      <c r="AR217" s="19"/>
      <c r="AS217" s="19"/>
      <c r="AT217" s="19"/>
      <c r="AU217" s="19"/>
      <c r="AV217" s="19"/>
      <c r="AW217" s="19"/>
      <c r="AX217" s="19"/>
      <c r="AY217" s="187"/>
      <c r="AZ217" s="187"/>
      <c r="BA217" s="187"/>
      <c r="BB217" s="187"/>
      <c r="BC217" s="187"/>
      <c r="BD217" s="363"/>
      <c r="BE217" s="357"/>
      <c r="BF217" s="357"/>
      <c r="BG217" s="357"/>
    </row>
    <row r="218" spans="2:59" s="24" customFormat="1" x14ac:dyDescent="0.25">
      <c r="B218" s="43"/>
      <c r="C218" s="19"/>
      <c r="D218" s="19"/>
      <c r="E218" s="19"/>
      <c r="F218" s="19"/>
      <c r="G218" s="19"/>
      <c r="H218" s="19"/>
      <c r="I218" s="19"/>
      <c r="J218" s="187"/>
      <c r="K218" s="187"/>
      <c r="L218" s="187"/>
      <c r="M218" s="19"/>
      <c r="N218" s="19"/>
      <c r="O218" s="19"/>
      <c r="P218" s="19"/>
      <c r="Q218" s="19"/>
      <c r="R218" s="187"/>
      <c r="S218" s="19"/>
      <c r="T218" s="19"/>
      <c r="U218" s="19"/>
      <c r="V218" s="19"/>
      <c r="W218" s="19"/>
      <c r="X218" s="156"/>
      <c r="Y218" s="156"/>
      <c r="Z218" s="156"/>
      <c r="AA218" s="19"/>
      <c r="AB218" s="19"/>
      <c r="AC218" s="19"/>
      <c r="AD218" s="187"/>
      <c r="AE218" s="187"/>
      <c r="AF218" s="187"/>
      <c r="AG218" s="187"/>
      <c r="AH218" s="187"/>
      <c r="AI218" s="187"/>
      <c r="AJ218" s="19"/>
      <c r="AK218" s="19"/>
      <c r="AL218" s="19"/>
      <c r="AM218" s="19"/>
      <c r="AN218" s="19"/>
      <c r="AO218" s="19"/>
      <c r="AP218" s="19"/>
      <c r="AQ218" s="19"/>
      <c r="AR218" s="19"/>
      <c r="AS218" s="19"/>
      <c r="AT218" s="19"/>
      <c r="AU218" s="19"/>
      <c r="AV218" s="19"/>
      <c r="AW218" s="19"/>
      <c r="AX218" s="19"/>
      <c r="AY218" s="187"/>
      <c r="AZ218" s="187"/>
      <c r="BA218" s="187"/>
      <c r="BB218" s="187"/>
      <c r="BC218" s="187"/>
      <c r="BD218" s="363"/>
      <c r="BE218" s="357"/>
      <c r="BF218" s="357"/>
      <c r="BG218" s="357"/>
    </row>
    <row r="219" spans="2:59" s="24" customFormat="1" x14ac:dyDescent="0.25">
      <c r="B219" s="43"/>
      <c r="C219" s="19"/>
      <c r="D219" s="19"/>
      <c r="E219" s="19"/>
      <c r="F219" s="19"/>
      <c r="G219" s="19"/>
      <c r="H219" s="19"/>
      <c r="I219" s="19"/>
      <c r="J219" s="187"/>
      <c r="K219" s="187"/>
      <c r="L219" s="187"/>
      <c r="M219" s="19"/>
      <c r="N219" s="19"/>
      <c r="O219" s="19"/>
      <c r="P219" s="19"/>
      <c r="Q219" s="19"/>
      <c r="R219" s="187"/>
      <c r="S219" s="19"/>
      <c r="T219" s="19"/>
      <c r="U219" s="19"/>
      <c r="V219" s="19"/>
      <c r="W219" s="19"/>
      <c r="X219" s="156"/>
      <c r="Y219" s="156"/>
      <c r="Z219" s="156"/>
      <c r="AA219" s="19"/>
      <c r="AB219" s="19"/>
      <c r="AC219" s="19"/>
      <c r="AD219" s="187"/>
      <c r="AE219" s="187"/>
      <c r="AF219" s="187"/>
      <c r="AG219" s="187"/>
      <c r="AH219" s="187"/>
      <c r="AI219" s="187"/>
      <c r="AJ219" s="19"/>
      <c r="AK219" s="19"/>
      <c r="AL219" s="19"/>
      <c r="AM219" s="19"/>
      <c r="AN219" s="19"/>
      <c r="AO219" s="19"/>
      <c r="AP219" s="19"/>
      <c r="AQ219" s="19"/>
      <c r="AR219" s="19"/>
      <c r="AS219" s="19"/>
      <c r="AT219" s="19"/>
      <c r="AU219" s="19"/>
      <c r="AV219" s="19"/>
      <c r="AW219" s="19"/>
      <c r="AX219" s="19"/>
      <c r="AY219" s="187"/>
      <c r="AZ219" s="187"/>
      <c r="BA219" s="187"/>
      <c r="BB219" s="187"/>
      <c r="BC219" s="187"/>
      <c r="BD219" s="363"/>
      <c r="BE219" s="357"/>
      <c r="BF219" s="357"/>
      <c r="BG219" s="357"/>
    </row>
    <row r="220" spans="2:59" s="24" customFormat="1" x14ac:dyDescent="0.25">
      <c r="B220" s="43"/>
      <c r="C220" s="19"/>
      <c r="D220" s="19"/>
      <c r="E220" s="19"/>
      <c r="F220" s="19"/>
      <c r="G220" s="19"/>
      <c r="H220" s="19"/>
      <c r="I220" s="19"/>
      <c r="J220" s="187"/>
      <c r="K220" s="187"/>
      <c r="L220" s="187"/>
      <c r="M220" s="19"/>
      <c r="N220" s="19"/>
      <c r="O220" s="19"/>
      <c r="P220" s="19"/>
      <c r="Q220" s="19"/>
      <c r="R220" s="187"/>
      <c r="S220" s="19"/>
      <c r="T220" s="19"/>
      <c r="U220" s="19"/>
      <c r="V220" s="19"/>
      <c r="W220" s="19"/>
      <c r="X220" s="156"/>
      <c r="Y220" s="156"/>
      <c r="Z220" s="156"/>
      <c r="AA220" s="19"/>
      <c r="AB220" s="19"/>
      <c r="AC220" s="19"/>
      <c r="AD220" s="187"/>
      <c r="AE220" s="187"/>
      <c r="AF220" s="187"/>
      <c r="AG220" s="187"/>
      <c r="AH220" s="187"/>
      <c r="AI220" s="187"/>
      <c r="AJ220" s="19"/>
      <c r="AK220" s="19"/>
      <c r="AL220" s="19"/>
      <c r="AM220" s="19"/>
      <c r="AN220" s="19"/>
      <c r="AO220" s="19"/>
      <c r="AP220" s="19"/>
      <c r="AQ220" s="19"/>
      <c r="AR220" s="19"/>
      <c r="AS220" s="19"/>
      <c r="AT220" s="19"/>
      <c r="AU220" s="19"/>
      <c r="AV220" s="19"/>
      <c r="AW220" s="19"/>
      <c r="AX220" s="19"/>
      <c r="AY220" s="187"/>
      <c r="AZ220" s="187"/>
      <c r="BA220" s="187"/>
      <c r="BB220" s="187"/>
      <c r="BC220" s="187"/>
      <c r="BD220" s="363"/>
      <c r="BE220" s="357"/>
      <c r="BF220" s="357"/>
      <c r="BG220" s="357"/>
    </row>
    <row r="221" spans="2:59" s="24" customFormat="1" x14ac:dyDescent="0.25">
      <c r="B221" s="43"/>
      <c r="C221" s="19"/>
      <c r="D221" s="19"/>
      <c r="E221" s="19"/>
      <c r="F221" s="19"/>
      <c r="G221" s="19"/>
      <c r="H221" s="19"/>
      <c r="I221" s="19"/>
      <c r="J221" s="187"/>
      <c r="K221" s="187"/>
      <c r="L221" s="187"/>
      <c r="M221" s="19"/>
      <c r="N221" s="19"/>
      <c r="O221" s="19"/>
      <c r="P221" s="19"/>
      <c r="Q221" s="19"/>
      <c r="R221" s="187"/>
      <c r="S221" s="19"/>
      <c r="T221" s="19"/>
      <c r="U221" s="19"/>
      <c r="V221" s="19"/>
      <c r="W221" s="19"/>
      <c r="X221" s="156"/>
      <c r="Y221" s="156"/>
      <c r="Z221" s="156"/>
      <c r="AA221" s="19"/>
      <c r="AB221" s="19"/>
      <c r="AC221" s="19"/>
      <c r="AD221" s="187"/>
      <c r="AE221" s="187"/>
      <c r="AF221" s="187"/>
      <c r="AG221" s="187"/>
      <c r="AH221" s="187"/>
      <c r="AI221" s="187"/>
      <c r="AJ221" s="19"/>
      <c r="AK221" s="19"/>
      <c r="AL221" s="19"/>
      <c r="AM221" s="19"/>
      <c r="AN221" s="19"/>
      <c r="AO221" s="19"/>
      <c r="AP221" s="19"/>
      <c r="AQ221" s="19"/>
      <c r="AR221" s="19"/>
      <c r="AS221" s="19"/>
      <c r="AT221" s="19"/>
      <c r="AU221" s="19"/>
      <c r="AV221" s="19"/>
      <c r="AW221" s="19"/>
      <c r="AX221" s="19"/>
      <c r="AY221" s="187"/>
      <c r="AZ221" s="187"/>
      <c r="BA221" s="187"/>
      <c r="BB221" s="187"/>
      <c r="BC221" s="187"/>
      <c r="BD221" s="363"/>
      <c r="BE221" s="357"/>
      <c r="BF221" s="357"/>
      <c r="BG221" s="357"/>
    </row>
    <row r="222" spans="2:59" s="24" customFormat="1" x14ac:dyDescent="0.25">
      <c r="B222" s="43"/>
      <c r="C222" s="19"/>
      <c r="D222" s="19"/>
      <c r="E222" s="19"/>
      <c r="F222" s="19"/>
      <c r="G222" s="19"/>
      <c r="H222" s="19"/>
      <c r="I222" s="19"/>
      <c r="J222" s="187"/>
      <c r="K222" s="187"/>
      <c r="L222" s="187"/>
      <c r="M222" s="19"/>
      <c r="N222" s="19"/>
      <c r="O222" s="19"/>
      <c r="P222" s="19"/>
      <c r="Q222" s="19"/>
      <c r="R222" s="187"/>
      <c r="S222" s="19"/>
      <c r="T222" s="19"/>
      <c r="U222" s="19"/>
      <c r="V222" s="19"/>
      <c r="W222" s="19"/>
      <c r="X222" s="156"/>
      <c r="Y222" s="156"/>
      <c r="Z222" s="156"/>
      <c r="AA222" s="19"/>
      <c r="AB222" s="19"/>
      <c r="AC222" s="19"/>
      <c r="AD222" s="187"/>
      <c r="AE222" s="187"/>
      <c r="AF222" s="187"/>
      <c r="AG222" s="187"/>
      <c r="AH222" s="187"/>
      <c r="AI222" s="187"/>
      <c r="AJ222" s="19"/>
      <c r="AK222" s="19"/>
      <c r="AL222" s="19"/>
      <c r="AM222" s="19"/>
      <c r="AN222" s="19"/>
      <c r="AO222" s="19"/>
      <c r="AP222" s="19"/>
      <c r="AQ222" s="19"/>
      <c r="AR222" s="19"/>
      <c r="AS222" s="19"/>
      <c r="AT222" s="19"/>
      <c r="AU222" s="19"/>
      <c r="AV222" s="19"/>
      <c r="AW222" s="19"/>
      <c r="AX222" s="19"/>
      <c r="AY222" s="187"/>
      <c r="AZ222" s="187"/>
      <c r="BA222" s="187"/>
      <c r="BB222" s="187"/>
      <c r="BC222" s="187"/>
      <c r="BD222" s="363"/>
      <c r="BE222" s="357"/>
      <c r="BF222" s="357"/>
      <c r="BG222" s="357"/>
    </row>
    <row r="223" spans="2:59" s="24" customFormat="1" x14ac:dyDescent="0.25">
      <c r="B223" s="43"/>
      <c r="C223" s="19"/>
      <c r="D223" s="19"/>
      <c r="E223" s="19"/>
      <c r="F223" s="19"/>
      <c r="G223" s="19"/>
      <c r="H223" s="19"/>
      <c r="I223" s="19"/>
      <c r="J223" s="187"/>
      <c r="K223" s="187"/>
      <c r="L223" s="187"/>
      <c r="M223" s="19"/>
      <c r="N223" s="19"/>
      <c r="O223" s="19"/>
      <c r="P223" s="19"/>
      <c r="Q223" s="19"/>
      <c r="R223" s="187"/>
      <c r="S223" s="19"/>
      <c r="T223" s="19"/>
      <c r="U223" s="19"/>
      <c r="V223" s="19"/>
      <c r="W223" s="19"/>
      <c r="X223" s="156"/>
      <c r="Y223" s="156"/>
      <c r="Z223" s="156"/>
      <c r="AA223" s="19"/>
      <c r="AB223" s="19"/>
      <c r="AC223" s="19"/>
      <c r="AD223" s="187"/>
      <c r="AE223" s="187"/>
      <c r="AF223" s="187"/>
      <c r="AG223" s="187"/>
      <c r="AH223" s="187"/>
      <c r="AI223" s="187"/>
      <c r="AJ223" s="19"/>
      <c r="AK223" s="19"/>
      <c r="AL223" s="19"/>
      <c r="AM223" s="19"/>
      <c r="AN223" s="19"/>
      <c r="AO223" s="19"/>
      <c r="AP223" s="19"/>
      <c r="AQ223" s="19"/>
      <c r="AR223" s="19"/>
      <c r="AS223" s="19"/>
      <c r="AT223" s="19"/>
      <c r="AU223" s="19"/>
      <c r="AV223" s="19"/>
      <c r="AW223" s="19"/>
      <c r="AX223" s="19"/>
      <c r="AY223" s="187"/>
      <c r="AZ223" s="187"/>
      <c r="BA223" s="187"/>
      <c r="BB223" s="187"/>
      <c r="BC223" s="187"/>
      <c r="BD223" s="363"/>
      <c r="BE223" s="357"/>
      <c r="BF223" s="357"/>
      <c r="BG223" s="357"/>
    </row>
    <row r="224" spans="2:59" s="24" customFormat="1" x14ac:dyDescent="0.25">
      <c r="B224" s="43"/>
      <c r="C224" s="19"/>
      <c r="D224" s="19"/>
      <c r="E224" s="19"/>
      <c r="F224" s="19"/>
      <c r="G224" s="19"/>
      <c r="H224" s="19"/>
      <c r="I224" s="19"/>
      <c r="J224" s="187"/>
      <c r="K224" s="187"/>
      <c r="L224" s="187"/>
      <c r="M224" s="19"/>
      <c r="N224" s="19"/>
      <c r="O224" s="19"/>
      <c r="P224" s="19"/>
      <c r="Q224" s="19"/>
      <c r="R224" s="187"/>
      <c r="S224" s="19"/>
      <c r="T224" s="19"/>
      <c r="U224" s="19"/>
      <c r="V224" s="19"/>
      <c r="W224" s="19"/>
      <c r="X224" s="156"/>
      <c r="Y224" s="156"/>
      <c r="Z224" s="156"/>
      <c r="AA224" s="19"/>
      <c r="AB224" s="19"/>
      <c r="AC224" s="19"/>
      <c r="AD224" s="187"/>
      <c r="AE224" s="187"/>
      <c r="AF224" s="187"/>
      <c r="AG224" s="187"/>
      <c r="AH224" s="187"/>
      <c r="AI224" s="187"/>
      <c r="AJ224" s="19"/>
      <c r="AK224" s="19"/>
      <c r="AL224" s="19"/>
      <c r="AM224" s="19"/>
      <c r="AN224" s="19"/>
      <c r="AO224" s="19"/>
      <c r="AP224" s="19"/>
      <c r="AQ224" s="19"/>
      <c r="AR224" s="19"/>
      <c r="AS224" s="19"/>
      <c r="AT224" s="19"/>
      <c r="AU224" s="19"/>
      <c r="AV224" s="19"/>
      <c r="AW224" s="19"/>
      <c r="AX224" s="19"/>
      <c r="AY224" s="187"/>
      <c r="AZ224" s="187"/>
      <c r="BA224" s="187"/>
      <c r="BB224" s="187"/>
      <c r="BC224" s="187"/>
      <c r="BD224" s="363"/>
      <c r="BE224" s="357"/>
      <c r="BF224" s="357"/>
      <c r="BG224" s="357"/>
    </row>
    <row r="225" spans="2:59" s="24" customFormat="1" x14ac:dyDescent="0.25">
      <c r="B225" s="43"/>
      <c r="C225" s="19"/>
      <c r="D225" s="19"/>
      <c r="E225" s="19"/>
      <c r="F225" s="19"/>
      <c r="G225" s="19"/>
      <c r="H225" s="19"/>
      <c r="I225" s="19"/>
      <c r="J225" s="187"/>
      <c r="K225" s="187"/>
      <c r="L225" s="187"/>
      <c r="M225" s="19"/>
      <c r="N225" s="19"/>
      <c r="O225" s="19"/>
      <c r="P225" s="19"/>
      <c r="Q225" s="19"/>
      <c r="R225" s="187"/>
      <c r="S225" s="19"/>
      <c r="T225" s="19"/>
      <c r="U225" s="19"/>
      <c r="V225" s="19"/>
      <c r="W225" s="19"/>
      <c r="X225" s="156"/>
      <c r="Y225" s="156"/>
      <c r="Z225" s="156"/>
      <c r="AA225" s="19"/>
      <c r="AB225" s="19"/>
      <c r="AC225" s="19"/>
      <c r="AD225" s="187"/>
      <c r="AE225" s="187"/>
      <c r="AF225" s="187"/>
      <c r="AG225" s="187"/>
      <c r="AH225" s="187"/>
      <c r="AI225" s="187"/>
      <c r="AJ225" s="19"/>
      <c r="AK225" s="19"/>
      <c r="AL225" s="19"/>
      <c r="AM225" s="19"/>
      <c r="AN225" s="19"/>
      <c r="AO225" s="19"/>
      <c r="AP225" s="19"/>
      <c r="AQ225" s="19"/>
      <c r="AR225" s="19"/>
      <c r="AS225" s="19"/>
      <c r="AT225" s="19"/>
      <c r="AU225" s="19"/>
      <c r="AV225" s="19"/>
      <c r="AW225" s="19"/>
      <c r="AX225" s="19"/>
      <c r="AY225" s="187"/>
      <c r="AZ225" s="187"/>
      <c r="BA225" s="187"/>
      <c r="BB225" s="187"/>
      <c r="BC225" s="187"/>
      <c r="BD225" s="363"/>
      <c r="BE225" s="357"/>
      <c r="BF225" s="357"/>
      <c r="BG225" s="357"/>
    </row>
    <row r="226" spans="2:59" s="24" customFormat="1" x14ac:dyDescent="0.25">
      <c r="B226" s="43"/>
      <c r="C226" s="19"/>
      <c r="D226" s="19"/>
      <c r="E226" s="19"/>
      <c r="F226" s="19"/>
      <c r="G226" s="19"/>
      <c r="H226" s="19"/>
      <c r="I226" s="19"/>
      <c r="J226" s="187"/>
      <c r="K226" s="187"/>
      <c r="L226" s="187"/>
      <c r="M226" s="19"/>
      <c r="N226" s="19"/>
      <c r="O226" s="19"/>
      <c r="P226" s="19"/>
      <c r="Q226" s="19"/>
      <c r="R226" s="187"/>
      <c r="S226" s="19"/>
      <c r="T226" s="19"/>
      <c r="U226" s="19"/>
      <c r="V226" s="19"/>
      <c r="W226" s="19"/>
      <c r="X226" s="156"/>
      <c r="Y226" s="156"/>
      <c r="Z226" s="156"/>
      <c r="AA226" s="19"/>
      <c r="AB226" s="19"/>
      <c r="AC226" s="19"/>
      <c r="AD226" s="187"/>
      <c r="AE226" s="187"/>
      <c r="AF226" s="187"/>
      <c r="AG226" s="187"/>
      <c r="AH226" s="187"/>
      <c r="AI226" s="187"/>
      <c r="AJ226" s="19"/>
      <c r="AK226" s="19"/>
      <c r="AL226" s="19"/>
      <c r="AM226" s="19"/>
      <c r="AN226" s="19"/>
      <c r="AO226" s="19"/>
      <c r="AP226" s="19"/>
      <c r="AQ226" s="19"/>
      <c r="AR226" s="19"/>
      <c r="AS226" s="19"/>
      <c r="AT226" s="19"/>
      <c r="AU226" s="19"/>
      <c r="AV226" s="19"/>
      <c r="AW226" s="19"/>
      <c r="AX226" s="19"/>
      <c r="AY226" s="187"/>
      <c r="AZ226" s="187"/>
      <c r="BA226" s="187"/>
      <c r="BB226" s="187"/>
      <c r="BC226" s="187"/>
      <c r="BD226" s="363"/>
      <c r="BE226" s="357"/>
      <c r="BF226" s="357"/>
      <c r="BG226" s="357"/>
    </row>
    <row r="227" spans="2:59" s="24" customFormat="1" x14ac:dyDescent="0.25">
      <c r="B227" s="43"/>
      <c r="C227" s="19"/>
      <c r="D227" s="19"/>
      <c r="E227" s="19"/>
      <c r="F227" s="19"/>
      <c r="G227" s="19"/>
      <c r="H227" s="19"/>
      <c r="I227" s="19"/>
      <c r="J227" s="187"/>
      <c r="K227" s="187"/>
      <c r="L227" s="187"/>
      <c r="M227" s="19"/>
      <c r="N227" s="19"/>
      <c r="O227" s="19"/>
      <c r="P227" s="19"/>
      <c r="Q227" s="19"/>
      <c r="R227" s="187"/>
      <c r="S227" s="19"/>
      <c r="T227" s="19"/>
      <c r="U227" s="19"/>
      <c r="V227" s="19"/>
      <c r="W227" s="19"/>
      <c r="X227" s="156"/>
      <c r="Y227" s="156"/>
      <c r="Z227" s="156"/>
      <c r="AA227" s="19"/>
      <c r="AB227" s="19"/>
      <c r="AC227" s="19"/>
      <c r="AD227" s="187"/>
      <c r="AE227" s="187"/>
      <c r="AF227" s="187"/>
      <c r="AG227" s="187"/>
      <c r="AH227" s="187"/>
      <c r="AI227" s="187"/>
      <c r="AJ227" s="19"/>
      <c r="AK227" s="19"/>
      <c r="AL227" s="19"/>
      <c r="AM227" s="19"/>
      <c r="AN227" s="19"/>
      <c r="AO227" s="19"/>
      <c r="AP227" s="19"/>
      <c r="AQ227" s="19"/>
      <c r="AR227" s="19"/>
      <c r="AS227" s="19"/>
      <c r="AT227" s="19"/>
      <c r="AU227" s="19"/>
      <c r="AV227" s="19"/>
      <c r="AW227" s="19"/>
      <c r="AX227" s="19"/>
      <c r="AY227" s="187"/>
      <c r="AZ227" s="187"/>
      <c r="BA227" s="187"/>
      <c r="BB227" s="187"/>
      <c r="BC227" s="187"/>
      <c r="BD227" s="363"/>
      <c r="BE227" s="357"/>
      <c r="BF227" s="357"/>
      <c r="BG227" s="357"/>
    </row>
    <row r="228" spans="2:59" s="24" customFormat="1" x14ac:dyDescent="0.25">
      <c r="B228" s="43"/>
      <c r="C228" s="19"/>
      <c r="D228" s="19"/>
      <c r="E228" s="19"/>
      <c r="F228" s="19"/>
      <c r="G228" s="19"/>
      <c r="H228" s="19"/>
      <c r="I228" s="19"/>
      <c r="J228" s="187"/>
      <c r="K228" s="187"/>
      <c r="L228" s="187"/>
      <c r="M228" s="19"/>
      <c r="N228" s="19"/>
      <c r="O228" s="19"/>
      <c r="P228" s="19"/>
      <c r="Q228" s="19"/>
      <c r="R228" s="187"/>
      <c r="S228" s="19"/>
      <c r="T228" s="19"/>
      <c r="U228" s="19"/>
      <c r="V228" s="19"/>
      <c r="W228" s="19"/>
      <c r="X228" s="156"/>
      <c r="Y228" s="156"/>
      <c r="Z228" s="156"/>
      <c r="AA228" s="19"/>
      <c r="AB228" s="19"/>
      <c r="AC228" s="19"/>
      <c r="AD228" s="187"/>
      <c r="AE228" s="187"/>
      <c r="AF228" s="187"/>
      <c r="AG228" s="187"/>
      <c r="AH228" s="187"/>
      <c r="AI228" s="187"/>
      <c r="AJ228" s="19"/>
      <c r="AK228" s="19"/>
      <c r="AL228" s="19"/>
      <c r="AM228" s="19"/>
      <c r="AN228" s="19"/>
      <c r="AO228" s="19"/>
      <c r="AP228" s="19"/>
      <c r="AQ228" s="19"/>
      <c r="AR228" s="19"/>
      <c r="AS228" s="19"/>
      <c r="AT228" s="19"/>
      <c r="AU228" s="19"/>
      <c r="AV228" s="19"/>
      <c r="AW228" s="19"/>
      <c r="AX228" s="19"/>
      <c r="AY228" s="187"/>
      <c r="AZ228" s="187"/>
      <c r="BA228" s="187"/>
      <c r="BB228" s="187"/>
      <c r="BC228" s="187"/>
      <c r="BD228" s="363"/>
      <c r="BE228" s="357"/>
      <c r="BF228" s="357"/>
      <c r="BG228" s="357"/>
    </row>
    <row r="229" spans="2:59" s="24" customFormat="1" x14ac:dyDescent="0.25">
      <c r="B229" s="43"/>
      <c r="C229" s="19"/>
      <c r="D229" s="19"/>
      <c r="E229" s="19"/>
      <c r="F229" s="19"/>
      <c r="G229" s="19"/>
      <c r="H229" s="19"/>
      <c r="I229" s="19"/>
      <c r="J229" s="187"/>
      <c r="K229" s="187"/>
      <c r="L229" s="187"/>
      <c r="M229" s="19"/>
      <c r="N229" s="19"/>
      <c r="O229" s="19"/>
      <c r="P229" s="19"/>
      <c r="Q229" s="19"/>
      <c r="R229" s="187"/>
      <c r="S229" s="19"/>
      <c r="T229" s="19"/>
      <c r="U229" s="19"/>
      <c r="V229" s="19"/>
      <c r="W229" s="19"/>
      <c r="X229" s="156"/>
      <c r="Y229" s="156"/>
      <c r="Z229" s="156"/>
      <c r="AA229" s="19"/>
      <c r="AB229" s="19"/>
      <c r="AC229" s="19"/>
      <c r="AD229" s="187"/>
      <c r="AE229" s="187"/>
      <c r="AF229" s="187"/>
      <c r="AG229" s="187"/>
      <c r="AH229" s="187"/>
      <c r="AI229" s="187"/>
      <c r="AJ229" s="19"/>
      <c r="AK229" s="19"/>
      <c r="AL229" s="19"/>
      <c r="AM229" s="19"/>
      <c r="AN229" s="19"/>
      <c r="AO229" s="19"/>
      <c r="AP229" s="19"/>
      <c r="AQ229" s="19"/>
      <c r="AR229" s="19"/>
      <c r="AS229" s="19"/>
      <c r="AT229" s="19"/>
      <c r="AU229" s="19"/>
      <c r="AV229" s="19"/>
      <c r="AW229" s="19"/>
      <c r="AX229" s="19"/>
      <c r="AY229" s="187"/>
      <c r="AZ229" s="187"/>
      <c r="BA229" s="187"/>
      <c r="BB229" s="187"/>
      <c r="BC229" s="187"/>
      <c r="BD229" s="363"/>
      <c r="BE229" s="357"/>
      <c r="BF229" s="357"/>
      <c r="BG229" s="357"/>
    </row>
    <row r="230" spans="2:59" s="24" customFormat="1" x14ac:dyDescent="0.25">
      <c r="B230" s="43"/>
      <c r="C230" s="19"/>
      <c r="D230" s="19"/>
      <c r="E230" s="19"/>
      <c r="F230" s="19"/>
      <c r="G230" s="19"/>
      <c r="H230" s="19"/>
      <c r="I230" s="19"/>
      <c r="J230" s="187"/>
      <c r="K230" s="187"/>
      <c r="L230" s="187"/>
      <c r="M230" s="19"/>
      <c r="N230" s="19"/>
      <c r="O230" s="19"/>
      <c r="P230" s="19"/>
      <c r="Q230" s="19"/>
      <c r="R230" s="187"/>
      <c r="S230" s="19"/>
      <c r="T230" s="19"/>
      <c r="U230" s="19"/>
      <c r="V230" s="19"/>
      <c r="W230" s="19"/>
      <c r="X230" s="156"/>
      <c r="Y230" s="156"/>
      <c r="Z230" s="156"/>
      <c r="AA230" s="19"/>
      <c r="AB230" s="19"/>
      <c r="AC230" s="19"/>
      <c r="AD230" s="187"/>
      <c r="AE230" s="187"/>
      <c r="AF230" s="187"/>
      <c r="AG230" s="187"/>
      <c r="AH230" s="187"/>
      <c r="AI230" s="187"/>
      <c r="AJ230" s="19"/>
      <c r="AK230" s="19"/>
      <c r="AL230" s="19"/>
      <c r="AM230" s="19"/>
      <c r="AN230" s="19"/>
      <c r="AO230" s="19"/>
      <c r="AP230" s="19"/>
      <c r="AQ230" s="19"/>
      <c r="AR230" s="19"/>
      <c r="AS230" s="19"/>
      <c r="AT230" s="19"/>
      <c r="AU230" s="19"/>
      <c r="AV230" s="19"/>
      <c r="AW230" s="19"/>
      <c r="AX230" s="19"/>
      <c r="AY230" s="187"/>
      <c r="AZ230" s="187"/>
      <c r="BA230" s="187"/>
      <c r="BB230" s="187"/>
      <c r="BC230" s="187"/>
      <c r="BD230" s="363"/>
      <c r="BE230" s="357"/>
      <c r="BF230" s="357"/>
      <c r="BG230" s="357"/>
    </row>
    <row r="231" spans="2:59" s="24" customFormat="1" x14ac:dyDescent="0.25">
      <c r="B231" s="43"/>
      <c r="C231" s="19"/>
      <c r="D231" s="19"/>
      <c r="E231" s="19"/>
      <c r="F231" s="19"/>
      <c r="G231" s="19"/>
      <c r="H231" s="19"/>
      <c r="I231" s="19"/>
      <c r="J231" s="187"/>
      <c r="K231" s="187"/>
      <c r="L231" s="187"/>
      <c r="M231" s="19"/>
      <c r="N231" s="19"/>
      <c r="O231" s="19"/>
      <c r="P231" s="19"/>
      <c r="Q231" s="19"/>
      <c r="R231" s="187"/>
      <c r="S231" s="19"/>
      <c r="T231" s="19"/>
      <c r="U231" s="19"/>
      <c r="V231" s="19"/>
      <c r="W231" s="19"/>
      <c r="X231" s="156"/>
      <c r="Y231" s="156"/>
      <c r="Z231" s="156"/>
      <c r="AA231" s="19"/>
      <c r="AB231" s="19"/>
      <c r="AC231" s="19"/>
      <c r="AD231" s="187"/>
      <c r="AE231" s="187"/>
      <c r="AF231" s="187"/>
      <c r="AG231" s="187"/>
      <c r="AH231" s="187"/>
      <c r="AI231" s="187"/>
      <c r="AJ231" s="19"/>
      <c r="AK231" s="19"/>
      <c r="AL231" s="19"/>
      <c r="AM231" s="19"/>
      <c r="AN231" s="19"/>
      <c r="AO231" s="19"/>
      <c r="AP231" s="19"/>
      <c r="AQ231" s="19"/>
      <c r="AR231" s="19"/>
      <c r="AS231" s="19"/>
      <c r="AT231" s="19"/>
      <c r="AU231" s="19"/>
      <c r="AV231" s="19"/>
      <c r="AW231" s="19"/>
      <c r="AX231" s="19"/>
      <c r="AY231" s="187"/>
      <c r="AZ231" s="187"/>
      <c r="BA231" s="187"/>
      <c r="BB231" s="187"/>
      <c r="BC231" s="187"/>
      <c r="BD231" s="363"/>
      <c r="BE231" s="357"/>
      <c r="BF231" s="357"/>
      <c r="BG231" s="357"/>
    </row>
    <row r="232" spans="2:59" s="24" customFormat="1" x14ac:dyDescent="0.25">
      <c r="B232" s="43"/>
      <c r="C232" s="19"/>
      <c r="D232" s="19"/>
      <c r="E232" s="19"/>
      <c r="F232" s="19"/>
      <c r="G232" s="19"/>
      <c r="H232" s="19"/>
      <c r="I232" s="19"/>
      <c r="J232" s="187"/>
      <c r="K232" s="187"/>
      <c r="L232" s="187"/>
      <c r="M232" s="19"/>
      <c r="N232" s="19"/>
      <c r="O232" s="19"/>
      <c r="P232" s="19"/>
      <c r="Q232" s="19"/>
      <c r="R232" s="187"/>
      <c r="S232" s="19"/>
      <c r="T232" s="19"/>
      <c r="U232" s="19"/>
      <c r="V232" s="19"/>
      <c r="W232" s="19"/>
      <c r="X232" s="156"/>
      <c r="Y232" s="156"/>
      <c r="Z232" s="156"/>
      <c r="AA232" s="19"/>
      <c r="AB232" s="19"/>
      <c r="AC232" s="19"/>
      <c r="AD232" s="187"/>
      <c r="AE232" s="187"/>
      <c r="AF232" s="187"/>
      <c r="AG232" s="187"/>
      <c r="AH232" s="187"/>
      <c r="AI232" s="187"/>
      <c r="AJ232" s="19"/>
      <c r="AK232" s="19"/>
      <c r="AL232" s="19"/>
      <c r="AM232" s="19"/>
      <c r="AN232" s="19"/>
      <c r="AO232" s="19"/>
      <c r="AP232" s="19"/>
      <c r="AQ232" s="19"/>
      <c r="AR232" s="19"/>
      <c r="AS232" s="19"/>
      <c r="AT232" s="19"/>
      <c r="AU232" s="19"/>
      <c r="AV232" s="19"/>
      <c r="AW232" s="19"/>
      <c r="AX232" s="19"/>
      <c r="AY232" s="187"/>
      <c r="AZ232" s="187"/>
      <c r="BA232" s="187"/>
      <c r="BB232" s="187"/>
      <c r="BC232" s="187"/>
      <c r="BD232" s="363"/>
      <c r="BE232" s="357"/>
      <c r="BF232" s="357"/>
      <c r="BG232" s="357"/>
    </row>
    <row r="233" spans="2:59" s="24" customFormat="1" x14ac:dyDescent="0.25">
      <c r="B233" s="43"/>
      <c r="C233" s="19"/>
      <c r="D233" s="19"/>
      <c r="E233" s="19"/>
      <c r="F233" s="19"/>
      <c r="G233" s="19"/>
      <c r="H233" s="19"/>
      <c r="I233" s="19"/>
      <c r="J233" s="187"/>
      <c r="K233" s="187"/>
      <c r="L233" s="187"/>
      <c r="M233" s="19"/>
      <c r="N233" s="19"/>
      <c r="O233" s="19"/>
      <c r="P233" s="19"/>
      <c r="Q233" s="19"/>
      <c r="R233" s="187"/>
      <c r="S233" s="19"/>
      <c r="T233" s="19"/>
      <c r="U233" s="19"/>
      <c r="V233" s="19"/>
      <c r="W233" s="19"/>
      <c r="X233" s="156"/>
      <c r="Y233" s="156"/>
      <c r="Z233" s="156"/>
      <c r="AA233" s="19"/>
      <c r="AB233" s="19"/>
      <c r="AC233" s="19"/>
      <c r="AD233" s="187"/>
      <c r="AE233" s="187"/>
      <c r="AF233" s="187"/>
      <c r="AG233" s="187"/>
      <c r="AH233" s="187"/>
      <c r="AI233" s="187"/>
      <c r="AJ233" s="19"/>
      <c r="AK233" s="19"/>
      <c r="AL233" s="19"/>
      <c r="AM233" s="19"/>
      <c r="AN233" s="19"/>
      <c r="AO233" s="19"/>
      <c r="AP233" s="19"/>
      <c r="AQ233" s="19"/>
      <c r="AR233" s="19"/>
      <c r="AS233" s="19"/>
      <c r="AT233" s="19"/>
      <c r="AU233" s="19"/>
      <c r="AV233" s="19"/>
      <c r="AW233" s="19"/>
      <c r="AX233" s="19"/>
      <c r="AY233" s="187"/>
      <c r="AZ233" s="187"/>
      <c r="BA233" s="187"/>
      <c r="BB233" s="187"/>
      <c r="BC233" s="187"/>
      <c r="BD233" s="363"/>
      <c r="BE233" s="357"/>
      <c r="BF233" s="357"/>
      <c r="BG233" s="357"/>
    </row>
    <row r="234" spans="2:59" s="24" customFormat="1" x14ac:dyDescent="0.25">
      <c r="B234" s="43"/>
      <c r="C234" s="19"/>
      <c r="D234" s="19"/>
      <c r="E234" s="19"/>
      <c r="F234" s="19"/>
      <c r="G234" s="19"/>
      <c r="H234" s="19"/>
      <c r="I234" s="19"/>
      <c r="J234" s="187"/>
      <c r="K234" s="187"/>
      <c r="L234" s="187"/>
      <c r="M234" s="19"/>
      <c r="N234" s="19"/>
      <c r="O234" s="19"/>
      <c r="P234" s="19"/>
      <c r="Q234" s="19"/>
      <c r="R234" s="187"/>
      <c r="S234" s="19"/>
      <c r="T234" s="19"/>
      <c r="U234" s="19"/>
      <c r="V234" s="19"/>
      <c r="W234" s="19"/>
      <c r="X234" s="156"/>
      <c r="Y234" s="156"/>
      <c r="Z234" s="156"/>
      <c r="AA234" s="19"/>
      <c r="AB234" s="19"/>
      <c r="AC234" s="19"/>
      <c r="AD234" s="187"/>
      <c r="AE234" s="187"/>
      <c r="AF234" s="187"/>
      <c r="AG234" s="187"/>
      <c r="AH234" s="187"/>
      <c r="AI234" s="187"/>
      <c r="AJ234" s="19"/>
      <c r="AK234" s="19"/>
      <c r="AL234" s="19"/>
      <c r="AM234" s="19"/>
      <c r="AN234" s="19"/>
      <c r="AO234" s="19"/>
      <c r="AP234" s="19"/>
      <c r="AQ234" s="19"/>
      <c r="AR234" s="19"/>
      <c r="AS234" s="19"/>
      <c r="AT234" s="19"/>
      <c r="AU234" s="19"/>
      <c r="AV234" s="19"/>
      <c r="AW234" s="19"/>
      <c r="AX234" s="19"/>
      <c r="AY234" s="187"/>
      <c r="AZ234" s="187"/>
      <c r="BA234" s="187"/>
      <c r="BB234" s="187"/>
      <c r="BC234" s="187"/>
      <c r="BD234" s="363"/>
      <c r="BE234" s="357"/>
      <c r="BF234" s="357"/>
      <c r="BG234" s="357"/>
    </row>
    <row r="235" spans="2:59" s="24" customFormat="1" x14ac:dyDescent="0.25">
      <c r="B235" s="43"/>
      <c r="C235" s="19"/>
      <c r="D235" s="19"/>
      <c r="E235" s="19"/>
      <c r="F235" s="19"/>
      <c r="G235" s="19"/>
      <c r="H235" s="19"/>
      <c r="I235" s="19"/>
      <c r="J235" s="187"/>
      <c r="K235" s="187"/>
      <c r="L235" s="187"/>
      <c r="M235" s="19"/>
      <c r="N235" s="19"/>
      <c r="O235" s="19"/>
      <c r="P235" s="19"/>
      <c r="Q235" s="19"/>
      <c r="R235" s="187"/>
      <c r="S235" s="19"/>
      <c r="T235" s="19"/>
      <c r="U235" s="19"/>
      <c r="V235" s="19"/>
      <c r="W235" s="19"/>
      <c r="X235" s="156"/>
      <c r="Y235" s="156"/>
      <c r="Z235" s="156"/>
      <c r="AA235" s="19"/>
      <c r="AB235" s="19"/>
      <c r="AC235" s="19"/>
      <c r="AD235" s="187"/>
      <c r="AE235" s="187"/>
      <c r="AF235" s="187"/>
      <c r="AG235" s="187"/>
      <c r="AH235" s="187"/>
      <c r="AI235" s="187"/>
      <c r="AJ235" s="19"/>
      <c r="AK235" s="19"/>
      <c r="AL235" s="19"/>
      <c r="AM235" s="19"/>
      <c r="AN235" s="19"/>
      <c r="AO235" s="19"/>
      <c r="AP235" s="19"/>
      <c r="AQ235" s="19"/>
      <c r="AR235" s="19"/>
      <c r="AS235" s="19"/>
      <c r="AT235" s="19"/>
      <c r="AU235" s="19"/>
      <c r="AV235" s="19"/>
      <c r="AW235" s="19"/>
      <c r="AX235" s="19"/>
      <c r="AY235" s="187"/>
      <c r="AZ235" s="187"/>
      <c r="BA235" s="187"/>
      <c r="BB235" s="187"/>
      <c r="BC235" s="187"/>
      <c r="BD235" s="363"/>
      <c r="BE235" s="357"/>
      <c r="BF235" s="357"/>
      <c r="BG235" s="357"/>
    </row>
    <row r="236" spans="2:59" s="24" customFormat="1" x14ac:dyDescent="0.25">
      <c r="B236" s="43"/>
      <c r="C236" s="19"/>
      <c r="D236" s="19"/>
      <c r="E236" s="19"/>
      <c r="F236" s="19"/>
      <c r="G236" s="19"/>
      <c r="H236" s="19"/>
      <c r="I236" s="19"/>
      <c r="J236" s="187"/>
      <c r="K236" s="187"/>
      <c r="L236" s="187"/>
      <c r="M236" s="19"/>
      <c r="N236" s="19"/>
      <c r="O236" s="19"/>
      <c r="P236" s="19"/>
      <c r="Q236" s="19"/>
      <c r="R236" s="187"/>
      <c r="S236" s="19"/>
      <c r="T236" s="19"/>
      <c r="U236" s="19"/>
      <c r="V236" s="19"/>
      <c r="W236" s="19"/>
      <c r="X236" s="156"/>
      <c r="Y236" s="156"/>
      <c r="Z236" s="156"/>
      <c r="AA236" s="19"/>
      <c r="AB236" s="19"/>
      <c r="AC236" s="19"/>
      <c r="AD236" s="187"/>
      <c r="AE236" s="187"/>
      <c r="AF236" s="187"/>
      <c r="AG236" s="187"/>
      <c r="AH236" s="187"/>
      <c r="AI236" s="187"/>
      <c r="AJ236" s="19"/>
      <c r="AK236" s="19"/>
      <c r="AL236" s="19"/>
      <c r="AM236" s="19"/>
      <c r="AN236" s="19"/>
      <c r="AO236" s="19"/>
      <c r="AP236" s="19"/>
      <c r="AQ236" s="19"/>
      <c r="AR236" s="19"/>
      <c r="AS236" s="19"/>
      <c r="AT236" s="19"/>
      <c r="AU236" s="19"/>
      <c r="AV236" s="19"/>
      <c r="AW236" s="19"/>
      <c r="AX236" s="19"/>
      <c r="AY236" s="187"/>
      <c r="AZ236" s="187"/>
      <c r="BA236" s="187"/>
      <c r="BB236" s="187"/>
      <c r="BC236" s="187"/>
      <c r="BD236" s="363"/>
      <c r="BE236" s="357"/>
      <c r="BF236" s="357"/>
      <c r="BG236" s="357"/>
    </row>
    <row r="237" spans="2:59" s="24" customFormat="1" x14ac:dyDescent="0.25">
      <c r="B237" s="43"/>
      <c r="C237" s="19"/>
      <c r="D237" s="19"/>
      <c r="E237" s="19"/>
      <c r="F237" s="19"/>
      <c r="G237" s="19"/>
      <c r="H237" s="19"/>
      <c r="I237" s="19"/>
      <c r="J237" s="187"/>
      <c r="K237" s="187"/>
      <c r="L237" s="187"/>
      <c r="M237" s="19"/>
      <c r="N237" s="19"/>
      <c r="O237" s="19"/>
      <c r="P237" s="19"/>
      <c r="Q237" s="19"/>
      <c r="R237" s="187"/>
      <c r="S237" s="19"/>
      <c r="T237" s="19"/>
      <c r="U237" s="19"/>
      <c r="V237" s="19"/>
      <c r="W237" s="19"/>
      <c r="X237" s="156"/>
      <c r="Y237" s="156"/>
      <c r="Z237" s="156"/>
      <c r="AA237" s="19"/>
      <c r="AB237" s="19"/>
      <c r="AC237" s="19"/>
      <c r="AD237" s="187"/>
      <c r="AE237" s="187"/>
      <c r="AF237" s="187"/>
      <c r="AG237" s="187"/>
      <c r="AH237" s="187"/>
      <c r="AI237" s="187"/>
      <c r="AJ237" s="19"/>
      <c r="AK237" s="19"/>
      <c r="AL237" s="19"/>
      <c r="AM237" s="19"/>
      <c r="AN237" s="19"/>
      <c r="AO237" s="19"/>
      <c r="AP237" s="19"/>
      <c r="AQ237" s="19"/>
      <c r="AR237" s="19"/>
      <c r="AS237" s="19"/>
      <c r="AT237" s="19"/>
      <c r="AU237" s="19"/>
      <c r="AV237" s="19"/>
      <c r="AW237" s="19"/>
      <c r="AX237" s="19"/>
      <c r="AY237" s="187"/>
      <c r="AZ237" s="187"/>
      <c r="BA237" s="187"/>
      <c r="BB237" s="187"/>
      <c r="BC237" s="187"/>
      <c r="BD237" s="363"/>
      <c r="BE237" s="357"/>
      <c r="BF237" s="357"/>
      <c r="BG237" s="357"/>
    </row>
    <row r="238" spans="2:59" s="24" customFormat="1" x14ac:dyDescent="0.25">
      <c r="B238" s="43"/>
      <c r="C238" s="19"/>
      <c r="D238" s="19"/>
      <c r="E238" s="19"/>
      <c r="F238" s="19"/>
      <c r="G238" s="19"/>
      <c r="H238" s="19"/>
      <c r="I238" s="19"/>
      <c r="J238" s="187"/>
      <c r="K238" s="187"/>
      <c r="L238" s="187"/>
      <c r="M238" s="19"/>
      <c r="N238" s="19"/>
      <c r="O238" s="19"/>
      <c r="P238" s="19"/>
      <c r="Q238" s="19"/>
      <c r="R238" s="187"/>
      <c r="S238" s="19"/>
      <c r="T238" s="19"/>
      <c r="U238" s="19"/>
      <c r="V238" s="19"/>
      <c r="W238" s="19"/>
      <c r="X238" s="156"/>
      <c r="Y238" s="156"/>
      <c r="Z238" s="156"/>
      <c r="AA238" s="19"/>
      <c r="AB238" s="19"/>
      <c r="AC238" s="19"/>
      <c r="AD238" s="187"/>
      <c r="AE238" s="187"/>
      <c r="AF238" s="187"/>
      <c r="AG238" s="187"/>
      <c r="AH238" s="187"/>
      <c r="AI238" s="187"/>
      <c r="AJ238" s="19"/>
      <c r="AK238" s="19"/>
      <c r="AL238" s="19"/>
      <c r="AM238" s="19"/>
      <c r="AN238" s="19"/>
      <c r="AO238" s="19"/>
      <c r="AP238" s="19"/>
      <c r="AQ238" s="19"/>
      <c r="AR238" s="19"/>
      <c r="AS238" s="19"/>
      <c r="AT238" s="19"/>
      <c r="AU238" s="19"/>
      <c r="AV238" s="19"/>
      <c r="AW238" s="19"/>
      <c r="AX238" s="19"/>
      <c r="AY238" s="187"/>
      <c r="AZ238" s="187"/>
      <c r="BA238" s="187"/>
      <c r="BB238" s="187"/>
      <c r="BC238" s="187"/>
      <c r="BD238" s="363"/>
      <c r="BE238" s="357"/>
      <c r="BF238" s="357"/>
      <c r="BG238" s="357"/>
    </row>
    <row r="239" spans="2:59" s="24" customFormat="1" x14ac:dyDescent="0.25">
      <c r="B239" s="43"/>
      <c r="C239" s="19"/>
      <c r="D239" s="19"/>
      <c r="E239" s="19"/>
      <c r="F239" s="19"/>
      <c r="G239" s="19"/>
      <c r="H239" s="19"/>
      <c r="I239" s="19"/>
      <c r="J239" s="187"/>
      <c r="K239" s="187"/>
      <c r="L239" s="187"/>
      <c r="M239" s="19"/>
      <c r="N239" s="19"/>
      <c r="O239" s="19"/>
      <c r="P239" s="19"/>
      <c r="Q239" s="19"/>
      <c r="R239" s="187"/>
      <c r="S239" s="19"/>
      <c r="T239" s="19"/>
      <c r="U239" s="19"/>
      <c r="V239" s="19"/>
      <c r="W239" s="19"/>
      <c r="X239" s="156"/>
      <c r="Y239" s="156"/>
      <c r="Z239" s="156"/>
      <c r="AA239" s="19"/>
      <c r="AB239" s="19"/>
      <c r="AC239" s="19"/>
      <c r="AD239" s="187"/>
      <c r="AE239" s="187"/>
      <c r="AF239" s="187"/>
      <c r="AG239" s="187"/>
      <c r="AH239" s="187"/>
      <c r="AI239" s="187"/>
      <c r="AJ239" s="19"/>
      <c r="AK239" s="19"/>
      <c r="AL239" s="19"/>
      <c r="AM239" s="19"/>
      <c r="AN239" s="19"/>
      <c r="AO239" s="19"/>
      <c r="AP239" s="19"/>
      <c r="AQ239" s="19"/>
      <c r="AR239" s="19"/>
      <c r="AS239" s="19"/>
      <c r="AT239" s="19"/>
      <c r="AU239" s="19"/>
      <c r="AV239" s="19"/>
      <c r="AW239" s="19"/>
      <c r="AX239" s="19"/>
      <c r="AY239" s="187"/>
      <c r="AZ239" s="187"/>
      <c r="BA239" s="187"/>
      <c r="BB239" s="187"/>
      <c r="BC239" s="187"/>
      <c r="BD239" s="363"/>
      <c r="BE239" s="357"/>
      <c r="BF239" s="357"/>
      <c r="BG239" s="357"/>
    </row>
    <row r="240" spans="2:59" s="24" customFormat="1" x14ac:dyDescent="0.25">
      <c r="B240" s="43"/>
      <c r="C240" s="19"/>
      <c r="D240" s="19"/>
      <c r="E240" s="19"/>
      <c r="F240" s="19"/>
      <c r="G240" s="19"/>
      <c r="H240" s="19"/>
      <c r="I240" s="19"/>
      <c r="J240" s="187"/>
      <c r="K240" s="187"/>
      <c r="L240" s="187"/>
      <c r="M240" s="19"/>
      <c r="N240" s="19"/>
      <c r="O240" s="19"/>
      <c r="P240" s="19"/>
      <c r="Q240" s="19"/>
      <c r="R240" s="187"/>
      <c r="S240" s="19"/>
      <c r="T240" s="19"/>
      <c r="U240" s="19"/>
      <c r="V240" s="19"/>
      <c r="W240" s="19"/>
      <c r="X240" s="156"/>
      <c r="Y240" s="156"/>
      <c r="Z240" s="156"/>
      <c r="AA240" s="19"/>
      <c r="AB240" s="19"/>
      <c r="AC240" s="19"/>
      <c r="AD240" s="187"/>
      <c r="AE240" s="187"/>
      <c r="AF240" s="187"/>
      <c r="AG240" s="187"/>
      <c r="AH240" s="187"/>
      <c r="AI240" s="187"/>
      <c r="AJ240" s="19"/>
      <c r="AK240" s="19"/>
      <c r="AL240" s="19"/>
      <c r="AM240" s="19"/>
      <c r="AN240" s="19"/>
      <c r="AO240" s="19"/>
      <c r="AP240" s="19"/>
      <c r="AQ240" s="19"/>
      <c r="AR240" s="19"/>
      <c r="AS240" s="19"/>
      <c r="AT240" s="19"/>
      <c r="AU240" s="19"/>
      <c r="AV240" s="19"/>
      <c r="AW240" s="19"/>
      <c r="AX240" s="19"/>
      <c r="AY240" s="187"/>
      <c r="AZ240" s="187"/>
      <c r="BA240" s="187"/>
      <c r="BB240" s="187"/>
      <c r="BC240" s="187"/>
      <c r="BD240" s="363"/>
      <c r="BE240" s="357"/>
      <c r="BF240" s="357"/>
      <c r="BG240" s="357"/>
    </row>
    <row r="241" spans="2:59" s="24" customFormat="1" x14ac:dyDescent="0.25">
      <c r="B241" s="43"/>
      <c r="C241" s="19"/>
      <c r="D241" s="19"/>
      <c r="E241" s="19"/>
      <c r="F241" s="19"/>
      <c r="G241" s="19"/>
      <c r="H241" s="19"/>
      <c r="I241" s="19"/>
      <c r="J241" s="187"/>
      <c r="K241" s="187"/>
      <c r="L241" s="187"/>
      <c r="M241" s="19"/>
      <c r="N241" s="19"/>
      <c r="O241" s="19"/>
      <c r="P241" s="19"/>
      <c r="Q241" s="19"/>
      <c r="R241" s="187"/>
      <c r="S241" s="19"/>
      <c r="T241" s="19"/>
      <c r="U241" s="19"/>
      <c r="V241" s="19"/>
      <c r="W241" s="19"/>
      <c r="X241" s="156"/>
      <c r="Y241" s="156"/>
      <c r="Z241" s="156"/>
      <c r="AA241" s="19"/>
      <c r="AB241" s="19"/>
      <c r="AC241" s="19"/>
      <c r="AD241" s="187"/>
      <c r="AE241" s="187"/>
      <c r="AF241" s="187"/>
      <c r="AG241" s="187"/>
      <c r="AH241" s="187"/>
      <c r="AI241" s="187"/>
      <c r="AJ241" s="19"/>
      <c r="AK241" s="19"/>
      <c r="AL241" s="19"/>
      <c r="AM241" s="19"/>
      <c r="AN241" s="19"/>
      <c r="AO241" s="19"/>
      <c r="AP241" s="19"/>
      <c r="AQ241" s="19"/>
      <c r="AR241" s="19"/>
      <c r="AS241" s="19"/>
      <c r="AT241" s="19"/>
      <c r="AU241" s="19"/>
      <c r="AV241" s="19"/>
      <c r="AW241" s="19"/>
      <c r="AX241" s="19"/>
      <c r="AY241" s="187"/>
      <c r="AZ241" s="187"/>
      <c r="BA241" s="187"/>
      <c r="BB241" s="187"/>
      <c r="BC241" s="187"/>
      <c r="BD241" s="363"/>
      <c r="BE241" s="357"/>
      <c r="BF241" s="357"/>
      <c r="BG241" s="357"/>
    </row>
    <row r="242" spans="2:59" s="24" customFormat="1" x14ac:dyDescent="0.25">
      <c r="B242" s="43"/>
      <c r="C242" s="19"/>
      <c r="D242" s="19"/>
      <c r="E242" s="19"/>
      <c r="F242" s="19"/>
      <c r="G242" s="19"/>
      <c r="H242" s="19"/>
      <c r="I242" s="19"/>
      <c r="J242" s="187"/>
      <c r="K242" s="187"/>
      <c r="L242" s="187"/>
      <c r="M242" s="19"/>
      <c r="N242" s="19"/>
      <c r="O242" s="19"/>
      <c r="P242" s="19"/>
      <c r="Q242" s="19"/>
      <c r="R242" s="187"/>
      <c r="S242" s="19"/>
      <c r="T242" s="19"/>
      <c r="U242" s="19"/>
      <c r="V242" s="19"/>
      <c r="W242" s="19"/>
      <c r="X242" s="156"/>
      <c r="Y242" s="156"/>
      <c r="Z242" s="156"/>
      <c r="AA242" s="19"/>
      <c r="AB242" s="19"/>
      <c r="AC242" s="19"/>
      <c r="AD242" s="187"/>
      <c r="AE242" s="187"/>
      <c r="AF242" s="187"/>
      <c r="AG242" s="187"/>
      <c r="AH242" s="187"/>
      <c r="AI242" s="187"/>
      <c r="AJ242" s="19"/>
      <c r="AK242" s="19"/>
      <c r="AL242" s="19"/>
      <c r="AM242" s="19"/>
      <c r="AN242" s="19"/>
      <c r="AO242" s="19"/>
      <c r="AP242" s="19"/>
      <c r="AQ242" s="19"/>
      <c r="AR242" s="19"/>
      <c r="AS242" s="19"/>
      <c r="AT242" s="19"/>
      <c r="AU242" s="19"/>
      <c r="AV242" s="19"/>
      <c r="AW242" s="19"/>
      <c r="AX242" s="19"/>
      <c r="AY242" s="187"/>
      <c r="AZ242" s="187"/>
      <c r="BA242" s="187"/>
      <c r="BB242" s="187"/>
      <c r="BC242" s="187"/>
      <c r="BD242" s="363"/>
      <c r="BE242" s="357"/>
      <c r="BF242" s="357"/>
      <c r="BG242" s="357"/>
    </row>
    <row r="243" spans="2:59" s="24" customFormat="1" x14ac:dyDescent="0.25">
      <c r="B243" s="43"/>
      <c r="C243" s="19"/>
      <c r="D243" s="19"/>
      <c r="E243" s="19"/>
      <c r="F243" s="19"/>
      <c r="G243" s="19"/>
      <c r="H243" s="19"/>
      <c r="I243" s="19"/>
      <c r="J243" s="187"/>
      <c r="K243" s="187"/>
      <c r="L243" s="187"/>
      <c r="M243" s="19"/>
      <c r="N243" s="19"/>
      <c r="O243" s="19"/>
      <c r="P243" s="19"/>
      <c r="Q243" s="19"/>
      <c r="R243" s="187"/>
      <c r="S243" s="19"/>
      <c r="T243" s="19"/>
      <c r="U243" s="19"/>
      <c r="V243" s="19"/>
      <c r="W243" s="19"/>
      <c r="X243" s="156"/>
      <c r="Y243" s="156"/>
      <c r="Z243" s="156"/>
      <c r="AA243" s="19"/>
      <c r="AB243" s="19"/>
      <c r="AC243" s="19"/>
      <c r="AD243" s="187"/>
      <c r="AE243" s="187"/>
      <c r="AF243" s="187"/>
      <c r="AG243" s="187"/>
      <c r="AH243" s="187"/>
      <c r="AI243" s="187"/>
      <c r="AJ243" s="19"/>
      <c r="AK243" s="19"/>
      <c r="AL243" s="19"/>
      <c r="AM243" s="19"/>
      <c r="AN243" s="19"/>
      <c r="AO243" s="19"/>
      <c r="AP243" s="19"/>
      <c r="AQ243" s="19"/>
      <c r="AR243" s="19"/>
      <c r="AS243" s="19"/>
      <c r="AT243" s="19"/>
      <c r="AU243" s="19"/>
      <c r="AV243" s="19"/>
      <c r="AW243" s="19"/>
      <c r="AX243" s="19"/>
      <c r="AY243" s="187"/>
      <c r="AZ243" s="187"/>
      <c r="BA243" s="187"/>
      <c r="BB243" s="187"/>
      <c r="BC243" s="187"/>
      <c r="BD243" s="363"/>
      <c r="BE243" s="357"/>
      <c r="BF243" s="357"/>
      <c r="BG243" s="357"/>
    </row>
    <row r="244" spans="2:59" s="24" customFormat="1" x14ac:dyDescent="0.25">
      <c r="B244" s="43"/>
      <c r="C244" s="19"/>
      <c r="D244" s="19"/>
      <c r="E244" s="19"/>
      <c r="F244" s="19"/>
      <c r="G244" s="19"/>
      <c r="H244" s="19"/>
      <c r="I244" s="19"/>
      <c r="J244" s="187"/>
      <c r="K244" s="187"/>
      <c r="L244" s="187"/>
      <c r="M244" s="19"/>
      <c r="N244" s="19"/>
      <c r="O244" s="19"/>
      <c r="P244" s="19"/>
      <c r="Q244" s="19"/>
      <c r="R244" s="187"/>
      <c r="S244" s="19"/>
      <c r="T244" s="19"/>
      <c r="U244" s="19"/>
      <c r="V244" s="19"/>
      <c r="W244" s="19"/>
      <c r="X244" s="156"/>
      <c r="Y244" s="156"/>
      <c r="Z244" s="156"/>
      <c r="AA244" s="19"/>
      <c r="AB244" s="19"/>
      <c r="AC244" s="19"/>
      <c r="AD244" s="187"/>
      <c r="AE244" s="187"/>
      <c r="AF244" s="187"/>
      <c r="AG244" s="187"/>
      <c r="AH244" s="187"/>
      <c r="AI244" s="187"/>
      <c r="AJ244" s="19"/>
      <c r="AK244" s="19"/>
      <c r="AL244" s="19"/>
      <c r="AM244" s="19"/>
      <c r="AN244" s="19"/>
      <c r="AO244" s="19"/>
      <c r="AP244" s="19"/>
      <c r="AQ244" s="19"/>
      <c r="AR244" s="19"/>
      <c r="AS244" s="19"/>
      <c r="AT244" s="19"/>
      <c r="AU244" s="19"/>
      <c r="AV244" s="19"/>
      <c r="AW244" s="19"/>
      <c r="AX244" s="19"/>
      <c r="AY244" s="187"/>
      <c r="AZ244" s="187"/>
      <c r="BA244" s="187"/>
      <c r="BB244" s="187"/>
      <c r="BC244" s="187"/>
      <c r="BD244" s="363"/>
      <c r="BE244" s="357"/>
      <c r="BF244" s="357"/>
      <c r="BG244" s="357"/>
    </row>
    <row r="245" spans="2:59" s="24" customFormat="1" x14ac:dyDescent="0.25">
      <c r="B245" s="43"/>
      <c r="C245" s="19"/>
      <c r="D245" s="19"/>
      <c r="E245" s="19"/>
      <c r="F245" s="19"/>
      <c r="G245" s="19"/>
      <c r="H245" s="19"/>
      <c r="I245" s="19"/>
      <c r="J245" s="187"/>
      <c r="K245" s="187"/>
      <c r="L245" s="187"/>
      <c r="M245" s="19"/>
      <c r="N245" s="19"/>
      <c r="O245" s="19"/>
      <c r="P245" s="19"/>
      <c r="Q245" s="19"/>
      <c r="R245" s="187"/>
      <c r="S245" s="19"/>
      <c r="T245" s="19"/>
      <c r="U245" s="19"/>
      <c r="V245" s="19"/>
      <c r="W245" s="19"/>
      <c r="X245" s="156"/>
      <c r="Y245" s="156"/>
      <c r="Z245" s="156"/>
      <c r="AA245" s="19"/>
      <c r="AB245" s="19"/>
      <c r="AC245" s="19"/>
      <c r="AD245" s="187"/>
      <c r="AE245" s="187"/>
      <c r="AF245" s="187"/>
      <c r="AG245" s="187"/>
      <c r="AH245" s="187"/>
      <c r="AI245" s="187"/>
      <c r="AJ245" s="19"/>
      <c r="AK245" s="19"/>
      <c r="AL245" s="19"/>
      <c r="AM245" s="19"/>
      <c r="AN245" s="19"/>
      <c r="AO245" s="19"/>
      <c r="AP245" s="19"/>
      <c r="AQ245" s="19"/>
      <c r="AR245" s="19"/>
      <c r="AS245" s="19"/>
      <c r="AT245" s="19"/>
      <c r="AU245" s="19"/>
      <c r="AV245" s="19"/>
      <c r="AW245" s="19"/>
      <c r="AX245" s="19"/>
      <c r="AY245" s="187"/>
      <c r="AZ245" s="187"/>
      <c r="BA245" s="187"/>
      <c r="BB245" s="187"/>
      <c r="BC245" s="187"/>
      <c r="BD245" s="363"/>
      <c r="BE245" s="357"/>
      <c r="BF245" s="357"/>
      <c r="BG245" s="357"/>
    </row>
    <row r="246" spans="2:59" s="24" customFormat="1" x14ac:dyDescent="0.25">
      <c r="B246" s="43"/>
      <c r="C246" s="19"/>
      <c r="D246" s="19"/>
      <c r="E246" s="19"/>
      <c r="F246" s="19"/>
      <c r="G246" s="19"/>
      <c r="H246" s="19"/>
      <c r="I246" s="19"/>
      <c r="J246" s="187"/>
      <c r="K246" s="187"/>
      <c r="L246" s="187"/>
      <c r="M246" s="19"/>
      <c r="N246" s="19"/>
      <c r="O246" s="19"/>
      <c r="P246" s="19"/>
      <c r="Q246" s="19"/>
      <c r="R246" s="187"/>
      <c r="S246" s="19"/>
      <c r="T246" s="19"/>
      <c r="U246" s="19"/>
      <c r="V246" s="19"/>
      <c r="W246" s="19"/>
      <c r="X246" s="156"/>
      <c r="Y246" s="156"/>
      <c r="Z246" s="156"/>
      <c r="AA246" s="19"/>
      <c r="AB246" s="19"/>
      <c r="AC246" s="19"/>
      <c r="AD246" s="187"/>
      <c r="AE246" s="187"/>
      <c r="AF246" s="187"/>
      <c r="AG246" s="187"/>
      <c r="AH246" s="187"/>
      <c r="AI246" s="187"/>
      <c r="AJ246" s="19"/>
      <c r="AK246" s="19"/>
      <c r="AL246" s="19"/>
      <c r="AM246" s="19"/>
      <c r="AN246" s="19"/>
      <c r="AO246" s="19"/>
      <c r="AP246" s="19"/>
      <c r="AQ246" s="19"/>
      <c r="AR246" s="19"/>
      <c r="AS246" s="19"/>
      <c r="AT246" s="19"/>
      <c r="AU246" s="19"/>
      <c r="AV246" s="19"/>
      <c r="AW246" s="19"/>
      <c r="AX246" s="19"/>
      <c r="AY246" s="187"/>
      <c r="AZ246" s="187"/>
      <c r="BA246" s="187"/>
      <c r="BB246" s="187"/>
      <c r="BC246" s="187"/>
      <c r="BD246" s="363"/>
      <c r="BE246" s="357"/>
      <c r="BF246" s="357"/>
      <c r="BG246" s="357"/>
    </row>
    <row r="247" spans="2:59" s="24" customFormat="1" x14ac:dyDescent="0.25">
      <c r="B247" s="43"/>
      <c r="C247" s="19"/>
      <c r="D247" s="19"/>
      <c r="E247" s="19"/>
      <c r="F247" s="19"/>
      <c r="G247" s="19"/>
      <c r="H247" s="19"/>
      <c r="I247" s="19"/>
      <c r="J247" s="187"/>
      <c r="K247" s="187"/>
      <c r="L247" s="187"/>
      <c r="M247" s="19"/>
      <c r="N247" s="19"/>
      <c r="O247" s="19"/>
      <c r="P247" s="19"/>
      <c r="Q247" s="19"/>
      <c r="R247" s="187"/>
      <c r="S247" s="19"/>
      <c r="T247" s="19"/>
      <c r="U247" s="19"/>
      <c r="V247" s="19"/>
      <c r="W247" s="19"/>
      <c r="X247" s="156"/>
      <c r="Y247" s="156"/>
      <c r="Z247" s="156"/>
      <c r="AA247" s="19"/>
      <c r="AB247" s="19"/>
      <c r="AC247" s="19"/>
      <c r="AD247" s="187"/>
      <c r="AE247" s="187"/>
      <c r="AF247" s="187"/>
      <c r="AG247" s="187"/>
      <c r="AH247" s="187"/>
      <c r="AI247" s="187"/>
      <c r="AJ247" s="19"/>
      <c r="AK247" s="19"/>
      <c r="AL247" s="19"/>
      <c r="AM247" s="19"/>
      <c r="AN247" s="19"/>
      <c r="AO247" s="19"/>
      <c r="AP247" s="19"/>
      <c r="AQ247" s="19"/>
      <c r="AR247" s="19"/>
      <c r="AS247" s="19"/>
      <c r="AT247" s="19"/>
      <c r="AU247" s="19"/>
      <c r="AV247" s="19"/>
      <c r="AW247" s="19"/>
      <c r="AX247" s="19"/>
      <c r="AY247" s="187"/>
      <c r="AZ247" s="187"/>
      <c r="BA247" s="187"/>
      <c r="BB247" s="187"/>
      <c r="BC247" s="187"/>
      <c r="BD247" s="363"/>
      <c r="BE247" s="357"/>
      <c r="BF247" s="357"/>
      <c r="BG247" s="357"/>
    </row>
    <row r="248" spans="2:59" s="24" customFormat="1" x14ac:dyDescent="0.25">
      <c r="B248" s="43"/>
      <c r="C248" s="19"/>
      <c r="D248" s="19"/>
      <c r="E248" s="19"/>
      <c r="F248" s="19"/>
      <c r="G248" s="19"/>
      <c r="H248" s="19"/>
      <c r="I248" s="19"/>
      <c r="J248" s="187"/>
      <c r="K248" s="187"/>
      <c r="L248" s="187"/>
      <c r="M248" s="19"/>
      <c r="N248" s="19"/>
      <c r="O248" s="19"/>
      <c r="P248" s="19"/>
      <c r="Q248" s="19"/>
      <c r="R248" s="187"/>
      <c r="S248" s="19"/>
      <c r="T248" s="19"/>
      <c r="U248" s="19"/>
      <c r="V248" s="19"/>
      <c r="W248" s="19"/>
      <c r="X248" s="156"/>
      <c r="Y248" s="156"/>
      <c r="Z248" s="156"/>
      <c r="AA248" s="19"/>
      <c r="AB248" s="19"/>
      <c r="AC248" s="19"/>
      <c r="AD248" s="187"/>
      <c r="AE248" s="187"/>
      <c r="AF248" s="187"/>
      <c r="AG248" s="187"/>
      <c r="AH248" s="187"/>
      <c r="AI248" s="187"/>
      <c r="AJ248" s="19"/>
      <c r="AK248" s="19"/>
      <c r="AL248" s="19"/>
      <c r="AM248" s="19"/>
      <c r="AN248" s="19"/>
      <c r="AO248" s="19"/>
      <c r="AP248" s="19"/>
      <c r="AQ248" s="19"/>
      <c r="AR248" s="19"/>
      <c r="AS248" s="19"/>
      <c r="AT248" s="19"/>
      <c r="AU248" s="19"/>
      <c r="AV248" s="19"/>
      <c r="AW248" s="19"/>
      <c r="AX248" s="19"/>
      <c r="AY248" s="187"/>
      <c r="AZ248" s="187"/>
      <c r="BA248" s="187"/>
      <c r="BB248" s="187"/>
      <c r="BC248" s="187"/>
      <c r="BD248" s="363"/>
      <c r="BE248" s="357"/>
      <c r="BF248" s="357"/>
      <c r="BG248" s="357"/>
    </row>
    <row r="249" spans="2:59" s="24" customFormat="1" x14ac:dyDescent="0.25">
      <c r="B249" s="43"/>
      <c r="C249" s="19"/>
      <c r="D249" s="19"/>
      <c r="E249" s="19"/>
      <c r="F249" s="19"/>
      <c r="G249" s="19"/>
      <c r="H249" s="19"/>
      <c r="I249" s="19"/>
      <c r="J249" s="187"/>
      <c r="K249" s="187"/>
      <c r="L249" s="187"/>
      <c r="M249" s="19"/>
      <c r="N249" s="19"/>
      <c r="O249" s="19"/>
      <c r="P249" s="19"/>
      <c r="Q249" s="19"/>
      <c r="R249" s="187"/>
      <c r="S249" s="19"/>
      <c r="T249" s="19"/>
      <c r="U249" s="19"/>
      <c r="V249" s="19"/>
      <c r="W249" s="19"/>
      <c r="X249" s="156"/>
      <c r="Y249" s="156"/>
      <c r="Z249" s="156"/>
      <c r="AA249" s="19"/>
      <c r="AB249" s="19"/>
      <c r="AC249" s="19"/>
      <c r="AD249" s="187"/>
      <c r="AE249" s="187"/>
      <c r="AF249" s="187"/>
      <c r="AG249" s="187"/>
      <c r="AH249" s="187"/>
      <c r="AI249" s="187"/>
      <c r="AJ249" s="19"/>
      <c r="AK249" s="19"/>
      <c r="AL249" s="19"/>
      <c r="AM249" s="19"/>
      <c r="AN249" s="19"/>
      <c r="AO249" s="19"/>
      <c r="AP249" s="19"/>
      <c r="AQ249" s="19"/>
      <c r="AR249" s="19"/>
      <c r="AS249" s="19"/>
      <c r="AT249" s="19"/>
      <c r="AU249" s="19"/>
      <c r="AV249" s="19"/>
      <c r="AW249" s="19"/>
      <c r="AX249" s="19"/>
      <c r="AY249" s="187"/>
      <c r="AZ249" s="187"/>
      <c r="BA249" s="187"/>
      <c r="BB249" s="187"/>
      <c r="BC249" s="187"/>
      <c r="BD249" s="363"/>
      <c r="BE249" s="357"/>
      <c r="BF249" s="357"/>
      <c r="BG249" s="357"/>
    </row>
    <row r="250" spans="2:59" s="24" customFormat="1" x14ac:dyDescent="0.25">
      <c r="B250" s="43"/>
      <c r="C250" s="19"/>
      <c r="D250" s="19"/>
      <c r="E250" s="19"/>
      <c r="F250" s="19"/>
      <c r="G250" s="19"/>
      <c r="H250" s="19"/>
      <c r="I250" s="19"/>
      <c r="J250" s="187"/>
      <c r="K250" s="187"/>
      <c r="L250" s="187"/>
      <c r="M250" s="19"/>
      <c r="N250" s="19"/>
      <c r="O250" s="19"/>
      <c r="P250" s="19"/>
      <c r="Q250" s="19"/>
      <c r="R250" s="187"/>
      <c r="S250" s="19"/>
      <c r="T250" s="19"/>
      <c r="U250" s="19"/>
      <c r="V250" s="19"/>
      <c r="W250" s="19"/>
      <c r="X250" s="156"/>
      <c r="Y250" s="156"/>
      <c r="Z250" s="156"/>
      <c r="AA250" s="19"/>
      <c r="AB250" s="19"/>
      <c r="AC250" s="19"/>
      <c r="AD250" s="187"/>
      <c r="AE250" s="187"/>
      <c r="AF250" s="187"/>
      <c r="AG250" s="187"/>
      <c r="AH250" s="187"/>
      <c r="AI250" s="187"/>
      <c r="AJ250" s="19"/>
      <c r="AK250" s="19"/>
      <c r="AL250" s="19"/>
      <c r="AM250" s="19"/>
      <c r="AN250" s="19"/>
      <c r="AO250" s="19"/>
      <c r="AP250" s="19"/>
      <c r="AQ250" s="19"/>
      <c r="AR250" s="19"/>
      <c r="AS250" s="19"/>
      <c r="AT250" s="19"/>
      <c r="AU250" s="19"/>
      <c r="AV250" s="19"/>
      <c r="AW250" s="19"/>
      <c r="AX250" s="19"/>
      <c r="AY250" s="187"/>
      <c r="AZ250" s="187"/>
      <c r="BA250" s="187"/>
      <c r="BB250" s="187"/>
      <c r="BC250" s="187"/>
      <c r="BD250" s="363"/>
      <c r="BE250" s="357"/>
      <c r="BF250" s="357"/>
      <c r="BG250" s="357"/>
    </row>
    <row r="251" spans="2:59" s="24" customFormat="1" x14ac:dyDescent="0.25">
      <c r="B251" s="43"/>
      <c r="C251" s="19"/>
      <c r="D251" s="19"/>
      <c r="E251" s="19"/>
      <c r="F251" s="19"/>
      <c r="G251" s="19"/>
      <c r="H251" s="19"/>
      <c r="I251" s="19"/>
      <c r="J251" s="187"/>
      <c r="K251" s="187"/>
      <c r="L251" s="187"/>
      <c r="M251" s="19"/>
      <c r="N251" s="19"/>
      <c r="O251" s="19"/>
      <c r="P251" s="19"/>
      <c r="Q251" s="19"/>
      <c r="R251" s="187"/>
      <c r="S251" s="19"/>
      <c r="T251" s="19"/>
      <c r="U251" s="19"/>
      <c r="V251" s="19"/>
      <c r="W251" s="19"/>
      <c r="X251" s="156"/>
      <c r="Y251" s="156"/>
      <c r="Z251" s="156"/>
      <c r="AA251" s="19"/>
      <c r="AB251" s="19"/>
      <c r="AC251" s="19"/>
      <c r="AD251" s="187"/>
      <c r="AE251" s="187"/>
      <c r="AF251" s="187"/>
      <c r="AG251" s="187"/>
      <c r="AH251" s="187"/>
      <c r="AI251" s="187"/>
      <c r="AJ251" s="19"/>
      <c r="AK251" s="19"/>
      <c r="AL251" s="19"/>
      <c r="AM251" s="19"/>
      <c r="AN251" s="19"/>
      <c r="AO251" s="19"/>
      <c r="AP251" s="19"/>
      <c r="AQ251" s="19"/>
      <c r="AR251" s="19"/>
      <c r="AS251" s="19"/>
      <c r="AT251" s="19"/>
      <c r="AU251" s="19"/>
      <c r="AV251" s="19"/>
      <c r="AW251" s="19"/>
      <c r="AX251" s="19"/>
      <c r="AY251" s="187"/>
      <c r="AZ251" s="187"/>
      <c r="BA251" s="187"/>
      <c r="BB251" s="187"/>
      <c r="BC251" s="187"/>
      <c r="BD251" s="363"/>
      <c r="BE251" s="357"/>
      <c r="BF251" s="357"/>
      <c r="BG251" s="357"/>
    </row>
    <row r="252" spans="2:59" s="24" customFormat="1" x14ac:dyDescent="0.25">
      <c r="B252" s="43"/>
      <c r="C252" s="19"/>
      <c r="D252" s="19"/>
      <c r="E252" s="19"/>
      <c r="F252" s="19"/>
      <c r="G252" s="19"/>
      <c r="H252" s="19"/>
      <c r="I252" s="19"/>
      <c r="J252" s="187"/>
      <c r="K252" s="187"/>
      <c r="L252" s="187"/>
      <c r="M252" s="19"/>
      <c r="N252" s="19"/>
      <c r="O252" s="19"/>
      <c r="P252" s="19"/>
      <c r="Q252" s="19"/>
      <c r="R252" s="187"/>
      <c r="S252" s="19"/>
      <c r="T252" s="19"/>
      <c r="U252" s="19"/>
      <c r="V252" s="19"/>
      <c r="W252" s="19"/>
      <c r="X252" s="156"/>
      <c r="Y252" s="156"/>
      <c r="Z252" s="156"/>
      <c r="AA252" s="19"/>
      <c r="AB252" s="19"/>
      <c r="AC252" s="19"/>
      <c r="AD252" s="187"/>
      <c r="AE252" s="187"/>
      <c r="AF252" s="187"/>
      <c r="AG252" s="187"/>
      <c r="AH252" s="187"/>
      <c r="AI252" s="187"/>
      <c r="AJ252" s="19"/>
      <c r="AK252" s="19"/>
      <c r="AL252" s="19"/>
      <c r="AM252" s="19"/>
      <c r="AN252" s="19"/>
      <c r="AO252" s="19"/>
      <c r="AP252" s="19"/>
      <c r="AQ252" s="19"/>
      <c r="AR252" s="19"/>
      <c r="AS252" s="19"/>
      <c r="AT252" s="19"/>
      <c r="AU252" s="19"/>
      <c r="AV252" s="19"/>
      <c r="AW252" s="19"/>
      <c r="AX252" s="19"/>
      <c r="AY252" s="187"/>
      <c r="AZ252" s="187"/>
      <c r="BA252" s="187"/>
      <c r="BB252" s="187"/>
      <c r="BC252" s="187"/>
      <c r="BD252" s="363"/>
      <c r="BE252" s="357"/>
      <c r="BF252" s="357"/>
      <c r="BG252" s="357"/>
    </row>
    <row r="253" spans="2:59" s="24" customFormat="1" x14ac:dyDescent="0.25">
      <c r="B253" s="43"/>
      <c r="C253" s="19"/>
      <c r="D253" s="19"/>
      <c r="E253" s="19"/>
      <c r="F253" s="19"/>
      <c r="G253" s="19"/>
      <c r="H253" s="19"/>
      <c r="I253" s="19"/>
      <c r="J253" s="187"/>
      <c r="K253" s="187"/>
      <c r="L253" s="187"/>
      <c r="M253" s="19"/>
      <c r="N253" s="19"/>
      <c r="O253" s="19"/>
      <c r="P253" s="19"/>
      <c r="Q253" s="19"/>
      <c r="R253" s="187"/>
      <c r="S253" s="19"/>
      <c r="T253" s="19"/>
      <c r="U253" s="19"/>
      <c r="V253" s="19"/>
      <c r="W253" s="19"/>
      <c r="X253" s="156"/>
      <c r="Y253" s="156"/>
      <c r="Z253" s="156"/>
      <c r="AA253" s="19"/>
      <c r="AB253" s="19"/>
      <c r="AC253" s="19"/>
      <c r="AD253" s="187"/>
      <c r="AE253" s="187"/>
      <c r="AF253" s="187"/>
      <c r="AG253" s="187"/>
      <c r="AH253" s="187"/>
      <c r="AI253" s="187"/>
      <c r="AJ253" s="19"/>
      <c r="AK253" s="19"/>
      <c r="AL253" s="19"/>
      <c r="AM253" s="19"/>
      <c r="AN253" s="19"/>
      <c r="AO253" s="19"/>
      <c r="AP253" s="19"/>
      <c r="AQ253" s="19"/>
      <c r="AR253" s="19"/>
      <c r="AS253" s="19"/>
      <c r="AT253" s="19"/>
      <c r="AU253" s="19"/>
      <c r="AV253" s="19"/>
      <c r="AW253" s="19"/>
      <c r="AX253" s="19"/>
      <c r="AY253" s="187"/>
      <c r="AZ253" s="187"/>
      <c r="BA253" s="187"/>
      <c r="BB253" s="187"/>
      <c r="BC253" s="187"/>
      <c r="BD253" s="363"/>
      <c r="BE253" s="357"/>
      <c r="BF253" s="357"/>
      <c r="BG253" s="357"/>
    </row>
    <row r="254" spans="2:59" s="24" customFormat="1" x14ac:dyDescent="0.25">
      <c r="B254" s="43"/>
      <c r="C254" s="19"/>
      <c r="D254" s="19"/>
      <c r="E254" s="19"/>
      <c r="F254" s="19"/>
      <c r="G254" s="19"/>
      <c r="H254" s="19"/>
      <c r="I254" s="19"/>
      <c r="J254" s="187"/>
      <c r="K254" s="187"/>
      <c r="L254" s="187"/>
      <c r="M254" s="19"/>
      <c r="N254" s="19"/>
      <c r="O254" s="19"/>
      <c r="P254" s="19"/>
      <c r="Q254" s="19"/>
      <c r="R254" s="187"/>
      <c r="S254" s="19"/>
      <c r="T254" s="19"/>
      <c r="U254" s="19"/>
      <c r="V254" s="19"/>
      <c r="W254" s="19"/>
      <c r="X254" s="156"/>
      <c r="Y254" s="156"/>
      <c r="Z254" s="156"/>
      <c r="AA254" s="19"/>
      <c r="AB254" s="19"/>
      <c r="AC254" s="19"/>
      <c r="AD254" s="187"/>
      <c r="AE254" s="187"/>
      <c r="AF254" s="187"/>
      <c r="AG254" s="187"/>
      <c r="AH254" s="187"/>
      <c r="AI254" s="187"/>
      <c r="AJ254" s="19"/>
      <c r="AK254" s="19"/>
      <c r="AL254" s="19"/>
      <c r="AM254" s="19"/>
      <c r="AN254" s="19"/>
      <c r="AO254" s="19"/>
      <c r="AP254" s="19"/>
      <c r="AQ254" s="19"/>
      <c r="AR254" s="19"/>
      <c r="AS254" s="19"/>
      <c r="AT254" s="19"/>
      <c r="AU254" s="19"/>
      <c r="AV254" s="19"/>
      <c r="AW254" s="19"/>
      <c r="AX254" s="19"/>
      <c r="AY254" s="187"/>
      <c r="AZ254" s="187"/>
      <c r="BA254" s="187"/>
      <c r="BB254" s="187"/>
      <c r="BC254" s="187"/>
      <c r="BD254" s="363"/>
      <c r="BE254" s="357"/>
      <c r="BF254" s="357"/>
      <c r="BG254" s="357"/>
    </row>
    <row r="255" spans="2:59" s="24" customFormat="1" x14ac:dyDescent="0.25">
      <c r="B255" s="43"/>
      <c r="C255" s="19"/>
      <c r="D255" s="19"/>
      <c r="E255" s="19"/>
      <c r="F255" s="19"/>
      <c r="G255" s="19"/>
      <c r="H255" s="19"/>
      <c r="I255" s="19"/>
      <c r="J255" s="187"/>
      <c r="K255" s="187"/>
      <c r="L255" s="187"/>
      <c r="M255" s="19"/>
      <c r="N255" s="19"/>
      <c r="O255" s="19"/>
      <c r="P255" s="19"/>
      <c r="Q255" s="19"/>
      <c r="R255" s="187"/>
      <c r="S255" s="19"/>
      <c r="T255" s="19"/>
      <c r="U255" s="19"/>
      <c r="V255" s="19"/>
      <c r="W255" s="19"/>
      <c r="X255" s="156"/>
      <c r="Y255" s="156"/>
      <c r="Z255" s="156"/>
      <c r="AA255" s="19"/>
      <c r="AB255" s="19"/>
      <c r="AC255" s="19"/>
      <c r="AD255" s="187"/>
      <c r="AE255" s="187"/>
      <c r="AF255" s="187"/>
      <c r="AG255" s="187"/>
      <c r="AH255" s="187"/>
      <c r="AI255" s="187"/>
      <c r="AJ255" s="19"/>
      <c r="AK255" s="19"/>
      <c r="AL255" s="19"/>
      <c r="AM255" s="19"/>
      <c r="AN255" s="19"/>
      <c r="AO255" s="19"/>
      <c r="AP255" s="19"/>
      <c r="AQ255" s="19"/>
      <c r="AR255" s="19"/>
      <c r="AS255" s="19"/>
      <c r="AT255" s="19"/>
      <c r="AU255" s="19"/>
      <c r="AV255" s="19"/>
      <c r="AW255" s="19"/>
      <c r="AX255" s="19"/>
      <c r="AY255" s="187"/>
      <c r="AZ255" s="187"/>
      <c r="BA255" s="187"/>
      <c r="BB255" s="187"/>
      <c r="BC255" s="187"/>
      <c r="BD255" s="363"/>
      <c r="BE255" s="357"/>
      <c r="BF255" s="357"/>
      <c r="BG255" s="357"/>
    </row>
    <row r="256" spans="2:59" s="24" customFormat="1" x14ac:dyDescent="0.25">
      <c r="B256" s="43"/>
      <c r="C256" s="19"/>
      <c r="D256" s="19"/>
      <c r="E256" s="19"/>
      <c r="F256" s="19"/>
      <c r="G256" s="19"/>
      <c r="H256" s="19"/>
      <c r="I256" s="19"/>
      <c r="J256" s="187"/>
      <c r="K256" s="187"/>
      <c r="L256" s="187"/>
      <c r="M256" s="19"/>
      <c r="N256" s="19"/>
      <c r="O256" s="19"/>
      <c r="P256" s="19"/>
      <c r="Q256" s="19"/>
      <c r="R256" s="187"/>
      <c r="S256" s="19"/>
      <c r="T256" s="19"/>
      <c r="U256" s="19"/>
      <c r="V256" s="19"/>
      <c r="W256" s="19"/>
      <c r="X256" s="156"/>
      <c r="Y256" s="156"/>
      <c r="Z256" s="156"/>
      <c r="AA256" s="19"/>
      <c r="AB256" s="19"/>
      <c r="AC256" s="19"/>
      <c r="AD256" s="187"/>
      <c r="AE256" s="187"/>
      <c r="AF256" s="187"/>
      <c r="AG256" s="187"/>
      <c r="AH256" s="187"/>
      <c r="AI256" s="187"/>
      <c r="AJ256" s="19"/>
      <c r="AK256" s="19"/>
      <c r="AL256" s="19"/>
      <c r="AM256" s="19"/>
      <c r="AN256" s="19"/>
      <c r="AO256" s="19"/>
      <c r="AP256" s="19"/>
      <c r="AQ256" s="19"/>
      <c r="AR256" s="19"/>
      <c r="AS256" s="19"/>
      <c r="AT256" s="19"/>
      <c r="AU256" s="19"/>
      <c r="AV256" s="19"/>
      <c r="AW256" s="19"/>
      <c r="AX256" s="19"/>
      <c r="AY256" s="187"/>
      <c r="AZ256" s="187"/>
      <c r="BA256" s="187"/>
      <c r="BB256" s="187"/>
      <c r="BC256" s="187"/>
      <c r="BD256" s="363"/>
      <c r="BE256" s="357"/>
      <c r="BF256" s="357"/>
      <c r="BG256" s="357"/>
    </row>
    <row r="257" spans="2:59" s="24" customFormat="1" x14ac:dyDescent="0.25">
      <c r="B257" s="43"/>
      <c r="C257" s="19"/>
      <c r="D257" s="19"/>
      <c r="E257" s="19"/>
      <c r="F257" s="19"/>
      <c r="G257" s="19"/>
      <c r="H257" s="19"/>
      <c r="I257" s="19"/>
      <c r="J257" s="187"/>
      <c r="K257" s="187"/>
      <c r="L257" s="187"/>
      <c r="M257" s="19"/>
      <c r="N257" s="19"/>
      <c r="O257" s="19"/>
      <c r="P257" s="19"/>
      <c r="Q257" s="19"/>
      <c r="R257" s="187"/>
      <c r="S257" s="19"/>
      <c r="T257" s="19"/>
      <c r="U257" s="19"/>
      <c r="V257" s="19"/>
      <c r="W257" s="19"/>
      <c r="X257" s="156"/>
      <c r="Y257" s="156"/>
      <c r="Z257" s="156"/>
      <c r="AA257" s="19"/>
      <c r="AB257" s="19"/>
      <c r="AC257" s="19"/>
      <c r="AD257" s="187"/>
      <c r="AE257" s="187"/>
      <c r="AF257" s="187"/>
      <c r="AG257" s="187"/>
      <c r="AH257" s="187"/>
      <c r="AI257" s="187"/>
      <c r="AJ257" s="19"/>
      <c r="AK257" s="19"/>
      <c r="AL257" s="19"/>
      <c r="AM257" s="19"/>
      <c r="AN257" s="19"/>
      <c r="AO257" s="19"/>
      <c r="AP257" s="19"/>
      <c r="AQ257" s="19"/>
      <c r="AR257" s="19"/>
      <c r="AS257" s="19"/>
      <c r="AT257" s="19"/>
      <c r="AU257" s="19"/>
      <c r="AV257" s="19"/>
      <c r="AW257" s="19"/>
      <c r="AX257" s="19"/>
      <c r="AY257" s="187"/>
      <c r="AZ257" s="187"/>
      <c r="BA257" s="187"/>
      <c r="BB257" s="187"/>
      <c r="BC257" s="187"/>
      <c r="BD257" s="363"/>
      <c r="BE257" s="357"/>
      <c r="BF257" s="357"/>
      <c r="BG257" s="357"/>
    </row>
    <row r="258" spans="2:59" s="24" customFormat="1" x14ac:dyDescent="0.25">
      <c r="B258" s="43"/>
      <c r="C258" s="19"/>
      <c r="D258" s="19"/>
      <c r="E258" s="19"/>
      <c r="F258" s="19"/>
      <c r="G258" s="19"/>
      <c r="H258" s="19"/>
      <c r="I258" s="19"/>
      <c r="J258" s="187"/>
      <c r="K258" s="187"/>
      <c r="L258" s="187"/>
      <c r="M258" s="19"/>
      <c r="N258" s="19"/>
      <c r="O258" s="19"/>
      <c r="P258" s="19"/>
      <c r="Q258" s="19"/>
      <c r="R258" s="187"/>
      <c r="S258" s="19"/>
      <c r="T258" s="19"/>
      <c r="U258" s="19"/>
      <c r="V258" s="19"/>
      <c r="W258" s="19"/>
      <c r="X258" s="156"/>
      <c r="Y258" s="156"/>
      <c r="Z258" s="156"/>
      <c r="AA258" s="19"/>
      <c r="AB258" s="19"/>
      <c r="AC258" s="19"/>
      <c r="AD258" s="187"/>
      <c r="AE258" s="187"/>
      <c r="AF258" s="187"/>
      <c r="AG258" s="187"/>
      <c r="AH258" s="187"/>
      <c r="AI258" s="187"/>
      <c r="AJ258" s="19"/>
      <c r="AK258" s="19"/>
      <c r="AL258" s="19"/>
      <c r="AM258" s="19"/>
      <c r="AN258" s="19"/>
      <c r="AO258" s="19"/>
      <c r="AP258" s="19"/>
      <c r="AQ258" s="19"/>
      <c r="AR258" s="19"/>
      <c r="AS258" s="19"/>
      <c r="AT258" s="19"/>
      <c r="AU258" s="19"/>
      <c r="AV258" s="19"/>
      <c r="AW258" s="19"/>
      <c r="AX258" s="19"/>
      <c r="AY258" s="187"/>
      <c r="AZ258" s="187"/>
      <c r="BA258" s="187"/>
      <c r="BB258" s="187"/>
      <c r="BC258" s="187"/>
      <c r="BD258" s="363"/>
      <c r="BE258" s="357"/>
      <c r="BF258" s="357"/>
      <c r="BG258" s="357"/>
    </row>
    <row r="259" spans="2:59" s="24" customFormat="1" x14ac:dyDescent="0.25">
      <c r="B259" s="43"/>
      <c r="C259" s="19"/>
      <c r="D259" s="19"/>
      <c r="E259" s="19"/>
      <c r="F259" s="19"/>
      <c r="G259" s="19"/>
      <c r="H259" s="19"/>
      <c r="I259" s="19"/>
      <c r="J259" s="187"/>
      <c r="K259" s="187"/>
      <c r="L259" s="187"/>
      <c r="M259" s="19"/>
      <c r="N259" s="19"/>
      <c r="O259" s="19"/>
      <c r="P259" s="19"/>
      <c r="Q259" s="19"/>
      <c r="R259" s="187"/>
      <c r="S259" s="19"/>
      <c r="T259" s="19"/>
      <c r="U259" s="19"/>
      <c r="V259" s="19"/>
      <c r="W259" s="19"/>
      <c r="X259" s="156"/>
      <c r="Y259" s="156"/>
      <c r="Z259" s="156"/>
      <c r="AA259" s="19"/>
      <c r="AB259" s="19"/>
      <c r="AC259" s="19"/>
      <c r="AD259" s="187"/>
      <c r="AE259" s="187"/>
      <c r="AF259" s="187"/>
      <c r="AG259" s="187"/>
      <c r="AH259" s="187"/>
      <c r="AI259" s="187"/>
      <c r="AJ259" s="19"/>
      <c r="AK259" s="19"/>
      <c r="AL259" s="19"/>
      <c r="AM259" s="19"/>
      <c r="AN259" s="19"/>
      <c r="AO259" s="19"/>
      <c r="AP259" s="19"/>
      <c r="AQ259" s="19"/>
      <c r="AR259" s="19"/>
      <c r="AS259" s="19"/>
      <c r="AT259" s="19"/>
      <c r="AU259" s="19"/>
      <c r="AV259" s="19"/>
      <c r="AW259" s="19"/>
      <c r="AX259" s="19"/>
      <c r="AY259" s="187"/>
      <c r="AZ259" s="187"/>
      <c r="BA259" s="187"/>
      <c r="BB259" s="187"/>
      <c r="BC259" s="187"/>
      <c r="BD259" s="363"/>
      <c r="BE259" s="357"/>
      <c r="BF259" s="357"/>
      <c r="BG259" s="357"/>
    </row>
    <row r="260" spans="2:59" s="24" customFormat="1" x14ac:dyDescent="0.25">
      <c r="B260" s="43"/>
      <c r="C260" s="19"/>
      <c r="D260" s="19"/>
      <c r="E260" s="19"/>
      <c r="F260" s="19"/>
      <c r="G260" s="19"/>
      <c r="H260" s="19"/>
      <c r="I260" s="19"/>
      <c r="J260" s="187"/>
      <c r="K260" s="187"/>
      <c r="L260" s="187"/>
      <c r="M260" s="19"/>
      <c r="N260" s="19"/>
      <c r="O260" s="19"/>
      <c r="P260" s="19"/>
      <c r="Q260" s="19"/>
      <c r="R260" s="187"/>
      <c r="S260" s="19"/>
      <c r="T260" s="19"/>
      <c r="U260" s="19"/>
      <c r="V260" s="19"/>
      <c r="W260" s="19"/>
      <c r="X260" s="156"/>
      <c r="Y260" s="156"/>
      <c r="Z260" s="156"/>
      <c r="AA260" s="19"/>
      <c r="AB260" s="19"/>
      <c r="AC260" s="19"/>
      <c r="AD260" s="187"/>
      <c r="AE260" s="187"/>
      <c r="AF260" s="187"/>
      <c r="AG260" s="187"/>
      <c r="AH260" s="187"/>
      <c r="AI260" s="187"/>
      <c r="AJ260" s="19"/>
      <c r="AK260" s="19"/>
      <c r="AL260" s="19"/>
      <c r="AM260" s="19"/>
      <c r="AN260" s="19"/>
      <c r="AO260" s="19"/>
      <c r="AP260" s="19"/>
      <c r="AQ260" s="19"/>
      <c r="AR260" s="19"/>
      <c r="AS260" s="19"/>
      <c r="AT260" s="19"/>
      <c r="AU260" s="19"/>
      <c r="AV260" s="19"/>
      <c r="AW260" s="19"/>
      <c r="AX260" s="19"/>
      <c r="AY260" s="187"/>
      <c r="AZ260" s="187"/>
      <c r="BA260" s="187"/>
      <c r="BB260" s="187"/>
      <c r="BC260" s="187"/>
      <c r="BD260" s="363"/>
      <c r="BE260" s="357"/>
      <c r="BF260" s="357"/>
      <c r="BG260" s="357"/>
    </row>
    <row r="261" spans="2:59" s="24" customFormat="1" x14ac:dyDescent="0.25">
      <c r="B261" s="43"/>
      <c r="C261" s="19"/>
      <c r="D261" s="19"/>
      <c r="E261" s="19"/>
      <c r="F261" s="19"/>
      <c r="G261" s="19"/>
      <c r="H261" s="19"/>
      <c r="I261" s="19"/>
      <c r="J261" s="187"/>
      <c r="K261" s="187"/>
      <c r="L261" s="187"/>
      <c r="M261" s="19"/>
      <c r="N261" s="19"/>
      <c r="O261" s="19"/>
      <c r="P261" s="19"/>
      <c r="Q261" s="19"/>
      <c r="R261" s="187"/>
      <c r="S261" s="19"/>
      <c r="T261" s="19"/>
      <c r="U261" s="19"/>
      <c r="V261" s="19"/>
      <c r="W261" s="19"/>
      <c r="X261" s="156"/>
      <c r="Y261" s="156"/>
      <c r="Z261" s="156"/>
      <c r="AA261" s="19"/>
      <c r="AB261" s="19"/>
      <c r="AC261" s="19"/>
      <c r="AD261" s="187"/>
      <c r="AE261" s="187"/>
      <c r="AF261" s="187"/>
      <c r="AG261" s="187"/>
      <c r="AH261" s="187"/>
      <c r="AI261" s="187"/>
      <c r="AJ261" s="19"/>
      <c r="AK261" s="19"/>
      <c r="AL261" s="19"/>
      <c r="AM261" s="19"/>
      <c r="AN261" s="19"/>
      <c r="AO261" s="19"/>
      <c r="AP261" s="19"/>
      <c r="AQ261" s="19"/>
      <c r="AR261" s="19"/>
      <c r="AS261" s="19"/>
      <c r="AT261" s="19"/>
      <c r="AU261" s="19"/>
      <c r="AV261" s="19"/>
      <c r="AW261" s="19"/>
      <c r="AX261" s="19"/>
      <c r="AY261" s="187"/>
      <c r="AZ261" s="187"/>
      <c r="BA261" s="187"/>
      <c r="BB261" s="187"/>
      <c r="BC261" s="187"/>
      <c r="BD261" s="363"/>
      <c r="BE261" s="357"/>
      <c r="BF261" s="357"/>
      <c r="BG261" s="357"/>
    </row>
    <row r="262" spans="2:59" s="24" customFormat="1" x14ac:dyDescent="0.25">
      <c r="B262" s="43"/>
      <c r="C262" s="19"/>
      <c r="D262" s="19"/>
      <c r="E262" s="19"/>
      <c r="F262" s="19"/>
      <c r="G262" s="19"/>
      <c r="H262" s="19"/>
      <c r="I262" s="19"/>
      <c r="J262" s="187"/>
      <c r="K262" s="187"/>
      <c r="L262" s="187"/>
      <c r="M262" s="19"/>
      <c r="N262" s="19"/>
      <c r="O262" s="19"/>
      <c r="P262" s="19"/>
      <c r="Q262" s="19"/>
      <c r="R262" s="187"/>
      <c r="S262" s="19"/>
      <c r="T262" s="19"/>
      <c r="U262" s="19"/>
      <c r="V262" s="19"/>
      <c r="W262" s="19"/>
      <c r="X262" s="156"/>
      <c r="Y262" s="156"/>
      <c r="Z262" s="156"/>
      <c r="AA262" s="19"/>
      <c r="AB262" s="19"/>
      <c r="AC262" s="19"/>
      <c r="AD262" s="187"/>
      <c r="AE262" s="187"/>
      <c r="AF262" s="187"/>
      <c r="AG262" s="187"/>
      <c r="AH262" s="187"/>
      <c r="AI262" s="187"/>
      <c r="AJ262" s="19"/>
      <c r="AK262" s="19"/>
      <c r="AL262" s="19"/>
      <c r="AM262" s="19"/>
      <c r="AN262" s="19"/>
      <c r="AO262" s="19"/>
      <c r="AP262" s="19"/>
      <c r="AQ262" s="19"/>
      <c r="AR262" s="19"/>
      <c r="AS262" s="19"/>
      <c r="AT262" s="19"/>
      <c r="AU262" s="19"/>
      <c r="AV262" s="19"/>
      <c r="AW262" s="19"/>
      <c r="AX262" s="19"/>
      <c r="AY262" s="187"/>
      <c r="AZ262" s="187"/>
      <c r="BA262" s="187"/>
      <c r="BB262" s="187"/>
      <c r="BC262" s="187"/>
      <c r="BD262" s="363"/>
      <c r="BE262" s="357"/>
      <c r="BF262" s="357"/>
      <c r="BG262" s="357"/>
    </row>
    <row r="263" spans="2:59" s="24" customFormat="1" x14ac:dyDescent="0.25">
      <c r="B263" s="43"/>
      <c r="C263" s="19"/>
      <c r="D263" s="19"/>
      <c r="E263" s="19"/>
      <c r="F263" s="19"/>
      <c r="G263" s="19"/>
      <c r="H263" s="19"/>
      <c r="I263" s="19"/>
      <c r="J263" s="187"/>
      <c r="K263" s="187"/>
      <c r="L263" s="187"/>
      <c r="M263" s="19"/>
      <c r="N263" s="19"/>
      <c r="O263" s="19"/>
      <c r="P263" s="19"/>
      <c r="Q263" s="19"/>
      <c r="R263" s="187"/>
      <c r="S263" s="19"/>
      <c r="T263" s="19"/>
      <c r="U263" s="19"/>
      <c r="V263" s="19"/>
      <c r="W263" s="19"/>
      <c r="X263" s="156"/>
      <c r="Y263" s="156"/>
      <c r="Z263" s="156"/>
      <c r="AA263" s="19"/>
      <c r="AB263" s="19"/>
      <c r="AC263" s="19"/>
      <c r="AD263" s="187"/>
      <c r="AE263" s="187"/>
      <c r="AF263" s="187"/>
      <c r="AG263" s="187"/>
      <c r="AH263" s="187"/>
      <c r="AI263" s="187"/>
      <c r="AJ263" s="19"/>
      <c r="AK263" s="19"/>
      <c r="AL263" s="19"/>
      <c r="AM263" s="19"/>
      <c r="AN263" s="19"/>
      <c r="AO263" s="19"/>
      <c r="AP263" s="19"/>
      <c r="AQ263" s="19"/>
      <c r="AR263" s="19"/>
      <c r="AS263" s="19"/>
      <c r="AT263" s="19"/>
      <c r="AU263" s="19"/>
      <c r="AV263" s="19"/>
      <c r="AW263" s="19"/>
      <c r="AX263" s="19"/>
      <c r="AY263" s="187"/>
      <c r="AZ263" s="187"/>
      <c r="BA263" s="187"/>
      <c r="BB263" s="187"/>
      <c r="BC263" s="187"/>
      <c r="BD263" s="363"/>
      <c r="BE263" s="357"/>
      <c r="BF263" s="357"/>
      <c r="BG263" s="357"/>
    </row>
    <row r="264" spans="2:59" s="24" customFormat="1" x14ac:dyDescent="0.25">
      <c r="B264" s="43"/>
      <c r="C264" s="19"/>
      <c r="D264" s="19"/>
      <c r="E264" s="19"/>
      <c r="F264" s="19"/>
      <c r="G264" s="19"/>
      <c r="H264" s="19"/>
      <c r="I264" s="19"/>
      <c r="J264" s="187"/>
      <c r="K264" s="187"/>
      <c r="L264" s="187"/>
      <c r="M264" s="19"/>
      <c r="N264" s="19"/>
      <c r="O264" s="19"/>
      <c r="P264" s="19"/>
      <c r="Q264" s="19"/>
      <c r="R264" s="187"/>
      <c r="S264" s="19"/>
      <c r="T264" s="19"/>
      <c r="U264" s="19"/>
      <c r="V264" s="19"/>
      <c r="W264" s="19"/>
      <c r="X264" s="156"/>
      <c r="Y264" s="156"/>
      <c r="Z264" s="156"/>
      <c r="AA264" s="19"/>
      <c r="AB264" s="19"/>
      <c r="AC264" s="19"/>
      <c r="AD264" s="187"/>
      <c r="AE264" s="187"/>
      <c r="AF264" s="187"/>
      <c r="AG264" s="187"/>
      <c r="AH264" s="187"/>
      <c r="AI264" s="187"/>
      <c r="AJ264" s="19"/>
      <c r="AK264" s="19"/>
      <c r="AL264" s="19"/>
      <c r="AM264" s="19"/>
      <c r="AN264" s="19"/>
      <c r="AO264" s="19"/>
      <c r="AP264" s="19"/>
      <c r="AQ264" s="19"/>
      <c r="AR264" s="19"/>
      <c r="AS264" s="19"/>
      <c r="AT264" s="19"/>
      <c r="AU264" s="19"/>
      <c r="AV264" s="19"/>
      <c r="AW264" s="19"/>
      <c r="AX264" s="19"/>
      <c r="AY264" s="187"/>
      <c r="AZ264" s="187"/>
      <c r="BA264" s="187"/>
      <c r="BB264" s="187"/>
      <c r="BC264" s="187"/>
      <c r="BD264" s="363"/>
      <c r="BE264" s="357"/>
      <c r="BF264" s="357"/>
      <c r="BG264" s="357"/>
    </row>
    <row r="265" spans="2:59" s="24" customFormat="1" x14ac:dyDescent="0.25">
      <c r="B265" s="43"/>
      <c r="C265" s="19"/>
      <c r="D265" s="19"/>
      <c r="E265" s="19"/>
      <c r="F265" s="19"/>
      <c r="G265" s="19"/>
      <c r="H265" s="19"/>
      <c r="I265" s="19"/>
      <c r="J265" s="187"/>
      <c r="K265" s="187"/>
      <c r="L265" s="187"/>
      <c r="M265" s="19"/>
      <c r="N265" s="19"/>
      <c r="O265" s="19"/>
      <c r="P265" s="19"/>
      <c r="Q265" s="19"/>
      <c r="R265" s="187"/>
      <c r="S265" s="19"/>
      <c r="T265" s="19"/>
      <c r="U265" s="19"/>
      <c r="V265" s="19"/>
      <c r="W265" s="19"/>
      <c r="X265" s="156"/>
      <c r="Y265" s="156"/>
      <c r="Z265" s="156"/>
      <c r="AA265" s="19"/>
      <c r="AB265" s="19"/>
      <c r="AC265" s="19"/>
      <c r="AD265" s="187"/>
      <c r="AE265" s="187"/>
      <c r="AF265" s="187"/>
      <c r="AG265" s="187"/>
      <c r="AH265" s="187"/>
      <c r="AI265" s="187"/>
      <c r="AJ265" s="19"/>
      <c r="AK265" s="19"/>
      <c r="AL265" s="19"/>
      <c r="AM265" s="19"/>
      <c r="AN265" s="19"/>
      <c r="AO265" s="19"/>
      <c r="AP265" s="19"/>
      <c r="AQ265" s="19"/>
      <c r="AR265" s="19"/>
      <c r="AS265" s="19"/>
      <c r="AT265" s="19"/>
      <c r="AU265" s="19"/>
      <c r="AV265" s="19"/>
      <c r="AW265" s="19"/>
      <c r="AX265" s="19"/>
      <c r="AY265" s="187"/>
      <c r="AZ265" s="187"/>
      <c r="BA265" s="187"/>
      <c r="BB265" s="187"/>
      <c r="BC265" s="187"/>
      <c r="BD265" s="363"/>
      <c r="BE265" s="357"/>
      <c r="BF265" s="357"/>
      <c r="BG265" s="357"/>
    </row>
    <row r="266" spans="2:59" s="24" customFormat="1" x14ac:dyDescent="0.25">
      <c r="B266" s="43"/>
      <c r="C266" s="19"/>
      <c r="D266" s="19"/>
      <c r="E266" s="19"/>
      <c r="F266" s="19"/>
      <c r="G266" s="19"/>
      <c r="H266" s="19"/>
      <c r="I266" s="19"/>
      <c r="J266" s="187"/>
      <c r="K266" s="187"/>
      <c r="L266" s="187"/>
      <c r="M266" s="19"/>
      <c r="N266" s="19"/>
      <c r="O266" s="19"/>
      <c r="P266" s="19"/>
      <c r="Q266" s="19"/>
      <c r="R266" s="187"/>
      <c r="S266" s="19"/>
      <c r="T266" s="19"/>
      <c r="U266" s="19"/>
      <c r="V266" s="19"/>
      <c r="W266" s="19"/>
      <c r="X266" s="156"/>
      <c r="Y266" s="156"/>
      <c r="Z266" s="156"/>
      <c r="AA266" s="19"/>
      <c r="AB266" s="19"/>
      <c r="AC266" s="19"/>
      <c r="AD266" s="187"/>
      <c r="AE266" s="187"/>
      <c r="AF266" s="187"/>
      <c r="AG266" s="187"/>
      <c r="AH266" s="187"/>
      <c r="AI266" s="187"/>
      <c r="AJ266" s="19"/>
      <c r="AK266" s="19"/>
      <c r="AL266" s="19"/>
      <c r="AM266" s="19"/>
      <c r="AN266" s="19"/>
      <c r="AO266" s="19"/>
      <c r="AP266" s="19"/>
      <c r="AQ266" s="19"/>
      <c r="AR266" s="19"/>
      <c r="AS266" s="19"/>
      <c r="AT266" s="19"/>
      <c r="AU266" s="19"/>
      <c r="AV266" s="19"/>
      <c r="AW266" s="19"/>
      <c r="AX266" s="19"/>
      <c r="AY266" s="187"/>
      <c r="AZ266" s="187"/>
      <c r="BA266" s="187"/>
      <c r="BB266" s="187"/>
      <c r="BC266" s="187"/>
      <c r="BD266" s="363"/>
      <c r="BE266" s="357"/>
      <c r="BF266" s="357"/>
      <c r="BG266" s="357"/>
    </row>
    <row r="267" spans="2:59" s="24" customFormat="1" x14ac:dyDescent="0.25">
      <c r="B267" s="43"/>
      <c r="C267" s="19"/>
      <c r="D267" s="19"/>
      <c r="E267" s="19"/>
      <c r="F267" s="19"/>
      <c r="G267" s="19"/>
      <c r="H267" s="19"/>
      <c r="I267" s="19"/>
      <c r="J267" s="187"/>
      <c r="K267" s="187"/>
      <c r="L267" s="187"/>
      <c r="M267" s="19"/>
      <c r="N267" s="19"/>
      <c r="O267" s="19"/>
      <c r="P267" s="19"/>
      <c r="Q267" s="19"/>
      <c r="R267" s="187"/>
      <c r="S267" s="19"/>
      <c r="T267" s="19"/>
      <c r="U267" s="19"/>
      <c r="V267" s="19"/>
      <c r="W267" s="19"/>
      <c r="X267" s="156"/>
      <c r="Y267" s="156"/>
      <c r="Z267" s="156"/>
      <c r="AA267" s="19"/>
      <c r="AB267" s="19"/>
      <c r="AC267" s="19"/>
      <c r="AD267" s="187"/>
      <c r="AE267" s="187"/>
      <c r="AF267" s="187"/>
      <c r="AG267" s="187"/>
      <c r="AH267" s="187"/>
      <c r="AI267" s="187"/>
      <c r="AJ267" s="19"/>
      <c r="AK267" s="19"/>
      <c r="AL267" s="19"/>
      <c r="AM267" s="19"/>
      <c r="AN267" s="19"/>
      <c r="AO267" s="19"/>
      <c r="AP267" s="19"/>
      <c r="AQ267" s="19"/>
      <c r="AR267" s="19"/>
      <c r="AS267" s="19"/>
      <c r="AT267" s="19"/>
      <c r="AU267" s="19"/>
      <c r="AV267" s="19"/>
      <c r="AW267" s="19"/>
      <c r="AX267" s="19"/>
      <c r="AY267" s="187"/>
      <c r="AZ267" s="187"/>
      <c r="BA267" s="187"/>
      <c r="BB267" s="187"/>
      <c r="BC267" s="187"/>
      <c r="BD267" s="363"/>
      <c r="BE267" s="357"/>
      <c r="BF267" s="357"/>
      <c r="BG267" s="357"/>
    </row>
    <row r="268" spans="2:59" s="24" customFormat="1" x14ac:dyDescent="0.25">
      <c r="B268" s="43"/>
      <c r="C268" s="19"/>
      <c r="D268" s="19"/>
      <c r="E268" s="19"/>
      <c r="F268" s="19"/>
      <c r="G268" s="19"/>
      <c r="H268" s="19"/>
      <c r="I268" s="19"/>
      <c r="J268" s="187"/>
      <c r="K268" s="187"/>
      <c r="L268" s="187"/>
      <c r="M268" s="19"/>
      <c r="N268" s="19"/>
      <c r="O268" s="19"/>
      <c r="P268" s="19"/>
      <c r="Q268" s="19"/>
      <c r="R268" s="187"/>
      <c r="S268" s="19"/>
      <c r="T268" s="19"/>
      <c r="U268" s="19"/>
      <c r="V268" s="19"/>
      <c r="W268" s="19"/>
      <c r="X268" s="156"/>
      <c r="Y268" s="156"/>
      <c r="Z268" s="156"/>
      <c r="AA268" s="19"/>
      <c r="AB268" s="19"/>
      <c r="AC268" s="19"/>
      <c r="AD268" s="187"/>
      <c r="AE268" s="187"/>
      <c r="AF268" s="187"/>
      <c r="AG268" s="187"/>
      <c r="AH268" s="187"/>
      <c r="AI268" s="187"/>
      <c r="AJ268" s="19"/>
      <c r="AK268" s="19"/>
      <c r="AL268" s="19"/>
      <c r="AM268" s="19"/>
      <c r="AN268" s="19"/>
      <c r="AO268" s="19"/>
      <c r="AP268" s="19"/>
      <c r="AQ268" s="19"/>
      <c r="AR268" s="19"/>
      <c r="AS268" s="19"/>
      <c r="AT268" s="19"/>
      <c r="AU268" s="19"/>
      <c r="AV268" s="19"/>
      <c r="AW268" s="19"/>
      <c r="AX268" s="19"/>
      <c r="AY268" s="187"/>
      <c r="AZ268" s="187"/>
      <c r="BA268" s="187"/>
      <c r="BB268" s="187"/>
      <c r="BC268" s="187"/>
      <c r="BD268" s="363"/>
      <c r="BE268" s="357"/>
      <c r="BF268" s="357"/>
      <c r="BG268" s="357"/>
    </row>
    <row r="269" spans="2:59" s="24" customFormat="1" x14ac:dyDescent="0.25">
      <c r="B269" s="43"/>
      <c r="C269" s="19"/>
      <c r="D269" s="19"/>
      <c r="E269" s="19"/>
      <c r="F269" s="19"/>
      <c r="G269" s="19"/>
      <c r="H269" s="19"/>
      <c r="I269" s="19"/>
      <c r="J269" s="187"/>
      <c r="K269" s="187"/>
      <c r="L269" s="187"/>
      <c r="M269" s="19"/>
      <c r="N269" s="19"/>
      <c r="O269" s="19"/>
      <c r="P269" s="19"/>
      <c r="Q269" s="19"/>
      <c r="R269" s="187"/>
      <c r="S269" s="19"/>
      <c r="T269" s="19"/>
      <c r="U269" s="19"/>
      <c r="V269" s="19"/>
      <c r="W269" s="19"/>
      <c r="X269" s="156"/>
      <c r="Y269" s="156"/>
      <c r="Z269" s="156"/>
      <c r="AA269" s="19"/>
      <c r="AB269" s="19"/>
      <c r="AC269" s="19"/>
      <c r="AD269" s="187"/>
      <c r="AE269" s="187"/>
      <c r="AF269" s="187"/>
      <c r="AG269" s="187"/>
      <c r="AH269" s="187"/>
      <c r="AI269" s="187"/>
      <c r="AJ269" s="19"/>
      <c r="AK269" s="19"/>
      <c r="AL269" s="19"/>
      <c r="AM269" s="19"/>
      <c r="AN269" s="19"/>
      <c r="AO269" s="19"/>
      <c r="AP269" s="19"/>
      <c r="AQ269" s="19"/>
      <c r="AR269" s="19"/>
      <c r="AS269" s="19"/>
      <c r="AT269" s="19"/>
      <c r="AU269" s="19"/>
      <c r="AV269" s="19"/>
      <c r="AW269" s="19"/>
      <c r="AX269" s="19"/>
      <c r="AY269" s="187"/>
      <c r="AZ269" s="187"/>
      <c r="BA269" s="187"/>
      <c r="BB269" s="187"/>
      <c r="BC269" s="187"/>
      <c r="BD269" s="363"/>
      <c r="BE269" s="357"/>
      <c r="BF269" s="357"/>
      <c r="BG269" s="357"/>
    </row>
    <row r="270" spans="2:59" s="24" customFormat="1" x14ac:dyDescent="0.25">
      <c r="B270" s="43"/>
      <c r="C270" s="19"/>
      <c r="D270" s="19"/>
      <c r="E270" s="19"/>
      <c r="F270" s="19"/>
      <c r="G270" s="19"/>
      <c r="H270" s="19"/>
      <c r="I270" s="19"/>
      <c r="J270" s="187"/>
      <c r="K270" s="187"/>
      <c r="L270" s="187"/>
      <c r="M270" s="19"/>
      <c r="N270" s="19"/>
      <c r="O270" s="19"/>
      <c r="P270" s="19"/>
      <c r="Q270" s="19"/>
      <c r="R270" s="187"/>
      <c r="S270" s="19"/>
      <c r="T270" s="19"/>
      <c r="U270" s="19"/>
      <c r="V270" s="19"/>
      <c r="W270" s="19"/>
      <c r="X270" s="156"/>
      <c r="Y270" s="156"/>
      <c r="Z270" s="156"/>
      <c r="AA270" s="19"/>
      <c r="AB270" s="19"/>
      <c r="AC270" s="19"/>
      <c r="AD270" s="187"/>
      <c r="AE270" s="187"/>
      <c r="AF270" s="187"/>
      <c r="AG270" s="187"/>
      <c r="AH270" s="187"/>
      <c r="AI270" s="187"/>
      <c r="AJ270" s="19"/>
      <c r="AK270" s="19"/>
      <c r="AL270" s="19"/>
      <c r="AM270" s="19"/>
      <c r="AN270" s="19"/>
      <c r="AO270" s="19"/>
      <c r="AP270" s="19"/>
      <c r="AQ270" s="19"/>
      <c r="AR270" s="19"/>
      <c r="AS270" s="19"/>
      <c r="AT270" s="19"/>
      <c r="AU270" s="19"/>
      <c r="AV270" s="19"/>
      <c r="AW270" s="19"/>
      <c r="AX270" s="19"/>
      <c r="AY270" s="187"/>
      <c r="AZ270" s="187"/>
      <c r="BA270" s="187"/>
      <c r="BB270" s="187"/>
      <c r="BC270" s="187"/>
      <c r="BD270" s="363"/>
      <c r="BE270" s="357"/>
      <c r="BF270" s="357"/>
      <c r="BG270" s="357"/>
    </row>
    <row r="271" spans="2:59" s="24" customFormat="1" x14ac:dyDescent="0.25">
      <c r="B271" s="43"/>
      <c r="C271" s="19"/>
      <c r="D271" s="19"/>
      <c r="E271" s="19"/>
      <c r="F271" s="19"/>
      <c r="G271" s="19"/>
      <c r="H271" s="19"/>
      <c r="I271" s="19"/>
      <c r="J271" s="187"/>
      <c r="K271" s="187"/>
      <c r="L271" s="187"/>
      <c r="M271" s="19"/>
      <c r="N271" s="19"/>
      <c r="O271" s="19"/>
      <c r="P271" s="19"/>
      <c r="Q271" s="19"/>
      <c r="R271" s="187"/>
      <c r="S271" s="19"/>
      <c r="T271" s="19"/>
      <c r="U271" s="19"/>
      <c r="V271" s="19"/>
      <c r="W271" s="19"/>
      <c r="X271" s="156"/>
      <c r="Y271" s="156"/>
      <c r="Z271" s="156"/>
      <c r="AA271" s="19"/>
      <c r="AB271" s="19"/>
      <c r="AC271" s="19"/>
      <c r="AD271" s="187"/>
      <c r="AE271" s="187"/>
      <c r="AF271" s="187"/>
      <c r="AG271" s="187"/>
      <c r="AH271" s="187"/>
      <c r="AI271" s="187"/>
      <c r="AJ271" s="19"/>
      <c r="AK271" s="19"/>
      <c r="AL271" s="19"/>
      <c r="AM271" s="19"/>
      <c r="AN271" s="19"/>
      <c r="AO271" s="19"/>
      <c r="AP271" s="19"/>
      <c r="AQ271" s="19"/>
      <c r="AR271" s="19"/>
      <c r="AS271" s="19"/>
      <c r="AT271" s="19"/>
      <c r="AU271" s="19"/>
      <c r="AV271" s="19"/>
      <c r="AW271" s="19"/>
      <c r="AX271" s="19"/>
      <c r="AY271" s="187"/>
      <c r="AZ271" s="187"/>
      <c r="BA271" s="187"/>
      <c r="BB271" s="187"/>
      <c r="BC271" s="187"/>
      <c r="BD271" s="363"/>
      <c r="BE271" s="361"/>
      <c r="BF271" s="361"/>
      <c r="BG271" s="357"/>
    </row>
    <row r="272" spans="2:59" x14ac:dyDescent="0.25">
      <c r="C272" s="19"/>
      <c r="D272" s="19"/>
      <c r="E272" s="19"/>
      <c r="F272" s="19"/>
      <c r="G272" s="19"/>
      <c r="H272" s="19"/>
      <c r="I272" s="19"/>
      <c r="J272" s="187"/>
      <c r="K272" s="187"/>
      <c r="L272" s="187"/>
      <c r="M272" s="19"/>
      <c r="N272" s="19"/>
      <c r="O272" s="19"/>
      <c r="P272" s="19"/>
      <c r="Q272" s="19"/>
      <c r="R272" s="187"/>
      <c r="S272" s="19"/>
      <c r="T272" s="19"/>
      <c r="U272" s="19"/>
      <c r="V272" s="19"/>
      <c r="W272" s="19"/>
      <c r="X272" s="156"/>
      <c r="Y272" s="156"/>
      <c r="Z272" s="156"/>
      <c r="AA272" s="19"/>
      <c r="AB272" s="19"/>
      <c r="AC272" s="19"/>
      <c r="AD272" s="187"/>
      <c r="AE272" s="187"/>
      <c r="AF272" s="187"/>
      <c r="AG272" s="187"/>
      <c r="AH272" s="187"/>
      <c r="AI272" s="187"/>
      <c r="AJ272" s="19"/>
      <c r="AK272" s="19"/>
      <c r="AL272" s="19"/>
      <c r="AM272" s="19"/>
      <c r="AN272" s="19"/>
      <c r="AO272" s="19"/>
      <c r="AP272" s="19"/>
      <c r="AQ272" s="19"/>
      <c r="AR272" s="19"/>
      <c r="AS272" s="19"/>
      <c r="AT272" s="19"/>
      <c r="AU272" s="19"/>
      <c r="AV272" s="19"/>
      <c r="AW272" s="19"/>
      <c r="AX272" s="19"/>
      <c r="AY272" s="187"/>
      <c r="AZ272" s="187"/>
      <c r="BA272" s="187"/>
      <c r="BB272" s="187"/>
      <c r="BC272" s="187"/>
      <c r="BD272" s="363"/>
    </row>
    <row r="273" spans="3:56" x14ac:dyDescent="0.25">
      <c r="C273" s="19"/>
      <c r="D273" s="19"/>
      <c r="E273" s="19"/>
      <c r="F273" s="19"/>
      <c r="G273" s="19"/>
      <c r="H273" s="19"/>
      <c r="I273" s="19"/>
      <c r="J273" s="187"/>
      <c r="K273" s="187"/>
      <c r="L273" s="187"/>
      <c r="M273" s="19"/>
      <c r="N273" s="19"/>
      <c r="O273" s="19"/>
      <c r="P273" s="19"/>
      <c r="Q273" s="19"/>
      <c r="R273" s="187"/>
      <c r="S273" s="19"/>
      <c r="T273" s="19"/>
      <c r="U273" s="19"/>
      <c r="V273" s="19"/>
      <c r="W273" s="19"/>
      <c r="X273" s="156"/>
      <c r="Y273" s="156"/>
      <c r="Z273" s="156"/>
      <c r="AA273" s="19"/>
      <c r="AB273" s="19"/>
      <c r="AC273" s="19"/>
      <c r="AD273" s="187"/>
      <c r="AE273" s="187"/>
      <c r="AF273" s="187"/>
      <c r="AG273" s="187"/>
      <c r="AH273" s="187"/>
      <c r="AI273" s="187"/>
      <c r="AJ273" s="19"/>
      <c r="AK273" s="19"/>
      <c r="AL273" s="19"/>
      <c r="AM273" s="19"/>
      <c r="AN273" s="19"/>
      <c r="AO273" s="19"/>
      <c r="AP273" s="19"/>
      <c r="AQ273" s="19"/>
      <c r="AR273" s="19"/>
      <c r="AS273" s="19"/>
      <c r="AT273" s="19"/>
      <c r="AU273" s="19"/>
      <c r="AV273" s="19"/>
      <c r="AW273" s="19"/>
      <c r="AX273" s="19"/>
      <c r="AY273" s="187"/>
      <c r="AZ273" s="187"/>
      <c r="BA273" s="187"/>
      <c r="BB273" s="187"/>
      <c r="BC273" s="187"/>
      <c r="BD273" s="363"/>
    </row>
    <row r="274" spans="3:56" x14ac:dyDescent="0.25">
      <c r="C274" s="19"/>
      <c r="D274" s="19"/>
      <c r="E274" s="19"/>
      <c r="F274" s="19"/>
      <c r="G274" s="19"/>
      <c r="H274" s="19"/>
      <c r="I274" s="19"/>
      <c r="J274" s="187"/>
      <c r="K274" s="187"/>
      <c r="L274" s="187"/>
      <c r="M274" s="19"/>
      <c r="N274" s="19"/>
      <c r="O274" s="19"/>
      <c r="P274" s="19"/>
      <c r="Q274" s="19"/>
      <c r="R274" s="187"/>
      <c r="S274" s="19"/>
      <c r="T274" s="19"/>
      <c r="U274" s="19"/>
      <c r="V274" s="19"/>
      <c r="W274" s="19"/>
      <c r="X274" s="156"/>
      <c r="Y274" s="156"/>
      <c r="Z274" s="156"/>
      <c r="AA274" s="19"/>
      <c r="AB274" s="19"/>
      <c r="AC274" s="19"/>
      <c r="AD274" s="187"/>
      <c r="AE274" s="187"/>
      <c r="AF274" s="187"/>
      <c r="AG274" s="187"/>
      <c r="AH274" s="187"/>
      <c r="AI274" s="187"/>
      <c r="AJ274" s="19"/>
      <c r="AK274" s="19"/>
      <c r="AL274" s="19"/>
      <c r="AM274" s="19"/>
      <c r="AN274" s="19"/>
      <c r="AO274" s="19"/>
      <c r="AP274" s="19"/>
      <c r="AQ274" s="19"/>
      <c r="AR274" s="19"/>
      <c r="AS274" s="19"/>
      <c r="AT274" s="19"/>
      <c r="AU274" s="19"/>
      <c r="AV274" s="19"/>
      <c r="AW274" s="19"/>
      <c r="AX274" s="19"/>
      <c r="AY274" s="187"/>
      <c r="AZ274" s="187"/>
      <c r="BA274" s="187"/>
      <c r="BB274" s="187"/>
      <c r="BC274" s="187"/>
      <c r="BD274" s="363"/>
    </row>
    <row r="275" spans="3:56" x14ac:dyDescent="0.25">
      <c r="C275" s="19"/>
      <c r="D275" s="19"/>
      <c r="E275" s="19"/>
      <c r="F275" s="19"/>
      <c r="G275" s="19"/>
      <c r="H275" s="19"/>
      <c r="I275" s="19"/>
      <c r="J275" s="187"/>
      <c r="K275" s="187"/>
      <c r="L275" s="187"/>
      <c r="M275" s="19"/>
      <c r="N275" s="19"/>
      <c r="O275" s="19"/>
      <c r="P275" s="19"/>
      <c r="Q275" s="19"/>
      <c r="R275" s="187"/>
      <c r="S275" s="19"/>
      <c r="T275" s="19"/>
      <c r="U275" s="19"/>
      <c r="V275" s="19"/>
      <c r="W275" s="19"/>
      <c r="X275" s="156"/>
      <c r="Y275" s="156"/>
      <c r="Z275" s="156"/>
      <c r="AA275" s="19"/>
      <c r="AB275" s="19"/>
      <c r="AC275" s="19"/>
      <c r="AD275" s="187"/>
      <c r="AE275" s="187"/>
      <c r="AF275" s="187"/>
      <c r="AG275" s="187"/>
      <c r="AH275" s="187"/>
      <c r="AI275" s="187"/>
      <c r="AJ275" s="19"/>
      <c r="AK275" s="19"/>
      <c r="AL275" s="19"/>
      <c r="AM275" s="19"/>
      <c r="AN275" s="19"/>
      <c r="AO275" s="19"/>
      <c r="AP275" s="19"/>
      <c r="AQ275" s="19"/>
      <c r="AR275" s="19"/>
      <c r="AS275" s="19"/>
      <c r="AT275" s="19"/>
      <c r="AU275" s="19"/>
      <c r="AV275" s="19"/>
      <c r="AW275" s="19"/>
      <c r="AX275" s="19"/>
      <c r="AY275" s="187"/>
      <c r="AZ275" s="187"/>
      <c r="BA275" s="187"/>
      <c r="BB275" s="187"/>
      <c r="BC275" s="187"/>
      <c r="BD275" s="363"/>
    </row>
    <row r="276" spans="3:56" x14ac:dyDescent="0.25">
      <c r="C276" s="19"/>
      <c r="D276" s="19"/>
      <c r="E276" s="19"/>
      <c r="F276" s="19"/>
      <c r="G276" s="19"/>
      <c r="H276" s="19"/>
      <c r="I276" s="19"/>
      <c r="J276" s="187"/>
      <c r="K276" s="187"/>
      <c r="L276" s="187"/>
      <c r="M276" s="19"/>
      <c r="N276" s="19"/>
      <c r="O276" s="19"/>
      <c r="P276" s="19"/>
      <c r="Q276" s="19"/>
      <c r="R276" s="187"/>
      <c r="S276" s="19"/>
      <c r="T276" s="19"/>
      <c r="U276" s="19"/>
      <c r="V276" s="19"/>
      <c r="W276" s="19"/>
      <c r="X276" s="156"/>
      <c r="Y276" s="156"/>
      <c r="Z276" s="156"/>
      <c r="AA276" s="19"/>
      <c r="AB276" s="19"/>
      <c r="AC276" s="19"/>
      <c r="AD276" s="187"/>
      <c r="AE276" s="187"/>
      <c r="AF276" s="187"/>
      <c r="AG276" s="187"/>
      <c r="AH276" s="187"/>
      <c r="AI276" s="187"/>
      <c r="AJ276" s="19"/>
      <c r="AK276" s="19"/>
      <c r="AL276" s="19"/>
      <c r="AM276" s="19"/>
      <c r="AN276" s="19"/>
      <c r="AO276" s="19"/>
      <c r="AP276" s="19"/>
      <c r="AQ276" s="19"/>
      <c r="AR276" s="19"/>
      <c r="AS276" s="19"/>
      <c r="AT276" s="19"/>
      <c r="AU276" s="19"/>
      <c r="AV276" s="19"/>
      <c r="AW276" s="19"/>
      <c r="AX276" s="19"/>
      <c r="AY276" s="187"/>
      <c r="AZ276" s="187"/>
      <c r="BA276" s="187"/>
      <c r="BB276" s="187"/>
      <c r="BC276" s="187"/>
      <c r="BD276" s="363"/>
    </row>
    <row r="277" spans="3:56" x14ac:dyDescent="0.25">
      <c r="C277" s="19"/>
      <c r="D277" s="19"/>
      <c r="E277" s="19"/>
      <c r="F277" s="19"/>
      <c r="G277" s="19"/>
      <c r="H277" s="19"/>
      <c r="I277" s="19"/>
      <c r="J277" s="187"/>
      <c r="K277" s="187"/>
      <c r="L277" s="187"/>
      <c r="M277" s="19"/>
      <c r="N277" s="19"/>
      <c r="O277" s="19"/>
      <c r="P277" s="19"/>
      <c r="Q277" s="19"/>
      <c r="R277" s="187"/>
      <c r="S277" s="19"/>
      <c r="T277" s="19"/>
      <c r="U277" s="19"/>
      <c r="V277" s="19"/>
      <c r="W277" s="19"/>
      <c r="X277" s="156"/>
      <c r="Y277" s="156"/>
      <c r="Z277" s="156"/>
      <c r="AA277" s="19"/>
      <c r="AB277" s="19"/>
      <c r="AC277" s="19"/>
      <c r="AD277" s="187"/>
      <c r="AE277" s="187"/>
      <c r="AF277" s="187"/>
      <c r="AG277" s="187"/>
      <c r="AH277" s="187"/>
      <c r="AI277" s="187"/>
      <c r="AJ277" s="19"/>
      <c r="AK277" s="19"/>
      <c r="AL277" s="19"/>
      <c r="AM277" s="19"/>
      <c r="AN277" s="19"/>
      <c r="AO277" s="19"/>
      <c r="AP277" s="19"/>
      <c r="AQ277" s="19"/>
      <c r="AR277" s="19"/>
      <c r="AS277" s="19"/>
      <c r="AT277" s="19"/>
      <c r="AU277" s="19"/>
      <c r="AV277" s="19"/>
      <c r="AW277" s="19"/>
      <c r="AX277" s="19"/>
      <c r="AY277" s="187"/>
      <c r="AZ277" s="187"/>
      <c r="BA277" s="187"/>
      <c r="BB277" s="187"/>
      <c r="BC277" s="187"/>
      <c r="BD277" s="363"/>
    </row>
    <row r="278" spans="3:56" x14ac:dyDescent="0.25">
      <c r="C278" s="19"/>
      <c r="D278" s="19"/>
      <c r="E278" s="19"/>
      <c r="F278" s="19"/>
      <c r="G278" s="19"/>
      <c r="H278" s="19"/>
      <c r="I278" s="19"/>
      <c r="J278" s="187"/>
      <c r="K278" s="187"/>
      <c r="L278" s="187"/>
      <c r="M278" s="19"/>
      <c r="N278" s="19"/>
      <c r="O278" s="19"/>
      <c r="P278" s="19"/>
      <c r="Q278" s="19"/>
      <c r="R278" s="187"/>
      <c r="S278" s="19"/>
      <c r="T278" s="19"/>
      <c r="U278" s="19"/>
      <c r="V278" s="19"/>
      <c r="W278" s="19"/>
      <c r="X278" s="156"/>
      <c r="Y278" s="156"/>
      <c r="Z278" s="156"/>
      <c r="AA278" s="19"/>
      <c r="AB278" s="19"/>
      <c r="AC278" s="19"/>
      <c r="AD278" s="187"/>
      <c r="AE278" s="187"/>
      <c r="AF278" s="187"/>
      <c r="AG278" s="187"/>
      <c r="AH278" s="187"/>
      <c r="AI278" s="187"/>
      <c r="AJ278" s="19"/>
      <c r="AK278" s="19"/>
      <c r="AL278" s="19"/>
      <c r="AM278" s="19"/>
      <c r="AN278" s="19"/>
      <c r="AO278" s="19"/>
      <c r="AP278" s="19"/>
      <c r="AQ278" s="19"/>
      <c r="AR278" s="19"/>
      <c r="AS278" s="19"/>
      <c r="AT278" s="19"/>
      <c r="AU278" s="19"/>
      <c r="AV278" s="19"/>
      <c r="AW278" s="19"/>
      <c r="AX278" s="19"/>
      <c r="AY278" s="187"/>
      <c r="AZ278" s="187"/>
      <c r="BA278" s="187"/>
      <c r="BB278" s="187"/>
      <c r="BC278" s="187"/>
      <c r="BD278" s="363"/>
    </row>
    <row r="279" spans="3:56" x14ac:dyDescent="0.25">
      <c r="C279" s="19"/>
      <c r="D279" s="19"/>
      <c r="E279" s="19"/>
      <c r="F279" s="19"/>
      <c r="G279" s="19"/>
      <c r="H279" s="19"/>
      <c r="I279" s="19"/>
      <c r="J279" s="187"/>
      <c r="K279" s="187"/>
      <c r="L279" s="187"/>
      <c r="M279" s="19"/>
      <c r="N279" s="19"/>
      <c r="O279" s="19"/>
      <c r="P279" s="19"/>
      <c r="Q279" s="19"/>
      <c r="R279" s="187"/>
      <c r="S279" s="19"/>
      <c r="T279" s="19"/>
      <c r="U279" s="19"/>
      <c r="V279" s="19"/>
      <c r="W279" s="19"/>
      <c r="X279" s="156"/>
      <c r="Y279" s="156"/>
      <c r="Z279" s="156"/>
      <c r="AA279" s="19"/>
      <c r="AB279" s="19"/>
      <c r="AC279" s="19"/>
      <c r="AD279" s="187"/>
      <c r="AE279" s="187"/>
      <c r="AF279" s="187"/>
      <c r="AG279" s="187"/>
      <c r="AH279" s="187"/>
      <c r="AI279" s="187"/>
      <c r="AJ279" s="19"/>
      <c r="AK279" s="19"/>
      <c r="AL279" s="19"/>
      <c r="AM279" s="19"/>
      <c r="AN279" s="19"/>
      <c r="AO279" s="19"/>
      <c r="AP279" s="19"/>
      <c r="AQ279" s="19"/>
      <c r="AR279" s="19"/>
      <c r="AS279" s="19"/>
      <c r="AT279" s="19"/>
      <c r="AU279" s="19"/>
      <c r="AV279" s="19"/>
      <c r="AW279" s="19"/>
      <c r="AX279" s="19"/>
      <c r="AY279" s="187"/>
      <c r="AZ279" s="187"/>
      <c r="BA279" s="187"/>
      <c r="BB279" s="187"/>
      <c r="BC279" s="187"/>
      <c r="BD279" s="363"/>
    </row>
    <row r="280" spans="3:56" x14ac:dyDescent="0.25">
      <c r="C280" s="19"/>
      <c r="D280" s="19"/>
      <c r="E280" s="19"/>
      <c r="F280" s="19"/>
      <c r="G280" s="19"/>
      <c r="H280" s="19"/>
      <c r="I280" s="19"/>
      <c r="J280" s="187"/>
      <c r="K280" s="187"/>
      <c r="L280" s="187"/>
      <c r="M280" s="19"/>
      <c r="N280" s="19"/>
      <c r="O280" s="19"/>
      <c r="P280" s="19"/>
      <c r="Q280" s="19"/>
      <c r="R280" s="187"/>
      <c r="S280" s="19"/>
      <c r="T280" s="19"/>
      <c r="U280" s="19"/>
      <c r="V280" s="19"/>
      <c r="W280" s="19"/>
      <c r="X280" s="156"/>
      <c r="Y280" s="156"/>
      <c r="Z280" s="156"/>
      <c r="AA280" s="19"/>
      <c r="AB280" s="19"/>
      <c r="AC280" s="19"/>
      <c r="AD280" s="187"/>
      <c r="AE280" s="187"/>
      <c r="AF280" s="187"/>
      <c r="AG280" s="187"/>
      <c r="AH280" s="187"/>
      <c r="AI280" s="187"/>
      <c r="AJ280" s="19"/>
      <c r="AK280" s="19"/>
      <c r="AL280" s="19"/>
      <c r="AM280" s="19"/>
      <c r="AN280" s="19"/>
      <c r="AO280" s="19"/>
      <c r="AP280" s="19"/>
      <c r="AQ280" s="19"/>
      <c r="AR280" s="19"/>
      <c r="AS280" s="19"/>
      <c r="AT280" s="19"/>
      <c r="AU280" s="19"/>
      <c r="AV280" s="19"/>
      <c r="AW280" s="19"/>
      <c r="AX280" s="19"/>
      <c r="AY280" s="187"/>
      <c r="AZ280" s="187"/>
      <c r="BA280" s="187"/>
      <c r="BB280" s="187"/>
      <c r="BC280" s="187"/>
      <c r="BD280" s="363"/>
    </row>
    <row r="281" spans="3:56" x14ac:dyDescent="0.25">
      <c r="C281" s="19"/>
      <c r="D281" s="19"/>
      <c r="E281" s="19"/>
      <c r="F281" s="19"/>
      <c r="G281" s="19"/>
      <c r="H281" s="19"/>
      <c r="I281" s="19"/>
      <c r="J281" s="187"/>
      <c r="K281" s="187"/>
      <c r="L281" s="187"/>
      <c r="M281" s="19"/>
      <c r="N281" s="19"/>
      <c r="O281" s="19"/>
      <c r="P281" s="19"/>
      <c r="Q281" s="19"/>
      <c r="R281" s="187"/>
      <c r="S281" s="19"/>
      <c r="T281" s="19"/>
      <c r="U281" s="19"/>
      <c r="V281" s="19"/>
      <c r="W281" s="19"/>
      <c r="X281" s="156"/>
      <c r="Y281" s="156"/>
      <c r="Z281" s="156"/>
      <c r="AA281" s="19"/>
      <c r="AB281" s="19"/>
      <c r="AC281" s="19"/>
      <c r="AD281" s="187"/>
      <c r="AE281" s="187"/>
      <c r="AF281" s="187"/>
      <c r="AG281" s="187"/>
      <c r="AH281" s="187"/>
      <c r="AI281" s="187"/>
      <c r="AJ281" s="19"/>
      <c r="AK281" s="19"/>
      <c r="AL281" s="19"/>
      <c r="AM281" s="19"/>
      <c r="AN281" s="19"/>
      <c r="AO281" s="19"/>
      <c r="AP281" s="19"/>
      <c r="AQ281" s="19"/>
      <c r="AR281" s="19"/>
      <c r="AS281" s="19"/>
      <c r="AT281" s="19"/>
      <c r="AU281" s="19"/>
      <c r="AV281" s="19"/>
      <c r="AW281" s="19"/>
      <c r="AX281" s="19"/>
      <c r="AY281" s="187"/>
      <c r="AZ281" s="187"/>
      <c r="BA281" s="187"/>
      <c r="BB281" s="187"/>
      <c r="BC281" s="187"/>
      <c r="BD281" s="363"/>
    </row>
    <row r="282" spans="3:56" x14ac:dyDescent="0.25">
      <c r="C282" s="19"/>
      <c r="D282" s="19"/>
      <c r="E282" s="19"/>
      <c r="F282" s="19"/>
      <c r="G282" s="19"/>
      <c r="H282" s="19"/>
      <c r="I282" s="19"/>
      <c r="J282" s="187"/>
      <c r="K282" s="187"/>
      <c r="L282" s="187"/>
      <c r="M282" s="19"/>
      <c r="N282" s="19"/>
      <c r="O282" s="19"/>
      <c r="P282" s="19"/>
      <c r="Q282" s="19"/>
      <c r="R282" s="187"/>
      <c r="S282" s="19"/>
      <c r="T282" s="19"/>
      <c r="U282" s="19"/>
      <c r="V282" s="19"/>
      <c r="W282" s="19"/>
      <c r="X282" s="156"/>
      <c r="Y282" s="156"/>
      <c r="Z282" s="156"/>
      <c r="AA282" s="19"/>
      <c r="AB282" s="19"/>
      <c r="AC282" s="19"/>
      <c r="AD282" s="187"/>
      <c r="AE282" s="187"/>
      <c r="AF282" s="187"/>
      <c r="AG282" s="187"/>
      <c r="AH282" s="187"/>
      <c r="AI282" s="187"/>
      <c r="AJ282" s="19"/>
      <c r="AK282" s="19"/>
      <c r="AL282" s="19"/>
      <c r="AM282" s="19"/>
      <c r="AN282" s="19"/>
      <c r="AO282" s="19"/>
      <c r="AP282" s="19"/>
      <c r="AQ282" s="19"/>
      <c r="AR282" s="19"/>
      <c r="AS282" s="19"/>
      <c r="AT282" s="19"/>
      <c r="AU282" s="19"/>
      <c r="AV282" s="19"/>
      <c r="AW282" s="19"/>
      <c r="AX282" s="19"/>
      <c r="AY282" s="187"/>
      <c r="AZ282" s="187"/>
      <c r="BA282" s="187"/>
      <c r="BB282" s="187"/>
      <c r="BC282" s="187"/>
      <c r="BD282" s="363"/>
    </row>
    <row r="283" spans="3:56" x14ac:dyDescent="0.25">
      <c r="C283" s="19"/>
      <c r="D283" s="19"/>
      <c r="E283" s="19"/>
      <c r="F283" s="19"/>
      <c r="G283" s="19"/>
      <c r="H283" s="19"/>
      <c r="I283" s="19"/>
      <c r="J283" s="187"/>
      <c r="K283" s="187"/>
      <c r="L283" s="187"/>
      <c r="M283" s="19"/>
      <c r="N283" s="19"/>
      <c r="O283" s="19"/>
      <c r="P283" s="19"/>
      <c r="Q283" s="19"/>
      <c r="R283" s="187"/>
      <c r="S283" s="19"/>
      <c r="T283" s="19"/>
      <c r="U283" s="19"/>
      <c r="V283" s="19"/>
      <c r="W283" s="19"/>
      <c r="X283" s="156"/>
      <c r="Y283" s="156"/>
      <c r="Z283" s="156"/>
      <c r="AA283" s="19"/>
      <c r="AB283" s="19"/>
      <c r="AC283" s="19"/>
      <c r="AD283" s="187"/>
      <c r="AE283" s="187"/>
      <c r="AF283" s="187"/>
      <c r="AG283" s="187"/>
      <c r="AH283" s="187"/>
      <c r="AI283" s="187"/>
      <c r="AJ283" s="19"/>
      <c r="AK283" s="19"/>
      <c r="AL283" s="19"/>
      <c r="AM283" s="19"/>
      <c r="AN283" s="19"/>
      <c r="AO283" s="19"/>
      <c r="AP283" s="19"/>
      <c r="AQ283" s="19"/>
      <c r="AR283" s="19"/>
      <c r="AS283" s="19"/>
      <c r="AT283" s="19"/>
      <c r="AU283" s="19"/>
      <c r="AV283" s="19"/>
      <c r="AW283" s="19"/>
      <c r="AX283" s="19"/>
      <c r="AY283" s="187"/>
      <c r="AZ283" s="187"/>
      <c r="BA283" s="187"/>
      <c r="BB283" s="187"/>
      <c r="BC283" s="187"/>
      <c r="BD283" s="363"/>
    </row>
    <row r="284" spans="3:56" x14ac:dyDescent="0.25">
      <c r="C284" s="19"/>
      <c r="D284" s="19"/>
      <c r="E284" s="19"/>
      <c r="F284" s="19"/>
      <c r="G284" s="19"/>
      <c r="H284" s="19"/>
      <c r="I284" s="19"/>
      <c r="J284" s="187"/>
      <c r="K284" s="187"/>
      <c r="L284" s="187"/>
      <c r="M284" s="19"/>
      <c r="N284" s="19"/>
      <c r="O284" s="19"/>
      <c r="P284" s="19"/>
      <c r="Q284" s="19"/>
      <c r="R284" s="187"/>
      <c r="S284" s="19"/>
      <c r="T284" s="19"/>
      <c r="U284" s="19"/>
      <c r="V284" s="19"/>
      <c r="W284" s="19"/>
      <c r="X284" s="156"/>
      <c r="Y284" s="156"/>
      <c r="Z284" s="156"/>
      <c r="AA284" s="19"/>
      <c r="AB284" s="19"/>
      <c r="AC284" s="19"/>
      <c r="AD284" s="187"/>
      <c r="AE284" s="187"/>
      <c r="AF284" s="187"/>
      <c r="AG284" s="187"/>
      <c r="AH284" s="187"/>
      <c r="AI284" s="187"/>
      <c r="AJ284" s="19"/>
      <c r="AK284" s="19"/>
      <c r="AL284" s="19"/>
      <c r="AM284" s="19"/>
      <c r="AN284" s="19"/>
      <c r="AO284" s="19"/>
      <c r="AP284" s="19"/>
      <c r="AQ284" s="19"/>
      <c r="AR284" s="19"/>
      <c r="AS284" s="19"/>
      <c r="AT284" s="19"/>
      <c r="AU284" s="19"/>
      <c r="AV284" s="19"/>
      <c r="AW284" s="19"/>
      <c r="AX284" s="19"/>
      <c r="AY284" s="187"/>
      <c r="AZ284" s="187"/>
      <c r="BA284" s="187"/>
      <c r="BB284" s="187"/>
      <c r="BC284" s="187"/>
      <c r="BD284" s="363"/>
    </row>
    <row r="285" spans="3:56" x14ac:dyDescent="0.25">
      <c r="C285" s="19"/>
      <c r="D285" s="19"/>
      <c r="E285" s="19"/>
      <c r="F285" s="19"/>
      <c r="G285" s="19"/>
      <c r="H285" s="19"/>
      <c r="I285" s="19"/>
      <c r="J285" s="187"/>
      <c r="K285" s="187"/>
      <c r="L285" s="187"/>
      <c r="M285" s="19"/>
      <c r="N285" s="19"/>
      <c r="O285" s="19"/>
      <c r="P285" s="19"/>
      <c r="Q285" s="19"/>
      <c r="R285" s="187"/>
      <c r="S285" s="19"/>
      <c r="T285" s="19"/>
      <c r="U285" s="19"/>
      <c r="V285" s="19"/>
      <c r="W285" s="19"/>
      <c r="X285" s="156"/>
      <c r="Y285" s="156"/>
      <c r="Z285" s="156"/>
      <c r="AA285" s="19"/>
      <c r="AB285" s="19"/>
      <c r="AC285" s="19"/>
      <c r="AD285" s="187"/>
      <c r="AE285" s="187"/>
      <c r="AF285" s="187"/>
      <c r="AG285" s="187"/>
      <c r="AH285" s="187"/>
      <c r="AI285" s="187"/>
      <c r="AJ285" s="19"/>
      <c r="AK285" s="19"/>
      <c r="AL285" s="19"/>
      <c r="AM285" s="19"/>
      <c r="AN285" s="19"/>
      <c r="AO285" s="19"/>
      <c r="AP285" s="19"/>
      <c r="AQ285" s="19"/>
      <c r="AR285" s="19"/>
      <c r="AS285" s="19"/>
      <c r="AT285" s="19"/>
      <c r="AU285" s="19"/>
      <c r="AV285" s="19"/>
      <c r="AW285" s="19"/>
      <c r="AX285" s="19"/>
      <c r="AY285" s="187"/>
      <c r="AZ285" s="187"/>
      <c r="BA285" s="187"/>
      <c r="BB285" s="187"/>
      <c r="BC285" s="187"/>
      <c r="BD285" s="363"/>
    </row>
    <row r="286" spans="3:56" x14ac:dyDescent="0.25">
      <c r="C286" s="19"/>
      <c r="D286" s="19"/>
      <c r="E286" s="19"/>
      <c r="F286" s="19"/>
      <c r="G286" s="19"/>
      <c r="H286" s="19"/>
      <c r="I286" s="19"/>
      <c r="J286" s="187"/>
      <c r="K286" s="187"/>
      <c r="L286" s="187"/>
      <c r="M286" s="19"/>
      <c r="N286" s="19"/>
      <c r="O286" s="19"/>
      <c r="P286" s="19"/>
      <c r="Q286" s="19"/>
      <c r="R286" s="187"/>
      <c r="S286" s="19"/>
      <c r="T286" s="19"/>
      <c r="U286" s="19"/>
      <c r="V286" s="19"/>
      <c r="W286" s="19"/>
      <c r="X286" s="156"/>
      <c r="Y286" s="156"/>
      <c r="Z286" s="156"/>
      <c r="AA286" s="19"/>
      <c r="AB286" s="19"/>
      <c r="AC286" s="19"/>
      <c r="AD286" s="187"/>
      <c r="AE286" s="187"/>
      <c r="AF286" s="187"/>
      <c r="AG286" s="187"/>
      <c r="AH286" s="187"/>
      <c r="AI286" s="187"/>
      <c r="AJ286" s="19"/>
      <c r="AK286" s="19"/>
      <c r="AL286" s="19"/>
      <c r="AM286" s="19"/>
      <c r="AN286" s="19"/>
      <c r="AO286" s="19"/>
      <c r="AP286" s="19"/>
      <c r="AQ286" s="19"/>
      <c r="AR286" s="19"/>
      <c r="AS286" s="19"/>
      <c r="AT286" s="19"/>
      <c r="AU286" s="19"/>
      <c r="AV286" s="19"/>
      <c r="AW286" s="19"/>
      <c r="AX286" s="19"/>
      <c r="AY286" s="187"/>
      <c r="AZ286" s="187"/>
      <c r="BA286" s="187"/>
      <c r="BB286" s="187"/>
      <c r="BC286" s="187"/>
      <c r="BD286" s="363"/>
    </row>
    <row r="287" spans="3:56" x14ac:dyDescent="0.25">
      <c r="C287" s="19"/>
      <c r="D287" s="19"/>
      <c r="E287" s="19"/>
      <c r="F287" s="19"/>
      <c r="G287" s="19"/>
      <c r="H287" s="19"/>
      <c r="I287" s="19"/>
      <c r="J287" s="187"/>
      <c r="K287" s="187"/>
      <c r="L287" s="187"/>
      <c r="M287" s="19"/>
      <c r="N287" s="19"/>
      <c r="O287" s="19"/>
      <c r="P287" s="19"/>
      <c r="Q287" s="19"/>
      <c r="R287" s="187"/>
      <c r="S287" s="19"/>
      <c r="T287" s="19"/>
      <c r="U287" s="19"/>
      <c r="V287" s="19"/>
      <c r="W287" s="19"/>
      <c r="X287" s="156"/>
      <c r="Y287" s="156"/>
      <c r="Z287" s="156"/>
      <c r="AA287" s="19"/>
      <c r="AB287" s="19"/>
      <c r="AC287" s="19"/>
      <c r="AD287" s="187"/>
      <c r="AE287" s="187"/>
      <c r="AF287" s="187"/>
      <c r="AG287" s="187"/>
      <c r="AH287" s="187"/>
      <c r="AI287" s="187"/>
      <c r="AJ287" s="19"/>
      <c r="AK287" s="19"/>
      <c r="AL287" s="19"/>
      <c r="AM287" s="19"/>
      <c r="AN287" s="19"/>
      <c r="AO287" s="19"/>
      <c r="AP287" s="19"/>
      <c r="AQ287" s="19"/>
      <c r="AR287" s="19"/>
      <c r="AS287" s="19"/>
      <c r="AT287" s="19"/>
      <c r="AU287" s="19"/>
      <c r="AV287" s="19"/>
      <c r="AW287" s="19"/>
      <c r="AX287" s="19"/>
      <c r="AY287" s="187"/>
      <c r="AZ287" s="187"/>
      <c r="BA287" s="187"/>
      <c r="BB287" s="187"/>
      <c r="BC287" s="187"/>
      <c r="BD287" s="363"/>
    </row>
    <row r="288" spans="3:56" x14ac:dyDescent="0.25">
      <c r="H288" s="25"/>
      <c r="I288" s="19"/>
      <c r="J288" s="187"/>
      <c r="K288" s="187"/>
      <c r="L288" s="187"/>
      <c r="AP288" s="25"/>
      <c r="AQ288" s="19"/>
      <c r="BA288" s="187"/>
      <c r="BB288" s="187"/>
    </row>
    <row r="289" spans="8:54" x14ac:dyDescent="0.25">
      <c r="H289" s="25"/>
      <c r="I289" s="19"/>
      <c r="J289" s="187"/>
      <c r="K289" s="187"/>
      <c r="L289" s="187"/>
      <c r="AP289" s="25"/>
      <c r="AQ289" s="19"/>
      <c r="BA289" s="187"/>
      <c r="BB289" s="187"/>
    </row>
    <row r="290" spans="8:54" x14ac:dyDescent="0.25">
      <c r="H290" s="25"/>
      <c r="I290" s="19"/>
      <c r="J290" s="187"/>
      <c r="K290" s="187"/>
      <c r="L290" s="187"/>
      <c r="AP290" s="25"/>
      <c r="AQ290" s="19"/>
      <c r="BA290" s="187"/>
      <c r="BB290" s="187"/>
    </row>
    <row r="291" spans="8:54" x14ac:dyDescent="0.25">
      <c r="H291" s="25"/>
      <c r="I291" s="19"/>
      <c r="J291" s="187"/>
      <c r="K291" s="187"/>
      <c r="L291" s="187"/>
      <c r="AP291" s="25"/>
      <c r="AQ291" s="19"/>
      <c r="BA291" s="187"/>
      <c r="BB291" s="187"/>
    </row>
    <row r="292" spans="8:54" x14ac:dyDescent="0.25">
      <c r="H292" s="25"/>
      <c r="I292" s="19"/>
      <c r="J292" s="187"/>
      <c r="K292" s="187"/>
      <c r="L292" s="187"/>
      <c r="AP292" s="25"/>
      <c r="AQ292" s="19"/>
      <c r="BA292" s="187"/>
      <c r="BB292" s="187"/>
    </row>
    <row r="293" spans="8:54" x14ac:dyDescent="0.25">
      <c r="H293" s="25"/>
      <c r="I293" s="19"/>
      <c r="J293" s="187"/>
      <c r="K293" s="187"/>
      <c r="L293" s="187"/>
      <c r="AP293" s="25"/>
      <c r="AQ293" s="19"/>
      <c r="BA293" s="187"/>
      <c r="BB293" s="187"/>
    </row>
    <row r="294" spans="8:54" x14ac:dyDescent="0.25">
      <c r="H294" s="25"/>
      <c r="I294" s="19"/>
      <c r="J294" s="187"/>
      <c r="K294" s="187"/>
      <c r="L294" s="187"/>
      <c r="AP294" s="25"/>
      <c r="AQ294" s="19"/>
      <c r="BA294" s="187"/>
      <c r="BB294" s="187"/>
    </row>
    <row r="295" spans="8:54" x14ac:dyDescent="0.25">
      <c r="H295" s="25"/>
      <c r="I295" s="19"/>
      <c r="J295" s="187"/>
      <c r="K295" s="187"/>
      <c r="L295" s="187"/>
      <c r="AP295" s="25"/>
      <c r="AQ295" s="19"/>
      <c r="BA295" s="187"/>
      <c r="BB295" s="187"/>
    </row>
    <row r="296" spans="8:54" x14ac:dyDescent="0.25">
      <c r="H296" s="25"/>
      <c r="I296" s="19"/>
      <c r="J296" s="187"/>
      <c r="K296" s="187"/>
      <c r="L296" s="187"/>
      <c r="AP296" s="25"/>
      <c r="AQ296" s="19"/>
      <c r="BA296" s="187"/>
      <c r="BB296" s="187"/>
    </row>
    <row r="297" spans="8:54" x14ac:dyDescent="0.25">
      <c r="H297" s="25"/>
      <c r="I297" s="19"/>
      <c r="J297" s="187"/>
      <c r="K297" s="187"/>
      <c r="L297" s="187"/>
      <c r="AP297" s="25"/>
      <c r="AQ297" s="19"/>
      <c r="BA297" s="187"/>
      <c r="BB297" s="187"/>
    </row>
    <row r="298" spans="8:54" x14ac:dyDescent="0.25">
      <c r="H298" s="25"/>
      <c r="I298" s="19"/>
      <c r="J298" s="187"/>
      <c r="K298" s="187"/>
      <c r="L298" s="187"/>
      <c r="AP298" s="25"/>
      <c r="AQ298" s="19"/>
      <c r="BA298" s="187"/>
      <c r="BB298" s="187"/>
    </row>
    <row r="299" spans="8:54" x14ac:dyDescent="0.25">
      <c r="H299" s="25"/>
      <c r="I299" s="19"/>
      <c r="J299" s="187"/>
      <c r="K299" s="187"/>
      <c r="L299" s="187"/>
      <c r="AP299" s="25"/>
      <c r="AQ299" s="19"/>
      <c r="BA299" s="187"/>
      <c r="BB299" s="187"/>
    </row>
    <row r="300" spans="8:54" x14ac:dyDescent="0.25">
      <c r="H300" s="25"/>
      <c r="I300" s="19"/>
      <c r="J300" s="187"/>
      <c r="K300" s="187"/>
      <c r="L300" s="187"/>
      <c r="AP300" s="25"/>
      <c r="AQ300" s="19"/>
      <c r="BA300" s="187"/>
      <c r="BB300" s="187"/>
    </row>
    <row r="301" spans="8:54" x14ac:dyDescent="0.25">
      <c r="H301" s="25"/>
      <c r="I301" s="19"/>
      <c r="J301" s="187"/>
      <c r="K301" s="187"/>
      <c r="L301" s="187"/>
      <c r="AP301" s="25"/>
      <c r="AQ301" s="19"/>
      <c r="BA301" s="187"/>
      <c r="BB301" s="187"/>
    </row>
    <row r="302" spans="8:54" x14ac:dyDescent="0.25">
      <c r="H302" s="25"/>
      <c r="I302" s="19"/>
      <c r="J302" s="187"/>
      <c r="K302" s="187"/>
      <c r="L302" s="187"/>
      <c r="AP302" s="25"/>
      <c r="AQ302" s="19"/>
      <c r="BA302" s="187"/>
      <c r="BB302" s="187"/>
    </row>
    <row r="303" spans="8:54" x14ac:dyDescent="0.25">
      <c r="H303" s="25"/>
      <c r="I303" s="19"/>
      <c r="J303" s="187"/>
      <c r="K303" s="187"/>
      <c r="L303" s="187"/>
      <c r="AP303" s="25"/>
      <c r="AQ303" s="19"/>
      <c r="BA303" s="187"/>
      <c r="BB303" s="187"/>
    </row>
    <row r="304" spans="8:54" x14ac:dyDescent="0.25">
      <c r="H304" s="25"/>
      <c r="I304" s="19"/>
      <c r="J304" s="187"/>
      <c r="K304" s="187"/>
      <c r="L304" s="187"/>
      <c r="AP304" s="25"/>
      <c r="AQ304" s="19"/>
      <c r="BA304" s="187"/>
      <c r="BB304" s="187"/>
    </row>
    <row r="305" spans="8:54" x14ac:dyDescent="0.25">
      <c r="H305" s="25"/>
      <c r="I305" s="19"/>
      <c r="J305" s="187"/>
      <c r="K305" s="187"/>
      <c r="L305" s="187"/>
      <c r="AP305" s="25"/>
      <c r="AQ305" s="19"/>
      <c r="BA305" s="187"/>
      <c r="BB305" s="187"/>
    </row>
    <row r="306" spans="8:54" x14ac:dyDescent="0.25">
      <c r="H306" s="25"/>
      <c r="I306" s="19"/>
      <c r="J306" s="187"/>
      <c r="K306" s="187"/>
      <c r="L306" s="187"/>
      <c r="AP306" s="25"/>
      <c r="AQ306" s="19"/>
      <c r="BA306" s="187"/>
      <c r="BB306" s="187"/>
    </row>
    <row r="307" spans="8:54" x14ac:dyDescent="0.25">
      <c r="H307" s="25"/>
      <c r="I307" s="19"/>
      <c r="J307" s="187"/>
      <c r="K307" s="187"/>
      <c r="L307" s="187"/>
      <c r="AP307" s="25"/>
      <c r="AQ307" s="19"/>
      <c r="BA307" s="187"/>
      <c r="BB307" s="187"/>
    </row>
    <row r="308" spans="8:54" x14ac:dyDescent="0.25">
      <c r="H308" s="25"/>
      <c r="I308" s="19"/>
      <c r="J308" s="187"/>
      <c r="K308" s="187"/>
      <c r="L308" s="187"/>
      <c r="AP308" s="25"/>
      <c r="AQ308" s="19"/>
      <c r="BA308" s="187"/>
      <c r="BB308" s="187"/>
    </row>
    <row r="309" spans="8:54" x14ac:dyDescent="0.25">
      <c r="H309" s="25"/>
      <c r="I309" s="19"/>
      <c r="J309" s="187"/>
      <c r="K309" s="187"/>
      <c r="L309" s="187"/>
      <c r="AP309" s="25"/>
      <c r="AQ309" s="19"/>
      <c r="BA309" s="187"/>
      <c r="BB309" s="187"/>
    </row>
    <row r="310" spans="8:54" x14ac:dyDescent="0.25">
      <c r="H310" s="25"/>
      <c r="I310" s="19"/>
      <c r="J310" s="187"/>
      <c r="K310" s="187"/>
      <c r="L310" s="187"/>
      <c r="AP310" s="25"/>
      <c r="AQ310" s="19"/>
      <c r="BA310" s="187"/>
      <c r="BB310" s="187"/>
    </row>
    <row r="311" spans="8:54" x14ac:dyDescent="0.25">
      <c r="H311" s="25"/>
      <c r="I311" s="19"/>
      <c r="J311" s="187"/>
      <c r="K311" s="187"/>
      <c r="L311" s="187"/>
      <c r="AP311" s="25"/>
      <c r="AQ311" s="19"/>
      <c r="BA311" s="187"/>
      <c r="BB311" s="187"/>
    </row>
    <row r="312" spans="8:54" x14ac:dyDescent="0.25">
      <c r="H312" s="25"/>
      <c r="I312" s="19"/>
      <c r="J312" s="187"/>
      <c r="K312" s="187"/>
      <c r="L312" s="187"/>
      <c r="AP312" s="25"/>
      <c r="AQ312" s="19"/>
      <c r="BA312" s="187"/>
      <c r="BB312" s="187"/>
    </row>
    <row r="313" spans="8:54" x14ac:dyDescent="0.25">
      <c r="H313" s="25"/>
      <c r="I313" s="19"/>
      <c r="J313" s="187"/>
      <c r="K313" s="187"/>
      <c r="L313" s="187"/>
      <c r="AP313" s="25"/>
      <c r="AQ313" s="19"/>
      <c r="BA313" s="187"/>
      <c r="BB313" s="187"/>
    </row>
    <row r="314" spans="8:54" x14ac:dyDescent="0.25">
      <c r="H314" s="25"/>
      <c r="I314" s="19"/>
      <c r="J314" s="187"/>
      <c r="K314" s="187"/>
      <c r="L314" s="187"/>
      <c r="AP314" s="25"/>
      <c r="AQ314" s="19"/>
      <c r="BA314" s="187"/>
      <c r="BB314" s="187"/>
    </row>
    <row r="315" spans="8:54" x14ac:dyDescent="0.25">
      <c r="H315" s="25"/>
      <c r="I315" s="19"/>
      <c r="J315" s="187"/>
      <c r="K315" s="187"/>
      <c r="L315" s="187"/>
      <c r="AP315" s="25"/>
      <c r="AQ315" s="19"/>
      <c r="BA315" s="187"/>
      <c r="BB315" s="187"/>
    </row>
    <row r="316" spans="8:54" x14ac:dyDescent="0.25">
      <c r="H316" s="25"/>
      <c r="I316" s="19"/>
      <c r="J316" s="187"/>
      <c r="K316" s="187"/>
      <c r="L316" s="187"/>
      <c r="AP316" s="25"/>
      <c r="AQ316" s="19"/>
      <c r="BA316" s="187"/>
      <c r="BB316" s="187"/>
    </row>
    <row r="317" spans="8:54" x14ac:dyDescent="0.25">
      <c r="H317" s="25"/>
      <c r="I317" s="19"/>
      <c r="J317" s="187"/>
      <c r="K317" s="187"/>
      <c r="L317" s="187"/>
      <c r="AP317" s="25"/>
      <c r="AQ317" s="19"/>
      <c r="BA317" s="187"/>
      <c r="BB317" s="187"/>
    </row>
    <row r="318" spans="8:54" x14ac:dyDescent="0.25">
      <c r="H318" s="25"/>
      <c r="I318" s="19"/>
      <c r="J318" s="187"/>
      <c r="K318" s="187"/>
      <c r="L318" s="187"/>
      <c r="AP318" s="25"/>
      <c r="AQ318" s="19"/>
      <c r="BA318" s="187"/>
      <c r="BB318" s="187"/>
    </row>
    <row r="319" spans="8:54" x14ac:dyDescent="0.25">
      <c r="H319" s="25"/>
      <c r="I319" s="19"/>
      <c r="J319" s="187"/>
      <c r="K319" s="187"/>
      <c r="L319" s="187"/>
      <c r="AP319" s="25"/>
      <c r="AQ319" s="19"/>
      <c r="BA319" s="187"/>
      <c r="BB319" s="187"/>
    </row>
    <row r="320" spans="8:54" x14ac:dyDescent="0.25">
      <c r="H320" s="25"/>
      <c r="I320" s="19"/>
      <c r="J320" s="187"/>
      <c r="K320" s="187"/>
      <c r="L320" s="187"/>
      <c r="AP320" s="25"/>
      <c r="AQ320" s="19"/>
      <c r="BA320" s="187"/>
      <c r="BB320" s="187"/>
    </row>
    <row r="321" spans="8:54" x14ac:dyDescent="0.25">
      <c r="H321" s="25"/>
      <c r="I321" s="19"/>
      <c r="J321" s="187"/>
      <c r="K321" s="187"/>
      <c r="L321" s="187"/>
      <c r="AP321" s="25"/>
      <c r="AQ321" s="19"/>
      <c r="BA321" s="187"/>
      <c r="BB321" s="187"/>
    </row>
    <row r="322" spans="8:54" x14ac:dyDescent="0.25">
      <c r="H322" s="25"/>
      <c r="I322" s="19"/>
      <c r="J322" s="187"/>
      <c r="K322" s="187"/>
      <c r="L322" s="187"/>
      <c r="AP322" s="25"/>
      <c r="AQ322" s="19"/>
      <c r="BA322" s="187"/>
      <c r="BB322" s="187"/>
    </row>
    <row r="323" spans="8:54" x14ac:dyDescent="0.25">
      <c r="H323" s="25"/>
      <c r="I323" s="19"/>
      <c r="J323" s="187"/>
      <c r="K323" s="187"/>
      <c r="L323" s="187"/>
      <c r="AP323" s="25"/>
      <c r="AQ323" s="19"/>
      <c r="BA323" s="187"/>
      <c r="BB323" s="187"/>
    </row>
    <row r="324" spans="8:54" x14ac:dyDescent="0.25">
      <c r="H324" s="25"/>
      <c r="I324" s="19"/>
      <c r="J324" s="187"/>
      <c r="K324" s="187"/>
      <c r="L324" s="187"/>
      <c r="AP324" s="25"/>
      <c r="AQ324" s="19"/>
      <c r="BA324" s="187"/>
      <c r="BB324" s="187"/>
    </row>
    <row r="325" spans="8:54" x14ac:dyDescent="0.25">
      <c r="H325" s="25"/>
      <c r="I325" s="19"/>
      <c r="J325" s="187"/>
      <c r="K325" s="187"/>
      <c r="L325" s="187"/>
      <c r="AP325" s="25"/>
      <c r="AQ325" s="19"/>
      <c r="BA325" s="187"/>
      <c r="BB325" s="187"/>
    </row>
    <row r="326" spans="8:54" x14ac:dyDescent="0.25">
      <c r="H326" s="25"/>
      <c r="I326" s="19"/>
      <c r="J326" s="187"/>
      <c r="K326" s="187"/>
      <c r="L326" s="187"/>
      <c r="AP326" s="25"/>
      <c r="AQ326" s="19"/>
      <c r="BA326" s="187"/>
      <c r="BB326" s="187"/>
    </row>
    <row r="327" spans="8:54" x14ac:dyDescent="0.25">
      <c r="H327" s="25"/>
      <c r="I327" s="19"/>
      <c r="J327" s="187"/>
      <c r="K327" s="187"/>
      <c r="L327" s="187"/>
      <c r="AP327" s="25"/>
      <c r="AQ327" s="19"/>
      <c r="BA327" s="187"/>
      <c r="BB327" s="187"/>
    </row>
    <row r="328" spans="8:54" x14ac:dyDescent="0.25">
      <c r="H328" s="25"/>
      <c r="I328" s="19"/>
      <c r="J328" s="187"/>
      <c r="K328" s="187"/>
      <c r="L328" s="187"/>
      <c r="AP328" s="25"/>
      <c r="AQ328" s="19"/>
      <c r="BA328" s="187"/>
      <c r="BB328" s="187"/>
    </row>
    <row r="329" spans="8:54" x14ac:dyDescent="0.25">
      <c r="H329" s="25"/>
      <c r="I329" s="19"/>
      <c r="J329" s="187"/>
      <c r="K329" s="187"/>
      <c r="L329" s="187"/>
      <c r="AP329" s="25"/>
      <c r="AQ329" s="19"/>
      <c r="BA329" s="187"/>
      <c r="BB329" s="187"/>
    </row>
    <row r="330" spans="8:54" x14ac:dyDescent="0.25">
      <c r="H330" s="25"/>
      <c r="I330" s="19"/>
      <c r="J330" s="187"/>
      <c r="K330" s="187"/>
      <c r="L330" s="187"/>
      <c r="AP330" s="25"/>
      <c r="AQ330" s="19"/>
      <c r="BA330" s="187"/>
      <c r="BB330" s="187"/>
    </row>
    <row r="331" spans="8:54" x14ac:dyDescent="0.25">
      <c r="H331" s="25"/>
      <c r="I331" s="19"/>
      <c r="J331" s="187"/>
      <c r="K331" s="187"/>
      <c r="L331" s="187"/>
      <c r="AP331" s="25"/>
      <c r="AQ331" s="19"/>
      <c r="BA331" s="187"/>
      <c r="BB331" s="187"/>
    </row>
    <row r="332" spans="8:54" x14ac:dyDescent="0.25">
      <c r="H332" s="25"/>
      <c r="I332" s="19"/>
      <c r="J332" s="187"/>
      <c r="K332" s="187"/>
      <c r="L332" s="187"/>
      <c r="AP332" s="25"/>
      <c r="AQ332" s="19"/>
      <c r="BA332" s="187"/>
      <c r="BB332" s="187"/>
    </row>
    <row r="333" spans="8:54" x14ac:dyDescent="0.25">
      <c r="H333" s="25"/>
      <c r="I333" s="19"/>
      <c r="J333" s="187"/>
      <c r="K333" s="187"/>
      <c r="L333" s="187"/>
      <c r="AP333" s="25"/>
      <c r="AQ333" s="19"/>
      <c r="BA333" s="187"/>
      <c r="BB333" s="187"/>
    </row>
    <row r="334" spans="8:54" x14ac:dyDescent="0.25">
      <c r="H334" s="25"/>
      <c r="I334" s="19"/>
      <c r="J334" s="187"/>
      <c r="K334" s="187"/>
      <c r="L334" s="187"/>
      <c r="AP334" s="25"/>
      <c r="AQ334" s="19"/>
      <c r="BA334" s="187"/>
      <c r="BB334" s="187"/>
    </row>
    <row r="335" spans="8:54" x14ac:dyDescent="0.25">
      <c r="H335" s="25"/>
      <c r="I335" s="19"/>
      <c r="J335" s="187"/>
      <c r="K335" s="187"/>
      <c r="L335" s="187"/>
      <c r="AP335" s="25"/>
      <c r="AQ335" s="19"/>
      <c r="BA335" s="187"/>
      <c r="BB335" s="187"/>
    </row>
    <row r="336" spans="8:54" x14ac:dyDescent="0.25">
      <c r="H336" s="25"/>
      <c r="I336" s="19"/>
      <c r="J336" s="187"/>
      <c r="K336" s="187"/>
      <c r="L336" s="187"/>
      <c r="AP336" s="25"/>
      <c r="AQ336" s="19"/>
      <c r="BA336" s="187"/>
      <c r="BB336" s="187"/>
    </row>
    <row r="337" spans="8:54" x14ac:dyDescent="0.25">
      <c r="H337" s="25"/>
      <c r="I337" s="19"/>
      <c r="J337" s="187"/>
      <c r="K337" s="187"/>
      <c r="L337" s="187"/>
      <c r="AP337" s="25"/>
      <c r="AQ337" s="19"/>
      <c r="BA337" s="187"/>
      <c r="BB337" s="187"/>
    </row>
    <row r="338" spans="8:54" x14ac:dyDescent="0.25">
      <c r="H338" s="25"/>
      <c r="I338" s="19"/>
      <c r="J338" s="187"/>
      <c r="K338" s="187"/>
      <c r="L338" s="187"/>
      <c r="AP338" s="25"/>
      <c r="AQ338" s="19"/>
      <c r="BA338" s="187"/>
      <c r="BB338" s="187"/>
    </row>
    <row r="339" spans="8:54" x14ac:dyDescent="0.25">
      <c r="H339" s="25"/>
      <c r="I339" s="19"/>
      <c r="J339" s="187"/>
      <c r="K339" s="187"/>
      <c r="L339" s="187"/>
      <c r="AP339" s="25"/>
      <c r="AQ339" s="19"/>
      <c r="BA339" s="187"/>
      <c r="BB339" s="187"/>
    </row>
    <row r="340" spans="8:54" x14ac:dyDescent="0.25">
      <c r="H340" s="25"/>
      <c r="I340" s="19"/>
      <c r="J340" s="187"/>
      <c r="K340" s="187"/>
      <c r="L340" s="187"/>
      <c r="AP340" s="25"/>
      <c r="AQ340" s="19"/>
      <c r="BA340" s="187"/>
      <c r="BB340" s="187"/>
    </row>
    <row r="341" spans="8:54" x14ac:dyDescent="0.25">
      <c r="H341" s="25"/>
      <c r="I341" s="19"/>
      <c r="J341" s="187"/>
      <c r="K341" s="187"/>
      <c r="L341" s="187"/>
      <c r="AP341" s="25"/>
      <c r="AQ341" s="19"/>
      <c r="BA341" s="187"/>
      <c r="BB341" s="187"/>
    </row>
    <row r="342" spans="8:54" x14ac:dyDescent="0.25">
      <c r="H342" s="25"/>
      <c r="I342" s="19"/>
      <c r="J342" s="187"/>
      <c r="K342" s="187"/>
      <c r="L342" s="187"/>
      <c r="AP342" s="25"/>
      <c r="AQ342" s="19"/>
      <c r="BA342" s="187"/>
      <c r="BB342" s="187"/>
    </row>
    <row r="343" spans="8:54" x14ac:dyDescent="0.25">
      <c r="H343" s="25"/>
      <c r="I343" s="19"/>
      <c r="J343" s="187"/>
      <c r="K343" s="187"/>
      <c r="L343" s="187"/>
      <c r="AP343" s="25"/>
      <c r="AQ343" s="19"/>
      <c r="BA343" s="187"/>
      <c r="BB343" s="187"/>
    </row>
    <row r="344" spans="8:54" x14ac:dyDescent="0.25">
      <c r="H344" s="25"/>
      <c r="I344" s="19"/>
      <c r="J344" s="187"/>
      <c r="K344" s="187"/>
      <c r="L344" s="187"/>
      <c r="AP344" s="25"/>
      <c r="AQ344" s="19"/>
      <c r="BA344" s="187"/>
      <c r="BB344" s="187"/>
    </row>
    <row r="345" spans="8:54" x14ac:dyDescent="0.25">
      <c r="H345" s="25"/>
      <c r="I345" s="19"/>
      <c r="J345" s="187"/>
      <c r="K345" s="187"/>
      <c r="L345" s="187"/>
      <c r="AP345" s="25"/>
      <c r="AQ345" s="19"/>
      <c r="BA345" s="187"/>
      <c r="BB345" s="187"/>
    </row>
    <row r="346" spans="8:54" x14ac:dyDescent="0.25">
      <c r="H346" s="25"/>
      <c r="I346" s="19"/>
      <c r="J346" s="187"/>
      <c r="K346" s="187"/>
      <c r="L346" s="187"/>
      <c r="AP346" s="25"/>
      <c r="AQ346" s="19"/>
      <c r="BA346" s="187"/>
      <c r="BB346" s="187"/>
    </row>
    <row r="347" spans="8:54" x14ac:dyDescent="0.25">
      <c r="H347" s="25"/>
      <c r="I347" s="19"/>
      <c r="J347" s="187"/>
      <c r="K347" s="187"/>
      <c r="L347" s="187"/>
      <c r="AP347" s="25"/>
      <c r="AQ347" s="19"/>
      <c r="BA347" s="187"/>
      <c r="BB347" s="187"/>
    </row>
    <row r="348" spans="8:54" x14ac:dyDescent="0.25">
      <c r="H348" s="25"/>
      <c r="I348" s="19"/>
      <c r="J348" s="187"/>
      <c r="K348" s="187"/>
      <c r="L348" s="187"/>
      <c r="AP348" s="25"/>
      <c r="AQ348" s="19"/>
      <c r="BA348" s="187"/>
      <c r="BB348" s="187"/>
    </row>
    <row r="349" spans="8:54" x14ac:dyDescent="0.25">
      <c r="H349" s="25"/>
      <c r="I349" s="19"/>
      <c r="J349" s="187"/>
      <c r="K349" s="187"/>
      <c r="L349" s="187"/>
      <c r="AP349" s="25"/>
      <c r="AQ349" s="19"/>
      <c r="BA349" s="187"/>
      <c r="BB349" s="187"/>
    </row>
    <row r="350" spans="8:54" x14ac:dyDescent="0.25">
      <c r="H350" s="25"/>
      <c r="I350" s="19"/>
      <c r="J350" s="187"/>
      <c r="K350" s="187"/>
      <c r="L350" s="187"/>
      <c r="AP350" s="25"/>
      <c r="AQ350" s="19"/>
      <c r="BA350" s="187"/>
      <c r="BB350" s="187"/>
    </row>
    <row r="351" spans="8:54" x14ac:dyDescent="0.25">
      <c r="H351" s="25"/>
      <c r="I351" s="19"/>
      <c r="J351" s="187"/>
      <c r="K351" s="187"/>
      <c r="L351" s="187"/>
      <c r="AP351" s="25"/>
      <c r="AQ351" s="19"/>
      <c r="BA351" s="187"/>
      <c r="BB351" s="187"/>
    </row>
    <row r="352" spans="8:54" x14ac:dyDescent="0.25">
      <c r="H352" s="25"/>
      <c r="I352" s="19"/>
      <c r="J352" s="187"/>
      <c r="K352" s="187"/>
      <c r="L352" s="187"/>
      <c r="AP352" s="25"/>
      <c r="AQ352" s="19"/>
      <c r="BA352" s="187"/>
      <c r="BB352" s="187"/>
    </row>
    <row r="353" spans="4:56" x14ac:dyDescent="0.25">
      <c r="H353" s="25"/>
      <c r="I353" s="19"/>
      <c r="J353" s="187"/>
      <c r="K353" s="187"/>
      <c r="L353" s="187"/>
      <c r="AP353" s="25"/>
      <c r="AQ353" s="19"/>
      <c r="BA353" s="187"/>
      <c r="BB353" s="187"/>
    </row>
    <row r="354" spans="4:56" x14ac:dyDescent="0.25">
      <c r="H354" s="25"/>
      <c r="I354" s="19"/>
      <c r="J354" s="187"/>
      <c r="K354" s="187"/>
      <c r="L354" s="187"/>
      <c r="AP354" s="25"/>
      <c r="AQ354" s="19"/>
      <c r="BA354" s="187"/>
      <c r="BB354" s="187"/>
    </row>
    <row r="355" spans="4:56" x14ac:dyDescent="0.25">
      <c r="H355" s="25"/>
      <c r="I355" s="19"/>
      <c r="J355" s="187"/>
      <c r="K355" s="187"/>
      <c r="L355" s="187"/>
      <c r="AP355" s="25"/>
      <c r="AQ355" s="19"/>
      <c r="BA355" s="187"/>
      <c r="BB355" s="187"/>
    </row>
    <row r="356" spans="4:56" x14ac:dyDescent="0.25">
      <c r="H356" s="25"/>
      <c r="I356" s="19"/>
      <c r="J356" s="187"/>
      <c r="K356" s="187"/>
      <c r="L356" s="187"/>
      <c r="AP356" s="25"/>
      <c r="AQ356" s="19"/>
      <c r="BA356" s="187"/>
      <c r="BB356" s="187"/>
    </row>
    <row r="357" spans="4:56" x14ac:dyDescent="0.25">
      <c r="H357" s="25"/>
      <c r="I357" s="19"/>
      <c r="J357" s="187"/>
      <c r="K357" s="187"/>
      <c r="L357" s="187"/>
      <c r="AP357" s="25"/>
      <c r="AQ357" s="19"/>
      <c r="BA357" s="187"/>
      <c r="BB357" s="187"/>
    </row>
    <row r="358" spans="4:56" x14ac:dyDescent="0.25">
      <c r="H358" s="25"/>
      <c r="I358" s="19"/>
      <c r="J358" s="187"/>
      <c r="K358" s="187"/>
      <c r="L358" s="187"/>
      <c r="AP358" s="25"/>
      <c r="AQ358" s="19"/>
      <c r="BA358" s="187"/>
      <c r="BB358" s="187"/>
    </row>
    <row r="359" spans="4:56" x14ac:dyDescent="0.25">
      <c r="H359" s="25"/>
      <c r="I359" s="19"/>
      <c r="J359" s="187"/>
      <c r="K359" s="187"/>
      <c r="L359" s="187"/>
      <c r="AP359" s="25"/>
      <c r="AQ359" s="19"/>
      <c r="BA359" s="187"/>
      <c r="BB359" s="187"/>
    </row>
    <row r="360" spans="4:56" x14ac:dyDescent="0.25">
      <c r="H360" s="25"/>
      <c r="I360" s="19"/>
      <c r="J360" s="187"/>
      <c r="K360" s="187"/>
      <c r="L360" s="187"/>
      <c r="AP360" s="25"/>
      <c r="AQ360" s="19"/>
      <c r="BA360" s="187"/>
      <c r="BB360" s="187"/>
    </row>
    <row r="361" spans="4:56" x14ac:dyDescent="0.25">
      <c r="D361" s="40"/>
      <c r="E361" s="31"/>
      <c r="F361" s="23"/>
      <c r="G361" s="31"/>
      <c r="H361" s="23"/>
      <c r="I361" s="23"/>
      <c r="J361" s="23"/>
      <c r="K361" s="23"/>
      <c r="L361" s="23"/>
      <c r="M361" s="32"/>
      <c r="N361" s="33"/>
      <c r="O361" s="34"/>
      <c r="P361" s="33"/>
      <c r="Q361" s="34"/>
      <c r="R361" s="34"/>
      <c r="S361" s="33"/>
      <c r="T361" s="33"/>
      <c r="U361" s="34"/>
      <c r="V361" s="33"/>
      <c r="W361" s="35"/>
      <c r="X361" s="38"/>
      <c r="Y361" s="38"/>
      <c r="Z361" s="38"/>
      <c r="AA361" s="31"/>
      <c r="AB361" s="30"/>
      <c r="AC361" s="30"/>
      <c r="AD361" s="30"/>
      <c r="AE361" s="30"/>
      <c r="AF361" s="30"/>
      <c r="AG361" s="30"/>
      <c r="AH361" s="30"/>
      <c r="AI361" s="30"/>
      <c r="AJ361" s="30"/>
      <c r="AK361" s="31"/>
      <c r="AL361" s="30"/>
      <c r="AM361" s="30"/>
      <c r="AN361" s="30"/>
      <c r="AO361" s="31"/>
      <c r="AP361" s="23"/>
      <c r="AQ361" s="23"/>
      <c r="AR361" s="32"/>
      <c r="AS361" s="30"/>
      <c r="AT361" s="30"/>
      <c r="AU361" s="30"/>
      <c r="AV361" s="30"/>
      <c r="AW361" s="30"/>
      <c r="AX361" s="30"/>
      <c r="AY361" s="30"/>
      <c r="AZ361" s="30"/>
      <c r="BA361" s="23"/>
      <c r="BB361" s="23"/>
      <c r="BC361" s="32"/>
      <c r="BD361" s="356"/>
    </row>
    <row r="362" spans="4:56" x14ac:dyDescent="0.25">
      <c r="D362" s="40"/>
      <c r="E362" s="31"/>
      <c r="F362" s="23"/>
      <c r="G362" s="31"/>
      <c r="H362" s="23"/>
      <c r="I362" s="23"/>
      <c r="J362" s="23"/>
      <c r="K362" s="23"/>
      <c r="L362" s="23"/>
      <c r="M362" s="32"/>
      <c r="N362" s="33"/>
      <c r="O362" s="34"/>
      <c r="P362" s="33"/>
      <c r="Q362" s="34"/>
      <c r="R362" s="34"/>
      <c r="S362" s="33"/>
      <c r="T362" s="33"/>
      <c r="U362" s="34"/>
      <c r="V362" s="33"/>
      <c r="W362" s="35"/>
      <c r="X362" s="38"/>
      <c r="Y362" s="38"/>
      <c r="Z362" s="38"/>
      <c r="AA362" s="31"/>
      <c r="AB362" s="30"/>
      <c r="AC362" s="30"/>
      <c r="AD362" s="30"/>
      <c r="AE362" s="30"/>
      <c r="AF362" s="30"/>
      <c r="AG362" s="30"/>
      <c r="AH362" s="30"/>
      <c r="AI362" s="30"/>
      <c r="AJ362" s="30"/>
      <c r="AK362" s="31"/>
      <c r="AL362" s="30"/>
      <c r="AM362" s="30"/>
      <c r="AN362" s="30"/>
      <c r="AO362" s="31"/>
      <c r="AP362" s="23"/>
      <c r="AQ362" s="23"/>
      <c r="AR362" s="32"/>
      <c r="AS362" s="30"/>
      <c r="AT362" s="30"/>
      <c r="AU362" s="30"/>
      <c r="AV362" s="30"/>
      <c r="AW362" s="30"/>
      <c r="AX362" s="30"/>
      <c r="AY362" s="30"/>
      <c r="AZ362" s="30"/>
      <c r="BA362" s="23"/>
      <c r="BB362" s="23"/>
      <c r="BC362" s="32"/>
      <c r="BD362" s="356"/>
    </row>
    <row r="363" spans="4:56" x14ac:dyDescent="0.25">
      <c r="D363" s="40"/>
      <c r="E363" s="31"/>
      <c r="F363" s="23"/>
      <c r="G363" s="31"/>
      <c r="H363" s="23"/>
      <c r="I363" s="23"/>
      <c r="J363" s="23"/>
      <c r="K363" s="23"/>
      <c r="L363" s="23"/>
      <c r="M363" s="32"/>
      <c r="N363" s="33"/>
      <c r="O363" s="34"/>
      <c r="P363" s="33"/>
      <c r="Q363" s="34"/>
      <c r="R363" s="34"/>
      <c r="S363" s="33"/>
      <c r="T363" s="33"/>
      <c r="U363" s="34"/>
      <c r="V363" s="33"/>
      <c r="W363" s="35"/>
      <c r="X363" s="38"/>
      <c r="Y363" s="38"/>
      <c r="Z363" s="38"/>
      <c r="AA363" s="31"/>
      <c r="AB363" s="30"/>
      <c r="AC363" s="30"/>
      <c r="AD363" s="30"/>
      <c r="AE363" s="30"/>
      <c r="AF363" s="30"/>
      <c r="AG363" s="30"/>
      <c r="AH363" s="30"/>
      <c r="AI363" s="30"/>
      <c r="AJ363" s="30"/>
      <c r="AK363" s="31"/>
      <c r="AL363" s="30"/>
      <c r="AM363" s="30"/>
      <c r="AN363" s="30"/>
      <c r="AO363" s="31"/>
      <c r="AP363" s="23"/>
      <c r="AQ363" s="23"/>
      <c r="AR363" s="32"/>
      <c r="AS363" s="30"/>
      <c r="AT363" s="30"/>
      <c r="AU363" s="30"/>
      <c r="AV363" s="30"/>
      <c r="AW363" s="30"/>
      <c r="AX363" s="30"/>
      <c r="AY363" s="30"/>
      <c r="AZ363" s="30"/>
      <c r="BA363" s="23"/>
      <c r="BB363" s="23"/>
      <c r="BC363" s="32"/>
      <c r="BD363" s="356"/>
    </row>
    <row r="364" spans="4:56" x14ac:dyDescent="0.25">
      <c r="D364" s="40"/>
      <c r="E364" s="31"/>
      <c r="F364" s="23"/>
      <c r="G364" s="31"/>
      <c r="H364" s="23"/>
      <c r="I364" s="23"/>
      <c r="J364" s="23"/>
      <c r="K364" s="23"/>
      <c r="L364" s="23"/>
      <c r="M364" s="32"/>
      <c r="N364" s="33"/>
      <c r="O364" s="34"/>
      <c r="P364" s="33"/>
      <c r="Q364" s="34"/>
      <c r="R364" s="34"/>
      <c r="S364" s="33"/>
      <c r="T364" s="33"/>
      <c r="U364" s="34"/>
      <c r="V364" s="33"/>
      <c r="W364" s="35"/>
      <c r="X364" s="38"/>
      <c r="Y364" s="38"/>
      <c r="Z364" s="38"/>
      <c r="AA364" s="31"/>
      <c r="AB364" s="30"/>
      <c r="AC364" s="30"/>
      <c r="AD364" s="30"/>
      <c r="AE364" s="30"/>
      <c r="AF364" s="30"/>
      <c r="AG364" s="30"/>
      <c r="AH364" s="30"/>
      <c r="AI364" s="30"/>
      <c r="AJ364" s="30"/>
      <c r="AK364" s="31"/>
      <c r="AL364" s="30"/>
      <c r="AM364" s="30"/>
      <c r="AN364" s="30"/>
      <c r="AO364" s="31"/>
      <c r="AP364" s="23"/>
      <c r="AQ364" s="23"/>
      <c r="AR364" s="32"/>
      <c r="AS364" s="30"/>
      <c r="AT364" s="30"/>
      <c r="AU364" s="30"/>
      <c r="AV364" s="30"/>
      <c r="AW364" s="30"/>
      <c r="AX364" s="30"/>
      <c r="AY364" s="30"/>
      <c r="AZ364" s="30"/>
      <c r="BA364" s="23"/>
      <c r="BB364" s="23"/>
      <c r="BC364" s="32"/>
      <c r="BD364" s="356"/>
    </row>
    <row r="365" spans="4:56" x14ac:dyDescent="0.25">
      <c r="D365" s="40"/>
      <c r="E365" s="31"/>
      <c r="F365" s="23"/>
      <c r="G365" s="31"/>
      <c r="H365" s="23"/>
      <c r="I365" s="23"/>
      <c r="J365" s="23"/>
      <c r="K365" s="23"/>
      <c r="L365" s="23"/>
      <c r="M365" s="32"/>
      <c r="N365" s="33"/>
      <c r="O365" s="34"/>
      <c r="P365" s="33"/>
      <c r="Q365" s="34"/>
      <c r="R365" s="34"/>
      <c r="S365" s="33"/>
      <c r="T365" s="33"/>
      <c r="U365" s="34"/>
      <c r="V365" s="33"/>
      <c r="W365" s="35"/>
      <c r="X365" s="38"/>
      <c r="Y365" s="38"/>
      <c r="Z365" s="38"/>
      <c r="AA365" s="31"/>
      <c r="AB365" s="30"/>
      <c r="AC365" s="30"/>
      <c r="AD365" s="30"/>
      <c r="AE365" s="30"/>
      <c r="AF365" s="30"/>
      <c r="AG365" s="30"/>
      <c r="AH365" s="30"/>
      <c r="AI365" s="30"/>
      <c r="AJ365" s="30"/>
      <c r="AK365" s="31"/>
      <c r="AL365" s="30"/>
      <c r="AM365" s="30"/>
      <c r="AN365" s="30"/>
      <c r="AO365" s="31"/>
      <c r="AP365" s="23"/>
      <c r="AQ365" s="23"/>
      <c r="AR365" s="32"/>
      <c r="AS365" s="30"/>
      <c r="AT365" s="30"/>
      <c r="AU365" s="30"/>
      <c r="AV365" s="30"/>
      <c r="AW365" s="30"/>
      <c r="AX365" s="30"/>
      <c r="AY365" s="30"/>
      <c r="AZ365" s="30"/>
      <c r="BA365" s="23"/>
      <c r="BB365" s="23"/>
      <c r="BC365" s="32"/>
      <c r="BD365" s="356"/>
    </row>
    <row r="366" spans="4:56" x14ac:dyDescent="0.25">
      <c r="D366" s="40"/>
      <c r="E366" s="31"/>
      <c r="F366" s="23"/>
      <c r="G366" s="31"/>
      <c r="H366" s="23"/>
      <c r="I366" s="23"/>
      <c r="J366" s="23"/>
      <c r="K366" s="23"/>
      <c r="L366" s="23"/>
      <c r="M366" s="32"/>
      <c r="N366" s="33"/>
      <c r="O366" s="34"/>
      <c r="P366" s="33"/>
      <c r="Q366" s="34"/>
      <c r="R366" s="34"/>
      <c r="S366" s="33"/>
      <c r="T366" s="33"/>
      <c r="U366" s="34"/>
      <c r="V366" s="33"/>
      <c r="W366" s="35"/>
      <c r="X366" s="38"/>
      <c r="Y366" s="38"/>
      <c r="Z366" s="38"/>
      <c r="AA366" s="31"/>
      <c r="AB366" s="30"/>
      <c r="AC366" s="30"/>
      <c r="AD366" s="30"/>
      <c r="AE366" s="30"/>
      <c r="AF366" s="30"/>
      <c r="AG366" s="30"/>
      <c r="AH366" s="30"/>
      <c r="AI366" s="30"/>
      <c r="AJ366" s="30"/>
      <c r="AK366" s="31"/>
      <c r="AL366" s="30"/>
      <c r="AM366" s="30"/>
      <c r="AN366" s="30"/>
      <c r="AO366" s="31"/>
      <c r="AP366" s="23"/>
      <c r="AQ366" s="23"/>
      <c r="AR366" s="32"/>
      <c r="AS366" s="30"/>
      <c r="AT366" s="30"/>
      <c r="AU366" s="30"/>
      <c r="AV366" s="30"/>
      <c r="AW366" s="30"/>
      <c r="AX366" s="30"/>
      <c r="AY366" s="30"/>
      <c r="AZ366" s="30"/>
      <c r="BA366" s="23"/>
      <c r="BB366" s="23"/>
      <c r="BC366" s="32"/>
      <c r="BD366" s="356"/>
    </row>
    <row r="367" spans="4:56" x14ac:dyDescent="0.25">
      <c r="D367" s="40"/>
      <c r="E367" s="31"/>
      <c r="F367" s="23"/>
      <c r="G367" s="31"/>
      <c r="H367" s="23"/>
      <c r="I367" s="23"/>
      <c r="J367" s="23"/>
      <c r="K367" s="23"/>
      <c r="L367" s="23"/>
      <c r="M367" s="32"/>
      <c r="N367" s="33"/>
      <c r="O367" s="34"/>
      <c r="P367" s="33"/>
      <c r="Q367" s="34"/>
      <c r="R367" s="34"/>
      <c r="S367" s="33"/>
      <c r="T367" s="33"/>
      <c r="U367" s="34"/>
      <c r="V367" s="33"/>
      <c r="W367" s="35"/>
      <c r="X367" s="38"/>
      <c r="Y367" s="38"/>
      <c r="Z367" s="38"/>
      <c r="AA367" s="31"/>
      <c r="AB367" s="30"/>
      <c r="AC367" s="30"/>
      <c r="AD367" s="30"/>
      <c r="AE367" s="30"/>
      <c r="AF367" s="30"/>
      <c r="AG367" s="30"/>
      <c r="AH367" s="30"/>
      <c r="AI367" s="30"/>
      <c r="AJ367" s="30"/>
      <c r="AK367" s="31"/>
      <c r="AL367" s="30"/>
      <c r="AM367" s="30"/>
      <c r="AN367" s="30"/>
      <c r="AO367" s="31"/>
      <c r="AP367" s="23"/>
      <c r="AQ367" s="23"/>
      <c r="AR367" s="32"/>
      <c r="AS367" s="30"/>
      <c r="AT367" s="30"/>
      <c r="AU367" s="30"/>
      <c r="AV367" s="30"/>
      <c r="AW367" s="30"/>
      <c r="AX367" s="30"/>
      <c r="AY367" s="30"/>
      <c r="AZ367" s="30"/>
      <c r="BA367" s="23"/>
      <c r="BB367" s="23"/>
      <c r="BC367" s="32"/>
      <c r="BD367" s="356"/>
    </row>
    <row r="368" spans="4:56" x14ac:dyDescent="0.25">
      <c r="D368" s="40"/>
      <c r="E368" s="31"/>
      <c r="F368" s="23"/>
      <c r="G368" s="31"/>
      <c r="H368" s="23"/>
      <c r="I368" s="23"/>
      <c r="J368" s="23"/>
      <c r="K368" s="23"/>
      <c r="L368" s="23"/>
      <c r="M368" s="32"/>
      <c r="N368" s="33"/>
      <c r="O368" s="34"/>
      <c r="P368" s="33"/>
      <c r="Q368" s="34"/>
      <c r="R368" s="34"/>
      <c r="S368" s="33"/>
      <c r="T368" s="33"/>
      <c r="U368" s="34"/>
      <c r="V368" s="33"/>
      <c r="W368" s="35"/>
      <c r="X368" s="38"/>
      <c r="Y368" s="38"/>
      <c r="Z368" s="38"/>
      <c r="AA368" s="31"/>
      <c r="AB368" s="30"/>
      <c r="AC368" s="30"/>
      <c r="AD368" s="30"/>
      <c r="AE368" s="30"/>
      <c r="AF368" s="30"/>
      <c r="AG368" s="30"/>
      <c r="AH368" s="30"/>
      <c r="AI368" s="30"/>
      <c r="AJ368" s="30"/>
      <c r="AK368" s="31"/>
      <c r="AL368" s="30"/>
      <c r="AM368" s="30"/>
      <c r="AN368" s="30"/>
      <c r="AO368" s="31"/>
      <c r="AP368" s="23"/>
      <c r="AQ368" s="23"/>
      <c r="AR368" s="32"/>
      <c r="AS368" s="30"/>
      <c r="AT368" s="30"/>
      <c r="AU368" s="30"/>
      <c r="AV368" s="30"/>
      <c r="AW368" s="30"/>
      <c r="AX368" s="30"/>
      <c r="AY368" s="30"/>
      <c r="AZ368" s="30"/>
      <c r="BA368" s="23"/>
      <c r="BB368" s="23"/>
      <c r="BC368" s="32"/>
      <c r="BD368" s="356"/>
    </row>
    <row r="369" spans="4:56" x14ac:dyDescent="0.25">
      <c r="D369" s="40"/>
      <c r="E369" s="31"/>
      <c r="F369" s="23"/>
      <c r="G369" s="31"/>
      <c r="H369" s="23"/>
      <c r="I369" s="23"/>
      <c r="J369" s="23"/>
      <c r="K369" s="23"/>
      <c r="L369" s="23"/>
      <c r="M369" s="32"/>
      <c r="N369" s="33"/>
      <c r="O369" s="34"/>
      <c r="P369" s="33"/>
      <c r="Q369" s="34"/>
      <c r="R369" s="34"/>
      <c r="S369" s="33"/>
      <c r="T369" s="33"/>
      <c r="U369" s="34"/>
      <c r="V369" s="33"/>
      <c r="W369" s="35"/>
      <c r="X369" s="38"/>
      <c r="Y369" s="38"/>
      <c r="Z369" s="38"/>
      <c r="AA369" s="31"/>
      <c r="AB369" s="30"/>
      <c r="AC369" s="30"/>
      <c r="AD369" s="30"/>
      <c r="AE369" s="30"/>
      <c r="AF369" s="30"/>
      <c r="AG369" s="30"/>
      <c r="AH369" s="30"/>
      <c r="AI369" s="30"/>
      <c r="AJ369" s="30"/>
      <c r="AK369" s="31"/>
      <c r="AL369" s="30"/>
      <c r="AM369" s="30"/>
      <c r="AN369" s="30"/>
      <c r="AO369" s="31"/>
      <c r="AP369" s="23"/>
      <c r="AQ369" s="23"/>
      <c r="AR369" s="32"/>
      <c r="AS369" s="30"/>
      <c r="AT369" s="30"/>
      <c r="AU369" s="30"/>
      <c r="AV369" s="30"/>
      <c r="AW369" s="30"/>
      <c r="AX369" s="30"/>
      <c r="AY369" s="30"/>
      <c r="AZ369" s="30"/>
      <c r="BA369" s="23"/>
      <c r="BB369" s="23"/>
      <c r="BC369" s="32"/>
      <c r="BD369" s="356"/>
    </row>
    <row r="370" spans="4:56" x14ac:dyDescent="0.25">
      <c r="D370" s="40"/>
      <c r="E370" s="31"/>
      <c r="F370" s="23"/>
      <c r="G370" s="31"/>
      <c r="H370" s="23"/>
      <c r="I370" s="23"/>
      <c r="J370" s="23"/>
      <c r="K370" s="23"/>
      <c r="L370" s="23"/>
      <c r="M370" s="32"/>
      <c r="N370" s="33"/>
      <c r="O370" s="34"/>
      <c r="P370" s="33"/>
      <c r="Q370" s="34"/>
      <c r="R370" s="34"/>
      <c r="S370" s="33"/>
      <c r="T370" s="33"/>
      <c r="U370" s="34"/>
      <c r="V370" s="33"/>
      <c r="W370" s="35"/>
      <c r="X370" s="38"/>
      <c r="Y370" s="38"/>
      <c r="Z370" s="38"/>
      <c r="AA370" s="31"/>
      <c r="AB370" s="30"/>
      <c r="AC370" s="30"/>
      <c r="AD370" s="30"/>
      <c r="AE370" s="30"/>
      <c r="AF370" s="30"/>
      <c r="AG370" s="30"/>
      <c r="AH370" s="30"/>
      <c r="AI370" s="30"/>
      <c r="AJ370" s="30"/>
      <c r="AK370" s="31"/>
      <c r="AL370" s="30"/>
      <c r="AM370" s="30"/>
      <c r="AN370" s="30"/>
      <c r="AO370" s="31"/>
      <c r="AP370" s="23"/>
      <c r="AQ370" s="23"/>
      <c r="AR370" s="32"/>
      <c r="AS370" s="30"/>
      <c r="AT370" s="30"/>
      <c r="AU370" s="30"/>
      <c r="AV370" s="30"/>
      <c r="AW370" s="30"/>
      <c r="AX370" s="30"/>
      <c r="AY370" s="30"/>
      <c r="AZ370" s="30"/>
      <c r="BA370" s="23"/>
      <c r="BB370" s="23"/>
      <c r="BC370" s="32"/>
      <c r="BD370" s="356"/>
    </row>
    <row r="371" spans="4:56" x14ac:dyDescent="0.25">
      <c r="D371" s="40"/>
      <c r="E371" s="31"/>
      <c r="F371" s="23"/>
      <c r="G371" s="31"/>
      <c r="H371" s="23"/>
      <c r="I371" s="23"/>
      <c r="J371" s="23"/>
      <c r="K371" s="23"/>
      <c r="L371" s="23"/>
      <c r="M371" s="32"/>
      <c r="N371" s="33"/>
      <c r="O371" s="34"/>
      <c r="P371" s="33"/>
      <c r="Q371" s="34"/>
      <c r="R371" s="34"/>
      <c r="S371" s="33"/>
      <c r="T371" s="33"/>
      <c r="U371" s="34"/>
      <c r="V371" s="33"/>
      <c r="W371" s="35"/>
      <c r="X371" s="38"/>
      <c r="Y371" s="38"/>
      <c r="Z371" s="38"/>
      <c r="AA371" s="31"/>
      <c r="AB371" s="30"/>
      <c r="AC371" s="30"/>
      <c r="AD371" s="30"/>
      <c r="AE371" s="30"/>
      <c r="AF371" s="30"/>
      <c r="AG371" s="30"/>
      <c r="AH371" s="30"/>
      <c r="AI371" s="30"/>
      <c r="AJ371" s="30"/>
      <c r="AK371" s="31"/>
      <c r="AL371" s="30"/>
      <c r="AM371" s="30"/>
      <c r="AN371" s="30"/>
      <c r="AO371" s="31"/>
      <c r="AP371" s="23"/>
      <c r="AQ371" s="23"/>
      <c r="AR371" s="32"/>
      <c r="AS371" s="30"/>
      <c r="AT371" s="30"/>
      <c r="AU371" s="30"/>
      <c r="AV371" s="30"/>
      <c r="AW371" s="30"/>
      <c r="AX371" s="30"/>
      <c r="AY371" s="30"/>
      <c r="AZ371" s="30"/>
      <c r="BA371" s="23"/>
      <c r="BB371" s="23"/>
      <c r="BC371" s="32"/>
      <c r="BD371" s="356"/>
    </row>
    <row r="372" spans="4:56" x14ac:dyDescent="0.25">
      <c r="D372" s="40"/>
      <c r="E372" s="31"/>
      <c r="F372" s="23"/>
      <c r="G372" s="31"/>
      <c r="H372" s="23"/>
      <c r="I372" s="23"/>
      <c r="J372" s="23"/>
      <c r="K372" s="23"/>
      <c r="L372" s="23"/>
      <c r="M372" s="32"/>
      <c r="N372" s="33"/>
      <c r="O372" s="34"/>
      <c r="P372" s="33"/>
      <c r="Q372" s="34"/>
      <c r="R372" s="34"/>
      <c r="S372" s="33"/>
      <c r="T372" s="33"/>
      <c r="U372" s="34"/>
      <c r="V372" s="33"/>
      <c r="W372" s="35"/>
      <c r="X372" s="38"/>
      <c r="Y372" s="38"/>
      <c r="Z372" s="38"/>
      <c r="AA372" s="31"/>
      <c r="AB372" s="30"/>
      <c r="AC372" s="30"/>
      <c r="AD372" s="30"/>
      <c r="AE372" s="30"/>
      <c r="AF372" s="30"/>
      <c r="AG372" s="30"/>
      <c r="AH372" s="30"/>
      <c r="AI372" s="30"/>
      <c r="AJ372" s="30"/>
      <c r="AK372" s="31"/>
      <c r="AL372" s="30"/>
      <c r="AM372" s="30"/>
      <c r="AN372" s="30"/>
      <c r="AO372" s="31"/>
      <c r="AP372" s="23"/>
      <c r="AQ372" s="23"/>
      <c r="AR372" s="32"/>
      <c r="AS372" s="30"/>
      <c r="AT372" s="30"/>
      <c r="AU372" s="30"/>
      <c r="AV372" s="30"/>
      <c r="AW372" s="30"/>
      <c r="AX372" s="30"/>
      <c r="AY372" s="30"/>
      <c r="AZ372" s="30"/>
      <c r="BA372" s="23"/>
      <c r="BB372" s="23"/>
      <c r="BC372" s="32"/>
      <c r="BD372" s="356"/>
    </row>
    <row r="373" spans="4:56" x14ac:dyDescent="0.25">
      <c r="D373" s="40"/>
      <c r="E373" s="31"/>
      <c r="F373" s="23"/>
      <c r="G373" s="31"/>
      <c r="H373" s="23"/>
      <c r="I373" s="23"/>
      <c r="J373" s="23"/>
      <c r="K373" s="23"/>
      <c r="L373" s="23"/>
      <c r="M373" s="32"/>
      <c r="N373" s="33"/>
      <c r="O373" s="34"/>
      <c r="P373" s="33"/>
      <c r="Q373" s="34"/>
      <c r="R373" s="34"/>
      <c r="S373" s="33"/>
      <c r="T373" s="33"/>
      <c r="U373" s="34"/>
      <c r="V373" s="33"/>
      <c r="W373" s="35"/>
      <c r="X373" s="38"/>
      <c r="Y373" s="38"/>
      <c r="Z373" s="38"/>
      <c r="AA373" s="31"/>
      <c r="AB373" s="30"/>
      <c r="AC373" s="30"/>
      <c r="AD373" s="30"/>
      <c r="AE373" s="30"/>
      <c r="AF373" s="30"/>
      <c r="AG373" s="30"/>
      <c r="AH373" s="30"/>
      <c r="AI373" s="30"/>
      <c r="AJ373" s="30"/>
      <c r="AK373" s="31"/>
      <c r="AL373" s="30"/>
      <c r="AM373" s="30"/>
      <c r="AN373" s="30"/>
      <c r="AO373" s="31"/>
      <c r="AP373" s="23"/>
      <c r="AQ373" s="23"/>
      <c r="AR373" s="32"/>
      <c r="AS373" s="30"/>
      <c r="AT373" s="30"/>
      <c r="AU373" s="30"/>
      <c r="AV373" s="30"/>
      <c r="AW373" s="30"/>
      <c r="AX373" s="30"/>
      <c r="AY373" s="30"/>
      <c r="AZ373" s="30"/>
      <c r="BA373" s="23"/>
      <c r="BB373" s="23"/>
      <c r="BC373" s="32"/>
      <c r="BD373" s="356"/>
    </row>
    <row r="374" spans="4:56" x14ac:dyDescent="0.25">
      <c r="D374" s="40"/>
      <c r="E374" s="31"/>
      <c r="F374" s="23"/>
      <c r="G374" s="31"/>
      <c r="H374" s="23"/>
      <c r="I374" s="23"/>
      <c r="J374" s="23"/>
      <c r="K374" s="23"/>
      <c r="L374" s="23"/>
      <c r="M374" s="32"/>
      <c r="N374" s="33"/>
      <c r="O374" s="34"/>
      <c r="P374" s="33"/>
      <c r="Q374" s="34"/>
      <c r="R374" s="34"/>
      <c r="S374" s="33"/>
      <c r="T374" s="33"/>
      <c r="U374" s="34"/>
      <c r="V374" s="33"/>
      <c r="W374" s="35"/>
      <c r="X374" s="38"/>
      <c r="Y374" s="38"/>
      <c r="Z374" s="38"/>
      <c r="AA374" s="31"/>
      <c r="AB374" s="30"/>
      <c r="AC374" s="30"/>
      <c r="AD374" s="30"/>
      <c r="AE374" s="30"/>
      <c r="AF374" s="30"/>
      <c r="AG374" s="30"/>
      <c r="AH374" s="30"/>
      <c r="AI374" s="30"/>
      <c r="AJ374" s="30"/>
      <c r="AK374" s="31"/>
      <c r="AL374" s="30"/>
      <c r="AM374" s="30"/>
      <c r="AN374" s="30"/>
      <c r="AO374" s="31"/>
      <c r="AP374" s="23"/>
      <c r="AQ374" s="23"/>
      <c r="AR374" s="32"/>
      <c r="AS374" s="30"/>
      <c r="AT374" s="30"/>
      <c r="AU374" s="30"/>
      <c r="AV374" s="30"/>
      <c r="AW374" s="30"/>
      <c r="AX374" s="30"/>
      <c r="AY374" s="30"/>
      <c r="AZ374" s="30"/>
      <c r="BA374" s="23"/>
      <c r="BB374" s="23"/>
      <c r="BC374" s="32"/>
      <c r="BD374" s="356"/>
    </row>
    <row r="375" spans="4:56" x14ac:dyDescent="0.25">
      <c r="D375" s="40"/>
      <c r="E375" s="31"/>
      <c r="F375" s="23"/>
      <c r="G375" s="31"/>
      <c r="H375" s="23"/>
      <c r="I375" s="23"/>
      <c r="J375" s="23"/>
      <c r="K375" s="23"/>
      <c r="L375" s="23"/>
      <c r="M375" s="32"/>
      <c r="N375" s="33"/>
      <c r="O375" s="34"/>
      <c r="P375" s="33"/>
      <c r="Q375" s="34"/>
      <c r="R375" s="34"/>
      <c r="S375" s="33"/>
      <c r="T375" s="33"/>
      <c r="U375" s="34"/>
      <c r="V375" s="33"/>
      <c r="W375" s="35"/>
      <c r="X375" s="38"/>
      <c r="Y375" s="38"/>
      <c r="Z375" s="38"/>
      <c r="AA375" s="31"/>
      <c r="AB375" s="30"/>
      <c r="AC375" s="30"/>
      <c r="AD375" s="30"/>
      <c r="AE375" s="30"/>
      <c r="AF375" s="30"/>
      <c r="AG375" s="30"/>
      <c r="AH375" s="30"/>
      <c r="AI375" s="30"/>
      <c r="AJ375" s="30"/>
      <c r="AK375" s="31"/>
      <c r="AL375" s="30"/>
      <c r="AM375" s="30"/>
      <c r="AN375" s="30"/>
      <c r="AO375" s="31"/>
      <c r="AP375" s="23"/>
      <c r="AQ375" s="23"/>
      <c r="AR375" s="32"/>
      <c r="AS375" s="30"/>
      <c r="AT375" s="30"/>
      <c r="AU375" s="30"/>
      <c r="AV375" s="30"/>
      <c r="AW375" s="30"/>
      <c r="AX375" s="30"/>
      <c r="AY375" s="30"/>
      <c r="AZ375" s="30"/>
      <c r="BA375" s="23"/>
      <c r="BB375" s="23"/>
      <c r="BC375" s="32"/>
      <c r="BD375" s="356"/>
    </row>
    <row r="376" spans="4:56" x14ac:dyDescent="0.25">
      <c r="D376" s="40"/>
      <c r="E376" s="31"/>
      <c r="F376" s="23"/>
      <c r="G376" s="31"/>
      <c r="H376" s="23"/>
      <c r="I376" s="23"/>
      <c r="J376" s="23"/>
      <c r="K376" s="23"/>
      <c r="L376" s="23"/>
      <c r="M376" s="32"/>
      <c r="N376" s="33"/>
      <c r="O376" s="34"/>
      <c r="P376" s="33"/>
      <c r="Q376" s="34"/>
      <c r="R376" s="34"/>
      <c r="S376" s="33"/>
      <c r="T376" s="33"/>
      <c r="U376" s="34"/>
      <c r="V376" s="33"/>
      <c r="W376" s="35"/>
      <c r="X376" s="38"/>
      <c r="Y376" s="38"/>
      <c r="Z376" s="38"/>
      <c r="AA376" s="31"/>
      <c r="AB376" s="30"/>
      <c r="AC376" s="30"/>
      <c r="AD376" s="30"/>
      <c r="AE376" s="30"/>
      <c r="AF376" s="30"/>
      <c r="AG376" s="30"/>
      <c r="AH376" s="30"/>
      <c r="AI376" s="30"/>
      <c r="AJ376" s="30"/>
      <c r="AK376" s="31"/>
      <c r="AL376" s="30"/>
      <c r="AM376" s="30"/>
      <c r="AN376" s="30"/>
      <c r="AO376" s="31"/>
      <c r="AP376" s="23"/>
      <c r="AQ376" s="23"/>
      <c r="AR376" s="32"/>
      <c r="AS376" s="30"/>
      <c r="AT376" s="30"/>
      <c r="AU376" s="30"/>
      <c r="AV376" s="30"/>
      <c r="AW376" s="30"/>
      <c r="AX376" s="30"/>
      <c r="AY376" s="30"/>
      <c r="AZ376" s="30"/>
      <c r="BA376" s="23"/>
      <c r="BB376" s="23"/>
      <c r="BC376" s="32"/>
      <c r="BD376" s="356"/>
    </row>
    <row r="377" spans="4:56" x14ac:dyDescent="0.25">
      <c r="D377" s="40"/>
      <c r="E377" s="31"/>
      <c r="F377" s="23"/>
      <c r="G377" s="31"/>
      <c r="H377" s="23"/>
      <c r="I377" s="23"/>
      <c r="J377" s="23"/>
      <c r="K377" s="23"/>
      <c r="L377" s="23"/>
      <c r="M377" s="32"/>
      <c r="N377" s="33"/>
      <c r="O377" s="34"/>
      <c r="P377" s="33"/>
      <c r="Q377" s="34"/>
      <c r="R377" s="34"/>
      <c r="S377" s="33"/>
      <c r="T377" s="33"/>
      <c r="U377" s="34"/>
      <c r="V377" s="33"/>
      <c r="W377" s="35"/>
      <c r="X377" s="38"/>
      <c r="Y377" s="38"/>
      <c r="Z377" s="38"/>
      <c r="AA377" s="31"/>
      <c r="AB377" s="30"/>
      <c r="AC377" s="30"/>
      <c r="AD377" s="30"/>
      <c r="AE377" s="30"/>
      <c r="AF377" s="30"/>
      <c r="AG377" s="30"/>
      <c r="AH377" s="30"/>
      <c r="AI377" s="30"/>
      <c r="AJ377" s="30"/>
      <c r="AK377" s="31"/>
      <c r="AL377" s="30"/>
      <c r="AM377" s="30"/>
      <c r="AN377" s="30"/>
      <c r="AO377" s="31"/>
      <c r="AP377" s="23"/>
      <c r="AQ377" s="23"/>
      <c r="AR377" s="32"/>
      <c r="AS377" s="30"/>
      <c r="AT377" s="30"/>
      <c r="AU377" s="30"/>
      <c r="AV377" s="30"/>
      <c r="AW377" s="30"/>
      <c r="AX377" s="30"/>
      <c r="AY377" s="30"/>
      <c r="AZ377" s="30"/>
      <c r="BA377" s="23"/>
      <c r="BB377" s="23"/>
      <c r="BC377" s="32"/>
      <c r="BD377" s="356"/>
    </row>
    <row r="378" spans="4:56" x14ac:dyDescent="0.25">
      <c r="D378" s="40"/>
      <c r="E378" s="31"/>
      <c r="F378" s="23"/>
      <c r="G378" s="31"/>
      <c r="H378" s="23"/>
      <c r="I378" s="23"/>
      <c r="J378" s="23"/>
      <c r="K378" s="23"/>
      <c r="L378" s="23"/>
      <c r="M378" s="32"/>
      <c r="N378" s="33"/>
      <c r="O378" s="34"/>
      <c r="P378" s="33"/>
      <c r="Q378" s="34"/>
      <c r="R378" s="34"/>
      <c r="S378" s="33"/>
      <c r="T378" s="33"/>
      <c r="U378" s="34"/>
      <c r="V378" s="33"/>
      <c r="W378" s="35"/>
      <c r="X378" s="38"/>
      <c r="Y378" s="38"/>
      <c r="Z378" s="38"/>
      <c r="AA378" s="31"/>
      <c r="AB378" s="30"/>
      <c r="AC378" s="30"/>
      <c r="AD378" s="30"/>
      <c r="AE378" s="30"/>
      <c r="AF378" s="30"/>
      <c r="AG378" s="30"/>
      <c r="AH378" s="30"/>
      <c r="AI378" s="30"/>
      <c r="AJ378" s="30"/>
      <c r="AK378" s="31"/>
      <c r="AL378" s="30"/>
      <c r="AM378" s="30"/>
      <c r="AN378" s="30"/>
      <c r="AO378" s="31"/>
      <c r="AP378" s="23"/>
      <c r="AQ378" s="23"/>
      <c r="AR378" s="32"/>
      <c r="AS378" s="30"/>
      <c r="AT378" s="30"/>
      <c r="AU378" s="30"/>
      <c r="AV378" s="30"/>
      <c r="AW378" s="30"/>
      <c r="AX378" s="30"/>
      <c r="AY378" s="30"/>
      <c r="AZ378" s="30"/>
      <c r="BA378" s="23"/>
      <c r="BB378" s="23"/>
      <c r="BC378" s="32"/>
      <c r="BD378" s="356"/>
    </row>
    <row r="379" spans="4:56" x14ac:dyDescent="0.25">
      <c r="D379" s="40"/>
      <c r="E379" s="31"/>
      <c r="F379" s="23"/>
      <c r="G379" s="31"/>
      <c r="H379" s="23"/>
      <c r="I379" s="23"/>
      <c r="J379" s="23"/>
      <c r="K379" s="23"/>
      <c r="L379" s="23"/>
      <c r="M379" s="32"/>
      <c r="N379" s="33"/>
      <c r="O379" s="34"/>
      <c r="P379" s="33"/>
      <c r="Q379" s="34"/>
      <c r="R379" s="34"/>
      <c r="S379" s="33"/>
      <c r="T379" s="33"/>
      <c r="U379" s="34"/>
      <c r="V379" s="33"/>
      <c r="W379" s="35"/>
      <c r="X379" s="38"/>
      <c r="Y379" s="38"/>
      <c r="Z379" s="38"/>
      <c r="AA379" s="31"/>
      <c r="AB379" s="30"/>
      <c r="AC379" s="30"/>
      <c r="AD379" s="30"/>
      <c r="AE379" s="30"/>
      <c r="AF379" s="30"/>
      <c r="AG379" s="30"/>
      <c r="AH379" s="30"/>
      <c r="AI379" s="30"/>
      <c r="AJ379" s="30"/>
      <c r="AK379" s="31"/>
      <c r="AL379" s="30"/>
      <c r="AM379" s="30"/>
      <c r="AN379" s="30"/>
      <c r="AO379" s="31"/>
      <c r="AP379" s="23"/>
      <c r="AQ379" s="23"/>
      <c r="AR379" s="32"/>
      <c r="AS379" s="30"/>
      <c r="AT379" s="30"/>
      <c r="AU379" s="30"/>
      <c r="AV379" s="30"/>
      <c r="AW379" s="30"/>
      <c r="AX379" s="30"/>
      <c r="AY379" s="30"/>
      <c r="AZ379" s="30"/>
      <c r="BA379" s="23"/>
      <c r="BB379" s="23"/>
      <c r="BC379" s="32"/>
      <c r="BD379" s="356"/>
    </row>
    <row r="380" spans="4:56" x14ac:dyDescent="0.25">
      <c r="D380" s="40"/>
      <c r="E380" s="31"/>
      <c r="F380" s="23"/>
      <c r="G380" s="31"/>
      <c r="H380" s="23"/>
      <c r="I380" s="23"/>
      <c r="J380" s="23"/>
      <c r="K380" s="23"/>
      <c r="L380" s="23"/>
      <c r="M380" s="32"/>
      <c r="N380" s="33"/>
      <c r="O380" s="34"/>
      <c r="P380" s="33"/>
      <c r="Q380" s="34"/>
      <c r="R380" s="34"/>
      <c r="S380" s="33"/>
      <c r="T380" s="33"/>
      <c r="U380" s="34"/>
      <c r="V380" s="33"/>
      <c r="W380" s="35"/>
      <c r="X380" s="38"/>
      <c r="Y380" s="38"/>
      <c r="Z380" s="38"/>
      <c r="AA380" s="31"/>
      <c r="AB380" s="30"/>
      <c r="AC380" s="30"/>
      <c r="AD380" s="30"/>
      <c r="AE380" s="30"/>
      <c r="AF380" s="30"/>
      <c r="AG380" s="30"/>
      <c r="AH380" s="30"/>
      <c r="AI380" s="30"/>
      <c r="AJ380" s="30"/>
      <c r="AK380" s="31"/>
      <c r="AL380" s="30"/>
      <c r="AM380" s="30"/>
      <c r="AN380" s="30"/>
      <c r="AO380" s="31"/>
      <c r="AP380" s="23"/>
      <c r="AQ380" s="23"/>
      <c r="AR380" s="32"/>
      <c r="AS380" s="30"/>
      <c r="AT380" s="30"/>
      <c r="AU380" s="30"/>
      <c r="AV380" s="30"/>
      <c r="AW380" s="30"/>
      <c r="AX380" s="30"/>
      <c r="AY380" s="30"/>
      <c r="AZ380" s="30"/>
      <c r="BA380" s="23"/>
      <c r="BB380" s="23"/>
      <c r="BC380" s="32"/>
      <c r="BD380" s="356"/>
    </row>
    <row r="381" spans="4:56" x14ac:dyDescent="0.25">
      <c r="D381" s="40"/>
      <c r="E381" s="31"/>
      <c r="F381" s="23"/>
      <c r="G381" s="31"/>
      <c r="H381" s="23"/>
      <c r="I381" s="23"/>
      <c r="J381" s="23"/>
      <c r="K381" s="23"/>
      <c r="L381" s="23"/>
      <c r="M381" s="32"/>
      <c r="N381" s="33"/>
      <c r="O381" s="34"/>
      <c r="P381" s="33"/>
      <c r="Q381" s="34"/>
      <c r="R381" s="34"/>
      <c r="S381" s="33"/>
      <c r="T381" s="33"/>
      <c r="U381" s="34"/>
      <c r="V381" s="33"/>
      <c r="W381" s="35"/>
      <c r="X381" s="38"/>
      <c r="Y381" s="38"/>
      <c r="Z381" s="38"/>
      <c r="AA381" s="31"/>
      <c r="AB381" s="30"/>
      <c r="AC381" s="30"/>
      <c r="AD381" s="30"/>
      <c r="AE381" s="30"/>
      <c r="AF381" s="30"/>
      <c r="AG381" s="30"/>
      <c r="AH381" s="30"/>
      <c r="AI381" s="30"/>
      <c r="AJ381" s="30"/>
      <c r="AK381" s="31"/>
      <c r="AL381" s="30"/>
      <c r="AM381" s="30"/>
      <c r="AN381" s="30"/>
      <c r="AO381" s="31"/>
      <c r="AP381" s="23"/>
      <c r="AQ381" s="23"/>
      <c r="AR381" s="32"/>
      <c r="AS381" s="30"/>
      <c r="AT381" s="30"/>
      <c r="AU381" s="30"/>
      <c r="AV381" s="30"/>
      <c r="AW381" s="30"/>
      <c r="AX381" s="30"/>
      <c r="AY381" s="30"/>
      <c r="AZ381" s="30"/>
      <c r="BA381" s="23"/>
      <c r="BB381" s="23"/>
      <c r="BC381" s="32"/>
      <c r="BD381" s="356"/>
    </row>
    <row r="382" spans="4:56" x14ac:dyDescent="0.25">
      <c r="D382" s="40"/>
      <c r="E382" s="31"/>
      <c r="F382" s="23"/>
      <c r="G382" s="31"/>
      <c r="H382" s="23"/>
      <c r="I382" s="23"/>
      <c r="J382" s="23"/>
      <c r="K382" s="23"/>
      <c r="L382" s="23"/>
      <c r="M382" s="32"/>
      <c r="N382" s="33"/>
      <c r="O382" s="34"/>
      <c r="P382" s="33"/>
      <c r="Q382" s="34"/>
      <c r="R382" s="34"/>
      <c r="S382" s="33"/>
      <c r="T382" s="33"/>
      <c r="U382" s="34"/>
      <c r="V382" s="33"/>
      <c r="W382" s="35"/>
      <c r="X382" s="38"/>
      <c r="Y382" s="38"/>
      <c r="Z382" s="38"/>
      <c r="AA382" s="31"/>
      <c r="AB382" s="30"/>
      <c r="AC382" s="30"/>
      <c r="AD382" s="30"/>
      <c r="AE382" s="30"/>
      <c r="AF382" s="30"/>
      <c r="AG382" s="30"/>
      <c r="AH382" s="30"/>
      <c r="AI382" s="30"/>
      <c r="AJ382" s="30"/>
      <c r="AK382" s="31"/>
      <c r="AL382" s="30"/>
      <c r="AM382" s="30"/>
      <c r="AN382" s="30"/>
      <c r="AO382" s="31"/>
      <c r="AP382" s="23"/>
      <c r="AQ382" s="23"/>
      <c r="AR382" s="32"/>
      <c r="AS382" s="30"/>
      <c r="AT382" s="30"/>
      <c r="AU382" s="30"/>
      <c r="AV382" s="30"/>
      <c r="AW382" s="30"/>
      <c r="AX382" s="30"/>
      <c r="AY382" s="30"/>
      <c r="AZ382" s="30"/>
      <c r="BA382" s="23"/>
      <c r="BB382" s="23"/>
      <c r="BC382" s="32"/>
      <c r="BD382" s="356"/>
    </row>
    <row r="383" spans="4:56" x14ac:dyDescent="0.25">
      <c r="D383" s="40"/>
      <c r="E383" s="31"/>
      <c r="F383" s="23"/>
      <c r="G383" s="31"/>
      <c r="H383" s="23"/>
      <c r="I383" s="23"/>
      <c r="J383" s="23"/>
      <c r="K383" s="23"/>
      <c r="L383" s="23"/>
      <c r="M383" s="32"/>
      <c r="N383" s="33"/>
      <c r="O383" s="34"/>
      <c r="P383" s="33"/>
      <c r="Q383" s="34"/>
      <c r="R383" s="34"/>
      <c r="S383" s="33"/>
      <c r="T383" s="33"/>
      <c r="U383" s="34"/>
      <c r="V383" s="33"/>
      <c r="W383" s="35"/>
      <c r="X383" s="38"/>
      <c r="Y383" s="38"/>
      <c r="Z383" s="38"/>
      <c r="AA383" s="31"/>
      <c r="AB383" s="30"/>
      <c r="AC383" s="30"/>
      <c r="AD383" s="30"/>
      <c r="AE383" s="30"/>
      <c r="AF383" s="30"/>
      <c r="AG383" s="30"/>
      <c r="AH383" s="30"/>
      <c r="AI383" s="30"/>
      <c r="AJ383" s="30"/>
      <c r="AK383" s="31"/>
      <c r="AL383" s="30"/>
      <c r="AM383" s="30"/>
      <c r="AN383" s="30"/>
      <c r="AO383" s="31"/>
      <c r="AP383" s="23"/>
      <c r="AQ383" s="23"/>
      <c r="AR383" s="32"/>
      <c r="AS383" s="30"/>
      <c r="AT383" s="30"/>
      <c r="AU383" s="30"/>
      <c r="AV383" s="30"/>
      <c r="AW383" s="30"/>
      <c r="AX383" s="30"/>
      <c r="AY383" s="30"/>
      <c r="AZ383" s="30"/>
      <c r="BA383" s="23"/>
      <c r="BB383" s="23"/>
      <c r="BC383" s="32"/>
      <c r="BD383" s="356"/>
    </row>
    <row r="384" spans="4:56" x14ac:dyDescent="0.25">
      <c r="D384" s="40"/>
      <c r="E384" s="31"/>
      <c r="F384" s="23"/>
      <c r="G384" s="31"/>
      <c r="H384" s="23"/>
      <c r="I384" s="23"/>
      <c r="J384" s="23"/>
      <c r="K384" s="23"/>
      <c r="L384" s="23"/>
      <c r="M384" s="32"/>
      <c r="N384" s="33"/>
      <c r="O384" s="34"/>
      <c r="P384" s="33"/>
      <c r="Q384" s="34"/>
      <c r="R384" s="34"/>
      <c r="S384" s="33"/>
      <c r="T384" s="33"/>
      <c r="U384" s="34"/>
      <c r="V384" s="33"/>
      <c r="W384" s="35"/>
      <c r="X384" s="38"/>
      <c r="Y384" s="38"/>
      <c r="Z384" s="38"/>
      <c r="AA384" s="31"/>
      <c r="AB384" s="30"/>
      <c r="AC384" s="30"/>
      <c r="AD384" s="30"/>
      <c r="AE384" s="30"/>
      <c r="AF384" s="30"/>
      <c r="AG384" s="30"/>
      <c r="AH384" s="30"/>
      <c r="AI384" s="30"/>
      <c r="AJ384" s="30"/>
      <c r="AK384" s="31"/>
      <c r="AL384" s="30"/>
      <c r="AM384" s="30"/>
      <c r="AN384" s="30"/>
      <c r="AO384" s="31"/>
      <c r="AP384" s="23"/>
      <c r="AQ384" s="23"/>
      <c r="AR384" s="32"/>
      <c r="AS384" s="30"/>
      <c r="AT384" s="30"/>
      <c r="AU384" s="30"/>
      <c r="AV384" s="30"/>
      <c r="AW384" s="30"/>
      <c r="AX384" s="30"/>
      <c r="AY384" s="30"/>
      <c r="AZ384" s="30"/>
      <c r="BA384" s="23"/>
      <c r="BB384" s="23"/>
      <c r="BC384" s="32"/>
      <c r="BD384" s="356"/>
    </row>
    <row r="385" spans="4:56" x14ac:dyDescent="0.25">
      <c r="D385" s="40"/>
      <c r="E385" s="31"/>
      <c r="F385" s="23"/>
      <c r="G385" s="31"/>
      <c r="H385" s="23"/>
      <c r="I385" s="23"/>
      <c r="J385" s="23"/>
      <c r="K385" s="23"/>
      <c r="L385" s="23"/>
      <c r="M385" s="32"/>
      <c r="N385" s="33"/>
      <c r="O385" s="34"/>
      <c r="P385" s="33"/>
      <c r="Q385" s="34"/>
      <c r="R385" s="34"/>
      <c r="S385" s="33"/>
      <c r="T385" s="33"/>
      <c r="U385" s="34"/>
      <c r="V385" s="33"/>
      <c r="W385" s="35"/>
      <c r="X385" s="38"/>
      <c r="Y385" s="38"/>
      <c r="Z385" s="38"/>
      <c r="AA385" s="31"/>
      <c r="AB385" s="30"/>
      <c r="AC385" s="30"/>
      <c r="AD385" s="30"/>
      <c r="AE385" s="30"/>
      <c r="AF385" s="30"/>
      <c r="AG385" s="30"/>
      <c r="AH385" s="30"/>
      <c r="AI385" s="30"/>
      <c r="AJ385" s="30"/>
      <c r="AK385" s="31"/>
      <c r="AL385" s="30"/>
      <c r="AM385" s="30"/>
      <c r="AN385" s="30"/>
      <c r="AO385" s="31"/>
      <c r="AP385" s="23"/>
      <c r="AQ385" s="23"/>
      <c r="AR385" s="32"/>
      <c r="AS385" s="30"/>
      <c r="AT385" s="30"/>
      <c r="AU385" s="30"/>
      <c r="AV385" s="30"/>
      <c r="AW385" s="30"/>
      <c r="AX385" s="30"/>
      <c r="AY385" s="30"/>
      <c r="AZ385" s="30"/>
      <c r="BA385" s="23"/>
      <c r="BB385" s="23"/>
      <c r="BC385" s="32"/>
      <c r="BD385" s="356"/>
    </row>
    <row r="386" spans="4:56" x14ac:dyDescent="0.25">
      <c r="D386" s="40"/>
      <c r="E386" s="31"/>
      <c r="F386" s="23"/>
      <c r="G386" s="31"/>
      <c r="H386" s="23"/>
      <c r="I386" s="23"/>
      <c r="J386" s="23"/>
      <c r="K386" s="23"/>
      <c r="L386" s="23"/>
      <c r="M386" s="32"/>
      <c r="N386" s="33"/>
      <c r="O386" s="34"/>
      <c r="P386" s="33"/>
      <c r="Q386" s="34"/>
      <c r="R386" s="34"/>
      <c r="S386" s="33"/>
      <c r="T386" s="33"/>
      <c r="U386" s="34"/>
      <c r="V386" s="33"/>
      <c r="W386" s="35"/>
      <c r="X386" s="38"/>
      <c r="Y386" s="38"/>
      <c r="Z386" s="38"/>
      <c r="AA386" s="31"/>
      <c r="AB386" s="30"/>
      <c r="AC386" s="30"/>
      <c r="AD386" s="30"/>
      <c r="AE386" s="30"/>
      <c r="AF386" s="30"/>
      <c r="AG386" s="30"/>
      <c r="AH386" s="30"/>
      <c r="AI386" s="30"/>
      <c r="AJ386" s="30"/>
      <c r="AK386" s="31"/>
      <c r="AL386" s="30"/>
      <c r="AM386" s="30"/>
      <c r="AN386" s="30"/>
      <c r="AO386" s="31"/>
      <c r="AP386" s="23"/>
      <c r="AQ386" s="23"/>
      <c r="AR386" s="32"/>
      <c r="AS386" s="30"/>
      <c r="AT386" s="30"/>
      <c r="AU386" s="30"/>
      <c r="AV386" s="30"/>
      <c r="AW386" s="30"/>
      <c r="AX386" s="30"/>
      <c r="AY386" s="30"/>
      <c r="AZ386" s="30"/>
      <c r="BA386" s="23"/>
      <c r="BB386" s="23"/>
      <c r="BC386" s="32"/>
      <c r="BD386" s="356"/>
    </row>
    <row r="387" spans="4:56" x14ac:dyDescent="0.25">
      <c r="D387" s="40"/>
      <c r="E387" s="31"/>
      <c r="F387" s="23"/>
      <c r="G387" s="31"/>
      <c r="H387" s="23"/>
      <c r="I387" s="23"/>
      <c r="J387" s="23"/>
      <c r="K387" s="23"/>
      <c r="L387" s="23"/>
      <c r="M387" s="32"/>
      <c r="N387" s="33"/>
      <c r="O387" s="34"/>
      <c r="P387" s="33"/>
      <c r="Q387" s="34"/>
      <c r="R387" s="34"/>
      <c r="S387" s="33"/>
      <c r="T387" s="33"/>
      <c r="U387" s="34"/>
      <c r="V387" s="33"/>
      <c r="W387" s="35"/>
      <c r="X387" s="38"/>
      <c r="Y387" s="38"/>
      <c r="Z387" s="38"/>
      <c r="AA387" s="31"/>
      <c r="AB387" s="30"/>
      <c r="AC387" s="30"/>
      <c r="AD387" s="30"/>
      <c r="AE387" s="30"/>
      <c r="AF387" s="30"/>
      <c r="AG387" s="30"/>
      <c r="AH387" s="30"/>
      <c r="AI387" s="30"/>
      <c r="AJ387" s="30"/>
      <c r="AK387" s="31"/>
      <c r="AL387" s="30"/>
      <c r="AM387" s="30"/>
      <c r="AN387" s="30"/>
      <c r="AO387" s="31"/>
      <c r="AP387" s="23"/>
      <c r="AQ387" s="23"/>
      <c r="AR387" s="32"/>
      <c r="AS387" s="30"/>
      <c r="AT387" s="30"/>
      <c r="AU387" s="30"/>
      <c r="AV387" s="30"/>
      <c r="AW387" s="30"/>
      <c r="AX387" s="30"/>
      <c r="AY387" s="30"/>
      <c r="AZ387" s="30"/>
      <c r="BA387" s="23"/>
      <c r="BB387" s="23"/>
      <c r="BC387" s="32"/>
      <c r="BD387" s="356"/>
    </row>
    <row r="388" spans="4:56" x14ac:dyDescent="0.25">
      <c r="D388" s="40"/>
      <c r="E388" s="31"/>
      <c r="F388" s="23"/>
      <c r="G388" s="31"/>
      <c r="H388" s="23"/>
      <c r="I388" s="23"/>
      <c r="J388" s="23"/>
      <c r="K388" s="23"/>
      <c r="L388" s="23"/>
      <c r="M388" s="32"/>
      <c r="N388" s="33"/>
      <c r="O388" s="34"/>
      <c r="P388" s="33"/>
      <c r="Q388" s="34"/>
      <c r="R388" s="34"/>
      <c r="S388" s="33"/>
      <c r="T388" s="33"/>
      <c r="U388" s="34"/>
      <c r="V388" s="33"/>
      <c r="W388" s="35"/>
      <c r="X388" s="38"/>
      <c r="Y388" s="38"/>
      <c r="Z388" s="38"/>
      <c r="AA388" s="31"/>
      <c r="AB388" s="30"/>
      <c r="AC388" s="30"/>
      <c r="AD388" s="30"/>
      <c r="AE388" s="30"/>
      <c r="AF388" s="30"/>
      <c r="AG388" s="30"/>
      <c r="AH388" s="30"/>
      <c r="AI388" s="30"/>
      <c r="AJ388" s="30"/>
      <c r="AK388" s="31"/>
      <c r="AL388" s="30"/>
      <c r="AM388" s="30"/>
      <c r="AN388" s="30"/>
      <c r="AO388" s="31"/>
      <c r="AP388" s="23"/>
      <c r="AQ388" s="23"/>
      <c r="AR388" s="32"/>
      <c r="AS388" s="30"/>
      <c r="AT388" s="30"/>
      <c r="AU388" s="30"/>
      <c r="AV388" s="30"/>
      <c r="AW388" s="30"/>
      <c r="AX388" s="30"/>
      <c r="AY388" s="30"/>
      <c r="AZ388" s="30"/>
      <c r="BA388" s="23"/>
      <c r="BB388" s="23"/>
      <c r="BC388" s="32"/>
      <c r="BD388" s="356"/>
    </row>
    <row r="389" spans="4:56" x14ac:dyDescent="0.25">
      <c r="D389" s="40"/>
      <c r="E389" s="31"/>
      <c r="F389" s="23"/>
      <c r="G389" s="31"/>
      <c r="H389" s="23"/>
      <c r="I389" s="23"/>
      <c r="J389" s="23"/>
      <c r="K389" s="23"/>
      <c r="L389" s="23"/>
      <c r="M389" s="32"/>
      <c r="N389" s="33"/>
      <c r="O389" s="34"/>
      <c r="P389" s="33"/>
      <c r="Q389" s="34"/>
      <c r="R389" s="34"/>
      <c r="S389" s="33"/>
      <c r="T389" s="33"/>
      <c r="U389" s="34"/>
      <c r="V389" s="33"/>
      <c r="W389" s="35"/>
      <c r="X389" s="38"/>
      <c r="Y389" s="38"/>
      <c r="Z389" s="38"/>
      <c r="AA389" s="31"/>
      <c r="AB389" s="30"/>
      <c r="AC389" s="30"/>
      <c r="AD389" s="30"/>
      <c r="AE389" s="30"/>
      <c r="AF389" s="30"/>
      <c r="AG389" s="30"/>
      <c r="AH389" s="30"/>
      <c r="AI389" s="30"/>
      <c r="AJ389" s="30"/>
      <c r="AK389" s="31"/>
      <c r="AL389" s="30"/>
      <c r="AM389" s="30"/>
      <c r="AN389" s="30"/>
      <c r="AO389" s="31"/>
      <c r="AP389" s="23"/>
      <c r="AQ389" s="23"/>
      <c r="AR389" s="32"/>
      <c r="AS389" s="30"/>
      <c r="AT389" s="30"/>
      <c r="AU389" s="30"/>
      <c r="AV389" s="30"/>
      <c r="AW389" s="30"/>
      <c r="AX389" s="30"/>
      <c r="AY389" s="30"/>
      <c r="AZ389" s="30"/>
      <c r="BA389" s="23"/>
      <c r="BB389" s="23"/>
      <c r="BC389" s="32"/>
      <c r="BD389" s="356"/>
    </row>
    <row r="390" spans="4:56" x14ac:dyDescent="0.25">
      <c r="D390" s="40"/>
      <c r="E390" s="31"/>
      <c r="F390" s="23"/>
      <c r="G390" s="31"/>
      <c r="H390" s="23"/>
      <c r="I390" s="23"/>
      <c r="J390" s="23"/>
      <c r="K390" s="23"/>
      <c r="L390" s="23"/>
      <c r="M390" s="32"/>
      <c r="N390" s="33"/>
      <c r="O390" s="34"/>
      <c r="P390" s="33"/>
      <c r="Q390" s="34"/>
      <c r="R390" s="34"/>
      <c r="S390" s="33"/>
      <c r="T390" s="33"/>
      <c r="U390" s="34"/>
      <c r="V390" s="33"/>
      <c r="W390" s="35"/>
      <c r="X390" s="38"/>
      <c r="Y390" s="38"/>
      <c r="Z390" s="38"/>
      <c r="AA390" s="31"/>
      <c r="AB390" s="30"/>
      <c r="AC390" s="30"/>
      <c r="AD390" s="30"/>
      <c r="AE390" s="30"/>
      <c r="AF390" s="30"/>
      <c r="AG390" s="30"/>
      <c r="AH390" s="30"/>
      <c r="AI390" s="30"/>
      <c r="AJ390" s="30"/>
      <c r="AK390" s="31"/>
      <c r="AL390" s="30"/>
      <c r="AM390" s="30"/>
      <c r="AN390" s="30"/>
      <c r="AO390" s="31"/>
      <c r="AP390" s="23"/>
      <c r="AQ390" s="23"/>
      <c r="AR390" s="32"/>
      <c r="AS390" s="30"/>
      <c r="AT390" s="30"/>
      <c r="AU390" s="30"/>
      <c r="AV390" s="30"/>
      <c r="AW390" s="30"/>
      <c r="AX390" s="30"/>
      <c r="AY390" s="30"/>
      <c r="AZ390" s="30"/>
      <c r="BA390" s="23"/>
      <c r="BB390" s="23"/>
      <c r="BC390" s="32"/>
      <c r="BD390" s="356"/>
    </row>
    <row r="391" spans="4:56" x14ac:dyDescent="0.25">
      <c r="D391" s="40"/>
      <c r="E391" s="31"/>
      <c r="F391" s="23"/>
      <c r="G391" s="31"/>
      <c r="H391" s="23"/>
      <c r="I391" s="23"/>
      <c r="J391" s="23"/>
      <c r="K391" s="23"/>
      <c r="L391" s="23"/>
      <c r="M391" s="32"/>
      <c r="N391" s="33"/>
      <c r="O391" s="34"/>
      <c r="P391" s="33"/>
      <c r="Q391" s="34"/>
      <c r="R391" s="34"/>
      <c r="S391" s="33"/>
      <c r="T391" s="33"/>
      <c r="U391" s="34"/>
      <c r="V391" s="33"/>
      <c r="W391" s="35"/>
      <c r="X391" s="38"/>
      <c r="Y391" s="38"/>
      <c r="Z391" s="38"/>
      <c r="AA391" s="31"/>
      <c r="AB391" s="30"/>
      <c r="AC391" s="30"/>
      <c r="AD391" s="30"/>
      <c r="AE391" s="30"/>
      <c r="AF391" s="30"/>
      <c r="AG391" s="30"/>
      <c r="AH391" s="30"/>
      <c r="AI391" s="30"/>
      <c r="AJ391" s="30"/>
      <c r="AK391" s="31"/>
      <c r="AL391" s="30"/>
      <c r="AM391" s="30"/>
      <c r="AN391" s="30"/>
      <c r="AO391" s="31"/>
      <c r="AP391" s="23"/>
      <c r="AQ391" s="23"/>
      <c r="AR391" s="32"/>
      <c r="AS391" s="30"/>
      <c r="AT391" s="30"/>
      <c r="AU391" s="30"/>
      <c r="AV391" s="30"/>
      <c r="AW391" s="30"/>
      <c r="AX391" s="30"/>
      <c r="AY391" s="30"/>
      <c r="AZ391" s="30"/>
      <c r="BA391" s="23"/>
      <c r="BB391" s="23"/>
      <c r="BC391" s="32"/>
      <c r="BD391" s="356"/>
    </row>
    <row r="392" spans="4:56" x14ac:dyDescent="0.25">
      <c r="D392" s="40"/>
      <c r="E392" s="31"/>
      <c r="F392" s="23"/>
      <c r="G392" s="31"/>
      <c r="H392" s="23"/>
      <c r="I392" s="23"/>
      <c r="J392" s="23"/>
      <c r="K392" s="23"/>
      <c r="L392" s="23"/>
      <c r="M392" s="32"/>
      <c r="N392" s="33"/>
      <c r="O392" s="34"/>
      <c r="P392" s="33"/>
      <c r="Q392" s="34"/>
      <c r="R392" s="34"/>
      <c r="S392" s="33"/>
      <c r="T392" s="33"/>
      <c r="U392" s="34"/>
      <c r="V392" s="33"/>
      <c r="W392" s="35"/>
      <c r="X392" s="38"/>
      <c r="Y392" s="38"/>
      <c r="Z392" s="38"/>
      <c r="AA392" s="31"/>
      <c r="AB392" s="30"/>
      <c r="AC392" s="30"/>
      <c r="AD392" s="30"/>
      <c r="AE392" s="30"/>
      <c r="AF392" s="30"/>
      <c r="AG392" s="30"/>
      <c r="AH392" s="30"/>
      <c r="AI392" s="30"/>
      <c r="AJ392" s="30"/>
      <c r="AK392" s="31"/>
      <c r="AL392" s="30"/>
      <c r="AM392" s="30"/>
      <c r="AN392" s="30"/>
      <c r="AO392" s="31"/>
      <c r="AP392" s="23"/>
      <c r="AQ392" s="23"/>
      <c r="AR392" s="32"/>
      <c r="AS392" s="30"/>
      <c r="AT392" s="30"/>
      <c r="AU392" s="30"/>
      <c r="AV392" s="30"/>
      <c r="AW392" s="30"/>
      <c r="AX392" s="30"/>
      <c r="AY392" s="30"/>
      <c r="AZ392" s="30"/>
      <c r="BA392" s="23"/>
      <c r="BB392" s="23"/>
      <c r="BC392" s="32"/>
      <c r="BD392" s="356"/>
    </row>
    <row r="393" spans="4:56" x14ac:dyDescent="0.25">
      <c r="D393" s="40"/>
      <c r="E393" s="31"/>
      <c r="F393" s="23"/>
      <c r="G393" s="31"/>
      <c r="H393" s="23"/>
      <c r="I393" s="23"/>
      <c r="J393" s="23"/>
      <c r="K393" s="23"/>
      <c r="L393" s="23"/>
      <c r="M393" s="32"/>
      <c r="N393" s="33"/>
      <c r="O393" s="34"/>
      <c r="P393" s="33"/>
      <c r="Q393" s="34"/>
      <c r="R393" s="34"/>
      <c r="S393" s="33"/>
      <c r="T393" s="33"/>
      <c r="U393" s="34"/>
      <c r="V393" s="33"/>
      <c r="W393" s="35"/>
      <c r="X393" s="38"/>
      <c r="Y393" s="38"/>
      <c r="Z393" s="38"/>
      <c r="AA393" s="31"/>
      <c r="AB393" s="30"/>
      <c r="AC393" s="30"/>
      <c r="AD393" s="30"/>
      <c r="AE393" s="30"/>
      <c r="AF393" s="30"/>
      <c r="AG393" s="30"/>
      <c r="AH393" s="30"/>
      <c r="AI393" s="30"/>
      <c r="AJ393" s="30"/>
      <c r="AK393" s="31"/>
      <c r="AL393" s="30"/>
      <c r="AM393" s="30"/>
      <c r="AN393" s="30"/>
      <c r="AO393" s="31"/>
      <c r="AP393" s="23"/>
      <c r="AQ393" s="23"/>
      <c r="AR393" s="32"/>
      <c r="AS393" s="30"/>
      <c r="AT393" s="30"/>
      <c r="AU393" s="30"/>
      <c r="AV393" s="30"/>
      <c r="AW393" s="30"/>
      <c r="AX393" s="30"/>
      <c r="AY393" s="30"/>
      <c r="AZ393" s="30"/>
      <c r="BA393" s="23"/>
      <c r="BB393" s="23"/>
      <c r="BC393" s="32"/>
      <c r="BD393" s="356"/>
    </row>
    <row r="394" spans="4:56" x14ac:dyDescent="0.25">
      <c r="D394" s="40"/>
      <c r="E394" s="31"/>
      <c r="F394" s="23"/>
      <c r="G394" s="31"/>
      <c r="H394" s="23"/>
      <c r="I394" s="23"/>
      <c r="J394" s="23"/>
      <c r="K394" s="23"/>
      <c r="L394" s="23"/>
      <c r="M394" s="32"/>
      <c r="N394" s="33"/>
      <c r="O394" s="34"/>
      <c r="P394" s="33"/>
      <c r="Q394" s="34"/>
      <c r="R394" s="34"/>
      <c r="S394" s="33"/>
      <c r="T394" s="33"/>
      <c r="U394" s="34"/>
      <c r="V394" s="33"/>
      <c r="W394" s="35"/>
      <c r="X394" s="38"/>
      <c r="Y394" s="38"/>
      <c r="Z394" s="38"/>
      <c r="AA394" s="31"/>
      <c r="AB394" s="30"/>
      <c r="AC394" s="30"/>
      <c r="AD394" s="30"/>
      <c r="AE394" s="30"/>
      <c r="AF394" s="30"/>
      <c r="AG394" s="30"/>
      <c r="AH394" s="30"/>
      <c r="AI394" s="30"/>
      <c r="AJ394" s="30"/>
      <c r="AK394" s="31"/>
      <c r="AL394" s="30"/>
      <c r="AM394" s="30"/>
      <c r="AN394" s="30"/>
      <c r="AO394" s="31"/>
      <c r="AP394" s="23"/>
      <c r="AQ394" s="23"/>
      <c r="AR394" s="32"/>
      <c r="AS394" s="30"/>
      <c r="AT394" s="30"/>
      <c r="AU394" s="30"/>
      <c r="AV394" s="30"/>
      <c r="AW394" s="30"/>
      <c r="AX394" s="30"/>
      <c r="AY394" s="30"/>
      <c r="AZ394" s="30"/>
      <c r="BA394" s="23"/>
      <c r="BB394" s="23"/>
      <c r="BC394" s="32"/>
      <c r="BD394" s="356"/>
    </row>
    <row r="395" spans="4:56" x14ac:dyDescent="0.25">
      <c r="D395" s="40"/>
      <c r="E395" s="31"/>
      <c r="F395" s="23"/>
      <c r="G395" s="31"/>
      <c r="H395" s="23"/>
      <c r="I395" s="23"/>
      <c r="J395" s="23"/>
      <c r="K395" s="23"/>
      <c r="L395" s="23"/>
      <c r="M395" s="32"/>
      <c r="N395" s="33"/>
      <c r="O395" s="34"/>
      <c r="P395" s="33"/>
      <c r="Q395" s="34"/>
      <c r="R395" s="34"/>
      <c r="S395" s="33"/>
      <c r="T395" s="33"/>
      <c r="U395" s="34"/>
      <c r="V395" s="33"/>
      <c r="W395" s="35"/>
      <c r="X395" s="38"/>
      <c r="Y395" s="38"/>
      <c r="Z395" s="38"/>
      <c r="AA395" s="31"/>
      <c r="AB395" s="30"/>
      <c r="AC395" s="30"/>
      <c r="AD395" s="30"/>
      <c r="AE395" s="30"/>
      <c r="AF395" s="30"/>
      <c r="AG395" s="30"/>
      <c r="AH395" s="30"/>
      <c r="AI395" s="30"/>
      <c r="AJ395" s="30"/>
      <c r="AK395" s="31"/>
      <c r="AL395" s="30"/>
      <c r="AM395" s="30"/>
      <c r="AN395" s="30"/>
      <c r="AO395" s="31"/>
      <c r="AP395" s="23"/>
      <c r="AQ395" s="23"/>
      <c r="AR395" s="32"/>
      <c r="AS395" s="30"/>
      <c r="AT395" s="30"/>
      <c r="AU395" s="30"/>
      <c r="AV395" s="30"/>
      <c r="AW395" s="30"/>
      <c r="AX395" s="30"/>
      <c r="AY395" s="30"/>
      <c r="AZ395" s="30"/>
      <c r="BA395" s="23"/>
      <c r="BB395" s="23"/>
      <c r="BC395" s="32"/>
      <c r="BD395" s="356"/>
    </row>
    <row r="396" spans="4:56" x14ac:dyDescent="0.25">
      <c r="D396" s="40"/>
      <c r="E396" s="31"/>
      <c r="F396" s="23"/>
      <c r="G396" s="31"/>
      <c r="H396" s="23"/>
      <c r="I396" s="23"/>
      <c r="J396" s="23"/>
      <c r="K396" s="23"/>
      <c r="L396" s="23"/>
      <c r="M396" s="32"/>
      <c r="N396" s="33"/>
      <c r="O396" s="34"/>
      <c r="P396" s="33"/>
      <c r="Q396" s="34"/>
      <c r="R396" s="34"/>
      <c r="S396" s="33"/>
      <c r="T396" s="33"/>
      <c r="U396" s="34"/>
      <c r="V396" s="33"/>
      <c r="W396" s="35"/>
      <c r="X396" s="38"/>
      <c r="Y396" s="38"/>
      <c r="Z396" s="38"/>
      <c r="AA396" s="31"/>
      <c r="AB396" s="30"/>
      <c r="AC396" s="30"/>
      <c r="AD396" s="30"/>
      <c r="AE396" s="30"/>
      <c r="AF396" s="30"/>
      <c r="AG396" s="30"/>
      <c r="AH396" s="30"/>
      <c r="AI396" s="30"/>
      <c r="AJ396" s="30"/>
      <c r="AK396" s="31"/>
      <c r="AL396" s="30"/>
      <c r="AM396" s="30"/>
      <c r="AN396" s="30"/>
      <c r="AO396" s="31"/>
      <c r="AP396" s="23"/>
      <c r="AQ396" s="23"/>
      <c r="AR396" s="32"/>
      <c r="AS396" s="30"/>
      <c r="AT396" s="30"/>
      <c r="AU396" s="30"/>
      <c r="AV396" s="30"/>
      <c r="AW396" s="30"/>
      <c r="AX396" s="30"/>
      <c r="AY396" s="30"/>
      <c r="AZ396" s="30"/>
      <c r="BA396" s="23"/>
      <c r="BB396" s="23"/>
      <c r="BC396" s="32"/>
      <c r="BD396" s="356"/>
    </row>
    <row r="397" spans="4:56" x14ac:dyDescent="0.25">
      <c r="D397" s="40"/>
      <c r="E397" s="31"/>
      <c r="F397" s="23"/>
      <c r="G397" s="31"/>
      <c r="H397" s="23"/>
      <c r="I397" s="23"/>
      <c r="J397" s="23"/>
      <c r="K397" s="23"/>
      <c r="L397" s="23"/>
      <c r="M397" s="32"/>
      <c r="N397" s="33"/>
      <c r="O397" s="34"/>
      <c r="P397" s="33"/>
      <c r="Q397" s="34"/>
      <c r="R397" s="34"/>
      <c r="S397" s="33"/>
      <c r="T397" s="33"/>
      <c r="U397" s="34"/>
      <c r="V397" s="33"/>
      <c r="W397" s="35"/>
      <c r="X397" s="38"/>
      <c r="Y397" s="38"/>
      <c r="Z397" s="38"/>
      <c r="AA397" s="31"/>
      <c r="AB397" s="30"/>
      <c r="AC397" s="30"/>
      <c r="AD397" s="30"/>
      <c r="AE397" s="30"/>
      <c r="AF397" s="30"/>
      <c r="AG397" s="30"/>
      <c r="AH397" s="30"/>
      <c r="AI397" s="30"/>
      <c r="AJ397" s="30"/>
      <c r="AK397" s="31"/>
      <c r="AL397" s="30"/>
      <c r="AM397" s="30"/>
      <c r="AN397" s="30"/>
      <c r="AO397" s="31"/>
      <c r="AP397" s="23"/>
      <c r="AQ397" s="23"/>
      <c r="AR397" s="32"/>
      <c r="AS397" s="30"/>
      <c r="AT397" s="30"/>
      <c r="AU397" s="30"/>
      <c r="AV397" s="30"/>
      <c r="AW397" s="30"/>
      <c r="AX397" s="30"/>
      <c r="AY397" s="30"/>
      <c r="AZ397" s="30"/>
      <c r="BA397" s="23"/>
      <c r="BB397" s="23"/>
      <c r="BC397" s="32"/>
      <c r="BD397" s="356"/>
    </row>
    <row r="398" spans="4:56" x14ac:dyDescent="0.25">
      <c r="D398" s="40"/>
      <c r="E398" s="31"/>
      <c r="F398" s="23"/>
      <c r="G398" s="31"/>
      <c r="H398" s="23"/>
      <c r="I398" s="23"/>
      <c r="J398" s="23"/>
      <c r="K398" s="23"/>
      <c r="L398" s="23"/>
      <c r="M398" s="32"/>
      <c r="N398" s="33"/>
      <c r="O398" s="34"/>
      <c r="P398" s="33"/>
      <c r="Q398" s="34"/>
      <c r="R398" s="34"/>
      <c r="S398" s="33"/>
      <c r="T398" s="33"/>
      <c r="U398" s="34"/>
      <c r="V398" s="33"/>
      <c r="W398" s="35"/>
      <c r="X398" s="38"/>
      <c r="Y398" s="38"/>
      <c r="Z398" s="38"/>
      <c r="AA398" s="31"/>
      <c r="AB398" s="30"/>
      <c r="AC398" s="30"/>
      <c r="AD398" s="30"/>
      <c r="AE398" s="30"/>
      <c r="AF398" s="30"/>
      <c r="AG398" s="30"/>
      <c r="AH398" s="30"/>
      <c r="AI398" s="30"/>
      <c r="AJ398" s="30"/>
      <c r="AK398" s="31"/>
      <c r="AL398" s="30"/>
      <c r="AM398" s="30"/>
      <c r="AN398" s="30"/>
      <c r="AO398" s="31"/>
      <c r="AP398" s="23"/>
      <c r="AQ398" s="23"/>
      <c r="AR398" s="32"/>
      <c r="AS398" s="30"/>
      <c r="AT398" s="30"/>
      <c r="AU398" s="30"/>
      <c r="AV398" s="30"/>
      <c r="AW398" s="30"/>
      <c r="AX398" s="30"/>
      <c r="AY398" s="30"/>
      <c r="AZ398" s="30"/>
      <c r="BA398" s="23"/>
      <c r="BB398" s="23"/>
      <c r="BC398" s="32"/>
      <c r="BD398" s="356"/>
    </row>
    <row r="399" spans="4:56" x14ac:dyDescent="0.25">
      <c r="D399" s="40"/>
      <c r="E399" s="31"/>
      <c r="F399" s="23"/>
      <c r="G399" s="31"/>
      <c r="H399" s="23"/>
      <c r="I399" s="23"/>
      <c r="J399" s="23"/>
      <c r="K399" s="23"/>
      <c r="L399" s="23"/>
      <c r="M399" s="32"/>
      <c r="N399" s="33"/>
      <c r="O399" s="34"/>
      <c r="P399" s="33"/>
      <c r="Q399" s="34"/>
      <c r="R399" s="34"/>
      <c r="S399" s="33"/>
      <c r="T399" s="33"/>
      <c r="U399" s="34"/>
      <c r="V399" s="33"/>
      <c r="W399" s="35"/>
      <c r="X399" s="38"/>
      <c r="Y399" s="38"/>
      <c r="Z399" s="38"/>
      <c r="AA399" s="31"/>
      <c r="AB399" s="30"/>
      <c r="AC399" s="30"/>
      <c r="AD399" s="30"/>
      <c r="AE399" s="30"/>
      <c r="AF399" s="30"/>
      <c r="AG399" s="30"/>
      <c r="AH399" s="30"/>
      <c r="AI399" s="30"/>
      <c r="AJ399" s="30"/>
      <c r="AK399" s="31"/>
      <c r="AL399" s="30"/>
      <c r="AM399" s="30"/>
      <c r="AN399" s="30"/>
      <c r="AO399" s="31"/>
      <c r="AP399" s="23"/>
      <c r="AQ399" s="23"/>
      <c r="AR399" s="32"/>
      <c r="AS399" s="30"/>
      <c r="AT399" s="30"/>
      <c r="AU399" s="30"/>
      <c r="AV399" s="30"/>
      <c r="AW399" s="30"/>
      <c r="AX399" s="30"/>
      <c r="AY399" s="30"/>
      <c r="AZ399" s="30"/>
      <c r="BA399" s="23"/>
      <c r="BB399" s="23"/>
      <c r="BC399" s="32"/>
      <c r="BD399" s="356"/>
    </row>
    <row r="400" spans="4:56" x14ac:dyDescent="0.25">
      <c r="D400" s="40"/>
      <c r="E400" s="31"/>
      <c r="F400" s="23"/>
      <c r="G400" s="31"/>
      <c r="H400" s="23"/>
      <c r="I400" s="23"/>
      <c r="J400" s="23"/>
      <c r="K400" s="23"/>
      <c r="L400" s="23"/>
      <c r="M400" s="32"/>
      <c r="N400" s="33"/>
      <c r="O400" s="34"/>
      <c r="P400" s="33"/>
      <c r="Q400" s="34"/>
      <c r="R400" s="34"/>
      <c r="S400" s="33"/>
      <c r="T400" s="33"/>
      <c r="U400" s="34"/>
      <c r="V400" s="33"/>
      <c r="W400" s="35"/>
      <c r="X400" s="38"/>
      <c r="Y400" s="38"/>
      <c r="Z400" s="38"/>
      <c r="AA400" s="31"/>
      <c r="AB400" s="30"/>
      <c r="AC400" s="30"/>
      <c r="AD400" s="30"/>
      <c r="AE400" s="30"/>
      <c r="AF400" s="30"/>
      <c r="AG400" s="30"/>
      <c r="AH400" s="30"/>
      <c r="AI400" s="30"/>
      <c r="AJ400" s="30"/>
      <c r="AK400" s="31"/>
      <c r="AL400" s="30"/>
      <c r="AM400" s="30"/>
      <c r="AN400" s="30"/>
      <c r="AO400" s="31"/>
      <c r="AP400" s="23"/>
      <c r="AQ400" s="23"/>
      <c r="AR400" s="32"/>
      <c r="AS400" s="30"/>
      <c r="AT400" s="30"/>
      <c r="AU400" s="30"/>
      <c r="AV400" s="30"/>
      <c r="AW400" s="30"/>
      <c r="AX400" s="30"/>
      <c r="AY400" s="30"/>
      <c r="AZ400" s="30"/>
      <c r="BA400" s="23"/>
      <c r="BB400" s="23"/>
      <c r="BC400" s="32"/>
      <c r="BD400" s="356"/>
    </row>
    <row r="401" spans="4:56" x14ac:dyDescent="0.25">
      <c r="D401" s="40"/>
      <c r="E401" s="31"/>
      <c r="F401" s="23"/>
      <c r="G401" s="31"/>
      <c r="H401" s="23"/>
      <c r="I401" s="23"/>
      <c r="J401" s="23"/>
      <c r="K401" s="23"/>
      <c r="L401" s="23"/>
      <c r="M401" s="32"/>
      <c r="N401" s="33"/>
      <c r="O401" s="34"/>
      <c r="P401" s="33"/>
      <c r="Q401" s="34"/>
      <c r="R401" s="34"/>
      <c r="S401" s="33"/>
      <c r="T401" s="33"/>
      <c r="U401" s="34"/>
      <c r="V401" s="33"/>
      <c r="W401" s="35"/>
      <c r="X401" s="38"/>
      <c r="Y401" s="38"/>
      <c r="Z401" s="38"/>
      <c r="AA401" s="31"/>
      <c r="AB401" s="30"/>
      <c r="AC401" s="30"/>
      <c r="AD401" s="30"/>
      <c r="AE401" s="30"/>
      <c r="AF401" s="30"/>
      <c r="AG401" s="30"/>
      <c r="AH401" s="30"/>
      <c r="AI401" s="30"/>
      <c r="AJ401" s="30"/>
      <c r="AK401" s="31"/>
      <c r="AL401" s="30"/>
      <c r="AM401" s="30"/>
      <c r="AN401" s="30"/>
      <c r="AO401" s="31"/>
      <c r="AP401" s="23"/>
      <c r="AQ401" s="23"/>
      <c r="AR401" s="32"/>
      <c r="AS401" s="30"/>
      <c r="AT401" s="30"/>
      <c r="AU401" s="30"/>
      <c r="AV401" s="30"/>
      <c r="AW401" s="30"/>
      <c r="AX401" s="30"/>
      <c r="AY401" s="30"/>
      <c r="AZ401" s="30"/>
      <c r="BA401" s="23"/>
      <c r="BB401" s="23"/>
      <c r="BC401" s="32"/>
      <c r="BD401" s="356"/>
    </row>
    <row r="402" spans="4:56" x14ac:dyDescent="0.25">
      <c r="D402" s="40"/>
      <c r="E402" s="31"/>
      <c r="F402" s="23"/>
      <c r="G402" s="31"/>
      <c r="H402" s="23"/>
      <c r="I402" s="23"/>
      <c r="J402" s="23"/>
      <c r="K402" s="23"/>
      <c r="L402" s="23"/>
      <c r="M402" s="32"/>
      <c r="N402" s="33"/>
      <c r="O402" s="34"/>
      <c r="P402" s="33"/>
      <c r="Q402" s="34"/>
      <c r="R402" s="34"/>
      <c r="S402" s="33"/>
      <c r="T402" s="33"/>
      <c r="U402" s="34"/>
      <c r="V402" s="33"/>
      <c r="W402" s="35"/>
      <c r="X402" s="38"/>
      <c r="Y402" s="38"/>
      <c r="Z402" s="38"/>
      <c r="AA402" s="31"/>
      <c r="AB402" s="30"/>
      <c r="AC402" s="30"/>
      <c r="AD402" s="30"/>
      <c r="AE402" s="30"/>
      <c r="AF402" s="30"/>
      <c r="AG402" s="30"/>
      <c r="AH402" s="30"/>
      <c r="AI402" s="30"/>
      <c r="AJ402" s="30"/>
      <c r="AK402" s="31"/>
      <c r="AL402" s="30"/>
      <c r="AM402" s="30"/>
      <c r="AN402" s="30"/>
      <c r="AO402" s="31"/>
      <c r="AP402" s="23"/>
      <c r="AQ402" s="23"/>
      <c r="AR402" s="32"/>
      <c r="AS402" s="30"/>
      <c r="AT402" s="30"/>
      <c r="AU402" s="30"/>
      <c r="AV402" s="30"/>
      <c r="AW402" s="30"/>
      <c r="AX402" s="30"/>
      <c r="AY402" s="30"/>
      <c r="AZ402" s="30"/>
      <c r="BA402" s="23"/>
      <c r="BB402" s="23"/>
      <c r="BC402" s="32"/>
      <c r="BD402" s="356"/>
    </row>
    <row r="403" spans="4:56" x14ac:dyDescent="0.25">
      <c r="D403" s="40"/>
      <c r="E403" s="31"/>
      <c r="F403" s="23"/>
      <c r="G403" s="31"/>
      <c r="H403" s="23"/>
      <c r="I403" s="23"/>
      <c r="J403" s="23"/>
      <c r="K403" s="23"/>
      <c r="L403" s="23"/>
      <c r="M403" s="32"/>
      <c r="N403" s="33"/>
      <c r="O403" s="34"/>
      <c r="P403" s="33"/>
      <c r="Q403" s="34"/>
      <c r="R403" s="34"/>
      <c r="S403" s="33"/>
      <c r="T403" s="33"/>
      <c r="U403" s="34"/>
      <c r="V403" s="33"/>
      <c r="W403" s="35"/>
      <c r="X403" s="38"/>
      <c r="Y403" s="38"/>
      <c r="Z403" s="38"/>
      <c r="AA403" s="31"/>
      <c r="AB403" s="30"/>
      <c r="AC403" s="30"/>
      <c r="AD403" s="30"/>
      <c r="AE403" s="30"/>
      <c r="AF403" s="30"/>
      <c r="AG403" s="30"/>
      <c r="AH403" s="30"/>
      <c r="AI403" s="30"/>
      <c r="AJ403" s="30"/>
      <c r="AK403" s="31"/>
      <c r="AL403" s="30"/>
      <c r="AM403" s="30"/>
      <c r="AN403" s="30"/>
      <c r="AO403" s="31"/>
      <c r="AP403" s="23"/>
      <c r="AQ403" s="23"/>
      <c r="AR403" s="32"/>
      <c r="AS403" s="30"/>
      <c r="AT403" s="30"/>
      <c r="AU403" s="30"/>
      <c r="AV403" s="30"/>
      <c r="AW403" s="30"/>
      <c r="AX403" s="30"/>
      <c r="AY403" s="30"/>
      <c r="AZ403" s="30"/>
      <c r="BA403" s="23"/>
      <c r="BB403" s="23"/>
      <c r="BC403" s="32"/>
      <c r="BD403" s="356"/>
    </row>
    <row r="404" spans="4:56" x14ac:dyDescent="0.25">
      <c r="D404" s="40"/>
      <c r="E404" s="31"/>
      <c r="F404" s="23"/>
      <c r="G404" s="31"/>
      <c r="H404" s="23"/>
      <c r="I404" s="23"/>
      <c r="J404" s="23"/>
      <c r="K404" s="23"/>
      <c r="L404" s="23"/>
      <c r="M404" s="32"/>
      <c r="N404" s="33"/>
      <c r="O404" s="34"/>
      <c r="P404" s="33"/>
      <c r="Q404" s="34"/>
      <c r="R404" s="34"/>
      <c r="S404" s="33"/>
      <c r="T404" s="33"/>
      <c r="U404" s="34"/>
      <c r="V404" s="33"/>
      <c r="W404" s="35"/>
      <c r="X404" s="38"/>
      <c r="Y404" s="38"/>
      <c r="Z404" s="38"/>
      <c r="AA404" s="31"/>
      <c r="AB404" s="30"/>
      <c r="AC404" s="30"/>
      <c r="AD404" s="30"/>
      <c r="AE404" s="30"/>
      <c r="AF404" s="30"/>
      <c r="AG404" s="30"/>
      <c r="AH404" s="30"/>
      <c r="AI404" s="30"/>
      <c r="AJ404" s="30"/>
      <c r="AK404" s="31"/>
      <c r="AL404" s="30"/>
      <c r="AM404" s="30"/>
      <c r="AN404" s="30"/>
      <c r="AO404" s="31"/>
      <c r="AP404" s="23"/>
      <c r="AQ404" s="23"/>
      <c r="AR404" s="32"/>
      <c r="AS404" s="30"/>
      <c r="AT404" s="30"/>
      <c r="AU404" s="30"/>
      <c r="AV404" s="30"/>
      <c r="AW404" s="30"/>
      <c r="AX404" s="30"/>
      <c r="AY404" s="30"/>
      <c r="AZ404" s="30"/>
      <c r="BA404" s="23"/>
      <c r="BB404" s="23"/>
      <c r="BC404" s="32"/>
      <c r="BD404" s="356"/>
    </row>
    <row r="405" spans="4:56" x14ac:dyDescent="0.25">
      <c r="D405" s="40"/>
      <c r="E405" s="31"/>
      <c r="F405" s="23"/>
      <c r="G405" s="31"/>
      <c r="H405" s="23"/>
      <c r="I405" s="23"/>
      <c r="J405" s="23"/>
      <c r="K405" s="23"/>
      <c r="L405" s="23"/>
      <c r="M405" s="32"/>
      <c r="N405" s="33"/>
      <c r="O405" s="34"/>
      <c r="P405" s="33"/>
      <c r="Q405" s="34"/>
      <c r="R405" s="34"/>
      <c r="S405" s="33"/>
      <c r="T405" s="33"/>
      <c r="U405" s="34"/>
      <c r="V405" s="33"/>
      <c r="W405" s="35"/>
      <c r="X405" s="38"/>
      <c r="Y405" s="38"/>
      <c r="Z405" s="38"/>
      <c r="AA405" s="31"/>
      <c r="AB405" s="30"/>
      <c r="AC405" s="30"/>
      <c r="AD405" s="30"/>
      <c r="AE405" s="30"/>
      <c r="AF405" s="30"/>
      <c r="AG405" s="30"/>
      <c r="AH405" s="30"/>
      <c r="AI405" s="30"/>
      <c r="AJ405" s="30"/>
      <c r="AK405" s="31"/>
      <c r="AL405" s="30"/>
      <c r="AM405" s="30"/>
      <c r="AN405" s="30"/>
      <c r="AO405" s="31"/>
      <c r="AP405" s="23"/>
      <c r="AQ405" s="23"/>
      <c r="AR405" s="32"/>
      <c r="AS405" s="30"/>
      <c r="AT405" s="30"/>
      <c r="AU405" s="30"/>
      <c r="AV405" s="30"/>
      <c r="AW405" s="30"/>
      <c r="AX405" s="30"/>
      <c r="AY405" s="30"/>
      <c r="AZ405" s="30"/>
      <c r="BA405" s="23"/>
      <c r="BB405" s="23"/>
      <c r="BC405" s="32"/>
      <c r="BD405" s="356"/>
    </row>
    <row r="406" spans="4:56" x14ac:dyDescent="0.25">
      <c r="D406" s="40"/>
      <c r="E406" s="31"/>
      <c r="F406" s="23"/>
      <c r="G406" s="31"/>
      <c r="H406" s="23"/>
      <c r="I406" s="23"/>
      <c r="J406" s="23"/>
      <c r="K406" s="23"/>
      <c r="L406" s="23"/>
      <c r="M406" s="32"/>
      <c r="N406" s="33"/>
      <c r="O406" s="34"/>
      <c r="P406" s="33"/>
      <c r="Q406" s="34"/>
      <c r="R406" s="34"/>
      <c r="S406" s="33"/>
      <c r="T406" s="33"/>
      <c r="U406" s="34"/>
      <c r="V406" s="33"/>
      <c r="W406" s="35"/>
      <c r="X406" s="38"/>
      <c r="Y406" s="38"/>
      <c r="Z406" s="38"/>
      <c r="AA406" s="31"/>
      <c r="AB406" s="30"/>
      <c r="AC406" s="30"/>
      <c r="AD406" s="30"/>
      <c r="AE406" s="30"/>
      <c r="AF406" s="30"/>
      <c r="AG406" s="30"/>
      <c r="AH406" s="30"/>
      <c r="AI406" s="30"/>
      <c r="AJ406" s="30"/>
      <c r="AK406" s="31"/>
      <c r="AL406" s="30"/>
      <c r="AM406" s="30"/>
      <c r="AN406" s="30"/>
      <c r="AO406" s="31"/>
      <c r="AP406" s="23"/>
      <c r="AQ406" s="23"/>
      <c r="AR406" s="32"/>
      <c r="AS406" s="30"/>
      <c r="AT406" s="30"/>
      <c r="AU406" s="30"/>
      <c r="AV406" s="30"/>
      <c r="AW406" s="30"/>
      <c r="AX406" s="30"/>
      <c r="AY406" s="30"/>
      <c r="AZ406" s="30"/>
      <c r="BA406" s="23"/>
      <c r="BB406" s="23"/>
      <c r="BC406" s="32"/>
      <c r="BD406" s="356"/>
    </row>
    <row r="407" spans="4:56" x14ac:dyDescent="0.25">
      <c r="D407" s="40"/>
      <c r="E407" s="31"/>
      <c r="F407" s="23"/>
      <c r="G407" s="31"/>
      <c r="H407" s="23"/>
      <c r="I407" s="23"/>
      <c r="J407" s="23"/>
      <c r="K407" s="23"/>
      <c r="L407" s="23"/>
      <c r="M407" s="32"/>
      <c r="N407" s="33"/>
      <c r="O407" s="34"/>
      <c r="P407" s="33"/>
      <c r="Q407" s="34"/>
      <c r="R407" s="34"/>
      <c r="S407" s="33"/>
      <c r="T407" s="33"/>
      <c r="U407" s="34"/>
      <c r="V407" s="33"/>
      <c r="W407" s="35"/>
      <c r="X407" s="38"/>
      <c r="Y407" s="38"/>
      <c r="Z407" s="38"/>
      <c r="AA407" s="31"/>
      <c r="AB407" s="30"/>
      <c r="AC407" s="30"/>
      <c r="AD407" s="30"/>
      <c r="AE407" s="30"/>
      <c r="AF407" s="30"/>
      <c r="AG407" s="30"/>
      <c r="AH407" s="30"/>
      <c r="AI407" s="30"/>
      <c r="AJ407" s="30"/>
      <c r="AK407" s="31"/>
      <c r="AL407" s="30"/>
      <c r="AM407" s="30"/>
      <c r="AN407" s="30"/>
      <c r="AO407" s="31"/>
      <c r="AP407" s="23"/>
      <c r="AQ407" s="23"/>
      <c r="AR407" s="32"/>
      <c r="AS407" s="30"/>
      <c r="AT407" s="30"/>
      <c r="AU407" s="30"/>
      <c r="AV407" s="30"/>
      <c r="AW407" s="30"/>
      <c r="AX407" s="30"/>
      <c r="AY407" s="30"/>
      <c r="AZ407" s="30"/>
      <c r="BA407" s="23"/>
      <c r="BB407" s="23"/>
      <c r="BC407" s="32"/>
      <c r="BD407" s="356"/>
    </row>
    <row r="408" spans="4:56" x14ac:dyDescent="0.25">
      <c r="D408" s="40"/>
      <c r="E408" s="31"/>
      <c r="F408" s="23"/>
      <c r="G408" s="31"/>
      <c r="H408" s="23"/>
      <c r="I408" s="23"/>
      <c r="J408" s="23"/>
      <c r="K408" s="23"/>
      <c r="L408" s="23"/>
      <c r="M408" s="32"/>
      <c r="N408" s="33"/>
      <c r="O408" s="34"/>
      <c r="P408" s="33"/>
      <c r="Q408" s="34"/>
      <c r="R408" s="34"/>
      <c r="S408" s="33"/>
      <c r="T408" s="33"/>
      <c r="U408" s="34"/>
      <c r="V408" s="33"/>
      <c r="W408" s="35"/>
      <c r="X408" s="38"/>
      <c r="Y408" s="38"/>
      <c r="Z408" s="38"/>
      <c r="AA408" s="31"/>
      <c r="AB408" s="30"/>
      <c r="AC408" s="30"/>
      <c r="AD408" s="30"/>
      <c r="AE408" s="30"/>
      <c r="AF408" s="30"/>
      <c r="AG408" s="30"/>
      <c r="AH408" s="30"/>
      <c r="AI408" s="30"/>
      <c r="AJ408" s="30"/>
      <c r="AK408" s="31"/>
      <c r="AL408" s="30"/>
      <c r="AM408" s="30"/>
      <c r="AN408" s="30"/>
      <c r="AO408" s="31"/>
      <c r="AP408" s="23"/>
      <c r="AQ408" s="23"/>
      <c r="AR408" s="32"/>
      <c r="AS408" s="30"/>
      <c r="AT408" s="30"/>
      <c r="AU408" s="30"/>
      <c r="AV408" s="30"/>
      <c r="AW408" s="30"/>
      <c r="AX408" s="30"/>
      <c r="AY408" s="30"/>
      <c r="AZ408" s="30"/>
      <c r="BA408" s="23"/>
      <c r="BB408" s="23"/>
      <c r="BC408" s="32"/>
      <c r="BD408" s="356"/>
    </row>
    <row r="409" spans="4:56" x14ac:dyDescent="0.25">
      <c r="D409" s="40"/>
      <c r="E409" s="31"/>
      <c r="F409" s="23"/>
      <c r="G409" s="31"/>
      <c r="H409" s="23"/>
      <c r="I409" s="23"/>
      <c r="J409" s="23"/>
      <c r="K409" s="23"/>
      <c r="L409" s="23"/>
      <c r="M409" s="32"/>
      <c r="N409" s="33"/>
      <c r="O409" s="34"/>
      <c r="P409" s="33"/>
      <c r="Q409" s="34"/>
      <c r="R409" s="34"/>
      <c r="S409" s="33"/>
      <c r="T409" s="33"/>
      <c r="U409" s="34"/>
      <c r="V409" s="33"/>
      <c r="W409" s="35"/>
      <c r="X409" s="38"/>
      <c r="Y409" s="38"/>
      <c r="Z409" s="38"/>
      <c r="AA409" s="31"/>
      <c r="AB409" s="30"/>
      <c r="AC409" s="30"/>
      <c r="AD409" s="30"/>
      <c r="AE409" s="30"/>
      <c r="AF409" s="30"/>
      <c r="AG409" s="30"/>
      <c r="AH409" s="30"/>
      <c r="AI409" s="30"/>
      <c r="AJ409" s="30"/>
      <c r="AK409" s="31"/>
      <c r="AL409" s="30"/>
      <c r="AM409" s="30"/>
      <c r="AN409" s="30"/>
      <c r="AO409" s="31"/>
      <c r="AP409" s="23"/>
      <c r="AQ409" s="23"/>
      <c r="AR409" s="32"/>
      <c r="AS409" s="30"/>
      <c r="AT409" s="30"/>
      <c r="AU409" s="30"/>
      <c r="AV409" s="30"/>
      <c r="AW409" s="30"/>
      <c r="AX409" s="30"/>
      <c r="AY409" s="30"/>
      <c r="AZ409" s="30"/>
      <c r="BA409" s="23"/>
      <c r="BB409" s="23"/>
      <c r="BC409" s="32"/>
      <c r="BD409" s="356"/>
    </row>
    <row r="410" spans="4:56" x14ac:dyDescent="0.25">
      <c r="D410" s="40"/>
      <c r="E410" s="31"/>
      <c r="F410" s="23"/>
      <c r="G410" s="31"/>
      <c r="H410" s="23"/>
      <c r="I410" s="23"/>
      <c r="J410" s="23"/>
      <c r="K410" s="23"/>
      <c r="L410" s="23"/>
      <c r="M410" s="32"/>
      <c r="N410" s="33"/>
      <c r="O410" s="34"/>
      <c r="P410" s="33"/>
      <c r="Q410" s="34"/>
      <c r="R410" s="34"/>
      <c r="S410" s="33"/>
      <c r="T410" s="33"/>
      <c r="U410" s="34"/>
      <c r="V410" s="33"/>
      <c r="W410" s="35"/>
      <c r="X410" s="38"/>
      <c r="Y410" s="38"/>
      <c r="Z410" s="38"/>
      <c r="AA410" s="31"/>
      <c r="AB410" s="30"/>
      <c r="AC410" s="30"/>
      <c r="AD410" s="30"/>
      <c r="AE410" s="30"/>
      <c r="AF410" s="30"/>
      <c r="AG410" s="30"/>
      <c r="AH410" s="30"/>
      <c r="AI410" s="30"/>
      <c r="AJ410" s="30"/>
      <c r="AK410" s="31"/>
      <c r="AL410" s="30"/>
      <c r="AM410" s="30"/>
      <c r="AN410" s="30"/>
      <c r="AO410" s="31"/>
      <c r="AP410" s="23"/>
      <c r="AQ410" s="23"/>
      <c r="AR410" s="32"/>
      <c r="AS410" s="30"/>
      <c r="AT410" s="30"/>
      <c r="AU410" s="30"/>
      <c r="AV410" s="30"/>
      <c r="AW410" s="30"/>
      <c r="AX410" s="30"/>
      <c r="AY410" s="30"/>
      <c r="AZ410" s="30"/>
      <c r="BA410" s="23"/>
      <c r="BB410" s="23"/>
      <c r="BC410" s="32"/>
      <c r="BD410" s="356"/>
    </row>
    <row r="411" spans="4:56" x14ac:dyDescent="0.25">
      <c r="D411" s="40"/>
      <c r="E411" s="31"/>
      <c r="F411" s="23"/>
      <c r="G411" s="31"/>
      <c r="H411" s="23"/>
      <c r="I411" s="23"/>
      <c r="J411" s="23"/>
      <c r="K411" s="23"/>
      <c r="L411" s="23"/>
      <c r="M411" s="32"/>
      <c r="N411" s="33"/>
      <c r="O411" s="34"/>
      <c r="P411" s="33"/>
      <c r="Q411" s="34"/>
      <c r="R411" s="34"/>
      <c r="S411" s="33"/>
      <c r="T411" s="33"/>
      <c r="U411" s="34"/>
      <c r="V411" s="33"/>
      <c r="W411" s="35"/>
      <c r="X411" s="38"/>
      <c r="Y411" s="38"/>
      <c r="Z411" s="38"/>
      <c r="AA411" s="31"/>
      <c r="AB411" s="30"/>
      <c r="AC411" s="30"/>
      <c r="AD411" s="30"/>
      <c r="AE411" s="30"/>
      <c r="AF411" s="30"/>
      <c r="AG411" s="30"/>
      <c r="AH411" s="30"/>
      <c r="AI411" s="30"/>
      <c r="AJ411" s="30"/>
      <c r="AK411" s="31"/>
      <c r="AL411" s="30"/>
      <c r="AM411" s="30"/>
      <c r="AN411" s="30"/>
      <c r="AO411" s="31"/>
      <c r="AP411" s="23"/>
      <c r="AQ411" s="23"/>
      <c r="AR411" s="32"/>
      <c r="AS411" s="30"/>
      <c r="AT411" s="30"/>
      <c r="AU411" s="30"/>
      <c r="AV411" s="30"/>
      <c r="AW411" s="30"/>
      <c r="AX411" s="30"/>
      <c r="AY411" s="30"/>
      <c r="AZ411" s="30"/>
      <c r="BA411" s="23"/>
      <c r="BB411" s="23"/>
      <c r="BC411" s="32"/>
      <c r="BD411" s="356"/>
    </row>
    <row r="412" spans="4:56" x14ac:dyDescent="0.25">
      <c r="D412" s="40"/>
      <c r="E412" s="31"/>
      <c r="F412" s="23"/>
      <c r="G412" s="31"/>
      <c r="H412" s="23"/>
      <c r="I412" s="23"/>
      <c r="J412" s="23"/>
      <c r="K412" s="23"/>
      <c r="L412" s="23"/>
      <c r="M412" s="32"/>
      <c r="N412" s="33"/>
      <c r="O412" s="34"/>
      <c r="P412" s="33"/>
      <c r="Q412" s="34"/>
      <c r="R412" s="34"/>
      <c r="S412" s="33"/>
      <c r="T412" s="33"/>
      <c r="U412" s="34"/>
      <c r="V412" s="33"/>
      <c r="W412" s="35"/>
      <c r="X412" s="38"/>
      <c r="Y412" s="38"/>
      <c r="Z412" s="38"/>
      <c r="AA412" s="31"/>
      <c r="AB412" s="30"/>
      <c r="AC412" s="30"/>
      <c r="AD412" s="30"/>
      <c r="AE412" s="30"/>
      <c r="AF412" s="30"/>
      <c r="AG412" s="30"/>
      <c r="AH412" s="30"/>
      <c r="AI412" s="30"/>
      <c r="AJ412" s="30"/>
      <c r="AK412" s="31"/>
      <c r="AL412" s="30"/>
      <c r="AM412" s="30"/>
      <c r="AN412" s="30"/>
      <c r="AO412" s="31"/>
      <c r="AP412" s="23"/>
      <c r="AQ412" s="23"/>
      <c r="AR412" s="32"/>
      <c r="AS412" s="30"/>
      <c r="AT412" s="30"/>
      <c r="AU412" s="30"/>
      <c r="AV412" s="30"/>
      <c r="AW412" s="30"/>
      <c r="AX412" s="30"/>
      <c r="AY412" s="30"/>
      <c r="AZ412" s="30"/>
      <c r="BA412" s="23"/>
      <c r="BB412" s="23"/>
      <c r="BC412" s="32"/>
      <c r="BD412" s="356"/>
    </row>
    <row r="413" spans="4:56" x14ac:dyDescent="0.25">
      <c r="D413" s="40"/>
      <c r="E413" s="31"/>
      <c r="F413" s="23"/>
      <c r="G413" s="31"/>
      <c r="H413" s="23"/>
      <c r="I413" s="23"/>
      <c r="J413" s="23"/>
      <c r="K413" s="23"/>
      <c r="L413" s="23"/>
      <c r="M413" s="32"/>
      <c r="N413" s="33"/>
      <c r="O413" s="34"/>
      <c r="P413" s="33"/>
      <c r="Q413" s="34"/>
      <c r="R413" s="34"/>
      <c r="S413" s="33"/>
      <c r="T413" s="33"/>
      <c r="U413" s="34"/>
      <c r="V413" s="33"/>
      <c r="W413" s="35"/>
      <c r="X413" s="38"/>
      <c r="Y413" s="38"/>
      <c r="Z413" s="38"/>
      <c r="AA413" s="31"/>
      <c r="AB413" s="30"/>
      <c r="AC413" s="30"/>
      <c r="AD413" s="30"/>
      <c r="AE413" s="30"/>
      <c r="AF413" s="30"/>
      <c r="AG413" s="30"/>
      <c r="AH413" s="30"/>
      <c r="AI413" s="30"/>
      <c r="AJ413" s="30"/>
      <c r="AK413" s="31"/>
      <c r="AL413" s="30"/>
      <c r="AM413" s="30"/>
      <c r="AN413" s="30"/>
      <c r="AO413" s="31"/>
      <c r="AP413" s="23"/>
      <c r="AQ413" s="23"/>
      <c r="AR413" s="32"/>
      <c r="AS413" s="30"/>
      <c r="AT413" s="30"/>
      <c r="AU413" s="30"/>
      <c r="AV413" s="30"/>
      <c r="AW413" s="30"/>
      <c r="AX413" s="30"/>
      <c r="AY413" s="30"/>
      <c r="AZ413" s="30"/>
      <c r="BA413" s="23"/>
      <c r="BB413" s="23"/>
      <c r="BC413" s="32"/>
      <c r="BD413" s="356"/>
    </row>
    <row r="414" spans="4:56" x14ac:dyDescent="0.25">
      <c r="D414" s="40"/>
      <c r="E414" s="31"/>
      <c r="F414" s="23"/>
      <c r="G414" s="31"/>
      <c r="H414" s="23"/>
      <c r="I414" s="23"/>
      <c r="J414" s="23"/>
      <c r="K414" s="23"/>
      <c r="L414" s="23"/>
      <c r="M414" s="32"/>
      <c r="N414" s="33"/>
      <c r="O414" s="34"/>
      <c r="P414" s="33"/>
      <c r="Q414" s="34"/>
      <c r="R414" s="34"/>
      <c r="S414" s="33"/>
      <c r="T414" s="33"/>
      <c r="U414" s="34"/>
      <c r="V414" s="33"/>
      <c r="W414" s="35"/>
      <c r="X414" s="38"/>
      <c r="Y414" s="38"/>
      <c r="Z414" s="38"/>
      <c r="AA414" s="31"/>
      <c r="AB414" s="30"/>
      <c r="AC414" s="30"/>
      <c r="AD414" s="30"/>
      <c r="AE414" s="30"/>
      <c r="AF414" s="30"/>
      <c r="AG414" s="30"/>
      <c r="AH414" s="30"/>
      <c r="AI414" s="30"/>
      <c r="AJ414" s="30"/>
      <c r="AK414" s="31"/>
      <c r="AL414" s="30"/>
      <c r="AM414" s="30"/>
      <c r="AN414" s="30"/>
      <c r="AO414" s="31"/>
      <c r="AP414" s="23"/>
      <c r="AQ414" s="23"/>
      <c r="AR414" s="32"/>
      <c r="AS414" s="30"/>
      <c r="AT414" s="30"/>
      <c r="AU414" s="30"/>
      <c r="AV414" s="30"/>
      <c r="AW414" s="30"/>
      <c r="AX414" s="30"/>
      <c r="AY414" s="30"/>
      <c r="AZ414" s="30"/>
      <c r="BA414" s="23"/>
      <c r="BB414" s="23"/>
      <c r="BC414" s="32"/>
      <c r="BD414" s="356"/>
    </row>
    <row r="415" spans="4:56" x14ac:dyDescent="0.25">
      <c r="D415" s="40"/>
      <c r="E415" s="31"/>
      <c r="F415" s="23"/>
      <c r="G415" s="31"/>
      <c r="H415" s="23"/>
      <c r="I415" s="23"/>
      <c r="J415" s="23"/>
      <c r="K415" s="23"/>
      <c r="L415" s="23"/>
      <c r="M415" s="32"/>
      <c r="N415" s="33"/>
      <c r="O415" s="34"/>
      <c r="P415" s="33"/>
      <c r="Q415" s="34"/>
      <c r="R415" s="34"/>
      <c r="S415" s="33"/>
      <c r="T415" s="33"/>
      <c r="U415" s="34"/>
      <c r="V415" s="33"/>
      <c r="W415" s="35"/>
      <c r="X415" s="38"/>
      <c r="Y415" s="38"/>
      <c r="Z415" s="38"/>
      <c r="AA415" s="31"/>
      <c r="AB415" s="30"/>
      <c r="AC415" s="30"/>
      <c r="AD415" s="30"/>
      <c r="AE415" s="30"/>
      <c r="AF415" s="30"/>
      <c r="AG415" s="30"/>
      <c r="AH415" s="30"/>
      <c r="AI415" s="30"/>
      <c r="AJ415" s="30"/>
      <c r="AK415" s="31"/>
      <c r="AL415" s="30"/>
      <c r="AM415" s="30"/>
      <c r="AN415" s="30"/>
      <c r="AO415" s="31"/>
      <c r="AP415" s="23"/>
      <c r="AQ415" s="23"/>
      <c r="AR415" s="32"/>
      <c r="AS415" s="30"/>
      <c r="AT415" s="30"/>
      <c r="AU415" s="30"/>
      <c r="AV415" s="30"/>
      <c r="AW415" s="30"/>
      <c r="AX415" s="30"/>
      <c r="AY415" s="30"/>
      <c r="AZ415" s="30"/>
      <c r="BA415" s="23"/>
      <c r="BB415" s="23"/>
      <c r="BC415" s="32"/>
      <c r="BD415" s="356"/>
    </row>
    <row r="416" spans="4:56" x14ac:dyDescent="0.25">
      <c r="D416" s="40"/>
      <c r="E416" s="31"/>
      <c r="F416" s="23"/>
      <c r="G416" s="31"/>
      <c r="H416" s="23"/>
      <c r="I416" s="23"/>
      <c r="J416" s="23"/>
      <c r="K416" s="23"/>
      <c r="L416" s="23"/>
      <c r="M416" s="32"/>
      <c r="N416" s="33"/>
      <c r="O416" s="34"/>
      <c r="P416" s="33"/>
      <c r="Q416" s="34"/>
      <c r="R416" s="34"/>
      <c r="S416" s="33"/>
      <c r="T416" s="33"/>
      <c r="U416" s="34"/>
      <c r="V416" s="33"/>
      <c r="W416" s="35"/>
      <c r="X416" s="38"/>
      <c r="Y416" s="38"/>
      <c r="Z416" s="38"/>
      <c r="AA416" s="31"/>
      <c r="AB416" s="30"/>
      <c r="AC416" s="30"/>
      <c r="AD416" s="30"/>
      <c r="AE416" s="30"/>
      <c r="AF416" s="30"/>
      <c r="AG416" s="30"/>
      <c r="AH416" s="30"/>
      <c r="AI416" s="30"/>
      <c r="AJ416" s="30"/>
      <c r="AK416" s="31"/>
      <c r="AL416" s="30"/>
      <c r="AM416" s="30"/>
      <c r="AN416" s="30"/>
      <c r="AO416" s="31"/>
      <c r="AP416" s="23"/>
      <c r="AQ416" s="23"/>
      <c r="AR416" s="32"/>
      <c r="AS416" s="30"/>
      <c r="AT416" s="30"/>
      <c r="AU416" s="30"/>
      <c r="AV416" s="30"/>
      <c r="AW416" s="30"/>
      <c r="AX416" s="30"/>
      <c r="AY416" s="30"/>
      <c r="AZ416" s="30"/>
      <c r="BA416" s="23"/>
      <c r="BB416" s="23"/>
      <c r="BC416" s="32"/>
      <c r="BD416" s="356"/>
    </row>
    <row r="417" spans="4:56" x14ac:dyDescent="0.25">
      <c r="D417" s="40"/>
      <c r="E417" s="31"/>
      <c r="F417" s="23"/>
      <c r="G417" s="31"/>
      <c r="H417" s="23"/>
      <c r="I417" s="23"/>
      <c r="J417" s="23"/>
      <c r="K417" s="23"/>
      <c r="L417" s="23"/>
      <c r="M417" s="32"/>
      <c r="N417" s="33"/>
      <c r="O417" s="34"/>
      <c r="P417" s="33"/>
      <c r="Q417" s="34"/>
      <c r="R417" s="34"/>
      <c r="S417" s="33"/>
      <c r="T417" s="33"/>
      <c r="U417" s="34"/>
      <c r="V417" s="33"/>
      <c r="W417" s="35"/>
      <c r="X417" s="38"/>
      <c r="Y417" s="38"/>
      <c r="Z417" s="38"/>
      <c r="AA417" s="31"/>
      <c r="AB417" s="30"/>
      <c r="AC417" s="30"/>
      <c r="AD417" s="30"/>
      <c r="AE417" s="30"/>
      <c r="AF417" s="30"/>
      <c r="AG417" s="30"/>
      <c r="AH417" s="30"/>
      <c r="AI417" s="30"/>
      <c r="AJ417" s="30"/>
      <c r="AK417" s="31"/>
      <c r="AL417" s="30"/>
      <c r="AM417" s="30"/>
      <c r="AN417" s="30"/>
      <c r="AO417" s="31"/>
      <c r="AP417" s="23"/>
      <c r="AQ417" s="23"/>
      <c r="AR417" s="32"/>
      <c r="AS417" s="30"/>
      <c r="AT417" s="30"/>
      <c r="AU417" s="30"/>
      <c r="AV417" s="30"/>
      <c r="AW417" s="30"/>
      <c r="AX417" s="30"/>
      <c r="AY417" s="30"/>
      <c r="AZ417" s="30"/>
      <c r="BA417" s="23"/>
      <c r="BB417" s="23"/>
      <c r="BC417" s="32"/>
      <c r="BD417" s="356"/>
    </row>
    <row r="418" spans="4:56" x14ac:dyDescent="0.25">
      <c r="D418" s="40"/>
      <c r="E418" s="31"/>
      <c r="F418" s="23"/>
      <c r="G418" s="31"/>
      <c r="H418" s="23"/>
      <c r="I418" s="23"/>
      <c r="J418" s="23"/>
      <c r="K418" s="23"/>
      <c r="L418" s="23"/>
      <c r="M418" s="32"/>
      <c r="N418" s="33"/>
      <c r="O418" s="34"/>
      <c r="P418" s="33"/>
      <c r="Q418" s="34"/>
      <c r="R418" s="34"/>
      <c r="S418" s="33"/>
      <c r="T418" s="33"/>
      <c r="U418" s="34"/>
      <c r="V418" s="33"/>
      <c r="W418" s="35"/>
      <c r="X418" s="38"/>
      <c r="Y418" s="38"/>
      <c r="Z418" s="38"/>
      <c r="AA418" s="31"/>
      <c r="AB418" s="30"/>
      <c r="AC418" s="30"/>
      <c r="AD418" s="30"/>
      <c r="AE418" s="30"/>
      <c r="AF418" s="30"/>
      <c r="AG418" s="30"/>
      <c r="AH418" s="30"/>
      <c r="AI418" s="30"/>
      <c r="AJ418" s="30"/>
      <c r="AK418" s="31"/>
      <c r="AL418" s="30"/>
      <c r="AM418" s="30"/>
      <c r="AN418" s="30"/>
      <c r="AO418" s="31"/>
      <c r="AP418" s="23"/>
      <c r="AQ418" s="23"/>
      <c r="AR418" s="32"/>
      <c r="AS418" s="30"/>
      <c r="AT418" s="30"/>
      <c r="AU418" s="30"/>
      <c r="AV418" s="30"/>
      <c r="AW418" s="30"/>
      <c r="AX418" s="30"/>
      <c r="AY418" s="30"/>
      <c r="AZ418" s="30"/>
      <c r="BA418" s="23"/>
      <c r="BB418" s="23"/>
      <c r="BC418" s="32"/>
      <c r="BD418" s="356"/>
    </row>
    <row r="419" spans="4:56" x14ac:dyDescent="0.25">
      <c r="D419" s="40"/>
      <c r="E419" s="31"/>
      <c r="F419" s="23"/>
      <c r="G419" s="31"/>
      <c r="H419" s="23"/>
      <c r="I419" s="23"/>
      <c r="J419" s="23"/>
      <c r="K419" s="23"/>
      <c r="L419" s="23"/>
      <c r="M419" s="32"/>
      <c r="N419" s="33"/>
      <c r="O419" s="34"/>
      <c r="P419" s="33"/>
      <c r="Q419" s="34"/>
      <c r="R419" s="34"/>
      <c r="S419" s="33"/>
      <c r="T419" s="33"/>
      <c r="U419" s="34"/>
      <c r="V419" s="33"/>
      <c r="W419" s="35"/>
      <c r="X419" s="38"/>
      <c r="Y419" s="38"/>
      <c r="Z419" s="38"/>
      <c r="AA419" s="31"/>
      <c r="AB419" s="30"/>
      <c r="AC419" s="30"/>
      <c r="AD419" s="30"/>
      <c r="AE419" s="30"/>
      <c r="AF419" s="30"/>
      <c r="AG419" s="30"/>
      <c r="AH419" s="30"/>
      <c r="AI419" s="30"/>
      <c r="AJ419" s="30"/>
      <c r="AK419" s="31"/>
      <c r="AL419" s="30"/>
      <c r="AM419" s="30"/>
      <c r="AN419" s="30"/>
      <c r="AO419" s="31"/>
      <c r="AP419" s="23"/>
      <c r="AQ419" s="23"/>
      <c r="AR419" s="32"/>
      <c r="AS419" s="30"/>
      <c r="AT419" s="30"/>
      <c r="AU419" s="30"/>
      <c r="AV419" s="30"/>
      <c r="AW419" s="30"/>
      <c r="AX419" s="30"/>
      <c r="AY419" s="30"/>
      <c r="AZ419" s="30"/>
      <c r="BA419" s="23"/>
      <c r="BB419" s="23"/>
      <c r="BC419" s="32"/>
      <c r="BD419" s="356"/>
    </row>
    <row r="420" spans="4:56" x14ac:dyDescent="0.25">
      <c r="D420" s="40"/>
      <c r="E420" s="31"/>
      <c r="F420" s="23"/>
      <c r="G420" s="31"/>
      <c r="H420" s="23"/>
      <c r="I420" s="23"/>
      <c r="J420" s="23"/>
      <c r="K420" s="23"/>
      <c r="L420" s="23"/>
      <c r="M420" s="32"/>
      <c r="N420" s="33"/>
      <c r="O420" s="34"/>
      <c r="P420" s="33"/>
      <c r="Q420" s="34"/>
      <c r="R420" s="34"/>
      <c r="S420" s="33"/>
      <c r="T420" s="33"/>
      <c r="U420" s="34"/>
      <c r="V420" s="33"/>
      <c r="W420" s="35"/>
      <c r="X420" s="38"/>
      <c r="Y420" s="38"/>
      <c r="Z420" s="38"/>
      <c r="AA420" s="31"/>
      <c r="AB420" s="30"/>
      <c r="AC420" s="30"/>
      <c r="AD420" s="30"/>
      <c r="AE420" s="30"/>
      <c r="AF420" s="30"/>
      <c r="AG420" s="30"/>
      <c r="AH420" s="30"/>
      <c r="AI420" s="30"/>
      <c r="AJ420" s="30"/>
      <c r="AK420" s="31"/>
      <c r="AL420" s="30"/>
      <c r="AM420" s="30"/>
      <c r="AN420" s="30"/>
      <c r="AO420" s="31"/>
      <c r="AP420" s="23"/>
      <c r="AQ420" s="23"/>
      <c r="AR420" s="32"/>
      <c r="AS420" s="30"/>
      <c r="AT420" s="30"/>
      <c r="AU420" s="30"/>
      <c r="AV420" s="30"/>
      <c r="AW420" s="30"/>
      <c r="AX420" s="30"/>
      <c r="AY420" s="30"/>
      <c r="AZ420" s="30"/>
      <c r="BA420" s="23"/>
      <c r="BB420" s="23"/>
      <c r="BC420" s="32"/>
      <c r="BD420" s="356"/>
    </row>
    <row r="421" spans="4:56" x14ac:dyDescent="0.25">
      <c r="D421" s="40"/>
      <c r="E421" s="31"/>
      <c r="F421" s="23"/>
      <c r="G421" s="31"/>
      <c r="H421" s="23"/>
      <c r="I421" s="23"/>
      <c r="J421" s="23"/>
      <c r="K421" s="23"/>
      <c r="L421" s="23"/>
      <c r="M421" s="32"/>
      <c r="N421" s="33"/>
      <c r="O421" s="34"/>
      <c r="P421" s="33"/>
      <c r="Q421" s="34"/>
      <c r="R421" s="34"/>
      <c r="S421" s="33"/>
      <c r="T421" s="33"/>
      <c r="U421" s="34"/>
      <c r="V421" s="33"/>
      <c r="W421" s="35"/>
      <c r="X421" s="38"/>
      <c r="Y421" s="38"/>
      <c r="Z421" s="38"/>
      <c r="AA421" s="31"/>
      <c r="AB421" s="30"/>
      <c r="AC421" s="30"/>
      <c r="AD421" s="30"/>
      <c r="AE421" s="30"/>
      <c r="AF421" s="30"/>
      <c r="AG421" s="30"/>
      <c r="AH421" s="30"/>
      <c r="AI421" s="30"/>
      <c r="AJ421" s="30"/>
      <c r="AK421" s="31"/>
      <c r="AL421" s="30"/>
      <c r="AM421" s="30"/>
      <c r="AN421" s="30"/>
      <c r="AO421" s="31"/>
      <c r="AP421" s="23"/>
      <c r="AQ421" s="23"/>
      <c r="AR421" s="32"/>
      <c r="AS421" s="30"/>
      <c r="AT421" s="30"/>
      <c r="AU421" s="30"/>
      <c r="AV421" s="30"/>
      <c r="AW421" s="30"/>
      <c r="AX421" s="30"/>
      <c r="AY421" s="30"/>
      <c r="AZ421" s="30"/>
      <c r="BA421" s="23"/>
      <c r="BB421" s="23"/>
      <c r="BC421" s="32"/>
      <c r="BD421" s="356"/>
    </row>
    <row r="422" spans="4:56" x14ac:dyDescent="0.25">
      <c r="D422" s="40"/>
      <c r="E422" s="31"/>
      <c r="F422" s="23"/>
      <c r="G422" s="31"/>
      <c r="H422" s="23"/>
      <c r="I422" s="23"/>
      <c r="J422" s="23"/>
      <c r="K422" s="23"/>
      <c r="L422" s="23"/>
      <c r="M422" s="32"/>
      <c r="N422" s="33"/>
      <c r="O422" s="34"/>
      <c r="P422" s="33"/>
      <c r="Q422" s="34"/>
      <c r="R422" s="34"/>
      <c r="S422" s="33"/>
      <c r="T422" s="33"/>
      <c r="U422" s="34"/>
      <c r="V422" s="33"/>
      <c r="W422" s="35"/>
      <c r="X422" s="38"/>
      <c r="Y422" s="38"/>
      <c r="Z422" s="38"/>
      <c r="AA422" s="31"/>
      <c r="AB422" s="30"/>
      <c r="AC422" s="30"/>
      <c r="AD422" s="30"/>
      <c r="AE422" s="30"/>
      <c r="AF422" s="30"/>
      <c r="AG422" s="30"/>
      <c r="AH422" s="30"/>
      <c r="AI422" s="30"/>
      <c r="AJ422" s="30"/>
      <c r="AK422" s="31"/>
      <c r="AL422" s="30"/>
      <c r="AM422" s="30"/>
      <c r="AN422" s="30"/>
      <c r="AO422" s="31"/>
      <c r="AP422" s="23"/>
      <c r="AQ422" s="23"/>
      <c r="AR422" s="32"/>
      <c r="AS422" s="30"/>
      <c r="AT422" s="30"/>
      <c r="AU422" s="30"/>
      <c r="AV422" s="30"/>
      <c r="AW422" s="30"/>
      <c r="AX422" s="30"/>
      <c r="AY422" s="30"/>
      <c r="AZ422" s="30"/>
      <c r="BA422" s="23"/>
      <c r="BB422" s="23"/>
      <c r="BC422" s="32"/>
      <c r="BD422" s="356"/>
    </row>
    <row r="423" spans="4:56" x14ac:dyDescent="0.25">
      <c r="D423" s="40"/>
      <c r="E423" s="31"/>
      <c r="F423" s="23"/>
      <c r="G423" s="31"/>
      <c r="H423" s="23"/>
      <c r="I423" s="23"/>
      <c r="J423" s="23"/>
      <c r="K423" s="23"/>
      <c r="L423" s="23"/>
      <c r="M423" s="32"/>
      <c r="N423" s="33"/>
      <c r="O423" s="34"/>
      <c r="P423" s="33"/>
      <c r="Q423" s="34"/>
      <c r="R423" s="34"/>
      <c r="S423" s="33"/>
      <c r="T423" s="33"/>
      <c r="U423" s="34"/>
      <c r="V423" s="33"/>
      <c r="W423" s="35"/>
      <c r="X423" s="38"/>
      <c r="Y423" s="38"/>
      <c r="Z423" s="38"/>
      <c r="AA423" s="31"/>
      <c r="AB423" s="30"/>
      <c r="AC423" s="30"/>
      <c r="AD423" s="30"/>
      <c r="AE423" s="30"/>
      <c r="AF423" s="30"/>
      <c r="AG423" s="30"/>
      <c r="AH423" s="30"/>
      <c r="AI423" s="30"/>
      <c r="AJ423" s="30"/>
      <c r="AK423" s="31"/>
      <c r="AL423" s="30"/>
      <c r="AM423" s="30"/>
      <c r="AN423" s="30"/>
      <c r="AO423" s="31"/>
      <c r="AP423" s="23"/>
      <c r="AQ423" s="23"/>
      <c r="AR423" s="32"/>
      <c r="AS423" s="30"/>
      <c r="AT423" s="30"/>
      <c r="AU423" s="30"/>
      <c r="AV423" s="30"/>
      <c r="AW423" s="30"/>
      <c r="AX423" s="30"/>
      <c r="AY423" s="30"/>
      <c r="AZ423" s="30"/>
      <c r="BA423" s="23"/>
      <c r="BB423" s="23"/>
      <c r="BC423" s="32"/>
      <c r="BD423" s="356"/>
    </row>
    <row r="424" spans="4:56" x14ac:dyDescent="0.25">
      <c r="D424" s="40"/>
      <c r="E424" s="31"/>
      <c r="F424" s="23"/>
      <c r="G424" s="31"/>
      <c r="H424" s="23"/>
      <c r="I424" s="23"/>
      <c r="J424" s="23"/>
      <c r="K424" s="23"/>
      <c r="L424" s="23"/>
      <c r="M424" s="32"/>
      <c r="N424" s="33"/>
      <c r="O424" s="34"/>
      <c r="P424" s="33"/>
      <c r="Q424" s="34"/>
      <c r="R424" s="34"/>
      <c r="S424" s="33"/>
      <c r="T424" s="33"/>
      <c r="U424" s="34"/>
      <c r="V424" s="33"/>
      <c r="W424" s="35"/>
      <c r="X424" s="38"/>
      <c r="Y424" s="38"/>
      <c r="Z424" s="38"/>
      <c r="AA424" s="31"/>
      <c r="AB424" s="30"/>
      <c r="AC424" s="30"/>
      <c r="AD424" s="30"/>
      <c r="AE424" s="30"/>
      <c r="AF424" s="30"/>
      <c r="AG424" s="30"/>
      <c r="AH424" s="30"/>
      <c r="AI424" s="30"/>
      <c r="AJ424" s="30"/>
      <c r="AK424" s="31"/>
      <c r="AL424" s="30"/>
      <c r="AM424" s="30"/>
      <c r="AN424" s="30"/>
      <c r="AO424" s="31"/>
      <c r="AP424" s="23"/>
      <c r="AQ424" s="23"/>
      <c r="AR424" s="32"/>
      <c r="AS424" s="30"/>
      <c r="AT424" s="30"/>
      <c r="AU424" s="30"/>
      <c r="AV424" s="30"/>
      <c r="AW424" s="30"/>
      <c r="AX424" s="30"/>
      <c r="AY424" s="30"/>
      <c r="AZ424" s="30"/>
      <c r="BA424" s="23"/>
      <c r="BB424" s="23"/>
      <c r="BC424" s="32"/>
      <c r="BD424" s="356"/>
    </row>
    <row r="425" spans="4:56" x14ac:dyDescent="0.25">
      <c r="D425" s="40"/>
      <c r="E425" s="31"/>
      <c r="F425" s="23"/>
      <c r="G425" s="31"/>
      <c r="H425" s="23"/>
      <c r="I425" s="23"/>
      <c r="J425" s="23"/>
      <c r="K425" s="23"/>
      <c r="L425" s="23"/>
      <c r="M425" s="32"/>
      <c r="N425" s="33"/>
      <c r="O425" s="34"/>
      <c r="P425" s="33"/>
      <c r="Q425" s="34"/>
      <c r="R425" s="34"/>
      <c r="S425" s="33"/>
      <c r="T425" s="33"/>
      <c r="U425" s="34"/>
      <c r="V425" s="33"/>
      <c r="W425" s="35"/>
      <c r="X425" s="38"/>
      <c r="Y425" s="38"/>
      <c r="Z425" s="38"/>
      <c r="AA425" s="31"/>
      <c r="AB425" s="30"/>
      <c r="AC425" s="30"/>
      <c r="AD425" s="30"/>
      <c r="AE425" s="30"/>
      <c r="AF425" s="30"/>
      <c r="AG425" s="30"/>
      <c r="AH425" s="30"/>
      <c r="AI425" s="30"/>
      <c r="AJ425" s="30"/>
      <c r="AK425" s="31"/>
      <c r="AL425" s="30"/>
      <c r="AM425" s="30"/>
      <c r="AN425" s="30"/>
      <c r="AO425" s="31"/>
      <c r="AP425" s="23"/>
      <c r="AQ425" s="23"/>
      <c r="AR425" s="32"/>
      <c r="AS425" s="30"/>
      <c r="AT425" s="30"/>
      <c r="AU425" s="30"/>
      <c r="AV425" s="30"/>
      <c r="AW425" s="30"/>
      <c r="AX425" s="30"/>
      <c r="AY425" s="30"/>
      <c r="AZ425" s="30"/>
      <c r="BA425" s="23"/>
      <c r="BB425" s="23"/>
      <c r="BC425" s="32"/>
      <c r="BD425" s="356"/>
    </row>
    <row r="426" spans="4:56" x14ac:dyDescent="0.25">
      <c r="D426" s="40"/>
      <c r="E426" s="31"/>
      <c r="F426" s="23"/>
      <c r="G426" s="31"/>
      <c r="H426" s="23"/>
      <c r="I426" s="23"/>
      <c r="J426" s="23"/>
      <c r="K426" s="23"/>
      <c r="L426" s="23"/>
      <c r="M426" s="32"/>
      <c r="N426" s="33"/>
      <c r="O426" s="34"/>
      <c r="P426" s="33"/>
      <c r="Q426" s="34"/>
      <c r="R426" s="34"/>
      <c r="S426" s="33"/>
      <c r="T426" s="33"/>
      <c r="U426" s="34"/>
      <c r="V426" s="33"/>
      <c r="W426" s="35"/>
      <c r="X426" s="38"/>
      <c r="Y426" s="38"/>
      <c r="Z426" s="38"/>
      <c r="AA426" s="31"/>
      <c r="AB426" s="30"/>
      <c r="AC426" s="30"/>
      <c r="AD426" s="30"/>
      <c r="AE426" s="30"/>
      <c r="AF426" s="30"/>
      <c r="AG426" s="30"/>
      <c r="AH426" s="30"/>
      <c r="AI426" s="30"/>
      <c r="AJ426" s="30"/>
      <c r="AK426" s="31"/>
      <c r="AL426" s="30"/>
      <c r="AM426" s="30"/>
      <c r="AN426" s="30"/>
      <c r="AO426" s="31"/>
      <c r="AP426" s="23"/>
      <c r="AQ426" s="23"/>
      <c r="AR426" s="32"/>
      <c r="AS426" s="30"/>
      <c r="AT426" s="30"/>
      <c r="AU426" s="30"/>
      <c r="AV426" s="30"/>
      <c r="AW426" s="30"/>
      <c r="AX426" s="30"/>
      <c r="AY426" s="30"/>
      <c r="AZ426" s="30"/>
      <c r="BA426" s="23"/>
      <c r="BB426" s="23"/>
      <c r="BC426" s="32"/>
      <c r="BD426" s="356"/>
    </row>
    <row r="427" spans="4:56" x14ac:dyDescent="0.25">
      <c r="D427" s="41"/>
      <c r="E427" s="22"/>
      <c r="F427" s="25"/>
      <c r="G427" s="22"/>
      <c r="H427" s="25"/>
      <c r="I427" s="25"/>
      <c r="J427" s="25"/>
      <c r="K427" s="25"/>
      <c r="L427" s="25"/>
      <c r="M427" s="21"/>
      <c r="N427" s="37"/>
      <c r="O427" s="30"/>
      <c r="P427" s="37"/>
      <c r="Q427" s="30"/>
      <c r="R427" s="30"/>
      <c r="S427" s="37"/>
      <c r="T427" s="37"/>
      <c r="U427" s="30"/>
      <c r="V427" s="37"/>
      <c r="W427" s="22"/>
      <c r="X427" s="156"/>
      <c r="Y427" s="156"/>
      <c r="Z427" s="156"/>
      <c r="AA427" s="22"/>
      <c r="AB427" s="19"/>
      <c r="AC427" s="19"/>
      <c r="AD427" s="187"/>
      <c r="AE427" s="187"/>
      <c r="AF427" s="187"/>
      <c r="AG427" s="187"/>
      <c r="AH427" s="187"/>
      <c r="AI427" s="187"/>
      <c r="AJ427" s="19"/>
      <c r="AK427" s="22"/>
      <c r="AL427" s="19"/>
      <c r="AM427" s="19"/>
      <c r="AN427" s="19"/>
      <c r="AO427" s="22"/>
      <c r="AP427" s="25"/>
      <c r="AQ427" s="25"/>
      <c r="AR427" s="21"/>
      <c r="AS427" s="19"/>
      <c r="AT427" s="19"/>
      <c r="AU427" s="19"/>
      <c r="AV427" s="19"/>
      <c r="AW427" s="19"/>
      <c r="AX427" s="19"/>
      <c r="AY427" s="187"/>
      <c r="AZ427" s="187"/>
      <c r="BA427" s="25"/>
      <c r="BB427" s="25"/>
      <c r="BC427" s="21"/>
      <c r="BD427" s="363"/>
    </row>
    <row r="428" spans="4:56" x14ac:dyDescent="0.25">
      <c r="D428" s="41"/>
      <c r="E428" s="22"/>
      <c r="F428" s="25"/>
      <c r="G428" s="22"/>
      <c r="H428" s="25"/>
      <c r="I428" s="25"/>
      <c r="J428" s="25"/>
      <c r="K428" s="25"/>
      <c r="L428" s="25"/>
      <c r="M428" s="21"/>
      <c r="N428" s="37"/>
      <c r="O428" s="30"/>
      <c r="P428" s="37"/>
      <c r="Q428" s="30"/>
      <c r="R428" s="30"/>
      <c r="S428" s="37"/>
      <c r="T428" s="37"/>
      <c r="U428" s="30"/>
      <c r="V428" s="37"/>
      <c r="W428" s="22"/>
      <c r="X428" s="156"/>
      <c r="Y428" s="156"/>
      <c r="Z428" s="156"/>
      <c r="AA428" s="22"/>
      <c r="AB428" s="19"/>
      <c r="AC428" s="19"/>
      <c r="AD428" s="187"/>
      <c r="AE428" s="187"/>
      <c r="AF428" s="187"/>
      <c r="AG428" s="187"/>
      <c r="AH428" s="187"/>
      <c r="AI428" s="187"/>
      <c r="AJ428" s="19"/>
      <c r="AK428" s="22"/>
      <c r="AL428" s="19"/>
      <c r="AM428" s="19"/>
      <c r="AN428" s="19"/>
      <c r="AO428" s="22"/>
      <c r="AP428" s="25"/>
      <c r="AQ428" s="25"/>
      <c r="AR428" s="21"/>
      <c r="AS428" s="19"/>
      <c r="AT428" s="19"/>
      <c r="AU428" s="19"/>
      <c r="AV428" s="19"/>
      <c r="AW428" s="19"/>
      <c r="AX428" s="19"/>
      <c r="AY428" s="187"/>
      <c r="AZ428" s="187"/>
      <c r="BA428" s="25"/>
      <c r="BB428" s="25"/>
      <c r="BC428" s="21"/>
      <c r="BD428" s="363"/>
    </row>
    <row r="429" spans="4:56" x14ac:dyDescent="0.25">
      <c r="D429" s="41"/>
      <c r="E429" s="22"/>
      <c r="F429" s="25"/>
      <c r="G429" s="22"/>
      <c r="H429" s="25"/>
      <c r="I429" s="25"/>
      <c r="J429" s="25"/>
      <c r="K429" s="25"/>
      <c r="L429" s="25"/>
      <c r="M429" s="21"/>
      <c r="N429" s="37"/>
      <c r="O429" s="30"/>
      <c r="P429" s="37"/>
      <c r="Q429" s="30"/>
      <c r="R429" s="30"/>
      <c r="S429" s="37"/>
      <c r="T429" s="37"/>
      <c r="U429" s="30"/>
      <c r="V429" s="37"/>
      <c r="W429" s="22"/>
      <c r="X429" s="156"/>
      <c r="Y429" s="156"/>
      <c r="Z429" s="156"/>
      <c r="AA429" s="22"/>
      <c r="AB429" s="19"/>
      <c r="AC429" s="19"/>
      <c r="AD429" s="187"/>
      <c r="AE429" s="187"/>
      <c r="AF429" s="187"/>
      <c r="AG429" s="187"/>
      <c r="AH429" s="187"/>
      <c r="AI429" s="187"/>
      <c r="AJ429" s="19"/>
      <c r="AK429" s="22"/>
      <c r="AL429" s="19"/>
      <c r="AM429" s="19"/>
      <c r="AN429" s="19"/>
      <c r="AO429" s="22"/>
      <c r="AP429" s="25"/>
      <c r="AQ429" s="25"/>
      <c r="AR429" s="21"/>
      <c r="AS429" s="19"/>
      <c r="AT429" s="19"/>
      <c r="AU429" s="19"/>
      <c r="AV429" s="19"/>
      <c r="AW429" s="19"/>
      <c r="AX429" s="19"/>
      <c r="AY429" s="187"/>
      <c r="AZ429" s="187"/>
      <c r="BA429" s="25"/>
      <c r="BB429" s="25"/>
      <c r="BC429" s="21"/>
      <c r="BD429" s="363"/>
    </row>
    <row r="430" spans="4:56" x14ac:dyDescent="0.25">
      <c r="D430" s="41"/>
      <c r="E430" s="22"/>
      <c r="F430" s="25"/>
      <c r="G430" s="22"/>
      <c r="H430" s="25"/>
      <c r="I430" s="25"/>
      <c r="J430" s="25"/>
      <c r="K430" s="25"/>
      <c r="L430" s="25"/>
      <c r="M430" s="21"/>
      <c r="N430" s="37"/>
      <c r="O430" s="30"/>
      <c r="P430" s="37"/>
      <c r="Q430" s="30"/>
      <c r="R430" s="30"/>
      <c r="S430" s="37"/>
      <c r="T430" s="37"/>
      <c r="U430" s="30"/>
      <c r="V430" s="37"/>
      <c r="W430" s="22"/>
      <c r="X430" s="156"/>
      <c r="Y430" s="156"/>
      <c r="Z430" s="156"/>
      <c r="AA430" s="22"/>
      <c r="AB430" s="19"/>
      <c r="AC430" s="19"/>
      <c r="AD430" s="187"/>
      <c r="AE430" s="187"/>
      <c r="AF430" s="187"/>
      <c r="AG430" s="187"/>
      <c r="AH430" s="187"/>
      <c r="AI430" s="187"/>
      <c r="AJ430" s="19"/>
      <c r="AK430" s="22"/>
      <c r="AL430" s="19"/>
      <c r="AM430" s="19"/>
      <c r="AN430" s="19"/>
      <c r="AO430" s="22"/>
      <c r="AP430" s="25"/>
      <c r="AQ430" s="25"/>
      <c r="AR430" s="21"/>
      <c r="AS430" s="19"/>
      <c r="AT430" s="19"/>
      <c r="AU430" s="19"/>
      <c r="AV430" s="19"/>
      <c r="AW430" s="19"/>
      <c r="AX430" s="19"/>
      <c r="AY430" s="187"/>
      <c r="AZ430" s="187"/>
      <c r="BA430" s="25"/>
      <c r="BB430" s="25"/>
      <c r="BC430" s="21"/>
      <c r="BD430" s="363"/>
    </row>
    <row r="431" spans="4:56" x14ac:dyDescent="0.25">
      <c r="D431" s="41"/>
      <c r="E431" s="22"/>
      <c r="F431" s="25"/>
      <c r="G431" s="22"/>
      <c r="H431" s="25"/>
      <c r="I431" s="25"/>
      <c r="J431" s="25"/>
      <c r="K431" s="25"/>
      <c r="L431" s="25"/>
      <c r="M431" s="21"/>
      <c r="N431" s="37"/>
      <c r="O431" s="30"/>
      <c r="P431" s="37"/>
      <c r="Q431" s="30"/>
      <c r="R431" s="30"/>
      <c r="S431" s="37"/>
      <c r="T431" s="37"/>
      <c r="U431" s="30"/>
      <c r="V431" s="37"/>
      <c r="W431" s="22"/>
      <c r="X431" s="156"/>
      <c r="Y431" s="156"/>
      <c r="Z431" s="156"/>
      <c r="AA431" s="22"/>
      <c r="AB431" s="19"/>
      <c r="AC431" s="19"/>
      <c r="AD431" s="187"/>
      <c r="AE431" s="187"/>
      <c r="AF431" s="187"/>
      <c r="AG431" s="187"/>
      <c r="AH431" s="187"/>
      <c r="AI431" s="187"/>
      <c r="AJ431" s="19"/>
      <c r="AK431" s="22"/>
      <c r="AL431" s="19"/>
      <c r="AM431" s="19"/>
      <c r="AN431" s="19"/>
      <c r="AO431" s="22"/>
      <c r="AP431" s="25"/>
      <c r="AQ431" s="25"/>
      <c r="AR431" s="21"/>
      <c r="AS431" s="19"/>
      <c r="AT431" s="19"/>
      <c r="AU431" s="19"/>
      <c r="AV431" s="19"/>
      <c r="AW431" s="19"/>
      <c r="AX431" s="19"/>
      <c r="AY431" s="187"/>
      <c r="AZ431" s="187"/>
      <c r="BA431" s="25"/>
      <c r="BB431" s="25"/>
      <c r="BC431" s="21"/>
      <c r="BD431" s="363"/>
    </row>
    <row r="432" spans="4:56" x14ac:dyDescent="0.25">
      <c r="D432" s="41"/>
      <c r="E432" s="22"/>
      <c r="F432" s="25"/>
      <c r="G432" s="22"/>
      <c r="H432" s="25"/>
      <c r="I432" s="25"/>
      <c r="J432" s="25"/>
      <c r="K432" s="25"/>
      <c r="L432" s="25"/>
      <c r="M432" s="21"/>
      <c r="N432" s="37"/>
      <c r="O432" s="30"/>
      <c r="P432" s="37"/>
      <c r="Q432" s="30"/>
      <c r="R432" s="30"/>
      <c r="S432" s="37"/>
      <c r="T432" s="37"/>
      <c r="U432" s="30"/>
      <c r="V432" s="37"/>
      <c r="W432" s="22"/>
      <c r="X432" s="156"/>
      <c r="Y432" s="156"/>
      <c r="Z432" s="156"/>
      <c r="AA432" s="22"/>
      <c r="AB432" s="19"/>
      <c r="AC432" s="19"/>
      <c r="AD432" s="187"/>
      <c r="AE432" s="187"/>
      <c r="AF432" s="187"/>
      <c r="AG432" s="187"/>
      <c r="AH432" s="187"/>
      <c r="AI432" s="187"/>
      <c r="AJ432" s="19"/>
      <c r="AK432" s="22"/>
      <c r="AL432" s="19"/>
      <c r="AM432" s="19"/>
      <c r="AN432" s="19"/>
      <c r="AO432" s="22"/>
      <c r="AP432" s="25"/>
      <c r="AQ432" s="25"/>
      <c r="AR432" s="21"/>
      <c r="AS432" s="19"/>
      <c r="AT432" s="19"/>
      <c r="AU432" s="19"/>
      <c r="AV432" s="19"/>
      <c r="AW432" s="19"/>
      <c r="AX432" s="19"/>
      <c r="AY432" s="187"/>
      <c r="AZ432" s="187"/>
      <c r="BA432" s="25"/>
      <c r="BB432" s="25"/>
      <c r="BC432" s="21"/>
      <c r="BD432" s="363"/>
    </row>
    <row r="433" spans="4:56" x14ac:dyDescent="0.25">
      <c r="D433" s="41"/>
      <c r="E433" s="22"/>
      <c r="F433" s="25"/>
      <c r="G433" s="22"/>
      <c r="H433" s="25"/>
      <c r="I433" s="25"/>
      <c r="J433" s="25"/>
      <c r="K433" s="25"/>
      <c r="L433" s="25"/>
      <c r="M433" s="21"/>
      <c r="N433" s="37"/>
      <c r="O433" s="30"/>
      <c r="P433" s="37"/>
      <c r="Q433" s="30"/>
      <c r="R433" s="30"/>
      <c r="S433" s="37"/>
      <c r="T433" s="37"/>
      <c r="U433" s="30"/>
      <c r="V433" s="37"/>
      <c r="W433" s="22"/>
      <c r="X433" s="156"/>
      <c r="Y433" s="156"/>
      <c r="Z433" s="156"/>
      <c r="AA433" s="22"/>
      <c r="AB433" s="19"/>
      <c r="AC433" s="19"/>
      <c r="AD433" s="187"/>
      <c r="AE433" s="187"/>
      <c r="AF433" s="187"/>
      <c r="AG433" s="187"/>
      <c r="AH433" s="187"/>
      <c r="AI433" s="187"/>
      <c r="AJ433" s="19"/>
      <c r="AK433" s="22"/>
      <c r="AL433" s="19"/>
      <c r="AM433" s="19"/>
      <c r="AN433" s="19"/>
      <c r="AO433" s="22"/>
      <c r="AP433" s="25"/>
      <c r="AQ433" s="25"/>
      <c r="AR433" s="21"/>
      <c r="AS433" s="19"/>
      <c r="AT433" s="19"/>
      <c r="AU433" s="19"/>
      <c r="AV433" s="19"/>
      <c r="AW433" s="19"/>
      <c r="AX433" s="19"/>
      <c r="AY433" s="187"/>
      <c r="AZ433" s="187"/>
      <c r="BA433" s="25"/>
      <c r="BB433" s="25"/>
      <c r="BC433" s="21"/>
      <c r="BD433" s="363"/>
    </row>
    <row r="434" spans="4:56" x14ac:dyDescent="0.25">
      <c r="D434" s="41"/>
      <c r="E434" s="22"/>
      <c r="F434" s="25"/>
      <c r="G434" s="22"/>
      <c r="H434" s="25"/>
      <c r="I434" s="25"/>
      <c r="J434" s="25"/>
      <c r="K434" s="25"/>
      <c r="L434" s="25"/>
      <c r="M434" s="21"/>
      <c r="N434" s="37"/>
      <c r="O434" s="30"/>
      <c r="P434" s="37"/>
      <c r="Q434" s="30"/>
      <c r="R434" s="30"/>
      <c r="S434" s="37"/>
      <c r="T434" s="37"/>
      <c r="U434" s="30"/>
      <c r="V434" s="37"/>
      <c r="W434" s="22"/>
      <c r="X434" s="156"/>
      <c r="Y434" s="156"/>
      <c r="Z434" s="156"/>
      <c r="AA434" s="22"/>
      <c r="AB434" s="19"/>
      <c r="AC434" s="19"/>
      <c r="AD434" s="187"/>
      <c r="AE434" s="187"/>
      <c r="AF434" s="187"/>
      <c r="AG434" s="187"/>
      <c r="AH434" s="187"/>
      <c r="AI434" s="187"/>
      <c r="AJ434" s="19"/>
      <c r="AK434" s="22"/>
      <c r="AL434" s="19"/>
      <c r="AM434" s="19"/>
      <c r="AN434" s="19"/>
      <c r="AO434" s="22"/>
      <c r="AP434" s="25"/>
      <c r="AQ434" s="25"/>
      <c r="AR434" s="21"/>
      <c r="AS434" s="19"/>
      <c r="AT434" s="19"/>
      <c r="AU434" s="19"/>
      <c r="AV434" s="19"/>
      <c r="AW434" s="19"/>
      <c r="AX434" s="19"/>
      <c r="AY434" s="187"/>
      <c r="AZ434" s="187"/>
      <c r="BA434" s="25"/>
      <c r="BB434" s="25"/>
      <c r="BC434" s="21"/>
      <c r="BD434" s="363"/>
    </row>
    <row r="435" spans="4:56" x14ac:dyDescent="0.25">
      <c r="D435" s="41"/>
      <c r="E435" s="22"/>
      <c r="F435" s="25"/>
      <c r="G435" s="22"/>
      <c r="H435" s="25"/>
      <c r="I435" s="25"/>
      <c r="J435" s="25"/>
      <c r="K435" s="25"/>
      <c r="L435" s="25"/>
      <c r="M435" s="21"/>
      <c r="N435" s="37"/>
      <c r="O435" s="30"/>
      <c r="P435" s="37"/>
      <c r="Q435" s="30"/>
      <c r="R435" s="30"/>
      <c r="S435" s="37"/>
      <c r="T435" s="37"/>
      <c r="U435" s="30"/>
      <c r="V435" s="37"/>
      <c r="W435" s="22"/>
      <c r="X435" s="156"/>
      <c r="Y435" s="156"/>
      <c r="Z435" s="156"/>
      <c r="AA435" s="22"/>
      <c r="AB435" s="19"/>
      <c r="AC435" s="19"/>
      <c r="AD435" s="187"/>
      <c r="AE435" s="187"/>
      <c r="AF435" s="187"/>
      <c r="AG435" s="187"/>
      <c r="AH435" s="187"/>
      <c r="AI435" s="187"/>
      <c r="AJ435" s="19"/>
      <c r="AK435" s="22"/>
      <c r="AL435" s="19"/>
      <c r="AM435" s="19"/>
      <c r="AN435" s="19"/>
      <c r="AO435" s="22"/>
      <c r="AP435" s="25"/>
      <c r="AQ435" s="25"/>
      <c r="AR435" s="21"/>
      <c r="AS435" s="19"/>
      <c r="AT435" s="19"/>
      <c r="AU435" s="19"/>
      <c r="AV435" s="19"/>
      <c r="AW435" s="19"/>
      <c r="AX435" s="19"/>
      <c r="AY435" s="187"/>
      <c r="AZ435" s="187"/>
      <c r="BA435" s="25"/>
      <c r="BB435" s="25"/>
      <c r="BC435" s="21"/>
      <c r="BD435" s="363"/>
    </row>
    <row r="436" spans="4:56" x14ac:dyDescent="0.25">
      <c r="D436" s="41"/>
      <c r="E436" s="22"/>
      <c r="F436" s="25"/>
      <c r="G436" s="22"/>
      <c r="H436" s="25"/>
      <c r="I436" s="25"/>
      <c r="J436" s="25"/>
      <c r="K436" s="25"/>
      <c r="L436" s="25"/>
      <c r="M436" s="21"/>
      <c r="N436" s="37"/>
      <c r="O436" s="30"/>
      <c r="P436" s="37"/>
      <c r="Q436" s="30"/>
      <c r="R436" s="30"/>
      <c r="S436" s="37"/>
      <c r="T436" s="37"/>
      <c r="U436" s="30"/>
      <c r="V436" s="37"/>
      <c r="W436" s="22"/>
      <c r="X436" s="156"/>
      <c r="Y436" s="156"/>
      <c r="Z436" s="156"/>
      <c r="AA436" s="22"/>
      <c r="AB436" s="19"/>
      <c r="AC436" s="19"/>
      <c r="AD436" s="187"/>
      <c r="AE436" s="187"/>
      <c r="AF436" s="187"/>
      <c r="AG436" s="187"/>
      <c r="AH436" s="187"/>
      <c r="AI436" s="187"/>
      <c r="AJ436" s="19"/>
      <c r="AK436" s="22"/>
      <c r="AL436" s="19"/>
      <c r="AM436" s="19"/>
      <c r="AN436" s="19"/>
      <c r="AO436" s="22"/>
      <c r="AP436" s="25"/>
      <c r="AQ436" s="25"/>
      <c r="AR436" s="21"/>
      <c r="AS436" s="19"/>
      <c r="AT436" s="19"/>
      <c r="AU436" s="19"/>
      <c r="AV436" s="19"/>
      <c r="AW436" s="19"/>
      <c r="AX436" s="19"/>
      <c r="AY436" s="187"/>
      <c r="AZ436" s="187"/>
      <c r="BA436" s="25"/>
      <c r="BB436" s="25"/>
      <c r="BC436" s="21"/>
      <c r="BD436" s="363"/>
    </row>
    <row r="437" spans="4:56" x14ac:dyDescent="0.25">
      <c r="D437" s="41"/>
      <c r="E437" s="22"/>
      <c r="F437" s="25"/>
      <c r="G437" s="22"/>
      <c r="H437" s="25"/>
      <c r="I437" s="25"/>
      <c r="J437" s="25"/>
      <c r="K437" s="25"/>
      <c r="L437" s="25"/>
      <c r="M437" s="21"/>
      <c r="N437" s="37"/>
      <c r="O437" s="30"/>
      <c r="P437" s="37"/>
      <c r="Q437" s="30"/>
      <c r="R437" s="30"/>
      <c r="S437" s="37"/>
      <c r="T437" s="37"/>
      <c r="U437" s="30"/>
      <c r="V437" s="37"/>
      <c r="W437" s="22"/>
      <c r="X437" s="156"/>
      <c r="Y437" s="156"/>
      <c r="Z437" s="156"/>
      <c r="AA437" s="22"/>
      <c r="AB437" s="19"/>
      <c r="AC437" s="19"/>
      <c r="AD437" s="187"/>
      <c r="AE437" s="187"/>
      <c r="AF437" s="187"/>
      <c r="AG437" s="187"/>
      <c r="AH437" s="187"/>
      <c r="AI437" s="187"/>
      <c r="AJ437" s="19"/>
      <c r="AK437" s="22"/>
      <c r="AL437" s="19"/>
      <c r="AM437" s="19"/>
      <c r="AN437" s="19"/>
      <c r="AO437" s="22"/>
      <c r="AP437" s="25"/>
      <c r="AQ437" s="25"/>
      <c r="AR437" s="21"/>
      <c r="AS437" s="19"/>
      <c r="AT437" s="19"/>
      <c r="AU437" s="19"/>
      <c r="AV437" s="19"/>
      <c r="AW437" s="19"/>
      <c r="AX437" s="19"/>
      <c r="AY437" s="187"/>
      <c r="AZ437" s="187"/>
      <c r="BA437" s="25"/>
      <c r="BB437" s="25"/>
      <c r="BC437" s="21"/>
      <c r="BD437" s="363"/>
    </row>
    <row r="438" spans="4:56" x14ac:dyDescent="0.25">
      <c r="D438" s="41"/>
      <c r="E438" s="22"/>
      <c r="F438" s="25"/>
      <c r="G438" s="22"/>
      <c r="H438" s="25"/>
      <c r="I438" s="25"/>
      <c r="J438" s="25"/>
      <c r="K438" s="25"/>
      <c r="L438" s="25"/>
      <c r="M438" s="21"/>
      <c r="N438" s="37"/>
      <c r="O438" s="30"/>
      <c r="P438" s="37"/>
      <c r="Q438" s="30"/>
      <c r="R438" s="30"/>
      <c r="S438" s="37"/>
      <c r="T438" s="37"/>
      <c r="U438" s="30"/>
      <c r="V438" s="37"/>
      <c r="W438" s="22"/>
      <c r="X438" s="156"/>
      <c r="Y438" s="156"/>
      <c r="Z438" s="156"/>
      <c r="AA438" s="22"/>
      <c r="AB438" s="19"/>
      <c r="AC438" s="19"/>
      <c r="AD438" s="187"/>
      <c r="AE438" s="187"/>
      <c r="AF438" s="187"/>
      <c r="AG438" s="187"/>
      <c r="AH438" s="187"/>
      <c r="AI438" s="187"/>
      <c r="AJ438" s="19"/>
      <c r="AK438" s="22"/>
      <c r="AL438" s="19"/>
      <c r="AM438" s="19"/>
      <c r="AN438" s="19"/>
      <c r="AO438" s="22"/>
      <c r="AP438" s="25"/>
      <c r="AQ438" s="25"/>
      <c r="AR438" s="21"/>
      <c r="AS438" s="19"/>
      <c r="AT438" s="19"/>
      <c r="AU438" s="19"/>
      <c r="AV438" s="19"/>
      <c r="AW438" s="19"/>
      <c r="AX438" s="19"/>
      <c r="AY438" s="187"/>
      <c r="AZ438" s="187"/>
      <c r="BA438" s="25"/>
      <c r="BB438" s="25"/>
      <c r="BC438" s="21"/>
      <c r="BD438" s="363"/>
    </row>
    <row r="439" spans="4:56" x14ac:dyDescent="0.25">
      <c r="D439" s="41"/>
      <c r="E439" s="22"/>
      <c r="F439" s="25"/>
      <c r="G439" s="22"/>
      <c r="H439" s="25"/>
      <c r="I439" s="25"/>
      <c r="J439" s="25"/>
      <c r="K439" s="25"/>
      <c r="L439" s="25"/>
      <c r="M439" s="21"/>
      <c r="N439" s="37"/>
      <c r="O439" s="30"/>
      <c r="P439" s="37"/>
      <c r="Q439" s="30"/>
      <c r="R439" s="30"/>
      <c r="S439" s="37"/>
      <c r="T439" s="37"/>
      <c r="U439" s="30"/>
      <c r="V439" s="37"/>
      <c r="W439" s="22"/>
      <c r="X439" s="156"/>
      <c r="Y439" s="156"/>
      <c r="Z439" s="156"/>
      <c r="AA439" s="22"/>
      <c r="AB439" s="19"/>
      <c r="AC439" s="19"/>
      <c r="AD439" s="187"/>
      <c r="AE439" s="187"/>
      <c r="AF439" s="187"/>
      <c r="AG439" s="187"/>
      <c r="AH439" s="187"/>
      <c r="AI439" s="187"/>
      <c r="AJ439" s="19"/>
      <c r="AK439" s="22"/>
      <c r="AL439" s="19"/>
      <c r="AM439" s="19"/>
      <c r="AN439" s="19"/>
      <c r="AO439" s="22"/>
      <c r="AP439" s="25"/>
      <c r="AQ439" s="25"/>
      <c r="AR439" s="21"/>
      <c r="AS439" s="19"/>
      <c r="AT439" s="19"/>
      <c r="AU439" s="19"/>
      <c r="AV439" s="19"/>
      <c r="AW439" s="19"/>
      <c r="AX439" s="19"/>
      <c r="AY439" s="187"/>
      <c r="AZ439" s="187"/>
      <c r="BA439" s="25"/>
      <c r="BB439" s="25"/>
      <c r="BC439" s="21"/>
      <c r="BD439" s="363"/>
    </row>
    <row r="440" spans="4:56" x14ac:dyDescent="0.25">
      <c r="D440" s="40"/>
      <c r="E440" s="31"/>
      <c r="F440" s="23"/>
      <c r="G440" s="31"/>
      <c r="H440" s="23"/>
      <c r="I440" s="23"/>
      <c r="J440" s="23"/>
      <c r="K440" s="23"/>
      <c r="L440" s="23"/>
      <c r="M440" s="32"/>
      <c r="N440" s="33"/>
      <c r="O440" s="34"/>
      <c r="P440" s="33"/>
      <c r="Q440" s="34"/>
      <c r="R440" s="34"/>
      <c r="S440" s="33"/>
      <c r="T440" s="33"/>
      <c r="U440" s="34"/>
      <c r="V440" s="33"/>
      <c r="W440" s="35"/>
      <c r="X440" s="38"/>
      <c r="Y440" s="38"/>
      <c r="Z440" s="38"/>
      <c r="AA440" s="31"/>
      <c r="AB440" s="30"/>
      <c r="AC440" s="30"/>
      <c r="AD440" s="30"/>
      <c r="AE440" s="30"/>
      <c r="AF440" s="30"/>
      <c r="AG440" s="30"/>
      <c r="AH440" s="30"/>
      <c r="AI440" s="30"/>
      <c r="AJ440" s="30"/>
      <c r="AK440" s="31"/>
      <c r="AL440" s="30"/>
      <c r="AM440" s="30"/>
      <c r="AN440" s="30"/>
      <c r="AO440" s="31"/>
      <c r="AP440" s="23"/>
      <c r="AQ440" s="23"/>
      <c r="AR440" s="32"/>
      <c r="AS440" s="30"/>
      <c r="AT440" s="30"/>
      <c r="AU440" s="30"/>
      <c r="AV440" s="30"/>
      <c r="AW440" s="30"/>
      <c r="AX440" s="30"/>
      <c r="AY440" s="30"/>
      <c r="AZ440" s="30"/>
      <c r="BA440" s="23"/>
      <c r="BB440" s="23"/>
      <c r="BC440" s="32"/>
      <c r="BD440" s="356"/>
    </row>
    <row r="441" spans="4:56" x14ac:dyDescent="0.25">
      <c r="D441" s="40"/>
      <c r="E441" s="31"/>
      <c r="F441" s="23"/>
      <c r="G441" s="31"/>
      <c r="H441" s="23"/>
      <c r="I441" s="23"/>
      <c r="J441" s="23"/>
      <c r="K441" s="23"/>
      <c r="L441" s="23"/>
      <c r="M441" s="32"/>
      <c r="N441" s="33"/>
      <c r="O441" s="34"/>
      <c r="P441" s="33"/>
      <c r="Q441" s="34"/>
      <c r="R441" s="34"/>
      <c r="S441" s="33"/>
      <c r="T441" s="33"/>
      <c r="U441" s="34"/>
      <c r="V441" s="33"/>
      <c r="W441" s="35"/>
      <c r="X441" s="38"/>
      <c r="Y441" s="38"/>
      <c r="Z441" s="38"/>
      <c r="AA441" s="31"/>
      <c r="AB441" s="30"/>
      <c r="AC441" s="30"/>
      <c r="AD441" s="30"/>
      <c r="AE441" s="30"/>
      <c r="AF441" s="30"/>
      <c r="AG441" s="30"/>
      <c r="AH441" s="30"/>
      <c r="AI441" s="30"/>
      <c r="AJ441" s="30"/>
      <c r="AK441" s="31"/>
      <c r="AL441" s="30"/>
      <c r="AM441" s="30"/>
      <c r="AN441" s="30"/>
      <c r="AO441" s="31"/>
      <c r="AP441" s="23"/>
      <c r="AQ441" s="23"/>
      <c r="AR441" s="32"/>
      <c r="AS441" s="30"/>
      <c r="AT441" s="30"/>
      <c r="AU441" s="30"/>
      <c r="AV441" s="30"/>
      <c r="AW441" s="30"/>
      <c r="AX441" s="30"/>
      <c r="AY441" s="30"/>
      <c r="AZ441" s="30"/>
      <c r="BA441" s="23"/>
      <c r="BB441" s="23"/>
      <c r="BC441" s="32"/>
      <c r="BD441" s="356"/>
    </row>
    <row r="442" spans="4:56" x14ac:dyDescent="0.25">
      <c r="D442" s="40"/>
      <c r="E442" s="31"/>
      <c r="F442" s="23"/>
      <c r="G442" s="31"/>
      <c r="H442" s="23"/>
      <c r="I442" s="23"/>
      <c r="J442" s="23"/>
      <c r="K442" s="23"/>
      <c r="L442" s="23"/>
      <c r="M442" s="32"/>
      <c r="N442" s="33"/>
      <c r="O442" s="34"/>
      <c r="P442" s="33"/>
      <c r="Q442" s="34"/>
      <c r="R442" s="34"/>
      <c r="S442" s="33"/>
      <c r="T442" s="33"/>
      <c r="U442" s="34"/>
      <c r="V442" s="33"/>
      <c r="W442" s="35"/>
      <c r="X442" s="38"/>
      <c r="Y442" s="38"/>
      <c r="Z442" s="38"/>
      <c r="AA442" s="31"/>
      <c r="AB442" s="30"/>
      <c r="AC442" s="30"/>
      <c r="AD442" s="30"/>
      <c r="AE442" s="30"/>
      <c r="AF442" s="30"/>
      <c r="AG442" s="30"/>
      <c r="AH442" s="30"/>
      <c r="AI442" s="30"/>
      <c r="AJ442" s="30"/>
      <c r="AK442" s="31"/>
      <c r="AL442" s="30"/>
      <c r="AM442" s="30"/>
      <c r="AN442" s="30"/>
      <c r="AO442" s="31"/>
      <c r="AP442" s="23"/>
      <c r="AQ442" s="23"/>
      <c r="AR442" s="32"/>
      <c r="AS442" s="30"/>
      <c r="AT442" s="30"/>
      <c r="AU442" s="30"/>
      <c r="AV442" s="30"/>
      <c r="AW442" s="30"/>
      <c r="AX442" s="30"/>
      <c r="AY442" s="30"/>
      <c r="AZ442" s="30"/>
      <c r="BA442" s="23"/>
      <c r="BB442" s="23"/>
      <c r="BC442" s="32"/>
      <c r="BD442" s="356"/>
    </row>
    <row r="443" spans="4:56" x14ac:dyDescent="0.25">
      <c r="D443" s="40"/>
      <c r="E443" s="31"/>
      <c r="F443" s="23"/>
      <c r="G443" s="31"/>
      <c r="H443" s="23"/>
      <c r="I443" s="23"/>
      <c r="J443" s="23"/>
      <c r="K443" s="23"/>
      <c r="L443" s="23"/>
      <c r="M443" s="32"/>
      <c r="N443" s="33"/>
      <c r="O443" s="34"/>
      <c r="P443" s="33"/>
      <c r="Q443" s="34"/>
      <c r="R443" s="34"/>
      <c r="S443" s="33"/>
      <c r="T443" s="33"/>
      <c r="U443" s="34"/>
      <c r="V443" s="33"/>
      <c r="W443" s="35"/>
      <c r="X443" s="38"/>
      <c r="Y443" s="38"/>
      <c r="Z443" s="38"/>
      <c r="AA443" s="31"/>
      <c r="AB443" s="30"/>
      <c r="AC443" s="30"/>
      <c r="AD443" s="30"/>
      <c r="AE443" s="30"/>
      <c r="AF443" s="30"/>
      <c r="AG443" s="30"/>
      <c r="AH443" s="30"/>
      <c r="AI443" s="30"/>
      <c r="AJ443" s="30"/>
      <c r="AK443" s="31"/>
      <c r="AL443" s="30"/>
      <c r="AM443" s="30"/>
      <c r="AN443" s="30"/>
      <c r="AO443" s="31"/>
      <c r="AP443" s="23"/>
      <c r="AQ443" s="23"/>
      <c r="AR443" s="32"/>
      <c r="AS443" s="30"/>
      <c r="AT443" s="30"/>
      <c r="AU443" s="30"/>
      <c r="AV443" s="30"/>
      <c r="AW443" s="30"/>
      <c r="AX443" s="30"/>
      <c r="AY443" s="30"/>
      <c r="AZ443" s="30"/>
      <c r="BA443" s="23"/>
      <c r="BB443" s="23"/>
      <c r="BC443" s="32"/>
      <c r="BD443" s="356"/>
    </row>
    <row r="444" spans="4:56" x14ac:dyDescent="0.25">
      <c r="D444" s="40"/>
      <c r="E444" s="31"/>
      <c r="F444" s="23"/>
      <c r="G444" s="31"/>
      <c r="H444" s="23"/>
      <c r="I444" s="23"/>
      <c r="J444" s="23"/>
      <c r="K444" s="23"/>
      <c r="L444" s="23"/>
      <c r="M444" s="32"/>
      <c r="N444" s="33"/>
      <c r="O444" s="34"/>
      <c r="P444" s="33"/>
      <c r="Q444" s="34"/>
      <c r="R444" s="34"/>
      <c r="S444" s="33"/>
      <c r="T444" s="33"/>
      <c r="U444" s="34"/>
      <c r="V444" s="33"/>
      <c r="W444" s="35"/>
      <c r="X444" s="38"/>
      <c r="Y444" s="38"/>
      <c r="Z444" s="38"/>
      <c r="AA444" s="31"/>
      <c r="AB444" s="30"/>
      <c r="AC444" s="30"/>
      <c r="AD444" s="30"/>
      <c r="AE444" s="30"/>
      <c r="AF444" s="30"/>
      <c r="AG444" s="30"/>
      <c r="AH444" s="30"/>
      <c r="AI444" s="30"/>
      <c r="AJ444" s="30"/>
      <c r="AK444" s="31"/>
      <c r="AL444" s="30"/>
      <c r="AM444" s="30"/>
      <c r="AN444" s="30"/>
      <c r="AO444" s="31"/>
      <c r="AP444" s="23"/>
      <c r="AQ444" s="23"/>
      <c r="AR444" s="32"/>
      <c r="AS444" s="30"/>
      <c r="AT444" s="30"/>
      <c r="AU444" s="30"/>
      <c r="AV444" s="30"/>
      <c r="AW444" s="30"/>
      <c r="AX444" s="30"/>
      <c r="AY444" s="30"/>
      <c r="AZ444" s="30"/>
      <c r="BA444" s="23"/>
      <c r="BB444" s="23"/>
      <c r="BC444" s="32"/>
      <c r="BD444" s="356"/>
    </row>
    <row r="445" spans="4:56" x14ac:dyDescent="0.25">
      <c r="D445" s="40"/>
      <c r="E445" s="31"/>
      <c r="F445" s="23"/>
      <c r="G445" s="31"/>
      <c r="H445" s="23"/>
      <c r="I445" s="23"/>
      <c r="J445" s="23"/>
      <c r="K445" s="23"/>
      <c r="L445" s="23"/>
      <c r="M445" s="32"/>
      <c r="N445" s="33"/>
      <c r="O445" s="34"/>
      <c r="P445" s="33"/>
      <c r="Q445" s="34"/>
      <c r="R445" s="34"/>
      <c r="S445" s="33"/>
      <c r="T445" s="33"/>
      <c r="U445" s="34"/>
      <c r="V445" s="33"/>
      <c r="W445" s="35"/>
      <c r="X445" s="38"/>
      <c r="Y445" s="38"/>
      <c r="Z445" s="38"/>
      <c r="AA445" s="31"/>
      <c r="AB445" s="30"/>
      <c r="AC445" s="30"/>
      <c r="AD445" s="30"/>
      <c r="AE445" s="30"/>
      <c r="AF445" s="30"/>
      <c r="AG445" s="30"/>
      <c r="AH445" s="30"/>
      <c r="AI445" s="30"/>
      <c r="AJ445" s="30"/>
      <c r="AK445" s="31"/>
      <c r="AL445" s="30"/>
      <c r="AM445" s="30"/>
      <c r="AN445" s="30"/>
      <c r="AO445" s="31"/>
      <c r="AP445" s="23"/>
      <c r="AQ445" s="23"/>
      <c r="AR445" s="32"/>
      <c r="AS445" s="30"/>
      <c r="AT445" s="30"/>
      <c r="AU445" s="30"/>
      <c r="AV445" s="30"/>
      <c r="AW445" s="30"/>
      <c r="AX445" s="30"/>
      <c r="AY445" s="30"/>
      <c r="AZ445" s="30"/>
      <c r="BA445" s="23"/>
      <c r="BB445" s="23"/>
      <c r="BC445" s="32"/>
      <c r="BD445" s="356"/>
    </row>
    <row r="446" spans="4:56" x14ac:dyDescent="0.25">
      <c r="D446" s="40"/>
      <c r="E446" s="31"/>
      <c r="F446" s="23"/>
      <c r="G446" s="31"/>
      <c r="H446" s="23"/>
      <c r="I446" s="23"/>
      <c r="J446" s="23"/>
      <c r="K446" s="23"/>
      <c r="L446" s="23"/>
      <c r="M446" s="32"/>
      <c r="N446" s="33"/>
      <c r="O446" s="34"/>
      <c r="P446" s="33"/>
      <c r="Q446" s="34"/>
      <c r="R446" s="34"/>
      <c r="S446" s="33"/>
      <c r="T446" s="33"/>
      <c r="U446" s="34"/>
      <c r="V446" s="33"/>
      <c r="W446" s="35"/>
      <c r="X446" s="38"/>
      <c r="Y446" s="38"/>
      <c r="Z446" s="38"/>
      <c r="AA446" s="31"/>
      <c r="AB446" s="30"/>
      <c r="AC446" s="30"/>
      <c r="AD446" s="30"/>
      <c r="AE446" s="30"/>
      <c r="AF446" s="30"/>
      <c r="AG446" s="30"/>
      <c r="AH446" s="30"/>
      <c r="AI446" s="30"/>
      <c r="AJ446" s="30"/>
      <c r="AK446" s="31"/>
      <c r="AL446" s="30"/>
      <c r="AM446" s="30"/>
      <c r="AN446" s="30"/>
      <c r="AO446" s="31"/>
      <c r="AP446" s="23"/>
      <c r="AQ446" s="23"/>
      <c r="AR446" s="32"/>
      <c r="AS446" s="30"/>
      <c r="AT446" s="30"/>
      <c r="AU446" s="30"/>
      <c r="AV446" s="30"/>
      <c r="AW446" s="30"/>
      <c r="AX446" s="30"/>
      <c r="AY446" s="30"/>
      <c r="AZ446" s="30"/>
      <c r="BA446" s="23"/>
      <c r="BB446" s="23"/>
      <c r="BC446" s="32"/>
      <c r="BD446" s="356"/>
    </row>
    <row r="447" spans="4:56" x14ac:dyDescent="0.25">
      <c r="D447" s="40"/>
      <c r="E447" s="31"/>
      <c r="F447" s="23"/>
      <c r="G447" s="31"/>
      <c r="H447" s="23"/>
      <c r="I447" s="23"/>
      <c r="J447" s="23"/>
      <c r="K447" s="23"/>
      <c r="L447" s="23"/>
      <c r="M447" s="32"/>
      <c r="N447" s="33"/>
      <c r="O447" s="34"/>
      <c r="P447" s="33"/>
      <c r="Q447" s="34"/>
      <c r="R447" s="34"/>
      <c r="S447" s="33"/>
      <c r="T447" s="33"/>
      <c r="U447" s="34"/>
      <c r="V447" s="33"/>
      <c r="W447" s="35"/>
      <c r="X447" s="38"/>
      <c r="Y447" s="38"/>
      <c r="Z447" s="38"/>
      <c r="AA447" s="31"/>
      <c r="AB447" s="30"/>
      <c r="AC447" s="30"/>
      <c r="AD447" s="30"/>
      <c r="AE447" s="30"/>
      <c r="AF447" s="30"/>
      <c r="AG447" s="30"/>
      <c r="AH447" s="30"/>
      <c r="AI447" s="30"/>
      <c r="AJ447" s="30"/>
      <c r="AK447" s="31"/>
      <c r="AL447" s="30"/>
      <c r="AM447" s="30"/>
      <c r="AN447" s="30"/>
      <c r="AO447" s="31"/>
      <c r="AP447" s="23"/>
      <c r="AQ447" s="23"/>
      <c r="AR447" s="32"/>
      <c r="AS447" s="30"/>
      <c r="AT447" s="30"/>
      <c r="AU447" s="30"/>
      <c r="AV447" s="30"/>
      <c r="AW447" s="30"/>
      <c r="AX447" s="30"/>
      <c r="AY447" s="30"/>
      <c r="AZ447" s="30"/>
      <c r="BA447" s="23"/>
      <c r="BB447" s="23"/>
      <c r="BC447" s="32"/>
      <c r="BD447" s="356"/>
    </row>
    <row r="448" spans="4:56" x14ac:dyDescent="0.25">
      <c r="D448" s="40"/>
      <c r="E448" s="31"/>
      <c r="F448" s="23"/>
      <c r="G448" s="31"/>
      <c r="H448" s="23"/>
      <c r="I448" s="23"/>
      <c r="J448" s="23"/>
      <c r="K448" s="23"/>
      <c r="L448" s="23"/>
      <c r="M448" s="32"/>
      <c r="N448" s="33"/>
      <c r="O448" s="34"/>
      <c r="P448" s="33"/>
      <c r="Q448" s="34"/>
      <c r="R448" s="34"/>
      <c r="S448" s="33"/>
      <c r="T448" s="33"/>
      <c r="U448" s="34"/>
      <c r="V448" s="33"/>
      <c r="W448" s="35"/>
      <c r="X448" s="38"/>
      <c r="Y448" s="38"/>
      <c r="Z448" s="38"/>
      <c r="AA448" s="31"/>
      <c r="AB448" s="30"/>
      <c r="AC448" s="30"/>
      <c r="AD448" s="30"/>
      <c r="AE448" s="30"/>
      <c r="AF448" s="30"/>
      <c r="AG448" s="30"/>
      <c r="AH448" s="30"/>
      <c r="AI448" s="30"/>
      <c r="AJ448" s="30"/>
      <c r="AK448" s="31"/>
      <c r="AL448" s="30"/>
      <c r="AM448" s="30"/>
      <c r="AN448" s="30"/>
      <c r="AO448" s="31"/>
      <c r="AP448" s="23"/>
      <c r="AQ448" s="23"/>
      <c r="AR448" s="32"/>
      <c r="AS448" s="30"/>
      <c r="AT448" s="30"/>
      <c r="AU448" s="30"/>
      <c r="AV448" s="30"/>
      <c r="AW448" s="30"/>
      <c r="AX448" s="30"/>
      <c r="AY448" s="30"/>
      <c r="AZ448" s="30"/>
      <c r="BA448" s="23"/>
      <c r="BB448" s="23"/>
      <c r="BC448" s="32"/>
      <c r="BD448" s="356"/>
    </row>
    <row r="449" spans="4:56" x14ac:dyDescent="0.25">
      <c r="D449" s="40"/>
      <c r="E449" s="31"/>
      <c r="F449" s="23"/>
      <c r="G449" s="31"/>
      <c r="H449" s="23"/>
      <c r="I449" s="23"/>
      <c r="J449" s="23"/>
      <c r="K449" s="23"/>
      <c r="L449" s="23"/>
      <c r="M449" s="32"/>
      <c r="N449" s="33"/>
      <c r="O449" s="34"/>
      <c r="P449" s="33"/>
      <c r="Q449" s="34"/>
      <c r="R449" s="34"/>
      <c r="S449" s="33"/>
      <c r="T449" s="33"/>
      <c r="U449" s="34"/>
      <c r="V449" s="33"/>
      <c r="W449" s="35"/>
      <c r="X449" s="38"/>
      <c r="Y449" s="38"/>
      <c r="Z449" s="38"/>
      <c r="AA449" s="31"/>
      <c r="AB449" s="30"/>
      <c r="AC449" s="30"/>
      <c r="AD449" s="30"/>
      <c r="AE449" s="30"/>
      <c r="AF449" s="30"/>
      <c r="AG449" s="30"/>
      <c r="AH449" s="30"/>
      <c r="AI449" s="30"/>
      <c r="AJ449" s="30"/>
      <c r="AK449" s="31"/>
      <c r="AL449" s="30"/>
      <c r="AM449" s="30"/>
      <c r="AN449" s="30"/>
      <c r="AO449" s="31"/>
      <c r="AP449" s="23"/>
      <c r="AQ449" s="23"/>
      <c r="AR449" s="32"/>
      <c r="AS449" s="30"/>
      <c r="AT449" s="30"/>
      <c r="AU449" s="30"/>
      <c r="AV449" s="30"/>
      <c r="AW449" s="30"/>
      <c r="AX449" s="30"/>
      <c r="AY449" s="30"/>
      <c r="AZ449" s="30"/>
      <c r="BA449" s="23"/>
      <c r="BB449" s="23"/>
      <c r="BC449" s="32"/>
      <c r="BD449" s="356"/>
    </row>
    <row r="450" spans="4:56" x14ac:dyDescent="0.25">
      <c r="D450" s="40"/>
      <c r="E450" s="31"/>
      <c r="F450" s="23"/>
      <c r="G450" s="31"/>
      <c r="H450" s="23"/>
      <c r="I450" s="23"/>
      <c r="J450" s="23"/>
      <c r="K450" s="23"/>
      <c r="L450" s="23"/>
      <c r="M450" s="32"/>
      <c r="N450" s="33"/>
      <c r="O450" s="34"/>
      <c r="P450" s="33"/>
      <c r="Q450" s="34"/>
      <c r="R450" s="34"/>
      <c r="S450" s="33"/>
      <c r="T450" s="33"/>
      <c r="U450" s="34"/>
      <c r="V450" s="33"/>
      <c r="W450" s="35"/>
      <c r="X450" s="38"/>
      <c r="Y450" s="38"/>
      <c r="Z450" s="38"/>
      <c r="AA450" s="31"/>
      <c r="AB450" s="30"/>
      <c r="AC450" s="30"/>
      <c r="AD450" s="30"/>
      <c r="AE450" s="30"/>
      <c r="AF450" s="30"/>
      <c r="AG450" s="30"/>
      <c r="AH450" s="30"/>
      <c r="AI450" s="30"/>
      <c r="AJ450" s="30"/>
      <c r="AK450" s="31"/>
      <c r="AL450" s="30"/>
      <c r="AM450" s="30"/>
      <c r="AN450" s="30"/>
      <c r="AO450" s="31"/>
      <c r="AP450" s="23"/>
      <c r="AQ450" s="23"/>
      <c r="AR450" s="32"/>
      <c r="AS450" s="30"/>
      <c r="AT450" s="30"/>
      <c r="AU450" s="30"/>
      <c r="AV450" s="30"/>
      <c r="AW450" s="30"/>
      <c r="AX450" s="30"/>
      <c r="AY450" s="30"/>
      <c r="AZ450" s="30"/>
      <c r="BA450" s="23"/>
      <c r="BB450" s="23"/>
      <c r="BC450" s="32"/>
      <c r="BD450" s="356"/>
    </row>
    <row r="451" spans="4:56" x14ac:dyDescent="0.25">
      <c r="D451" s="40"/>
      <c r="E451" s="31"/>
      <c r="F451" s="23"/>
      <c r="G451" s="31"/>
      <c r="H451" s="23"/>
      <c r="I451" s="23"/>
      <c r="J451" s="23"/>
      <c r="K451" s="23"/>
      <c r="L451" s="23"/>
      <c r="M451" s="32"/>
      <c r="N451" s="33"/>
      <c r="O451" s="34"/>
      <c r="P451" s="33"/>
      <c r="Q451" s="34"/>
      <c r="R451" s="34"/>
      <c r="S451" s="33"/>
      <c r="T451" s="33"/>
      <c r="U451" s="34"/>
      <c r="V451" s="33"/>
      <c r="W451" s="35"/>
      <c r="X451" s="38"/>
      <c r="Y451" s="38"/>
      <c r="Z451" s="38"/>
      <c r="AA451" s="31"/>
      <c r="AB451" s="30"/>
      <c r="AC451" s="30"/>
      <c r="AD451" s="30"/>
      <c r="AE451" s="30"/>
      <c r="AF451" s="30"/>
      <c r="AG451" s="30"/>
      <c r="AH451" s="30"/>
      <c r="AI451" s="30"/>
      <c r="AJ451" s="30"/>
      <c r="AK451" s="31"/>
      <c r="AL451" s="30"/>
      <c r="AM451" s="30"/>
      <c r="AN451" s="30"/>
      <c r="AO451" s="31"/>
      <c r="AP451" s="23"/>
      <c r="AQ451" s="23"/>
      <c r="AR451" s="32"/>
      <c r="AS451" s="30"/>
      <c r="AT451" s="30"/>
      <c r="AU451" s="30"/>
      <c r="AV451" s="30"/>
      <c r="AW451" s="30"/>
      <c r="AX451" s="30"/>
      <c r="AY451" s="30"/>
      <c r="AZ451" s="30"/>
      <c r="BA451" s="23"/>
      <c r="BB451" s="23"/>
      <c r="BC451" s="32"/>
      <c r="BD451" s="356"/>
    </row>
    <row r="452" spans="4:56" x14ac:dyDescent="0.25">
      <c r="D452" s="40"/>
      <c r="E452" s="31"/>
      <c r="F452" s="23"/>
      <c r="G452" s="31"/>
      <c r="H452" s="23"/>
      <c r="I452" s="23"/>
      <c r="J452" s="23"/>
      <c r="K452" s="23"/>
      <c r="L452" s="23"/>
      <c r="M452" s="32"/>
      <c r="N452" s="33"/>
      <c r="O452" s="34"/>
      <c r="P452" s="33"/>
      <c r="Q452" s="34"/>
      <c r="R452" s="34"/>
      <c r="S452" s="33"/>
      <c r="T452" s="33"/>
      <c r="U452" s="34"/>
      <c r="V452" s="33"/>
      <c r="W452" s="35"/>
      <c r="X452" s="38"/>
      <c r="Y452" s="38"/>
      <c r="Z452" s="38"/>
      <c r="AA452" s="31"/>
      <c r="AB452" s="30"/>
      <c r="AC452" s="30"/>
      <c r="AD452" s="30"/>
      <c r="AE452" s="30"/>
      <c r="AF452" s="30"/>
      <c r="AG452" s="30"/>
      <c r="AH452" s="30"/>
      <c r="AI452" s="30"/>
      <c r="AJ452" s="30"/>
      <c r="AK452" s="31"/>
      <c r="AL452" s="30"/>
      <c r="AM452" s="30"/>
      <c r="AN452" s="30"/>
      <c r="AO452" s="31"/>
      <c r="AP452" s="23"/>
      <c r="AQ452" s="23"/>
      <c r="AR452" s="32"/>
      <c r="AS452" s="30"/>
      <c r="AT452" s="30"/>
      <c r="AU452" s="30"/>
      <c r="AV452" s="30"/>
      <c r="AW452" s="30"/>
      <c r="AX452" s="30"/>
      <c r="AY452" s="30"/>
      <c r="AZ452" s="30"/>
      <c r="BA452" s="23"/>
      <c r="BB452" s="23"/>
      <c r="BC452" s="32"/>
      <c r="BD452" s="356"/>
    </row>
    <row r="453" spans="4:56" x14ac:dyDescent="0.25">
      <c r="D453" s="40"/>
      <c r="E453" s="31"/>
      <c r="F453" s="23"/>
      <c r="G453" s="31"/>
      <c r="H453" s="23"/>
      <c r="I453" s="23"/>
      <c r="J453" s="23"/>
      <c r="K453" s="23"/>
      <c r="L453" s="23"/>
      <c r="M453" s="32"/>
      <c r="N453" s="33"/>
      <c r="O453" s="34"/>
      <c r="P453" s="33"/>
      <c r="Q453" s="34"/>
      <c r="R453" s="34"/>
      <c r="S453" s="33"/>
      <c r="T453" s="33"/>
      <c r="U453" s="34"/>
      <c r="V453" s="33"/>
      <c r="W453" s="35"/>
      <c r="X453" s="38"/>
      <c r="Y453" s="38"/>
      <c r="Z453" s="38"/>
      <c r="AA453" s="31"/>
      <c r="AB453" s="30"/>
      <c r="AC453" s="30"/>
      <c r="AD453" s="30"/>
      <c r="AE453" s="30"/>
      <c r="AF453" s="30"/>
      <c r="AG453" s="30"/>
      <c r="AH453" s="30"/>
      <c r="AI453" s="30"/>
      <c r="AJ453" s="30"/>
      <c r="AK453" s="31"/>
      <c r="AL453" s="30"/>
      <c r="AM453" s="30"/>
      <c r="AN453" s="30"/>
      <c r="AO453" s="31"/>
      <c r="AP453" s="23"/>
      <c r="AQ453" s="23"/>
      <c r="AR453" s="32"/>
      <c r="AS453" s="30"/>
      <c r="AT453" s="30"/>
      <c r="AU453" s="30"/>
      <c r="AV453" s="30"/>
      <c r="AW453" s="30"/>
      <c r="AX453" s="30"/>
      <c r="AY453" s="30"/>
      <c r="AZ453" s="30"/>
      <c r="BA453" s="23"/>
      <c r="BB453" s="23"/>
      <c r="BC453" s="32"/>
      <c r="BD453" s="356"/>
    </row>
    <row r="454" spans="4:56" x14ac:dyDescent="0.25">
      <c r="D454" s="40"/>
      <c r="E454" s="31"/>
      <c r="F454" s="23"/>
      <c r="G454" s="31"/>
      <c r="H454" s="23"/>
      <c r="I454" s="23"/>
      <c r="J454" s="23"/>
      <c r="K454" s="23"/>
      <c r="L454" s="23"/>
      <c r="M454" s="32"/>
      <c r="N454" s="33"/>
      <c r="O454" s="34"/>
      <c r="P454" s="33"/>
      <c r="Q454" s="34"/>
      <c r="R454" s="34"/>
      <c r="S454" s="33"/>
      <c r="T454" s="33"/>
      <c r="U454" s="34"/>
      <c r="V454" s="33"/>
      <c r="W454" s="35"/>
      <c r="X454" s="38"/>
      <c r="Y454" s="38"/>
      <c r="Z454" s="38"/>
      <c r="AA454" s="31"/>
      <c r="AB454" s="30"/>
      <c r="AC454" s="30"/>
      <c r="AD454" s="30"/>
      <c r="AE454" s="30"/>
      <c r="AF454" s="30"/>
      <c r="AG454" s="30"/>
      <c r="AH454" s="30"/>
      <c r="AI454" s="30"/>
      <c r="AJ454" s="30"/>
      <c r="AK454" s="31"/>
      <c r="AL454" s="30"/>
      <c r="AM454" s="30"/>
      <c r="AN454" s="30"/>
      <c r="AO454" s="31"/>
      <c r="AP454" s="23"/>
      <c r="AQ454" s="23"/>
      <c r="AR454" s="32"/>
      <c r="AS454" s="30"/>
      <c r="AT454" s="30"/>
      <c r="AU454" s="30"/>
      <c r="AV454" s="30"/>
      <c r="AW454" s="30"/>
      <c r="AX454" s="30"/>
      <c r="AY454" s="30"/>
      <c r="AZ454" s="30"/>
      <c r="BA454" s="23"/>
      <c r="BB454" s="23"/>
      <c r="BC454" s="32"/>
      <c r="BD454" s="356"/>
    </row>
    <row r="455" spans="4:56" x14ac:dyDescent="0.25">
      <c r="D455" s="40"/>
      <c r="E455" s="31"/>
      <c r="F455" s="23"/>
      <c r="G455" s="31"/>
      <c r="H455" s="23"/>
      <c r="I455" s="23"/>
      <c r="J455" s="23"/>
      <c r="K455" s="23"/>
      <c r="L455" s="23"/>
      <c r="M455" s="32"/>
      <c r="N455" s="33"/>
      <c r="O455" s="34"/>
      <c r="P455" s="33"/>
      <c r="Q455" s="34"/>
      <c r="R455" s="34"/>
      <c r="S455" s="33"/>
      <c r="T455" s="33"/>
      <c r="U455" s="34"/>
      <c r="V455" s="33"/>
      <c r="W455" s="35"/>
      <c r="X455" s="38"/>
      <c r="Y455" s="38"/>
      <c r="Z455" s="38"/>
      <c r="AA455" s="31"/>
      <c r="AB455" s="30"/>
      <c r="AC455" s="30"/>
      <c r="AD455" s="30"/>
      <c r="AE455" s="30"/>
      <c r="AF455" s="30"/>
      <c r="AG455" s="30"/>
      <c r="AH455" s="30"/>
      <c r="AI455" s="30"/>
      <c r="AJ455" s="30"/>
      <c r="AK455" s="31"/>
      <c r="AL455" s="30"/>
      <c r="AM455" s="30"/>
      <c r="AN455" s="30"/>
      <c r="AO455" s="31"/>
      <c r="AP455" s="23"/>
      <c r="AQ455" s="23"/>
      <c r="AR455" s="32"/>
      <c r="AS455" s="30"/>
      <c r="AT455" s="30"/>
      <c r="AU455" s="30"/>
      <c r="AV455" s="30"/>
      <c r="AW455" s="30"/>
      <c r="AX455" s="30"/>
      <c r="AY455" s="30"/>
      <c r="AZ455" s="30"/>
      <c r="BA455" s="23"/>
      <c r="BB455" s="23"/>
      <c r="BC455" s="32"/>
      <c r="BD455" s="356"/>
    </row>
    <row r="456" spans="4:56" x14ac:dyDescent="0.25">
      <c r="D456" s="40"/>
      <c r="E456" s="31"/>
      <c r="F456" s="23"/>
      <c r="G456" s="31"/>
      <c r="H456" s="23"/>
      <c r="I456" s="23"/>
      <c r="J456" s="23"/>
      <c r="K456" s="23"/>
      <c r="L456" s="23"/>
      <c r="M456" s="32"/>
      <c r="N456" s="33"/>
      <c r="O456" s="34"/>
      <c r="P456" s="33"/>
      <c r="Q456" s="34"/>
      <c r="R456" s="34"/>
      <c r="S456" s="33"/>
      <c r="T456" s="33"/>
      <c r="U456" s="34"/>
      <c r="V456" s="33"/>
      <c r="W456" s="35"/>
      <c r="X456" s="38"/>
      <c r="Y456" s="38"/>
      <c r="Z456" s="38"/>
      <c r="AA456" s="31"/>
      <c r="AB456" s="30"/>
      <c r="AC456" s="30"/>
      <c r="AD456" s="30"/>
      <c r="AE456" s="30"/>
      <c r="AF456" s="30"/>
      <c r="AG456" s="30"/>
      <c r="AH456" s="30"/>
      <c r="AI456" s="30"/>
      <c r="AJ456" s="30"/>
      <c r="AK456" s="31"/>
      <c r="AL456" s="30"/>
      <c r="AM456" s="30"/>
      <c r="AN456" s="30"/>
      <c r="AO456" s="31"/>
      <c r="AP456" s="23"/>
      <c r="AQ456" s="23"/>
      <c r="AR456" s="32"/>
      <c r="AS456" s="30"/>
      <c r="AT456" s="30"/>
      <c r="AU456" s="30"/>
      <c r="AV456" s="30"/>
      <c r="AW456" s="30"/>
      <c r="AX456" s="30"/>
      <c r="AY456" s="30"/>
      <c r="AZ456" s="30"/>
      <c r="BA456" s="23"/>
      <c r="BB456" s="23"/>
      <c r="BC456" s="32"/>
      <c r="BD456" s="356"/>
    </row>
    <row r="457" spans="4:56" x14ac:dyDescent="0.25">
      <c r="D457" s="40"/>
      <c r="E457" s="31"/>
      <c r="F457" s="23"/>
      <c r="G457" s="31"/>
      <c r="H457" s="23"/>
      <c r="I457" s="23"/>
      <c r="J457" s="23"/>
      <c r="K457" s="23"/>
      <c r="L457" s="23"/>
      <c r="M457" s="32"/>
      <c r="N457" s="33"/>
      <c r="O457" s="34"/>
      <c r="P457" s="33"/>
      <c r="Q457" s="34"/>
      <c r="R457" s="34"/>
      <c r="S457" s="33"/>
      <c r="T457" s="33"/>
      <c r="U457" s="34"/>
      <c r="V457" s="33"/>
      <c r="W457" s="35"/>
      <c r="X457" s="38"/>
      <c r="Y457" s="38"/>
      <c r="Z457" s="38"/>
      <c r="AA457" s="31"/>
      <c r="AB457" s="30"/>
      <c r="AC457" s="30"/>
      <c r="AD457" s="30"/>
      <c r="AE457" s="30"/>
      <c r="AF457" s="30"/>
      <c r="AG457" s="30"/>
      <c r="AH457" s="30"/>
      <c r="AI457" s="30"/>
      <c r="AJ457" s="30"/>
      <c r="AK457" s="31"/>
      <c r="AL457" s="30"/>
      <c r="AM457" s="30"/>
      <c r="AN457" s="30"/>
      <c r="AO457" s="31"/>
      <c r="AP457" s="23"/>
      <c r="AQ457" s="23"/>
      <c r="AR457" s="32"/>
      <c r="AS457" s="30"/>
      <c r="AT457" s="30"/>
      <c r="AU457" s="30"/>
      <c r="AV457" s="30"/>
      <c r="AW457" s="30"/>
      <c r="AX457" s="30"/>
      <c r="AY457" s="30"/>
      <c r="AZ457" s="30"/>
      <c r="BA457" s="23"/>
      <c r="BB457" s="23"/>
      <c r="BC457" s="32"/>
      <c r="BD457" s="356"/>
    </row>
    <row r="458" spans="4:56" x14ac:dyDescent="0.25">
      <c r="D458" s="40"/>
      <c r="E458" s="31"/>
      <c r="F458" s="23"/>
      <c r="G458" s="31"/>
      <c r="H458" s="23"/>
      <c r="I458" s="23"/>
      <c r="J458" s="23"/>
      <c r="K458" s="23"/>
      <c r="L458" s="23"/>
      <c r="M458" s="32"/>
      <c r="N458" s="33"/>
      <c r="O458" s="34"/>
      <c r="P458" s="33"/>
      <c r="Q458" s="34"/>
      <c r="R458" s="34"/>
      <c r="S458" s="33"/>
      <c r="T458" s="33"/>
      <c r="U458" s="34"/>
      <c r="V458" s="33"/>
      <c r="W458" s="35"/>
      <c r="X458" s="38"/>
      <c r="Y458" s="38"/>
      <c r="Z458" s="38"/>
      <c r="AA458" s="31"/>
      <c r="AB458" s="30"/>
      <c r="AC458" s="30"/>
      <c r="AD458" s="30"/>
      <c r="AE458" s="30"/>
      <c r="AF458" s="30"/>
      <c r="AG458" s="30"/>
      <c r="AH458" s="30"/>
      <c r="AI458" s="30"/>
      <c r="AJ458" s="30"/>
      <c r="AK458" s="31"/>
      <c r="AL458" s="30"/>
      <c r="AM458" s="30"/>
      <c r="AN458" s="30"/>
      <c r="AO458" s="31"/>
      <c r="AP458" s="23"/>
      <c r="AQ458" s="23"/>
      <c r="AR458" s="32"/>
      <c r="AS458" s="30"/>
      <c r="AT458" s="30"/>
      <c r="AU458" s="30"/>
      <c r="AV458" s="30"/>
      <c r="AW458" s="30"/>
      <c r="AX458" s="30"/>
      <c r="AY458" s="30"/>
      <c r="AZ458" s="30"/>
      <c r="BA458" s="23"/>
      <c r="BB458" s="23"/>
      <c r="BC458" s="32"/>
      <c r="BD458" s="356"/>
    </row>
    <row r="459" spans="4:56" x14ac:dyDescent="0.25">
      <c r="D459" s="40"/>
      <c r="E459" s="31"/>
      <c r="F459" s="23"/>
      <c r="G459" s="31"/>
      <c r="H459" s="23"/>
      <c r="I459" s="23"/>
      <c r="J459" s="23"/>
      <c r="K459" s="23"/>
      <c r="L459" s="23"/>
      <c r="M459" s="32"/>
      <c r="N459" s="33"/>
      <c r="O459" s="34"/>
      <c r="P459" s="33"/>
      <c r="Q459" s="34"/>
      <c r="R459" s="34"/>
      <c r="S459" s="33"/>
      <c r="T459" s="33"/>
      <c r="U459" s="34"/>
      <c r="V459" s="33"/>
      <c r="W459" s="35"/>
      <c r="X459" s="38"/>
      <c r="Y459" s="38"/>
      <c r="Z459" s="38"/>
      <c r="AA459" s="31"/>
      <c r="AB459" s="30"/>
      <c r="AC459" s="30"/>
      <c r="AD459" s="30"/>
      <c r="AE459" s="30"/>
      <c r="AF459" s="30"/>
      <c r="AG459" s="30"/>
      <c r="AH459" s="30"/>
      <c r="AI459" s="30"/>
      <c r="AJ459" s="30"/>
      <c r="AK459" s="31"/>
      <c r="AL459" s="30"/>
      <c r="AM459" s="30"/>
      <c r="AN459" s="30"/>
      <c r="AO459" s="31"/>
      <c r="AP459" s="23"/>
      <c r="AQ459" s="23"/>
      <c r="AR459" s="32"/>
      <c r="AS459" s="30"/>
      <c r="AT459" s="30"/>
      <c r="AU459" s="30"/>
      <c r="AV459" s="30"/>
      <c r="AW459" s="30"/>
      <c r="AX459" s="30"/>
      <c r="AY459" s="30"/>
      <c r="AZ459" s="30"/>
      <c r="BA459" s="23"/>
      <c r="BB459" s="23"/>
      <c r="BC459" s="32"/>
      <c r="BD459" s="356"/>
    </row>
    <row r="460" spans="4:56" x14ac:dyDescent="0.25">
      <c r="D460" s="40"/>
      <c r="E460" s="31"/>
      <c r="F460" s="23"/>
      <c r="G460" s="31"/>
      <c r="H460" s="23"/>
      <c r="I460" s="23"/>
      <c r="J460" s="23"/>
      <c r="K460" s="23"/>
      <c r="L460" s="23"/>
      <c r="M460" s="32"/>
      <c r="N460" s="33"/>
      <c r="O460" s="34"/>
      <c r="P460" s="33"/>
      <c r="Q460" s="34"/>
      <c r="R460" s="34"/>
      <c r="S460" s="33"/>
      <c r="T460" s="33"/>
      <c r="U460" s="34"/>
      <c r="V460" s="33"/>
      <c r="W460" s="35"/>
      <c r="X460" s="38"/>
      <c r="Y460" s="38"/>
      <c r="Z460" s="38"/>
      <c r="AA460" s="31"/>
      <c r="AB460" s="30"/>
      <c r="AC460" s="30"/>
      <c r="AD460" s="30"/>
      <c r="AE460" s="30"/>
      <c r="AF460" s="30"/>
      <c r="AG460" s="30"/>
      <c r="AH460" s="30"/>
      <c r="AI460" s="30"/>
      <c r="AJ460" s="30"/>
      <c r="AK460" s="31"/>
      <c r="AL460" s="30"/>
      <c r="AM460" s="30"/>
      <c r="AN460" s="30"/>
      <c r="AO460" s="31"/>
      <c r="AP460" s="23"/>
      <c r="AQ460" s="23"/>
      <c r="AR460" s="32"/>
      <c r="AS460" s="30"/>
      <c r="AT460" s="30"/>
      <c r="AU460" s="30"/>
      <c r="AV460" s="30"/>
      <c r="AW460" s="30"/>
      <c r="AX460" s="30"/>
      <c r="AY460" s="30"/>
      <c r="AZ460" s="30"/>
      <c r="BA460" s="23"/>
      <c r="BB460" s="23"/>
      <c r="BC460" s="32"/>
      <c r="BD460" s="356"/>
    </row>
    <row r="461" spans="4:56" x14ac:dyDescent="0.25">
      <c r="D461" s="40"/>
      <c r="E461" s="31"/>
      <c r="F461" s="23"/>
      <c r="G461" s="31"/>
      <c r="H461" s="23"/>
      <c r="I461" s="23"/>
      <c r="J461" s="23"/>
      <c r="K461" s="23"/>
      <c r="L461" s="23"/>
      <c r="M461" s="32"/>
      <c r="N461" s="33"/>
      <c r="O461" s="34"/>
      <c r="P461" s="33"/>
      <c r="Q461" s="34"/>
      <c r="R461" s="34"/>
      <c r="S461" s="33"/>
      <c r="T461" s="33"/>
      <c r="U461" s="34"/>
      <c r="V461" s="33"/>
      <c r="W461" s="35"/>
      <c r="X461" s="38"/>
      <c r="Y461" s="38"/>
      <c r="Z461" s="38"/>
      <c r="AA461" s="31"/>
      <c r="AB461" s="30"/>
      <c r="AC461" s="30"/>
      <c r="AD461" s="30"/>
      <c r="AE461" s="30"/>
      <c r="AF461" s="30"/>
      <c r="AG461" s="30"/>
      <c r="AH461" s="30"/>
      <c r="AI461" s="30"/>
      <c r="AJ461" s="30"/>
      <c r="AK461" s="31"/>
      <c r="AL461" s="30"/>
      <c r="AM461" s="30"/>
      <c r="AN461" s="30"/>
      <c r="AO461" s="31"/>
      <c r="AP461" s="23"/>
      <c r="AQ461" s="23"/>
      <c r="AR461" s="32"/>
      <c r="AS461" s="30"/>
      <c r="AT461" s="30"/>
      <c r="AU461" s="30"/>
      <c r="AV461" s="30"/>
      <c r="AW461" s="30"/>
      <c r="AX461" s="30"/>
      <c r="AY461" s="30"/>
      <c r="AZ461" s="30"/>
      <c r="BA461" s="23"/>
      <c r="BB461" s="23"/>
      <c r="BC461" s="32"/>
      <c r="BD461" s="356"/>
    </row>
    <row r="462" spans="4:56" x14ac:dyDescent="0.25">
      <c r="D462" s="40"/>
      <c r="E462" s="31"/>
      <c r="F462" s="23"/>
      <c r="G462" s="31"/>
      <c r="H462" s="23"/>
      <c r="I462" s="23"/>
      <c r="J462" s="23"/>
      <c r="K462" s="23"/>
      <c r="L462" s="23"/>
      <c r="M462" s="32"/>
      <c r="N462" s="33"/>
      <c r="O462" s="34"/>
      <c r="P462" s="33"/>
      <c r="Q462" s="34"/>
      <c r="R462" s="34"/>
      <c r="S462" s="33"/>
      <c r="T462" s="33"/>
      <c r="U462" s="34"/>
      <c r="V462" s="33"/>
      <c r="W462" s="35"/>
      <c r="X462" s="38"/>
      <c r="Y462" s="38"/>
      <c r="Z462" s="38"/>
      <c r="AA462" s="31"/>
      <c r="AB462" s="30"/>
      <c r="AC462" s="30"/>
      <c r="AD462" s="30"/>
      <c r="AE462" s="30"/>
      <c r="AF462" s="30"/>
      <c r="AG462" s="30"/>
      <c r="AH462" s="30"/>
      <c r="AI462" s="30"/>
      <c r="AJ462" s="30"/>
      <c r="AK462" s="31"/>
      <c r="AL462" s="30"/>
      <c r="AM462" s="30"/>
      <c r="AN462" s="30"/>
      <c r="AO462" s="31"/>
      <c r="AP462" s="23"/>
      <c r="AQ462" s="23"/>
      <c r="AR462" s="32"/>
      <c r="AS462" s="30"/>
      <c r="AT462" s="30"/>
      <c r="AU462" s="30"/>
      <c r="AV462" s="30"/>
      <c r="AW462" s="30"/>
      <c r="AX462" s="30"/>
      <c r="AY462" s="30"/>
      <c r="AZ462" s="30"/>
      <c r="BA462" s="23"/>
      <c r="BB462" s="23"/>
      <c r="BC462" s="32"/>
      <c r="BD462" s="356"/>
    </row>
    <row r="463" spans="4:56" x14ac:dyDescent="0.25">
      <c r="D463" s="40"/>
      <c r="E463" s="31"/>
      <c r="F463" s="23"/>
      <c r="G463" s="31"/>
      <c r="H463" s="23"/>
      <c r="I463" s="23"/>
      <c r="J463" s="23"/>
      <c r="K463" s="23"/>
      <c r="L463" s="23"/>
      <c r="M463" s="32"/>
      <c r="N463" s="33"/>
      <c r="O463" s="34"/>
      <c r="P463" s="33"/>
      <c r="Q463" s="34"/>
      <c r="R463" s="34"/>
      <c r="S463" s="33"/>
      <c r="T463" s="33"/>
      <c r="U463" s="34"/>
      <c r="V463" s="33"/>
      <c r="W463" s="35"/>
      <c r="X463" s="38"/>
      <c r="Y463" s="38"/>
      <c r="Z463" s="38"/>
      <c r="AA463" s="31"/>
      <c r="AB463" s="30"/>
      <c r="AC463" s="30"/>
      <c r="AD463" s="30"/>
      <c r="AE463" s="30"/>
      <c r="AF463" s="30"/>
      <c r="AG463" s="30"/>
      <c r="AH463" s="30"/>
      <c r="AI463" s="30"/>
      <c r="AJ463" s="30"/>
      <c r="AK463" s="31"/>
      <c r="AL463" s="30"/>
      <c r="AM463" s="30"/>
      <c r="AN463" s="30"/>
      <c r="AO463" s="31"/>
      <c r="AP463" s="23"/>
      <c r="AQ463" s="23"/>
      <c r="AR463" s="32"/>
      <c r="AS463" s="30"/>
      <c r="AT463" s="30"/>
      <c r="AU463" s="30"/>
      <c r="AV463" s="30"/>
      <c r="AW463" s="30"/>
      <c r="AX463" s="30"/>
      <c r="AY463" s="30"/>
      <c r="AZ463" s="30"/>
      <c r="BA463" s="23"/>
      <c r="BB463" s="23"/>
      <c r="BC463" s="32"/>
      <c r="BD463" s="356"/>
    </row>
    <row r="464" spans="4:56" x14ac:dyDescent="0.25">
      <c r="D464" s="40"/>
      <c r="E464" s="31"/>
      <c r="F464" s="23"/>
      <c r="G464" s="31"/>
      <c r="H464" s="23"/>
      <c r="I464" s="23"/>
      <c r="J464" s="23"/>
      <c r="K464" s="23"/>
      <c r="L464" s="23"/>
      <c r="M464" s="32"/>
      <c r="N464" s="33"/>
      <c r="O464" s="34"/>
      <c r="P464" s="33"/>
      <c r="Q464" s="34"/>
      <c r="R464" s="34"/>
      <c r="S464" s="33"/>
      <c r="T464" s="33"/>
      <c r="U464" s="34"/>
      <c r="V464" s="33"/>
      <c r="W464" s="35"/>
      <c r="X464" s="38"/>
      <c r="Y464" s="38"/>
      <c r="Z464" s="38"/>
      <c r="AA464" s="31"/>
      <c r="AB464" s="30"/>
      <c r="AC464" s="30"/>
      <c r="AD464" s="30"/>
      <c r="AE464" s="30"/>
      <c r="AF464" s="30"/>
      <c r="AG464" s="30"/>
      <c r="AH464" s="30"/>
      <c r="AI464" s="30"/>
      <c r="AJ464" s="30"/>
      <c r="AK464" s="31"/>
      <c r="AL464" s="30"/>
      <c r="AM464" s="30"/>
      <c r="AN464" s="30"/>
      <c r="AO464" s="31"/>
      <c r="AP464" s="23"/>
      <c r="AQ464" s="23"/>
      <c r="AR464" s="32"/>
      <c r="AS464" s="30"/>
      <c r="AT464" s="30"/>
      <c r="AU464" s="30"/>
      <c r="AV464" s="30"/>
      <c r="AW464" s="30"/>
      <c r="AX464" s="30"/>
      <c r="AY464" s="30"/>
      <c r="AZ464" s="30"/>
      <c r="BA464" s="23"/>
      <c r="BB464" s="23"/>
      <c r="BC464" s="32"/>
      <c r="BD464" s="356"/>
    </row>
    <row r="465" spans="4:56" x14ac:dyDescent="0.25">
      <c r="D465" s="40"/>
      <c r="E465" s="31"/>
      <c r="F465" s="23"/>
      <c r="G465" s="31"/>
      <c r="H465" s="23"/>
      <c r="I465" s="23"/>
      <c r="J465" s="23"/>
      <c r="K465" s="23"/>
      <c r="L465" s="23"/>
      <c r="M465" s="32"/>
      <c r="N465" s="33"/>
      <c r="O465" s="34"/>
      <c r="P465" s="33"/>
      <c r="Q465" s="34"/>
      <c r="R465" s="34"/>
      <c r="S465" s="33"/>
      <c r="T465" s="33"/>
      <c r="U465" s="34"/>
      <c r="V465" s="33"/>
      <c r="W465" s="35"/>
      <c r="X465" s="38"/>
      <c r="Y465" s="38"/>
      <c r="Z465" s="38"/>
      <c r="AA465" s="31"/>
      <c r="AB465" s="30"/>
      <c r="AC465" s="30"/>
      <c r="AD465" s="30"/>
      <c r="AE465" s="30"/>
      <c r="AF465" s="30"/>
      <c r="AG465" s="30"/>
      <c r="AH465" s="30"/>
      <c r="AI465" s="30"/>
      <c r="AJ465" s="30"/>
      <c r="AK465" s="31"/>
      <c r="AL465" s="30"/>
      <c r="AM465" s="30"/>
      <c r="AN465" s="30"/>
      <c r="AO465" s="31"/>
      <c r="AP465" s="23"/>
      <c r="AQ465" s="23"/>
      <c r="AR465" s="32"/>
      <c r="AS465" s="30"/>
      <c r="AT465" s="30"/>
      <c r="AU465" s="30"/>
      <c r="AV465" s="30"/>
      <c r="AW465" s="30"/>
      <c r="AX465" s="30"/>
      <c r="AY465" s="30"/>
      <c r="AZ465" s="30"/>
      <c r="BA465" s="23"/>
      <c r="BB465" s="23"/>
      <c r="BC465" s="32"/>
      <c r="BD465" s="356"/>
    </row>
    <row r="466" spans="4:56" x14ac:dyDescent="0.25">
      <c r="D466" s="40"/>
      <c r="E466" s="31"/>
      <c r="F466" s="23"/>
      <c r="G466" s="31"/>
      <c r="H466" s="23"/>
      <c r="I466" s="23"/>
      <c r="J466" s="23"/>
      <c r="K466" s="23"/>
      <c r="L466" s="23"/>
      <c r="M466" s="32"/>
      <c r="N466" s="33"/>
      <c r="O466" s="34"/>
      <c r="P466" s="33"/>
      <c r="Q466" s="34"/>
      <c r="R466" s="34"/>
      <c r="S466" s="33"/>
      <c r="T466" s="33"/>
      <c r="U466" s="34"/>
      <c r="V466" s="33"/>
      <c r="W466" s="35"/>
      <c r="X466" s="38"/>
      <c r="Y466" s="38"/>
      <c r="Z466" s="38"/>
      <c r="AA466" s="31"/>
      <c r="AB466" s="30"/>
      <c r="AC466" s="30"/>
      <c r="AD466" s="30"/>
      <c r="AE466" s="30"/>
      <c r="AF466" s="30"/>
      <c r="AG466" s="30"/>
      <c r="AH466" s="30"/>
      <c r="AI466" s="30"/>
      <c r="AJ466" s="30"/>
      <c r="AK466" s="31"/>
      <c r="AL466" s="30"/>
      <c r="AM466" s="30"/>
      <c r="AN466" s="30"/>
      <c r="AO466" s="31"/>
      <c r="AP466" s="23"/>
      <c r="AQ466" s="23"/>
      <c r="AR466" s="32"/>
      <c r="AS466" s="30"/>
      <c r="AT466" s="30"/>
      <c r="AU466" s="30"/>
      <c r="AV466" s="30"/>
      <c r="AW466" s="30"/>
      <c r="AX466" s="30"/>
      <c r="AY466" s="30"/>
      <c r="AZ466" s="30"/>
      <c r="BA466" s="23"/>
      <c r="BB466" s="23"/>
      <c r="BC466" s="32"/>
      <c r="BD466" s="356"/>
    </row>
    <row r="467" spans="4:56" x14ac:dyDescent="0.25">
      <c r="D467" s="40"/>
      <c r="E467" s="31"/>
      <c r="F467" s="23"/>
      <c r="G467" s="31"/>
      <c r="H467" s="23"/>
      <c r="I467" s="23"/>
      <c r="J467" s="23"/>
      <c r="K467" s="23"/>
      <c r="L467" s="23"/>
      <c r="M467" s="32"/>
      <c r="N467" s="33"/>
      <c r="O467" s="34"/>
      <c r="P467" s="33"/>
      <c r="Q467" s="34"/>
      <c r="R467" s="34"/>
      <c r="S467" s="33"/>
      <c r="T467" s="33"/>
      <c r="U467" s="34"/>
      <c r="V467" s="33"/>
      <c r="W467" s="35"/>
      <c r="X467" s="38"/>
      <c r="Y467" s="38"/>
      <c r="Z467" s="38"/>
      <c r="AA467" s="31"/>
      <c r="AB467" s="30"/>
      <c r="AC467" s="30"/>
      <c r="AD467" s="30"/>
      <c r="AE467" s="30"/>
      <c r="AF467" s="30"/>
      <c r="AG467" s="30"/>
      <c r="AH467" s="30"/>
      <c r="AI467" s="30"/>
      <c r="AJ467" s="30"/>
      <c r="AK467" s="31"/>
      <c r="AL467" s="30"/>
      <c r="AM467" s="30"/>
      <c r="AN467" s="30"/>
      <c r="AO467" s="31"/>
      <c r="AP467" s="23"/>
      <c r="AQ467" s="23"/>
      <c r="AR467" s="32"/>
      <c r="AS467" s="30"/>
      <c r="AT467" s="30"/>
      <c r="AU467" s="30"/>
      <c r="AV467" s="30"/>
      <c r="AW467" s="30"/>
      <c r="AX467" s="30"/>
      <c r="AY467" s="30"/>
      <c r="AZ467" s="30"/>
      <c r="BA467" s="23"/>
      <c r="BB467" s="23"/>
      <c r="BC467" s="32"/>
      <c r="BD467" s="356"/>
    </row>
    <row r="468" spans="4:56" x14ac:dyDescent="0.25">
      <c r="D468" s="40"/>
      <c r="E468" s="31"/>
      <c r="F468" s="23"/>
      <c r="G468" s="31"/>
      <c r="H468" s="23"/>
      <c r="I468" s="23"/>
      <c r="J468" s="23"/>
      <c r="K468" s="23"/>
      <c r="L468" s="23"/>
      <c r="M468" s="32"/>
      <c r="N468" s="33"/>
      <c r="O468" s="34"/>
      <c r="P468" s="33"/>
      <c r="Q468" s="34"/>
      <c r="R468" s="34"/>
      <c r="S468" s="33"/>
      <c r="T468" s="33"/>
      <c r="U468" s="34"/>
      <c r="V468" s="33"/>
      <c r="W468" s="35"/>
      <c r="X468" s="38"/>
      <c r="Y468" s="38"/>
      <c r="Z468" s="38"/>
      <c r="AA468" s="31"/>
      <c r="AB468" s="30"/>
      <c r="AC468" s="30"/>
      <c r="AD468" s="30"/>
      <c r="AE468" s="30"/>
      <c r="AF468" s="30"/>
      <c r="AG468" s="30"/>
      <c r="AH468" s="30"/>
      <c r="AI468" s="30"/>
      <c r="AJ468" s="30"/>
      <c r="AK468" s="31"/>
      <c r="AL468" s="30"/>
      <c r="AM468" s="30"/>
      <c r="AN468" s="30"/>
      <c r="AO468" s="31"/>
      <c r="AP468" s="23"/>
      <c r="AQ468" s="23"/>
      <c r="AR468" s="32"/>
      <c r="AS468" s="30"/>
      <c r="AT468" s="30"/>
      <c r="AU468" s="30"/>
      <c r="AV468" s="30"/>
      <c r="AW468" s="30"/>
      <c r="AX468" s="30"/>
      <c r="AY468" s="30"/>
      <c r="AZ468" s="30"/>
      <c r="BA468" s="23"/>
      <c r="BB468" s="23"/>
      <c r="BC468" s="32"/>
      <c r="BD468" s="356"/>
    </row>
    <row r="469" spans="4:56" x14ac:dyDescent="0.25">
      <c r="D469" s="40"/>
      <c r="E469" s="31"/>
      <c r="F469" s="23"/>
      <c r="G469" s="31"/>
      <c r="H469" s="23"/>
      <c r="I469" s="23"/>
      <c r="J469" s="23"/>
      <c r="K469" s="23"/>
      <c r="L469" s="23"/>
      <c r="M469" s="32"/>
      <c r="N469" s="33"/>
      <c r="O469" s="34"/>
      <c r="P469" s="33"/>
      <c r="Q469" s="34"/>
      <c r="R469" s="34"/>
      <c r="S469" s="33"/>
      <c r="T469" s="33"/>
      <c r="U469" s="34"/>
      <c r="V469" s="33"/>
      <c r="W469" s="35"/>
      <c r="X469" s="38"/>
      <c r="Y469" s="38"/>
      <c r="Z469" s="38"/>
      <c r="AA469" s="31"/>
      <c r="AB469" s="30"/>
      <c r="AC469" s="30"/>
      <c r="AD469" s="30"/>
      <c r="AE469" s="30"/>
      <c r="AF469" s="30"/>
      <c r="AG469" s="30"/>
      <c r="AH469" s="30"/>
      <c r="AI469" s="30"/>
      <c r="AJ469" s="30"/>
      <c r="AK469" s="31"/>
      <c r="AL469" s="30"/>
      <c r="AM469" s="30"/>
      <c r="AN469" s="30"/>
      <c r="AO469" s="31"/>
      <c r="AP469" s="23"/>
      <c r="AQ469" s="23"/>
      <c r="AR469" s="32"/>
      <c r="AS469" s="30"/>
      <c r="AT469" s="30"/>
      <c r="AU469" s="30"/>
      <c r="AV469" s="30"/>
      <c r="AW469" s="30"/>
      <c r="AX469" s="30"/>
      <c r="AY469" s="30"/>
      <c r="AZ469" s="30"/>
      <c r="BA469" s="23"/>
      <c r="BB469" s="23"/>
      <c r="BC469" s="32"/>
      <c r="BD469" s="356"/>
    </row>
    <row r="470" spans="4:56" x14ac:dyDescent="0.25">
      <c r="D470" s="40"/>
      <c r="E470" s="31"/>
      <c r="F470" s="23"/>
      <c r="G470" s="31"/>
      <c r="H470" s="23"/>
      <c r="I470" s="23"/>
      <c r="J470" s="23"/>
      <c r="K470" s="23"/>
      <c r="L470" s="23"/>
      <c r="M470" s="32"/>
      <c r="N470" s="33"/>
      <c r="O470" s="34"/>
      <c r="P470" s="33"/>
      <c r="Q470" s="34"/>
      <c r="R470" s="34"/>
      <c r="S470" s="33"/>
      <c r="T470" s="33"/>
      <c r="U470" s="34"/>
      <c r="V470" s="33"/>
      <c r="W470" s="35"/>
      <c r="X470" s="38"/>
      <c r="Y470" s="38"/>
      <c r="Z470" s="38"/>
      <c r="AA470" s="31"/>
      <c r="AB470" s="30"/>
      <c r="AC470" s="30"/>
      <c r="AD470" s="30"/>
      <c r="AE470" s="30"/>
      <c r="AF470" s="30"/>
      <c r="AG470" s="30"/>
      <c r="AH470" s="30"/>
      <c r="AI470" s="30"/>
      <c r="AJ470" s="30"/>
      <c r="AK470" s="31"/>
      <c r="AL470" s="30"/>
      <c r="AM470" s="30"/>
      <c r="AN470" s="30"/>
      <c r="AO470" s="31"/>
      <c r="AP470" s="23"/>
      <c r="AQ470" s="23"/>
      <c r="AR470" s="32"/>
      <c r="AS470" s="30"/>
      <c r="AT470" s="30"/>
      <c r="AU470" s="30"/>
      <c r="AV470" s="30"/>
      <c r="AW470" s="30"/>
      <c r="AX470" s="30"/>
      <c r="AY470" s="30"/>
      <c r="AZ470" s="30"/>
      <c r="BA470" s="23"/>
      <c r="BB470" s="23"/>
      <c r="BC470" s="32"/>
      <c r="BD470" s="356"/>
    </row>
    <row r="471" spans="4:56" x14ac:dyDescent="0.25">
      <c r="D471" s="40"/>
      <c r="E471" s="31"/>
      <c r="F471" s="23"/>
      <c r="G471" s="31"/>
      <c r="H471" s="23"/>
      <c r="I471" s="23"/>
      <c r="J471" s="23"/>
      <c r="K471" s="23"/>
      <c r="L471" s="23"/>
      <c r="M471" s="32"/>
      <c r="N471" s="33"/>
      <c r="O471" s="34"/>
      <c r="P471" s="33"/>
      <c r="Q471" s="34"/>
      <c r="R471" s="34"/>
      <c r="S471" s="33"/>
      <c r="T471" s="33"/>
      <c r="U471" s="34"/>
      <c r="V471" s="33"/>
      <c r="W471" s="35"/>
      <c r="X471" s="38"/>
      <c r="Y471" s="38"/>
      <c r="Z471" s="38"/>
      <c r="AA471" s="31"/>
      <c r="AB471" s="30"/>
      <c r="AC471" s="30"/>
      <c r="AD471" s="30"/>
      <c r="AE471" s="30"/>
      <c r="AF471" s="30"/>
      <c r="AG471" s="30"/>
      <c r="AH471" s="30"/>
      <c r="AI471" s="30"/>
      <c r="AJ471" s="30"/>
      <c r="AK471" s="31"/>
      <c r="AL471" s="30"/>
      <c r="AM471" s="30"/>
      <c r="AN471" s="30"/>
      <c r="AO471" s="31"/>
      <c r="AP471" s="23"/>
      <c r="AQ471" s="23"/>
      <c r="AR471" s="32"/>
      <c r="AS471" s="30"/>
      <c r="AT471" s="30"/>
      <c r="AU471" s="30"/>
      <c r="AV471" s="30"/>
      <c r="AW471" s="30"/>
      <c r="AX471" s="30"/>
      <c r="AY471" s="30"/>
      <c r="AZ471" s="30"/>
      <c r="BA471" s="23"/>
      <c r="BB471" s="23"/>
      <c r="BC471" s="32"/>
      <c r="BD471" s="356"/>
    </row>
    <row r="472" spans="4:56" x14ac:dyDescent="0.25">
      <c r="D472" s="40"/>
      <c r="E472" s="31"/>
      <c r="F472" s="23"/>
      <c r="G472" s="31"/>
      <c r="H472" s="23"/>
      <c r="I472" s="23"/>
      <c r="J472" s="23"/>
      <c r="K472" s="23"/>
      <c r="L472" s="23"/>
      <c r="M472" s="32"/>
      <c r="N472" s="33"/>
      <c r="O472" s="34"/>
      <c r="P472" s="33"/>
      <c r="Q472" s="34"/>
      <c r="R472" s="34"/>
      <c r="S472" s="33"/>
      <c r="T472" s="33"/>
      <c r="U472" s="34"/>
      <c r="V472" s="33"/>
      <c r="W472" s="35"/>
      <c r="X472" s="38"/>
      <c r="Y472" s="38"/>
      <c r="Z472" s="38"/>
      <c r="AA472" s="31"/>
      <c r="AB472" s="30"/>
      <c r="AC472" s="30"/>
      <c r="AD472" s="30"/>
      <c r="AE472" s="30"/>
      <c r="AF472" s="30"/>
      <c r="AG472" s="30"/>
      <c r="AH472" s="30"/>
      <c r="AI472" s="30"/>
      <c r="AJ472" s="30"/>
      <c r="AK472" s="31"/>
      <c r="AL472" s="30"/>
      <c r="AM472" s="30"/>
      <c r="AN472" s="30"/>
      <c r="AO472" s="31"/>
      <c r="AP472" s="23"/>
      <c r="AQ472" s="23"/>
      <c r="AR472" s="32"/>
      <c r="AS472" s="30"/>
      <c r="AT472" s="30"/>
      <c r="AU472" s="30"/>
      <c r="AV472" s="30"/>
      <c r="AW472" s="30"/>
      <c r="AX472" s="30"/>
      <c r="AY472" s="30"/>
      <c r="AZ472" s="30"/>
      <c r="BA472" s="23"/>
      <c r="BB472" s="23"/>
      <c r="BC472" s="32"/>
      <c r="BD472" s="356"/>
    </row>
    <row r="473" spans="4:56" x14ac:dyDescent="0.25">
      <c r="D473" s="40"/>
      <c r="E473" s="31"/>
      <c r="F473" s="23"/>
      <c r="G473" s="31"/>
      <c r="H473" s="23"/>
      <c r="I473" s="23"/>
      <c r="J473" s="23"/>
      <c r="K473" s="23"/>
      <c r="L473" s="23"/>
      <c r="M473" s="32"/>
      <c r="N473" s="33"/>
      <c r="O473" s="34"/>
      <c r="P473" s="33"/>
      <c r="Q473" s="34"/>
      <c r="R473" s="34"/>
      <c r="S473" s="33"/>
      <c r="T473" s="33"/>
      <c r="U473" s="34"/>
      <c r="V473" s="33"/>
      <c r="W473" s="35"/>
      <c r="X473" s="38"/>
      <c r="Y473" s="38"/>
      <c r="Z473" s="38"/>
      <c r="AA473" s="31"/>
      <c r="AB473" s="30"/>
      <c r="AC473" s="30"/>
      <c r="AD473" s="30"/>
      <c r="AE473" s="30"/>
      <c r="AF473" s="30"/>
      <c r="AG473" s="30"/>
      <c r="AH473" s="30"/>
      <c r="AI473" s="30"/>
      <c r="AJ473" s="30"/>
      <c r="AK473" s="31"/>
      <c r="AL473" s="30"/>
      <c r="AM473" s="30"/>
      <c r="AN473" s="30"/>
      <c r="AO473" s="31"/>
      <c r="AP473" s="23"/>
      <c r="AQ473" s="23"/>
      <c r="AR473" s="32"/>
      <c r="AS473" s="30"/>
      <c r="AT473" s="30"/>
      <c r="AU473" s="30"/>
      <c r="AV473" s="30"/>
      <c r="AW473" s="30"/>
      <c r="AX473" s="30"/>
      <c r="AY473" s="30"/>
      <c r="AZ473" s="30"/>
      <c r="BA473" s="23"/>
      <c r="BB473" s="23"/>
      <c r="BC473" s="32"/>
      <c r="BD473" s="356"/>
    </row>
    <row r="474" spans="4:56" x14ac:dyDescent="0.25">
      <c r="D474" s="40"/>
      <c r="E474" s="31"/>
      <c r="F474" s="23"/>
      <c r="G474" s="31"/>
      <c r="H474" s="23"/>
      <c r="I474" s="23"/>
      <c r="J474" s="23"/>
      <c r="K474" s="23"/>
      <c r="L474" s="23"/>
      <c r="M474" s="32"/>
      <c r="N474" s="33"/>
      <c r="O474" s="34"/>
      <c r="P474" s="33"/>
      <c r="Q474" s="34"/>
      <c r="R474" s="34"/>
      <c r="S474" s="33"/>
      <c r="T474" s="33"/>
      <c r="U474" s="34"/>
      <c r="V474" s="33"/>
      <c r="W474" s="35"/>
      <c r="X474" s="38"/>
      <c r="Y474" s="38"/>
      <c r="Z474" s="38"/>
      <c r="AA474" s="31"/>
      <c r="AB474" s="30"/>
      <c r="AC474" s="30"/>
      <c r="AD474" s="30"/>
      <c r="AE474" s="30"/>
      <c r="AF474" s="30"/>
      <c r="AG474" s="30"/>
      <c r="AH474" s="30"/>
      <c r="AI474" s="30"/>
      <c r="AJ474" s="30"/>
      <c r="AK474" s="31"/>
      <c r="AL474" s="30"/>
      <c r="AM474" s="30"/>
      <c r="AN474" s="30"/>
      <c r="AO474" s="31"/>
      <c r="AP474" s="23"/>
      <c r="AQ474" s="23"/>
      <c r="AR474" s="32"/>
      <c r="AS474" s="30"/>
      <c r="AT474" s="30"/>
      <c r="AU474" s="30"/>
      <c r="AV474" s="30"/>
      <c r="AW474" s="30"/>
      <c r="AX474" s="30"/>
      <c r="AY474" s="30"/>
      <c r="AZ474" s="30"/>
      <c r="BA474" s="23"/>
      <c r="BB474" s="23"/>
      <c r="BC474" s="32"/>
      <c r="BD474" s="356"/>
    </row>
    <row r="475" spans="4:56" x14ac:dyDescent="0.25">
      <c r="D475" s="40"/>
      <c r="E475" s="31"/>
      <c r="F475" s="23"/>
      <c r="G475" s="31"/>
      <c r="H475" s="23"/>
      <c r="I475" s="23"/>
      <c r="J475" s="23"/>
      <c r="K475" s="23"/>
      <c r="L475" s="23"/>
      <c r="M475" s="32"/>
      <c r="N475" s="33"/>
      <c r="O475" s="34"/>
      <c r="P475" s="33"/>
      <c r="Q475" s="34"/>
      <c r="R475" s="34"/>
      <c r="S475" s="33"/>
      <c r="T475" s="33"/>
      <c r="U475" s="34"/>
      <c r="V475" s="33"/>
      <c r="W475" s="35"/>
      <c r="X475" s="38"/>
      <c r="Y475" s="38"/>
      <c r="Z475" s="38"/>
      <c r="AA475" s="31"/>
      <c r="AB475" s="30"/>
      <c r="AC475" s="30"/>
      <c r="AD475" s="30"/>
      <c r="AE475" s="30"/>
      <c r="AF475" s="30"/>
      <c r="AG475" s="30"/>
      <c r="AH475" s="30"/>
      <c r="AI475" s="30"/>
      <c r="AJ475" s="30"/>
      <c r="AK475" s="31"/>
      <c r="AL475" s="30"/>
      <c r="AM475" s="30"/>
      <c r="AN475" s="30"/>
      <c r="AO475" s="31"/>
      <c r="AP475" s="23"/>
      <c r="AQ475" s="23"/>
      <c r="AR475" s="32"/>
      <c r="AS475" s="30"/>
      <c r="AT475" s="30"/>
      <c r="AU475" s="30"/>
      <c r="AV475" s="30"/>
      <c r="AW475" s="30"/>
      <c r="AX475" s="30"/>
      <c r="AY475" s="30"/>
      <c r="AZ475" s="30"/>
      <c r="BA475" s="23"/>
      <c r="BB475" s="23"/>
      <c r="BC475" s="32"/>
      <c r="BD475" s="356"/>
    </row>
    <row r="476" spans="4:56" x14ac:dyDescent="0.25">
      <c r="D476" s="40"/>
      <c r="E476" s="31"/>
      <c r="F476" s="23"/>
      <c r="G476" s="31"/>
      <c r="H476" s="23"/>
      <c r="I476" s="23"/>
      <c r="J476" s="23"/>
      <c r="K476" s="23"/>
      <c r="L476" s="23"/>
      <c r="M476" s="32"/>
      <c r="N476" s="33"/>
      <c r="O476" s="34"/>
      <c r="P476" s="33"/>
      <c r="Q476" s="34"/>
      <c r="R476" s="34"/>
      <c r="S476" s="33"/>
      <c r="T476" s="33"/>
      <c r="U476" s="34"/>
      <c r="V476" s="33"/>
      <c r="W476" s="35"/>
      <c r="X476" s="38"/>
      <c r="Y476" s="38"/>
      <c r="Z476" s="38"/>
      <c r="AA476" s="31"/>
      <c r="AB476" s="30"/>
      <c r="AC476" s="30"/>
      <c r="AD476" s="30"/>
      <c r="AE476" s="30"/>
      <c r="AF476" s="30"/>
      <c r="AG476" s="30"/>
      <c r="AH476" s="30"/>
      <c r="AI476" s="30"/>
      <c r="AJ476" s="30"/>
      <c r="AK476" s="31"/>
      <c r="AL476" s="30"/>
      <c r="AM476" s="30"/>
      <c r="AN476" s="30"/>
      <c r="AO476" s="31"/>
      <c r="AP476" s="23"/>
      <c r="AQ476" s="23"/>
      <c r="AR476" s="32"/>
      <c r="AS476" s="30"/>
      <c r="AT476" s="30"/>
      <c r="AU476" s="30"/>
      <c r="AV476" s="30"/>
      <c r="AW476" s="30"/>
      <c r="AX476" s="30"/>
      <c r="AY476" s="30"/>
      <c r="AZ476" s="30"/>
      <c r="BA476" s="23"/>
      <c r="BB476" s="23"/>
      <c r="BC476" s="32"/>
      <c r="BD476" s="356"/>
    </row>
    <row r="477" spans="4:56" x14ac:dyDescent="0.25">
      <c r="D477" s="40"/>
      <c r="E477" s="31"/>
      <c r="F477" s="23"/>
      <c r="G477" s="31"/>
      <c r="H477" s="23"/>
      <c r="I477" s="23"/>
      <c r="J477" s="23"/>
      <c r="K477" s="23"/>
      <c r="L477" s="23"/>
      <c r="M477" s="32"/>
      <c r="N477" s="33"/>
      <c r="O477" s="34"/>
      <c r="P477" s="33"/>
      <c r="Q477" s="34"/>
      <c r="R477" s="34"/>
      <c r="S477" s="33"/>
      <c r="T477" s="33"/>
      <c r="U477" s="34"/>
      <c r="V477" s="33"/>
      <c r="W477" s="35"/>
      <c r="X477" s="38"/>
      <c r="Y477" s="38"/>
      <c r="Z477" s="38"/>
      <c r="AA477" s="31"/>
      <c r="AB477" s="30"/>
      <c r="AC477" s="30"/>
      <c r="AD477" s="30"/>
      <c r="AE477" s="30"/>
      <c r="AF477" s="30"/>
      <c r="AG477" s="30"/>
      <c r="AH477" s="30"/>
      <c r="AI477" s="30"/>
      <c r="AJ477" s="30"/>
      <c r="AK477" s="31"/>
      <c r="AL477" s="30"/>
      <c r="AM477" s="30"/>
      <c r="AN477" s="30"/>
      <c r="AO477" s="31"/>
      <c r="AP477" s="23"/>
      <c r="AQ477" s="23"/>
      <c r="AR477" s="32"/>
      <c r="AS477" s="30"/>
      <c r="AT477" s="30"/>
      <c r="AU477" s="30"/>
      <c r="AV477" s="30"/>
      <c r="AW477" s="30"/>
      <c r="AX477" s="30"/>
      <c r="AY477" s="30"/>
      <c r="AZ477" s="30"/>
      <c r="BA477" s="23"/>
      <c r="BB477" s="23"/>
      <c r="BC477" s="32"/>
      <c r="BD477" s="356"/>
    </row>
    <row r="478" spans="4:56" x14ac:dyDescent="0.25">
      <c r="D478" s="40"/>
      <c r="E478" s="31"/>
      <c r="F478" s="23"/>
      <c r="G478" s="31"/>
      <c r="H478" s="23"/>
      <c r="I478" s="23"/>
      <c r="J478" s="23"/>
      <c r="K478" s="23"/>
      <c r="L478" s="23"/>
      <c r="M478" s="32"/>
      <c r="N478" s="33"/>
      <c r="O478" s="34"/>
      <c r="P478" s="33"/>
      <c r="Q478" s="34"/>
      <c r="R478" s="34"/>
      <c r="S478" s="33"/>
      <c r="T478" s="33"/>
      <c r="U478" s="34"/>
      <c r="V478" s="33"/>
      <c r="W478" s="35"/>
      <c r="X478" s="38"/>
      <c r="Y478" s="38"/>
      <c r="Z478" s="38"/>
      <c r="AA478" s="31"/>
      <c r="AB478" s="30"/>
      <c r="AC478" s="30"/>
      <c r="AD478" s="30"/>
      <c r="AE478" s="30"/>
      <c r="AF478" s="30"/>
      <c r="AG478" s="30"/>
      <c r="AH478" s="30"/>
      <c r="AI478" s="30"/>
      <c r="AJ478" s="30"/>
      <c r="AK478" s="31"/>
      <c r="AL478" s="30"/>
      <c r="AM478" s="30"/>
      <c r="AN478" s="30"/>
      <c r="AO478" s="31"/>
      <c r="AP478" s="23"/>
      <c r="AQ478" s="23"/>
      <c r="AR478" s="32"/>
      <c r="AS478" s="30"/>
      <c r="AT478" s="30"/>
      <c r="AU478" s="30"/>
      <c r="AV478" s="30"/>
      <c r="AW478" s="30"/>
      <c r="AX478" s="30"/>
      <c r="AY478" s="30"/>
      <c r="AZ478" s="30"/>
      <c r="BA478" s="23"/>
      <c r="BB478" s="23"/>
      <c r="BC478" s="32"/>
      <c r="BD478" s="356"/>
    </row>
    <row r="479" spans="4:56" x14ac:dyDescent="0.25">
      <c r="D479" s="40"/>
      <c r="E479" s="31"/>
      <c r="F479" s="23"/>
      <c r="G479" s="31"/>
      <c r="H479" s="23"/>
      <c r="I479" s="23"/>
      <c r="J479" s="23"/>
      <c r="K479" s="23"/>
      <c r="L479" s="23"/>
      <c r="M479" s="32"/>
      <c r="N479" s="33"/>
      <c r="O479" s="34"/>
      <c r="P479" s="33"/>
      <c r="Q479" s="34"/>
      <c r="R479" s="34"/>
      <c r="S479" s="33"/>
      <c r="T479" s="33"/>
      <c r="U479" s="34"/>
      <c r="V479" s="33"/>
      <c r="W479" s="35"/>
      <c r="X479" s="38"/>
      <c r="Y479" s="38"/>
      <c r="Z479" s="38"/>
      <c r="AA479" s="31"/>
      <c r="AB479" s="30"/>
      <c r="AC479" s="30"/>
      <c r="AD479" s="30"/>
      <c r="AE479" s="30"/>
      <c r="AF479" s="30"/>
      <c r="AG479" s="30"/>
      <c r="AH479" s="30"/>
      <c r="AI479" s="30"/>
      <c r="AJ479" s="30"/>
      <c r="AK479" s="31"/>
      <c r="AL479" s="30"/>
      <c r="AM479" s="30"/>
      <c r="AN479" s="30"/>
      <c r="AO479" s="31"/>
      <c r="AP479" s="23"/>
      <c r="AQ479" s="23"/>
      <c r="AR479" s="32"/>
      <c r="AS479" s="30"/>
      <c r="AT479" s="30"/>
      <c r="AU479" s="30"/>
      <c r="AV479" s="30"/>
      <c r="AW479" s="30"/>
      <c r="AX479" s="30"/>
      <c r="AY479" s="30"/>
      <c r="AZ479" s="30"/>
      <c r="BA479" s="23"/>
      <c r="BB479" s="23"/>
      <c r="BC479" s="32"/>
      <c r="BD479" s="356"/>
    </row>
    <row r="480" spans="4:56" x14ac:dyDescent="0.25">
      <c r="D480" s="40"/>
      <c r="E480" s="31"/>
      <c r="F480" s="23"/>
      <c r="G480" s="31"/>
      <c r="H480" s="23"/>
      <c r="I480" s="23"/>
      <c r="J480" s="23"/>
      <c r="K480" s="23"/>
      <c r="L480" s="23"/>
      <c r="M480" s="32"/>
      <c r="N480" s="33"/>
      <c r="O480" s="34"/>
      <c r="P480" s="33"/>
      <c r="Q480" s="34"/>
      <c r="R480" s="34"/>
      <c r="S480" s="33"/>
      <c r="T480" s="33"/>
      <c r="U480" s="34"/>
      <c r="V480" s="33"/>
      <c r="W480" s="35"/>
      <c r="X480" s="38"/>
      <c r="Y480" s="38"/>
      <c r="Z480" s="38"/>
      <c r="AA480" s="31"/>
      <c r="AB480" s="30"/>
      <c r="AC480" s="30"/>
      <c r="AD480" s="30"/>
      <c r="AE480" s="30"/>
      <c r="AF480" s="30"/>
      <c r="AG480" s="30"/>
      <c r="AH480" s="30"/>
      <c r="AI480" s="30"/>
      <c r="AJ480" s="30"/>
      <c r="AK480" s="31"/>
      <c r="AL480" s="30"/>
      <c r="AM480" s="30"/>
      <c r="AN480" s="30"/>
      <c r="AO480" s="31"/>
      <c r="AP480" s="23"/>
      <c r="AQ480" s="23"/>
      <c r="AR480" s="32"/>
      <c r="AS480" s="30"/>
      <c r="AT480" s="30"/>
      <c r="AU480" s="30"/>
      <c r="AV480" s="30"/>
      <c r="AW480" s="30"/>
      <c r="AX480" s="30"/>
      <c r="AY480" s="30"/>
      <c r="AZ480" s="30"/>
      <c r="BA480" s="23"/>
      <c r="BB480" s="23"/>
      <c r="BC480" s="32"/>
      <c r="BD480" s="356"/>
    </row>
    <row r="481" spans="4:56" x14ac:dyDescent="0.25">
      <c r="D481" s="40"/>
      <c r="E481" s="31"/>
      <c r="F481" s="23"/>
      <c r="G481" s="31"/>
      <c r="H481" s="23"/>
      <c r="I481" s="23"/>
      <c r="J481" s="23"/>
      <c r="K481" s="23"/>
      <c r="L481" s="23"/>
      <c r="M481" s="32"/>
      <c r="N481" s="33"/>
      <c r="O481" s="34"/>
      <c r="P481" s="33"/>
      <c r="Q481" s="34"/>
      <c r="R481" s="34"/>
      <c r="S481" s="33"/>
      <c r="T481" s="33"/>
      <c r="U481" s="34"/>
      <c r="V481" s="33"/>
      <c r="W481" s="35"/>
      <c r="X481" s="38"/>
      <c r="Y481" s="38"/>
      <c r="Z481" s="38"/>
      <c r="AA481" s="31"/>
      <c r="AB481" s="30"/>
      <c r="AC481" s="30"/>
      <c r="AD481" s="30"/>
      <c r="AE481" s="30"/>
      <c r="AF481" s="30"/>
      <c r="AG481" s="30"/>
      <c r="AH481" s="30"/>
      <c r="AI481" s="30"/>
      <c r="AJ481" s="30"/>
      <c r="AK481" s="31"/>
      <c r="AL481" s="30"/>
      <c r="AM481" s="30"/>
      <c r="AN481" s="30"/>
      <c r="AO481" s="31"/>
      <c r="AP481" s="23"/>
      <c r="AQ481" s="23"/>
      <c r="AR481" s="32"/>
      <c r="AS481" s="30"/>
      <c r="AT481" s="30"/>
      <c r="AU481" s="30"/>
      <c r="AV481" s="30"/>
      <c r="AW481" s="30"/>
      <c r="AX481" s="30"/>
      <c r="AY481" s="30"/>
      <c r="AZ481" s="30"/>
      <c r="BA481" s="23"/>
      <c r="BB481" s="23"/>
      <c r="BC481" s="32"/>
      <c r="BD481" s="356"/>
    </row>
    <row r="482" spans="4:56" x14ac:dyDescent="0.25">
      <c r="D482" s="40"/>
      <c r="E482" s="31"/>
      <c r="F482" s="23"/>
      <c r="G482" s="31"/>
      <c r="H482" s="23"/>
      <c r="I482" s="23"/>
      <c r="J482" s="23"/>
      <c r="K482" s="23"/>
      <c r="L482" s="23"/>
      <c r="M482" s="32"/>
      <c r="N482" s="33"/>
      <c r="O482" s="34"/>
      <c r="P482" s="33"/>
      <c r="Q482" s="34"/>
      <c r="R482" s="34"/>
      <c r="S482" s="33"/>
      <c r="T482" s="33"/>
      <c r="U482" s="34"/>
      <c r="V482" s="33"/>
      <c r="W482" s="35"/>
      <c r="X482" s="38"/>
      <c r="Y482" s="38"/>
      <c r="Z482" s="38"/>
      <c r="AA482" s="31"/>
      <c r="AB482" s="30"/>
      <c r="AC482" s="30"/>
      <c r="AD482" s="30"/>
      <c r="AE482" s="30"/>
      <c r="AF482" s="30"/>
      <c r="AG482" s="30"/>
      <c r="AH482" s="30"/>
      <c r="AI482" s="30"/>
      <c r="AJ482" s="30"/>
      <c r="AK482" s="31"/>
      <c r="AL482" s="30"/>
      <c r="AM482" s="30"/>
      <c r="AN482" s="30"/>
      <c r="AO482" s="31"/>
      <c r="AP482" s="23"/>
      <c r="AQ482" s="23"/>
      <c r="AR482" s="32"/>
      <c r="AS482" s="30"/>
      <c r="AT482" s="30"/>
      <c r="AU482" s="30"/>
      <c r="AV482" s="30"/>
      <c r="AW482" s="30"/>
      <c r="AX482" s="30"/>
      <c r="AY482" s="30"/>
      <c r="AZ482" s="30"/>
      <c r="BA482" s="23"/>
      <c r="BB482" s="23"/>
      <c r="BC482" s="32"/>
      <c r="BD482" s="356"/>
    </row>
    <row r="483" spans="4:56" x14ac:dyDescent="0.25">
      <c r="D483" s="40"/>
      <c r="E483" s="31"/>
      <c r="F483" s="23"/>
      <c r="G483" s="31"/>
      <c r="H483" s="23"/>
      <c r="I483" s="23"/>
      <c r="J483" s="23"/>
      <c r="K483" s="23"/>
      <c r="L483" s="23"/>
      <c r="M483" s="32"/>
      <c r="N483" s="33"/>
      <c r="O483" s="34"/>
      <c r="P483" s="33"/>
      <c r="Q483" s="34"/>
      <c r="R483" s="34"/>
      <c r="S483" s="33"/>
      <c r="T483" s="33"/>
      <c r="U483" s="34"/>
      <c r="V483" s="33"/>
      <c r="W483" s="35"/>
      <c r="X483" s="38"/>
      <c r="Y483" s="38"/>
      <c r="Z483" s="38"/>
      <c r="AA483" s="31"/>
      <c r="AB483" s="30"/>
      <c r="AC483" s="30"/>
      <c r="AD483" s="30"/>
      <c r="AE483" s="30"/>
      <c r="AF483" s="30"/>
      <c r="AG483" s="30"/>
      <c r="AH483" s="30"/>
      <c r="AI483" s="30"/>
      <c r="AJ483" s="30"/>
      <c r="AK483" s="31"/>
      <c r="AL483" s="30"/>
      <c r="AM483" s="30"/>
      <c r="AN483" s="30"/>
      <c r="AO483" s="31"/>
      <c r="AP483" s="23"/>
      <c r="AQ483" s="23"/>
      <c r="AR483" s="32"/>
      <c r="AS483" s="30"/>
      <c r="AT483" s="30"/>
      <c r="AU483" s="30"/>
      <c r="AV483" s="30"/>
      <c r="AW483" s="30"/>
      <c r="AX483" s="30"/>
      <c r="AY483" s="30"/>
      <c r="AZ483" s="30"/>
      <c r="BA483" s="23"/>
      <c r="BB483" s="23"/>
      <c r="BC483" s="32"/>
      <c r="BD483" s="356"/>
    </row>
    <row r="484" spans="4:56" x14ac:dyDescent="0.25">
      <c r="D484" s="40"/>
      <c r="E484" s="31"/>
      <c r="F484" s="23"/>
      <c r="G484" s="31"/>
      <c r="H484" s="23"/>
      <c r="I484" s="23"/>
      <c r="J484" s="23"/>
      <c r="K484" s="23"/>
      <c r="L484" s="23"/>
      <c r="M484" s="32"/>
      <c r="N484" s="33"/>
      <c r="O484" s="34"/>
      <c r="P484" s="33"/>
      <c r="Q484" s="34"/>
      <c r="R484" s="34"/>
      <c r="S484" s="33"/>
      <c r="T484" s="33"/>
      <c r="U484" s="34"/>
      <c r="V484" s="33"/>
      <c r="W484" s="35"/>
      <c r="X484" s="38"/>
      <c r="Y484" s="38"/>
      <c r="Z484" s="38"/>
      <c r="AA484" s="31"/>
      <c r="AB484" s="30"/>
      <c r="AC484" s="30"/>
      <c r="AD484" s="30"/>
      <c r="AE484" s="30"/>
      <c r="AF484" s="30"/>
      <c r="AG484" s="30"/>
      <c r="AH484" s="30"/>
      <c r="AI484" s="30"/>
      <c r="AJ484" s="30"/>
      <c r="AK484" s="31"/>
      <c r="AL484" s="30"/>
      <c r="AM484" s="30"/>
      <c r="AN484" s="30"/>
      <c r="AO484" s="31"/>
      <c r="AP484" s="23"/>
      <c r="AQ484" s="23"/>
      <c r="AR484" s="32"/>
      <c r="AS484" s="30"/>
      <c r="AT484" s="30"/>
      <c r="AU484" s="30"/>
      <c r="AV484" s="30"/>
      <c r="AW484" s="30"/>
      <c r="AX484" s="30"/>
      <c r="AY484" s="30"/>
      <c r="AZ484" s="30"/>
      <c r="BA484" s="23"/>
      <c r="BB484" s="23"/>
      <c r="BC484" s="32"/>
      <c r="BD484" s="356"/>
    </row>
    <row r="485" spans="4:56" x14ac:dyDescent="0.25">
      <c r="D485" s="40"/>
      <c r="E485" s="31"/>
      <c r="F485" s="23"/>
      <c r="G485" s="31"/>
      <c r="H485" s="23"/>
      <c r="I485" s="23"/>
      <c r="J485" s="23"/>
      <c r="K485" s="23"/>
      <c r="L485" s="23"/>
      <c r="M485" s="32"/>
      <c r="N485" s="33"/>
      <c r="O485" s="34"/>
      <c r="P485" s="33"/>
      <c r="Q485" s="34"/>
      <c r="R485" s="34"/>
      <c r="S485" s="33"/>
      <c r="T485" s="33"/>
      <c r="U485" s="34"/>
      <c r="V485" s="33"/>
      <c r="W485" s="35"/>
      <c r="X485" s="38"/>
      <c r="Y485" s="38"/>
      <c r="Z485" s="38"/>
      <c r="AA485" s="31"/>
      <c r="AB485" s="30"/>
      <c r="AC485" s="30"/>
      <c r="AD485" s="30"/>
      <c r="AE485" s="30"/>
      <c r="AF485" s="30"/>
      <c r="AG485" s="30"/>
      <c r="AH485" s="30"/>
      <c r="AI485" s="30"/>
      <c r="AJ485" s="30"/>
      <c r="AK485" s="31"/>
      <c r="AL485" s="30"/>
      <c r="AM485" s="30"/>
      <c r="AN485" s="30"/>
      <c r="AO485" s="31"/>
      <c r="AP485" s="23"/>
      <c r="AQ485" s="23"/>
      <c r="AR485" s="32"/>
      <c r="AS485" s="30"/>
      <c r="AT485" s="30"/>
      <c r="AU485" s="30"/>
      <c r="AV485" s="30"/>
      <c r="AW485" s="30"/>
      <c r="AX485" s="30"/>
      <c r="AY485" s="30"/>
      <c r="AZ485" s="30"/>
      <c r="BA485" s="23"/>
      <c r="BB485" s="23"/>
      <c r="BC485" s="32"/>
      <c r="BD485" s="356"/>
    </row>
    <row r="486" spans="4:56" x14ac:dyDescent="0.25">
      <c r="D486" s="40"/>
      <c r="E486" s="31"/>
      <c r="F486" s="23"/>
      <c r="G486" s="31"/>
      <c r="H486" s="23"/>
      <c r="I486" s="23"/>
      <c r="J486" s="23"/>
      <c r="K486" s="23"/>
      <c r="L486" s="23"/>
      <c r="M486" s="32"/>
      <c r="N486" s="33"/>
      <c r="O486" s="34"/>
      <c r="P486" s="33"/>
      <c r="Q486" s="34"/>
      <c r="R486" s="34"/>
      <c r="S486" s="33"/>
      <c r="T486" s="33"/>
      <c r="U486" s="34"/>
      <c r="V486" s="33"/>
      <c r="W486" s="35"/>
      <c r="X486" s="38"/>
      <c r="Y486" s="38"/>
      <c r="Z486" s="38"/>
      <c r="AA486" s="31"/>
      <c r="AB486" s="30"/>
      <c r="AC486" s="30"/>
      <c r="AD486" s="30"/>
      <c r="AE486" s="30"/>
      <c r="AF486" s="30"/>
      <c r="AG486" s="30"/>
      <c r="AH486" s="30"/>
      <c r="AI486" s="30"/>
      <c r="AJ486" s="30"/>
      <c r="AK486" s="31"/>
      <c r="AL486" s="30"/>
      <c r="AM486" s="30"/>
      <c r="AN486" s="30"/>
      <c r="AO486" s="31"/>
      <c r="AP486" s="23"/>
      <c r="AQ486" s="23"/>
      <c r="AR486" s="32"/>
      <c r="AS486" s="30"/>
      <c r="AT486" s="30"/>
      <c r="AU486" s="30"/>
      <c r="AV486" s="30"/>
      <c r="AW486" s="30"/>
      <c r="AX486" s="30"/>
      <c r="AY486" s="30"/>
      <c r="AZ486" s="30"/>
      <c r="BA486" s="23"/>
      <c r="BB486" s="23"/>
      <c r="BC486" s="32"/>
      <c r="BD486" s="356"/>
    </row>
    <row r="487" spans="4:56" x14ac:dyDescent="0.25">
      <c r="D487" s="40"/>
      <c r="E487" s="31"/>
      <c r="F487" s="23"/>
      <c r="G487" s="31"/>
      <c r="H487" s="23"/>
      <c r="I487" s="23"/>
      <c r="J487" s="23"/>
      <c r="K487" s="23"/>
      <c r="L487" s="23"/>
      <c r="M487" s="32"/>
      <c r="N487" s="33"/>
      <c r="O487" s="34"/>
      <c r="P487" s="33"/>
      <c r="Q487" s="34"/>
      <c r="R487" s="34"/>
      <c r="S487" s="33"/>
      <c r="T487" s="33"/>
      <c r="U487" s="34"/>
      <c r="V487" s="33"/>
      <c r="W487" s="35"/>
      <c r="X487" s="38"/>
      <c r="Y487" s="38"/>
      <c r="Z487" s="38"/>
      <c r="AA487" s="31"/>
      <c r="AB487" s="30"/>
      <c r="AC487" s="30"/>
      <c r="AD487" s="30"/>
      <c r="AE487" s="30"/>
      <c r="AF487" s="30"/>
      <c r="AG487" s="30"/>
      <c r="AH487" s="30"/>
      <c r="AI487" s="30"/>
      <c r="AJ487" s="30"/>
      <c r="AK487" s="31"/>
      <c r="AL487" s="30"/>
      <c r="AM487" s="30"/>
      <c r="AN487" s="30"/>
      <c r="AO487" s="31"/>
      <c r="AP487" s="23"/>
      <c r="AQ487" s="23"/>
      <c r="AR487" s="32"/>
      <c r="AS487" s="30"/>
      <c r="AT487" s="30"/>
      <c r="AU487" s="30"/>
      <c r="AV487" s="30"/>
      <c r="AW487" s="30"/>
      <c r="AX487" s="30"/>
      <c r="AY487" s="30"/>
      <c r="AZ487" s="30"/>
      <c r="BA487" s="23"/>
      <c r="BB487" s="23"/>
      <c r="BC487" s="32"/>
      <c r="BD487" s="356"/>
    </row>
    <row r="488" spans="4:56" x14ac:dyDescent="0.25">
      <c r="D488" s="40"/>
      <c r="E488" s="31"/>
      <c r="F488" s="23"/>
      <c r="G488" s="31"/>
      <c r="H488" s="23"/>
      <c r="I488" s="23"/>
      <c r="J488" s="23"/>
      <c r="K488" s="23"/>
      <c r="L488" s="23"/>
      <c r="M488" s="32"/>
      <c r="N488" s="33"/>
      <c r="O488" s="34"/>
      <c r="P488" s="33"/>
      <c r="Q488" s="34"/>
      <c r="R488" s="34"/>
      <c r="S488" s="33"/>
      <c r="T488" s="33"/>
      <c r="U488" s="34"/>
      <c r="V488" s="33"/>
      <c r="W488" s="35"/>
      <c r="X488" s="38"/>
      <c r="Y488" s="38"/>
      <c r="Z488" s="38"/>
      <c r="AA488" s="31"/>
      <c r="AB488" s="30"/>
      <c r="AC488" s="30"/>
      <c r="AD488" s="30"/>
      <c r="AE488" s="30"/>
      <c r="AF488" s="30"/>
      <c r="AG488" s="30"/>
      <c r="AH488" s="30"/>
      <c r="AI488" s="30"/>
      <c r="AJ488" s="30"/>
      <c r="AK488" s="31"/>
      <c r="AL488" s="30"/>
      <c r="AM488" s="30"/>
      <c r="AN488" s="30"/>
      <c r="AO488" s="31"/>
      <c r="AP488" s="23"/>
      <c r="AQ488" s="23"/>
      <c r="AR488" s="32"/>
      <c r="AS488" s="30"/>
      <c r="AT488" s="30"/>
      <c r="AU488" s="30"/>
      <c r="AV488" s="30"/>
      <c r="AW488" s="30"/>
      <c r="AX488" s="30"/>
      <c r="AY488" s="30"/>
      <c r="AZ488" s="30"/>
      <c r="BA488" s="23"/>
      <c r="BB488" s="23"/>
      <c r="BC488" s="32"/>
      <c r="BD488" s="356"/>
    </row>
    <row r="489" spans="4:56" x14ac:dyDescent="0.25">
      <c r="D489" s="40"/>
      <c r="E489" s="31"/>
      <c r="F489" s="23"/>
      <c r="G489" s="31"/>
      <c r="H489" s="23"/>
      <c r="I489" s="23"/>
      <c r="J489" s="23"/>
      <c r="K489" s="23"/>
      <c r="L489" s="23"/>
      <c r="M489" s="32"/>
      <c r="N489" s="33"/>
      <c r="O489" s="34"/>
      <c r="P489" s="33"/>
      <c r="Q489" s="34"/>
      <c r="R489" s="34"/>
      <c r="S489" s="33"/>
      <c r="T489" s="33"/>
      <c r="U489" s="34"/>
      <c r="V489" s="33"/>
      <c r="W489" s="35"/>
      <c r="X489" s="38"/>
      <c r="Y489" s="38"/>
      <c r="Z489" s="38"/>
      <c r="AA489" s="31"/>
      <c r="AB489" s="30"/>
      <c r="AC489" s="30"/>
      <c r="AD489" s="30"/>
      <c r="AE489" s="30"/>
      <c r="AF489" s="30"/>
      <c r="AG489" s="30"/>
      <c r="AH489" s="30"/>
      <c r="AI489" s="30"/>
      <c r="AJ489" s="30"/>
      <c r="AK489" s="31"/>
      <c r="AL489" s="30"/>
      <c r="AM489" s="30"/>
      <c r="AN489" s="30"/>
      <c r="AO489" s="31"/>
      <c r="AP489" s="23"/>
      <c r="AQ489" s="23"/>
      <c r="AR489" s="32"/>
      <c r="AS489" s="30"/>
      <c r="AT489" s="30"/>
      <c r="AU489" s="30"/>
      <c r="AV489" s="30"/>
      <c r="AW489" s="30"/>
      <c r="AX489" s="30"/>
      <c r="AY489" s="30"/>
      <c r="AZ489" s="30"/>
      <c r="BA489" s="23"/>
      <c r="BB489" s="23"/>
      <c r="BC489" s="32"/>
      <c r="BD489" s="356"/>
    </row>
    <row r="490" spans="4:56" x14ac:dyDescent="0.25">
      <c r="D490" s="40"/>
      <c r="E490" s="31"/>
      <c r="F490" s="23"/>
      <c r="G490" s="31"/>
      <c r="H490" s="23"/>
      <c r="I490" s="23"/>
      <c r="J490" s="23"/>
      <c r="K490" s="23"/>
      <c r="L490" s="23"/>
      <c r="M490" s="32"/>
      <c r="N490" s="33"/>
      <c r="O490" s="34"/>
      <c r="P490" s="33"/>
      <c r="Q490" s="34"/>
      <c r="R490" s="34"/>
      <c r="S490" s="33"/>
      <c r="T490" s="33"/>
      <c r="U490" s="34"/>
      <c r="V490" s="33"/>
      <c r="W490" s="35"/>
      <c r="X490" s="38"/>
      <c r="Y490" s="38"/>
      <c r="Z490" s="38"/>
      <c r="AA490" s="31"/>
      <c r="AB490" s="30"/>
      <c r="AC490" s="30"/>
      <c r="AD490" s="30"/>
      <c r="AE490" s="30"/>
      <c r="AF490" s="30"/>
      <c r="AG490" s="30"/>
      <c r="AH490" s="30"/>
      <c r="AI490" s="30"/>
      <c r="AJ490" s="30"/>
      <c r="AK490" s="31"/>
      <c r="AL490" s="30"/>
      <c r="AM490" s="30"/>
      <c r="AN490" s="30"/>
      <c r="AO490" s="31"/>
      <c r="AP490" s="23"/>
      <c r="AQ490" s="23"/>
      <c r="AR490" s="32"/>
      <c r="AS490" s="30"/>
      <c r="AT490" s="30"/>
      <c r="AU490" s="30"/>
      <c r="AV490" s="30"/>
      <c r="AW490" s="30"/>
      <c r="AX490" s="30"/>
      <c r="AY490" s="30"/>
      <c r="AZ490" s="30"/>
      <c r="BA490" s="23"/>
      <c r="BB490" s="23"/>
      <c r="BC490" s="32"/>
      <c r="BD490" s="356"/>
    </row>
    <row r="491" spans="4:56" x14ac:dyDescent="0.25">
      <c r="D491" s="40"/>
      <c r="E491" s="31"/>
      <c r="F491" s="23"/>
      <c r="G491" s="31"/>
      <c r="H491" s="23"/>
      <c r="I491" s="23"/>
      <c r="J491" s="23"/>
      <c r="K491" s="23"/>
      <c r="L491" s="23"/>
      <c r="M491" s="32"/>
      <c r="N491" s="33"/>
      <c r="O491" s="34"/>
      <c r="P491" s="33"/>
      <c r="Q491" s="34"/>
      <c r="R491" s="34"/>
      <c r="S491" s="33"/>
      <c r="T491" s="33"/>
      <c r="U491" s="34"/>
      <c r="V491" s="33"/>
      <c r="W491" s="35"/>
      <c r="X491" s="38"/>
      <c r="Y491" s="38"/>
      <c r="Z491" s="38"/>
      <c r="AA491" s="31"/>
      <c r="AB491" s="30"/>
      <c r="AC491" s="30"/>
      <c r="AD491" s="30"/>
      <c r="AE491" s="30"/>
      <c r="AF491" s="30"/>
      <c r="AG491" s="30"/>
      <c r="AH491" s="30"/>
      <c r="AI491" s="30"/>
      <c r="AJ491" s="30"/>
      <c r="AK491" s="31"/>
      <c r="AL491" s="30"/>
      <c r="AM491" s="30"/>
      <c r="AN491" s="30"/>
      <c r="AO491" s="31"/>
      <c r="AP491" s="23"/>
      <c r="AQ491" s="23"/>
      <c r="AR491" s="32"/>
      <c r="AS491" s="30"/>
      <c r="AT491" s="30"/>
      <c r="AU491" s="30"/>
      <c r="AV491" s="30"/>
      <c r="AW491" s="30"/>
      <c r="AX491" s="30"/>
      <c r="AY491" s="30"/>
      <c r="AZ491" s="30"/>
      <c r="BA491" s="23"/>
      <c r="BB491" s="23"/>
      <c r="BC491" s="32"/>
      <c r="BD491" s="356"/>
    </row>
    <row r="492" spans="4:56" x14ac:dyDescent="0.25">
      <c r="D492" s="40"/>
      <c r="E492" s="31"/>
      <c r="F492" s="23"/>
      <c r="G492" s="31"/>
      <c r="H492" s="23"/>
      <c r="I492" s="23"/>
      <c r="J492" s="23"/>
      <c r="K492" s="23"/>
      <c r="L492" s="23"/>
      <c r="M492" s="32"/>
      <c r="N492" s="33"/>
      <c r="O492" s="34"/>
      <c r="P492" s="33"/>
      <c r="Q492" s="34"/>
      <c r="R492" s="34"/>
      <c r="S492" s="33"/>
      <c r="T492" s="33"/>
      <c r="U492" s="34"/>
      <c r="V492" s="33"/>
      <c r="W492" s="35"/>
      <c r="X492" s="38"/>
      <c r="Y492" s="38"/>
      <c r="Z492" s="38"/>
      <c r="AA492" s="31"/>
      <c r="AB492" s="30"/>
      <c r="AC492" s="30"/>
      <c r="AD492" s="30"/>
      <c r="AE492" s="30"/>
      <c r="AF492" s="30"/>
      <c r="AG492" s="30"/>
      <c r="AH492" s="30"/>
      <c r="AI492" s="30"/>
      <c r="AJ492" s="30"/>
      <c r="AK492" s="31"/>
      <c r="AL492" s="30"/>
      <c r="AM492" s="30"/>
      <c r="AN492" s="30"/>
      <c r="AO492" s="31"/>
      <c r="AP492" s="23"/>
      <c r="AQ492" s="23"/>
      <c r="AR492" s="32"/>
      <c r="AS492" s="30"/>
      <c r="AT492" s="30"/>
      <c r="AU492" s="30"/>
      <c r="AV492" s="30"/>
      <c r="AW492" s="30"/>
      <c r="AX492" s="30"/>
      <c r="AY492" s="30"/>
      <c r="AZ492" s="30"/>
      <c r="BA492" s="23"/>
      <c r="BB492" s="23"/>
      <c r="BC492" s="32"/>
      <c r="BD492" s="356"/>
    </row>
    <row r="493" spans="4:56" x14ac:dyDescent="0.25">
      <c r="D493" s="40"/>
      <c r="E493" s="31"/>
      <c r="F493" s="23"/>
      <c r="G493" s="31"/>
      <c r="H493" s="23"/>
      <c r="I493" s="23"/>
      <c r="J493" s="23"/>
      <c r="K493" s="23"/>
      <c r="L493" s="23"/>
      <c r="M493" s="32"/>
      <c r="N493" s="33"/>
      <c r="O493" s="34"/>
      <c r="P493" s="33"/>
      <c r="Q493" s="34"/>
      <c r="R493" s="34"/>
      <c r="S493" s="33"/>
      <c r="T493" s="33"/>
      <c r="U493" s="34"/>
      <c r="V493" s="33"/>
      <c r="W493" s="35"/>
      <c r="X493" s="38"/>
      <c r="Y493" s="38"/>
      <c r="Z493" s="38"/>
      <c r="AA493" s="31"/>
      <c r="AB493" s="30"/>
      <c r="AC493" s="30"/>
      <c r="AD493" s="30"/>
      <c r="AE493" s="30"/>
      <c r="AF493" s="30"/>
      <c r="AG493" s="30"/>
      <c r="AH493" s="30"/>
      <c r="AI493" s="30"/>
      <c r="AJ493" s="30"/>
      <c r="AK493" s="31"/>
      <c r="AL493" s="30"/>
      <c r="AM493" s="30"/>
      <c r="AN493" s="30"/>
      <c r="AO493" s="31"/>
      <c r="AP493" s="23"/>
      <c r="AQ493" s="23"/>
      <c r="AR493" s="32"/>
      <c r="AS493" s="30"/>
      <c r="AT493" s="30"/>
      <c r="AU493" s="30"/>
      <c r="AV493" s="30"/>
      <c r="AW493" s="30"/>
      <c r="AX493" s="30"/>
      <c r="AY493" s="30"/>
      <c r="AZ493" s="30"/>
      <c r="BA493" s="23"/>
      <c r="BB493" s="23"/>
      <c r="BC493" s="32"/>
      <c r="BD493" s="356"/>
    </row>
    <row r="494" spans="4:56" x14ac:dyDescent="0.25">
      <c r="D494" s="40"/>
      <c r="E494" s="31"/>
      <c r="F494" s="23"/>
      <c r="G494" s="31"/>
      <c r="H494" s="23"/>
      <c r="I494" s="23"/>
      <c r="J494" s="23"/>
      <c r="K494" s="23"/>
      <c r="L494" s="23"/>
      <c r="M494" s="32"/>
      <c r="N494" s="33"/>
      <c r="O494" s="34"/>
      <c r="P494" s="33"/>
      <c r="Q494" s="34"/>
      <c r="R494" s="34"/>
      <c r="S494" s="33"/>
      <c r="T494" s="33"/>
      <c r="U494" s="34"/>
      <c r="V494" s="33"/>
      <c r="W494" s="35"/>
      <c r="X494" s="38"/>
      <c r="Y494" s="38"/>
      <c r="Z494" s="38"/>
      <c r="AA494" s="31"/>
      <c r="AB494" s="30"/>
      <c r="AC494" s="30"/>
      <c r="AD494" s="30"/>
      <c r="AE494" s="30"/>
      <c r="AF494" s="30"/>
      <c r="AG494" s="30"/>
      <c r="AH494" s="30"/>
      <c r="AI494" s="30"/>
      <c r="AJ494" s="30"/>
      <c r="AK494" s="31"/>
      <c r="AL494" s="30"/>
      <c r="AM494" s="30"/>
      <c r="AN494" s="30"/>
      <c r="AO494" s="31"/>
      <c r="AP494" s="23"/>
      <c r="AQ494" s="23"/>
      <c r="AR494" s="32"/>
      <c r="AS494" s="30"/>
      <c r="AT494" s="30"/>
      <c r="AU494" s="30"/>
      <c r="AV494" s="30"/>
      <c r="AW494" s="30"/>
      <c r="AX494" s="30"/>
      <c r="AY494" s="30"/>
      <c r="AZ494" s="30"/>
      <c r="BA494" s="23"/>
      <c r="BB494" s="23"/>
      <c r="BC494" s="32"/>
      <c r="BD494" s="356"/>
    </row>
    <row r="495" spans="4:56" x14ac:dyDescent="0.25">
      <c r="D495" s="40"/>
      <c r="E495" s="31"/>
      <c r="F495" s="23"/>
      <c r="G495" s="31"/>
      <c r="H495" s="23"/>
      <c r="I495" s="23"/>
      <c r="J495" s="23"/>
      <c r="K495" s="23"/>
      <c r="L495" s="23"/>
      <c r="M495" s="32"/>
      <c r="N495" s="33"/>
      <c r="O495" s="34"/>
      <c r="P495" s="33"/>
      <c r="Q495" s="34"/>
      <c r="R495" s="34"/>
      <c r="S495" s="33"/>
      <c r="T495" s="33"/>
      <c r="U495" s="34"/>
      <c r="V495" s="33"/>
      <c r="W495" s="35"/>
      <c r="X495" s="38"/>
      <c r="Y495" s="38"/>
      <c r="Z495" s="38"/>
      <c r="AA495" s="31"/>
      <c r="AB495" s="30"/>
      <c r="AC495" s="30"/>
      <c r="AD495" s="30"/>
      <c r="AE495" s="30"/>
      <c r="AF495" s="30"/>
      <c r="AG495" s="30"/>
      <c r="AH495" s="30"/>
      <c r="AI495" s="30"/>
      <c r="AJ495" s="30"/>
      <c r="AK495" s="31"/>
      <c r="AL495" s="30"/>
      <c r="AM495" s="30"/>
      <c r="AN495" s="30"/>
      <c r="AO495" s="31"/>
      <c r="AP495" s="23"/>
      <c r="AQ495" s="23"/>
      <c r="AR495" s="32"/>
      <c r="AS495" s="30"/>
      <c r="AT495" s="30"/>
      <c r="AU495" s="30"/>
      <c r="AV495" s="30"/>
      <c r="AW495" s="30"/>
      <c r="AX495" s="30"/>
      <c r="AY495" s="30"/>
      <c r="AZ495" s="30"/>
      <c r="BA495" s="23"/>
      <c r="BB495" s="23"/>
      <c r="BC495" s="32"/>
      <c r="BD495" s="356"/>
    </row>
    <row r="496" spans="4:56" x14ac:dyDescent="0.25">
      <c r="D496" s="40"/>
      <c r="E496" s="31"/>
      <c r="F496" s="23"/>
      <c r="G496" s="31"/>
      <c r="H496" s="23"/>
      <c r="I496" s="23"/>
      <c r="J496" s="23"/>
      <c r="K496" s="23"/>
      <c r="L496" s="23"/>
      <c r="M496" s="32"/>
      <c r="N496" s="33"/>
      <c r="O496" s="34"/>
      <c r="P496" s="33"/>
      <c r="Q496" s="34"/>
      <c r="R496" s="34"/>
      <c r="S496" s="33"/>
      <c r="T496" s="33"/>
      <c r="U496" s="34"/>
      <c r="V496" s="33"/>
      <c r="W496" s="35"/>
      <c r="X496" s="38"/>
      <c r="Y496" s="38"/>
      <c r="Z496" s="38"/>
      <c r="AA496" s="31"/>
      <c r="AB496" s="30"/>
      <c r="AC496" s="30"/>
      <c r="AD496" s="30"/>
      <c r="AE496" s="30"/>
      <c r="AF496" s="30"/>
      <c r="AG496" s="30"/>
      <c r="AH496" s="30"/>
      <c r="AI496" s="30"/>
      <c r="AJ496" s="30"/>
      <c r="AK496" s="31"/>
      <c r="AL496" s="30"/>
      <c r="AM496" s="30"/>
      <c r="AN496" s="30"/>
      <c r="AO496" s="31"/>
      <c r="AP496" s="23"/>
      <c r="AQ496" s="23"/>
      <c r="AR496" s="32"/>
      <c r="AS496" s="30"/>
      <c r="AT496" s="30"/>
      <c r="AU496" s="30"/>
      <c r="AV496" s="30"/>
      <c r="AW496" s="30"/>
      <c r="AX496" s="30"/>
      <c r="AY496" s="30"/>
      <c r="AZ496" s="30"/>
      <c r="BA496" s="23"/>
      <c r="BB496" s="23"/>
      <c r="BC496" s="32"/>
      <c r="BD496" s="356"/>
    </row>
    <row r="497" spans="4:56" x14ac:dyDescent="0.25">
      <c r="D497" s="40"/>
      <c r="E497" s="31"/>
      <c r="F497" s="23"/>
      <c r="G497" s="31"/>
      <c r="H497" s="23"/>
      <c r="I497" s="23"/>
      <c r="J497" s="23"/>
      <c r="K497" s="23"/>
      <c r="L497" s="23"/>
      <c r="M497" s="32"/>
      <c r="N497" s="33"/>
      <c r="O497" s="34"/>
      <c r="P497" s="33"/>
      <c r="Q497" s="34"/>
      <c r="R497" s="34"/>
      <c r="S497" s="33"/>
      <c r="T497" s="33"/>
      <c r="U497" s="34"/>
      <c r="V497" s="33"/>
      <c r="W497" s="35"/>
      <c r="X497" s="38"/>
      <c r="Y497" s="38"/>
      <c r="Z497" s="38"/>
      <c r="AA497" s="31"/>
      <c r="AB497" s="30"/>
      <c r="AC497" s="30"/>
      <c r="AD497" s="30"/>
      <c r="AE497" s="30"/>
      <c r="AF497" s="30"/>
      <c r="AG497" s="30"/>
      <c r="AH497" s="30"/>
      <c r="AI497" s="30"/>
      <c r="AJ497" s="30"/>
      <c r="AK497" s="31"/>
      <c r="AL497" s="30"/>
      <c r="AM497" s="30"/>
      <c r="AN497" s="30"/>
      <c r="AO497" s="31"/>
      <c r="AP497" s="23"/>
      <c r="AQ497" s="23"/>
      <c r="AR497" s="32"/>
      <c r="AS497" s="30"/>
      <c r="AT497" s="30"/>
      <c r="AU497" s="30"/>
      <c r="AV497" s="30"/>
      <c r="AW497" s="30"/>
      <c r="AX497" s="30"/>
      <c r="AY497" s="30"/>
      <c r="AZ497" s="30"/>
      <c r="BA497" s="23"/>
      <c r="BB497" s="23"/>
      <c r="BC497" s="32"/>
      <c r="BD497" s="356"/>
    </row>
    <row r="498" spans="4:56" x14ac:dyDescent="0.25">
      <c r="D498" s="40"/>
      <c r="E498" s="31"/>
      <c r="F498" s="23"/>
      <c r="G498" s="31"/>
      <c r="H498" s="23"/>
      <c r="I498" s="23"/>
      <c r="J498" s="23"/>
      <c r="K498" s="23"/>
      <c r="L498" s="23"/>
      <c r="M498" s="32"/>
      <c r="N498" s="33"/>
      <c r="O498" s="34"/>
      <c r="P498" s="33"/>
      <c r="Q498" s="34"/>
      <c r="R498" s="34"/>
      <c r="S498" s="33"/>
      <c r="T498" s="33"/>
      <c r="U498" s="34"/>
      <c r="V498" s="33"/>
      <c r="W498" s="35"/>
      <c r="X498" s="38"/>
      <c r="Y498" s="38"/>
      <c r="Z498" s="38"/>
      <c r="AA498" s="31"/>
      <c r="AB498" s="30"/>
      <c r="AC498" s="30"/>
      <c r="AD498" s="30"/>
      <c r="AE498" s="30"/>
      <c r="AF498" s="30"/>
      <c r="AG498" s="30"/>
      <c r="AH498" s="30"/>
      <c r="AI498" s="30"/>
      <c r="AJ498" s="30"/>
      <c r="AK498" s="31"/>
      <c r="AL498" s="30"/>
      <c r="AM498" s="30"/>
      <c r="AN498" s="30"/>
      <c r="AO498" s="31"/>
      <c r="AP498" s="23"/>
      <c r="AQ498" s="23"/>
      <c r="AR498" s="32"/>
      <c r="AS498" s="30"/>
      <c r="AT498" s="30"/>
      <c r="AU498" s="30"/>
      <c r="AV498" s="30"/>
      <c r="AW498" s="30"/>
      <c r="AX498" s="30"/>
      <c r="AY498" s="30"/>
      <c r="AZ498" s="30"/>
      <c r="BA498" s="23"/>
      <c r="BB498" s="23"/>
      <c r="BC498" s="32"/>
      <c r="BD498" s="356"/>
    </row>
    <row r="499" spans="4:56" x14ac:dyDescent="0.25">
      <c r="D499" s="40"/>
      <c r="E499" s="31"/>
      <c r="F499" s="23"/>
      <c r="G499" s="31"/>
      <c r="H499" s="23"/>
      <c r="I499" s="23"/>
      <c r="J499" s="23"/>
      <c r="K499" s="23"/>
      <c r="L499" s="23"/>
      <c r="M499" s="32"/>
      <c r="N499" s="33"/>
      <c r="O499" s="34"/>
      <c r="P499" s="33"/>
      <c r="Q499" s="34"/>
      <c r="R499" s="34"/>
      <c r="S499" s="33"/>
      <c r="T499" s="33"/>
      <c r="U499" s="34"/>
      <c r="V499" s="33"/>
      <c r="W499" s="35"/>
      <c r="X499" s="38"/>
      <c r="Y499" s="38"/>
      <c r="Z499" s="38"/>
      <c r="AA499" s="31"/>
      <c r="AB499" s="30"/>
      <c r="AC499" s="30"/>
      <c r="AD499" s="30"/>
      <c r="AE499" s="30"/>
      <c r="AF499" s="30"/>
      <c r="AG499" s="30"/>
      <c r="AH499" s="30"/>
      <c r="AI499" s="30"/>
      <c r="AJ499" s="30"/>
      <c r="AK499" s="31"/>
      <c r="AL499" s="30"/>
      <c r="AM499" s="30"/>
      <c r="AN499" s="30"/>
      <c r="AO499" s="31"/>
      <c r="AP499" s="23"/>
      <c r="AQ499" s="23"/>
      <c r="AR499" s="32"/>
      <c r="AS499" s="30"/>
      <c r="AT499" s="30"/>
      <c r="AU499" s="30"/>
      <c r="AV499" s="30"/>
      <c r="AW499" s="30"/>
      <c r="AX499" s="30"/>
      <c r="AY499" s="30"/>
      <c r="AZ499" s="30"/>
      <c r="BA499" s="23"/>
      <c r="BB499" s="23"/>
      <c r="BC499" s="32"/>
      <c r="BD499" s="356"/>
    </row>
    <row r="500" spans="4:56" x14ac:dyDescent="0.25">
      <c r="D500" s="40"/>
      <c r="E500" s="31"/>
      <c r="F500" s="23"/>
      <c r="G500" s="31"/>
      <c r="H500" s="23"/>
      <c r="I500" s="23"/>
      <c r="J500" s="23"/>
      <c r="K500" s="23"/>
      <c r="L500" s="23"/>
      <c r="M500" s="32"/>
      <c r="N500" s="33"/>
      <c r="O500" s="34"/>
      <c r="P500" s="33"/>
      <c r="Q500" s="34"/>
      <c r="R500" s="34"/>
      <c r="S500" s="33"/>
      <c r="T500" s="33"/>
      <c r="U500" s="34"/>
      <c r="V500" s="33"/>
      <c r="W500" s="35"/>
      <c r="X500" s="38"/>
      <c r="Y500" s="38"/>
      <c r="Z500" s="38"/>
      <c r="AA500" s="31"/>
      <c r="AB500" s="30"/>
      <c r="AC500" s="30"/>
      <c r="AD500" s="30"/>
      <c r="AE500" s="30"/>
      <c r="AF500" s="30"/>
      <c r="AG500" s="30"/>
      <c r="AH500" s="30"/>
      <c r="AI500" s="30"/>
      <c r="AJ500" s="30"/>
      <c r="AK500" s="31"/>
      <c r="AL500" s="30"/>
      <c r="AM500" s="30"/>
      <c r="AN500" s="30"/>
      <c r="AO500" s="31"/>
      <c r="AP500" s="23"/>
      <c r="AQ500" s="23"/>
      <c r="AR500" s="32"/>
      <c r="AS500" s="30"/>
      <c r="AT500" s="30"/>
      <c r="AU500" s="30"/>
      <c r="AV500" s="30"/>
      <c r="AW500" s="30"/>
      <c r="AX500" s="30"/>
      <c r="AY500" s="30"/>
      <c r="AZ500" s="30"/>
      <c r="BA500" s="23"/>
      <c r="BB500" s="23"/>
      <c r="BC500" s="32"/>
      <c r="BD500" s="356"/>
    </row>
    <row r="501" spans="4:56" x14ac:dyDescent="0.25">
      <c r="D501" s="40"/>
      <c r="E501" s="31"/>
      <c r="F501" s="23"/>
      <c r="G501" s="31"/>
      <c r="H501" s="23"/>
      <c r="I501" s="23"/>
      <c r="J501" s="23"/>
      <c r="K501" s="23"/>
      <c r="L501" s="23"/>
      <c r="M501" s="32"/>
      <c r="N501" s="33"/>
      <c r="O501" s="34"/>
      <c r="P501" s="33"/>
      <c r="Q501" s="34"/>
      <c r="R501" s="34"/>
      <c r="S501" s="33"/>
      <c r="T501" s="33"/>
      <c r="U501" s="34"/>
      <c r="V501" s="33"/>
      <c r="W501" s="35"/>
      <c r="X501" s="38"/>
      <c r="Y501" s="38"/>
      <c r="Z501" s="38"/>
      <c r="AA501" s="31"/>
      <c r="AB501" s="30"/>
      <c r="AC501" s="30"/>
      <c r="AD501" s="30"/>
      <c r="AE501" s="30"/>
      <c r="AF501" s="30"/>
      <c r="AG501" s="30"/>
      <c r="AH501" s="30"/>
      <c r="AI501" s="30"/>
      <c r="AJ501" s="30"/>
      <c r="AK501" s="31"/>
      <c r="AL501" s="30"/>
      <c r="AM501" s="30"/>
      <c r="AN501" s="30"/>
      <c r="AO501" s="31"/>
      <c r="AP501" s="23"/>
      <c r="AQ501" s="23"/>
      <c r="AR501" s="32"/>
      <c r="AS501" s="30"/>
      <c r="AT501" s="30"/>
      <c r="AU501" s="30"/>
      <c r="AV501" s="30"/>
      <c r="AW501" s="30"/>
      <c r="AX501" s="30"/>
      <c r="AY501" s="30"/>
      <c r="AZ501" s="30"/>
      <c r="BA501" s="23"/>
      <c r="BB501" s="23"/>
      <c r="BC501" s="32"/>
      <c r="BD501" s="356"/>
    </row>
    <row r="502" spans="4:56" x14ac:dyDescent="0.25">
      <c r="D502" s="40"/>
      <c r="E502" s="31"/>
      <c r="F502" s="23"/>
      <c r="G502" s="31"/>
      <c r="H502" s="23"/>
      <c r="I502" s="23"/>
      <c r="J502" s="23"/>
      <c r="K502" s="23"/>
      <c r="L502" s="23"/>
      <c r="M502" s="32"/>
      <c r="N502" s="33"/>
      <c r="O502" s="34"/>
      <c r="P502" s="33"/>
      <c r="Q502" s="34"/>
      <c r="R502" s="34"/>
      <c r="S502" s="33"/>
      <c r="T502" s="33"/>
      <c r="U502" s="34"/>
      <c r="V502" s="33"/>
      <c r="W502" s="35"/>
      <c r="X502" s="38"/>
      <c r="Y502" s="38"/>
      <c r="Z502" s="38"/>
      <c r="AA502" s="31"/>
      <c r="AB502" s="30"/>
      <c r="AC502" s="30"/>
      <c r="AD502" s="30"/>
      <c r="AE502" s="30"/>
      <c r="AF502" s="30"/>
      <c r="AG502" s="30"/>
      <c r="AH502" s="30"/>
      <c r="AI502" s="30"/>
      <c r="AJ502" s="30"/>
      <c r="AK502" s="31"/>
      <c r="AL502" s="30"/>
      <c r="AM502" s="30"/>
      <c r="AN502" s="30"/>
      <c r="AO502" s="31"/>
      <c r="AP502" s="23"/>
      <c r="AQ502" s="23"/>
      <c r="AR502" s="32"/>
      <c r="AS502" s="30"/>
      <c r="AT502" s="30"/>
      <c r="AU502" s="30"/>
      <c r="AV502" s="30"/>
      <c r="AW502" s="30"/>
      <c r="AX502" s="30"/>
      <c r="AY502" s="30"/>
      <c r="AZ502" s="30"/>
      <c r="BA502" s="23"/>
      <c r="BB502" s="23"/>
      <c r="BC502" s="32"/>
      <c r="BD502" s="356"/>
    </row>
    <row r="503" spans="4:56" x14ac:dyDescent="0.25">
      <c r="D503" s="40"/>
      <c r="E503" s="31"/>
      <c r="F503" s="23"/>
      <c r="G503" s="31"/>
      <c r="H503" s="23"/>
      <c r="I503" s="23"/>
      <c r="J503" s="23"/>
      <c r="K503" s="23"/>
      <c r="L503" s="23"/>
      <c r="M503" s="32"/>
      <c r="N503" s="33"/>
      <c r="O503" s="34"/>
      <c r="P503" s="33"/>
      <c r="Q503" s="34"/>
      <c r="R503" s="34"/>
      <c r="S503" s="33"/>
      <c r="T503" s="33"/>
      <c r="U503" s="34"/>
      <c r="V503" s="33"/>
      <c r="W503" s="35"/>
      <c r="X503" s="38"/>
      <c r="Y503" s="38"/>
      <c r="Z503" s="38"/>
      <c r="AA503" s="31"/>
      <c r="AB503" s="30"/>
      <c r="AC503" s="30"/>
      <c r="AD503" s="30"/>
      <c r="AE503" s="30"/>
      <c r="AF503" s="30"/>
      <c r="AG503" s="30"/>
      <c r="AH503" s="30"/>
      <c r="AI503" s="30"/>
      <c r="AJ503" s="30"/>
      <c r="AK503" s="31"/>
      <c r="AL503" s="30"/>
      <c r="AM503" s="30"/>
      <c r="AN503" s="30"/>
      <c r="AO503" s="31"/>
      <c r="AP503" s="23"/>
      <c r="AQ503" s="23"/>
      <c r="AR503" s="32"/>
      <c r="AS503" s="30"/>
      <c r="AT503" s="30"/>
      <c r="AU503" s="30"/>
      <c r="AV503" s="30"/>
      <c r="AW503" s="30"/>
      <c r="AX503" s="30"/>
      <c r="AY503" s="30"/>
      <c r="AZ503" s="30"/>
      <c r="BA503" s="23"/>
      <c r="BB503" s="23"/>
      <c r="BC503" s="32"/>
      <c r="BD503" s="356"/>
    </row>
    <row r="504" spans="4:56" x14ac:dyDescent="0.25">
      <c r="D504" s="40"/>
      <c r="E504" s="31"/>
      <c r="F504" s="23"/>
      <c r="G504" s="31"/>
      <c r="H504" s="23"/>
      <c r="I504" s="23"/>
      <c r="J504" s="23"/>
      <c r="K504" s="23"/>
      <c r="L504" s="23"/>
      <c r="M504" s="32"/>
      <c r="N504" s="33"/>
      <c r="O504" s="34"/>
      <c r="P504" s="33"/>
      <c r="Q504" s="34"/>
      <c r="R504" s="34"/>
      <c r="S504" s="33"/>
      <c r="T504" s="33"/>
      <c r="U504" s="34"/>
      <c r="V504" s="33"/>
      <c r="W504" s="35"/>
      <c r="X504" s="38"/>
      <c r="Y504" s="38"/>
      <c r="Z504" s="38"/>
      <c r="AA504" s="31"/>
      <c r="AB504" s="30"/>
      <c r="AC504" s="30"/>
      <c r="AD504" s="30"/>
      <c r="AE504" s="30"/>
      <c r="AF504" s="30"/>
      <c r="AG504" s="30"/>
      <c r="AH504" s="30"/>
      <c r="AI504" s="30"/>
      <c r="AJ504" s="30"/>
      <c r="AK504" s="31"/>
      <c r="AL504" s="30"/>
      <c r="AM504" s="30"/>
      <c r="AN504" s="30"/>
      <c r="AO504" s="31"/>
      <c r="AP504" s="23"/>
      <c r="AQ504" s="23"/>
      <c r="AR504" s="32"/>
      <c r="AS504" s="30"/>
      <c r="AT504" s="30"/>
      <c r="AU504" s="30"/>
      <c r="AV504" s="30"/>
      <c r="AW504" s="30"/>
      <c r="AX504" s="30"/>
      <c r="AY504" s="30"/>
      <c r="AZ504" s="30"/>
      <c r="BA504" s="23"/>
      <c r="BB504" s="23"/>
      <c r="BC504" s="32"/>
      <c r="BD504" s="356"/>
    </row>
    <row r="505" spans="4:56" x14ac:dyDescent="0.25">
      <c r="D505" s="40"/>
      <c r="E505" s="31"/>
      <c r="F505" s="23"/>
      <c r="G505" s="31"/>
      <c r="H505" s="23"/>
      <c r="I505" s="23"/>
      <c r="J505" s="23"/>
      <c r="K505" s="23"/>
      <c r="L505" s="23"/>
      <c r="M505" s="32"/>
      <c r="N505" s="33"/>
      <c r="O505" s="34"/>
      <c r="P505" s="33"/>
      <c r="Q505" s="34"/>
      <c r="R505" s="34"/>
      <c r="S505" s="33"/>
      <c r="T505" s="33"/>
      <c r="U505" s="34"/>
      <c r="V505" s="33"/>
      <c r="W505" s="35"/>
      <c r="X505" s="38"/>
      <c r="Y505" s="38"/>
      <c r="Z505" s="38"/>
      <c r="AA505" s="31"/>
      <c r="AB505" s="30"/>
      <c r="AC505" s="30"/>
      <c r="AD505" s="30"/>
      <c r="AE505" s="30"/>
      <c r="AF505" s="30"/>
      <c r="AG505" s="30"/>
      <c r="AH505" s="30"/>
      <c r="AI505" s="30"/>
      <c r="AJ505" s="30"/>
      <c r="AK505" s="31"/>
      <c r="AL505" s="30"/>
      <c r="AM505" s="30"/>
      <c r="AN505" s="30"/>
      <c r="AO505" s="31"/>
      <c r="AP505" s="23"/>
      <c r="AQ505" s="23"/>
      <c r="AR505" s="32"/>
      <c r="AS505" s="30"/>
      <c r="AT505" s="30"/>
      <c r="AU505" s="30"/>
      <c r="AV505" s="30"/>
      <c r="AW505" s="30"/>
      <c r="AX505" s="30"/>
      <c r="AY505" s="30"/>
      <c r="AZ505" s="30"/>
      <c r="BA505" s="23"/>
      <c r="BB505" s="23"/>
      <c r="BC505" s="32"/>
      <c r="BD505" s="356"/>
    </row>
    <row r="506" spans="4:56" x14ac:dyDescent="0.25">
      <c r="D506" s="41"/>
      <c r="E506" s="22"/>
      <c r="F506" s="25"/>
      <c r="G506" s="22"/>
      <c r="H506" s="25"/>
      <c r="I506" s="25"/>
      <c r="J506" s="25"/>
      <c r="K506" s="25"/>
      <c r="L506" s="25"/>
      <c r="M506" s="21"/>
      <c r="N506" s="37"/>
      <c r="O506" s="30"/>
      <c r="P506" s="37"/>
      <c r="Q506" s="30"/>
      <c r="R506" s="30"/>
      <c r="S506" s="37"/>
      <c r="T506" s="37"/>
      <c r="U506" s="30"/>
      <c r="V506" s="37"/>
      <c r="W506" s="22"/>
      <c r="X506" s="156"/>
      <c r="Y506" s="156"/>
      <c r="Z506" s="156"/>
      <c r="AA506" s="22"/>
      <c r="AB506" s="19"/>
      <c r="AC506" s="19"/>
      <c r="AD506" s="187"/>
      <c r="AE506" s="187"/>
      <c r="AF506" s="187"/>
      <c r="AG506" s="187"/>
      <c r="AH506" s="187"/>
      <c r="AI506" s="187"/>
      <c r="AJ506" s="19"/>
      <c r="AK506" s="22"/>
      <c r="AL506" s="19"/>
      <c r="AM506" s="19"/>
      <c r="AN506" s="19"/>
      <c r="AO506" s="22"/>
      <c r="AP506" s="25"/>
      <c r="AQ506" s="25"/>
      <c r="AR506" s="21"/>
      <c r="AS506" s="19"/>
      <c r="AT506" s="19"/>
      <c r="AU506" s="19"/>
      <c r="AV506" s="19"/>
      <c r="AW506" s="19"/>
      <c r="AX506" s="19"/>
      <c r="AY506" s="187"/>
      <c r="AZ506" s="187"/>
      <c r="BA506" s="25"/>
      <c r="BB506" s="25"/>
      <c r="BC506" s="21"/>
      <c r="BD506" s="363"/>
    </row>
    <row r="507" spans="4:56" x14ac:dyDescent="0.25">
      <c r="D507" s="41"/>
      <c r="E507" s="22"/>
      <c r="F507" s="25"/>
      <c r="G507" s="22"/>
      <c r="H507" s="25"/>
      <c r="I507" s="25"/>
      <c r="J507" s="25"/>
      <c r="K507" s="25"/>
      <c r="L507" s="25"/>
      <c r="M507" s="21"/>
      <c r="N507" s="37"/>
      <c r="O507" s="30"/>
      <c r="P507" s="37"/>
      <c r="Q507" s="30"/>
      <c r="R507" s="30"/>
      <c r="S507" s="37"/>
      <c r="T507" s="37"/>
      <c r="U507" s="30"/>
      <c r="V507" s="37"/>
      <c r="W507" s="22"/>
      <c r="X507" s="156"/>
      <c r="Y507" s="156"/>
      <c r="Z507" s="156"/>
      <c r="AA507" s="22"/>
      <c r="AB507" s="19"/>
      <c r="AC507" s="19"/>
      <c r="AD507" s="187"/>
      <c r="AE507" s="187"/>
      <c r="AF507" s="187"/>
      <c r="AG507" s="187"/>
      <c r="AH507" s="187"/>
      <c r="AI507" s="187"/>
      <c r="AJ507" s="19"/>
      <c r="AK507" s="22"/>
      <c r="AL507" s="19"/>
      <c r="AM507" s="19"/>
      <c r="AN507" s="19"/>
      <c r="AO507" s="22"/>
      <c r="AP507" s="25"/>
      <c r="AQ507" s="25"/>
      <c r="AR507" s="21"/>
      <c r="AS507" s="19"/>
      <c r="AT507" s="19"/>
      <c r="AU507" s="19"/>
      <c r="AV507" s="19"/>
      <c r="AW507" s="19"/>
      <c r="AX507" s="19"/>
      <c r="AY507" s="187"/>
      <c r="AZ507" s="187"/>
      <c r="BA507" s="25"/>
      <c r="BB507" s="25"/>
      <c r="BC507" s="21"/>
      <c r="BD507" s="363"/>
    </row>
    <row r="508" spans="4:56" x14ac:dyDescent="0.25">
      <c r="D508" s="41"/>
      <c r="E508" s="22"/>
      <c r="F508" s="25"/>
      <c r="G508" s="22"/>
      <c r="H508" s="25"/>
      <c r="I508" s="25"/>
      <c r="J508" s="25"/>
      <c r="K508" s="25"/>
      <c r="L508" s="25"/>
      <c r="M508" s="21"/>
      <c r="N508" s="37"/>
      <c r="O508" s="30"/>
      <c r="P508" s="37"/>
      <c r="Q508" s="30"/>
      <c r="R508" s="30"/>
      <c r="S508" s="37"/>
      <c r="T508" s="37"/>
      <c r="U508" s="30"/>
      <c r="V508" s="37"/>
      <c r="W508" s="22"/>
      <c r="X508" s="156"/>
      <c r="Y508" s="156"/>
      <c r="Z508" s="156"/>
      <c r="AA508" s="22"/>
      <c r="AB508" s="19"/>
      <c r="AC508" s="19"/>
      <c r="AD508" s="187"/>
      <c r="AE508" s="187"/>
      <c r="AF508" s="187"/>
      <c r="AG508" s="187"/>
      <c r="AH508" s="187"/>
      <c r="AI508" s="187"/>
      <c r="AJ508" s="19"/>
      <c r="AK508" s="22"/>
      <c r="AL508" s="19"/>
      <c r="AM508" s="19"/>
      <c r="AN508" s="19"/>
      <c r="AO508" s="22"/>
      <c r="AP508" s="25"/>
      <c r="AQ508" s="25"/>
      <c r="AR508" s="21"/>
      <c r="AS508" s="19"/>
      <c r="AT508" s="19"/>
      <c r="AU508" s="19"/>
      <c r="AV508" s="19"/>
      <c r="AW508" s="19"/>
      <c r="AX508" s="19"/>
      <c r="AY508" s="187"/>
      <c r="AZ508" s="187"/>
      <c r="BA508" s="25"/>
      <c r="BB508" s="25"/>
      <c r="BC508" s="21"/>
      <c r="BD508" s="363"/>
    </row>
    <row r="509" spans="4:56" x14ac:dyDescent="0.25">
      <c r="D509" s="41"/>
      <c r="E509" s="22"/>
      <c r="F509" s="25"/>
      <c r="G509" s="22"/>
      <c r="H509" s="25"/>
      <c r="I509" s="25"/>
      <c r="J509" s="25"/>
      <c r="K509" s="25"/>
      <c r="L509" s="25"/>
      <c r="M509" s="21"/>
      <c r="N509" s="37"/>
      <c r="O509" s="30"/>
      <c r="P509" s="37"/>
      <c r="Q509" s="30"/>
      <c r="R509" s="30"/>
      <c r="S509" s="37"/>
      <c r="T509" s="37"/>
      <c r="U509" s="30"/>
      <c r="V509" s="37"/>
      <c r="W509" s="22"/>
      <c r="X509" s="156"/>
      <c r="Y509" s="156"/>
      <c r="Z509" s="156"/>
      <c r="AA509" s="22"/>
      <c r="AB509" s="19"/>
      <c r="AC509" s="19"/>
      <c r="AD509" s="187"/>
      <c r="AE509" s="187"/>
      <c r="AF509" s="187"/>
      <c r="AG509" s="187"/>
      <c r="AH509" s="187"/>
      <c r="AI509" s="187"/>
      <c r="AJ509" s="19"/>
      <c r="AK509" s="22"/>
      <c r="AL509" s="19"/>
      <c r="AM509" s="19"/>
      <c r="AN509" s="19"/>
      <c r="AO509" s="22"/>
      <c r="AP509" s="25"/>
      <c r="AQ509" s="25"/>
      <c r="AR509" s="21"/>
      <c r="AS509" s="19"/>
      <c r="AT509" s="19"/>
      <c r="AU509" s="19"/>
      <c r="AV509" s="19"/>
      <c r="AW509" s="19"/>
      <c r="AX509" s="19"/>
      <c r="AY509" s="187"/>
      <c r="AZ509" s="187"/>
      <c r="BA509" s="25"/>
      <c r="BB509" s="25"/>
      <c r="BC509" s="21"/>
      <c r="BD509" s="363"/>
    </row>
    <row r="510" spans="4:56" x14ac:dyDescent="0.25">
      <c r="D510" s="41"/>
      <c r="E510" s="22"/>
      <c r="F510" s="25"/>
      <c r="G510" s="22"/>
      <c r="H510" s="25"/>
      <c r="I510" s="25"/>
      <c r="J510" s="25"/>
      <c r="K510" s="25"/>
      <c r="L510" s="25"/>
      <c r="M510" s="21"/>
      <c r="N510" s="37"/>
      <c r="O510" s="30"/>
      <c r="P510" s="37"/>
      <c r="Q510" s="30"/>
      <c r="R510" s="30"/>
      <c r="S510" s="37"/>
      <c r="T510" s="37"/>
      <c r="U510" s="30"/>
      <c r="V510" s="37"/>
      <c r="W510" s="22"/>
      <c r="X510" s="156"/>
      <c r="Y510" s="156"/>
      <c r="Z510" s="156"/>
      <c r="AA510" s="22"/>
      <c r="AB510" s="19"/>
      <c r="AC510" s="19"/>
      <c r="AD510" s="187"/>
      <c r="AE510" s="187"/>
      <c r="AF510" s="187"/>
      <c r="AG510" s="187"/>
      <c r="AH510" s="187"/>
      <c r="AI510" s="187"/>
      <c r="AJ510" s="19"/>
      <c r="AK510" s="22"/>
      <c r="AL510" s="19"/>
      <c r="AM510" s="19"/>
      <c r="AN510" s="19"/>
      <c r="AO510" s="22"/>
      <c r="AP510" s="25"/>
      <c r="AQ510" s="25"/>
      <c r="AR510" s="21"/>
      <c r="AS510" s="19"/>
      <c r="AT510" s="19"/>
      <c r="AU510" s="19"/>
      <c r="AV510" s="19"/>
      <c r="AW510" s="19"/>
      <c r="AX510" s="19"/>
      <c r="AY510" s="187"/>
      <c r="AZ510" s="187"/>
      <c r="BA510" s="25"/>
      <c r="BB510" s="25"/>
      <c r="BC510" s="21"/>
      <c r="BD510" s="363"/>
    </row>
    <row r="511" spans="4:56" x14ac:dyDescent="0.25">
      <c r="D511" s="41"/>
      <c r="E511" s="22"/>
      <c r="F511" s="25"/>
      <c r="G511" s="22"/>
      <c r="H511" s="25"/>
      <c r="I511" s="25"/>
      <c r="J511" s="25"/>
      <c r="K511" s="25"/>
      <c r="L511" s="25"/>
      <c r="M511" s="21"/>
      <c r="N511" s="37"/>
      <c r="O511" s="30"/>
      <c r="P511" s="37"/>
      <c r="Q511" s="30"/>
      <c r="R511" s="30"/>
      <c r="S511" s="37"/>
      <c r="T511" s="37"/>
      <c r="U511" s="30"/>
      <c r="V511" s="37"/>
      <c r="W511" s="22"/>
      <c r="X511" s="156"/>
      <c r="Y511" s="156"/>
      <c r="Z511" s="156"/>
      <c r="AA511" s="22"/>
      <c r="AB511" s="19"/>
      <c r="AC511" s="19"/>
      <c r="AD511" s="187"/>
      <c r="AE511" s="187"/>
      <c r="AF511" s="187"/>
      <c r="AG511" s="187"/>
      <c r="AH511" s="187"/>
      <c r="AI511" s="187"/>
      <c r="AJ511" s="19"/>
      <c r="AK511" s="22"/>
      <c r="AL511" s="19"/>
      <c r="AM511" s="19"/>
      <c r="AN511" s="19"/>
      <c r="AO511" s="22"/>
      <c r="AP511" s="25"/>
      <c r="AQ511" s="25"/>
      <c r="AR511" s="21"/>
      <c r="AS511" s="19"/>
      <c r="AT511" s="19"/>
      <c r="AU511" s="19"/>
      <c r="AV511" s="19"/>
      <c r="AW511" s="19"/>
      <c r="AX511" s="19"/>
      <c r="AY511" s="187"/>
      <c r="AZ511" s="187"/>
      <c r="BA511" s="25"/>
      <c r="BB511" s="25"/>
      <c r="BC511" s="21"/>
      <c r="BD511" s="363"/>
    </row>
    <row r="512" spans="4:56" x14ac:dyDescent="0.25">
      <c r="D512" s="41"/>
      <c r="E512" s="22"/>
      <c r="F512" s="25"/>
      <c r="G512" s="22"/>
      <c r="H512" s="25"/>
      <c r="I512" s="25"/>
      <c r="J512" s="25"/>
      <c r="K512" s="25"/>
      <c r="L512" s="25"/>
      <c r="M512" s="21"/>
      <c r="N512" s="37"/>
      <c r="O512" s="30"/>
      <c r="P512" s="37"/>
      <c r="Q512" s="30"/>
      <c r="R512" s="30"/>
      <c r="S512" s="37"/>
      <c r="T512" s="37"/>
      <c r="U512" s="30"/>
      <c r="V512" s="37"/>
      <c r="W512" s="22"/>
      <c r="X512" s="156"/>
      <c r="Y512" s="156"/>
      <c r="Z512" s="156"/>
      <c r="AA512" s="22"/>
      <c r="AB512" s="19"/>
      <c r="AC512" s="19"/>
      <c r="AD512" s="187"/>
      <c r="AE512" s="187"/>
      <c r="AF512" s="187"/>
      <c r="AG512" s="187"/>
      <c r="AH512" s="187"/>
      <c r="AI512" s="187"/>
      <c r="AJ512" s="19"/>
      <c r="AK512" s="22"/>
      <c r="AL512" s="19"/>
      <c r="AM512" s="19"/>
      <c r="AN512" s="19"/>
      <c r="AO512" s="22"/>
      <c r="AP512" s="25"/>
      <c r="AQ512" s="25"/>
      <c r="AR512" s="21"/>
      <c r="AS512" s="19"/>
      <c r="AT512" s="19"/>
      <c r="AU512" s="19"/>
      <c r="AV512" s="19"/>
      <c r="AW512" s="19"/>
      <c r="AX512" s="19"/>
      <c r="AY512" s="187"/>
      <c r="AZ512" s="187"/>
      <c r="BA512" s="25"/>
      <c r="BB512" s="25"/>
      <c r="BC512" s="21"/>
      <c r="BD512" s="363"/>
    </row>
    <row r="513" spans="4:56" x14ac:dyDescent="0.25">
      <c r="D513" s="41"/>
      <c r="E513" s="22"/>
      <c r="F513" s="25"/>
      <c r="G513" s="22"/>
      <c r="H513" s="25"/>
      <c r="I513" s="25"/>
      <c r="J513" s="25"/>
      <c r="K513" s="25"/>
      <c r="L513" s="25"/>
      <c r="M513" s="21"/>
      <c r="N513" s="37"/>
      <c r="O513" s="30"/>
      <c r="P513" s="37"/>
      <c r="Q513" s="30"/>
      <c r="R513" s="30"/>
      <c r="S513" s="37"/>
      <c r="T513" s="37"/>
      <c r="U513" s="30"/>
      <c r="V513" s="37"/>
      <c r="W513" s="22"/>
      <c r="X513" s="156"/>
      <c r="Y513" s="156"/>
      <c r="Z513" s="156"/>
      <c r="AA513" s="22"/>
      <c r="AB513" s="19"/>
      <c r="AC513" s="19"/>
      <c r="AD513" s="187"/>
      <c r="AE513" s="187"/>
      <c r="AF513" s="187"/>
      <c r="AG513" s="187"/>
      <c r="AH513" s="187"/>
      <c r="AI513" s="187"/>
      <c r="AJ513" s="19"/>
      <c r="AK513" s="22"/>
      <c r="AL513" s="19"/>
      <c r="AM513" s="19"/>
      <c r="AN513" s="19"/>
      <c r="AO513" s="22"/>
      <c r="AP513" s="25"/>
      <c r="AQ513" s="25"/>
      <c r="AR513" s="21"/>
      <c r="AS513" s="19"/>
      <c r="AT513" s="19"/>
      <c r="AU513" s="19"/>
      <c r="AV513" s="19"/>
      <c r="AW513" s="19"/>
      <c r="AX513" s="19"/>
      <c r="AY513" s="187"/>
      <c r="AZ513" s="187"/>
      <c r="BA513" s="25"/>
      <c r="BB513" s="25"/>
      <c r="BC513" s="21"/>
      <c r="BD513" s="363"/>
    </row>
    <row r="514" spans="4:56" x14ac:dyDescent="0.25">
      <c r="D514" s="41"/>
      <c r="E514" s="22"/>
      <c r="F514" s="25"/>
      <c r="G514" s="22"/>
      <c r="H514" s="25"/>
      <c r="I514" s="25"/>
      <c r="J514" s="25"/>
      <c r="K514" s="25"/>
      <c r="L514" s="25"/>
      <c r="M514" s="21"/>
      <c r="N514" s="37"/>
      <c r="O514" s="30"/>
      <c r="P514" s="37"/>
      <c r="Q514" s="30"/>
      <c r="R514" s="30"/>
      <c r="S514" s="37"/>
      <c r="T514" s="37"/>
      <c r="U514" s="30"/>
      <c r="V514" s="37"/>
      <c r="W514" s="22"/>
      <c r="X514" s="156"/>
      <c r="Y514" s="156"/>
      <c r="Z514" s="156"/>
      <c r="AA514" s="22"/>
      <c r="AB514" s="19"/>
      <c r="AC514" s="19"/>
      <c r="AD514" s="187"/>
      <c r="AE514" s="187"/>
      <c r="AF514" s="187"/>
      <c r="AG514" s="187"/>
      <c r="AH514" s="187"/>
      <c r="AI514" s="187"/>
      <c r="AJ514" s="19"/>
      <c r="AK514" s="22"/>
      <c r="AL514" s="19"/>
      <c r="AM514" s="19"/>
      <c r="AN514" s="19"/>
      <c r="AO514" s="22"/>
      <c r="AP514" s="25"/>
      <c r="AQ514" s="25"/>
      <c r="AR514" s="21"/>
      <c r="AS514" s="19"/>
      <c r="AT514" s="19"/>
      <c r="AU514" s="19"/>
      <c r="AV514" s="19"/>
      <c r="AW514" s="19"/>
      <c r="AX514" s="19"/>
      <c r="AY514" s="187"/>
      <c r="AZ514" s="187"/>
      <c r="BA514" s="25"/>
      <c r="BB514" s="25"/>
      <c r="BC514" s="21"/>
      <c r="BD514" s="363"/>
    </row>
    <row r="515" spans="4:56" x14ac:dyDescent="0.25">
      <c r="D515" s="41"/>
      <c r="E515" s="22"/>
      <c r="F515" s="25"/>
      <c r="G515" s="22"/>
      <c r="H515" s="25"/>
      <c r="I515" s="25"/>
      <c r="J515" s="25"/>
      <c r="K515" s="25"/>
      <c r="L515" s="25"/>
      <c r="M515" s="21"/>
      <c r="N515" s="37"/>
      <c r="O515" s="30"/>
      <c r="P515" s="37"/>
      <c r="Q515" s="30"/>
      <c r="R515" s="30"/>
      <c r="S515" s="37"/>
      <c r="T515" s="37"/>
      <c r="U515" s="30"/>
      <c r="V515" s="37"/>
      <c r="W515" s="22"/>
      <c r="X515" s="156"/>
      <c r="Y515" s="156"/>
      <c r="Z515" s="156"/>
      <c r="AA515" s="22"/>
      <c r="AB515" s="19"/>
      <c r="AC515" s="19"/>
      <c r="AD515" s="187"/>
      <c r="AE515" s="187"/>
      <c r="AF515" s="187"/>
      <c r="AG515" s="187"/>
      <c r="AH515" s="187"/>
      <c r="AI515" s="187"/>
      <c r="AJ515" s="19"/>
      <c r="AK515" s="22"/>
      <c r="AL515" s="19"/>
      <c r="AM515" s="19"/>
      <c r="AN515" s="19"/>
      <c r="AO515" s="22"/>
      <c r="AP515" s="25"/>
      <c r="AQ515" s="25"/>
      <c r="AR515" s="21"/>
      <c r="AS515" s="19"/>
      <c r="AT515" s="19"/>
      <c r="AU515" s="19"/>
      <c r="AV515" s="19"/>
      <c r="AW515" s="19"/>
      <c r="AX515" s="19"/>
      <c r="AY515" s="187"/>
      <c r="AZ515" s="187"/>
      <c r="BA515" s="25"/>
      <c r="BB515" s="25"/>
      <c r="BC515" s="21"/>
      <c r="BD515" s="363"/>
    </row>
    <row r="516" spans="4:56" x14ac:dyDescent="0.25">
      <c r="D516" s="41"/>
      <c r="E516" s="22"/>
      <c r="F516" s="25"/>
      <c r="G516" s="22"/>
      <c r="H516" s="25"/>
      <c r="I516" s="25"/>
      <c r="J516" s="25"/>
      <c r="K516" s="25"/>
      <c r="L516" s="25"/>
      <c r="M516" s="21"/>
      <c r="N516" s="37"/>
      <c r="O516" s="30"/>
      <c r="P516" s="37"/>
      <c r="Q516" s="30"/>
      <c r="R516" s="30"/>
      <c r="S516" s="37"/>
      <c r="T516" s="37"/>
      <c r="U516" s="30"/>
      <c r="V516" s="37"/>
      <c r="W516" s="22"/>
      <c r="X516" s="156"/>
      <c r="Y516" s="156"/>
      <c r="Z516" s="156"/>
      <c r="AA516" s="22"/>
      <c r="AB516" s="19"/>
      <c r="AC516" s="19"/>
      <c r="AD516" s="187"/>
      <c r="AE516" s="187"/>
      <c r="AF516" s="187"/>
      <c r="AG516" s="187"/>
      <c r="AH516" s="187"/>
      <c r="AI516" s="187"/>
      <c r="AJ516" s="19"/>
      <c r="AK516" s="22"/>
      <c r="AL516" s="19"/>
      <c r="AM516" s="19"/>
      <c r="AN516" s="19"/>
      <c r="AO516" s="22"/>
      <c r="AP516" s="25"/>
      <c r="AQ516" s="25"/>
      <c r="AR516" s="21"/>
      <c r="AS516" s="19"/>
      <c r="AT516" s="19"/>
      <c r="AU516" s="19"/>
      <c r="AV516" s="19"/>
      <c r="AW516" s="19"/>
      <c r="AX516" s="19"/>
      <c r="AY516" s="187"/>
      <c r="AZ516" s="187"/>
      <c r="BA516" s="25"/>
      <c r="BB516" s="25"/>
      <c r="BC516" s="21"/>
      <c r="BD516" s="363"/>
    </row>
    <row r="517" spans="4:56" x14ac:dyDescent="0.25">
      <c r="D517" s="41"/>
      <c r="E517" s="22"/>
      <c r="F517" s="25"/>
      <c r="G517" s="22"/>
      <c r="H517" s="25"/>
      <c r="I517" s="25"/>
      <c r="J517" s="25"/>
      <c r="K517" s="25"/>
      <c r="L517" s="25"/>
      <c r="M517" s="21"/>
      <c r="N517" s="37"/>
      <c r="O517" s="30"/>
      <c r="P517" s="37"/>
      <c r="Q517" s="30"/>
      <c r="R517" s="30"/>
      <c r="S517" s="37"/>
      <c r="T517" s="37"/>
      <c r="U517" s="30"/>
      <c r="V517" s="37"/>
      <c r="W517" s="22"/>
      <c r="X517" s="156"/>
      <c r="Y517" s="156"/>
      <c r="Z517" s="156"/>
      <c r="AA517" s="22"/>
      <c r="AB517" s="19"/>
      <c r="AC517" s="19"/>
      <c r="AD517" s="187"/>
      <c r="AE517" s="187"/>
      <c r="AF517" s="187"/>
      <c r="AG517" s="187"/>
      <c r="AH517" s="187"/>
      <c r="AI517" s="187"/>
      <c r="AJ517" s="19"/>
      <c r="AK517" s="22"/>
      <c r="AL517" s="19"/>
      <c r="AM517" s="19"/>
      <c r="AN517" s="19"/>
      <c r="AO517" s="22"/>
      <c r="AP517" s="25"/>
      <c r="AQ517" s="25"/>
      <c r="AR517" s="21"/>
      <c r="AS517" s="19"/>
      <c r="AT517" s="19"/>
      <c r="AU517" s="19"/>
      <c r="AV517" s="19"/>
      <c r="AW517" s="19"/>
      <c r="AX517" s="19"/>
      <c r="AY517" s="187"/>
      <c r="AZ517" s="187"/>
      <c r="BA517" s="25"/>
      <c r="BB517" s="25"/>
      <c r="BC517" s="21"/>
      <c r="BD517" s="363"/>
    </row>
    <row r="518" spans="4:56" x14ac:dyDescent="0.25">
      <c r="D518" s="41"/>
      <c r="E518" s="22"/>
      <c r="F518" s="25"/>
      <c r="G518" s="22"/>
      <c r="H518" s="25"/>
      <c r="I518" s="25"/>
      <c r="J518" s="25"/>
      <c r="K518" s="25"/>
      <c r="L518" s="25"/>
      <c r="M518" s="21"/>
      <c r="N518" s="37"/>
      <c r="O518" s="30"/>
      <c r="P518" s="37"/>
      <c r="Q518" s="30"/>
      <c r="R518" s="30"/>
      <c r="S518" s="37"/>
      <c r="T518" s="37"/>
      <c r="U518" s="30"/>
      <c r="V518" s="37"/>
      <c r="W518" s="22"/>
      <c r="X518" s="156"/>
      <c r="Y518" s="156"/>
      <c r="Z518" s="156"/>
      <c r="AA518" s="22"/>
      <c r="AB518" s="19"/>
      <c r="AC518" s="19"/>
      <c r="AD518" s="187"/>
      <c r="AE518" s="187"/>
      <c r="AF518" s="187"/>
      <c r="AG518" s="187"/>
      <c r="AH518" s="187"/>
      <c r="AI518" s="187"/>
      <c r="AJ518" s="19"/>
      <c r="AK518" s="22"/>
      <c r="AL518" s="19"/>
      <c r="AM518" s="19"/>
      <c r="AN518" s="19"/>
      <c r="AO518" s="22"/>
      <c r="AP518" s="25"/>
      <c r="AQ518" s="25"/>
      <c r="AR518" s="21"/>
      <c r="AS518" s="19"/>
      <c r="AT518" s="19"/>
      <c r="AU518" s="19"/>
      <c r="AV518" s="19"/>
      <c r="AW518" s="19"/>
      <c r="AX518" s="19"/>
      <c r="AY518" s="187"/>
      <c r="AZ518" s="187"/>
      <c r="BA518" s="25"/>
      <c r="BB518" s="25"/>
      <c r="BC518" s="21"/>
      <c r="BD518" s="363"/>
    </row>
    <row r="519" spans="4:56" x14ac:dyDescent="0.25">
      <c r="D519" s="41"/>
      <c r="E519" s="22"/>
      <c r="F519" s="25"/>
      <c r="G519" s="22"/>
      <c r="H519" s="25"/>
      <c r="I519" s="25"/>
      <c r="J519" s="25"/>
      <c r="K519" s="25"/>
      <c r="L519" s="25"/>
      <c r="M519" s="21"/>
      <c r="N519" s="22"/>
      <c r="O519" s="19"/>
      <c r="P519" s="22"/>
      <c r="Q519" s="19"/>
      <c r="R519" s="187"/>
      <c r="S519" s="22"/>
      <c r="T519" s="22"/>
      <c r="U519" s="19"/>
      <c r="V519" s="22"/>
      <c r="W519" s="22"/>
      <c r="X519" s="156"/>
      <c r="Y519" s="156"/>
      <c r="Z519" s="156"/>
      <c r="AA519" s="22"/>
      <c r="AB519" s="19"/>
      <c r="AC519" s="19"/>
      <c r="AD519" s="187"/>
      <c r="AE519" s="187"/>
      <c r="AF519" s="187"/>
      <c r="AG519" s="187"/>
      <c r="AH519" s="187"/>
      <c r="AI519" s="187"/>
      <c r="AJ519" s="19"/>
      <c r="AK519" s="22"/>
      <c r="AL519" s="19"/>
      <c r="AM519" s="19"/>
      <c r="AN519" s="19"/>
      <c r="AO519" s="22"/>
      <c r="AP519" s="25"/>
      <c r="AQ519" s="25"/>
      <c r="AR519" s="21"/>
      <c r="AS519" s="19"/>
      <c r="AT519" s="19"/>
      <c r="AU519" s="19"/>
      <c r="AV519" s="19"/>
      <c r="AW519" s="19"/>
      <c r="AX519" s="19"/>
      <c r="AY519" s="187"/>
      <c r="AZ519" s="187"/>
      <c r="BA519" s="25"/>
      <c r="BB519" s="25"/>
      <c r="BC519" s="21"/>
      <c r="BD519" s="363"/>
    </row>
    <row r="520" spans="4:56" x14ac:dyDescent="0.25">
      <c r="D520" s="41"/>
      <c r="E520" s="22"/>
      <c r="F520" s="25"/>
      <c r="G520" s="22"/>
      <c r="H520" s="25"/>
      <c r="I520" s="25"/>
      <c r="J520" s="25"/>
      <c r="K520" s="25"/>
      <c r="L520" s="25"/>
      <c r="M520" s="21"/>
      <c r="N520" s="22"/>
      <c r="O520" s="19"/>
      <c r="P520" s="22"/>
      <c r="Q520" s="19"/>
      <c r="R520" s="187"/>
      <c r="S520" s="22"/>
      <c r="T520" s="22"/>
      <c r="U520" s="19"/>
      <c r="V520" s="22"/>
      <c r="W520" s="22"/>
      <c r="X520" s="156"/>
      <c r="Y520" s="156"/>
      <c r="Z520" s="156"/>
      <c r="AA520" s="22"/>
      <c r="AB520" s="19"/>
      <c r="AC520" s="19"/>
      <c r="AD520" s="187"/>
      <c r="AE520" s="187"/>
      <c r="AF520" s="187"/>
      <c r="AG520" s="187"/>
      <c r="AH520" s="187"/>
      <c r="AI520" s="187"/>
      <c r="AJ520" s="19"/>
      <c r="AK520" s="22"/>
      <c r="AL520" s="19"/>
      <c r="AM520" s="19"/>
      <c r="AN520" s="19"/>
      <c r="AO520" s="22"/>
      <c r="AP520" s="25"/>
      <c r="AQ520" s="25"/>
      <c r="AR520" s="21"/>
      <c r="AS520" s="19"/>
      <c r="AT520" s="19"/>
      <c r="AU520" s="19"/>
      <c r="AV520" s="19"/>
      <c r="AW520" s="19"/>
      <c r="AX520" s="19"/>
      <c r="AY520" s="187"/>
      <c r="AZ520" s="187"/>
      <c r="BA520" s="25"/>
      <c r="BB520" s="25"/>
      <c r="BC520" s="21"/>
      <c r="BD520" s="363"/>
    </row>
  </sheetData>
  <mergeCells count="40">
    <mergeCell ref="N1:BC2"/>
    <mergeCell ref="X3:X5"/>
    <mergeCell ref="Y3:Y5"/>
    <mergeCell ref="Z3:Z5"/>
    <mergeCell ref="AA3:AB4"/>
    <mergeCell ref="AD4:AD5"/>
    <mergeCell ref="N3:O4"/>
    <mergeCell ref="P3:Q4"/>
    <mergeCell ref="T3:U4"/>
    <mergeCell ref="V3:W4"/>
    <mergeCell ref="AC4:AC5"/>
    <mergeCell ref="AJ4:AJ5"/>
    <mergeCell ref="R3:S4"/>
    <mergeCell ref="AK3:AL4"/>
    <mergeCell ref="AM3:AN4"/>
    <mergeCell ref="AO3:AP4"/>
    <mergeCell ref="AC3:AI3"/>
    <mergeCell ref="AI4:AI5"/>
    <mergeCell ref="AF4:AF5"/>
    <mergeCell ref="AE4:AE5"/>
    <mergeCell ref="AG4:AG5"/>
    <mergeCell ref="AH4:AH5"/>
    <mergeCell ref="C1:M2"/>
    <mergeCell ref="K3:M3"/>
    <mergeCell ref="K4:K5"/>
    <mergeCell ref="L4:L5"/>
    <mergeCell ref="M4:M5"/>
    <mergeCell ref="C3:D4"/>
    <mergeCell ref="E3:F4"/>
    <mergeCell ref="G3:H4"/>
    <mergeCell ref="I3:J4"/>
    <mergeCell ref="BA3:BC3"/>
    <mergeCell ref="BA4:BA5"/>
    <mergeCell ref="BB4:BB5"/>
    <mergeCell ref="BC4:BC5"/>
    <mergeCell ref="AQ3:AR4"/>
    <mergeCell ref="AS3:AT4"/>
    <mergeCell ref="AU3:AV4"/>
    <mergeCell ref="AW3:AX4"/>
    <mergeCell ref="AY3:AZ4"/>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A2EC8-25EF-4425-B1A1-3CB09B8C13ED}">
  <sheetPr>
    <tabColor theme="8" tint="0.39997558519241921"/>
  </sheetPr>
  <dimension ref="A1:AX527"/>
  <sheetViews>
    <sheetView showGridLines="0" zoomScaleNormal="100" workbookViewId="0">
      <pane ySplit="5" topLeftCell="A6" activePane="bottomLeft" state="frozen"/>
      <selection activeCell="W1" sqref="W1"/>
      <selection pane="bottomLeft" activeCell="O56" sqref="O56"/>
    </sheetView>
  </sheetViews>
  <sheetFormatPr baseColWidth="10" defaultRowHeight="15" x14ac:dyDescent="0.25"/>
  <cols>
    <col min="1" max="1" width="10.5703125" style="186" customWidth="1"/>
    <col min="2" max="2" width="11.42578125" style="43"/>
    <col min="3" max="3" width="6.7109375" style="186" customWidth="1"/>
    <col min="4" max="4" width="6.42578125" style="186" bestFit="1" customWidth="1"/>
    <col min="5" max="5" width="10.85546875" style="186" customWidth="1"/>
    <col min="6" max="6" width="6.42578125" style="186" bestFit="1" customWidth="1"/>
    <col min="7" max="7" width="9.85546875" style="186" customWidth="1"/>
    <col min="8" max="8" width="6.42578125" style="186" bestFit="1" customWidth="1"/>
    <col min="9" max="9" width="6.140625" style="186" customWidth="1"/>
    <col min="10" max="10" width="6.42578125" style="186" bestFit="1" customWidth="1"/>
    <col min="11" max="11" width="6.42578125" style="186" customWidth="1"/>
    <col min="12" max="19" width="6.140625" style="186" customWidth="1"/>
    <col min="20" max="20" width="14.85546875" style="157" customWidth="1"/>
    <col min="21" max="21" width="34.42578125" style="157" customWidth="1"/>
    <col min="22" max="22" width="16.28515625" style="157" customWidth="1"/>
    <col min="23" max="23" width="9.5703125" style="186" customWidth="1"/>
    <col min="24" max="24" width="6.42578125" style="186" bestFit="1" customWidth="1"/>
    <col min="25" max="25" width="6.42578125" style="188" customWidth="1"/>
    <col min="26" max="26" width="6.7109375" style="188" customWidth="1"/>
    <col min="27" max="27" width="8.140625" style="186" bestFit="1" customWidth="1"/>
    <col min="28" max="28" width="10.7109375" style="186" customWidth="1"/>
    <col min="29" max="29" width="11.7109375" style="186" customWidth="1"/>
    <col min="30" max="31" width="10.5703125" style="186" customWidth="1"/>
    <col min="32" max="32" width="9.85546875" style="186" customWidth="1"/>
    <col min="33" max="33" width="6.85546875" style="186" customWidth="1"/>
    <col min="34" max="34" width="9.85546875" style="186" customWidth="1"/>
    <col min="35" max="35" width="6.42578125" style="186" customWidth="1"/>
    <col min="36" max="36" width="11.85546875" style="186" customWidth="1"/>
    <col min="37" max="38" width="6.7109375" style="186" customWidth="1"/>
    <col min="39" max="39" width="6.42578125" style="186" bestFit="1" customWidth="1"/>
    <col min="40" max="40" width="6.5703125" style="186" customWidth="1"/>
    <col min="41" max="41" width="6.42578125" style="186" bestFit="1" customWidth="1"/>
    <col min="42" max="42" width="7" style="186" bestFit="1" customWidth="1"/>
    <col min="43" max="43" width="6.42578125" style="186" bestFit="1" customWidth="1"/>
    <col min="44" max="46" width="5.7109375" style="186" bestFit="1" customWidth="1"/>
    <col min="47" max="47" width="65.140625" style="361" customWidth="1"/>
    <col min="48" max="48" width="75.5703125" style="361" customWidth="1"/>
    <col min="49" max="49" width="31.140625" style="361" customWidth="1"/>
    <col min="50" max="50" width="82.5703125" style="361" customWidth="1"/>
    <col min="51" max="16384" width="11.42578125" style="186"/>
  </cols>
  <sheetData>
    <row r="1" spans="1:50" s="42" customFormat="1" ht="15.75" thickTop="1" x14ac:dyDescent="0.25">
      <c r="B1" s="43"/>
      <c r="C1" s="817" t="s">
        <v>1074</v>
      </c>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18"/>
      <c r="AQ1" s="818"/>
      <c r="AR1" s="818"/>
      <c r="AS1" s="818"/>
      <c r="AT1" s="830"/>
      <c r="AU1" s="353"/>
      <c r="AV1" s="354"/>
      <c r="AW1" s="354"/>
      <c r="AX1" s="354"/>
    </row>
    <row r="2" spans="1:50" s="42" customFormat="1" x14ac:dyDescent="0.25">
      <c r="B2" s="43"/>
      <c r="C2" s="820"/>
      <c r="D2" s="821"/>
      <c r="E2" s="821"/>
      <c r="F2" s="821"/>
      <c r="G2" s="821"/>
      <c r="H2" s="821"/>
      <c r="I2" s="821"/>
      <c r="J2" s="821"/>
      <c r="K2" s="821"/>
      <c r="L2" s="821"/>
      <c r="M2" s="821"/>
      <c r="N2" s="821"/>
      <c r="O2" s="821"/>
      <c r="P2" s="821"/>
      <c r="Q2" s="821"/>
      <c r="R2" s="821"/>
      <c r="S2" s="821"/>
      <c r="T2" s="821"/>
      <c r="U2" s="821"/>
      <c r="V2" s="821"/>
      <c r="W2" s="821"/>
      <c r="X2" s="821"/>
      <c r="Y2" s="821"/>
      <c r="Z2" s="821"/>
      <c r="AA2" s="821"/>
      <c r="AB2" s="821"/>
      <c r="AC2" s="821"/>
      <c r="AD2" s="821"/>
      <c r="AE2" s="821"/>
      <c r="AF2" s="821"/>
      <c r="AG2" s="821"/>
      <c r="AH2" s="821"/>
      <c r="AI2" s="821"/>
      <c r="AJ2" s="821"/>
      <c r="AK2" s="821"/>
      <c r="AL2" s="821"/>
      <c r="AM2" s="821"/>
      <c r="AN2" s="821"/>
      <c r="AO2" s="821"/>
      <c r="AP2" s="821"/>
      <c r="AQ2" s="821"/>
      <c r="AR2" s="821"/>
      <c r="AS2" s="821"/>
      <c r="AT2" s="831"/>
      <c r="AU2" s="353"/>
      <c r="AV2" s="354"/>
      <c r="AW2" s="354"/>
      <c r="AX2" s="354"/>
    </row>
    <row r="3" spans="1:50" s="354" customFormat="1" ht="33.75" customHeight="1" x14ac:dyDescent="0.2">
      <c r="B3" s="364"/>
      <c r="C3" s="825" t="s">
        <v>213</v>
      </c>
      <c r="D3" s="810"/>
      <c r="E3" s="809" t="s">
        <v>313</v>
      </c>
      <c r="F3" s="810"/>
      <c r="G3" s="809" t="s">
        <v>103</v>
      </c>
      <c r="H3" s="810"/>
      <c r="I3" s="809" t="s">
        <v>104</v>
      </c>
      <c r="J3" s="810"/>
      <c r="K3" s="802" t="s">
        <v>32</v>
      </c>
      <c r="L3" s="803"/>
      <c r="M3" s="803"/>
      <c r="N3" s="803"/>
      <c r="O3" s="803"/>
      <c r="P3" s="803"/>
      <c r="Q3" s="803"/>
      <c r="R3" s="803"/>
      <c r="S3" s="827"/>
      <c r="T3" s="832" t="s">
        <v>405</v>
      </c>
      <c r="U3" s="832" t="s">
        <v>193</v>
      </c>
      <c r="V3" s="832" t="s">
        <v>24</v>
      </c>
      <c r="W3" s="809" t="s">
        <v>35</v>
      </c>
      <c r="X3" s="810"/>
      <c r="Y3" s="836" t="s">
        <v>36</v>
      </c>
      <c r="Z3" s="837"/>
      <c r="AA3" s="508" t="s">
        <v>51</v>
      </c>
      <c r="AB3" s="809" t="s">
        <v>530</v>
      </c>
      <c r="AC3" s="810"/>
      <c r="AD3" s="809" t="s">
        <v>279</v>
      </c>
      <c r="AE3" s="810"/>
      <c r="AF3" s="809" t="s">
        <v>39</v>
      </c>
      <c r="AG3" s="810"/>
      <c r="AH3" s="809" t="s">
        <v>214</v>
      </c>
      <c r="AI3" s="810"/>
      <c r="AJ3" s="809" t="s">
        <v>227</v>
      </c>
      <c r="AK3" s="810"/>
      <c r="AL3" s="809" t="s">
        <v>398</v>
      </c>
      <c r="AM3" s="810"/>
      <c r="AN3" s="813" t="s">
        <v>533</v>
      </c>
      <c r="AO3" s="814"/>
      <c r="AP3" s="813" t="s">
        <v>84</v>
      </c>
      <c r="AQ3" s="814"/>
      <c r="AR3" s="802" t="s">
        <v>655</v>
      </c>
      <c r="AS3" s="803"/>
      <c r="AT3" s="804"/>
      <c r="AU3" s="353"/>
    </row>
    <row r="4" spans="1:50" s="354" customFormat="1" ht="9.75" customHeight="1" x14ac:dyDescent="0.2">
      <c r="B4" s="364"/>
      <c r="C4" s="826"/>
      <c r="D4" s="812"/>
      <c r="E4" s="811"/>
      <c r="F4" s="812"/>
      <c r="G4" s="811"/>
      <c r="H4" s="812"/>
      <c r="I4" s="811"/>
      <c r="J4" s="812"/>
      <c r="K4" s="828" t="s">
        <v>63</v>
      </c>
      <c r="L4" s="828" t="s">
        <v>64</v>
      </c>
      <c r="M4" s="828" t="s">
        <v>65</v>
      </c>
      <c r="N4" s="828" t="s">
        <v>66</v>
      </c>
      <c r="O4" s="828" t="s">
        <v>67</v>
      </c>
      <c r="P4" s="828" t="s">
        <v>68</v>
      </c>
      <c r="Q4" s="828" t="s">
        <v>69</v>
      </c>
      <c r="R4" s="828" t="s">
        <v>70</v>
      </c>
      <c r="S4" s="828" t="s">
        <v>71</v>
      </c>
      <c r="T4" s="833"/>
      <c r="U4" s="833"/>
      <c r="V4" s="833"/>
      <c r="W4" s="811"/>
      <c r="X4" s="812"/>
      <c r="Y4" s="838" t="s">
        <v>56</v>
      </c>
      <c r="Z4" s="838" t="s">
        <v>540</v>
      </c>
      <c r="AA4" s="828" t="s">
        <v>537</v>
      </c>
      <c r="AB4" s="811"/>
      <c r="AC4" s="812"/>
      <c r="AD4" s="811"/>
      <c r="AE4" s="812"/>
      <c r="AF4" s="811"/>
      <c r="AG4" s="812"/>
      <c r="AH4" s="811"/>
      <c r="AI4" s="812"/>
      <c r="AJ4" s="811"/>
      <c r="AK4" s="812"/>
      <c r="AL4" s="811"/>
      <c r="AM4" s="812"/>
      <c r="AN4" s="815"/>
      <c r="AO4" s="816"/>
      <c r="AP4" s="815"/>
      <c r="AQ4" s="816"/>
      <c r="AR4" s="805" t="s">
        <v>27</v>
      </c>
      <c r="AS4" s="805" t="s">
        <v>55</v>
      </c>
      <c r="AT4" s="807" t="s">
        <v>656</v>
      </c>
      <c r="AU4" s="353"/>
    </row>
    <row r="5" spans="1:50" s="354" customFormat="1" ht="48" customHeight="1" x14ac:dyDescent="0.2">
      <c r="B5" s="364"/>
      <c r="C5" s="552" t="s">
        <v>523</v>
      </c>
      <c r="D5" s="412" t="s">
        <v>540</v>
      </c>
      <c r="E5" s="412" t="s">
        <v>534</v>
      </c>
      <c r="F5" s="412" t="s">
        <v>540</v>
      </c>
      <c r="G5" s="412" t="s">
        <v>535</v>
      </c>
      <c r="H5" s="553" t="s">
        <v>540</v>
      </c>
      <c r="I5" s="412" t="s">
        <v>536</v>
      </c>
      <c r="J5" s="553" t="s">
        <v>540</v>
      </c>
      <c r="K5" s="835"/>
      <c r="L5" s="835"/>
      <c r="M5" s="835"/>
      <c r="N5" s="835"/>
      <c r="O5" s="835"/>
      <c r="P5" s="835"/>
      <c r="Q5" s="835"/>
      <c r="R5" s="835"/>
      <c r="S5" s="835"/>
      <c r="T5" s="833"/>
      <c r="U5" s="833"/>
      <c r="V5" s="833"/>
      <c r="W5" s="412" t="s">
        <v>528</v>
      </c>
      <c r="X5" s="412" t="s">
        <v>540</v>
      </c>
      <c r="Y5" s="839"/>
      <c r="Z5" s="839"/>
      <c r="AA5" s="835"/>
      <c r="AB5" s="412" t="s">
        <v>539</v>
      </c>
      <c r="AC5" s="412" t="s">
        <v>538</v>
      </c>
      <c r="AD5" s="412" t="s">
        <v>531</v>
      </c>
      <c r="AE5" s="412" t="s">
        <v>532</v>
      </c>
      <c r="AF5" s="508" t="s">
        <v>526</v>
      </c>
      <c r="AG5" s="508" t="s">
        <v>540</v>
      </c>
      <c r="AH5" s="508" t="s">
        <v>527</v>
      </c>
      <c r="AI5" s="508" t="s">
        <v>540</v>
      </c>
      <c r="AJ5" s="412" t="s">
        <v>118</v>
      </c>
      <c r="AK5" s="412" t="s">
        <v>540</v>
      </c>
      <c r="AL5" s="412" t="s">
        <v>542</v>
      </c>
      <c r="AM5" s="412" t="s">
        <v>540</v>
      </c>
      <c r="AN5" s="412" t="s">
        <v>586</v>
      </c>
      <c r="AO5" s="508" t="s">
        <v>540</v>
      </c>
      <c r="AP5" s="412" t="s">
        <v>541</v>
      </c>
      <c r="AQ5" s="412" t="s">
        <v>540</v>
      </c>
      <c r="AR5" s="806"/>
      <c r="AS5" s="806"/>
      <c r="AT5" s="808"/>
      <c r="AU5" s="365" t="s">
        <v>625</v>
      </c>
      <c r="AV5" s="354" t="s">
        <v>22</v>
      </c>
      <c r="AW5" s="354" t="s">
        <v>624</v>
      </c>
      <c r="AX5" s="355" t="s">
        <v>23</v>
      </c>
    </row>
    <row r="6" spans="1:50" s="188" customFormat="1" x14ac:dyDescent="0.25">
      <c r="A6" s="70"/>
      <c r="B6" s="43"/>
      <c r="C6" s="399">
        <v>1</v>
      </c>
      <c r="D6" s="44"/>
      <c r="E6" s="46">
        <v>1</v>
      </c>
      <c r="F6" s="44"/>
      <c r="G6" s="44">
        <v>1</v>
      </c>
      <c r="H6" s="46"/>
      <c r="I6" s="46">
        <v>1</v>
      </c>
      <c r="J6" s="44"/>
      <c r="K6" s="191">
        <v>1</v>
      </c>
      <c r="L6" s="191"/>
      <c r="M6" s="191"/>
      <c r="N6" s="191"/>
      <c r="O6" s="191"/>
      <c r="P6" s="191"/>
      <c r="Q6" s="191"/>
      <c r="R6" s="191"/>
      <c r="S6" s="191"/>
      <c r="T6" s="153"/>
      <c r="U6" s="153"/>
      <c r="V6" s="153"/>
      <c r="W6" s="191">
        <v>1</v>
      </c>
      <c r="X6" s="191"/>
      <c r="Y6" s="191">
        <v>1</v>
      </c>
      <c r="Z6" s="191"/>
      <c r="AA6" s="191">
        <v>1</v>
      </c>
      <c r="AB6" s="191"/>
      <c r="AC6" s="191">
        <v>1</v>
      </c>
      <c r="AD6" s="158"/>
      <c r="AE6" s="158"/>
      <c r="AF6" s="147">
        <v>1</v>
      </c>
      <c r="AG6" s="147"/>
      <c r="AH6" s="44"/>
      <c r="AI6" s="147">
        <v>1</v>
      </c>
      <c r="AJ6" s="191"/>
      <c r="AK6" s="191">
        <v>1</v>
      </c>
      <c r="AL6" s="191"/>
      <c r="AM6" s="191">
        <v>1</v>
      </c>
      <c r="AN6" s="191"/>
      <c r="AO6" s="191">
        <v>1</v>
      </c>
      <c r="AP6" s="191"/>
      <c r="AQ6" s="191">
        <v>1</v>
      </c>
      <c r="AR6" s="44"/>
      <c r="AS6" s="44"/>
      <c r="AT6" s="392"/>
      <c r="AU6" s="356" t="s">
        <v>1075</v>
      </c>
      <c r="AV6" s="357" t="s">
        <v>1321</v>
      </c>
      <c r="AW6" s="357"/>
      <c r="AX6" s="357" t="s">
        <v>1322</v>
      </c>
    </row>
    <row r="7" spans="1:50" s="188" customFormat="1" x14ac:dyDescent="0.25">
      <c r="A7" s="70"/>
      <c r="B7" s="43"/>
      <c r="C7" s="399"/>
      <c r="D7" s="44">
        <v>1</v>
      </c>
      <c r="E7" s="46"/>
      <c r="F7" s="44">
        <v>1</v>
      </c>
      <c r="G7" s="44"/>
      <c r="H7" s="46">
        <v>1</v>
      </c>
      <c r="I7" s="46"/>
      <c r="J7" s="44">
        <v>1</v>
      </c>
      <c r="K7" s="191">
        <v>1</v>
      </c>
      <c r="L7" s="191"/>
      <c r="M7" s="191"/>
      <c r="N7" s="191"/>
      <c r="O7" s="191"/>
      <c r="P7" s="191"/>
      <c r="Q7" s="191"/>
      <c r="R7" s="191"/>
      <c r="S7" s="191"/>
      <c r="T7" s="153">
        <v>180154583</v>
      </c>
      <c r="U7" s="48"/>
      <c r="V7" s="48"/>
      <c r="W7" s="191"/>
      <c r="X7" s="191">
        <v>1</v>
      </c>
      <c r="Y7" s="191"/>
      <c r="Z7" s="191">
        <v>1</v>
      </c>
      <c r="AA7" s="191">
        <v>1</v>
      </c>
      <c r="AB7" s="191"/>
      <c r="AC7" s="191">
        <v>1</v>
      </c>
      <c r="AD7" s="158"/>
      <c r="AE7" s="158"/>
      <c r="AF7" s="147"/>
      <c r="AG7" s="147">
        <v>1</v>
      </c>
      <c r="AH7" s="44"/>
      <c r="AI7" s="147">
        <v>1</v>
      </c>
      <c r="AJ7" s="191"/>
      <c r="AK7" s="147">
        <v>1</v>
      </c>
      <c r="AL7" s="191"/>
      <c r="AM7" s="147">
        <v>1</v>
      </c>
      <c r="AN7" s="191"/>
      <c r="AO7" s="147">
        <v>1</v>
      </c>
      <c r="AP7" s="191"/>
      <c r="AQ7" s="147">
        <v>1</v>
      </c>
      <c r="AR7" s="44"/>
      <c r="AS7" s="44"/>
      <c r="AT7" s="392"/>
      <c r="AU7" s="356" t="s">
        <v>1076</v>
      </c>
      <c r="AV7" s="357" t="s">
        <v>1078</v>
      </c>
      <c r="AW7" s="357"/>
      <c r="AX7" s="357" t="s">
        <v>1077</v>
      </c>
    </row>
    <row r="8" spans="1:50" s="188" customFormat="1" x14ac:dyDescent="0.25">
      <c r="A8" s="70"/>
      <c r="B8" s="43"/>
      <c r="C8" s="399"/>
      <c r="D8" s="44">
        <v>1</v>
      </c>
      <c r="E8" s="46"/>
      <c r="F8" s="44">
        <v>1</v>
      </c>
      <c r="G8" s="44"/>
      <c r="H8" s="46">
        <v>1</v>
      </c>
      <c r="I8" s="46"/>
      <c r="J8" s="44">
        <v>1</v>
      </c>
      <c r="K8" s="191">
        <v>1</v>
      </c>
      <c r="L8" s="191"/>
      <c r="M8" s="191"/>
      <c r="N8" s="191"/>
      <c r="O8" s="191"/>
      <c r="P8" s="191"/>
      <c r="Q8" s="191"/>
      <c r="R8" s="191"/>
      <c r="S8" s="191"/>
      <c r="T8" s="153"/>
      <c r="U8" s="153" t="s">
        <v>1080</v>
      </c>
      <c r="V8" s="48"/>
      <c r="W8" s="191"/>
      <c r="X8" s="191">
        <v>1</v>
      </c>
      <c r="Y8" s="191"/>
      <c r="Z8" s="191">
        <v>1</v>
      </c>
      <c r="AA8" s="191">
        <v>1</v>
      </c>
      <c r="AB8" s="191"/>
      <c r="AC8" s="191">
        <v>1</v>
      </c>
      <c r="AD8" s="158"/>
      <c r="AE8" s="158"/>
      <c r="AF8" s="147"/>
      <c r="AG8" s="147">
        <v>1</v>
      </c>
      <c r="AH8" s="44"/>
      <c r="AI8" s="147">
        <v>1</v>
      </c>
      <c r="AJ8" s="191"/>
      <c r="AK8" s="147">
        <v>1</v>
      </c>
      <c r="AL8" s="191"/>
      <c r="AM8" s="147">
        <v>1</v>
      </c>
      <c r="AN8" s="191"/>
      <c r="AO8" s="147">
        <v>1</v>
      </c>
      <c r="AP8" s="191"/>
      <c r="AQ8" s="147">
        <v>1</v>
      </c>
      <c r="AR8" s="44"/>
      <c r="AS8" s="44"/>
      <c r="AT8" s="392"/>
      <c r="AU8" s="356" t="s">
        <v>1082</v>
      </c>
      <c r="AV8" s="357" t="s">
        <v>1081</v>
      </c>
      <c r="AW8" s="357"/>
      <c r="AX8" s="357" t="s">
        <v>1079</v>
      </c>
    </row>
    <row r="9" spans="1:50" s="188" customFormat="1" x14ac:dyDescent="0.25">
      <c r="A9" s="70"/>
      <c r="B9" s="43"/>
      <c r="C9" s="399"/>
      <c r="D9" s="44">
        <v>1</v>
      </c>
      <c r="E9" s="46"/>
      <c r="F9" s="44">
        <v>1</v>
      </c>
      <c r="G9" s="44"/>
      <c r="H9" s="46">
        <v>1</v>
      </c>
      <c r="I9" s="46"/>
      <c r="J9" s="44">
        <v>1</v>
      </c>
      <c r="K9" s="191">
        <v>1</v>
      </c>
      <c r="L9" s="191"/>
      <c r="M9" s="191"/>
      <c r="N9" s="191"/>
      <c r="O9" s="191"/>
      <c r="P9" s="191"/>
      <c r="Q9" s="191"/>
      <c r="R9" s="191"/>
      <c r="S9" s="191"/>
      <c r="T9" s="153"/>
      <c r="U9" s="401"/>
      <c r="V9" s="153" t="s">
        <v>1068</v>
      </c>
      <c r="W9" s="191"/>
      <c r="X9" s="191">
        <v>1</v>
      </c>
      <c r="Y9" s="191"/>
      <c r="Z9" s="191">
        <v>1</v>
      </c>
      <c r="AA9" s="191">
        <v>1</v>
      </c>
      <c r="AB9" s="191"/>
      <c r="AC9" s="191">
        <v>1</v>
      </c>
      <c r="AD9" s="158"/>
      <c r="AE9" s="158"/>
      <c r="AF9" s="147"/>
      <c r="AG9" s="147">
        <v>1</v>
      </c>
      <c r="AH9" s="44"/>
      <c r="AI9" s="147">
        <v>1</v>
      </c>
      <c r="AJ9" s="191"/>
      <c r="AK9" s="147">
        <v>1</v>
      </c>
      <c r="AL9" s="191"/>
      <c r="AM9" s="147">
        <v>1</v>
      </c>
      <c r="AN9" s="191"/>
      <c r="AO9" s="147">
        <v>1</v>
      </c>
      <c r="AP9" s="191"/>
      <c r="AQ9" s="147">
        <v>1</v>
      </c>
      <c r="AR9" s="44"/>
      <c r="AS9" s="44"/>
      <c r="AT9" s="392"/>
      <c r="AU9" s="356" t="s">
        <v>1083</v>
      </c>
      <c r="AV9" s="357" t="s">
        <v>1090</v>
      </c>
      <c r="AW9" s="357"/>
      <c r="AX9" s="357" t="s">
        <v>1095</v>
      </c>
    </row>
    <row r="10" spans="1:50" s="188" customFormat="1" x14ac:dyDescent="0.25">
      <c r="A10" s="70"/>
      <c r="B10" s="43"/>
      <c r="C10" s="399"/>
      <c r="D10" s="44">
        <v>1</v>
      </c>
      <c r="E10" s="46"/>
      <c r="F10" s="44">
        <v>1</v>
      </c>
      <c r="G10" s="44"/>
      <c r="H10" s="46">
        <v>1</v>
      </c>
      <c r="I10" s="46"/>
      <c r="J10" s="44">
        <v>1</v>
      </c>
      <c r="K10" s="191">
        <v>1</v>
      </c>
      <c r="L10" s="191"/>
      <c r="M10" s="191"/>
      <c r="N10" s="191"/>
      <c r="O10" s="191"/>
      <c r="P10" s="191"/>
      <c r="Q10" s="191"/>
      <c r="R10" s="191"/>
      <c r="S10" s="191"/>
      <c r="T10" s="48"/>
      <c r="U10" s="48"/>
      <c r="V10" s="48"/>
      <c r="W10" s="191"/>
      <c r="X10" s="191">
        <v>1</v>
      </c>
      <c r="Y10" s="191"/>
      <c r="Z10" s="191">
        <v>1</v>
      </c>
      <c r="AA10" s="191">
        <v>1</v>
      </c>
      <c r="AB10" s="191">
        <v>1</v>
      </c>
      <c r="AC10" s="191"/>
      <c r="AD10" s="158">
        <v>43252</v>
      </c>
      <c r="AE10" s="158">
        <v>43281</v>
      </c>
      <c r="AF10" s="147"/>
      <c r="AG10" s="147">
        <v>1</v>
      </c>
      <c r="AH10" s="44"/>
      <c r="AI10" s="44">
        <v>1</v>
      </c>
      <c r="AJ10" s="191"/>
      <c r="AK10" s="191">
        <v>1</v>
      </c>
      <c r="AL10" s="191"/>
      <c r="AM10" s="191">
        <v>1</v>
      </c>
      <c r="AN10" s="191"/>
      <c r="AO10" s="191">
        <v>1</v>
      </c>
      <c r="AP10" s="191"/>
      <c r="AQ10" s="191">
        <v>1</v>
      </c>
      <c r="AR10" s="44"/>
      <c r="AS10" s="44"/>
      <c r="AT10" s="392"/>
      <c r="AU10" s="356" t="s">
        <v>1084</v>
      </c>
      <c r="AV10" s="357" t="s">
        <v>1098</v>
      </c>
      <c r="AW10" s="357"/>
      <c r="AX10" s="357" t="s">
        <v>1096</v>
      </c>
    </row>
    <row r="11" spans="1:50" s="188" customFormat="1" x14ac:dyDescent="0.25">
      <c r="A11" s="70"/>
      <c r="B11" s="43"/>
      <c r="C11" s="399"/>
      <c r="D11" s="44">
        <v>1</v>
      </c>
      <c r="E11" s="46"/>
      <c r="F11" s="44">
        <v>1</v>
      </c>
      <c r="G11" s="44"/>
      <c r="H11" s="46">
        <v>1</v>
      </c>
      <c r="I11" s="46"/>
      <c r="J11" s="44">
        <v>1</v>
      </c>
      <c r="K11" s="191">
        <v>1</v>
      </c>
      <c r="L11" s="191"/>
      <c r="M11" s="191"/>
      <c r="N11" s="191"/>
      <c r="O11" s="191"/>
      <c r="P11" s="191"/>
      <c r="Q11" s="191"/>
      <c r="R11" s="191"/>
      <c r="S11" s="191"/>
      <c r="T11" s="48"/>
      <c r="U11" s="48"/>
      <c r="V11" s="48"/>
      <c r="W11" s="191"/>
      <c r="X11" s="191">
        <v>1</v>
      </c>
      <c r="Y11" s="191"/>
      <c r="Z11" s="191">
        <v>1</v>
      </c>
      <c r="AA11" s="191">
        <v>1</v>
      </c>
      <c r="AB11" s="191"/>
      <c r="AC11" s="191">
        <v>1</v>
      </c>
      <c r="AD11" s="158"/>
      <c r="AE11" s="158"/>
      <c r="AF11" s="147"/>
      <c r="AG11" s="147">
        <v>1</v>
      </c>
      <c r="AH11" s="44"/>
      <c r="AI11" s="44">
        <v>1</v>
      </c>
      <c r="AJ11" s="191">
        <v>1</v>
      </c>
      <c r="AK11" s="191"/>
      <c r="AL11" s="191"/>
      <c r="AM11" s="191">
        <v>1</v>
      </c>
      <c r="AN11" s="191">
        <v>1</v>
      </c>
      <c r="AO11" s="191"/>
      <c r="AP11" s="191"/>
      <c r="AQ11" s="191">
        <v>1</v>
      </c>
      <c r="AR11" s="44"/>
      <c r="AS11" s="44"/>
      <c r="AT11" s="392"/>
      <c r="AU11" s="356" t="s">
        <v>1085</v>
      </c>
      <c r="AV11" s="357" t="s">
        <v>1097</v>
      </c>
      <c r="AW11" s="357"/>
      <c r="AX11" s="357" t="s">
        <v>1099</v>
      </c>
    </row>
    <row r="12" spans="1:50" s="188" customFormat="1" ht="15.75" thickBot="1" x14ac:dyDescent="0.3">
      <c r="A12" s="70"/>
      <c r="B12" s="43"/>
      <c r="C12" s="399"/>
      <c r="D12" s="44">
        <v>1</v>
      </c>
      <c r="E12" s="46"/>
      <c r="F12" s="44">
        <v>1</v>
      </c>
      <c r="G12" s="44"/>
      <c r="H12" s="46">
        <v>1</v>
      </c>
      <c r="I12" s="46"/>
      <c r="J12" s="44">
        <v>1</v>
      </c>
      <c r="K12" s="191">
        <v>1</v>
      </c>
      <c r="L12" s="191"/>
      <c r="M12" s="191"/>
      <c r="N12" s="191"/>
      <c r="O12" s="191"/>
      <c r="P12" s="191"/>
      <c r="Q12" s="191"/>
      <c r="R12" s="191"/>
      <c r="S12" s="191"/>
      <c r="T12" s="48"/>
      <c r="U12" s="48"/>
      <c r="V12" s="48"/>
      <c r="W12" s="191"/>
      <c r="X12" s="191">
        <v>1</v>
      </c>
      <c r="Y12" s="191"/>
      <c r="Z12" s="191">
        <v>1</v>
      </c>
      <c r="AA12" s="191">
        <v>1</v>
      </c>
      <c r="AB12" s="191"/>
      <c r="AC12" s="191">
        <v>1</v>
      </c>
      <c r="AD12" s="191"/>
      <c r="AE12" s="158"/>
      <c r="AF12" s="147">
        <v>1</v>
      </c>
      <c r="AG12" s="147"/>
      <c r="AH12" s="44">
        <v>1</v>
      </c>
      <c r="AI12" s="44"/>
      <c r="AJ12" s="191">
        <v>1</v>
      </c>
      <c r="AK12" s="191"/>
      <c r="AL12" s="191"/>
      <c r="AM12" s="191">
        <v>1</v>
      </c>
      <c r="AN12" s="191">
        <v>1</v>
      </c>
      <c r="AO12" s="191"/>
      <c r="AP12" s="191">
        <v>1</v>
      </c>
      <c r="AQ12" s="191"/>
      <c r="AR12" s="44"/>
      <c r="AS12" s="44"/>
      <c r="AT12" s="392"/>
      <c r="AU12" s="356" t="s">
        <v>1086</v>
      </c>
      <c r="AV12" s="357" t="s">
        <v>1091</v>
      </c>
      <c r="AW12" s="357"/>
      <c r="AX12" s="357" t="s">
        <v>1100</v>
      </c>
    </row>
    <row r="13" spans="1:50" s="188" customFormat="1" ht="15.75" thickTop="1" x14ac:dyDescent="0.25">
      <c r="A13" s="70"/>
      <c r="B13" s="43"/>
      <c r="C13" s="402"/>
      <c r="D13" s="403">
        <v>1</v>
      </c>
      <c r="E13" s="404"/>
      <c r="F13" s="403">
        <v>1</v>
      </c>
      <c r="G13" s="403"/>
      <c r="H13" s="404">
        <v>1</v>
      </c>
      <c r="I13" s="404"/>
      <c r="J13" s="403">
        <v>1</v>
      </c>
      <c r="K13" s="195">
        <v>1</v>
      </c>
      <c r="L13" s="195"/>
      <c r="M13" s="195"/>
      <c r="N13" s="195"/>
      <c r="O13" s="195"/>
      <c r="P13" s="195"/>
      <c r="Q13" s="195"/>
      <c r="R13" s="195"/>
      <c r="S13" s="195"/>
      <c r="T13" s="405" t="s">
        <v>687</v>
      </c>
      <c r="U13" s="406"/>
      <c r="V13" s="406"/>
      <c r="W13" s="195"/>
      <c r="X13" s="195">
        <v>1</v>
      </c>
      <c r="Y13" s="195"/>
      <c r="Z13" s="195">
        <v>1</v>
      </c>
      <c r="AA13" s="195">
        <v>1</v>
      </c>
      <c r="AB13" s="195"/>
      <c r="AC13" s="195">
        <v>1</v>
      </c>
      <c r="AD13" s="407"/>
      <c r="AE13" s="407"/>
      <c r="AF13" s="408"/>
      <c r="AG13" s="408">
        <v>1</v>
      </c>
      <c r="AH13" s="403"/>
      <c r="AI13" s="408">
        <v>1</v>
      </c>
      <c r="AJ13" s="195"/>
      <c r="AK13" s="408">
        <v>1</v>
      </c>
      <c r="AL13" s="195"/>
      <c r="AM13" s="408">
        <v>1</v>
      </c>
      <c r="AN13" s="195"/>
      <c r="AO13" s="408">
        <v>1</v>
      </c>
      <c r="AP13" s="195"/>
      <c r="AQ13" s="408">
        <v>1</v>
      </c>
      <c r="AR13" s="403"/>
      <c r="AS13" s="403"/>
      <c r="AT13" s="409"/>
      <c r="AU13" s="356" t="s">
        <v>1087</v>
      </c>
      <c r="AV13" s="357" t="s">
        <v>1092</v>
      </c>
      <c r="AW13" s="357"/>
      <c r="AX13" s="357" t="s">
        <v>1101</v>
      </c>
    </row>
    <row r="14" spans="1:50" s="188" customFormat="1" x14ac:dyDescent="0.25">
      <c r="A14" s="70"/>
      <c r="B14" s="43"/>
      <c r="C14" s="399"/>
      <c r="D14" s="44">
        <v>1</v>
      </c>
      <c r="E14" s="46"/>
      <c r="F14" s="44">
        <v>1</v>
      </c>
      <c r="G14" s="44"/>
      <c r="H14" s="46">
        <v>1</v>
      </c>
      <c r="I14" s="46"/>
      <c r="J14" s="44">
        <v>1</v>
      </c>
      <c r="K14" s="191">
        <v>1</v>
      </c>
      <c r="L14" s="191"/>
      <c r="M14" s="191"/>
      <c r="N14" s="191"/>
      <c r="O14" s="191"/>
      <c r="P14" s="191"/>
      <c r="Q14" s="191"/>
      <c r="R14" s="191"/>
      <c r="S14" s="191"/>
      <c r="T14" s="153"/>
      <c r="U14" s="153" t="s">
        <v>686</v>
      </c>
      <c r="V14" s="48"/>
      <c r="W14" s="191"/>
      <c r="X14" s="191">
        <v>1</v>
      </c>
      <c r="Y14" s="191"/>
      <c r="Z14" s="191">
        <v>1</v>
      </c>
      <c r="AA14" s="191">
        <v>1</v>
      </c>
      <c r="AB14" s="191"/>
      <c r="AC14" s="191">
        <v>1</v>
      </c>
      <c r="AD14" s="158"/>
      <c r="AE14" s="158"/>
      <c r="AF14" s="147"/>
      <c r="AG14" s="147">
        <v>1</v>
      </c>
      <c r="AH14" s="44"/>
      <c r="AI14" s="147">
        <v>1</v>
      </c>
      <c r="AJ14" s="191"/>
      <c r="AK14" s="147">
        <v>1</v>
      </c>
      <c r="AL14" s="191"/>
      <c r="AM14" s="147">
        <v>1</v>
      </c>
      <c r="AN14" s="191"/>
      <c r="AO14" s="147">
        <v>1</v>
      </c>
      <c r="AP14" s="191"/>
      <c r="AQ14" s="147">
        <v>1</v>
      </c>
      <c r="AR14" s="44"/>
      <c r="AS14" s="44"/>
      <c r="AT14" s="392"/>
      <c r="AU14" s="356" t="s">
        <v>1088</v>
      </c>
      <c r="AV14" s="357" t="s">
        <v>1093</v>
      </c>
      <c r="AW14" s="357"/>
      <c r="AX14" s="357" t="s">
        <v>1101</v>
      </c>
    </row>
    <row r="15" spans="1:50" s="188" customFormat="1" ht="15.75" thickBot="1" x14ac:dyDescent="0.3">
      <c r="A15" s="70"/>
      <c r="B15" s="43"/>
      <c r="C15" s="399"/>
      <c r="D15" s="44">
        <v>1</v>
      </c>
      <c r="E15" s="46"/>
      <c r="F15" s="44">
        <v>1</v>
      </c>
      <c r="G15" s="44"/>
      <c r="H15" s="46">
        <v>1</v>
      </c>
      <c r="I15" s="46"/>
      <c r="J15" s="44">
        <v>1</v>
      </c>
      <c r="K15" s="191">
        <v>1</v>
      </c>
      <c r="L15" s="191"/>
      <c r="M15" s="191"/>
      <c r="N15" s="191"/>
      <c r="O15" s="191"/>
      <c r="P15" s="191"/>
      <c r="Q15" s="191"/>
      <c r="R15" s="191"/>
      <c r="S15" s="191"/>
      <c r="T15" s="153"/>
      <c r="U15" s="153"/>
      <c r="V15" s="153" t="s">
        <v>689</v>
      </c>
      <c r="W15" s="191"/>
      <c r="X15" s="191">
        <v>1</v>
      </c>
      <c r="Y15" s="191"/>
      <c r="Z15" s="191">
        <v>1</v>
      </c>
      <c r="AA15" s="191">
        <v>1</v>
      </c>
      <c r="AB15" s="191"/>
      <c r="AC15" s="191">
        <v>1</v>
      </c>
      <c r="AD15" s="158"/>
      <c r="AE15" s="158"/>
      <c r="AF15" s="147"/>
      <c r="AG15" s="147">
        <v>1</v>
      </c>
      <c r="AH15" s="420"/>
      <c r="AI15" s="421">
        <v>1</v>
      </c>
      <c r="AJ15" s="422"/>
      <c r="AK15" s="421">
        <v>1</v>
      </c>
      <c r="AL15" s="422"/>
      <c r="AM15" s="421">
        <v>1</v>
      </c>
      <c r="AN15" s="422"/>
      <c r="AO15" s="421">
        <v>1</v>
      </c>
      <c r="AP15" s="422"/>
      <c r="AQ15" s="421">
        <v>1</v>
      </c>
      <c r="AR15" s="420"/>
      <c r="AS15" s="420"/>
      <c r="AT15" s="423"/>
      <c r="AU15" s="356" t="s">
        <v>1089</v>
      </c>
      <c r="AV15" s="357" t="s">
        <v>1094</v>
      </c>
      <c r="AW15" s="357"/>
      <c r="AX15" s="357" t="s">
        <v>1101</v>
      </c>
    </row>
    <row r="16" spans="1:50" s="188" customFormat="1" ht="15.75" thickTop="1" x14ac:dyDescent="0.25">
      <c r="A16" s="70"/>
      <c r="B16" s="43"/>
      <c r="C16" s="398">
        <v>1</v>
      </c>
      <c r="D16" s="380"/>
      <c r="E16" s="384">
        <v>1</v>
      </c>
      <c r="F16" s="380"/>
      <c r="G16" s="380">
        <v>1</v>
      </c>
      <c r="H16" s="384"/>
      <c r="I16" s="384">
        <v>1</v>
      </c>
      <c r="J16" s="380"/>
      <c r="K16" s="381"/>
      <c r="L16" s="381">
        <v>1</v>
      </c>
      <c r="M16" s="381"/>
      <c r="N16" s="381"/>
      <c r="O16" s="381"/>
      <c r="P16" s="381"/>
      <c r="Q16" s="381"/>
      <c r="R16" s="381"/>
      <c r="S16" s="381"/>
      <c r="T16" s="385"/>
      <c r="U16" s="385"/>
      <c r="V16" s="385"/>
      <c r="W16" s="381">
        <v>1</v>
      </c>
      <c r="X16" s="381"/>
      <c r="Y16" s="381">
        <v>1</v>
      </c>
      <c r="Z16" s="381"/>
      <c r="AA16" s="381">
        <v>1</v>
      </c>
      <c r="AB16" s="381"/>
      <c r="AC16" s="381">
        <v>1</v>
      </c>
      <c r="AD16" s="386"/>
      <c r="AE16" s="386"/>
      <c r="AF16" s="383">
        <v>1</v>
      </c>
      <c r="AG16" s="383"/>
      <c r="AH16" s="75"/>
      <c r="AI16" s="413">
        <v>1</v>
      </c>
      <c r="AJ16" s="73"/>
      <c r="AK16" s="73">
        <v>1</v>
      </c>
      <c r="AL16" s="73"/>
      <c r="AM16" s="73">
        <v>1</v>
      </c>
      <c r="AN16" s="73"/>
      <c r="AO16" s="73">
        <v>1</v>
      </c>
      <c r="AP16" s="73"/>
      <c r="AQ16" s="73">
        <v>1</v>
      </c>
      <c r="AR16" s="75"/>
      <c r="AS16" s="75"/>
      <c r="AT16" s="414"/>
      <c r="AU16" s="356" t="s">
        <v>1111</v>
      </c>
      <c r="AV16" s="357" t="s">
        <v>1323</v>
      </c>
      <c r="AW16" s="357"/>
      <c r="AX16" s="357" t="s">
        <v>1324</v>
      </c>
    </row>
    <row r="17" spans="1:50" s="188" customFormat="1" x14ac:dyDescent="0.25">
      <c r="A17" s="70"/>
      <c r="B17" s="43"/>
      <c r="C17" s="399"/>
      <c r="D17" s="44">
        <v>1</v>
      </c>
      <c r="E17" s="46"/>
      <c r="F17" s="44">
        <v>1</v>
      </c>
      <c r="G17" s="44"/>
      <c r="H17" s="46">
        <v>1</v>
      </c>
      <c r="I17" s="46"/>
      <c r="J17" s="44">
        <v>1</v>
      </c>
      <c r="K17" s="191"/>
      <c r="L17" s="191">
        <v>1</v>
      </c>
      <c r="M17" s="191"/>
      <c r="N17" s="191"/>
      <c r="O17" s="191"/>
      <c r="P17" s="191"/>
      <c r="Q17" s="191"/>
      <c r="R17" s="191"/>
      <c r="S17" s="191"/>
      <c r="T17" s="153">
        <v>180154230</v>
      </c>
      <c r="U17" s="48"/>
      <c r="V17" s="48"/>
      <c r="W17" s="191"/>
      <c r="X17" s="191">
        <v>1</v>
      </c>
      <c r="Y17" s="191"/>
      <c r="Z17" s="191">
        <v>1</v>
      </c>
      <c r="AA17" s="191">
        <v>1</v>
      </c>
      <c r="AB17" s="191"/>
      <c r="AC17" s="191">
        <v>1</v>
      </c>
      <c r="AD17" s="158"/>
      <c r="AE17" s="158"/>
      <c r="AF17" s="147"/>
      <c r="AG17" s="147">
        <v>1</v>
      </c>
      <c r="AH17" s="44"/>
      <c r="AI17" s="147">
        <v>1</v>
      </c>
      <c r="AJ17" s="191"/>
      <c r="AK17" s="147">
        <v>1</v>
      </c>
      <c r="AL17" s="191"/>
      <c r="AM17" s="147">
        <v>1</v>
      </c>
      <c r="AN17" s="191"/>
      <c r="AO17" s="147">
        <v>1</v>
      </c>
      <c r="AP17" s="191"/>
      <c r="AQ17" s="147">
        <v>1</v>
      </c>
      <c r="AR17" s="44"/>
      <c r="AS17" s="44"/>
      <c r="AT17" s="392"/>
      <c r="AU17" s="356" t="s">
        <v>1102</v>
      </c>
      <c r="AV17" s="357" t="s">
        <v>1112</v>
      </c>
      <c r="AW17" s="357"/>
      <c r="AX17" s="357" t="s">
        <v>1119</v>
      </c>
    </row>
    <row r="18" spans="1:50" s="188" customFormat="1" x14ac:dyDescent="0.25">
      <c r="A18" s="70"/>
      <c r="B18" s="43"/>
      <c r="C18" s="399"/>
      <c r="D18" s="44">
        <v>1</v>
      </c>
      <c r="E18" s="46"/>
      <c r="F18" s="44">
        <v>1</v>
      </c>
      <c r="G18" s="44"/>
      <c r="H18" s="46">
        <v>1</v>
      </c>
      <c r="I18" s="46"/>
      <c r="J18" s="44">
        <v>1</v>
      </c>
      <c r="K18" s="191"/>
      <c r="L18" s="191">
        <v>1</v>
      </c>
      <c r="M18" s="191"/>
      <c r="N18" s="191"/>
      <c r="O18" s="191"/>
      <c r="P18" s="191"/>
      <c r="Q18" s="191"/>
      <c r="R18" s="191"/>
      <c r="S18" s="191"/>
      <c r="T18" s="153"/>
      <c r="U18" s="153" t="s">
        <v>1124</v>
      </c>
      <c r="V18" s="48"/>
      <c r="W18" s="191"/>
      <c r="X18" s="191">
        <v>1</v>
      </c>
      <c r="Y18" s="191"/>
      <c r="Z18" s="191">
        <v>1</v>
      </c>
      <c r="AA18" s="191">
        <v>1</v>
      </c>
      <c r="AB18" s="191"/>
      <c r="AC18" s="191">
        <v>1</v>
      </c>
      <c r="AD18" s="158"/>
      <c r="AE18" s="158"/>
      <c r="AF18" s="147"/>
      <c r="AG18" s="147">
        <v>1</v>
      </c>
      <c r="AH18" s="44"/>
      <c r="AI18" s="147">
        <v>1</v>
      </c>
      <c r="AJ18" s="191"/>
      <c r="AK18" s="147">
        <v>1</v>
      </c>
      <c r="AL18" s="191"/>
      <c r="AM18" s="147">
        <v>1</v>
      </c>
      <c r="AN18" s="191"/>
      <c r="AO18" s="147">
        <v>1</v>
      </c>
      <c r="AP18" s="191"/>
      <c r="AQ18" s="147">
        <v>1</v>
      </c>
      <c r="AR18" s="44"/>
      <c r="AS18" s="44"/>
      <c r="AT18" s="392"/>
      <c r="AU18" s="356" t="s">
        <v>1103</v>
      </c>
      <c r="AV18" s="357" t="s">
        <v>1113</v>
      </c>
      <c r="AW18" s="357"/>
      <c r="AX18" s="357" t="s">
        <v>1120</v>
      </c>
    </row>
    <row r="19" spans="1:50" s="188" customFormat="1" x14ac:dyDescent="0.25">
      <c r="A19" s="70"/>
      <c r="B19" s="43"/>
      <c r="C19" s="399"/>
      <c r="D19" s="44">
        <v>1</v>
      </c>
      <c r="E19" s="46"/>
      <c r="F19" s="44">
        <v>1</v>
      </c>
      <c r="G19" s="44"/>
      <c r="H19" s="46">
        <v>1</v>
      </c>
      <c r="I19" s="46"/>
      <c r="J19" s="44">
        <v>1</v>
      </c>
      <c r="K19" s="191"/>
      <c r="L19" s="191">
        <v>1</v>
      </c>
      <c r="M19" s="191"/>
      <c r="N19" s="191"/>
      <c r="O19" s="191"/>
      <c r="P19" s="191"/>
      <c r="Q19" s="191"/>
      <c r="R19" s="191"/>
      <c r="S19" s="191"/>
      <c r="T19" s="153"/>
      <c r="U19" s="401"/>
      <c r="V19" s="153" t="s">
        <v>1125</v>
      </c>
      <c r="W19" s="191"/>
      <c r="X19" s="191">
        <v>1</v>
      </c>
      <c r="Y19" s="191"/>
      <c r="Z19" s="191">
        <v>1</v>
      </c>
      <c r="AA19" s="191">
        <v>1</v>
      </c>
      <c r="AB19" s="191"/>
      <c r="AC19" s="191">
        <v>1</v>
      </c>
      <c r="AD19" s="158"/>
      <c r="AE19" s="158"/>
      <c r="AF19" s="147"/>
      <c r="AG19" s="147">
        <v>1</v>
      </c>
      <c r="AH19" s="44"/>
      <c r="AI19" s="147">
        <v>1</v>
      </c>
      <c r="AJ19" s="191"/>
      <c r="AK19" s="147">
        <v>1</v>
      </c>
      <c r="AL19" s="191"/>
      <c r="AM19" s="147">
        <v>1</v>
      </c>
      <c r="AN19" s="191"/>
      <c r="AO19" s="147">
        <v>1</v>
      </c>
      <c r="AP19" s="191"/>
      <c r="AQ19" s="147">
        <v>1</v>
      </c>
      <c r="AR19" s="44"/>
      <c r="AS19" s="44"/>
      <c r="AT19" s="392"/>
      <c r="AU19" s="356" t="s">
        <v>1104</v>
      </c>
      <c r="AV19" s="357" t="s">
        <v>1114</v>
      </c>
      <c r="AW19" s="357"/>
      <c r="AX19" s="357" t="s">
        <v>1121</v>
      </c>
    </row>
    <row r="20" spans="1:50" s="188" customFormat="1" x14ac:dyDescent="0.25">
      <c r="A20" s="70"/>
      <c r="B20" s="43"/>
      <c r="C20" s="399"/>
      <c r="D20" s="44">
        <v>1</v>
      </c>
      <c r="E20" s="46"/>
      <c r="F20" s="44">
        <v>1</v>
      </c>
      <c r="G20" s="44"/>
      <c r="H20" s="46">
        <v>1</v>
      </c>
      <c r="I20" s="46"/>
      <c r="J20" s="44">
        <v>1</v>
      </c>
      <c r="K20" s="191"/>
      <c r="L20" s="191">
        <v>1</v>
      </c>
      <c r="M20" s="191"/>
      <c r="N20" s="191"/>
      <c r="O20" s="191"/>
      <c r="P20" s="191"/>
      <c r="Q20" s="191"/>
      <c r="R20" s="191"/>
      <c r="S20" s="191"/>
      <c r="T20" s="48"/>
      <c r="U20" s="48"/>
      <c r="V20" s="48"/>
      <c r="W20" s="191"/>
      <c r="X20" s="191">
        <v>1</v>
      </c>
      <c r="Y20" s="191"/>
      <c r="Z20" s="191">
        <v>1</v>
      </c>
      <c r="AA20" s="191">
        <v>1</v>
      </c>
      <c r="AB20" s="191">
        <v>1</v>
      </c>
      <c r="AC20" s="191"/>
      <c r="AD20" s="158">
        <v>43282</v>
      </c>
      <c r="AE20" s="158">
        <v>43343</v>
      </c>
      <c r="AF20" s="147"/>
      <c r="AG20" s="147">
        <v>1</v>
      </c>
      <c r="AH20" s="44"/>
      <c r="AI20" s="44">
        <v>1</v>
      </c>
      <c r="AJ20" s="191"/>
      <c r="AK20" s="191">
        <v>1</v>
      </c>
      <c r="AL20" s="191"/>
      <c r="AM20" s="191">
        <v>1</v>
      </c>
      <c r="AN20" s="191"/>
      <c r="AO20" s="191">
        <v>1</v>
      </c>
      <c r="AP20" s="191"/>
      <c r="AQ20" s="191">
        <v>1</v>
      </c>
      <c r="AR20" s="44"/>
      <c r="AS20" s="44"/>
      <c r="AT20" s="392"/>
      <c r="AU20" s="356" t="s">
        <v>1105</v>
      </c>
      <c r="AV20" s="357" t="s">
        <v>1126</v>
      </c>
      <c r="AW20" s="357"/>
      <c r="AX20" s="357" t="s">
        <v>1122</v>
      </c>
    </row>
    <row r="21" spans="1:50" s="188" customFormat="1" x14ac:dyDescent="0.25">
      <c r="A21" s="70"/>
      <c r="B21" s="43"/>
      <c r="C21" s="399"/>
      <c r="D21" s="44">
        <v>1</v>
      </c>
      <c r="E21" s="46"/>
      <c r="F21" s="44">
        <v>1</v>
      </c>
      <c r="G21" s="44"/>
      <c r="H21" s="46">
        <v>1</v>
      </c>
      <c r="I21" s="46"/>
      <c r="J21" s="44">
        <v>1</v>
      </c>
      <c r="K21" s="191"/>
      <c r="L21" s="191">
        <v>1</v>
      </c>
      <c r="M21" s="191"/>
      <c r="N21" s="191"/>
      <c r="O21" s="191"/>
      <c r="P21" s="191"/>
      <c r="Q21" s="191"/>
      <c r="R21" s="191"/>
      <c r="S21" s="191"/>
      <c r="T21" s="48"/>
      <c r="U21" s="48"/>
      <c r="V21" s="48"/>
      <c r="W21" s="191"/>
      <c r="X21" s="191">
        <v>1</v>
      </c>
      <c r="Y21" s="191"/>
      <c r="Z21" s="191">
        <v>1</v>
      </c>
      <c r="AA21" s="191">
        <v>1</v>
      </c>
      <c r="AB21" s="191"/>
      <c r="AC21" s="191">
        <v>1</v>
      </c>
      <c r="AD21" s="158"/>
      <c r="AE21" s="158"/>
      <c r="AF21" s="147"/>
      <c r="AG21" s="147">
        <v>1</v>
      </c>
      <c r="AH21" s="44"/>
      <c r="AI21" s="44">
        <v>1</v>
      </c>
      <c r="AJ21" s="191">
        <v>1</v>
      </c>
      <c r="AK21" s="191"/>
      <c r="AL21" s="191"/>
      <c r="AM21" s="191">
        <v>1</v>
      </c>
      <c r="AN21" s="191">
        <v>1</v>
      </c>
      <c r="AO21" s="191"/>
      <c r="AP21" s="191"/>
      <c r="AQ21" s="191">
        <v>1</v>
      </c>
      <c r="AR21" s="44"/>
      <c r="AS21" s="44"/>
      <c r="AT21" s="392"/>
      <c r="AU21" s="356" t="s">
        <v>1106</v>
      </c>
      <c r="AV21" s="357" t="s">
        <v>1127</v>
      </c>
      <c r="AW21" s="357"/>
      <c r="AX21" s="357" t="s">
        <v>1128</v>
      </c>
    </row>
    <row r="22" spans="1:50" s="188" customFormat="1" ht="15.75" thickBot="1" x14ac:dyDescent="0.3">
      <c r="A22" s="70"/>
      <c r="B22" s="43"/>
      <c r="C22" s="399"/>
      <c r="D22" s="44">
        <v>1</v>
      </c>
      <c r="E22" s="46"/>
      <c r="F22" s="44">
        <v>1</v>
      </c>
      <c r="G22" s="44"/>
      <c r="H22" s="46">
        <v>1</v>
      </c>
      <c r="I22" s="46"/>
      <c r="J22" s="44">
        <v>1</v>
      </c>
      <c r="K22" s="191"/>
      <c r="L22" s="191">
        <v>1</v>
      </c>
      <c r="M22" s="191"/>
      <c r="N22" s="191"/>
      <c r="O22" s="191"/>
      <c r="P22" s="191"/>
      <c r="Q22" s="191"/>
      <c r="R22" s="191"/>
      <c r="S22" s="191"/>
      <c r="T22" s="48"/>
      <c r="U22" s="48"/>
      <c r="V22" s="48"/>
      <c r="W22" s="191"/>
      <c r="X22" s="191">
        <v>1</v>
      </c>
      <c r="Y22" s="191"/>
      <c r="Z22" s="191">
        <v>1</v>
      </c>
      <c r="AA22" s="191">
        <v>1</v>
      </c>
      <c r="AB22" s="191"/>
      <c r="AC22" s="191">
        <v>1</v>
      </c>
      <c r="AD22" s="191"/>
      <c r="AE22" s="158"/>
      <c r="AF22" s="147">
        <v>1</v>
      </c>
      <c r="AG22" s="147"/>
      <c r="AH22" s="44">
        <v>1</v>
      </c>
      <c r="AI22" s="44"/>
      <c r="AJ22" s="191">
        <v>1</v>
      </c>
      <c r="AK22" s="191"/>
      <c r="AL22" s="191"/>
      <c r="AM22" s="191">
        <v>1</v>
      </c>
      <c r="AN22" s="191">
        <v>1</v>
      </c>
      <c r="AO22" s="191"/>
      <c r="AP22" s="191">
        <v>1</v>
      </c>
      <c r="AQ22" s="191"/>
      <c r="AR22" s="44"/>
      <c r="AS22" s="44"/>
      <c r="AT22" s="392"/>
      <c r="AU22" s="356" t="s">
        <v>1107</v>
      </c>
      <c r="AV22" s="357" t="s">
        <v>1115</v>
      </c>
      <c r="AW22" s="357"/>
      <c r="AX22" s="357" t="s">
        <v>1123</v>
      </c>
    </row>
    <row r="23" spans="1:50" s="188" customFormat="1" ht="15.75" thickTop="1" x14ac:dyDescent="0.25">
      <c r="A23" s="70"/>
      <c r="B23" s="43"/>
      <c r="C23" s="402"/>
      <c r="D23" s="403">
        <v>1</v>
      </c>
      <c r="E23" s="404"/>
      <c r="F23" s="403">
        <v>1</v>
      </c>
      <c r="G23" s="403"/>
      <c r="H23" s="404">
        <v>1</v>
      </c>
      <c r="I23" s="404"/>
      <c r="J23" s="403">
        <v>1</v>
      </c>
      <c r="K23" s="195"/>
      <c r="L23" s="195">
        <v>1</v>
      </c>
      <c r="M23" s="195"/>
      <c r="N23" s="195"/>
      <c r="O23" s="195"/>
      <c r="P23" s="195"/>
      <c r="Q23" s="195"/>
      <c r="R23" s="195"/>
      <c r="S23" s="195"/>
      <c r="T23" s="405" t="s">
        <v>687</v>
      </c>
      <c r="U23" s="406"/>
      <c r="V23" s="406"/>
      <c r="W23" s="195"/>
      <c r="X23" s="195">
        <v>1</v>
      </c>
      <c r="Y23" s="195"/>
      <c r="Z23" s="195">
        <v>1</v>
      </c>
      <c r="AA23" s="195">
        <v>1</v>
      </c>
      <c r="AB23" s="195"/>
      <c r="AC23" s="195">
        <v>1</v>
      </c>
      <c r="AD23" s="407"/>
      <c r="AE23" s="407"/>
      <c r="AF23" s="408"/>
      <c r="AG23" s="408">
        <v>1</v>
      </c>
      <c r="AH23" s="403"/>
      <c r="AI23" s="408">
        <v>1</v>
      </c>
      <c r="AJ23" s="195"/>
      <c r="AK23" s="408">
        <v>1</v>
      </c>
      <c r="AL23" s="195"/>
      <c r="AM23" s="408">
        <v>1</v>
      </c>
      <c r="AN23" s="195"/>
      <c r="AO23" s="408">
        <v>1</v>
      </c>
      <c r="AP23" s="195"/>
      <c r="AQ23" s="408">
        <v>1</v>
      </c>
      <c r="AR23" s="403"/>
      <c r="AS23" s="403"/>
      <c r="AT23" s="409"/>
      <c r="AU23" s="356" t="s">
        <v>1108</v>
      </c>
      <c r="AV23" s="357" t="s">
        <v>1116</v>
      </c>
      <c r="AW23" s="357"/>
      <c r="AX23" s="357" t="s">
        <v>1129</v>
      </c>
    </row>
    <row r="24" spans="1:50" s="188" customFormat="1" x14ac:dyDescent="0.25">
      <c r="A24" s="70"/>
      <c r="B24" s="43"/>
      <c r="C24" s="399"/>
      <c r="D24" s="44">
        <v>1</v>
      </c>
      <c r="E24" s="46"/>
      <c r="F24" s="44">
        <v>1</v>
      </c>
      <c r="G24" s="44"/>
      <c r="H24" s="46">
        <v>1</v>
      </c>
      <c r="I24" s="46"/>
      <c r="J24" s="44">
        <v>1</v>
      </c>
      <c r="K24" s="191"/>
      <c r="L24" s="191">
        <v>1</v>
      </c>
      <c r="M24" s="191"/>
      <c r="N24" s="191"/>
      <c r="O24" s="191"/>
      <c r="P24" s="191"/>
      <c r="Q24" s="191"/>
      <c r="R24" s="191"/>
      <c r="S24" s="191"/>
      <c r="T24" s="153"/>
      <c r="U24" s="153" t="s">
        <v>686</v>
      </c>
      <c r="V24" s="48"/>
      <c r="W24" s="191"/>
      <c r="X24" s="191">
        <v>1</v>
      </c>
      <c r="Y24" s="191"/>
      <c r="Z24" s="191">
        <v>1</v>
      </c>
      <c r="AA24" s="191">
        <v>1</v>
      </c>
      <c r="AB24" s="191"/>
      <c r="AC24" s="191">
        <v>1</v>
      </c>
      <c r="AD24" s="158"/>
      <c r="AE24" s="158"/>
      <c r="AF24" s="147"/>
      <c r="AG24" s="147">
        <v>1</v>
      </c>
      <c r="AH24" s="44"/>
      <c r="AI24" s="147">
        <v>1</v>
      </c>
      <c r="AJ24" s="191"/>
      <c r="AK24" s="147">
        <v>1</v>
      </c>
      <c r="AL24" s="191"/>
      <c r="AM24" s="147">
        <v>1</v>
      </c>
      <c r="AN24" s="191"/>
      <c r="AO24" s="147">
        <v>1</v>
      </c>
      <c r="AP24" s="191"/>
      <c r="AQ24" s="147">
        <v>1</v>
      </c>
      <c r="AR24" s="44"/>
      <c r="AS24" s="44"/>
      <c r="AT24" s="392"/>
      <c r="AU24" s="356" t="s">
        <v>1109</v>
      </c>
      <c r="AV24" s="357" t="s">
        <v>1117</v>
      </c>
      <c r="AW24" s="357"/>
      <c r="AX24" s="357" t="s">
        <v>1129</v>
      </c>
    </row>
    <row r="25" spans="1:50" s="188" customFormat="1" ht="15.75" thickBot="1" x14ac:dyDescent="0.3">
      <c r="A25" s="70"/>
      <c r="B25" s="43"/>
      <c r="C25" s="399"/>
      <c r="D25" s="44">
        <v>1</v>
      </c>
      <c r="E25" s="46"/>
      <c r="F25" s="44">
        <v>1</v>
      </c>
      <c r="G25" s="44"/>
      <c r="H25" s="46">
        <v>1</v>
      </c>
      <c r="I25" s="46"/>
      <c r="J25" s="44">
        <v>1</v>
      </c>
      <c r="K25" s="191"/>
      <c r="L25" s="191">
        <v>1</v>
      </c>
      <c r="M25" s="191"/>
      <c r="N25" s="191"/>
      <c r="O25" s="191"/>
      <c r="P25" s="191"/>
      <c r="Q25" s="191"/>
      <c r="R25" s="191"/>
      <c r="S25" s="191"/>
      <c r="T25" s="153"/>
      <c r="U25" s="153"/>
      <c r="V25" s="153" t="s">
        <v>689</v>
      </c>
      <c r="W25" s="191"/>
      <c r="X25" s="191">
        <v>1</v>
      </c>
      <c r="Y25" s="191"/>
      <c r="Z25" s="191">
        <v>1</v>
      </c>
      <c r="AA25" s="191">
        <v>1</v>
      </c>
      <c r="AB25" s="191"/>
      <c r="AC25" s="191">
        <v>1</v>
      </c>
      <c r="AD25" s="158"/>
      <c r="AE25" s="158"/>
      <c r="AF25" s="147"/>
      <c r="AG25" s="147">
        <v>1</v>
      </c>
      <c r="AH25" s="375"/>
      <c r="AI25" s="377">
        <v>1</v>
      </c>
      <c r="AJ25" s="376"/>
      <c r="AK25" s="377">
        <v>1</v>
      </c>
      <c r="AL25" s="376"/>
      <c r="AM25" s="377">
        <v>1</v>
      </c>
      <c r="AN25" s="376"/>
      <c r="AO25" s="377">
        <v>1</v>
      </c>
      <c r="AP25" s="376"/>
      <c r="AQ25" s="377">
        <v>1</v>
      </c>
      <c r="AR25" s="375"/>
      <c r="AS25" s="375"/>
      <c r="AT25" s="539"/>
      <c r="AU25" s="356" t="s">
        <v>1110</v>
      </c>
      <c r="AV25" s="357" t="s">
        <v>1118</v>
      </c>
      <c r="AW25" s="357"/>
      <c r="AX25" s="357" t="s">
        <v>1129</v>
      </c>
    </row>
    <row r="26" spans="1:50" s="188" customFormat="1" ht="15.75" thickTop="1" x14ac:dyDescent="0.25">
      <c r="A26" s="70"/>
      <c r="B26" s="43"/>
      <c r="C26" s="398">
        <v>1</v>
      </c>
      <c r="D26" s="380"/>
      <c r="E26" s="384">
        <v>1</v>
      </c>
      <c r="F26" s="380"/>
      <c r="G26" s="380">
        <v>1</v>
      </c>
      <c r="H26" s="384"/>
      <c r="I26" s="384">
        <v>1</v>
      </c>
      <c r="J26" s="380"/>
      <c r="K26" s="381"/>
      <c r="L26" s="381"/>
      <c r="M26" s="381">
        <v>1</v>
      </c>
      <c r="N26" s="381"/>
      <c r="O26" s="381"/>
      <c r="P26" s="381"/>
      <c r="Q26" s="381"/>
      <c r="R26" s="381"/>
      <c r="S26" s="381"/>
      <c r="T26" s="385"/>
      <c r="U26" s="385"/>
      <c r="V26" s="385"/>
      <c r="W26" s="381">
        <v>1</v>
      </c>
      <c r="X26" s="381"/>
      <c r="Y26" s="381">
        <v>1</v>
      </c>
      <c r="Z26" s="381"/>
      <c r="AA26" s="381">
        <v>1</v>
      </c>
      <c r="AB26" s="381"/>
      <c r="AC26" s="381">
        <v>1</v>
      </c>
      <c r="AD26" s="386"/>
      <c r="AE26" s="386"/>
      <c r="AF26" s="383">
        <v>1</v>
      </c>
      <c r="AG26" s="383"/>
      <c r="AH26" s="380"/>
      <c r="AI26" s="383">
        <v>1</v>
      </c>
      <c r="AJ26" s="381"/>
      <c r="AK26" s="381">
        <v>1</v>
      </c>
      <c r="AL26" s="381"/>
      <c r="AM26" s="381">
        <v>1</v>
      </c>
      <c r="AN26" s="381"/>
      <c r="AO26" s="381">
        <v>1</v>
      </c>
      <c r="AP26" s="381"/>
      <c r="AQ26" s="381">
        <v>1</v>
      </c>
      <c r="AR26" s="380"/>
      <c r="AS26" s="380"/>
      <c r="AT26" s="391"/>
      <c r="AU26" s="356" t="s">
        <v>1150</v>
      </c>
      <c r="AV26" s="357" t="s">
        <v>1325</v>
      </c>
      <c r="AW26" s="357"/>
      <c r="AX26" s="357" t="s">
        <v>1326</v>
      </c>
    </row>
    <row r="27" spans="1:50" s="188" customFormat="1" x14ac:dyDescent="0.25">
      <c r="A27" s="70"/>
      <c r="B27" s="43"/>
      <c r="C27" s="399"/>
      <c r="D27" s="44">
        <v>1</v>
      </c>
      <c r="E27" s="46"/>
      <c r="F27" s="44">
        <v>1</v>
      </c>
      <c r="G27" s="44"/>
      <c r="H27" s="46">
        <v>1</v>
      </c>
      <c r="I27" s="46"/>
      <c r="J27" s="44">
        <v>1</v>
      </c>
      <c r="K27" s="191"/>
      <c r="L27" s="191"/>
      <c r="M27" s="191">
        <v>1</v>
      </c>
      <c r="N27" s="191"/>
      <c r="O27" s="191"/>
      <c r="P27" s="191"/>
      <c r="Q27" s="191"/>
      <c r="R27" s="191"/>
      <c r="S27" s="191"/>
      <c r="T27" s="153">
        <v>180154228</v>
      </c>
      <c r="U27" s="48"/>
      <c r="V27" s="48"/>
      <c r="W27" s="191"/>
      <c r="X27" s="191">
        <v>1</v>
      </c>
      <c r="Y27" s="191"/>
      <c r="Z27" s="191">
        <v>1</v>
      </c>
      <c r="AA27" s="191">
        <v>1</v>
      </c>
      <c r="AB27" s="191"/>
      <c r="AC27" s="191">
        <v>1</v>
      </c>
      <c r="AD27" s="158"/>
      <c r="AE27" s="158"/>
      <c r="AF27" s="147"/>
      <c r="AG27" s="147">
        <v>1</v>
      </c>
      <c r="AH27" s="44"/>
      <c r="AI27" s="147">
        <v>1</v>
      </c>
      <c r="AJ27" s="191"/>
      <c r="AK27" s="147">
        <v>1</v>
      </c>
      <c r="AL27" s="191"/>
      <c r="AM27" s="147">
        <v>1</v>
      </c>
      <c r="AN27" s="191"/>
      <c r="AO27" s="147">
        <v>1</v>
      </c>
      <c r="AP27" s="191"/>
      <c r="AQ27" s="147">
        <v>1</v>
      </c>
      <c r="AR27" s="44"/>
      <c r="AS27" s="44"/>
      <c r="AT27" s="392"/>
      <c r="AU27" s="356" t="s">
        <v>1130</v>
      </c>
      <c r="AV27" s="357" t="s">
        <v>1143</v>
      </c>
      <c r="AW27" s="357"/>
      <c r="AX27" s="357" t="s">
        <v>1145</v>
      </c>
    </row>
    <row r="28" spans="1:50" s="188" customFormat="1" x14ac:dyDescent="0.25">
      <c r="A28" s="70"/>
      <c r="B28" s="43"/>
      <c r="C28" s="399"/>
      <c r="D28" s="44">
        <v>1</v>
      </c>
      <c r="E28" s="46"/>
      <c r="F28" s="44">
        <v>1</v>
      </c>
      <c r="G28" s="44"/>
      <c r="H28" s="46">
        <v>1</v>
      </c>
      <c r="I28" s="46"/>
      <c r="J28" s="44">
        <v>1</v>
      </c>
      <c r="K28" s="191"/>
      <c r="L28" s="191"/>
      <c r="M28" s="191">
        <v>1</v>
      </c>
      <c r="N28" s="191"/>
      <c r="O28" s="191"/>
      <c r="P28" s="191"/>
      <c r="Q28" s="191"/>
      <c r="R28" s="191"/>
      <c r="S28" s="191"/>
      <c r="T28" s="153"/>
      <c r="U28" s="153" t="s">
        <v>1151</v>
      </c>
      <c r="V28" s="48"/>
      <c r="W28" s="191"/>
      <c r="X28" s="191">
        <v>1</v>
      </c>
      <c r="Y28" s="191"/>
      <c r="Z28" s="191">
        <v>1</v>
      </c>
      <c r="AA28" s="191">
        <v>1</v>
      </c>
      <c r="AB28" s="191"/>
      <c r="AC28" s="191">
        <v>1</v>
      </c>
      <c r="AD28" s="158"/>
      <c r="AE28" s="158"/>
      <c r="AF28" s="147"/>
      <c r="AG28" s="147">
        <v>1</v>
      </c>
      <c r="AH28" s="44"/>
      <c r="AI28" s="147">
        <v>1</v>
      </c>
      <c r="AJ28" s="191"/>
      <c r="AK28" s="147">
        <v>1</v>
      </c>
      <c r="AL28" s="191"/>
      <c r="AM28" s="147">
        <v>1</v>
      </c>
      <c r="AN28" s="191"/>
      <c r="AO28" s="147">
        <v>1</v>
      </c>
      <c r="AP28" s="191"/>
      <c r="AQ28" s="147">
        <v>1</v>
      </c>
      <c r="AR28" s="44"/>
      <c r="AS28" s="44"/>
      <c r="AT28" s="392"/>
      <c r="AU28" s="356" t="s">
        <v>1131</v>
      </c>
      <c r="AV28" s="357" t="s">
        <v>1152</v>
      </c>
      <c r="AW28" s="357"/>
      <c r="AX28" s="357" t="s">
        <v>1146</v>
      </c>
    </row>
    <row r="29" spans="1:50" s="188" customFormat="1" x14ac:dyDescent="0.25">
      <c r="A29" s="70"/>
      <c r="B29" s="43"/>
      <c r="C29" s="399"/>
      <c r="D29" s="44">
        <v>1</v>
      </c>
      <c r="E29" s="46"/>
      <c r="F29" s="44">
        <v>1</v>
      </c>
      <c r="G29" s="44"/>
      <c r="H29" s="46">
        <v>1</v>
      </c>
      <c r="I29" s="46"/>
      <c r="J29" s="44">
        <v>1</v>
      </c>
      <c r="K29" s="191"/>
      <c r="L29" s="191"/>
      <c r="M29" s="191">
        <v>1</v>
      </c>
      <c r="N29" s="191"/>
      <c r="O29" s="191"/>
      <c r="P29" s="191"/>
      <c r="Q29" s="191"/>
      <c r="R29" s="191"/>
      <c r="S29" s="191"/>
      <c r="T29" s="153"/>
      <c r="U29" s="401"/>
      <c r="V29" s="153" t="s">
        <v>1125</v>
      </c>
      <c r="W29" s="191"/>
      <c r="X29" s="191">
        <v>1</v>
      </c>
      <c r="Y29" s="191"/>
      <c r="Z29" s="191">
        <v>1</v>
      </c>
      <c r="AA29" s="191">
        <v>1</v>
      </c>
      <c r="AB29" s="191"/>
      <c r="AC29" s="191">
        <v>1</v>
      </c>
      <c r="AD29" s="158"/>
      <c r="AE29" s="158"/>
      <c r="AF29" s="147"/>
      <c r="AG29" s="147">
        <v>1</v>
      </c>
      <c r="AH29" s="44"/>
      <c r="AI29" s="147">
        <v>1</v>
      </c>
      <c r="AJ29" s="191"/>
      <c r="AK29" s="147">
        <v>1</v>
      </c>
      <c r="AL29" s="191"/>
      <c r="AM29" s="147">
        <v>1</v>
      </c>
      <c r="AN29" s="191"/>
      <c r="AO29" s="147">
        <v>1</v>
      </c>
      <c r="AP29" s="191"/>
      <c r="AQ29" s="147">
        <v>1</v>
      </c>
      <c r="AR29" s="44"/>
      <c r="AS29" s="44"/>
      <c r="AT29" s="392"/>
      <c r="AU29" s="356" t="s">
        <v>1132</v>
      </c>
      <c r="AV29" s="357" t="s">
        <v>1144</v>
      </c>
      <c r="AW29" s="357"/>
      <c r="AX29" s="357" t="s">
        <v>1147</v>
      </c>
    </row>
    <row r="30" spans="1:50" s="188" customFormat="1" x14ac:dyDescent="0.25">
      <c r="A30" s="70"/>
      <c r="B30" s="43"/>
      <c r="C30" s="399"/>
      <c r="D30" s="44">
        <v>1</v>
      </c>
      <c r="E30" s="46"/>
      <c r="F30" s="44">
        <v>1</v>
      </c>
      <c r="G30" s="44"/>
      <c r="H30" s="46">
        <v>1</v>
      </c>
      <c r="I30" s="46"/>
      <c r="J30" s="44">
        <v>1</v>
      </c>
      <c r="K30" s="191"/>
      <c r="L30" s="191"/>
      <c r="M30" s="191">
        <v>1</v>
      </c>
      <c r="N30" s="191"/>
      <c r="O30" s="191"/>
      <c r="P30" s="191"/>
      <c r="Q30" s="191"/>
      <c r="R30" s="191"/>
      <c r="S30" s="191"/>
      <c r="T30" s="48"/>
      <c r="U30" s="48"/>
      <c r="V30" s="48"/>
      <c r="W30" s="191"/>
      <c r="X30" s="191">
        <v>1</v>
      </c>
      <c r="Y30" s="191"/>
      <c r="Z30" s="191">
        <v>1</v>
      </c>
      <c r="AA30" s="191">
        <v>1</v>
      </c>
      <c r="AB30" s="191">
        <v>1</v>
      </c>
      <c r="AC30" s="191"/>
      <c r="AD30" s="158">
        <v>43252</v>
      </c>
      <c r="AE30" s="158">
        <v>43281</v>
      </c>
      <c r="AF30" s="147"/>
      <c r="AG30" s="147">
        <v>1</v>
      </c>
      <c r="AH30" s="44"/>
      <c r="AI30" s="44">
        <v>1</v>
      </c>
      <c r="AJ30" s="191"/>
      <c r="AK30" s="191">
        <v>1</v>
      </c>
      <c r="AL30" s="191"/>
      <c r="AM30" s="191">
        <v>1</v>
      </c>
      <c r="AN30" s="191"/>
      <c r="AO30" s="191">
        <v>1</v>
      </c>
      <c r="AP30" s="191"/>
      <c r="AQ30" s="191">
        <v>1</v>
      </c>
      <c r="AR30" s="44"/>
      <c r="AS30" s="44"/>
      <c r="AT30" s="392"/>
      <c r="AU30" s="356" t="s">
        <v>1133</v>
      </c>
      <c r="AV30" s="357" t="s">
        <v>1153</v>
      </c>
      <c r="AW30" s="357"/>
      <c r="AX30" s="357" t="s">
        <v>1148</v>
      </c>
    </row>
    <row r="31" spans="1:50" s="188" customFormat="1" x14ac:dyDescent="0.25">
      <c r="A31" s="550"/>
      <c r="B31" s="551"/>
      <c r="C31" s="399"/>
      <c r="D31" s="44">
        <v>1</v>
      </c>
      <c r="E31" s="46"/>
      <c r="F31" s="44">
        <v>1</v>
      </c>
      <c r="G31" s="44"/>
      <c r="H31" s="46">
        <v>1</v>
      </c>
      <c r="I31" s="46"/>
      <c r="J31" s="44">
        <v>1</v>
      </c>
      <c r="K31" s="191"/>
      <c r="L31" s="191"/>
      <c r="M31" s="191">
        <v>1</v>
      </c>
      <c r="N31" s="191"/>
      <c r="O31" s="191"/>
      <c r="P31" s="191"/>
      <c r="Q31" s="191"/>
      <c r="R31" s="191"/>
      <c r="S31" s="191"/>
      <c r="T31" s="48"/>
      <c r="U31" s="48"/>
      <c r="V31" s="48"/>
      <c r="W31" s="191"/>
      <c r="X31" s="191">
        <v>1</v>
      </c>
      <c r="Y31" s="191"/>
      <c r="Z31" s="191">
        <v>1</v>
      </c>
      <c r="AA31" s="191">
        <v>1</v>
      </c>
      <c r="AB31" s="191"/>
      <c r="AC31" s="191">
        <v>1</v>
      </c>
      <c r="AD31" s="158"/>
      <c r="AE31" s="158"/>
      <c r="AF31" s="147"/>
      <c r="AG31" s="147">
        <v>1</v>
      </c>
      <c r="AH31" s="44"/>
      <c r="AI31" s="44">
        <v>1</v>
      </c>
      <c r="AJ31" s="191">
        <v>1</v>
      </c>
      <c r="AK31" s="191"/>
      <c r="AL31" s="191"/>
      <c r="AM31" s="191">
        <v>1</v>
      </c>
      <c r="AN31" s="191">
        <v>1</v>
      </c>
      <c r="AO31" s="191"/>
      <c r="AP31" s="191"/>
      <c r="AQ31" s="191">
        <v>1</v>
      </c>
      <c r="AR31" s="44"/>
      <c r="AS31" s="44"/>
      <c r="AT31" s="392"/>
      <c r="AU31" s="356" t="s">
        <v>1134</v>
      </c>
      <c r="AV31" s="357" t="s">
        <v>1154</v>
      </c>
      <c r="AW31" s="357"/>
      <c r="AX31" s="357" t="s">
        <v>1155</v>
      </c>
    </row>
    <row r="32" spans="1:50" s="84" customFormat="1" ht="15.75" thickBot="1" x14ac:dyDescent="0.3">
      <c r="A32" s="550"/>
      <c r="B32" s="551"/>
      <c r="C32" s="399"/>
      <c r="D32" s="44">
        <v>1</v>
      </c>
      <c r="E32" s="46"/>
      <c r="F32" s="44">
        <v>1</v>
      </c>
      <c r="G32" s="44"/>
      <c r="H32" s="46">
        <v>1</v>
      </c>
      <c r="I32" s="46"/>
      <c r="J32" s="44">
        <v>1</v>
      </c>
      <c r="K32" s="191"/>
      <c r="L32" s="191"/>
      <c r="M32" s="191">
        <v>1</v>
      </c>
      <c r="N32" s="191"/>
      <c r="O32" s="191"/>
      <c r="P32" s="191"/>
      <c r="Q32" s="191"/>
      <c r="R32" s="191"/>
      <c r="S32" s="191"/>
      <c r="T32" s="48"/>
      <c r="U32" s="48"/>
      <c r="V32" s="48"/>
      <c r="W32" s="191"/>
      <c r="X32" s="191">
        <v>1</v>
      </c>
      <c r="Y32" s="191"/>
      <c r="Z32" s="191">
        <v>1</v>
      </c>
      <c r="AA32" s="191">
        <v>1</v>
      </c>
      <c r="AB32" s="191"/>
      <c r="AC32" s="191">
        <v>1</v>
      </c>
      <c r="AD32" s="191"/>
      <c r="AE32" s="158"/>
      <c r="AF32" s="147">
        <v>1</v>
      </c>
      <c r="AG32" s="147"/>
      <c r="AH32" s="44">
        <v>1</v>
      </c>
      <c r="AI32" s="44"/>
      <c r="AJ32" s="191">
        <v>1</v>
      </c>
      <c r="AK32" s="191"/>
      <c r="AL32" s="191"/>
      <c r="AM32" s="191">
        <v>1</v>
      </c>
      <c r="AN32" s="191">
        <v>1</v>
      </c>
      <c r="AO32" s="191"/>
      <c r="AP32" s="191">
        <v>1</v>
      </c>
      <c r="AQ32" s="191"/>
      <c r="AR32" s="44"/>
      <c r="AS32" s="44"/>
      <c r="AT32" s="392"/>
      <c r="AU32" s="356" t="s">
        <v>1135</v>
      </c>
      <c r="AV32" s="357" t="s">
        <v>1139</v>
      </c>
      <c r="AW32" s="357"/>
      <c r="AX32" s="357" t="s">
        <v>1149</v>
      </c>
    </row>
    <row r="33" spans="1:50" s="188" customFormat="1" ht="15.75" thickTop="1" x14ac:dyDescent="0.25">
      <c r="A33" s="550"/>
      <c r="B33" s="551"/>
      <c r="C33" s="402"/>
      <c r="D33" s="403">
        <v>1</v>
      </c>
      <c r="E33" s="404"/>
      <c r="F33" s="403">
        <v>1</v>
      </c>
      <c r="G33" s="403"/>
      <c r="H33" s="404">
        <v>1</v>
      </c>
      <c r="I33" s="404"/>
      <c r="J33" s="403">
        <v>1</v>
      </c>
      <c r="K33" s="195"/>
      <c r="L33" s="195"/>
      <c r="M33" s="195">
        <v>1</v>
      </c>
      <c r="N33" s="195"/>
      <c r="O33" s="195"/>
      <c r="P33" s="195"/>
      <c r="Q33" s="195"/>
      <c r="R33" s="195"/>
      <c r="S33" s="195"/>
      <c r="T33" s="405" t="s">
        <v>687</v>
      </c>
      <c r="U33" s="406"/>
      <c r="V33" s="406"/>
      <c r="W33" s="195"/>
      <c r="X33" s="195">
        <v>1</v>
      </c>
      <c r="Y33" s="195"/>
      <c r="Z33" s="195">
        <v>1</v>
      </c>
      <c r="AA33" s="195">
        <v>1</v>
      </c>
      <c r="AB33" s="195"/>
      <c r="AC33" s="195">
        <v>1</v>
      </c>
      <c r="AD33" s="407"/>
      <c r="AE33" s="407"/>
      <c r="AF33" s="408"/>
      <c r="AG33" s="408">
        <v>1</v>
      </c>
      <c r="AH33" s="403"/>
      <c r="AI33" s="408">
        <v>1</v>
      </c>
      <c r="AJ33" s="195"/>
      <c r="AK33" s="408">
        <v>1</v>
      </c>
      <c r="AL33" s="195"/>
      <c r="AM33" s="408">
        <v>1</v>
      </c>
      <c r="AN33" s="195"/>
      <c r="AO33" s="408">
        <v>1</v>
      </c>
      <c r="AP33" s="195"/>
      <c r="AQ33" s="408">
        <v>1</v>
      </c>
      <c r="AR33" s="403"/>
      <c r="AS33" s="403"/>
      <c r="AT33" s="409"/>
      <c r="AU33" s="356" t="s">
        <v>1136</v>
      </c>
      <c r="AV33" s="357" t="s">
        <v>1140</v>
      </c>
      <c r="AW33" s="357"/>
      <c r="AX33" s="357" t="s">
        <v>1156</v>
      </c>
    </row>
    <row r="34" spans="1:50" s="188" customFormat="1" x14ac:dyDescent="0.25">
      <c r="A34" s="550"/>
      <c r="B34" s="551"/>
      <c r="C34" s="399"/>
      <c r="D34" s="44">
        <v>1</v>
      </c>
      <c r="E34" s="46"/>
      <c r="F34" s="44">
        <v>1</v>
      </c>
      <c r="G34" s="44"/>
      <c r="H34" s="46">
        <v>1</v>
      </c>
      <c r="I34" s="46"/>
      <c r="J34" s="44">
        <v>1</v>
      </c>
      <c r="K34" s="191"/>
      <c r="L34" s="191"/>
      <c r="M34" s="191">
        <v>1</v>
      </c>
      <c r="N34" s="191"/>
      <c r="O34" s="191"/>
      <c r="P34" s="191"/>
      <c r="Q34" s="191"/>
      <c r="R34" s="191"/>
      <c r="S34" s="191"/>
      <c r="T34" s="153"/>
      <c r="U34" s="153" t="s">
        <v>686</v>
      </c>
      <c r="V34" s="48"/>
      <c r="W34" s="191"/>
      <c r="X34" s="191">
        <v>1</v>
      </c>
      <c r="Y34" s="191"/>
      <c r="Z34" s="191">
        <v>1</v>
      </c>
      <c r="AA34" s="191">
        <v>1</v>
      </c>
      <c r="AB34" s="191"/>
      <c r="AC34" s="191">
        <v>1</v>
      </c>
      <c r="AD34" s="158"/>
      <c r="AE34" s="158"/>
      <c r="AF34" s="147"/>
      <c r="AG34" s="147">
        <v>1</v>
      </c>
      <c r="AH34" s="44"/>
      <c r="AI34" s="147">
        <v>1</v>
      </c>
      <c r="AJ34" s="191"/>
      <c r="AK34" s="147">
        <v>1</v>
      </c>
      <c r="AL34" s="191"/>
      <c r="AM34" s="147">
        <v>1</v>
      </c>
      <c r="AN34" s="191"/>
      <c r="AO34" s="147">
        <v>1</v>
      </c>
      <c r="AP34" s="191"/>
      <c r="AQ34" s="147">
        <v>1</v>
      </c>
      <c r="AR34" s="44"/>
      <c r="AS34" s="44"/>
      <c r="AT34" s="392"/>
      <c r="AU34" s="356" t="s">
        <v>1137</v>
      </c>
      <c r="AV34" s="357" t="s">
        <v>1141</v>
      </c>
      <c r="AW34" s="357"/>
      <c r="AX34" s="357" t="s">
        <v>1156</v>
      </c>
    </row>
    <row r="35" spans="1:50" s="188" customFormat="1" ht="15.75" thickBot="1" x14ac:dyDescent="0.3">
      <c r="A35" s="550"/>
      <c r="B35" s="551"/>
      <c r="C35" s="399"/>
      <c r="D35" s="44">
        <v>1</v>
      </c>
      <c r="E35" s="46"/>
      <c r="F35" s="44">
        <v>1</v>
      </c>
      <c r="G35" s="44"/>
      <c r="H35" s="46">
        <v>1</v>
      </c>
      <c r="I35" s="46"/>
      <c r="J35" s="44">
        <v>1</v>
      </c>
      <c r="K35" s="191"/>
      <c r="L35" s="191"/>
      <c r="M35" s="191">
        <v>1</v>
      </c>
      <c r="N35" s="191"/>
      <c r="O35" s="191"/>
      <c r="P35" s="191"/>
      <c r="Q35" s="191"/>
      <c r="R35" s="191"/>
      <c r="S35" s="191"/>
      <c r="T35" s="153"/>
      <c r="U35" s="153"/>
      <c r="V35" s="153" t="s">
        <v>689</v>
      </c>
      <c r="W35" s="191"/>
      <c r="X35" s="191">
        <v>1</v>
      </c>
      <c r="Y35" s="191"/>
      <c r="Z35" s="191">
        <v>1</v>
      </c>
      <c r="AA35" s="191">
        <v>1</v>
      </c>
      <c r="AB35" s="191"/>
      <c r="AC35" s="191">
        <v>1</v>
      </c>
      <c r="AD35" s="158"/>
      <c r="AE35" s="158"/>
      <c r="AF35" s="147"/>
      <c r="AG35" s="147">
        <v>1</v>
      </c>
      <c r="AH35" s="420"/>
      <c r="AI35" s="421">
        <v>1</v>
      </c>
      <c r="AJ35" s="422"/>
      <c r="AK35" s="421">
        <v>1</v>
      </c>
      <c r="AL35" s="422"/>
      <c r="AM35" s="421">
        <v>1</v>
      </c>
      <c r="AN35" s="422"/>
      <c r="AO35" s="421">
        <v>1</v>
      </c>
      <c r="AP35" s="422"/>
      <c r="AQ35" s="421">
        <v>1</v>
      </c>
      <c r="AR35" s="420"/>
      <c r="AS35" s="420"/>
      <c r="AT35" s="423"/>
      <c r="AU35" s="356" t="s">
        <v>1138</v>
      </c>
      <c r="AV35" s="357" t="s">
        <v>1142</v>
      </c>
      <c r="AW35" s="357"/>
      <c r="AX35" s="357" t="s">
        <v>1156</v>
      </c>
    </row>
    <row r="36" spans="1:50" s="188" customFormat="1" ht="15.75" thickTop="1" x14ac:dyDescent="0.25">
      <c r="A36" s="70"/>
      <c r="B36" s="43"/>
      <c r="C36" s="398">
        <v>1</v>
      </c>
      <c r="D36" s="380"/>
      <c r="E36" s="384">
        <v>1</v>
      </c>
      <c r="F36" s="380"/>
      <c r="G36" s="380">
        <v>1</v>
      </c>
      <c r="H36" s="384"/>
      <c r="I36" s="384">
        <v>1</v>
      </c>
      <c r="J36" s="380"/>
      <c r="K36" s="381"/>
      <c r="L36" s="381"/>
      <c r="M36" s="381"/>
      <c r="N36" s="381">
        <v>1</v>
      </c>
      <c r="O36" s="381"/>
      <c r="P36" s="381"/>
      <c r="Q36" s="381"/>
      <c r="R36" s="381"/>
      <c r="S36" s="381"/>
      <c r="T36" s="385"/>
      <c r="U36" s="385"/>
      <c r="V36" s="385"/>
      <c r="W36" s="381">
        <v>1</v>
      </c>
      <c r="X36" s="381"/>
      <c r="Y36" s="381">
        <v>1</v>
      </c>
      <c r="Z36" s="381"/>
      <c r="AA36" s="381">
        <v>1</v>
      </c>
      <c r="AB36" s="381"/>
      <c r="AC36" s="381">
        <v>1</v>
      </c>
      <c r="AD36" s="386"/>
      <c r="AE36" s="386"/>
      <c r="AF36" s="383">
        <v>1</v>
      </c>
      <c r="AG36" s="383"/>
      <c r="AH36" s="75"/>
      <c r="AI36" s="413">
        <v>1</v>
      </c>
      <c r="AJ36" s="73"/>
      <c r="AK36" s="73">
        <v>1</v>
      </c>
      <c r="AL36" s="73"/>
      <c r="AM36" s="73">
        <v>1</v>
      </c>
      <c r="AN36" s="73"/>
      <c r="AO36" s="73">
        <v>1</v>
      </c>
      <c r="AP36" s="73"/>
      <c r="AQ36" s="73">
        <v>1</v>
      </c>
      <c r="AR36" s="75"/>
      <c r="AS36" s="75"/>
      <c r="AT36" s="414"/>
      <c r="AU36" s="356" t="s">
        <v>1157</v>
      </c>
      <c r="AV36" s="357" t="s">
        <v>1327</v>
      </c>
      <c r="AW36" s="357"/>
      <c r="AX36" s="357" t="s">
        <v>1328</v>
      </c>
    </row>
    <row r="37" spans="1:50" s="188" customFormat="1" x14ac:dyDescent="0.25">
      <c r="A37" s="70"/>
      <c r="B37" s="43"/>
      <c r="C37" s="399"/>
      <c r="D37" s="44">
        <v>1</v>
      </c>
      <c r="E37" s="46"/>
      <c r="F37" s="44">
        <v>1</v>
      </c>
      <c r="G37" s="44"/>
      <c r="H37" s="46">
        <v>1</v>
      </c>
      <c r="I37" s="46"/>
      <c r="J37" s="44">
        <v>1</v>
      </c>
      <c r="K37" s="191"/>
      <c r="L37" s="191"/>
      <c r="M37" s="191"/>
      <c r="N37" s="191">
        <v>1</v>
      </c>
      <c r="O37" s="191"/>
      <c r="P37" s="191"/>
      <c r="Q37" s="191"/>
      <c r="R37" s="191"/>
      <c r="S37" s="191"/>
      <c r="T37" s="554">
        <v>180154583</v>
      </c>
      <c r="U37" s="48"/>
      <c r="V37" s="48"/>
      <c r="W37" s="191"/>
      <c r="X37" s="191">
        <v>1</v>
      </c>
      <c r="Y37" s="191"/>
      <c r="Z37" s="191">
        <v>1</v>
      </c>
      <c r="AA37" s="191">
        <v>1</v>
      </c>
      <c r="AB37" s="191"/>
      <c r="AC37" s="191">
        <v>1</v>
      </c>
      <c r="AD37" s="158"/>
      <c r="AE37" s="158"/>
      <c r="AF37" s="147"/>
      <c r="AG37" s="147">
        <v>1</v>
      </c>
      <c r="AH37" s="44"/>
      <c r="AI37" s="147">
        <v>1</v>
      </c>
      <c r="AJ37" s="191"/>
      <c r="AK37" s="147">
        <v>1</v>
      </c>
      <c r="AL37" s="191"/>
      <c r="AM37" s="147">
        <v>1</v>
      </c>
      <c r="AN37" s="191"/>
      <c r="AO37" s="147">
        <v>1</v>
      </c>
      <c r="AP37" s="191"/>
      <c r="AQ37" s="147">
        <v>1</v>
      </c>
      <c r="AR37" s="44"/>
      <c r="AS37" s="44"/>
      <c r="AT37" s="392"/>
      <c r="AU37" s="356" t="s">
        <v>1158</v>
      </c>
      <c r="AV37" s="357" t="s">
        <v>1167</v>
      </c>
      <c r="AW37" s="357"/>
      <c r="AX37" s="357" t="s">
        <v>1174</v>
      </c>
    </row>
    <row r="38" spans="1:50" s="188" customFormat="1" x14ac:dyDescent="0.25">
      <c r="A38" s="70"/>
      <c r="B38" s="43"/>
      <c r="C38" s="399"/>
      <c r="D38" s="44">
        <v>1</v>
      </c>
      <c r="E38" s="46"/>
      <c r="F38" s="44">
        <v>1</v>
      </c>
      <c r="G38" s="44"/>
      <c r="H38" s="46">
        <v>1</v>
      </c>
      <c r="I38" s="46"/>
      <c r="J38" s="44">
        <v>1</v>
      </c>
      <c r="K38" s="191"/>
      <c r="L38" s="191"/>
      <c r="M38" s="191"/>
      <c r="N38" s="191">
        <v>1</v>
      </c>
      <c r="O38" s="191"/>
      <c r="P38" s="191"/>
      <c r="Q38" s="191"/>
      <c r="R38" s="191"/>
      <c r="S38" s="191"/>
      <c r="T38" s="153"/>
      <c r="U38" s="554" t="s">
        <v>1069</v>
      </c>
      <c r="V38" s="48"/>
      <c r="W38" s="191"/>
      <c r="X38" s="191">
        <v>1</v>
      </c>
      <c r="Y38" s="191"/>
      <c r="Z38" s="191">
        <v>1</v>
      </c>
      <c r="AA38" s="191">
        <v>1</v>
      </c>
      <c r="AB38" s="191"/>
      <c r="AC38" s="191">
        <v>1</v>
      </c>
      <c r="AD38" s="158"/>
      <c r="AE38" s="158"/>
      <c r="AF38" s="147"/>
      <c r="AG38" s="147">
        <v>1</v>
      </c>
      <c r="AH38" s="44"/>
      <c r="AI38" s="147">
        <v>1</v>
      </c>
      <c r="AJ38" s="191"/>
      <c r="AK38" s="147">
        <v>1</v>
      </c>
      <c r="AL38" s="191"/>
      <c r="AM38" s="147">
        <v>1</v>
      </c>
      <c r="AN38" s="191"/>
      <c r="AO38" s="147">
        <v>1</v>
      </c>
      <c r="AP38" s="191"/>
      <c r="AQ38" s="147">
        <v>1</v>
      </c>
      <c r="AR38" s="44"/>
      <c r="AS38" s="44"/>
      <c r="AT38" s="392"/>
      <c r="AU38" s="356" t="s">
        <v>1159</v>
      </c>
      <c r="AV38" s="357" t="s">
        <v>1168</v>
      </c>
      <c r="AW38" s="357"/>
      <c r="AX38" s="357" t="s">
        <v>1175</v>
      </c>
    </row>
    <row r="39" spans="1:50" s="188" customFormat="1" x14ac:dyDescent="0.25">
      <c r="A39" s="70"/>
      <c r="B39" s="43"/>
      <c r="C39" s="399"/>
      <c r="D39" s="44">
        <v>1</v>
      </c>
      <c r="E39" s="46"/>
      <c r="F39" s="44">
        <v>1</v>
      </c>
      <c r="G39" s="44"/>
      <c r="H39" s="46">
        <v>1</v>
      </c>
      <c r="I39" s="46"/>
      <c r="J39" s="44">
        <v>1</v>
      </c>
      <c r="K39" s="191"/>
      <c r="L39" s="191"/>
      <c r="M39" s="191"/>
      <c r="N39" s="191">
        <v>1</v>
      </c>
      <c r="O39" s="191"/>
      <c r="P39" s="191"/>
      <c r="Q39" s="191"/>
      <c r="R39" s="191"/>
      <c r="S39" s="191"/>
      <c r="T39" s="153"/>
      <c r="U39" s="401"/>
      <c r="V39" s="554" t="s">
        <v>1068</v>
      </c>
      <c r="W39" s="191"/>
      <c r="X39" s="191">
        <v>1</v>
      </c>
      <c r="Y39" s="191"/>
      <c r="Z39" s="191">
        <v>1</v>
      </c>
      <c r="AA39" s="191">
        <v>1</v>
      </c>
      <c r="AB39" s="191"/>
      <c r="AC39" s="191">
        <v>1</v>
      </c>
      <c r="AD39" s="158"/>
      <c r="AE39" s="158"/>
      <c r="AF39" s="147"/>
      <c r="AG39" s="147">
        <v>1</v>
      </c>
      <c r="AH39" s="44"/>
      <c r="AI39" s="147">
        <v>1</v>
      </c>
      <c r="AJ39" s="191"/>
      <c r="AK39" s="147">
        <v>1</v>
      </c>
      <c r="AL39" s="191"/>
      <c r="AM39" s="147">
        <v>1</v>
      </c>
      <c r="AN39" s="191"/>
      <c r="AO39" s="147">
        <v>1</v>
      </c>
      <c r="AP39" s="191"/>
      <c r="AQ39" s="147">
        <v>1</v>
      </c>
      <c r="AR39" s="44"/>
      <c r="AS39" s="44"/>
      <c r="AT39" s="392"/>
      <c r="AU39" s="356" t="s">
        <v>1160</v>
      </c>
      <c r="AV39" s="357" t="s">
        <v>1169</v>
      </c>
      <c r="AW39" s="357"/>
      <c r="AX39" s="357" t="s">
        <v>1176</v>
      </c>
    </row>
    <row r="40" spans="1:50" s="188" customFormat="1" x14ac:dyDescent="0.25">
      <c r="A40" s="70"/>
      <c r="B40" s="43"/>
      <c r="C40" s="399"/>
      <c r="D40" s="44">
        <v>1</v>
      </c>
      <c r="E40" s="46"/>
      <c r="F40" s="44">
        <v>1</v>
      </c>
      <c r="G40" s="44"/>
      <c r="H40" s="46">
        <v>1</v>
      </c>
      <c r="I40" s="46"/>
      <c r="J40" s="44">
        <v>1</v>
      </c>
      <c r="K40" s="191"/>
      <c r="L40" s="191"/>
      <c r="M40" s="191"/>
      <c r="N40" s="191">
        <v>1</v>
      </c>
      <c r="O40" s="191"/>
      <c r="P40" s="191"/>
      <c r="Q40" s="191"/>
      <c r="R40" s="191"/>
      <c r="S40" s="191"/>
      <c r="T40" s="48"/>
      <c r="U40" s="48"/>
      <c r="V40" s="48"/>
      <c r="W40" s="191"/>
      <c r="X40" s="191">
        <v>1</v>
      </c>
      <c r="Y40" s="191"/>
      <c r="Z40" s="191">
        <v>1</v>
      </c>
      <c r="AA40" s="191">
        <v>1</v>
      </c>
      <c r="AB40" s="191">
        <v>1</v>
      </c>
      <c r="AC40" s="191"/>
      <c r="AD40" s="158">
        <v>43282</v>
      </c>
      <c r="AE40" s="158">
        <v>43343</v>
      </c>
      <c r="AF40" s="147"/>
      <c r="AG40" s="147">
        <v>1</v>
      </c>
      <c r="AH40" s="44"/>
      <c r="AI40" s="44">
        <v>1</v>
      </c>
      <c r="AJ40" s="191"/>
      <c r="AK40" s="191">
        <v>1</v>
      </c>
      <c r="AL40" s="191"/>
      <c r="AM40" s="191">
        <v>1</v>
      </c>
      <c r="AN40" s="191"/>
      <c r="AO40" s="191">
        <v>1</v>
      </c>
      <c r="AP40" s="191"/>
      <c r="AQ40" s="191">
        <v>1</v>
      </c>
      <c r="AR40" s="44"/>
      <c r="AS40" s="44"/>
      <c r="AT40" s="392"/>
      <c r="AU40" s="356" t="s">
        <v>1161</v>
      </c>
      <c r="AV40" s="357" t="s">
        <v>1180</v>
      </c>
      <c r="AW40" s="357"/>
      <c r="AX40" s="357" t="s">
        <v>1177</v>
      </c>
    </row>
    <row r="41" spans="1:50" s="188" customFormat="1" x14ac:dyDescent="0.25">
      <c r="A41" s="70"/>
      <c r="B41" s="43"/>
      <c r="C41" s="399"/>
      <c r="D41" s="44">
        <v>1</v>
      </c>
      <c r="E41" s="46"/>
      <c r="F41" s="44">
        <v>1</v>
      </c>
      <c r="G41" s="44"/>
      <c r="H41" s="46">
        <v>1</v>
      </c>
      <c r="I41" s="46"/>
      <c r="J41" s="44">
        <v>1</v>
      </c>
      <c r="K41" s="191"/>
      <c r="L41" s="191"/>
      <c r="M41" s="191"/>
      <c r="N41" s="191">
        <v>1</v>
      </c>
      <c r="O41" s="191"/>
      <c r="P41" s="191"/>
      <c r="Q41" s="191"/>
      <c r="R41" s="191"/>
      <c r="S41" s="191"/>
      <c r="T41" s="48"/>
      <c r="U41" s="48"/>
      <c r="V41" s="48"/>
      <c r="W41" s="191"/>
      <c r="X41" s="191">
        <v>1</v>
      </c>
      <c r="Y41" s="191"/>
      <c r="Z41" s="191">
        <v>1</v>
      </c>
      <c r="AA41" s="191">
        <v>1</v>
      </c>
      <c r="AB41" s="191"/>
      <c r="AC41" s="191">
        <v>1</v>
      </c>
      <c r="AD41" s="158"/>
      <c r="AE41" s="158"/>
      <c r="AF41" s="147"/>
      <c r="AG41" s="147">
        <v>1</v>
      </c>
      <c r="AH41" s="44"/>
      <c r="AI41" s="44">
        <v>1</v>
      </c>
      <c r="AJ41" s="191">
        <v>1</v>
      </c>
      <c r="AK41" s="191"/>
      <c r="AL41" s="191"/>
      <c r="AM41" s="191">
        <v>1</v>
      </c>
      <c r="AN41" s="191">
        <v>1</v>
      </c>
      <c r="AO41" s="191"/>
      <c r="AP41" s="191"/>
      <c r="AQ41" s="191">
        <v>1</v>
      </c>
      <c r="AR41" s="44"/>
      <c r="AS41" s="44"/>
      <c r="AT41" s="392"/>
      <c r="AU41" s="356" t="s">
        <v>1162</v>
      </c>
      <c r="AV41" s="357" t="s">
        <v>1170</v>
      </c>
      <c r="AW41" s="357"/>
      <c r="AX41" s="357" t="s">
        <v>1177</v>
      </c>
    </row>
    <row r="42" spans="1:50" s="188" customFormat="1" ht="15.75" thickBot="1" x14ac:dyDescent="0.3">
      <c r="A42" s="70"/>
      <c r="B42" s="43"/>
      <c r="C42" s="399"/>
      <c r="D42" s="44">
        <v>1</v>
      </c>
      <c r="E42" s="46"/>
      <c r="F42" s="44">
        <v>1</v>
      </c>
      <c r="G42" s="44"/>
      <c r="H42" s="46">
        <v>1</v>
      </c>
      <c r="I42" s="46"/>
      <c r="J42" s="44">
        <v>1</v>
      </c>
      <c r="K42" s="191"/>
      <c r="L42" s="191"/>
      <c r="M42" s="191"/>
      <c r="N42" s="191">
        <v>1</v>
      </c>
      <c r="O42" s="191"/>
      <c r="P42" s="191"/>
      <c r="Q42" s="191"/>
      <c r="R42" s="191"/>
      <c r="S42" s="191"/>
      <c r="T42" s="48"/>
      <c r="U42" s="48"/>
      <c r="V42" s="48"/>
      <c r="W42" s="191"/>
      <c r="X42" s="191">
        <v>1</v>
      </c>
      <c r="Y42" s="191"/>
      <c r="Z42" s="191">
        <v>1</v>
      </c>
      <c r="AA42" s="191">
        <v>1</v>
      </c>
      <c r="AB42" s="191"/>
      <c r="AC42" s="191">
        <v>1</v>
      </c>
      <c r="AD42" s="191"/>
      <c r="AE42" s="158"/>
      <c r="AF42" s="147">
        <v>1</v>
      </c>
      <c r="AG42" s="147"/>
      <c r="AH42" s="44">
        <v>1</v>
      </c>
      <c r="AI42" s="44"/>
      <c r="AJ42" s="191">
        <v>1</v>
      </c>
      <c r="AK42" s="191"/>
      <c r="AL42" s="191"/>
      <c r="AM42" s="191">
        <v>1</v>
      </c>
      <c r="AN42" s="191">
        <v>1</v>
      </c>
      <c r="AO42" s="191"/>
      <c r="AP42" s="191">
        <v>1</v>
      </c>
      <c r="AQ42" s="191"/>
      <c r="AR42" s="44"/>
      <c r="AS42" s="44"/>
      <c r="AT42" s="392"/>
      <c r="AU42" s="356" t="s">
        <v>1163</v>
      </c>
      <c r="AV42" s="357" t="s">
        <v>1171</v>
      </c>
      <c r="AW42" s="357"/>
      <c r="AX42" s="357" t="s">
        <v>1178</v>
      </c>
    </row>
    <row r="43" spans="1:50" s="188" customFormat="1" ht="15.75" thickTop="1" x14ac:dyDescent="0.25">
      <c r="A43" s="70"/>
      <c r="B43" s="43"/>
      <c r="C43" s="402"/>
      <c r="D43" s="403">
        <v>1</v>
      </c>
      <c r="E43" s="404"/>
      <c r="F43" s="403">
        <v>1</v>
      </c>
      <c r="G43" s="403"/>
      <c r="H43" s="404">
        <v>1</v>
      </c>
      <c r="I43" s="404"/>
      <c r="J43" s="403">
        <v>1</v>
      </c>
      <c r="K43" s="195"/>
      <c r="L43" s="195"/>
      <c r="M43" s="195"/>
      <c r="N43" s="195">
        <v>1</v>
      </c>
      <c r="O43" s="195"/>
      <c r="P43" s="195"/>
      <c r="Q43" s="195"/>
      <c r="R43" s="195"/>
      <c r="S43" s="195"/>
      <c r="T43" s="405" t="s">
        <v>687</v>
      </c>
      <c r="U43" s="406"/>
      <c r="V43" s="406"/>
      <c r="W43" s="195"/>
      <c r="X43" s="195">
        <v>1</v>
      </c>
      <c r="Y43" s="195"/>
      <c r="Z43" s="195">
        <v>1</v>
      </c>
      <c r="AA43" s="195">
        <v>1</v>
      </c>
      <c r="AB43" s="195"/>
      <c r="AC43" s="195">
        <v>1</v>
      </c>
      <c r="AD43" s="407"/>
      <c r="AE43" s="407"/>
      <c r="AF43" s="408"/>
      <c r="AG43" s="408">
        <v>1</v>
      </c>
      <c r="AH43" s="403"/>
      <c r="AI43" s="408">
        <v>1</v>
      </c>
      <c r="AJ43" s="195"/>
      <c r="AK43" s="408">
        <v>1</v>
      </c>
      <c r="AL43" s="195"/>
      <c r="AM43" s="408">
        <v>1</v>
      </c>
      <c r="AN43" s="195"/>
      <c r="AO43" s="408">
        <v>1</v>
      </c>
      <c r="AP43" s="195"/>
      <c r="AQ43" s="408">
        <v>1</v>
      </c>
      <c r="AR43" s="403"/>
      <c r="AS43" s="403"/>
      <c r="AT43" s="409"/>
      <c r="AU43" s="356" t="s">
        <v>1164</v>
      </c>
      <c r="AV43" s="357" t="s">
        <v>1181</v>
      </c>
      <c r="AW43" s="357"/>
      <c r="AX43" s="357" t="s">
        <v>1179</v>
      </c>
    </row>
    <row r="44" spans="1:50" s="188" customFormat="1" x14ac:dyDescent="0.25">
      <c r="A44" s="70"/>
      <c r="B44" s="43"/>
      <c r="C44" s="399"/>
      <c r="D44" s="44">
        <v>1</v>
      </c>
      <c r="E44" s="46"/>
      <c r="F44" s="44">
        <v>1</v>
      </c>
      <c r="G44" s="44"/>
      <c r="H44" s="46">
        <v>1</v>
      </c>
      <c r="I44" s="46"/>
      <c r="J44" s="44">
        <v>1</v>
      </c>
      <c r="K44" s="191"/>
      <c r="L44" s="191"/>
      <c r="M44" s="191"/>
      <c r="N44" s="191">
        <v>1</v>
      </c>
      <c r="O44" s="191"/>
      <c r="P44" s="191"/>
      <c r="Q44" s="191"/>
      <c r="R44" s="191"/>
      <c r="S44" s="191"/>
      <c r="T44" s="153"/>
      <c r="U44" s="153" t="s">
        <v>686</v>
      </c>
      <c r="V44" s="48"/>
      <c r="W44" s="191"/>
      <c r="X44" s="191">
        <v>1</v>
      </c>
      <c r="Y44" s="191"/>
      <c r="Z44" s="191">
        <v>1</v>
      </c>
      <c r="AA44" s="191">
        <v>1</v>
      </c>
      <c r="AB44" s="191"/>
      <c r="AC44" s="191">
        <v>1</v>
      </c>
      <c r="AD44" s="158"/>
      <c r="AE44" s="158"/>
      <c r="AF44" s="147"/>
      <c r="AG44" s="147">
        <v>1</v>
      </c>
      <c r="AH44" s="44"/>
      <c r="AI44" s="147">
        <v>1</v>
      </c>
      <c r="AJ44" s="191"/>
      <c r="AK44" s="147">
        <v>1</v>
      </c>
      <c r="AL44" s="191"/>
      <c r="AM44" s="147">
        <v>1</v>
      </c>
      <c r="AN44" s="191"/>
      <c r="AO44" s="147">
        <v>1</v>
      </c>
      <c r="AP44" s="191"/>
      <c r="AQ44" s="147">
        <v>1</v>
      </c>
      <c r="AR44" s="44"/>
      <c r="AS44" s="44"/>
      <c r="AT44" s="392"/>
      <c r="AU44" s="356" t="s">
        <v>1165</v>
      </c>
      <c r="AV44" s="357" t="s">
        <v>1172</v>
      </c>
      <c r="AW44" s="357"/>
      <c r="AX44" s="357" t="s">
        <v>1179</v>
      </c>
    </row>
    <row r="45" spans="1:50" s="188" customFormat="1" ht="15.75" thickBot="1" x14ac:dyDescent="0.3">
      <c r="A45" s="70"/>
      <c r="B45" s="43"/>
      <c r="C45" s="399"/>
      <c r="D45" s="44">
        <v>1</v>
      </c>
      <c r="E45" s="46"/>
      <c r="F45" s="44">
        <v>1</v>
      </c>
      <c r="G45" s="44"/>
      <c r="H45" s="46">
        <v>1</v>
      </c>
      <c r="I45" s="46"/>
      <c r="J45" s="44">
        <v>1</v>
      </c>
      <c r="K45" s="191"/>
      <c r="L45" s="191"/>
      <c r="M45" s="191"/>
      <c r="N45" s="191">
        <v>1</v>
      </c>
      <c r="O45" s="191"/>
      <c r="P45" s="191"/>
      <c r="Q45" s="191"/>
      <c r="R45" s="191"/>
      <c r="S45" s="191"/>
      <c r="T45" s="153"/>
      <c r="U45" s="153"/>
      <c r="V45" s="153" t="s">
        <v>689</v>
      </c>
      <c r="W45" s="191"/>
      <c r="X45" s="191">
        <v>1</v>
      </c>
      <c r="Y45" s="191"/>
      <c r="Z45" s="191">
        <v>1</v>
      </c>
      <c r="AA45" s="191">
        <v>1</v>
      </c>
      <c r="AB45" s="191"/>
      <c r="AC45" s="191">
        <v>1</v>
      </c>
      <c r="AD45" s="158"/>
      <c r="AE45" s="158"/>
      <c r="AF45" s="147"/>
      <c r="AG45" s="147">
        <v>1</v>
      </c>
      <c r="AH45" s="375"/>
      <c r="AI45" s="377">
        <v>1</v>
      </c>
      <c r="AJ45" s="376"/>
      <c r="AK45" s="377">
        <v>1</v>
      </c>
      <c r="AL45" s="376"/>
      <c r="AM45" s="377">
        <v>1</v>
      </c>
      <c r="AN45" s="376"/>
      <c r="AO45" s="377">
        <v>1</v>
      </c>
      <c r="AP45" s="376"/>
      <c r="AQ45" s="377">
        <v>1</v>
      </c>
      <c r="AR45" s="375"/>
      <c r="AS45" s="375"/>
      <c r="AT45" s="539"/>
      <c r="AU45" s="356" t="s">
        <v>1166</v>
      </c>
      <c r="AV45" s="357" t="s">
        <v>1173</v>
      </c>
      <c r="AW45" s="357"/>
      <c r="AX45" s="357" t="s">
        <v>1179</v>
      </c>
    </row>
    <row r="46" spans="1:50" s="188" customFormat="1" ht="15.75" thickTop="1" x14ac:dyDescent="0.25">
      <c r="A46" s="70"/>
      <c r="B46" s="43"/>
      <c r="C46" s="398">
        <v>1</v>
      </c>
      <c r="D46" s="380"/>
      <c r="E46" s="384">
        <v>1</v>
      </c>
      <c r="F46" s="380"/>
      <c r="G46" s="380">
        <v>1</v>
      </c>
      <c r="H46" s="384"/>
      <c r="I46" s="384">
        <v>1</v>
      </c>
      <c r="J46" s="380"/>
      <c r="K46" s="381"/>
      <c r="L46" s="381"/>
      <c r="M46" s="381"/>
      <c r="N46" s="381"/>
      <c r="O46" s="381">
        <v>1</v>
      </c>
      <c r="P46" s="381"/>
      <c r="Q46" s="381"/>
      <c r="R46" s="381"/>
      <c r="S46" s="381"/>
      <c r="T46" s="385"/>
      <c r="U46" s="385"/>
      <c r="V46" s="385"/>
      <c r="W46" s="381">
        <v>1</v>
      </c>
      <c r="X46" s="381"/>
      <c r="Y46" s="381">
        <v>1</v>
      </c>
      <c r="Z46" s="381"/>
      <c r="AA46" s="381">
        <v>1</v>
      </c>
      <c r="AB46" s="381"/>
      <c r="AC46" s="381">
        <v>1</v>
      </c>
      <c r="AD46" s="386"/>
      <c r="AE46" s="386"/>
      <c r="AF46" s="383">
        <v>1</v>
      </c>
      <c r="AG46" s="383"/>
      <c r="AH46" s="380"/>
      <c r="AI46" s="383">
        <v>1</v>
      </c>
      <c r="AJ46" s="381"/>
      <c r="AK46" s="381">
        <v>1</v>
      </c>
      <c r="AL46" s="381"/>
      <c r="AM46" s="381">
        <v>1</v>
      </c>
      <c r="AN46" s="381"/>
      <c r="AO46" s="381">
        <v>1</v>
      </c>
      <c r="AP46" s="381"/>
      <c r="AQ46" s="381">
        <v>1</v>
      </c>
      <c r="AR46" s="380"/>
      <c r="AS46" s="380"/>
      <c r="AT46" s="391"/>
      <c r="AU46" s="356" t="s">
        <v>1183</v>
      </c>
      <c r="AV46" s="357" t="s">
        <v>1329</v>
      </c>
      <c r="AW46" s="357"/>
      <c r="AX46" s="357" t="s">
        <v>1330</v>
      </c>
    </row>
    <row r="47" spans="1:50" s="188" customFormat="1" x14ac:dyDescent="0.25">
      <c r="A47" s="70"/>
      <c r="B47" s="43"/>
      <c r="C47" s="399"/>
      <c r="D47" s="44">
        <v>1</v>
      </c>
      <c r="E47" s="46"/>
      <c r="F47" s="44">
        <v>1</v>
      </c>
      <c r="G47" s="44"/>
      <c r="H47" s="46">
        <v>1</v>
      </c>
      <c r="I47" s="46"/>
      <c r="J47" s="44">
        <v>1</v>
      </c>
      <c r="K47" s="191"/>
      <c r="L47" s="191"/>
      <c r="M47" s="191"/>
      <c r="N47" s="191"/>
      <c r="O47" s="191">
        <v>1</v>
      </c>
      <c r="P47" s="191"/>
      <c r="Q47" s="191"/>
      <c r="R47" s="191"/>
      <c r="S47" s="191"/>
      <c r="T47" s="153">
        <v>170150747</v>
      </c>
      <c r="U47" s="48"/>
      <c r="V47" s="48"/>
      <c r="W47" s="191"/>
      <c r="X47" s="191">
        <v>1</v>
      </c>
      <c r="Y47" s="191"/>
      <c r="Z47" s="191">
        <v>1</v>
      </c>
      <c r="AA47" s="191">
        <v>1</v>
      </c>
      <c r="AB47" s="191"/>
      <c r="AC47" s="191">
        <v>1</v>
      </c>
      <c r="AD47" s="158"/>
      <c r="AE47" s="158"/>
      <c r="AF47" s="147"/>
      <c r="AG47" s="147">
        <v>1</v>
      </c>
      <c r="AH47" s="44"/>
      <c r="AI47" s="147">
        <v>1</v>
      </c>
      <c r="AJ47" s="191"/>
      <c r="AK47" s="147">
        <v>1</v>
      </c>
      <c r="AL47" s="191"/>
      <c r="AM47" s="147">
        <v>1</v>
      </c>
      <c r="AN47" s="191"/>
      <c r="AO47" s="147">
        <v>1</v>
      </c>
      <c r="AP47" s="191"/>
      <c r="AQ47" s="147">
        <v>1</v>
      </c>
      <c r="AR47" s="44"/>
      <c r="AS47" s="44"/>
      <c r="AT47" s="392"/>
      <c r="AU47" s="356" t="s">
        <v>1184</v>
      </c>
      <c r="AV47" s="357" t="s">
        <v>1193</v>
      </c>
      <c r="AW47" s="357"/>
      <c r="AX47" s="357" t="s">
        <v>1203</v>
      </c>
    </row>
    <row r="48" spans="1:50" s="188" customFormat="1" x14ac:dyDescent="0.25">
      <c r="A48" s="70"/>
      <c r="B48" s="43"/>
      <c r="C48" s="399"/>
      <c r="D48" s="44">
        <v>1</v>
      </c>
      <c r="E48" s="46"/>
      <c r="F48" s="44">
        <v>1</v>
      </c>
      <c r="G48" s="44"/>
      <c r="H48" s="46">
        <v>1</v>
      </c>
      <c r="I48" s="46"/>
      <c r="J48" s="44">
        <v>1</v>
      </c>
      <c r="K48" s="191"/>
      <c r="L48" s="191"/>
      <c r="M48" s="191"/>
      <c r="N48" s="191"/>
      <c r="O48" s="191">
        <v>1</v>
      </c>
      <c r="P48" s="191"/>
      <c r="Q48" s="191"/>
      <c r="R48" s="191"/>
      <c r="S48" s="191"/>
      <c r="T48" s="153"/>
      <c r="U48" s="153" t="s">
        <v>1070</v>
      </c>
      <c r="V48" s="48"/>
      <c r="W48" s="191"/>
      <c r="X48" s="191">
        <v>1</v>
      </c>
      <c r="Y48" s="191"/>
      <c r="Z48" s="191">
        <v>1</v>
      </c>
      <c r="AA48" s="191">
        <v>1</v>
      </c>
      <c r="AB48" s="191"/>
      <c r="AC48" s="191">
        <v>1</v>
      </c>
      <c r="AD48" s="158"/>
      <c r="AE48" s="158"/>
      <c r="AF48" s="147"/>
      <c r="AG48" s="147">
        <v>1</v>
      </c>
      <c r="AH48" s="44"/>
      <c r="AI48" s="147">
        <v>1</v>
      </c>
      <c r="AJ48" s="191"/>
      <c r="AK48" s="147">
        <v>1</v>
      </c>
      <c r="AL48" s="191"/>
      <c r="AM48" s="147">
        <v>1</v>
      </c>
      <c r="AN48" s="191"/>
      <c r="AO48" s="147">
        <v>1</v>
      </c>
      <c r="AP48" s="191"/>
      <c r="AQ48" s="147">
        <v>1</v>
      </c>
      <c r="AR48" s="44"/>
      <c r="AS48" s="44"/>
      <c r="AT48" s="392"/>
      <c r="AU48" s="356" t="s">
        <v>1185</v>
      </c>
      <c r="AV48" s="357" t="s">
        <v>1194</v>
      </c>
      <c r="AW48" s="357"/>
      <c r="AX48" s="357" t="s">
        <v>1204</v>
      </c>
    </row>
    <row r="49" spans="1:50" s="188" customFormat="1" x14ac:dyDescent="0.25">
      <c r="A49" s="70"/>
      <c r="B49" s="43"/>
      <c r="C49" s="399"/>
      <c r="D49" s="44">
        <v>1</v>
      </c>
      <c r="E49" s="46"/>
      <c r="F49" s="44">
        <v>1</v>
      </c>
      <c r="G49" s="44"/>
      <c r="H49" s="46">
        <v>1</v>
      </c>
      <c r="I49" s="46"/>
      <c r="J49" s="44">
        <v>1</v>
      </c>
      <c r="K49" s="191"/>
      <c r="L49" s="191"/>
      <c r="M49" s="191"/>
      <c r="N49" s="191"/>
      <c r="O49" s="191">
        <v>1</v>
      </c>
      <c r="P49" s="191"/>
      <c r="Q49" s="191"/>
      <c r="R49" s="191"/>
      <c r="S49" s="191"/>
      <c r="T49" s="153"/>
      <c r="U49" s="401"/>
      <c r="V49" s="153" t="s">
        <v>1182</v>
      </c>
      <c r="W49" s="191"/>
      <c r="X49" s="191">
        <v>1</v>
      </c>
      <c r="Y49" s="191"/>
      <c r="Z49" s="191">
        <v>1</v>
      </c>
      <c r="AA49" s="191">
        <v>1</v>
      </c>
      <c r="AB49" s="191"/>
      <c r="AC49" s="191">
        <v>1</v>
      </c>
      <c r="AD49" s="158"/>
      <c r="AE49" s="158"/>
      <c r="AF49" s="147"/>
      <c r="AG49" s="147">
        <v>1</v>
      </c>
      <c r="AH49" s="44"/>
      <c r="AI49" s="147">
        <v>1</v>
      </c>
      <c r="AJ49" s="191"/>
      <c r="AK49" s="147">
        <v>1</v>
      </c>
      <c r="AL49" s="191"/>
      <c r="AM49" s="147">
        <v>1</v>
      </c>
      <c r="AN49" s="191"/>
      <c r="AO49" s="147">
        <v>1</v>
      </c>
      <c r="AP49" s="191"/>
      <c r="AQ49" s="147">
        <v>1</v>
      </c>
      <c r="AR49" s="44"/>
      <c r="AS49" s="44"/>
      <c r="AT49" s="392"/>
      <c r="AU49" s="356" t="s">
        <v>1186</v>
      </c>
      <c r="AV49" s="357" t="s">
        <v>1195</v>
      </c>
      <c r="AW49" s="357"/>
      <c r="AX49" s="357" t="s">
        <v>1205</v>
      </c>
    </row>
    <row r="50" spans="1:50" s="188" customFormat="1" x14ac:dyDescent="0.25">
      <c r="A50" s="70"/>
      <c r="B50" s="43"/>
      <c r="C50" s="399"/>
      <c r="D50" s="44">
        <v>1</v>
      </c>
      <c r="E50" s="46"/>
      <c r="F50" s="44">
        <v>1</v>
      </c>
      <c r="G50" s="44"/>
      <c r="H50" s="46">
        <v>1</v>
      </c>
      <c r="I50" s="46"/>
      <c r="J50" s="44">
        <v>1</v>
      </c>
      <c r="K50" s="191"/>
      <c r="L50" s="191"/>
      <c r="M50" s="191"/>
      <c r="N50" s="191"/>
      <c r="O50" s="191">
        <v>1</v>
      </c>
      <c r="P50" s="191"/>
      <c r="Q50" s="191"/>
      <c r="R50" s="191"/>
      <c r="S50" s="191"/>
      <c r="T50" s="48"/>
      <c r="U50" s="48"/>
      <c r="V50" s="48"/>
      <c r="W50" s="191"/>
      <c r="X50" s="191">
        <v>1</v>
      </c>
      <c r="Y50" s="191"/>
      <c r="Z50" s="191">
        <v>1</v>
      </c>
      <c r="AA50" s="191">
        <v>1</v>
      </c>
      <c r="AB50" s="191">
        <v>1</v>
      </c>
      <c r="AC50" s="191"/>
      <c r="AD50" s="158">
        <v>43282</v>
      </c>
      <c r="AE50" s="158">
        <v>43343</v>
      </c>
      <c r="AF50" s="147"/>
      <c r="AG50" s="147">
        <v>1</v>
      </c>
      <c r="AH50" s="44"/>
      <c r="AI50" s="44">
        <v>1</v>
      </c>
      <c r="AJ50" s="191"/>
      <c r="AK50" s="191">
        <v>1</v>
      </c>
      <c r="AL50" s="191"/>
      <c r="AM50" s="191">
        <v>1</v>
      </c>
      <c r="AN50" s="191"/>
      <c r="AO50" s="191">
        <v>1</v>
      </c>
      <c r="AP50" s="191"/>
      <c r="AQ50" s="191">
        <v>1</v>
      </c>
      <c r="AR50" s="44"/>
      <c r="AS50" s="44"/>
      <c r="AT50" s="392"/>
      <c r="AU50" s="356" t="s">
        <v>1187</v>
      </c>
      <c r="AV50" s="357" t="s">
        <v>1200</v>
      </c>
      <c r="AW50" s="357"/>
      <c r="AX50" s="357" t="s">
        <v>1206</v>
      </c>
    </row>
    <row r="51" spans="1:50" s="188" customFormat="1" x14ac:dyDescent="0.25">
      <c r="A51" s="70"/>
      <c r="B51" s="43"/>
      <c r="C51" s="399"/>
      <c r="D51" s="44">
        <v>1</v>
      </c>
      <c r="E51" s="46"/>
      <c r="F51" s="44">
        <v>1</v>
      </c>
      <c r="G51" s="44"/>
      <c r="H51" s="46">
        <v>1</v>
      </c>
      <c r="I51" s="46"/>
      <c r="J51" s="44">
        <v>1</v>
      </c>
      <c r="K51" s="191"/>
      <c r="L51" s="191"/>
      <c r="M51" s="191"/>
      <c r="N51" s="191"/>
      <c r="O51" s="191">
        <v>1</v>
      </c>
      <c r="P51" s="191"/>
      <c r="Q51" s="191"/>
      <c r="R51" s="191"/>
      <c r="S51" s="191"/>
      <c r="T51" s="48"/>
      <c r="U51" s="48"/>
      <c r="V51" s="48"/>
      <c r="W51" s="191"/>
      <c r="X51" s="191">
        <v>1</v>
      </c>
      <c r="Y51" s="191"/>
      <c r="Z51" s="191">
        <v>1</v>
      </c>
      <c r="AA51" s="191">
        <v>1</v>
      </c>
      <c r="AB51" s="191"/>
      <c r="AC51" s="191">
        <v>1</v>
      </c>
      <c r="AD51" s="158"/>
      <c r="AE51" s="158"/>
      <c r="AF51" s="147"/>
      <c r="AG51" s="147">
        <v>1</v>
      </c>
      <c r="AH51" s="44"/>
      <c r="AI51" s="44">
        <v>1</v>
      </c>
      <c r="AJ51" s="191">
        <v>1</v>
      </c>
      <c r="AK51" s="191"/>
      <c r="AL51" s="191"/>
      <c r="AM51" s="191">
        <v>1</v>
      </c>
      <c r="AN51" s="191">
        <v>1</v>
      </c>
      <c r="AO51" s="191"/>
      <c r="AP51" s="191"/>
      <c r="AQ51" s="191">
        <v>1</v>
      </c>
      <c r="AR51" s="44"/>
      <c r="AS51" s="44"/>
      <c r="AT51" s="392"/>
      <c r="AU51" s="356" t="s">
        <v>1188</v>
      </c>
      <c r="AV51" s="357" t="s">
        <v>1201</v>
      </c>
      <c r="AW51" s="357"/>
      <c r="AX51" s="357" t="s">
        <v>1206</v>
      </c>
    </row>
    <row r="52" spans="1:50" s="188" customFormat="1" ht="15.75" thickBot="1" x14ac:dyDescent="0.3">
      <c r="A52" s="70"/>
      <c r="B52" s="43"/>
      <c r="C52" s="399"/>
      <c r="D52" s="44">
        <v>1</v>
      </c>
      <c r="E52" s="46"/>
      <c r="F52" s="44">
        <v>1</v>
      </c>
      <c r="G52" s="44"/>
      <c r="H52" s="46">
        <v>1</v>
      </c>
      <c r="I52" s="46"/>
      <c r="J52" s="44">
        <v>1</v>
      </c>
      <c r="K52" s="191"/>
      <c r="L52" s="191"/>
      <c r="M52" s="191"/>
      <c r="N52" s="191"/>
      <c r="O52" s="191">
        <v>1</v>
      </c>
      <c r="P52" s="191"/>
      <c r="Q52" s="191"/>
      <c r="R52" s="191"/>
      <c r="S52" s="191"/>
      <c r="T52" s="48"/>
      <c r="U52" s="48"/>
      <c r="V52" s="48"/>
      <c r="W52" s="191"/>
      <c r="X52" s="191">
        <v>1</v>
      </c>
      <c r="Y52" s="191"/>
      <c r="Z52" s="191">
        <v>1</v>
      </c>
      <c r="AA52" s="191">
        <v>1</v>
      </c>
      <c r="AB52" s="191"/>
      <c r="AC52" s="191">
        <v>1</v>
      </c>
      <c r="AD52" s="191"/>
      <c r="AE52" s="158"/>
      <c r="AF52" s="147">
        <v>1</v>
      </c>
      <c r="AG52" s="147"/>
      <c r="AH52" s="44">
        <v>1</v>
      </c>
      <c r="AI52" s="44"/>
      <c r="AJ52" s="191">
        <v>1</v>
      </c>
      <c r="AK52" s="191"/>
      <c r="AL52" s="191"/>
      <c r="AM52" s="191">
        <v>1</v>
      </c>
      <c r="AN52" s="191">
        <v>1</v>
      </c>
      <c r="AO52" s="191"/>
      <c r="AP52" s="191">
        <v>1</v>
      </c>
      <c r="AQ52" s="191"/>
      <c r="AR52" s="44"/>
      <c r="AS52" s="44"/>
      <c r="AT52" s="392"/>
      <c r="AU52" s="356" t="s">
        <v>1189</v>
      </c>
      <c r="AV52" s="357" t="s">
        <v>1196</v>
      </c>
      <c r="AW52" s="357"/>
      <c r="AX52" s="357" t="s">
        <v>1207</v>
      </c>
    </row>
    <row r="53" spans="1:50" s="188" customFormat="1" ht="15.75" thickTop="1" x14ac:dyDescent="0.25">
      <c r="A53" s="70"/>
      <c r="B53" s="43"/>
      <c r="C53" s="402"/>
      <c r="D53" s="403">
        <v>1</v>
      </c>
      <c r="E53" s="404"/>
      <c r="F53" s="403">
        <v>1</v>
      </c>
      <c r="G53" s="403"/>
      <c r="H53" s="404">
        <v>1</v>
      </c>
      <c r="I53" s="404"/>
      <c r="J53" s="403">
        <v>1</v>
      </c>
      <c r="K53" s="195"/>
      <c r="L53" s="195"/>
      <c r="M53" s="195"/>
      <c r="N53" s="195"/>
      <c r="O53" s="195">
        <v>1</v>
      </c>
      <c r="P53" s="195"/>
      <c r="Q53" s="195"/>
      <c r="R53" s="195"/>
      <c r="S53" s="195"/>
      <c r="T53" s="405" t="s">
        <v>687</v>
      </c>
      <c r="U53" s="406"/>
      <c r="V53" s="406"/>
      <c r="W53" s="195"/>
      <c r="X53" s="195">
        <v>1</v>
      </c>
      <c r="Y53" s="195"/>
      <c r="Z53" s="195">
        <v>1</v>
      </c>
      <c r="AA53" s="195">
        <v>1</v>
      </c>
      <c r="AB53" s="195"/>
      <c r="AC53" s="195">
        <v>1</v>
      </c>
      <c r="AD53" s="407"/>
      <c r="AE53" s="407"/>
      <c r="AF53" s="408"/>
      <c r="AG53" s="408">
        <v>1</v>
      </c>
      <c r="AH53" s="403"/>
      <c r="AI53" s="408">
        <v>1</v>
      </c>
      <c r="AJ53" s="195"/>
      <c r="AK53" s="408">
        <v>1</v>
      </c>
      <c r="AL53" s="195"/>
      <c r="AM53" s="408">
        <v>1</v>
      </c>
      <c r="AN53" s="195"/>
      <c r="AO53" s="408">
        <v>1</v>
      </c>
      <c r="AP53" s="195"/>
      <c r="AQ53" s="408">
        <v>1</v>
      </c>
      <c r="AR53" s="403"/>
      <c r="AS53" s="403"/>
      <c r="AT53" s="409"/>
      <c r="AU53" s="356" t="s">
        <v>1190</v>
      </c>
      <c r="AV53" s="357" t="s">
        <v>1197</v>
      </c>
      <c r="AW53" s="357"/>
      <c r="AX53" s="357" t="s">
        <v>1202</v>
      </c>
    </row>
    <row r="54" spans="1:50" s="188" customFormat="1" x14ac:dyDescent="0.25">
      <c r="A54" s="70"/>
      <c r="B54" s="43"/>
      <c r="C54" s="399"/>
      <c r="D54" s="44">
        <v>1</v>
      </c>
      <c r="E54" s="46"/>
      <c r="F54" s="44">
        <v>1</v>
      </c>
      <c r="G54" s="44"/>
      <c r="H54" s="46">
        <v>1</v>
      </c>
      <c r="I54" s="46"/>
      <c r="J54" s="44">
        <v>1</v>
      </c>
      <c r="K54" s="191"/>
      <c r="L54" s="191"/>
      <c r="M54" s="191"/>
      <c r="N54" s="191"/>
      <c r="O54" s="191">
        <v>1</v>
      </c>
      <c r="P54" s="191"/>
      <c r="Q54" s="191"/>
      <c r="R54" s="191"/>
      <c r="S54" s="191"/>
      <c r="T54" s="153"/>
      <c r="U54" s="153" t="s">
        <v>686</v>
      </c>
      <c r="V54" s="48"/>
      <c r="W54" s="191"/>
      <c r="X54" s="191">
        <v>1</v>
      </c>
      <c r="Y54" s="191"/>
      <c r="Z54" s="191">
        <v>1</v>
      </c>
      <c r="AA54" s="191">
        <v>1</v>
      </c>
      <c r="AB54" s="191"/>
      <c r="AC54" s="191">
        <v>1</v>
      </c>
      <c r="AD54" s="158"/>
      <c r="AE54" s="158"/>
      <c r="AF54" s="147"/>
      <c r="AG54" s="147">
        <v>1</v>
      </c>
      <c r="AH54" s="44"/>
      <c r="AI54" s="147">
        <v>1</v>
      </c>
      <c r="AJ54" s="191"/>
      <c r="AK54" s="147">
        <v>1</v>
      </c>
      <c r="AL54" s="191"/>
      <c r="AM54" s="147">
        <v>1</v>
      </c>
      <c r="AN54" s="191"/>
      <c r="AO54" s="147">
        <v>1</v>
      </c>
      <c r="AP54" s="191"/>
      <c r="AQ54" s="147">
        <v>1</v>
      </c>
      <c r="AR54" s="44"/>
      <c r="AS54" s="44"/>
      <c r="AT54" s="392"/>
      <c r="AU54" s="356" t="s">
        <v>1191</v>
      </c>
      <c r="AV54" s="357" t="s">
        <v>1198</v>
      </c>
      <c r="AW54" s="357"/>
      <c r="AX54" s="357" t="s">
        <v>1202</v>
      </c>
    </row>
    <row r="55" spans="1:50" s="188" customFormat="1" ht="15.75" thickBot="1" x14ac:dyDescent="0.3">
      <c r="A55" s="70"/>
      <c r="B55" s="43"/>
      <c r="C55" s="546"/>
      <c r="D55" s="420">
        <v>1</v>
      </c>
      <c r="E55" s="547"/>
      <c r="F55" s="420">
        <v>1</v>
      </c>
      <c r="G55" s="420"/>
      <c r="H55" s="547">
        <v>1</v>
      </c>
      <c r="I55" s="547"/>
      <c r="J55" s="420">
        <v>1</v>
      </c>
      <c r="K55" s="422"/>
      <c r="L55" s="422"/>
      <c r="M55" s="422"/>
      <c r="N55" s="422"/>
      <c r="O55" s="422">
        <v>1</v>
      </c>
      <c r="P55" s="422"/>
      <c r="Q55" s="422"/>
      <c r="R55" s="422"/>
      <c r="S55" s="422"/>
      <c r="T55" s="548"/>
      <c r="U55" s="548"/>
      <c r="V55" s="548" t="s">
        <v>689</v>
      </c>
      <c r="W55" s="422"/>
      <c r="X55" s="422">
        <v>1</v>
      </c>
      <c r="Y55" s="422"/>
      <c r="Z55" s="422">
        <v>1</v>
      </c>
      <c r="AA55" s="422">
        <v>1</v>
      </c>
      <c r="AB55" s="422"/>
      <c r="AC55" s="422">
        <v>1</v>
      </c>
      <c r="AD55" s="549"/>
      <c r="AE55" s="549"/>
      <c r="AF55" s="421"/>
      <c r="AG55" s="421">
        <v>1</v>
      </c>
      <c r="AH55" s="420"/>
      <c r="AI55" s="421">
        <v>1</v>
      </c>
      <c r="AJ55" s="422"/>
      <c r="AK55" s="421">
        <v>1</v>
      </c>
      <c r="AL55" s="422"/>
      <c r="AM55" s="421">
        <v>1</v>
      </c>
      <c r="AN55" s="422"/>
      <c r="AO55" s="421">
        <v>1</v>
      </c>
      <c r="AP55" s="422"/>
      <c r="AQ55" s="421">
        <v>1</v>
      </c>
      <c r="AR55" s="420"/>
      <c r="AS55" s="420"/>
      <c r="AT55" s="423"/>
      <c r="AU55" s="356" t="s">
        <v>1192</v>
      </c>
      <c r="AV55" s="357" t="s">
        <v>1199</v>
      </c>
      <c r="AW55" s="357"/>
      <c r="AX55" s="357" t="s">
        <v>1202</v>
      </c>
    </row>
    <row r="56" spans="1:50" s="188" customFormat="1" ht="15.75" thickTop="1" x14ac:dyDescent="0.25">
      <c r="A56" s="70"/>
      <c r="B56" s="43"/>
      <c r="C56" s="398">
        <v>1</v>
      </c>
      <c r="D56" s="380"/>
      <c r="E56" s="384">
        <v>1</v>
      </c>
      <c r="F56" s="380"/>
      <c r="G56" s="380">
        <v>1</v>
      </c>
      <c r="H56" s="384"/>
      <c r="I56" s="384">
        <v>1</v>
      </c>
      <c r="J56" s="380"/>
      <c r="K56" s="381"/>
      <c r="L56" s="381"/>
      <c r="M56" s="381"/>
      <c r="N56" s="381"/>
      <c r="O56" s="381"/>
      <c r="P56" s="381">
        <v>1</v>
      </c>
      <c r="Q56" s="381"/>
      <c r="R56" s="381"/>
      <c r="S56" s="381"/>
      <c r="T56" s="385"/>
      <c r="U56" s="385"/>
      <c r="V56" s="385"/>
      <c r="W56" s="381">
        <v>1</v>
      </c>
      <c r="X56" s="381"/>
      <c r="Y56" s="381">
        <v>1</v>
      </c>
      <c r="Z56" s="381"/>
      <c r="AA56" s="381">
        <v>1</v>
      </c>
      <c r="AB56" s="381"/>
      <c r="AC56" s="381">
        <v>1</v>
      </c>
      <c r="AD56" s="386"/>
      <c r="AE56" s="386"/>
      <c r="AF56" s="383">
        <v>1</v>
      </c>
      <c r="AG56" s="383"/>
      <c r="AH56" s="380"/>
      <c r="AI56" s="383">
        <v>1</v>
      </c>
      <c r="AJ56" s="381"/>
      <c r="AK56" s="381">
        <v>1</v>
      </c>
      <c r="AL56" s="381"/>
      <c r="AM56" s="381">
        <v>1</v>
      </c>
      <c r="AN56" s="381"/>
      <c r="AO56" s="381">
        <v>1</v>
      </c>
      <c r="AP56" s="381"/>
      <c r="AQ56" s="381">
        <v>1</v>
      </c>
      <c r="AR56" s="380"/>
      <c r="AS56" s="380"/>
      <c r="AT56" s="391"/>
      <c r="AU56" s="356" t="s">
        <v>1244</v>
      </c>
      <c r="AV56" s="357" t="s">
        <v>1331</v>
      </c>
      <c r="AW56" s="357"/>
      <c r="AX56" s="357" t="s">
        <v>1332</v>
      </c>
    </row>
    <row r="57" spans="1:50" s="188" customFormat="1" x14ac:dyDescent="0.25">
      <c r="A57" s="70"/>
      <c r="B57" s="43"/>
      <c r="C57" s="399"/>
      <c r="D57" s="44">
        <v>1</v>
      </c>
      <c r="E57" s="46"/>
      <c r="F57" s="44">
        <v>1</v>
      </c>
      <c r="G57" s="44"/>
      <c r="H57" s="46">
        <v>1</v>
      </c>
      <c r="I57" s="46"/>
      <c r="J57" s="44">
        <v>1</v>
      </c>
      <c r="K57" s="191"/>
      <c r="L57" s="191"/>
      <c r="M57" s="191"/>
      <c r="N57" s="191"/>
      <c r="O57" s="191"/>
      <c r="P57" s="191">
        <v>1</v>
      </c>
      <c r="Q57" s="191"/>
      <c r="R57" s="191"/>
      <c r="S57" s="191"/>
      <c r="T57" s="153">
        <v>180154569</v>
      </c>
      <c r="U57" s="48"/>
      <c r="V57" s="48"/>
      <c r="W57" s="191"/>
      <c r="X57" s="191">
        <v>1</v>
      </c>
      <c r="Y57" s="191"/>
      <c r="Z57" s="191">
        <v>1</v>
      </c>
      <c r="AA57" s="191">
        <v>1</v>
      </c>
      <c r="AB57" s="191"/>
      <c r="AC57" s="191">
        <v>1</v>
      </c>
      <c r="AD57" s="158"/>
      <c r="AE57" s="158"/>
      <c r="AF57" s="147"/>
      <c r="AG57" s="147">
        <v>1</v>
      </c>
      <c r="AH57" s="44"/>
      <c r="AI57" s="147">
        <v>1</v>
      </c>
      <c r="AJ57" s="191"/>
      <c r="AK57" s="147">
        <v>1</v>
      </c>
      <c r="AL57" s="191"/>
      <c r="AM57" s="147">
        <v>1</v>
      </c>
      <c r="AN57" s="191"/>
      <c r="AO57" s="147">
        <v>1</v>
      </c>
      <c r="AP57" s="191"/>
      <c r="AQ57" s="147">
        <v>1</v>
      </c>
      <c r="AR57" s="44"/>
      <c r="AS57" s="44"/>
      <c r="AT57" s="392"/>
      <c r="AU57" s="356" t="s">
        <v>1245</v>
      </c>
      <c r="AV57" s="357" t="s">
        <v>1222</v>
      </c>
      <c r="AW57" s="357"/>
      <c r="AX57" s="357" t="s">
        <v>1214</v>
      </c>
    </row>
    <row r="58" spans="1:50" s="188" customFormat="1" x14ac:dyDescent="0.25">
      <c r="A58" s="70"/>
      <c r="B58" s="43"/>
      <c r="C58" s="399"/>
      <c r="D58" s="44">
        <v>1</v>
      </c>
      <c r="E58" s="46"/>
      <c r="F58" s="44">
        <v>1</v>
      </c>
      <c r="G58" s="44"/>
      <c r="H58" s="46">
        <v>1</v>
      </c>
      <c r="I58" s="46"/>
      <c r="J58" s="44">
        <v>1</v>
      </c>
      <c r="K58" s="191"/>
      <c r="L58" s="191"/>
      <c r="M58" s="191"/>
      <c r="N58" s="191"/>
      <c r="O58" s="191"/>
      <c r="P58" s="191">
        <v>1</v>
      </c>
      <c r="Q58" s="191"/>
      <c r="R58" s="191"/>
      <c r="S58" s="191"/>
      <c r="T58" s="153"/>
      <c r="U58" s="153" t="s">
        <v>1072</v>
      </c>
      <c r="V58" s="48"/>
      <c r="W58" s="191"/>
      <c r="X58" s="191">
        <v>1</v>
      </c>
      <c r="Y58" s="191"/>
      <c r="Z58" s="191">
        <v>1</v>
      </c>
      <c r="AA58" s="191">
        <v>1</v>
      </c>
      <c r="AB58" s="191"/>
      <c r="AC58" s="191">
        <v>1</v>
      </c>
      <c r="AD58" s="158"/>
      <c r="AE58" s="158"/>
      <c r="AF58" s="147"/>
      <c r="AG58" s="147">
        <v>1</v>
      </c>
      <c r="AH58" s="44"/>
      <c r="AI58" s="147">
        <v>1</v>
      </c>
      <c r="AJ58" s="191"/>
      <c r="AK58" s="147">
        <v>1</v>
      </c>
      <c r="AL58" s="191"/>
      <c r="AM58" s="147">
        <v>1</v>
      </c>
      <c r="AN58" s="191"/>
      <c r="AO58" s="147">
        <v>1</v>
      </c>
      <c r="AP58" s="191"/>
      <c r="AQ58" s="147">
        <v>1</v>
      </c>
      <c r="AR58" s="44"/>
      <c r="AS58" s="44"/>
      <c r="AT58" s="392"/>
      <c r="AU58" s="356" t="s">
        <v>1246</v>
      </c>
      <c r="AV58" s="357" t="s">
        <v>1208</v>
      </c>
      <c r="AW58" s="357"/>
      <c r="AX58" s="357" t="s">
        <v>1215</v>
      </c>
    </row>
    <row r="59" spans="1:50" s="188" customFormat="1" x14ac:dyDescent="0.25">
      <c r="A59" s="70"/>
      <c r="B59" s="43"/>
      <c r="C59" s="399"/>
      <c r="D59" s="44">
        <v>1</v>
      </c>
      <c r="E59" s="46"/>
      <c r="F59" s="44">
        <v>1</v>
      </c>
      <c r="G59" s="44"/>
      <c r="H59" s="46">
        <v>1</v>
      </c>
      <c r="I59" s="46"/>
      <c r="J59" s="44">
        <v>1</v>
      </c>
      <c r="K59" s="191"/>
      <c r="L59" s="191"/>
      <c r="M59" s="191"/>
      <c r="N59" s="191"/>
      <c r="O59" s="191"/>
      <c r="P59" s="191">
        <v>1</v>
      </c>
      <c r="Q59" s="191"/>
      <c r="R59" s="191"/>
      <c r="S59" s="191"/>
      <c r="T59" s="153"/>
      <c r="U59" s="401"/>
      <c r="V59" s="153" t="s">
        <v>1073</v>
      </c>
      <c r="W59" s="191"/>
      <c r="X59" s="191">
        <v>1</v>
      </c>
      <c r="Y59" s="191"/>
      <c r="Z59" s="191">
        <v>1</v>
      </c>
      <c r="AA59" s="191">
        <v>1</v>
      </c>
      <c r="AB59" s="191"/>
      <c r="AC59" s="191">
        <v>1</v>
      </c>
      <c r="AD59" s="158"/>
      <c r="AE59" s="158"/>
      <c r="AF59" s="147"/>
      <c r="AG59" s="147">
        <v>1</v>
      </c>
      <c r="AH59" s="44"/>
      <c r="AI59" s="147">
        <v>1</v>
      </c>
      <c r="AJ59" s="191"/>
      <c r="AK59" s="147">
        <v>1</v>
      </c>
      <c r="AL59" s="191"/>
      <c r="AM59" s="147">
        <v>1</v>
      </c>
      <c r="AN59" s="191"/>
      <c r="AO59" s="147">
        <v>1</v>
      </c>
      <c r="AP59" s="191"/>
      <c r="AQ59" s="147">
        <v>1</v>
      </c>
      <c r="AR59" s="44"/>
      <c r="AS59" s="44"/>
      <c r="AT59" s="392"/>
      <c r="AU59" s="356" t="s">
        <v>1247</v>
      </c>
      <c r="AV59" s="357" t="s">
        <v>1209</v>
      </c>
      <c r="AW59" s="357"/>
      <c r="AX59" s="357" t="s">
        <v>1216</v>
      </c>
    </row>
    <row r="60" spans="1:50" s="188" customFormat="1" x14ac:dyDescent="0.25">
      <c r="A60" s="70"/>
      <c r="B60" s="43"/>
      <c r="C60" s="399"/>
      <c r="D60" s="44">
        <v>1</v>
      </c>
      <c r="E60" s="46"/>
      <c r="F60" s="44">
        <v>1</v>
      </c>
      <c r="G60" s="44"/>
      <c r="H60" s="46">
        <v>1</v>
      </c>
      <c r="I60" s="46"/>
      <c r="J60" s="44">
        <v>1</v>
      </c>
      <c r="K60" s="191"/>
      <c r="L60" s="191"/>
      <c r="M60" s="191"/>
      <c r="N60" s="191"/>
      <c r="O60" s="191"/>
      <c r="P60" s="191">
        <v>1</v>
      </c>
      <c r="Q60" s="191"/>
      <c r="R60" s="191"/>
      <c r="S60" s="191"/>
      <c r="T60" s="48"/>
      <c r="U60" s="48"/>
      <c r="V60" s="48"/>
      <c r="W60" s="191"/>
      <c r="X60" s="191">
        <v>1</v>
      </c>
      <c r="Y60" s="191"/>
      <c r="Z60" s="191">
        <v>1</v>
      </c>
      <c r="AA60" s="191">
        <v>1</v>
      </c>
      <c r="AB60" s="191">
        <v>1</v>
      </c>
      <c r="AC60" s="191"/>
      <c r="AD60" s="158">
        <v>43282</v>
      </c>
      <c r="AE60" s="158">
        <v>43343</v>
      </c>
      <c r="AF60" s="147"/>
      <c r="AG60" s="147">
        <v>1</v>
      </c>
      <c r="AH60" s="44"/>
      <c r="AI60" s="44">
        <v>1</v>
      </c>
      <c r="AJ60" s="191"/>
      <c r="AK60" s="191">
        <v>1</v>
      </c>
      <c r="AL60" s="191"/>
      <c r="AM60" s="191">
        <v>1</v>
      </c>
      <c r="AN60" s="191"/>
      <c r="AO60" s="191">
        <v>1</v>
      </c>
      <c r="AP60" s="191"/>
      <c r="AQ60" s="191">
        <v>1</v>
      </c>
      <c r="AR60" s="44"/>
      <c r="AS60" s="44"/>
      <c r="AT60" s="392"/>
      <c r="AU60" s="356" t="s">
        <v>1248</v>
      </c>
      <c r="AV60" s="357" t="s">
        <v>1223</v>
      </c>
      <c r="AW60" s="357"/>
      <c r="AX60" s="357" t="s">
        <v>1217</v>
      </c>
    </row>
    <row r="61" spans="1:50" s="188" customFormat="1" x14ac:dyDescent="0.25">
      <c r="A61" s="70"/>
      <c r="B61" s="43"/>
      <c r="C61" s="399"/>
      <c r="D61" s="44">
        <v>1</v>
      </c>
      <c r="E61" s="46"/>
      <c r="F61" s="44">
        <v>1</v>
      </c>
      <c r="G61" s="44"/>
      <c r="H61" s="46">
        <v>1</v>
      </c>
      <c r="I61" s="46"/>
      <c r="J61" s="44">
        <v>1</v>
      </c>
      <c r="K61" s="191"/>
      <c r="L61" s="191"/>
      <c r="M61" s="191"/>
      <c r="N61" s="191"/>
      <c r="O61" s="191"/>
      <c r="P61" s="191">
        <v>1</v>
      </c>
      <c r="Q61" s="191"/>
      <c r="R61" s="191"/>
      <c r="S61" s="191"/>
      <c r="T61" s="48"/>
      <c r="U61" s="48"/>
      <c r="V61" s="48"/>
      <c r="W61" s="191"/>
      <c r="X61" s="191">
        <v>1</v>
      </c>
      <c r="Y61" s="191"/>
      <c r="Z61" s="191">
        <v>1</v>
      </c>
      <c r="AA61" s="191">
        <v>1</v>
      </c>
      <c r="AB61" s="191"/>
      <c r="AC61" s="191">
        <v>1</v>
      </c>
      <c r="AD61" s="158"/>
      <c r="AE61" s="158"/>
      <c r="AF61" s="147"/>
      <c r="AG61" s="147">
        <v>1</v>
      </c>
      <c r="AH61" s="44"/>
      <c r="AI61" s="44">
        <v>1</v>
      </c>
      <c r="AJ61" s="191">
        <v>1</v>
      </c>
      <c r="AK61" s="191"/>
      <c r="AL61" s="191"/>
      <c r="AM61" s="191">
        <v>1</v>
      </c>
      <c r="AN61" s="191">
        <v>1</v>
      </c>
      <c r="AO61" s="191"/>
      <c r="AP61" s="191"/>
      <c r="AQ61" s="191">
        <v>1</v>
      </c>
      <c r="AR61" s="44"/>
      <c r="AS61" s="44"/>
      <c r="AT61" s="392"/>
      <c r="AU61" s="356" t="s">
        <v>1249</v>
      </c>
      <c r="AV61" s="357" t="s">
        <v>1224</v>
      </c>
      <c r="AW61" s="357"/>
      <c r="AX61" s="357" t="s">
        <v>1219</v>
      </c>
    </row>
    <row r="62" spans="1:50" s="188" customFormat="1" ht="15.75" thickBot="1" x14ac:dyDescent="0.3">
      <c r="A62" s="70"/>
      <c r="B62" s="43"/>
      <c r="C62" s="399"/>
      <c r="D62" s="44">
        <v>1</v>
      </c>
      <c r="E62" s="46"/>
      <c r="F62" s="44">
        <v>1</v>
      </c>
      <c r="G62" s="44"/>
      <c r="H62" s="46">
        <v>1</v>
      </c>
      <c r="I62" s="46"/>
      <c r="J62" s="44">
        <v>1</v>
      </c>
      <c r="K62" s="191"/>
      <c r="L62" s="191"/>
      <c r="M62" s="191"/>
      <c r="N62" s="191"/>
      <c r="O62" s="191"/>
      <c r="P62" s="191">
        <v>1</v>
      </c>
      <c r="Q62" s="191"/>
      <c r="R62" s="191"/>
      <c r="S62" s="191"/>
      <c r="T62" s="48"/>
      <c r="U62" s="48"/>
      <c r="V62" s="48"/>
      <c r="W62" s="191"/>
      <c r="X62" s="191">
        <v>1</v>
      </c>
      <c r="Y62" s="191"/>
      <c r="Z62" s="191">
        <v>1</v>
      </c>
      <c r="AA62" s="191">
        <v>1</v>
      </c>
      <c r="AB62" s="191"/>
      <c r="AC62" s="191">
        <v>1</v>
      </c>
      <c r="AD62" s="191"/>
      <c r="AE62" s="158"/>
      <c r="AF62" s="147">
        <v>1</v>
      </c>
      <c r="AG62" s="147"/>
      <c r="AH62" s="44">
        <v>1</v>
      </c>
      <c r="AI62" s="44"/>
      <c r="AJ62" s="191">
        <v>1</v>
      </c>
      <c r="AK62" s="191"/>
      <c r="AL62" s="191"/>
      <c r="AM62" s="191">
        <v>1</v>
      </c>
      <c r="AN62" s="191">
        <v>1</v>
      </c>
      <c r="AO62" s="191"/>
      <c r="AP62" s="191">
        <v>1</v>
      </c>
      <c r="AQ62" s="191"/>
      <c r="AR62" s="44"/>
      <c r="AS62" s="44"/>
      <c r="AT62" s="392"/>
      <c r="AU62" s="356" t="s">
        <v>1250</v>
      </c>
      <c r="AV62" s="357" t="s">
        <v>1210</v>
      </c>
      <c r="AW62" s="357"/>
      <c r="AX62" s="357" t="s">
        <v>1218</v>
      </c>
    </row>
    <row r="63" spans="1:50" s="188" customFormat="1" ht="15.75" thickTop="1" x14ac:dyDescent="0.25">
      <c r="A63" s="70"/>
      <c r="B63" s="43"/>
      <c r="C63" s="402"/>
      <c r="D63" s="403">
        <v>1</v>
      </c>
      <c r="E63" s="404"/>
      <c r="F63" s="403">
        <v>1</v>
      </c>
      <c r="G63" s="403"/>
      <c r="H63" s="404">
        <v>1</v>
      </c>
      <c r="I63" s="404"/>
      <c r="J63" s="403">
        <v>1</v>
      </c>
      <c r="K63" s="195"/>
      <c r="L63" s="195"/>
      <c r="M63" s="195"/>
      <c r="N63" s="195"/>
      <c r="O63" s="195"/>
      <c r="P63" s="195">
        <v>1</v>
      </c>
      <c r="Q63" s="195"/>
      <c r="R63" s="195"/>
      <c r="S63" s="195"/>
      <c r="T63" s="405" t="s">
        <v>687</v>
      </c>
      <c r="U63" s="406"/>
      <c r="V63" s="406"/>
      <c r="W63" s="195"/>
      <c r="X63" s="195">
        <v>1</v>
      </c>
      <c r="Y63" s="195"/>
      <c r="Z63" s="195">
        <v>1</v>
      </c>
      <c r="AA63" s="195">
        <v>1</v>
      </c>
      <c r="AB63" s="195"/>
      <c r="AC63" s="195">
        <v>1</v>
      </c>
      <c r="AD63" s="407"/>
      <c r="AE63" s="407"/>
      <c r="AF63" s="408"/>
      <c r="AG63" s="408">
        <v>1</v>
      </c>
      <c r="AH63" s="403"/>
      <c r="AI63" s="408">
        <v>1</v>
      </c>
      <c r="AJ63" s="195"/>
      <c r="AK63" s="408">
        <v>1</v>
      </c>
      <c r="AL63" s="195"/>
      <c r="AM63" s="408">
        <v>1</v>
      </c>
      <c r="AN63" s="195"/>
      <c r="AO63" s="408">
        <v>1</v>
      </c>
      <c r="AP63" s="195"/>
      <c r="AQ63" s="408">
        <v>1</v>
      </c>
      <c r="AR63" s="403"/>
      <c r="AS63" s="403"/>
      <c r="AT63" s="409"/>
      <c r="AU63" s="356" t="s">
        <v>1251</v>
      </c>
      <c r="AV63" s="357" t="s">
        <v>1211</v>
      </c>
      <c r="AW63" s="357"/>
      <c r="AX63" s="357" t="s">
        <v>1220</v>
      </c>
    </row>
    <row r="64" spans="1:50" s="188" customFormat="1" x14ac:dyDescent="0.25">
      <c r="A64" s="70"/>
      <c r="B64" s="43"/>
      <c r="C64" s="399"/>
      <c r="D64" s="44">
        <v>1</v>
      </c>
      <c r="E64" s="46"/>
      <c r="F64" s="44">
        <v>1</v>
      </c>
      <c r="G64" s="44"/>
      <c r="H64" s="46">
        <v>1</v>
      </c>
      <c r="I64" s="46"/>
      <c r="J64" s="44">
        <v>1</v>
      </c>
      <c r="K64" s="191"/>
      <c r="L64" s="191"/>
      <c r="M64" s="191"/>
      <c r="N64" s="191"/>
      <c r="O64" s="191"/>
      <c r="P64" s="191">
        <v>1</v>
      </c>
      <c r="Q64" s="191"/>
      <c r="R64" s="191"/>
      <c r="S64" s="191"/>
      <c r="T64" s="153"/>
      <c r="U64" s="153" t="s">
        <v>686</v>
      </c>
      <c r="V64" s="48"/>
      <c r="W64" s="191"/>
      <c r="X64" s="191">
        <v>1</v>
      </c>
      <c r="Y64" s="191"/>
      <c r="Z64" s="191">
        <v>1</v>
      </c>
      <c r="AA64" s="191">
        <v>1</v>
      </c>
      <c r="AB64" s="191"/>
      <c r="AC64" s="191">
        <v>1</v>
      </c>
      <c r="AD64" s="158"/>
      <c r="AE64" s="158"/>
      <c r="AF64" s="147"/>
      <c r="AG64" s="147">
        <v>1</v>
      </c>
      <c r="AH64" s="44"/>
      <c r="AI64" s="147">
        <v>1</v>
      </c>
      <c r="AJ64" s="191"/>
      <c r="AK64" s="147">
        <v>1</v>
      </c>
      <c r="AL64" s="191"/>
      <c r="AM64" s="147">
        <v>1</v>
      </c>
      <c r="AN64" s="191"/>
      <c r="AO64" s="147">
        <v>1</v>
      </c>
      <c r="AP64" s="191"/>
      <c r="AQ64" s="147">
        <v>1</v>
      </c>
      <c r="AR64" s="44"/>
      <c r="AS64" s="44"/>
      <c r="AT64" s="392"/>
      <c r="AU64" s="356" t="s">
        <v>1252</v>
      </c>
      <c r="AV64" s="357" t="s">
        <v>1212</v>
      </c>
      <c r="AW64" s="357"/>
      <c r="AX64" s="357" t="s">
        <v>1221</v>
      </c>
    </row>
    <row r="65" spans="1:50" s="188" customFormat="1" ht="15.75" thickBot="1" x14ac:dyDescent="0.3">
      <c r="A65" s="70"/>
      <c r="B65" s="43"/>
      <c r="C65" s="546"/>
      <c r="D65" s="420">
        <v>1</v>
      </c>
      <c r="E65" s="547"/>
      <c r="F65" s="420">
        <v>1</v>
      </c>
      <c r="G65" s="420"/>
      <c r="H65" s="547">
        <v>1</v>
      </c>
      <c r="I65" s="547"/>
      <c r="J65" s="420">
        <v>1</v>
      </c>
      <c r="K65" s="422"/>
      <c r="L65" s="422"/>
      <c r="M65" s="422"/>
      <c r="N65" s="422"/>
      <c r="O65" s="422"/>
      <c r="P65" s="422">
        <v>1</v>
      </c>
      <c r="Q65" s="422"/>
      <c r="R65" s="422"/>
      <c r="S65" s="422"/>
      <c r="T65" s="548"/>
      <c r="U65" s="548"/>
      <c r="V65" s="548" t="s">
        <v>689</v>
      </c>
      <c r="W65" s="422"/>
      <c r="X65" s="422">
        <v>1</v>
      </c>
      <c r="Y65" s="422"/>
      <c r="Z65" s="422">
        <v>1</v>
      </c>
      <c r="AA65" s="422">
        <v>1</v>
      </c>
      <c r="AB65" s="422"/>
      <c r="AC65" s="422">
        <v>1</v>
      </c>
      <c r="AD65" s="549"/>
      <c r="AE65" s="549"/>
      <c r="AF65" s="421"/>
      <c r="AG65" s="421">
        <v>1</v>
      </c>
      <c r="AH65" s="420"/>
      <c r="AI65" s="421">
        <v>1</v>
      </c>
      <c r="AJ65" s="422"/>
      <c r="AK65" s="421">
        <v>1</v>
      </c>
      <c r="AL65" s="422"/>
      <c r="AM65" s="421">
        <v>1</v>
      </c>
      <c r="AN65" s="422"/>
      <c r="AO65" s="421">
        <v>1</v>
      </c>
      <c r="AP65" s="422"/>
      <c r="AQ65" s="421">
        <v>1</v>
      </c>
      <c r="AR65" s="420"/>
      <c r="AS65" s="420"/>
      <c r="AT65" s="423"/>
      <c r="AU65" s="356" t="s">
        <v>1253</v>
      </c>
      <c r="AV65" s="357" t="s">
        <v>1213</v>
      </c>
      <c r="AW65" s="357"/>
      <c r="AX65" s="357" t="s">
        <v>1221</v>
      </c>
    </row>
    <row r="66" spans="1:50" s="188" customFormat="1" ht="15.75" thickTop="1" x14ac:dyDescent="0.25">
      <c r="A66" s="70"/>
      <c r="B66" s="43"/>
      <c r="C66" s="398">
        <v>1</v>
      </c>
      <c r="D66" s="380"/>
      <c r="E66" s="384">
        <v>1</v>
      </c>
      <c r="F66" s="380"/>
      <c r="G66" s="380">
        <v>1</v>
      </c>
      <c r="H66" s="384"/>
      <c r="I66" s="384">
        <v>1</v>
      </c>
      <c r="J66" s="380"/>
      <c r="K66" s="381"/>
      <c r="L66" s="381"/>
      <c r="M66" s="381"/>
      <c r="N66" s="381"/>
      <c r="O66" s="381"/>
      <c r="P66" s="381"/>
      <c r="Q66" s="381">
        <v>1</v>
      </c>
      <c r="R66" s="381"/>
      <c r="S66" s="381"/>
      <c r="T66" s="385"/>
      <c r="U66" s="385"/>
      <c r="V66" s="385"/>
      <c r="W66" s="381">
        <v>1</v>
      </c>
      <c r="X66" s="381"/>
      <c r="Y66" s="381">
        <v>1</v>
      </c>
      <c r="Z66" s="381"/>
      <c r="AA66" s="381">
        <v>1</v>
      </c>
      <c r="AB66" s="381"/>
      <c r="AC66" s="381">
        <v>1</v>
      </c>
      <c r="AD66" s="386"/>
      <c r="AE66" s="386"/>
      <c r="AF66" s="383">
        <v>1</v>
      </c>
      <c r="AG66" s="383"/>
      <c r="AH66" s="380"/>
      <c r="AI66" s="383">
        <v>1</v>
      </c>
      <c r="AJ66" s="381"/>
      <c r="AK66" s="381">
        <v>1</v>
      </c>
      <c r="AL66" s="381"/>
      <c r="AM66" s="381">
        <v>1</v>
      </c>
      <c r="AN66" s="381"/>
      <c r="AO66" s="381">
        <v>1</v>
      </c>
      <c r="AP66" s="381"/>
      <c r="AQ66" s="381">
        <v>1</v>
      </c>
      <c r="AR66" s="380"/>
      <c r="AS66" s="380"/>
      <c r="AT66" s="391"/>
      <c r="AU66" s="356" t="s">
        <v>1254</v>
      </c>
      <c r="AV66" s="357" t="s">
        <v>1333</v>
      </c>
      <c r="AW66" s="357"/>
      <c r="AX66" s="357" t="s">
        <v>1334</v>
      </c>
    </row>
    <row r="67" spans="1:50" s="188" customFormat="1" x14ac:dyDescent="0.25">
      <c r="A67" s="70"/>
      <c r="B67" s="43"/>
      <c r="C67" s="399"/>
      <c r="D67" s="44">
        <v>1</v>
      </c>
      <c r="E67" s="46"/>
      <c r="F67" s="44">
        <v>1</v>
      </c>
      <c r="G67" s="44"/>
      <c r="H67" s="46">
        <v>1</v>
      </c>
      <c r="I67" s="46"/>
      <c r="J67" s="44">
        <v>1</v>
      </c>
      <c r="K67" s="191"/>
      <c r="L67" s="191"/>
      <c r="M67" s="191"/>
      <c r="N67" s="191"/>
      <c r="O67" s="191"/>
      <c r="P67" s="191"/>
      <c r="Q67" s="191">
        <v>1</v>
      </c>
      <c r="R67" s="191"/>
      <c r="S67" s="191"/>
      <c r="T67" s="153">
        <v>180154184</v>
      </c>
      <c r="U67" s="48"/>
      <c r="V67" s="48"/>
      <c r="W67" s="191"/>
      <c r="X67" s="191">
        <v>1</v>
      </c>
      <c r="Y67" s="191"/>
      <c r="Z67" s="191">
        <v>1</v>
      </c>
      <c r="AA67" s="191">
        <v>1</v>
      </c>
      <c r="AB67" s="191"/>
      <c r="AC67" s="191">
        <v>1</v>
      </c>
      <c r="AD67" s="158"/>
      <c r="AE67" s="158"/>
      <c r="AF67" s="147"/>
      <c r="AG67" s="147">
        <v>1</v>
      </c>
      <c r="AH67" s="44"/>
      <c r="AI67" s="147">
        <v>1</v>
      </c>
      <c r="AJ67" s="191"/>
      <c r="AK67" s="147">
        <v>1</v>
      </c>
      <c r="AL67" s="191"/>
      <c r="AM67" s="147">
        <v>1</v>
      </c>
      <c r="AN67" s="191"/>
      <c r="AO67" s="147">
        <v>1</v>
      </c>
      <c r="AP67" s="191"/>
      <c r="AQ67" s="147">
        <v>1</v>
      </c>
      <c r="AR67" s="44"/>
      <c r="AS67" s="44"/>
      <c r="AT67" s="392"/>
      <c r="AU67" s="356" t="s">
        <v>1255</v>
      </c>
      <c r="AV67" s="357" t="s">
        <v>1225</v>
      </c>
      <c r="AW67" s="357"/>
      <c r="AX67" s="357" t="s">
        <v>1226</v>
      </c>
    </row>
    <row r="68" spans="1:50" s="188" customFormat="1" x14ac:dyDescent="0.25">
      <c r="A68" s="70"/>
      <c r="B68" s="43"/>
      <c r="C68" s="399"/>
      <c r="D68" s="44">
        <v>1</v>
      </c>
      <c r="E68" s="46"/>
      <c r="F68" s="44">
        <v>1</v>
      </c>
      <c r="G68" s="44"/>
      <c r="H68" s="46">
        <v>1</v>
      </c>
      <c r="I68" s="46"/>
      <c r="J68" s="44">
        <v>1</v>
      </c>
      <c r="K68" s="191"/>
      <c r="L68" s="191"/>
      <c r="M68" s="191"/>
      <c r="N68" s="191"/>
      <c r="O68" s="191"/>
      <c r="P68" s="191"/>
      <c r="Q68" s="191">
        <v>1</v>
      </c>
      <c r="R68" s="191"/>
      <c r="S68" s="191"/>
      <c r="T68" s="153"/>
      <c r="U68" s="153" t="s">
        <v>1242</v>
      </c>
      <c r="V68" s="48"/>
      <c r="W68" s="191"/>
      <c r="X68" s="191">
        <v>1</v>
      </c>
      <c r="Y68" s="191"/>
      <c r="Z68" s="191">
        <v>1</v>
      </c>
      <c r="AA68" s="191">
        <v>1</v>
      </c>
      <c r="AB68" s="191"/>
      <c r="AC68" s="191">
        <v>1</v>
      </c>
      <c r="AD68" s="158"/>
      <c r="AE68" s="158"/>
      <c r="AF68" s="147"/>
      <c r="AG68" s="147">
        <v>1</v>
      </c>
      <c r="AH68" s="44"/>
      <c r="AI68" s="147">
        <v>1</v>
      </c>
      <c r="AJ68" s="191"/>
      <c r="AK68" s="147">
        <v>1</v>
      </c>
      <c r="AL68" s="191"/>
      <c r="AM68" s="147">
        <v>1</v>
      </c>
      <c r="AN68" s="191"/>
      <c r="AO68" s="147">
        <v>1</v>
      </c>
      <c r="AP68" s="191"/>
      <c r="AQ68" s="147">
        <v>1</v>
      </c>
      <c r="AR68" s="44"/>
      <c r="AS68" s="44"/>
      <c r="AT68" s="392"/>
      <c r="AU68" s="356" t="s">
        <v>1256</v>
      </c>
      <c r="AV68" s="357" t="s">
        <v>1227</v>
      </c>
      <c r="AW68" s="357"/>
      <c r="AX68" s="357" t="s">
        <v>1228</v>
      </c>
    </row>
    <row r="69" spans="1:50" s="188" customFormat="1" x14ac:dyDescent="0.25">
      <c r="A69" s="70"/>
      <c r="B69" s="43"/>
      <c r="C69" s="399"/>
      <c r="D69" s="44">
        <v>1</v>
      </c>
      <c r="E69" s="46"/>
      <c r="F69" s="44">
        <v>1</v>
      </c>
      <c r="G69" s="44"/>
      <c r="H69" s="46">
        <v>1</v>
      </c>
      <c r="I69" s="46"/>
      <c r="J69" s="44">
        <v>1</v>
      </c>
      <c r="K69" s="191"/>
      <c r="L69" s="191"/>
      <c r="M69" s="191"/>
      <c r="N69" s="191"/>
      <c r="O69" s="191"/>
      <c r="P69" s="191"/>
      <c r="Q69" s="191">
        <v>1</v>
      </c>
      <c r="R69" s="191"/>
      <c r="S69" s="191"/>
      <c r="T69" s="153"/>
      <c r="U69" s="401"/>
      <c r="V69" s="153" t="s">
        <v>1243</v>
      </c>
      <c r="W69" s="191"/>
      <c r="X69" s="191">
        <v>1</v>
      </c>
      <c r="Y69" s="191"/>
      <c r="Z69" s="191">
        <v>1</v>
      </c>
      <c r="AA69" s="191">
        <v>1</v>
      </c>
      <c r="AB69" s="191"/>
      <c r="AC69" s="191">
        <v>1</v>
      </c>
      <c r="AD69" s="158"/>
      <c r="AE69" s="158"/>
      <c r="AF69" s="147"/>
      <c r="AG69" s="147">
        <v>1</v>
      </c>
      <c r="AH69" s="44"/>
      <c r="AI69" s="147">
        <v>1</v>
      </c>
      <c r="AJ69" s="191"/>
      <c r="AK69" s="147">
        <v>1</v>
      </c>
      <c r="AL69" s="191"/>
      <c r="AM69" s="147">
        <v>1</v>
      </c>
      <c r="AN69" s="191"/>
      <c r="AO69" s="147">
        <v>1</v>
      </c>
      <c r="AP69" s="191"/>
      <c r="AQ69" s="147">
        <v>1</v>
      </c>
      <c r="AR69" s="44"/>
      <c r="AS69" s="44"/>
      <c r="AT69" s="392"/>
      <c r="AU69" s="356" t="s">
        <v>1257</v>
      </c>
      <c r="AV69" s="357" t="s">
        <v>1229</v>
      </c>
      <c r="AW69" s="357"/>
      <c r="AX69" s="357" t="s">
        <v>1230</v>
      </c>
    </row>
    <row r="70" spans="1:50" s="188" customFormat="1" x14ac:dyDescent="0.25">
      <c r="A70" s="70"/>
      <c r="B70" s="43"/>
      <c r="C70" s="399"/>
      <c r="D70" s="44">
        <v>1</v>
      </c>
      <c r="E70" s="46"/>
      <c r="F70" s="44">
        <v>1</v>
      </c>
      <c r="G70" s="44"/>
      <c r="H70" s="46">
        <v>1</v>
      </c>
      <c r="I70" s="46"/>
      <c r="J70" s="44">
        <v>1</v>
      </c>
      <c r="K70" s="191"/>
      <c r="L70" s="191"/>
      <c r="M70" s="191"/>
      <c r="N70" s="191"/>
      <c r="O70" s="191"/>
      <c r="P70" s="191"/>
      <c r="Q70" s="191">
        <v>1</v>
      </c>
      <c r="R70" s="191"/>
      <c r="S70" s="191"/>
      <c r="T70" s="48"/>
      <c r="U70" s="48"/>
      <c r="V70" s="48"/>
      <c r="W70" s="191"/>
      <c r="X70" s="191">
        <v>1</v>
      </c>
      <c r="Y70" s="191"/>
      <c r="Z70" s="191">
        <v>1</v>
      </c>
      <c r="AA70" s="191">
        <v>1</v>
      </c>
      <c r="AB70" s="191">
        <v>1</v>
      </c>
      <c r="AC70" s="191"/>
      <c r="AD70" s="158">
        <v>43282</v>
      </c>
      <c r="AE70" s="158">
        <v>43343</v>
      </c>
      <c r="AF70" s="147"/>
      <c r="AG70" s="147">
        <v>1</v>
      </c>
      <c r="AH70" s="44"/>
      <c r="AI70" s="44">
        <v>1</v>
      </c>
      <c r="AJ70" s="191"/>
      <c r="AK70" s="191">
        <v>1</v>
      </c>
      <c r="AL70" s="191"/>
      <c r="AM70" s="191">
        <v>1</v>
      </c>
      <c r="AN70" s="191"/>
      <c r="AO70" s="191">
        <v>1</v>
      </c>
      <c r="AP70" s="191"/>
      <c r="AQ70" s="191">
        <v>1</v>
      </c>
      <c r="AR70" s="44"/>
      <c r="AS70" s="44"/>
      <c r="AT70" s="392"/>
      <c r="AU70" s="356" t="s">
        <v>1258</v>
      </c>
      <c r="AV70" s="357" t="s">
        <v>1231</v>
      </c>
      <c r="AW70" s="357"/>
      <c r="AX70" s="357" t="s">
        <v>1232</v>
      </c>
    </row>
    <row r="71" spans="1:50" s="188" customFormat="1" x14ac:dyDescent="0.25">
      <c r="A71" s="70"/>
      <c r="B71" s="43"/>
      <c r="C71" s="399"/>
      <c r="D71" s="44">
        <v>1</v>
      </c>
      <c r="E71" s="46"/>
      <c r="F71" s="44">
        <v>1</v>
      </c>
      <c r="G71" s="44"/>
      <c r="H71" s="46">
        <v>1</v>
      </c>
      <c r="I71" s="46"/>
      <c r="J71" s="44">
        <v>1</v>
      </c>
      <c r="K71" s="191"/>
      <c r="L71" s="191"/>
      <c r="M71" s="191"/>
      <c r="N71" s="191"/>
      <c r="O71" s="191"/>
      <c r="P71" s="191"/>
      <c r="Q71" s="191">
        <v>1</v>
      </c>
      <c r="R71" s="191"/>
      <c r="S71" s="191"/>
      <c r="T71" s="48"/>
      <c r="U71" s="48"/>
      <c r="V71" s="48"/>
      <c r="W71" s="191"/>
      <c r="X71" s="191">
        <v>1</v>
      </c>
      <c r="Y71" s="191"/>
      <c r="Z71" s="191">
        <v>1</v>
      </c>
      <c r="AA71" s="191">
        <v>1</v>
      </c>
      <c r="AB71" s="191"/>
      <c r="AC71" s="191">
        <v>1</v>
      </c>
      <c r="AD71" s="158"/>
      <c r="AE71" s="158"/>
      <c r="AF71" s="147"/>
      <c r="AG71" s="147">
        <v>1</v>
      </c>
      <c r="AH71" s="44"/>
      <c r="AI71" s="44">
        <v>1</v>
      </c>
      <c r="AJ71" s="191">
        <v>1</v>
      </c>
      <c r="AK71" s="191"/>
      <c r="AL71" s="191"/>
      <c r="AM71" s="191">
        <v>1</v>
      </c>
      <c r="AN71" s="191">
        <v>1</v>
      </c>
      <c r="AO71" s="191"/>
      <c r="AP71" s="191"/>
      <c r="AQ71" s="191">
        <v>1</v>
      </c>
      <c r="AR71" s="44"/>
      <c r="AS71" s="44"/>
      <c r="AT71" s="392"/>
      <c r="AU71" s="356" t="s">
        <v>1259</v>
      </c>
      <c r="AV71" s="357" t="s">
        <v>1233</v>
      </c>
      <c r="AW71" s="357"/>
      <c r="AX71" s="357" t="s">
        <v>1234</v>
      </c>
    </row>
    <row r="72" spans="1:50" s="188" customFormat="1" ht="15.75" thickBot="1" x14ac:dyDescent="0.3">
      <c r="A72" s="70"/>
      <c r="B72" s="43"/>
      <c r="C72" s="399"/>
      <c r="D72" s="44">
        <v>1</v>
      </c>
      <c r="E72" s="46"/>
      <c r="F72" s="44">
        <v>1</v>
      </c>
      <c r="G72" s="44"/>
      <c r="H72" s="46">
        <v>1</v>
      </c>
      <c r="I72" s="46"/>
      <c r="J72" s="44">
        <v>1</v>
      </c>
      <c r="K72" s="191"/>
      <c r="L72" s="191"/>
      <c r="M72" s="191"/>
      <c r="N72" s="191"/>
      <c r="O72" s="191"/>
      <c r="P72" s="191"/>
      <c r="Q72" s="191">
        <v>1</v>
      </c>
      <c r="R72" s="191"/>
      <c r="S72" s="191"/>
      <c r="T72" s="48"/>
      <c r="U72" s="48"/>
      <c r="V72" s="48"/>
      <c r="W72" s="191"/>
      <c r="X72" s="191">
        <v>1</v>
      </c>
      <c r="Y72" s="191"/>
      <c r="Z72" s="191">
        <v>1</v>
      </c>
      <c r="AA72" s="191">
        <v>1</v>
      </c>
      <c r="AB72" s="191"/>
      <c r="AC72" s="191">
        <v>1</v>
      </c>
      <c r="AD72" s="191"/>
      <c r="AE72" s="158"/>
      <c r="AF72" s="147">
        <v>1</v>
      </c>
      <c r="AG72" s="147"/>
      <c r="AH72" s="44">
        <v>1</v>
      </c>
      <c r="AI72" s="44"/>
      <c r="AJ72" s="191">
        <v>1</v>
      </c>
      <c r="AK72" s="191"/>
      <c r="AL72" s="191"/>
      <c r="AM72" s="191">
        <v>1</v>
      </c>
      <c r="AN72" s="191">
        <v>1</v>
      </c>
      <c r="AO72" s="191"/>
      <c r="AP72" s="191">
        <v>1</v>
      </c>
      <c r="AQ72" s="191"/>
      <c r="AR72" s="44"/>
      <c r="AS72" s="44"/>
      <c r="AT72" s="392"/>
      <c r="AU72" s="356" t="s">
        <v>1260</v>
      </c>
      <c r="AV72" s="357" t="s">
        <v>1241</v>
      </c>
      <c r="AW72" s="357"/>
      <c r="AX72" s="357" t="s">
        <v>1235</v>
      </c>
    </row>
    <row r="73" spans="1:50" s="188" customFormat="1" ht="15.75" thickTop="1" x14ac:dyDescent="0.25">
      <c r="A73" s="70"/>
      <c r="B73" s="43"/>
      <c r="C73" s="402"/>
      <c r="D73" s="403">
        <v>1</v>
      </c>
      <c r="E73" s="404"/>
      <c r="F73" s="403">
        <v>1</v>
      </c>
      <c r="G73" s="403"/>
      <c r="H73" s="404">
        <v>1</v>
      </c>
      <c r="I73" s="404"/>
      <c r="J73" s="403">
        <v>1</v>
      </c>
      <c r="K73" s="195"/>
      <c r="L73" s="195"/>
      <c r="M73" s="195"/>
      <c r="N73" s="195"/>
      <c r="O73" s="195"/>
      <c r="P73" s="195"/>
      <c r="Q73" s="195">
        <v>1</v>
      </c>
      <c r="R73" s="195"/>
      <c r="S73" s="195"/>
      <c r="T73" s="405" t="s">
        <v>687</v>
      </c>
      <c r="U73" s="406"/>
      <c r="V73" s="406"/>
      <c r="W73" s="195"/>
      <c r="X73" s="195">
        <v>1</v>
      </c>
      <c r="Y73" s="195"/>
      <c r="Z73" s="195">
        <v>1</v>
      </c>
      <c r="AA73" s="195">
        <v>1</v>
      </c>
      <c r="AB73" s="195"/>
      <c r="AC73" s="195">
        <v>1</v>
      </c>
      <c r="AD73" s="407"/>
      <c r="AE73" s="407"/>
      <c r="AF73" s="408"/>
      <c r="AG73" s="408">
        <v>1</v>
      </c>
      <c r="AH73" s="403"/>
      <c r="AI73" s="408">
        <v>1</v>
      </c>
      <c r="AJ73" s="195"/>
      <c r="AK73" s="408">
        <v>1</v>
      </c>
      <c r="AL73" s="195"/>
      <c r="AM73" s="408">
        <v>1</v>
      </c>
      <c r="AN73" s="195"/>
      <c r="AO73" s="408">
        <v>1</v>
      </c>
      <c r="AP73" s="195"/>
      <c r="AQ73" s="408">
        <v>1</v>
      </c>
      <c r="AR73" s="403"/>
      <c r="AS73" s="403"/>
      <c r="AT73" s="409"/>
      <c r="AU73" s="356" t="s">
        <v>1261</v>
      </c>
      <c r="AV73" s="357" t="s">
        <v>1236</v>
      </c>
      <c r="AW73" s="357"/>
      <c r="AX73" s="357" t="s">
        <v>1237</v>
      </c>
    </row>
    <row r="74" spans="1:50" s="188" customFormat="1" x14ac:dyDescent="0.25">
      <c r="A74" s="70"/>
      <c r="B74" s="43"/>
      <c r="C74" s="399"/>
      <c r="D74" s="44">
        <v>1</v>
      </c>
      <c r="E74" s="46"/>
      <c r="F74" s="44">
        <v>1</v>
      </c>
      <c r="G74" s="44"/>
      <c r="H74" s="46">
        <v>1</v>
      </c>
      <c r="I74" s="46"/>
      <c r="J74" s="44">
        <v>1</v>
      </c>
      <c r="K74" s="191"/>
      <c r="L74" s="191"/>
      <c r="M74" s="191"/>
      <c r="N74" s="191"/>
      <c r="O74" s="191"/>
      <c r="P74" s="191"/>
      <c r="Q74" s="191">
        <v>1</v>
      </c>
      <c r="R74" s="191"/>
      <c r="S74" s="191"/>
      <c r="T74" s="153"/>
      <c r="U74" s="153" t="s">
        <v>686</v>
      </c>
      <c r="V74" s="48"/>
      <c r="W74" s="191"/>
      <c r="X74" s="191">
        <v>1</v>
      </c>
      <c r="Y74" s="191"/>
      <c r="Z74" s="191">
        <v>1</v>
      </c>
      <c r="AA74" s="191">
        <v>1</v>
      </c>
      <c r="AB74" s="191"/>
      <c r="AC74" s="191">
        <v>1</v>
      </c>
      <c r="AD74" s="158"/>
      <c r="AE74" s="158"/>
      <c r="AF74" s="147"/>
      <c r="AG74" s="147">
        <v>1</v>
      </c>
      <c r="AH74" s="44"/>
      <c r="AI74" s="147">
        <v>1</v>
      </c>
      <c r="AJ74" s="191"/>
      <c r="AK74" s="147">
        <v>1</v>
      </c>
      <c r="AL74" s="191"/>
      <c r="AM74" s="147">
        <v>1</v>
      </c>
      <c r="AN74" s="191"/>
      <c r="AO74" s="147">
        <v>1</v>
      </c>
      <c r="AP74" s="191"/>
      <c r="AQ74" s="147">
        <v>1</v>
      </c>
      <c r="AR74" s="44"/>
      <c r="AS74" s="44"/>
      <c r="AT74" s="392"/>
      <c r="AU74" s="356" t="s">
        <v>1262</v>
      </c>
      <c r="AV74" s="357" t="s">
        <v>1238</v>
      </c>
      <c r="AW74" s="357"/>
      <c r="AX74" s="357" t="s">
        <v>1239</v>
      </c>
    </row>
    <row r="75" spans="1:50" s="188" customFormat="1" ht="15.75" thickBot="1" x14ac:dyDescent="0.3">
      <c r="A75" s="70"/>
      <c r="B75" s="43"/>
      <c r="C75" s="546"/>
      <c r="D75" s="420">
        <v>1</v>
      </c>
      <c r="E75" s="547"/>
      <c r="F75" s="420">
        <v>1</v>
      </c>
      <c r="G75" s="420"/>
      <c r="H75" s="547">
        <v>1</v>
      </c>
      <c r="I75" s="547"/>
      <c r="J75" s="420">
        <v>1</v>
      </c>
      <c r="K75" s="422"/>
      <c r="L75" s="422"/>
      <c r="M75" s="422"/>
      <c r="N75" s="422"/>
      <c r="O75" s="422"/>
      <c r="P75" s="422"/>
      <c r="Q75" s="422">
        <v>1</v>
      </c>
      <c r="R75" s="422"/>
      <c r="S75" s="422"/>
      <c r="T75" s="548"/>
      <c r="U75" s="548"/>
      <c r="V75" s="548" t="s">
        <v>689</v>
      </c>
      <c r="W75" s="422"/>
      <c r="X75" s="422">
        <v>1</v>
      </c>
      <c r="Y75" s="422"/>
      <c r="Z75" s="422">
        <v>1</v>
      </c>
      <c r="AA75" s="422">
        <v>1</v>
      </c>
      <c r="AB75" s="422"/>
      <c r="AC75" s="422">
        <v>1</v>
      </c>
      <c r="AD75" s="549"/>
      <c r="AE75" s="549"/>
      <c r="AF75" s="421"/>
      <c r="AG75" s="421">
        <v>1</v>
      </c>
      <c r="AH75" s="420"/>
      <c r="AI75" s="421">
        <v>1</v>
      </c>
      <c r="AJ75" s="422"/>
      <c r="AK75" s="421">
        <v>1</v>
      </c>
      <c r="AL75" s="422"/>
      <c r="AM75" s="421">
        <v>1</v>
      </c>
      <c r="AN75" s="422"/>
      <c r="AO75" s="421">
        <v>1</v>
      </c>
      <c r="AP75" s="422"/>
      <c r="AQ75" s="421">
        <v>1</v>
      </c>
      <c r="AR75" s="420"/>
      <c r="AS75" s="420"/>
      <c r="AT75" s="423"/>
      <c r="AU75" s="356" t="s">
        <v>1263</v>
      </c>
      <c r="AV75" s="357" t="s">
        <v>1240</v>
      </c>
      <c r="AW75" s="357"/>
      <c r="AX75" s="357" t="s">
        <v>1239</v>
      </c>
    </row>
    <row r="76" spans="1:50" s="188" customFormat="1" ht="15.75" thickTop="1" x14ac:dyDescent="0.25">
      <c r="A76" s="70"/>
      <c r="B76" s="43"/>
      <c r="C76" s="398">
        <v>1</v>
      </c>
      <c r="D76" s="380"/>
      <c r="E76" s="384">
        <v>1</v>
      </c>
      <c r="F76" s="380"/>
      <c r="G76" s="380">
        <v>1</v>
      </c>
      <c r="H76" s="384"/>
      <c r="I76" s="384">
        <v>1</v>
      </c>
      <c r="J76" s="380"/>
      <c r="K76" s="381"/>
      <c r="L76" s="381"/>
      <c r="M76" s="381"/>
      <c r="N76" s="381"/>
      <c r="O76" s="381"/>
      <c r="P76" s="381"/>
      <c r="Q76" s="381"/>
      <c r="R76" s="381">
        <v>1</v>
      </c>
      <c r="S76" s="381"/>
      <c r="T76" s="385"/>
      <c r="U76" s="385"/>
      <c r="V76" s="385"/>
      <c r="W76" s="381">
        <v>1</v>
      </c>
      <c r="X76" s="381"/>
      <c r="Y76" s="381">
        <v>1</v>
      </c>
      <c r="Z76" s="381"/>
      <c r="AA76" s="381">
        <v>1</v>
      </c>
      <c r="AB76" s="381"/>
      <c r="AC76" s="381">
        <v>1</v>
      </c>
      <c r="AD76" s="386"/>
      <c r="AE76" s="386"/>
      <c r="AF76" s="383">
        <v>1</v>
      </c>
      <c r="AG76" s="383"/>
      <c r="AH76" s="380"/>
      <c r="AI76" s="383">
        <v>1</v>
      </c>
      <c r="AJ76" s="381"/>
      <c r="AK76" s="381">
        <v>1</v>
      </c>
      <c r="AL76" s="381"/>
      <c r="AM76" s="381">
        <v>1</v>
      </c>
      <c r="AN76" s="381"/>
      <c r="AO76" s="381">
        <v>1</v>
      </c>
      <c r="AP76" s="381"/>
      <c r="AQ76" s="381">
        <v>1</v>
      </c>
      <c r="AR76" s="380"/>
      <c r="AS76" s="380"/>
      <c r="AT76" s="391"/>
      <c r="AU76" s="356" t="s">
        <v>1264</v>
      </c>
      <c r="AV76" s="357" t="s">
        <v>1335</v>
      </c>
      <c r="AW76" s="357"/>
      <c r="AX76" s="357" t="s">
        <v>1336</v>
      </c>
    </row>
    <row r="77" spans="1:50" s="188" customFormat="1" x14ac:dyDescent="0.25">
      <c r="A77" s="70"/>
      <c r="B77" s="43"/>
      <c r="C77" s="399"/>
      <c r="D77" s="44">
        <v>1</v>
      </c>
      <c r="E77" s="46"/>
      <c r="F77" s="44">
        <v>1</v>
      </c>
      <c r="G77" s="44"/>
      <c r="H77" s="46">
        <v>1</v>
      </c>
      <c r="I77" s="46"/>
      <c r="J77" s="44">
        <v>1</v>
      </c>
      <c r="K77" s="191"/>
      <c r="L77" s="191"/>
      <c r="M77" s="191"/>
      <c r="N77" s="191"/>
      <c r="O77" s="191"/>
      <c r="P77" s="191"/>
      <c r="Q77" s="191"/>
      <c r="R77" s="191">
        <v>1</v>
      </c>
      <c r="S77" s="191"/>
      <c r="T77" s="153">
        <v>180154506</v>
      </c>
      <c r="U77" s="48"/>
      <c r="V77" s="48"/>
      <c r="W77" s="191"/>
      <c r="X77" s="191">
        <v>1</v>
      </c>
      <c r="Y77" s="191"/>
      <c r="Z77" s="191">
        <v>1</v>
      </c>
      <c r="AA77" s="191">
        <v>1</v>
      </c>
      <c r="AB77" s="191"/>
      <c r="AC77" s="191">
        <v>1</v>
      </c>
      <c r="AD77" s="158"/>
      <c r="AE77" s="158"/>
      <c r="AF77" s="147"/>
      <c r="AG77" s="147">
        <v>1</v>
      </c>
      <c r="AH77" s="44"/>
      <c r="AI77" s="147">
        <v>1</v>
      </c>
      <c r="AJ77" s="191"/>
      <c r="AK77" s="147">
        <v>1</v>
      </c>
      <c r="AL77" s="191"/>
      <c r="AM77" s="147">
        <v>1</v>
      </c>
      <c r="AN77" s="191"/>
      <c r="AO77" s="147">
        <v>1</v>
      </c>
      <c r="AP77" s="191"/>
      <c r="AQ77" s="147">
        <v>1</v>
      </c>
      <c r="AR77" s="44"/>
      <c r="AS77" s="44"/>
      <c r="AT77" s="392"/>
      <c r="AU77" s="356" t="s">
        <v>1265</v>
      </c>
      <c r="AV77" s="357" t="s">
        <v>1274</v>
      </c>
      <c r="AW77" s="357"/>
      <c r="AX77" s="357" t="s">
        <v>1275</v>
      </c>
    </row>
    <row r="78" spans="1:50" s="188" customFormat="1" x14ac:dyDescent="0.25">
      <c r="A78" s="70"/>
      <c r="B78" s="43"/>
      <c r="C78" s="399"/>
      <c r="D78" s="44">
        <v>1</v>
      </c>
      <c r="E78" s="46"/>
      <c r="F78" s="44">
        <v>1</v>
      </c>
      <c r="G78" s="44"/>
      <c r="H78" s="46">
        <v>1</v>
      </c>
      <c r="I78" s="46"/>
      <c r="J78" s="44">
        <v>1</v>
      </c>
      <c r="K78" s="191"/>
      <c r="L78" s="191"/>
      <c r="M78" s="191"/>
      <c r="N78" s="191"/>
      <c r="O78" s="191"/>
      <c r="P78" s="191"/>
      <c r="Q78" s="191"/>
      <c r="R78" s="191">
        <v>1</v>
      </c>
      <c r="S78" s="191"/>
      <c r="T78" s="153"/>
      <c r="U78" s="153" t="s">
        <v>1291</v>
      </c>
      <c r="V78" s="48"/>
      <c r="W78" s="191"/>
      <c r="X78" s="191">
        <v>1</v>
      </c>
      <c r="Y78" s="191"/>
      <c r="Z78" s="191">
        <v>1</v>
      </c>
      <c r="AA78" s="191">
        <v>1</v>
      </c>
      <c r="AB78" s="191"/>
      <c r="AC78" s="191">
        <v>1</v>
      </c>
      <c r="AD78" s="158"/>
      <c r="AE78" s="158"/>
      <c r="AF78" s="147"/>
      <c r="AG78" s="147">
        <v>1</v>
      </c>
      <c r="AH78" s="44"/>
      <c r="AI78" s="147">
        <v>1</v>
      </c>
      <c r="AJ78" s="191"/>
      <c r="AK78" s="147">
        <v>1</v>
      </c>
      <c r="AL78" s="191"/>
      <c r="AM78" s="147">
        <v>1</v>
      </c>
      <c r="AN78" s="191"/>
      <c r="AO78" s="147">
        <v>1</v>
      </c>
      <c r="AP78" s="191"/>
      <c r="AQ78" s="147">
        <v>1</v>
      </c>
      <c r="AR78" s="44"/>
      <c r="AS78" s="44"/>
      <c r="AT78" s="392"/>
      <c r="AU78" s="356" t="s">
        <v>1266</v>
      </c>
      <c r="AV78" s="357" t="s">
        <v>1276</v>
      </c>
      <c r="AW78" s="357"/>
      <c r="AX78" s="357" t="s">
        <v>1277</v>
      </c>
    </row>
    <row r="79" spans="1:50" s="188" customFormat="1" x14ac:dyDescent="0.25">
      <c r="A79" s="70"/>
      <c r="B79" s="43"/>
      <c r="C79" s="399"/>
      <c r="D79" s="44">
        <v>1</v>
      </c>
      <c r="E79" s="46"/>
      <c r="F79" s="44">
        <v>1</v>
      </c>
      <c r="G79" s="44"/>
      <c r="H79" s="46">
        <v>1</v>
      </c>
      <c r="I79" s="46"/>
      <c r="J79" s="44">
        <v>1</v>
      </c>
      <c r="K79" s="191"/>
      <c r="L79" s="191"/>
      <c r="M79" s="191"/>
      <c r="N79" s="191"/>
      <c r="O79" s="191"/>
      <c r="P79" s="191"/>
      <c r="Q79" s="191"/>
      <c r="R79" s="191">
        <v>1</v>
      </c>
      <c r="S79" s="191"/>
      <c r="T79" s="153"/>
      <c r="U79" s="401"/>
      <c r="V79" s="153" t="s">
        <v>776</v>
      </c>
      <c r="W79" s="191"/>
      <c r="X79" s="191">
        <v>1</v>
      </c>
      <c r="Y79" s="191"/>
      <c r="Z79" s="191">
        <v>1</v>
      </c>
      <c r="AA79" s="191">
        <v>1</v>
      </c>
      <c r="AB79" s="191"/>
      <c r="AC79" s="191">
        <v>1</v>
      </c>
      <c r="AD79" s="158"/>
      <c r="AE79" s="158"/>
      <c r="AF79" s="147"/>
      <c r="AG79" s="147">
        <v>1</v>
      </c>
      <c r="AH79" s="44"/>
      <c r="AI79" s="147">
        <v>1</v>
      </c>
      <c r="AJ79" s="191"/>
      <c r="AK79" s="147">
        <v>1</v>
      </c>
      <c r="AL79" s="191"/>
      <c r="AM79" s="147">
        <v>1</v>
      </c>
      <c r="AN79" s="191"/>
      <c r="AO79" s="147">
        <v>1</v>
      </c>
      <c r="AP79" s="191"/>
      <c r="AQ79" s="147">
        <v>1</v>
      </c>
      <c r="AR79" s="44"/>
      <c r="AS79" s="44"/>
      <c r="AT79" s="392"/>
      <c r="AU79" s="356" t="s">
        <v>1267</v>
      </c>
      <c r="AV79" s="357" t="s">
        <v>1278</v>
      </c>
      <c r="AW79" s="357"/>
      <c r="AX79" s="357" t="s">
        <v>1279</v>
      </c>
    </row>
    <row r="80" spans="1:50" s="188" customFormat="1" x14ac:dyDescent="0.25">
      <c r="A80" s="70"/>
      <c r="B80" s="43"/>
      <c r="C80" s="399"/>
      <c r="D80" s="44">
        <v>1</v>
      </c>
      <c r="E80" s="46"/>
      <c r="F80" s="44">
        <v>1</v>
      </c>
      <c r="G80" s="44"/>
      <c r="H80" s="46">
        <v>1</v>
      </c>
      <c r="I80" s="46"/>
      <c r="J80" s="44">
        <v>1</v>
      </c>
      <c r="K80" s="191"/>
      <c r="L80" s="191"/>
      <c r="M80" s="191"/>
      <c r="N80" s="191"/>
      <c r="O80" s="191"/>
      <c r="P80" s="191"/>
      <c r="Q80" s="191"/>
      <c r="R80" s="191">
        <v>1</v>
      </c>
      <c r="S80" s="191"/>
      <c r="T80" s="48"/>
      <c r="U80" s="48"/>
      <c r="V80" s="48"/>
      <c r="W80" s="191"/>
      <c r="X80" s="191">
        <v>1</v>
      </c>
      <c r="Y80" s="191"/>
      <c r="Z80" s="191">
        <v>1</v>
      </c>
      <c r="AA80" s="191">
        <v>1</v>
      </c>
      <c r="AB80" s="191">
        <v>1</v>
      </c>
      <c r="AC80" s="191"/>
      <c r="AD80" s="158">
        <v>43282</v>
      </c>
      <c r="AE80" s="158">
        <v>43343</v>
      </c>
      <c r="AF80" s="147"/>
      <c r="AG80" s="147">
        <v>1</v>
      </c>
      <c r="AH80" s="44"/>
      <c r="AI80" s="44">
        <v>1</v>
      </c>
      <c r="AJ80" s="191"/>
      <c r="AK80" s="191">
        <v>1</v>
      </c>
      <c r="AL80" s="191"/>
      <c r="AM80" s="191">
        <v>1</v>
      </c>
      <c r="AN80" s="191"/>
      <c r="AO80" s="191">
        <v>1</v>
      </c>
      <c r="AP80" s="191"/>
      <c r="AQ80" s="191">
        <v>1</v>
      </c>
      <c r="AR80" s="44"/>
      <c r="AS80" s="44"/>
      <c r="AT80" s="392"/>
      <c r="AU80" s="356" t="s">
        <v>1268</v>
      </c>
      <c r="AV80" s="357" t="s">
        <v>1280</v>
      </c>
      <c r="AW80" s="357"/>
      <c r="AX80" s="357" t="s">
        <v>1281</v>
      </c>
    </row>
    <row r="81" spans="1:50" s="188" customFormat="1" x14ac:dyDescent="0.25">
      <c r="A81" s="70"/>
      <c r="B81" s="43"/>
      <c r="C81" s="399"/>
      <c r="D81" s="44">
        <v>1</v>
      </c>
      <c r="E81" s="46"/>
      <c r="F81" s="44">
        <v>1</v>
      </c>
      <c r="G81" s="44"/>
      <c r="H81" s="46">
        <v>1</v>
      </c>
      <c r="I81" s="46"/>
      <c r="J81" s="44">
        <v>1</v>
      </c>
      <c r="K81" s="191"/>
      <c r="L81" s="191"/>
      <c r="M81" s="191"/>
      <c r="N81" s="191"/>
      <c r="O81" s="191"/>
      <c r="P81" s="191"/>
      <c r="Q81" s="191"/>
      <c r="R81" s="191">
        <v>1</v>
      </c>
      <c r="S81" s="191"/>
      <c r="T81" s="48"/>
      <c r="U81" s="48"/>
      <c r="V81" s="48"/>
      <c r="W81" s="191"/>
      <c r="X81" s="191">
        <v>1</v>
      </c>
      <c r="Y81" s="191"/>
      <c r="Z81" s="191">
        <v>1</v>
      </c>
      <c r="AA81" s="191">
        <v>1</v>
      </c>
      <c r="AB81" s="191"/>
      <c r="AC81" s="191">
        <v>1</v>
      </c>
      <c r="AD81" s="158"/>
      <c r="AE81" s="158"/>
      <c r="AF81" s="147"/>
      <c r="AG81" s="147">
        <v>1</v>
      </c>
      <c r="AH81" s="44"/>
      <c r="AI81" s="44">
        <v>1</v>
      </c>
      <c r="AJ81" s="191">
        <v>1</v>
      </c>
      <c r="AK81" s="191"/>
      <c r="AL81" s="191"/>
      <c r="AM81" s="191">
        <v>1</v>
      </c>
      <c r="AN81" s="191">
        <v>1</v>
      </c>
      <c r="AO81" s="191"/>
      <c r="AP81" s="191"/>
      <c r="AQ81" s="191">
        <v>1</v>
      </c>
      <c r="AR81" s="44"/>
      <c r="AS81" s="44"/>
      <c r="AT81" s="392"/>
      <c r="AU81" s="356" t="s">
        <v>1269</v>
      </c>
      <c r="AV81" s="357" t="s">
        <v>1282</v>
      </c>
      <c r="AW81" s="357"/>
      <c r="AX81" s="357" t="s">
        <v>1283</v>
      </c>
    </row>
    <row r="82" spans="1:50" s="188" customFormat="1" ht="15.75" thickBot="1" x14ac:dyDescent="0.3">
      <c r="A82" s="70"/>
      <c r="B82" s="43"/>
      <c r="C82" s="399"/>
      <c r="D82" s="44">
        <v>1</v>
      </c>
      <c r="E82" s="46"/>
      <c r="F82" s="44">
        <v>1</v>
      </c>
      <c r="G82" s="44"/>
      <c r="H82" s="46">
        <v>1</v>
      </c>
      <c r="I82" s="46"/>
      <c r="J82" s="44">
        <v>1</v>
      </c>
      <c r="K82" s="191"/>
      <c r="L82" s="191"/>
      <c r="M82" s="191"/>
      <c r="N82" s="191"/>
      <c r="O82" s="191"/>
      <c r="P82" s="191"/>
      <c r="Q82" s="191"/>
      <c r="R82" s="191">
        <v>1</v>
      </c>
      <c r="S82" s="191"/>
      <c r="T82" s="48"/>
      <c r="U82" s="48"/>
      <c r="V82" s="48"/>
      <c r="W82" s="191"/>
      <c r="X82" s="191">
        <v>1</v>
      </c>
      <c r="Y82" s="191"/>
      <c r="Z82" s="191">
        <v>1</v>
      </c>
      <c r="AA82" s="191">
        <v>1</v>
      </c>
      <c r="AB82" s="191"/>
      <c r="AC82" s="191">
        <v>1</v>
      </c>
      <c r="AD82" s="191"/>
      <c r="AE82" s="158"/>
      <c r="AF82" s="147">
        <v>1</v>
      </c>
      <c r="AG82" s="147"/>
      <c r="AH82" s="44">
        <v>1</v>
      </c>
      <c r="AI82" s="44"/>
      <c r="AJ82" s="191">
        <v>1</v>
      </c>
      <c r="AK82" s="191"/>
      <c r="AL82" s="191"/>
      <c r="AM82" s="191">
        <v>1</v>
      </c>
      <c r="AN82" s="191">
        <v>1</v>
      </c>
      <c r="AO82" s="191"/>
      <c r="AP82" s="191">
        <v>1</v>
      </c>
      <c r="AQ82" s="191"/>
      <c r="AR82" s="44"/>
      <c r="AS82" s="44"/>
      <c r="AT82" s="392"/>
      <c r="AU82" s="356" t="s">
        <v>1270</v>
      </c>
      <c r="AV82" s="357" t="s">
        <v>1284</v>
      </c>
      <c r="AW82" s="357"/>
      <c r="AX82" s="357" t="s">
        <v>1285</v>
      </c>
    </row>
    <row r="83" spans="1:50" s="188" customFormat="1" ht="15.75" thickTop="1" x14ac:dyDescent="0.25">
      <c r="A83" s="70"/>
      <c r="B83" s="43"/>
      <c r="C83" s="402"/>
      <c r="D83" s="403">
        <v>1</v>
      </c>
      <c r="E83" s="404"/>
      <c r="F83" s="403">
        <v>1</v>
      </c>
      <c r="G83" s="403"/>
      <c r="H83" s="404">
        <v>1</v>
      </c>
      <c r="I83" s="404"/>
      <c r="J83" s="403">
        <v>1</v>
      </c>
      <c r="K83" s="195"/>
      <c r="L83" s="195"/>
      <c r="M83" s="195"/>
      <c r="N83" s="195"/>
      <c r="O83" s="195"/>
      <c r="P83" s="195"/>
      <c r="Q83" s="195"/>
      <c r="R83" s="195">
        <v>1</v>
      </c>
      <c r="S83" s="195"/>
      <c r="T83" s="405" t="s">
        <v>687</v>
      </c>
      <c r="U83" s="406"/>
      <c r="V83" s="406"/>
      <c r="W83" s="195"/>
      <c r="X83" s="195">
        <v>1</v>
      </c>
      <c r="Y83" s="195"/>
      <c r="Z83" s="195">
        <v>1</v>
      </c>
      <c r="AA83" s="195">
        <v>1</v>
      </c>
      <c r="AB83" s="195"/>
      <c r="AC83" s="195">
        <v>1</v>
      </c>
      <c r="AD83" s="407"/>
      <c r="AE83" s="407"/>
      <c r="AF83" s="408"/>
      <c r="AG83" s="408">
        <v>1</v>
      </c>
      <c r="AH83" s="403"/>
      <c r="AI83" s="408">
        <v>1</v>
      </c>
      <c r="AJ83" s="195"/>
      <c r="AK83" s="408">
        <v>1</v>
      </c>
      <c r="AL83" s="195"/>
      <c r="AM83" s="408">
        <v>1</v>
      </c>
      <c r="AN83" s="195"/>
      <c r="AO83" s="408">
        <v>1</v>
      </c>
      <c r="AP83" s="195"/>
      <c r="AQ83" s="408">
        <v>1</v>
      </c>
      <c r="AR83" s="403"/>
      <c r="AS83" s="403"/>
      <c r="AT83" s="409"/>
      <c r="AU83" s="356" t="s">
        <v>1271</v>
      </c>
      <c r="AV83" s="357" t="s">
        <v>1286</v>
      </c>
      <c r="AW83" s="357"/>
      <c r="AX83" s="357" t="s">
        <v>1287</v>
      </c>
    </row>
    <row r="84" spans="1:50" s="188" customFormat="1" x14ac:dyDescent="0.25">
      <c r="A84" s="70"/>
      <c r="B84" s="43"/>
      <c r="C84" s="399"/>
      <c r="D84" s="44">
        <v>1</v>
      </c>
      <c r="E84" s="46"/>
      <c r="F84" s="44">
        <v>1</v>
      </c>
      <c r="G84" s="44"/>
      <c r="H84" s="46">
        <v>1</v>
      </c>
      <c r="I84" s="46"/>
      <c r="J84" s="44">
        <v>1</v>
      </c>
      <c r="K84" s="191"/>
      <c r="L84" s="191"/>
      <c r="M84" s="191"/>
      <c r="N84" s="191"/>
      <c r="O84" s="191"/>
      <c r="P84" s="191"/>
      <c r="Q84" s="191"/>
      <c r="R84" s="191">
        <v>1</v>
      </c>
      <c r="S84" s="191"/>
      <c r="T84" s="153"/>
      <c r="U84" s="153" t="s">
        <v>686</v>
      </c>
      <c r="V84" s="48"/>
      <c r="W84" s="191"/>
      <c r="X84" s="191">
        <v>1</v>
      </c>
      <c r="Y84" s="191"/>
      <c r="Z84" s="191">
        <v>1</v>
      </c>
      <c r="AA84" s="191">
        <v>1</v>
      </c>
      <c r="AB84" s="191"/>
      <c r="AC84" s="191">
        <v>1</v>
      </c>
      <c r="AD84" s="158"/>
      <c r="AE84" s="158"/>
      <c r="AF84" s="147"/>
      <c r="AG84" s="147">
        <v>1</v>
      </c>
      <c r="AH84" s="44"/>
      <c r="AI84" s="147">
        <v>1</v>
      </c>
      <c r="AJ84" s="191"/>
      <c r="AK84" s="147">
        <v>1</v>
      </c>
      <c r="AL84" s="191"/>
      <c r="AM84" s="147">
        <v>1</v>
      </c>
      <c r="AN84" s="191"/>
      <c r="AO84" s="147">
        <v>1</v>
      </c>
      <c r="AP84" s="191"/>
      <c r="AQ84" s="147">
        <v>1</v>
      </c>
      <c r="AR84" s="44"/>
      <c r="AS84" s="44"/>
      <c r="AT84" s="392"/>
      <c r="AU84" s="356" t="s">
        <v>1272</v>
      </c>
      <c r="AV84" s="357" t="s">
        <v>1288</v>
      </c>
      <c r="AW84" s="357"/>
      <c r="AX84" s="357" t="s">
        <v>1289</v>
      </c>
    </row>
    <row r="85" spans="1:50" s="188" customFormat="1" ht="15.75" thickBot="1" x14ac:dyDescent="0.3">
      <c r="A85" s="70"/>
      <c r="B85" s="43"/>
      <c r="C85" s="546"/>
      <c r="D85" s="420">
        <v>1</v>
      </c>
      <c r="E85" s="547"/>
      <c r="F85" s="420">
        <v>1</v>
      </c>
      <c r="G85" s="420"/>
      <c r="H85" s="547">
        <v>1</v>
      </c>
      <c r="I85" s="547"/>
      <c r="J85" s="420">
        <v>1</v>
      </c>
      <c r="K85" s="422"/>
      <c r="L85" s="422"/>
      <c r="M85" s="422"/>
      <c r="N85" s="422"/>
      <c r="O85" s="422"/>
      <c r="P85" s="422"/>
      <c r="Q85" s="422"/>
      <c r="R85" s="422">
        <v>1</v>
      </c>
      <c r="S85" s="422"/>
      <c r="T85" s="548"/>
      <c r="U85" s="548"/>
      <c r="V85" s="548" t="s">
        <v>689</v>
      </c>
      <c r="W85" s="422"/>
      <c r="X85" s="422">
        <v>1</v>
      </c>
      <c r="Y85" s="422"/>
      <c r="Z85" s="422">
        <v>1</v>
      </c>
      <c r="AA85" s="422">
        <v>1</v>
      </c>
      <c r="AB85" s="422"/>
      <c r="AC85" s="422">
        <v>1</v>
      </c>
      <c r="AD85" s="549"/>
      <c r="AE85" s="549"/>
      <c r="AF85" s="421"/>
      <c r="AG85" s="421">
        <v>1</v>
      </c>
      <c r="AH85" s="420"/>
      <c r="AI85" s="421">
        <v>1</v>
      </c>
      <c r="AJ85" s="422"/>
      <c r="AK85" s="421">
        <v>1</v>
      </c>
      <c r="AL85" s="422"/>
      <c r="AM85" s="421">
        <v>1</v>
      </c>
      <c r="AN85" s="422"/>
      <c r="AO85" s="421">
        <v>1</v>
      </c>
      <c r="AP85" s="422"/>
      <c r="AQ85" s="421">
        <v>1</v>
      </c>
      <c r="AR85" s="420"/>
      <c r="AS85" s="420"/>
      <c r="AT85" s="423"/>
      <c r="AU85" s="356" t="s">
        <v>1273</v>
      </c>
      <c r="AV85" s="357" t="s">
        <v>1290</v>
      </c>
      <c r="AW85" s="357"/>
      <c r="AX85" s="357" t="s">
        <v>1289</v>
      </c>
    </row>
    <row r="86" spans="1:50" s="188" customFormat="1" ht="15.75" thickTop="1" x14ac:dyDescent="0.25">
      <c r="A86" s="70"/>
      <c r="B86" s="43"/>
      <c r="C86" s="398">
        <v>1</v>
      </c>
      <c r="D86" s="380"/>
      <c r="E86" s="384">
        <v>1</v>
      </c>
      <c r="F86" s="380"/>
      <c r="G86" s="380">
        <v>1</v>
      </c>
      <c r="H86" s="384"/>
      <c r="I86" s="384">
        <v>1</v>
      </c>
      <c r="J86" s="380"/>
      <c r="K86" s="381"/>
      <c r="L86" s="381"/>
      <c r="M86" s="381"/>
      <c r="N86" s="381"/>
      <c r="O86" s="381"/>
      <c r="P86" s="381"/>
      <c r="Q86" s="381"/>
      <c r="R86" s="381"/>
      <c r="S86" s="381">
        <v>1</v>
      </c>
      <c r="T86" s="385"/>
      <c r="U86" s="385"/>
      <c r="V86" s="385"/>
      <c r="W86" s="381">
        <v>1</v>
      </c>
      <c r="X86" s="381"/>
      <c r="Y86" s="381">
        <v>1</v>
      </c>
      <c r="Z86" s="381"/>
      <c r="AA86" s="381">
        <v>1</v>
      </c>
      <c r="AB86" s="381"/>
      <c r="AC86" s="381">
        <v>1</v>
      </c>
      <c r="AD86" s="386"/>
      <c r="AE86" s="386"/>
      <c r="AF86" s="383">
        <v>1</v>
      </c>
      <c r="AG86" s="383"/>
      <c r="AH86" s="380"/>
      <c r="AI86" s="383">
        <v>1</v>
      </c>
      <c r="AJ86" s="381"/>
      <c r="AK86" s="381">
        <v>1</v>
      </c>
      <c r="AL86" s="381"/>
      <c r="AM86" s="381">
        <v>1</v>
      </c>
      <c r="AN86" s="381"/>
      <c r="AO86" s="381">
        <v>1</v>
      </c>
      <c r="AP86" s="381"/>
      <c r="AQ86" s="381">
        <v>1</v>
      </c>
      <c r="AR86" s="380"/>
      <c r="AS86" s="380"/>
      <c r="AT86" s="391"/>
      <c r="AU86" s="356" t="s">
        <v>1292</v>
      </c>
      <c r="AV86" s="357" t="s">
        <v>1337</v>
      </c>
      <c r="AW86" s="357"/>
      <c r="AX86" s="357" t="s">
        <v>1338</v>
      </c>
    </row>
    <row r="87" spans="1:50" s="188" customFormat="1" x14ac:dyDescent="0.25">
      <c r="A87" s="70"/>
      <c r="B87" s="43"/>
      <c r="C87" s="399"/>
      <c r="D87" s="44">
        <v>1</v>
      </c>
      <c r="E87" s="46"/>
      <c r="F87" s="44">
        <v>1</v>
      </c>
      <c r="G87" s="44"/>
      <c r="H87" s="46">
        <v>1</v>
      </c>
      <c r="I87" s="46"/>
      <c r="J87" s="44">
        <v>1</v>
      </c>
      <c r="K87" s="191"/>
      <c r="L87" s="191"/>
      <c r="M87" s="191"/>
      <c r="N87" s="191"/>
      <c r="O87" s="191"/>
      <c r="P87" s="191"/>
      <c r="Q87" s="191"/>
      <c r="R87" s="191"/>
      <c r="S87" s="191">
        <v>1</v>
      </c>
      <c r="T87" s="554">
        <v>180154569</v>
      </c>
      <c r="U87" s="554"/>
      <c r="V87" s="554"/>
      <c r="W87" s="191"/>
      <c r="X87" s="191">
        <v>1</v>
      </c>
      <c r="Y87" s="191"/>
      <c r="Z87" s="191">
        <v>1</v>
      </c>
      <c r="AA87" s="191">
        <v>1</v>
      </c>
      <c r="AB87" s="191"/>
      <c r="AC87" s="191">
        <v>1</v>
      </c>
      <c r="AD87" s="158"/>
      <c r="AE87" s="158"/>
      <c r="AF87" s="147"/>
      <c r="AG87" s="147">
        <v>1</v>
      </c>
      <c r="AH87" s="44"/>
      <c r="AI87" s="147">
        <v>1</v>
      </c>
      <c r="AJ87" s="191"/>
      <c r="AK87" s="147">
        <v>1</v>
      </c>
      <c r="AL87" s="191"/>
      <c r="AM87" s="147">
        <v>1</v>
      </c>
      <c r="AN87" s="191"/>
      <c r="AO87" s="147">
        <v>1</v>
      </c>
      <c r="AP87" s="191"/>
      <c r="AQ87" s="147">
        <v>1</v>
      </c>
      <c r="AR87" s="44"/>
      <c r="AS87" s="44"/>
      <c r="AT87" s="392"/>
      <c r="AU87" s="356" t="s">
        <v>1293</v>
      </c>
      <c r="AV87" s="357" t="s">
        <v>1302</v>
      </c>
      <c r="AW87" s="357"/>
      <c r="AX87" s="357" t="s">
        <v>1303</v>
      </c>
    </row>
    <row r="88" spans="1:50" s="188" customFormat="1" x14ac:dyDescent="0.25">
      <c r="A88" s="70"/>
      <c r="B88" s="43"/>
      <c r="C88" s="399"/>
      <c r="D88" s="44">
        <v>1</v>
      </c>
      <c r="E88" s="46"/>
      <c r="F88" s="44">
        <v>1</v>
      </c>
      <c r="G88" s="44"/>
      <c r="H88" s="46">
        <v>1</v>
      </c>
      <c r="I88" s="46"/>
      <c r="J88" s="44">
        <v>1</v>
      </c>
      <c r="K88" s="191"/>
      <c r="L88" s="191"/>
      <c r="M88" s="191"/>
      <c r="N88" s="191"/>
      <c r="O88" s="191"/>
      <c r="P88" s="191"/>
      <c r="Q88" s="191"/>
      <c r="R88" s="191"/>
      <c r="S88" s="191">
        <v>1</v>
      </c>
      <c r="T88" s="554"/>
      <c r="U88" s="554" t="s">
        <v>1072</v>
      </c>
      <c r="V88" s="554"/>
      <c r="W88" s="191"/>
      <c r="X88" s="191">
        <v>1</v>
      </c>
      <c r="Y88" s="191"/>
      <c r="Z88" s="191">
        <v>1</v>
      </c>
      <c r="AA88" s="191">
        <v>1</v>
      </c>
      <c r="AB88" s="191"/>
      <c r="AC88" s="191">
        <v>1</v>
      </c>
      <c r="AD88" s="158"/>
      <c r="AE88" s="158"/>
      <c r="AF88" s="147"/>
      <c r="AG88" s="147">
        <v>1</v>
      </c>
      <c r="AH88" s="44"/>
      <c r="AI88" s="147">
        <v>1</v>
      </c>
      <c r="AJ88" s="191"/>
      <c r="AK88" s="147">
        <v>1</v>
      </c>
      <c r="AL88" s="191"/>
      <c r="AM88" s="147">
        <v>1</v>
      </c>
      <c r="AN88" s="191"/>
      <c r="AO88" s="147">
        <v>1</v>
      </c>
      <c r="AP88" s="191"/>
      <c r="AQ88" s="147">
        <v>1</v>
      </c>
      <c r="AR88" s="44"/>
      <c r="AS88" s="44"/>
      <c r="AT88" s="392"/>
      <c r="AU88" s="356" t="s">
        <v>1294</v>
      </c>
      <c r="AV88" s="357" t="s">
        <v>1304</v>
      </c>
      <c r="AW88" s="357"/>
      <c r="AX88" s="357" t="s">
        <v>1305</v>
      </c>
    </row>
    <row r="89" spans="1:50" s="188" customFormat="1" x14ac:dyDescent="0.25">
      <c r="A89" s="70"/>
      <c r="B89" s="43"/>
      <c r="C89" s="399"/>
      <c r="D89" s="44">
        <v>1</v>
      </c>
      <c r="E89" s="46"/>
      <c r="F89" s="44">
        <v>1</v>
      </c>
      <c r="G89" s="44"/>
      <c r="H89" s="46">
        <v>1</v>
      </c>
      <c r="I89" s="46"/>
      <c r="J89" s="44">
        <v>1</v>
      </c>
      <c r="K89" s="191"/>
      <c r="L89" s="191"/>
      <c r="M89" s="191"/>
      <c r="N89" s="191"/>
      <c r="O89" s="191"/>
      <c r="P89" s="191"/>
      <c r="Q89" s="191"/>
      <c r="R89" s="191"/>
      <c r="S89" s="191">
        <v>1</v>
      </c>
      <c r="T89" s="554"/>
      <c r="U89" s="555"/>
      <c r="V89" s="554" t="s">
        <v>1073</v>
      </c>
      <c r="W89" s="191"/>
      <c r="X89" s="191">
        <v>1</v>
      </c>
      <c r="Y89" s="191"/>
      <c r="Z89" s="191">
        <v>1</v>
      </c>
      <c r="AA89" s="191">
        <v>1</v>
      </c>
      <c r="AB89" s="191"/>
      <c r="AC89" s="191">
        <v>1</v>
      </c>
      <c r="AD89" s="158"/>
      <c r="AE89" s="158"/>
      <c r="AF89" s="147"/>
      <c r="AG89" s="147">
        <v>1</v>
      </c>
      <c r="AH89" s="44"/>
      <c r="AI89" s="147">
        <v>1</v>
      </c>
      <c r="AJ89" s="191"/>
      <c r="AK89" s="147">
        <v>1</v>
      </c>
      <c r="AL89" s="191"/>
      <c r="AM89" s="147">
        <v>1</v>
      </c>
      <c r="AN89" s="191"/>
      <c r="AO89" s="147">
        <v>1</v>
      </c>
      <c r="AP89" s="191"/>
      <c r="AQ89" s="147">
        <v>1</v>
      </c>
      <c r="AR89" s="44"/>
      <c r="AS89" s="44"/>
      <c r="AT89" s="392"/>
      <c r="AU89" s="356" t="s">
        <v>1295</v>
      </c>
      <c r="AV89" s="357" t="s">
        <v>1306</v>
      </c>
      <c r="AW89" s="357"/>
      <c r="AX89" s="357" t="s">
        <v>1307</v>
      </c>
    </row>
    <row r="90" spans="1:50" s="188" customFormat="1" x14ac:dyDescent="0.25">
      <c r="A90" s="70"/>
      <c r="B90" s="43"/>
      <c r="C90" s="399"/>
      <c r="D90" s="44">
        <v>1</v>
      </c>
      <c r="E90" s="46"/>
      <c r="F90" s="44">
        <v>1</v>
      </c>
      <c r="G90" s="44"/>
      <c r="H90" s="46">
        <v>1</v>
      </c>
      <c r="I90" s="46"/>
      <c r="J90" s="44">
        <v>1</v>
      </c>
      <c r="K90" s="191"/>
      <c r="L90" s="191"/>
      <c r="M90" s="191"/>
      <c r="N90" s="191"/>
      <c r="O90" s="191"/>
      <c r="P90" s="191"/>
      <c r="Q90" s="191"/>
      <c r="R90" s="191"/>
      <c r="S90" s="191">
        <v>1</v>
      </c>
      <c r="T90" s="48"/>
      <c r="U90" s="48"/>
      <c r="V90" s="48"/>
      <c r="W90" s="191"/>
      <c r="X90" s="191">
        <v>1</v>
      </c>
      <c r="Y90" s="191"/>
      <c r="Z90" s="191">
        <v>1</v>
      </c>
      <c r="AA90" s="191">
        <v>1</v>
      </c>
      <c r="AB90" s="191">
        <v>1</v>
      </c>
      <c r="AC90" s="191"/>
      <c r="AD90" s="158">
        <v>43282</v>
      </c>
      <c r="AE90" s="158">
        <v>43343</v>
      </c>
      <c r="AF90" s="147"/>
      <c r="AG90" s="147">
        <v>1</v>
      </c>
      <c r="AH90" s="44"/>
      <c r="AI90" s="44">
        <v>1</v>
      </c>
      <c r="AJ90" s="191"/>
      <c r="AK90" s="191">
        <v>1</v>
      </c>
      <c r="AL90" s="191"/>
      <c r="AM90" s="191">
        <v>1</v>
      </c>
      <c r="AN90" s="191"/>
      <c r="AO90" s="191">
        <v>1</v>
      </c>
      <c r="AP90" s="191"/>
      <c r="AQ90" s="191">
        <v>1</v>
      </c>
      <c r="AR90" s="44"/>
      <c r="AS90" s="44"/>
      <c r="AT90" s="392"/>
      <c r="AU90" s="356" t="s">
        <v>1296</v>
      </c>
      <c r="AV90" s="357" t="s">
        <v>1308</v>
      </c>
      <c r="AW90" s="357"/>
      <c r="AX90" s="357" t="s">
        <v>1309</v>
      </c>
    </row>
    <row r="91" spans="1:50" s="188" customFormat="1" x14ac:dyDescent="0.25">
      <c r="A91" s="70"/>
      <c r="B91" s="43"/>
      <c r="C91" s="399"/>
      <c r="D91" s="44">
        <v>1</v>
      </c>
      <c r="E91" s="46"/>
      <c r="F91" s="44">
        <v>1</v>
      </c>
      <c r="G91" s="44"/>
      <c r="H91" s="46">
        <v>1</v>
      </c>
      <c r="I91" s="46"/>
      <c r="J91" s="44">
        <v>1</v>
      </c>
      <c r="K91" s="191"/>
      <c r="L91" s="191"/>
      <c r="M91" s="191"/>
      <c r="N91" s="191"/>
      <c r="O91" s="191"/>
      <c r="P91" s="191"/>
      <c r="Q91" s="191"/>
      <c r="R91" s="191"/>
      <c r="S91" s="191">
        <v>1</v>
      </c>
      <c r="T91" s="48"/>
      <c r="U91" s="48"/>
      <c r="V91" s="48"/>
      <c r="W91" s="191"/>
      <c r="X91" s="191">
        <v>1</v>
      </c>
      <c r="Y91" s="191"/>
      <c r="Z91" s="191">
        <v>1</v>
      </c>
      <c r="AA91" s="191">
        <v>1</v>
      </c>
      <c r="AB91" s="191"/>
      <c r="AC91" s="191">
        <v>1</v>
      </c>
      <c r="AD91" s="158"/>
      <c r="AE91" s="158"/>
      <c r="AF91" s="147"/>
      <c r="AG91" s="147">
        <v>1</v>
      </c>
      <c r="AH91" s="44"/>
      <c r="AI91" s="44">
        <v>1</v>
      </c>
      <c r="AJ91" s="191">
        <v>1</v>
      </c>
      <c r="AK91" s="191"/>
      <c r="AL91" s="191"/>
      <c r="AM91" s="191">
        <v>1</v>
      </c>
      <c r="AN91" s="191">
        <v>1</v>
      </c>
      <c r="AO91" s="191"/>
      <c r="AP91" s="191"/>
      <c r="AQ91" s="191">
        <v>1</v>
      </c>
      <c r="AR91" s="44"/>
      <c r="AS91" s="44"/>
      <c r="AT91" s="392"/>
      <c r="AU91" s="356" t="s">
        <v>1297</v>
      </c>
      <c r="AV91" s="357" t="s">
        <v>1310</v>
      </c>
      <c r="AW91" s="357"/>
      <c r="AX91" s="357" t="s">
        <v>1311</v>
      </c>
    </row>
    <row r="92" spans="1:50" s="188" customFormat="1" ht="15.75" thickBot="1" x14ac:dyDescent="0.3">
      <c r="A92" s="70"/>
      <c r="B92" s="43"/>
      <c r="C92" s="399"/>
      <c r="D92" s="44">
        <v>1</v>
      </c>
      <c r="E92" s="46"/>
      <c r="F92" s="44">
        <v>1</v>
      </c>
      <c r="G92" s="44"/>
      <c r="H92" s="46">
        <v>1</v>
      </c>
      <c r="I92" s="46"/>
      <c r="J92" s="44">
        <v>1</v>
      </c>
      <c r="K92" s="191"/>
      <c r="L92" s="191"/>
      <c r="M92" s="191"/>
      <c r="N92" s="191"/>
      <c r="O92" s="191"/>
      <c r="P92" s="191"/>
      <c r="Q92" s="191"/>
      <c r="R92" s="191"/>
      <c r="S92" s="191">
        <v>1</v>
      </c>
      <c r="T92" s="48"/>
      <c r="U92" s="48"/>
      <c r="V92" s="48"/>
      <c r="W92" s="191"/>
      <c r="X92" s="191">
        <v>1</v>
      </c>
      <c r="Y92" s="191"/>
      <c r="Z92" s="191">
        <v>1</v>
      </c>
      <c r="AA92" s="191">
        <v>1</v>
      </c>
      <c r="AB92" s="191"/>
      <c r="AC92" s="191">
        <v>1</v>
      </c>
      <c r="AD92" s="191"/>
      <c r="AE92" s="158"/>
      <c r="AF92" s="147">
        <v>1</v>
      </c>
      <c r="AG92" s="147"/>
      <c r="AH92" s="44">
        <v>1</v>
      </c>
      <c r="AI92" s="44"/>
      <c r="AJ92" s="191">
        <v>1</v>
      </c>
      <c r="AK92" s="191"/>
      <c r="AL92" s="191"/>
      <c r="AM92" s="191">
        <v>1</v>
      </c>
      <c r="AN92" s="191">
        <v>1</v>
      </c>
      <c r="AO92" s="191"/>
      <c r="AP92" s="191">
        <v>1</v>
      </c>
      <c r="AQ92" s="191"/>
      <c r="AR92" s="44"/>
      <c r="AS92" s="44"/>
      <c r="AT92" s="392"/>
      <c r="AU92" s="356" t="s">
        <v>1298</v>
      </c>
      <c r="AV92" s="357" t="s">
        <v>1312</v>
      </c>
      <c r="AW92" s="357"/>
      <c r="AX92" s="357" t="s">
        <v>1313</v>
      </c>
    </row>
    <row r="93" spans="1:50" s="188" customFormat="1" ht="15.75" thickTop="1" x14ac:dyDescent="0.25">
      <c r="A93" s="70"/>
      <c r="B93" s="43"/>
      <c r="C93" s="402"/>
      <c r="D93" s="403">
        <v>1</v>
      </c>
      <c r="E93" s="404"/>
      <c r="F93" s="403">
        <v>1</v>
      </c>
      <c r="G93" s="403"/>
      <c r="H93" s="404">
        <v>1</v>
      </c>
      <c r="I93" s="404"/>
      <c r="J93" s="403">
        <v>1</v>
      </c>
      <c r="K93" s="195"/>
      <c r="L93" s="195"/>
      <c r="M93" s="195"/>
      <c r="N93" s="195"/>
      <c r="O93" s="195"/>
      <c r="P93" s="195"/>
      <c r="Q93" s="195"/>
      <c r="R93" s="195"/>
      <c r="S93" s="195">
        <v>1</v>
      </c>
      <c r="T93" s="405" t="s">
        <v>687</v>
      </c>
      <c r="U93" s="406"/>
      <c r="V93" s="406"/>
      <c r="W93" s="195"/>
      <c r="X93" s="195">
        <v>1</v>
      </c>
      <c r="Y93" s="195"/>
      <c r="Z93" s="195">
        <v>1</v>
      </c>
      <c r="AA93" s="195">
        <v>1</v>
      </c>
      <c r="AB93" s="195"/>
      <c r="AC93" s="195">
        <v>1</v>
      </c>
      <c r="AD93" s="407"/>
      <c r="AE93" s="407"/>
      <c r="AF93" s="408"/>
      <c r="AG93" s="408">
        <v>1</v>
      </c>
      <c r="AH93" s="403"/>
      <c r="AI93" s="408">
        <v>1</v>
      </c>
      <c r="AJ93" s="195"/>
      <c r="AK93" s="408">
        <v>1</v>
      </c>
      <c r="AL93" s="195"/>
      <c r="AM93" s="408">
        <v>1</v>
      </c>
      <c r="AN93" s="195"/>
      <c r="AO93" s="408">
        <v>1</v>
      </c>
      <c r="AP93" s="195"/>
      <c r="AQ93" s="408">
        <v>1</v>
      </c>
      <c r="AR93" s="403"/>
      <c r="AS93" s="403"/>
      <c r="AT93" s="409"/>
      <c r="AU93" s="356" t="s">
        <v>1299</v>
      </c>
      <c r="AV93" s="357" t="s">
        <v>1314</v>
      </c>
      <c r="AW93" s="357"/>
      <c r="AX93" s="357" t="s">
        <v>1315</v>
      </c>
    </row>
    <row r="94" spans="1:50" s="188" customFormat="1" x14ac:dyDescent="0.25">
      <c r="A94" s="70"/>
      <c r="B94" s="43"/>
      <c r="C94" s="399"/>
      <c r="D94" s="44">
        <v>1</v>
      </c>
      <c r="E94" s="46"/>
      <c r="F94" s="44">
        <v>1</v>
      </c>
      <c r="G94" s="44"/>
      <c r="H94" s="46">
        <v>1</v>
      </c>
      <c r="I94" s="46"/>
      <c r="J94" s="44">
        <v>1</v>
      </c>
      <c r="K94" s="191"/>
      <c r="L94" s="191"/>
      <c r="M94" s="191"/>
      <c r="N94" s="191"/>
      <c r="O94" s="191"/>
      <c r="P94" s="191"/>
      <c r="Q94" s="191"/>
      <c r="R94" s="191"/>
      <c r="S94" s="191">
        <v>1</v>
      </c>
      <c r="T94" s="153"/>
      <c r="U94" s="153" t="s">
        <v>686</v>
      </c>
      <c r="V94" s="48"/>
      <c r="W94" s="191"/>
      <c r="X94" s="191">
        <v>1</v>
      </c>
      <c r="Y94" s="191"/>
      <c r="Z94" s="191">
        <v>1</v>
      </c>
      <c r="AA94" s="191">
        <v>1</v>
      </c>
      <c r="AB94" s="191"/>
      <c r="AC94" s="191">
        <v>1</v>
      </c>
      <c r="AD94" s="158"/>
      <c r="AE94" s="158"/>
      <c r="AF94" s="147"/>
      <c r="AG94" s="147">
        <v>1</v>
      </c>
      <c r="AH94" s="44"/>
      <c r="AI94" s="147">
        <v>1</v>
      </c>
      <c r="AJ94" s="191"/>
      <c r="AK94" s="147">
        <v>1</v>
      </c>
      <c r="AL94" s="191"/>
      <c r="AM94" s="147">
        <v>1</v>
      </c>
      <c r="AN94" s="191"/>
      <c r="AO94" s="147">
        <v>1</v>
      </c>
      <c r="AP94" s="191"/>
      <c r="AQ94" s="147">
        <v>1</v>
      </c>
      <c r="AR94" s="44"/>
      <c r="AS94" s="44"/>
      <c r="AT94" s="392"/>
      <c r="AU94" s="356" t="s">
        <v>1300</v>
      </c>
      <c r="AV94" s="357" t="s">
        <v>1316</v>
      </c>
      <c r="AW94" s="357"/>
      <c r="AX94" s="357" t="s">
        <v>1317</v>
      </c>
    </row>
    <row r="95" spans="1:50" s="188" customFormat="1" ht="15.75" thickBot="1" x14ac:dyDescent="0.3">
      <c r="A95" s="70"/>
      <c r="B95" s="43"/>
      <c r="C95" s="546"/>
      <c r="D95" s="420">
        <v>1</v>
      </c>
      <c r="E95" s="547"/>
      <c r="F95" s="420">
        <v>1</v>
      </c>
      <c r="G95" s="420"/>
      <c r="H95" s="547">
        <v>1</v>
      </c>
      <c r="I95" s="547"/>
      <c r="J95" s="420">
        <v>1</v>
      </c>
      <c r="K95" s="422"/>
      <c r="L95" s="422"/>
      <c r="M95" s="422"/>
      <c r="N95" s="422"/>
      <c r="O95" s="422"/>
      <c r="P95" s="422"/>
      <c r="Q95" s="422"/>
      <c r="R95" s="422"/>
      <c r="S95" s="422">
        <v>1</v>
      </c>
      <c r="T95" s="548"/>
      <c r="U95" s="548"/>
      <c r="V95" s="548" t="s">
        <v>689</v>
      </c>
      <c r="W95" s="422"/>
      <c r="X95" s="422">
        <v>1</v>
      </c>
      <c r="Y95" s="422"/>
      <c r="Z95" s="422">
        <v>1</v>
      </c>
      <c r="AA95" s="422">
        <v>1</v>
      </c>
      <c r="AB95" s="422"/>
      <c r="AC95" s="422">
        <v>1</v>
      </c>
      <c r="AD95" s="549"/>
      <c r="AE95" s="549"/>
      <c r="AF95" s="421"/>
      <c r="AG95" s="421">
        <v>1</v>
      </c>
      <c r="AH95" s="420"/>
      <c r="AI95" s="421">
        <v>1</v>
      </c>
      <c r="AJ95" s="422"/>
      <c r="AK95" s="421">
        <v>1</v>
      </c>
      <c r="AL95" s="422"/>
      <c r="AM95" s="421">
        <v>1</v>
      </c>
      <c r="AN95" s="422"/>
      <c r="AO95" s="421">
        <v>1</v>
      </c>
      <c r="AP95" s="422"/>
      <c r="AQ95" s="421">
        <v>1</v>
      </c>
      <c r="AR95" s="420"/>
      <c r="AS95" s="420"/>
      <c r="AT95" s="423"/>
      <c r="AU95" s="356" t="s">
        <v>1301</v>
      </c>
      <c r="AV95" s="357" t="s">
        <v>1318</v>
      </c>
      <c r="AW95" s="357"/>
      <c r="AX95" s="357" t="s">
        <v>1317</v>
      </c>
    </row>
    <row r="96" spans="1:50" s="188" customFormat="1" ht="15.75" thickTop="1" x14ac:dyDescent="0.25">
      <c r="A96" s="70"/>
      <c r="B96" s="43"/>
      <c r="C96" s="540"/>
      <c r="D96" s="75"/>
      <c r="E96" s="541"/>
      <c r="F96" s="75"/>
      <c r="G96" s="75"/>
      <c r="H96" s="541"/>
      <c r="I96" s="541"/>
      <c r="J96" s="75"/>
      <c r="K96" s="73"/>
      <c r="L96" s="73"/>
      <c r="M96" s="73"/>
      <c r="N96" s="73"/>
      <c r="O96" s="73"/>
      <c r="P96" s="73"/>
      <c r="Q96" s="73"/>
      <c r="R96" s="73"/>
      <c r="S96" s="73"/>
      <c r="T96" s="542"/>
      <c r="U96" s="543"/>
      <c r="V96" s="543"/>
      <c r="W96" s="73"/>
      <c r="X96" s="73"/>
      <c r="Y96" s="73"/>
      <c r="Z96" s="73"/>
      <c r="AA96" s="73"/>
      <c r="AB96" s="73"/>
      <c r="AC96" s="73"/>
      <c r="AD96" s="544"/>
      <c r="AE96" s="544"/>
      <c r="AF96" s="413"/>
      <c r="AG96" s="426"/>
      <c r="AH96" s="75"/>
      <c r="AI96" s="545"/>
      <c r="AJ96" s="73"/>
      <c r="AK96" s="73"/>
      <c r="AL96" s="73"/>
      <c r="AM96" s="73"/>
      <c r="AN96" s="73"/>
      <c r="AO96" s="73"/>
      <c r="AP96" s="73"/>
      <c r="AQ96" s="73"/>
      <c r="AR96" s="73"/>
      <c r="AS96" s="73"/>
      <c r="AT96" s="394"/>
      <c r="AU96" s="356"/>
      <c r="AV96" s="357"/>
      <c r="AW96" s="357"/>
      <c r="AX96" s="357"/>
    </row>
    <row r="97" spans="1:50" s="188" customFormat="1" x14ac:dyDescent="0.25">
      <c r="A97" s="70"/>
      <c r="B97" s="43"/>
      <c r="C97" s="399"/>
      <c r="D97" s="44"/>
      <c r="E97" s="46"/>
      <c r="F97" s="44"/>
      <c r="G97" s="44"/>
      <c r="H97" s="46"/>
      <c r="I97" s="46"/>
      <c r="J97" s="44"/>
      <c r="K97" s="191"/>
      <c r="L97" s="191"/>
      <c r="M97" s="191"/>
      <c r="N97" s="191"/>
      <c r="O97" s="191"/>
      <c r="P97" s="191"/>
      <c r="Q97" s="191"/>
      <c r="R97" s="191"/>
      <c r="S97" s="191"/>
      <c r="T97" s="153"/>
      <c r="U97" s="48"/>
      <c r="V97" s="48"/>
      <c r="W97" s="191"/>
      <c r="X97" s="191"/>
      <c r="Y97" s="191"/>
      <c r="Z97" s="191"/>
      <c r="AA97" s="191"/>
      <c r="AB97" s="191"/>
      <c r="AC97" s="191"/>
      <c r="AD97" s="158"/>
      <c r="AE97" s="158"/>
      <c r="AF97" s="147"/>
      <c r="AG97" s="44"/>
      <c r="AH97" s="44"/>
      <c r="AI97" s="44"/>
      <c r="AJ97" s="191"/>
      <c r="AK97" s="191"/>
      <c r="AL97" s="191"/>
      <c r="AM97" s="191"/>
      <c r="AN97" s="191"/>
      <c r="AO97" s="191"/>
      <c r="AP97" s="191"/>
      <c r="AQ97" s="191"/>
      <c r="AR97" s="191"/>
      <c r="AS97" s="191"/>
      <c r="AT97" s="395"/>
      <c r="AU97" s="356"/>
      <c r="AV97" s="357"/>
      <c r="AW97" s="357"/>
      <c r="AX97" s="357"/>
    </row>
    <row r="98" spans="1:50" s="188" customFormat="1" x14ac:dyDescent="0.25">
      <c r="A98" s="70"/>
      <c r="B98" s="43"/>
      <c r="C98" s="399"/>
      <c r="D98" s="44"/>
      <c r="E98" s="46"/>
      <c r="F98" s="44"/>
      <c r="G98" s="44"/>
      <c r="H98" s="46"/>
      <c r="I98" s="46"/>
      <c r="J98" s="44"/>
      <c r="K98" s="191"/>
      <c r="L98" s="191"/>
      <c r="M98" s="191"/>
      <c r="N98" s="191"/>
      <c r="O98" s="191"/>
      <c r="P98" s="191"/>
      <c r="Q98" s="191"/>
      <c r="R98" s="191"/>
      <c r="S98" s="191"/>
      <c r="T98" s="153"/>
      <c r="U98" s="48"/>
      <c r="V98" s="48"/>
      <c r="W98" s="191"/>
      <c r="X98" s="191"/>
      <c r="Y98" s="191"/>
      <c r="Z98" s="191"/>
      <c r="AA98" s="191"/>
      <c r="AB98" s="191"/>
      <c r="AC98" s="191"/>
      <c r="AD98" s="158"/>
      <c r="AE98" s="158"/>
      <c r="AF98" s="192"/>
      <c r="AG98" s="44"/>
      <c r="AH98" s="44"/>
      <c r="AI98" s="44"/>
      <c r="AJ98" s="191"/>
      <c r="AK98" s="191"/>
      <c r="AL98" s="191"/>
      <c r="AM98" s="191"/>
      <c r="AN98" s="191"/>
      <c r="AO98" s="191"/>
      <c r="AP98" s="191"/>
      <c r="AQ98" s="191"/>
      <c r="AR98" s="191"/>
      <c r="AS98" s="191"/>
      <c r="AT98" s="395"/>
      <c r="AU98" s="356"/>
      <c r="AV98" s="357"/>
      <c r="AW98" s="357"/>
      <c r="AX98" s="357"/>
    </row>
    <row r="99" spans="1:50" s="188" customFormat="1" ht="15.75" thickBot="1" x14ac:dyDescent="0.3">
      <c r="A99" s="70"/>
      <c r="B99" s="43"/>
      <c r="C99" s="399"/>
      <c r="D99" s="44"/>
      <c r="E99" s="46"/>
      <c r="F99" s="44"/>
      <c r="G99" s="44"/>
      <c r="H99" s="46"/>
      <c r="I99" s="46"/>
      <c r="J99" s="44"/>
      <c r="K99" s="191"/>
      <c r="L99" s="191"/>
      <c r="M99" s="191"/>
      <c r="N99" s="191"/>
      <c r="O99" s="191"/>
      <c r="P99" s="191"/>
      <c r="Q99" s="191"/>
      <c r="R99" s="191"/>
      <c r="S99" s="191"/>
      <c r="T99" s="48"/>
      <c r="U99" s="153"/>
      <c r="V99" s="153"/>
      <c r="W99" s="191"/>
      <c r="X99" s="191"/>
      <c r="Y99" s="191"/>
      <c r="Z99" s="191"/>
      <c r="AA99" s="191"/>
      <c r="AB99" s="191"/>
      <c r="AC99" s="191"/>
      <c r="AD99" s="158"/>
      <c r="AE99" s="158"/>
      <c r="AF99" s="147"/>
      <c r="AG99" s="147"/>
      <c r="AH99" s="82"/>
      <c r="AI99" s="82"/>
      <c r="AJ99" s="82"/>
      <c r="AK99" s="82"/>
      <c r="AL99" s="82"/>
      <c r="AM99" s="82"/>
      <c r="AN99" s="82"/>
      <c r="AO99" s="82"/>
      <c r="AP99" s="82"/>
      <c r="AQ99" s="82"/>
      <c r="AR99" s="191"/>
      <c r="AS99" s="191"/>
      <c r="AT99" s="395"/>
      <c r="AU99" s="356"/>
      <c r="AV99" s="357"/>
      <c r="AW99" s="357"/>
      <c r="AX99" s="357"/>
    </row>
    <row r="100" spans="1:50" s="188" customFormat="1" ht="15.75" thickTop="1" x14ac:dyDescent="0.25">
      <c r="A100" s="70"/>
      <c r="B100" s="43"/>
      <c r="C100" s="399"/>
      <c r="D100" s="44"/>
      <c r="E100" s="46"/>
      <c r="F100" s="44"/>
      <c r="G100" s="44"/>
      <c r="H100" s="46"/>
      <c r="I100" s="46"/>
      <c r="J100" s="44"/>
      <c r="K100" s="191"/>
      <c r="L100" s="191"/>
      <c r="M100" s="191"/>
      <c r="N100" s="191"/>
      <c r="O100" s="191"/>
      <c r="P100" s="191"/>
      <c r="Q100" s="191"/>
      <c r="R100" s="191"/>
      <c r="S100" s="191"/>
      <c r="T100" s="48"/>
      <c r="U100" s="153"/>
      <c r="V100" s="153"/>
      <c r="W100" s="191"/>
      <c r="X100" s="191"/>
      <c r="Y100" s="191"/>
      <c r="Z100" s="191"/>
      <c r="AA100" s="191"/>
      <c r="AB100" s="191"/>
      <c r="AC100" s="191"/>
      <c r="AD100" s="158"/>
      <c r="AE100" s="158"/>
      <c r="AF100" s="147"/>
      <c r="AG100" s="192"/>
      <c r="AH100" s="191"/>
      <c r="AI100" s="191"/>
      <c r="AJ100" s="191"/>
      <c r="AK100" s="191"/>
      <c r="AL100" s="191"/>
      <c r="AM100" s="191"/>
      <c r="AN100" s="191"/>
      <c r="AO100" s="191"/>
      <c r="AP100" s="191"/>
      <c r="AQ100" s="191"/>
      <c r="AR100" s="191"/>
      <c r="AS100" s="191"/>
      <c r="AT100" s="395"/>
      <c r="AU100" s="356"/>
      <c r="AV100" s="357"/>
      <c r="AW100" s="357"/>
      <c r="AX100" s="357"/>
    </row>
    <row r="101" spans="1:50" s="188" customFormat="1" x14ac:dyDescent="0.25">
      <c r="A101" s="70"/>
      <c r="B101" s="43"/>
      <c r="C101" s="399"/>
      <c r="D101" s="44"/>
      <c r="E101" s="46"/>
      <c r="F101" s="44"/>
      <c r="G101" s="44"/>
      <c r="H101" s="46"/>
      <c r="I101" s="46"/>
      <c r="J101" s="44"/>
      <c r="K101" s="191"/>
      <c r="L101" s="191"/>
      <c r="M101" s="191"/>
      <c r="N101" s="191"/>
      <c r="O101" s="191"/>
      <c r="P101" s="191"/>
      <c r="Q101" s="191"/>
      <c r="R101" s="191"/>
      <c r="S101" s="191"/>
      <c r="T101" s="48"/>
      <c r="U101" s="153"/>
      <c r="V101" s="153"/>
      <c r="W101" s="191"/>
      <c r="X101" s="191"/>
      <c r="Y101" s="191"/>
      <c r="Z101" s="191"/>
      <c r="AA101" s="191"/>
      <c r="AB101" s="191"/>
      <c r="AC101" s="191"/>
      <c r="AD101" s="158"/>
      <c r="AE101" s="191"/>
      <c r="AF101" s="147"/>
      <c r="AG101" s="44"/>
      <c r="AH101" s="191"/>
      <c r="AI101" s="191"/>
      <c r="AJ101" s="191"/>
      <c r="AK101" s="191"/>
      <c r="AL101" s="191"/>
      <c r="AM101" s="191"/>
      <c r="AN101" s="191"/>
      <c r="AO101" s="191"/>
      <c r="AP101" s="191"/>
      <c r="AQ101" s="191"/>
      <c r="AR101" s="191"/>
      <c r="AS101" s="191"/>
      <c r="AT101" s="395"/>
      <c r="AU101" s="356"/>
      <c r="AV101" s="357"/>
      <c r="AW101" s="357"/>
      <c r="AX101" s="357"/>
    </row>
    <row r="102" spans="1:50" s="188" customFormat="1" x14ac:dyDescent="0.25">
      <c r="A102" s="70"/>
      <c r="B102" s="43"/>
      <c r="C102" s="399"/>
      <c r="D102" s="44"/>
      <c r="E102" s="46"/>
      <c r="F102" s="44"/>
      <c r="G102" s="44"/>
      <c r="H102" s="46"/>
      <c r="I102" s="46"/>
      <c r="J102" s="44"/>
      <c r="K102" s="191"/>
      <c r="L102" s="191"/>
      <c r="M102" s="191"/>
      <c r="N102" s="191"/>
      <c r="O102" s="191"/>
      <c r="P102" s="191"/>
      <c r="Q102" s="191"/>
      <c r="R102" s="191"/>
      <c r="S102" s="191"/>
      <c r="T102" s="48"/>
      <c r="U102" s="153"/>
      <c r="V102" s="153"/>
      <c r="W102" s="191"/>
      <c r="X102" s="191"/>
      <c r="Y102" s="191"/>
      <c r="Z102" s="191"/>
      <c r="AA102" s="191"/>
      <c r="AB102" s="191"/>
      <c r="AC102" s="191"/>
      <c r="AD102" s="158"/>
      <c r="AE102" s="191"/>
      <c r="AF102" s="192"/>
      <c r="AG102" s="44"/>
      <c r="AH102" s="191"/>
      <c r="AI102" s="191"/>
      <c r="AJ102" s="191"/>
      <c r="AK102" s="191"/>
      <c r="AL102" s="191"/>
      <c r="AM102" s="191"/>
      <c r="AN102" s="191"/>
      <c r="AO102" s="191"/>
      <c r="AP102" s="191"/>
      <c r="AQ102" s="191"/>
      <c r="AR102" s="191"/>
      <c r="AS102" s="191"/>
      <c r="AT102" s="395"/>
      <c r="AU102" s="356"/>
      <c r="AV102" s="357"/>
      <c r="AW102" s="357"/>
      <c r="AX102" s="357"/>
    </row>
    <row r="103" spans="1:50" s="188" customFormat="1" x14ac:dyDescent="0.25">
      <c r="A103" s="70"/>
      <c r="B103" s="43"/>
      <c r="C103" s="399"/>
      <c r="D103" s="44"/>
      <c r="E103" s="46"/>
      <c r="F103" s="44"/>
      <c r="G103" s="44"/>
      <c r="H103" s="46"/>
      <c r="I103" s="46"/>
      <c r="J103" s="44"/>
      <c r="K103" s="191"/>
      <c r="L103" s="191"/>
      <c r="M103" s="191"/>
      <c r="N103" s="191"/>
      <c r="O103" s="191"/>
      <c r="P103" s="191"/>
      <c r="Q103" s="191"/>
      <c r="R103" s="191"/>
      <c r="S103" s="191"/>
      <c r="T103" s="48"/>
      <c r="U103" s="153"/>
      <c r="V103" s="153"/>
      <c r="W103" s="191"/>
      <c r="X103" s="191"/>
      <c r="Y103" s="191"/>
      <c r="Z103" s="191"/>
      <c r="AA103" s="191"/>
      <c r="AB103" s="191"/>
      <c r="AC103" s="191"/>
      <c r="AD103" s="191"/>
      <c r="AE103" s="158"/>
      <c r="AF103" s="147"/>
      <c r="AG103" s="147"/>
      <c r="AH103" s="191"/>
      <c r="AI103" s="191"/>
      <c r="AJ103" s="191"/>
      <c r="AK103" s="191"/>
      <c r="AL103" s="191"/>
      <c r="AM103" s="191"/>
      <c r="AN103" s="191"/>
      <c r="AO103" s="191"/>
      <c r="AP103" s="191"/>
      <c r="AQ103" s="191"/>
      <c r="AR103" s="191"/>
      <c r="AS103" s="191"/>
      <c r="AT103" s="395"/>
      <c r="AU103" s="356"/>
      <c r="AV103" s="357"/>
      <c r="AW103" s="357"/>
      <c r="AX103" s="357"/>
    </row>
    <row r="104" spans="1:50" s="188" customFormat="1" x14ac:dyDescent="0.25">
      <c r="A104" s="70"/>
      <c r="B104" s="43"/>
      <c r="C104" s="399"/>
      <c r="D104" s="44"/>
      <c r="E104" s="46"/>
      <c r="F104" s="44"/>
      <c r="G104" s="44"/>
      <c r="H104" s="46"/>
      <c r="I104" s="46"/>
      <c r="J104" s="44"/>
      <c r="K104" s="191"/>
      <c r="L104" s="191"/>
      <c r="M104" s="191"/>
      <c r="N104" s="191"/>
      <c r="O104" s="191"/>
      <c r="P104" s="191"/>
      <c r="Q104" s="191"/>
      <c r="R104" s="191"/>
      <c r="S104" s="191"/>
      <c r="T104" s="48"/>
      <c r="U104" s="153"/>
      <c r="V104" s="153"/>
      <c r="W104" s="191"/>
      <c r="X104" s="191"/>
      <c r="Y104" s="191"/>
      <c r="Z104" s="191"/>
      <c r="AA104" s="191"/>
      <c r="AB104" s="191"/>
      <c r="AC104" s="191"/>
      <c r="AD104" s="191"/>
      <c r="AE104" s="158"/>
      <c r="AF104" s="147"/>
      <c r="AG104" s="192"/>
      <c r="AH104" s="191"/>
      <c r="AI104" s="191"/>
      <c r="AJ104" s="191"/>
      <c r="AK104" s="191"/>
      <c r="AL104" s="191"/>
      <c r="AM104" s="191"/>
      <c r="AN104" s="191"/>
      <c r="AO104" s="191"/>
      <c r="AP104" s="191"/>
      <c r="AQ104" s="191"/>
      <c r="AR104" s="191"/>
      <c r="AS104" s="191"/>
      <c r="AT104" s="395"/>
      <c r="AU104" s="356"/>
      <c r="AV104" s="357"/>
      <c r="AW104" s="357"/>
      <c r="AX104" s="357"/>
    </row>
    <row r="105" spans="1:50" s="188" customFormat="1" x14ac:dyDescent="0.25">
      <c r="A105" s="70"/>
      <c r="B105" s="43"/>
      <c r="C105" s="399"/>
      <c r="D105" s="44"/>
      <c r="E105" s="46"/>
      <c r="F105" s="44"/>
      <c r="G105" s="44"/>
      <c r="H105" s="46"/>
      <c r="I105" s="46"/>
      <c r="J105" s="44"/>
      <c r="K105" s="191"/>
      <c r="L105" s="191"/>
      <c r="M105" s="191"/>
      <c r="N105" s="191"/>
      <c r="O105" s="191"/>
      <c r="P105" s="191"/>
      <c r="Q105" s="191"/>
      <c r="R105" s="191"/>
      <c r="S105" s="191"/>
      <c r="T105" s="48"/>
      <c r="U105" s="153"/>
      <c r="V105" s="153"/>
      <c r="W105" s="191"/>
      <c r="X105" s="191"/>
      <c r="Y105" s="191"/>
      <c r="Z105" s="191"/>
      <c r="AA105" s="191"/>
      <c r="AB105" s="191"/>
      <c r="AC105" s="191"/>
      <c r="AD105" s="191"/>
      <c r="AE105" s="158"/>
      <c r="AF105" s="147"/>
      <c r="AG105" s="44"/>
      <c r="AH105" s="191"/>
      <c r="AI105" s="191"/>
      <c r="AJ105" s="191"/>
      <c r="AK105" s="191"/>
      <c r="AL105" s="191"/>
      <c r="AM105" s="191"/>
      <c r="AN105" s="191"/>
      <c r="AO105" s="191"/>
      <c r="AP105" s="191"/>
      <c r="AQ105" s="191"/>
      <c r="AR105" s="191"/>
      <c r="AS105" s="191"/>
      <c r="AT105" s="395"/>
      <c r="AU105" s="356"/>
      <c r="AV105" s="357"/>
      <c r="AW105" s="357"/>
      <c r="AX105" s="357"/>
    </row>
    <row r="106" spans="1:50" s="188" customFormat="1" x14ac:dyDescent="0.25">
      <c r="A106" s="70"/>
      <c r="B106" s="43"/>
      <c r="C106" s="399"/>
      <c r="D106" s="44"/>
      <c r="E106" s="46"/>
      <c r="F106" s="44"/>
      <c r="G106" s="44"/>
      <c r="H106" s="46"/>
      <c r="I106" s="46"/>
      <c r="J106" s="44"/>
      <c r="K106" s="191"/>
      <c r="L106" s="191"/>
      <c r="M106" s="191"/>
      <c r="N106" s="191"/>
      <c r="O106" s="191"/>
      <c r="P106" s="191"/>
      <c r="Q106" s="191"/>
      <c r="R106" s="191"/>
      <c r="S106" s="191"/>
      <c r="T106" s="48"/>
      <c r="U106" s="153"/>
      <c r="V106" s="153"/>
      <c r="W106" s="191"/>
      <c r="X106" s="191"/>
      <c r="Y106" s="191"/>
      <c r="Z106" s="191"/>
      <c r="AA106" s="191"/>
      <c r="AB106" s="191"/>
      <c r="AC106" s="191"/>
      <c r="AD106" s="191"/>
      <c r="AE106" s="158"/>
      <c r="AF106" s="192"/>
      <c r="AG106" s="44"/>
      <c r="AH106" s="191"/>
      <c r="AI106" s="191"/>
      <c r="AJ106" s="191"/>
      <c r="AK106" s="191"/>
      <c r="AL106" s="191"/>
      <c r="AM106" s="191"/>
      <c r="AN106" s="191"/>
      <c r="AO106" s="191"/>
      <c r="AP106" s="191"/>
      <c r="AQ106" s="191"/>
      <c r="AR106" s="191"/>
      <c r="AS106" s="191"/>
      <c r="AT106" s="395"/>
      <c r="AU106" s="356"/>
      <c r="AV106" s="357"/>
      <c r="AW106" s="357"/>
      <c r="AX106" s="357"/>
    </row>
    <row r="107" spans="1:50" s="188" customFormat="1" x14ac:dyDescent="0.25">
      <c r="A107" s="70"/>
      <c r="B107" s="43"/>
      <c r="C107" s="399"/>
      <c r="D107" s="44"/>
      <c r="E107" s="46"/>
      <c r="F107" s="44"/>
      <c r="G107" s="44"/>
      <c r="H107" s="46"/>
      <c r="I107" s="46"/>
      <c r="J107" s="44"/>
      <c r="K107" s="191"/>
      <c r="L107" s="191"/>
      <c r="M107" s="191"/>
      <c r="N107" s="191"/>
      <c r="O107" s="191"/>
      <c r="P107" s="191"/>
      <c r="Q107" s="191"/>
      <c r="R107" s="191"/>
      <c r="S107" s="191"/>
      <c r="T107" s="48"/>
      <c r="U107" s="153"/>
      <c r="V107" s="153"/>
      <c r="W107" s="191"/>
      <c r="X107" s="191"/>
      <c r="Y107" s="191"/>
      <c r="Z107" s="191"/>
      <c r="AA107" s="191"/>
      <c r="AB107" s="191"/>
      <c r="AC107" s="191"/>
      <c r="AD107" s="191"/>
      <c r="AE107" s="191"/>
      <c r="AF107" s="147"/>
      <c r="AG107" s="147"/>
      <c r="AH107" s="191"/>
      <c r="AI107" s="191"/>
      <c r="AJ107" s="191"/>
      <c r="AK107" s="191"/>
      <c r="AL107" s="191"/>
      <c r="AM107" s="191"/>
      <c r="AN107" s="191"/>
      <c r="AO107" s="191"/>
      <c r="AP107" s="191"/>
      <c r="AQ107" s="191"/>
      <c r="AR107" s="191"/>
      <c r="AS107" s="191"/>
      <c r="AT107" s="395"/>
      <c r="AU107" s="356"/>
      <c r="AV107" s="357"/>
      <c r="AW107" s="357"/>
      <c r="AX107" s="357"/>
    </row>
    <row r="108" spans="1:50" s="188" customFormat="1" x14ac:dyDescent="0.25">
      <c r="A108" s="70"/>
      <c r="B108" s="43"/>
      <c r="C108" s="399"/>
      <c r="D108" s="44"/>
      <c r="E108" s="46"/>
      <c r="F108" s="44"/>
      <c r="G108" s="44"/>
      <c r="H108" s="46"/>
      <c r="I108" s="46"/>
      <c r="J108" s="44"/>
      <c r="K108" s="191"/>
      <c r="L108" s="191"/>
      <c r="M108" s="191"/>
      <c r="N108" s="191"/>
      <c r="O108" s="191"/>
      <c r="P108" s="191"/>
      <c r="Q108" s="191"/>
      <c r="R108" s="191"/>
      <c r="S108" s="191"/>
      <c r="T108" s="48"/>
      <c r="U108" s="153"/>
      <c r="V108" s="153"/>
      <c r="W108" s="191"/>
      <c r="X108" s="191"/>
      <c r="Y108" s="191"/>
      <c r="Z108" s="191"/>
      <c r="AA108" s="191"/>
      <c r="AB108" s="191"/>
      <c r="AC108" s="191"/>
      <c r="AD108" s="191"/>
      <c r="AE108" s="191"/>
      <c r="AF108" s="147"/>
      <c r="AG108" s="192"/>
      <c r="AH108" s="191"/>
      <c r="AI108" s="191"/>
      <c r="AJ108" s="191"/>
      <c r="AK108" s="191"/>
      <c r="AL108" s="191"/>
      <c r="AM108" s="191"/>
      <c r="AN108" s="191"/>
      <c r="AO108" s="191"/>
      <c r="AP108" s="191"/>
      <c r="AQ108" s="191"/>
      <c r="AR108" s="191"/>
      <c r="AS108" s="191"/>
      <c r="AT108" s="395"/>
      <c r="AU108" s="356"/>
      <c r="AV108" s="357"/>
      <c r="AW108" s="357"/>
      <c r="AX108" s="357"/>
    </row>
    <row r="109" spans="1:50" s="188" customFormat="1" x14ac:dyDescent="0.25">
      <c r="A109" s="70"/>
      <c r="B109" s="43"/>
      <c r="C109" s="400"/>
      <c r="D109" s="191"/>
      <c r="E109" s="64"/>
      <c r="F109" s="191"/>
      <c r="G109" s="191"/>
      <c r="H109" s="64"/>
      <c r="I109" s="64"/>
      <c r="J109" s="191"/>
      <c r="K109" s="191"/>
      <c r="L109" s="191"/>
      <c r="M109" s="191"/>
      <c r="N109" s="191"/>
      <c r="O109" s="191"/>
      <c r="P109" s="191"/>
      <c r="Q109" s="191"/>
      <c r="R109" s="191"/>
      <c r="S109" s="191"/>
      <c r="T109" s="153"/>
      <c r="U109" s="153"/>
      <c r="V109" s="153"/>
      <c r="W109" s="191"/>
      <c r="X109" s="191"/>
      <c r="Y109" s="191"/>
      <c r="Z109" s="191"/>
      <c r="AA109" s="191"/>
      <c r="AB109" s="191"/>
      <c r="AC109" s="191"/>
      <c r="AD109" s="191"/>
      <c r="AE109" s="191"/>
      <c r="AF109" s="193"/>
      <c r="AG109" s="193"/>
      <c r="AH109" s="191"/>
      <c r="AI109" s="191"/>
      <c r="AJ109" s="191"/>
      <c r="AK109" s="191"/>
      <c r="AL109" s="191"/>
      <c r="AM109" s="191"/>
      <c r="AN109" s="191"/>
      <c r="AO109" s="191"/>
      <c r="AP109" s="191"/>
      <c r="AQ109" s="191"/>
      <c r="AR109" s="191"/>
      <c r="AS109" s="191"/>
      <c r="AT109" s="395"/>
      <c r="AU109" s="356"/>
      <c r="AV109" s="357"/>
      <c r="AW109" s="357"/>
      <c r="AX109" s="357"/>
    </row>
    <row r="110" spans="1:50" s="188" customFormat="1" x14ac:dyDescent="0.25">
      <c r="B110" s="43"/>
      <c r="C110" s="400"/>
      <c r="D110" s="191"/>
      <c r="E110" s="64"/>
      <c r="F110" s="191"/>
      <c r="G110" s="191"/>
      <c r="H110" s="64"/>
      <c r="I110" s="64"/>
      <c r="J110" s="191"/>
      <c r="K110" s="191"/>
      <c r="L110" s="191"/>
      <c r="M110" s="191"/>
      <c r="N110" s="191"/>
      <c r="O110" s="191"/>
      <c r="P110" s="191"/>
      <c r="Q110" s="191"/>
      <c r="R110" s="191"/>
      <c r="S110" s="191"/>
      <c r="T110" s="153"/>
      <c r="U110" s="153"/>
      <c r="V110" s="153"/>
      <c r="W110" s="191"/>
      <c r="X110" s="191"/>
      <c r="Y110" s="191"/>
      <c r="Z110" s="191"/>
      <c r="AA110" s="191"/>
      <c r="AB110" s="191"/>
      <c r="AC110" s="191"/>
      <c r="AD110" s="191"/>
      <c r="AE110" s="191"/>
      <c r="AF110" s="193"/>
      <c r="AG110" s="193"/>
      <c r="AH110" s="191"/>
      <c r="AI110" s="191"/>
      <c r="AJ110" s="191"/>
      <c r="AK110" s="191"/>
      <c r="AL110" s="191"/>
      <c r="AM110" s="191"/>
      <c r="AN110" s="191"/>
      <c r="AO110" s="191"/>
      <c r="AP110" s="191"/>
      <c r="AQ110" s="191"/>
      <c r="AR110" s="191"/>
      <c r="AS110" s="191"/>
      <c r="AT110" s="395"/>
      <c r="AU110" s="356"/>
      <c r="AV110" s="357"/>
      <c r="AW110" s="357"/>
      <c r="AX110" s="357"/>
    </row>
    <row r="111" spans="1:50" s="188" customFormat="1" x14ac:dyDescent="0.25">
      <c r="B111" s="43"/>
      <c r="C111" s="400"/>
      <c r="D111" s="191"/>
      <c r="E111" s="64"/>
      <c r="F111" s="191"/>
      <c r="G111" s="191"/>
      <c r="H111" s="64"/>
      <c r="I111" s="64"/>
      <c r="J111" s="191"/>
      <c r="K111" s="191"/>
      <c r="L111" s="191"/>
      <c r="M111" s="191"/>
      <c r="N111" s="191"/>
      <c r="O111" s="191"/>
      <c r="P111" s="191"/>
      <c r="Q111" s="191"/>
      <c r="R111" s="191"/>
      <c r="S111" s="191"/>
      <c r="T111" s="153"/>
      <c r="U111" s="153"/>
      <c r="V111" s="153"/>
      <c r="W111" s="191"/>
      <c r="X111" s="191"/>
      <c r="Y111" s="191"/>
      <c r="Z111" s="191"/>
      <c r="AA111" s="191"/>
      <c r="AB111" s="191"/>
      <c r="AC111" s="191"/>
      <c r="AD111" s="191"/>
      <c r="AE111" s="191"/>
      <c r="AF111" s="193"/>
      <c r="AG111" s="193"/>
      <c r="AH111" s="191"/>
      <c r="AI111" s="191"/>
      <c r="AJ111" s="191"/>
      <c r="AK111" s="191"/>
      <c r="AL111" s="191"/>
      <c r="AM111" s="191"/>
      <c r="AN111" s="191"/>
      <c r="AO111" s="191"/>
      <c r="AP111" s="191"/>
      <c r="AQ111" s="191"/>
      <c r="AR111" s="191"/>
      <c r="AS111" s="191"/>
      <c r="AT111" s="395"/>
      <c r="AU111" s="356"/>
      <c r="AV111" s="357"/>
      <c r="AW111" s="357"/>
      <c r="AX111" s="357"/>
    </row>
    <row r="112" spans="1:50" s="188" customFormat="1" x14ac:dyDescent="0.25">
      <c r="B112" s="43"/>
      <c r="C112" s="400"/>
      <c r="D112" s="191"/>
      <c r="E112" s="64"/>
      <c r="F112" s="191"/>
      <c r="G112" s="191"/>
      <c r="H112" s="64"/>
      <c r="I112" s="64"/>
      <c r="J112" s="191"/>
      <c r="K112" s="191"/>
      <c r="L112" s="191"/>
      <c r="M112" s="191"/>
      <c r="N112" s="191"/>
      <c r="O112" s="191"/>
      <c r="P112" s="191"/>
      <c r="Q112" s="191"/>
      <c r="R112" s="191"/>
      <c r="S112" s="191"/>
      <c r="T112" s="153"/>
      <c r="U112" s="153"/>
      <c r="V112" s="153"/>
      <c r="W112" s="191"/>
      <c r="X112" s="191"/>
      <c r="Y112" s="191"/>
      <c r="Z112" s="191"/>
      <c r="AA112" s="191"/>
      <c r="AB112" s="191"/>
      <c r="AC112" s="191"/>
      <c r="AD112" s="191"/>
      <c r="AE112" s="191"/>
      <c r="AF112" s="193"/>
      <c r="AG112" s="193"/>
      <c r="AH112" s="191"/>
      <c r="AI112" s="191"/>
      <c r="AJ112" s="191"/>
      <c r="AK112" s="191"/>
      <c r="AL112" s="191"/>
      <c r="AM112" s="191"/>
      <c r="AN112" s="191"/>
      <c r="AO112" s="191"/>
      <c r="AP112" s="191"/>
      <c r="AQ112" s="191"/>
      <c r="AR112" s="191"/>
      <c r="AS112" s="191"/>
      <c r="AT112" s="395"/>
      <c r="AU112" s="356"/>
      <c r="AV112" s="357"/>
      <c r="AW112" s="357"/>
      <c r="AX112" s="357"/>
    </row>
    <row r="113" spans="2:50" s="188" customFormat="1" x14ac:dyDescent="0.25">
      <c r="B113" s="43"/>
      <c r="C113" s="400"/>
      <c r="D113" s="191"/>
      <c r="E113" s="64"/>
      <c r="F113" s="191"/>
      <c r="G113" s="191"/>
      <c r="H113" s="64"/>
      <c r="I113" s="64"/>
      <c r="J113" s="191"/>
      <c r="K113" s="191"/>
      <c r="L113" s="191"/>
      <c r="M113" s="191"/>
      <c r="N113" s="191"/>
      <c r="O113" s="191"/>
      <c r="P113" s="191"/>
      <c r="Q113" s="191"/>
      <c r="R113" s="191"/>
      <c r="S113" s="191"/>
      <c r="T113" s="153"/>
      <c r="U113" s="153"/>
      <c r="V113" s="153"/>
      <c r="W113" s="191"/>
      <c r="X113" s="191"/>
      <c r="Y113" s="191"/>
      <c r="Z113" s="191"/>
      <c r="AA113" s="191"/>
      <c r="AB113" s="191"/>
      <c r="AC113" s="191"/>
      <c r="AD113" s="191"/>
      <c r="AE113" s="191"/>
      <c r="AF113" s="193"/>
      <c r="AG113" s="193"/>
      <c r="AH113" s="191"/>
      <c r="AI113" s="191"/>
      <c r="AJ113" s="191"/>
      <c r="AK113" s="191"/>
      <c r="AL113" s="191"/>
      <c r="AM113" s="191"/>
      <c r="AN113" s="191"/>
      <c r="AO113" s="191"/>
      <c r="AP113" s="191"/>
      <c r="AQ113" s="191"/>
      <c r="AR113" s="191"/>
      <c r="AS113" s="191"/>
      <c r="AT113" s="395"/>
      <c r="AU113" s="356"/>
      <c r="AV113" s="357"/>
      <c r="AW113" s="357"/>
      <c r="AX113" s="357"/>
    </row>
    <row r="114" spans="2:50" s="188" customFormat="1" x14ac:dyDescent="0.25">
      <c r="B114" s="43"/>
      <c r="C114" s="400"/>
      <c r="D114" s="191"/>
      <c r="E114" s="64"/>
      <c r="F114" s="191"/>
      <c r="G114" s="191"/>
      <c r="H114" s="64"/>
      <c r="I114" s="64"/>
      <c r="J114" s="191"/>
      <c r="K114" s="191"/>
      <c r="L114" s="191"/>
      <c r="M114" s="191"/>
      <c r="N114" s="191"/>
      <c r="O114" s="191"/>
      <c r="P114" s="191"/>
      <c r="Q114" s="191"/>
      <c r="R114" s="191"/>
      <c r="S114" s="191"/>
      <c r="T114" s="153"/>
      <c r="U114" s="153"/>
      <c r="V114" s="153"/>
      <c r="W114" s="191"/>
      <c r="X114" s="191"/>
      <c r="Y114" s="191"/>
      <c r="Z114" s="191"/>
      <c r="AA114" s="191"/>
      <c r="AB114" s="191"/>
      <c r="AC114" s="191"/>
      <c r="AD114" s="191"/>
      <c r="AE114" s="191"/>
      <c r="AF114" s="193"/>
      <c r="AG114" s="193"/>
      <c r="AH114" s="191"/>
      <c r="AI114" s="191"/>
      <c r="AJ114" s="191"/>
      <c r="AK114" s="191"/>
      <c r="AL114" s="191"/>
      <c r="AM114" s="191"/>
      <c r="AN114" s="191"/>
      <c r="AO114" s="191"/>
      <c r="AP114" s="191"/>
      <c r="AQ114" s="191"/>
      <c r="AR114" s="191"/>
      <c r="AS114" s="191"/>
      <c r="AT114" s="395"/>
      <c r="AU114" s="356"/>
      <c r="AV114" s="357"/>
      <c r="AW114" s="357"/>
      <c r="AX114" s="357"/>
    </row>
    <row r="115" spans="2:50" s="188" customFormat="1" x14ac:dyDescent="0.25">
      <c r="B115" s="43"/>
      <c r="C115" s="400"/>
      <c r="D115" s="191"/>
      <c r="E115" s="64"/>
      <c r="F115" s="191"/>
      <c r="G115" s="191"/>
      <c r="H115" s="64"/>
      <c r="I115" s="64"/>
      <c r="J115" s="191"/>
      <c r="K115" s="191"/>
      <c r="L115" s="191"/>
      <c r="M115" s="191"/>
      <c r="N115" s="191"/>
      <c r="O115" s="191"/>
      <c r="P115" s="191"/>
      <c r="Q115" s="191"/>
      <c r="R115" s="191"/>
      <c r="S115" s="191"/>
      <c r="T115" s="153"/>
      <c r="U115" s="153"/>
      <c r="V115" s="153"/>
      <c r="W115" s="191"/>
      <c r="X115" s="191"/>
      <c r="Y115" s="191"/>
      <c r="Z115" s="191"/>
      <c r="AA115" s="191"/>
      <c r="AB115" s="191"/>
      <c r="AC115" s="191"/>
      <c r="AD115" s="191"/>
      <c r="AE115" s="191"/>
      <c r="AF115" s="193"/>
      <c r="AG115" s="193"/>
      <c r="AH115" s="191"/>
      <c r="AI115" s="191"/>
      <c r="AJ115" s="191"/>
      <c r="AK115" s="191"/>
      <c r="AL115" s="191"/>
      <c r="AM115" s="191"/>
      <c r="AN115" s="191"/>
      <c r="AO115" s="191"/>
      <c r="AP115" s="191"/>
      <c r="AQ115" s="191"/>
      <c r="AR115" s="191"/>
      <c r="AS115" s="191"/>
      <c r="AT115" s="395"/>
      <c r="AU115" s="356"/>
      <c r="AV115" s="357"/>
      <c r="AW115" s="357"/>
      <c r="AX115" s="357"/>
    </row>
    <row r="116" spans="2:50" s="188" customFormat="1" x14ac:dyDescent="0.25">
      <c r="B116" s="43"/>
      <c r="C116" s="400"/>
      <c r="D116" s="191"/>
      <c r="E116" s="64"/>
      <c r="F116" s="191"/>
      <c r="G116" s="191"/>
      <c r="H116" s="64"/>
      <c r="I116" s="64"/>
      <c r="J116" s="191"/>
      <c r="K116" s="191"/>
      <c r="L116" s="191"/>
      <c r="M116" s="191"/>
      <c r="N116" s="191"/>
      <c r="O116" s="191"/>
      <c r="P116" s="191"/>
      <c r="Q116" s="191"/>
      <c r="R116" s="191"/>
      <c r="S116" s="191"/>
      <c r="T116" s="153"/>
      <c r="U116" s="153"/>
      <c r="V116" s="153"/>
      <c r="W116" s="191"/>
      <c r="X116" s="191"/>
      <c r="Y116" s="191"/>
      <c r="Z116" s="191"/>
      <c r="AA116" s="191"/>
      <c r="AB116" s="191"/>
      <c r="AC116" s="191"/>
      <c r="AD116" s="191"/>
      <c r="AE116" s="191"/>
      <c r="AF116" s="193"/>
      <c r="AG116" s="193"/>
      <c r="AH116" s="191"/>
      <c r="AI116" s="191"/>
      <c r="AJ116" s="191"/>
      <c r="AK116" s="191"/>
      <c r="AL116" s="191"/>
      <c r="AM116" s="191"/>
      <c r="AN116" s="191"/>
      <c r="AO116" s="191"/>
      <c r="AP116" s="191"/>
      <c r="AQ116" s="191"/>
      <c r="AR116" s="191"/>
      <c r="AS116" s="191"/>
      <c r="AT116" s="395"/>
      <c r="AU116" s="356"/>
      <c r="AV116" s="357"/>
      <c r="AW116" s="357"/>
      <c r="AX116" s="357"/>
    </row>
    <row r="117" spans="2:50" s="188" customFormat="1" x14ac:dyDescent="0.25">
      <c r="B117" s="43"/>
      <c r="C117" s="400"/>
      <c r="D117" s="191"/>
      <c r="E117" s="64"/>
      <c r="F117" s="191"/>
      <c r="G117" s="191"/>
      <c r="H117" s="64"/>
      <c r="I117" s="64"/>
      <c r="J117" s="191"/>
      <c r="K117" s="191"/>
      <c r="L117" s="191"/>
      <c r="M117" s="191"/>
      <c r="N117" s="191"/>
      <c r="O117" s="191"/>
      <c r="P117" s="191"/>
      <c r="Q117" s="191"/>
      <c r="R117" s="191"/>
      <c r="S117" s="191"/>
      <c r="T117" s="153"/>
      <c r="U117" s="153"/>
      <c r="V117" s="153"/>
      <c r="W117" s="191"/>
      <c r="X117" s="191"/>
      <c r="Y117" s="191"/>
      <c r="Z117" s="191"/>
      <c r="AA117" s="191"/>
      <c r="AB117" s="191"/>
      <c r="AC117" s="191"/>
      <c r="AD117" s="191"/>
      <c r="AE117" s="191"/>
      <c r="AF117" s="193"/>
      <c r="AG117" s="193"/>
      <c r="AH117" s="191"/>
      <c r="AI117" s="191"/>
      <c r="AJ117" s="191"/>
      <c r="AK117" s="191"/>
      <c r="AL117" s="191"/>
      <c r="AM117" s="191"/>
      <c r="AN117" s="191"/>
      <c r="AO117" s="191"/>
      <c r="AP117" s="191"/>
      <c r="AQ117" s="191"/>
      <c r="AR117" s="191"/>
      <c r="AS117" s="191"/>
      <c r="AT117" s="395"/>
      <c r="AU117" s="356"/>
      <c r="AV117" s="357"/>
      <c r="AW117" s="357"/>
      <c r="AX117" s="357"/>
    </row>
    <row r="118" spans="2:50" s="188" customFormat="1" x14ac:dyDescent="0.25">
      <c r="B118" s="43"/>
      <c r="C118" s="399"/>
      <c r="D118" s="44"/>
      <c r="E118" s="46"/>
      <c r="F118" s="44"/>
      <c r="G118" s="44"/>
      <c r="H118" s="46"/>
      <c r="I118" s="46"/>
      <c r="J118" s="44"/>
      <c r="K118" s="44"/>
      <c r="L118" s="44"/>
      <c r="M118" s="44"/>
      <c r="N118" s="44"/>
      <c r="O118" s="44"/>
      <c r="P118" s="44"/>
      <c r="Q118" s="44"/>
      <c r="R118" s="44"/>
      <c r="S118" s="44"/>
      <c r="T118" s="48"/>
      <c r="U118" s="48"/>
      <c r="V118" s="48"/>
      <c r="W118" s="44"/>
      <c r="X118" s="44"/>
      <c r="Y118" s="44"/>
      <c r="Z118" s="44"/>
      <c r="AA118" s="44"/>
      <c r="AB118" s="44"/>
      <c r="AC118" s="44"/>
      <c r="AD118" s="44"/>
      <c r="AE118" s="44"/>
      <c r="AF118" s="44"/>
      <c r="AG118" s="44"/>
      <c r="AH118" s="44"/>
      <c r="AI118" s="45"/>
      <c r="AJ118" s="44"/>
      <c r="AK118" s="44"/>
      <c r="AL118" s="44"/>
      <c r="AM118" s="44"/>
      <c r="AN118" s="44"/>
      <c r="AO118" s="44"/>
      <c r="AP118" s="44"/>
      <c r="AQ118" s="44"/>
      <c r="AR118" s="44"/>
      <c r="AS118" s="44"/>
      <c r="AT118" s="388"/>
      <c r="AU118" s="356"/>
      <c r="AV118" s="357"/>
      <c r="AW118" s="357"/>
      <c r="AX118" s="357"/>
    </row>
    <row r="119" spans="2:50" s="188" customFormat="1" x14ac:dyDescent="0.25">
      <c r="B119" s="43"/>
      <c r="C119" s="399"/>
      <c r="D119" s="44"/>
      <c r="E119" s="46"/>
      <c r="F119" s="44"/>
      <c r="G119" s="44"/>
      <c r="H119" s="46"/>
      <c r="I119" s="46"/>
      <c r="J119" s="44"/>
      <c r="K119" s="44"/>
      <c r="L119" s="44"/>
      <c r="M119" s="44"/>
      <c r="N119" s="44"/>
      <c r="O119" s="44"/>
      <c r="P119" s="44"/>
      <c r="Q119" s="44"/>
      <c r="R119" s="44"/>
      <c r="S119" s="44"/>
      <c r="T119" s="48"/>
      <c r="U119" s="48"/>
      <c r="V119" s="48"/>
      <c r="W119" s="44"/>
      <c r="X119" s="44"/>
      <c r="Y119" s="44"/>
      <c r="Z119" s="44"/>
      <c r="AA119" s="44"/>
      <c r="AB119" s="44"/>
      <c r="AC119" s="44"/>
      <c r="AD119" s="44"/>
      <c r="AE119" s="44"/>
      <c r="AF119" s="44"/>
      <c r="AG119" s="44"/>
      <c r="AH119" s="44"/>
      <c r="AI119" s="45"/>
      <c r="AJ119" s="44"/>
      <c r="AK119" s="44"/>
      <c r="AL119" s="44"/>
      <c r="AM119" s="44"/>
      <c r="AN119" s="44"/>
      <c r="AO119" s="44"/>
      <c r="AP119" s="44"/>
      <c r="AQ119" s="44"/>
      <c r="AR119" s="44"/>
      <c r="AS119" s="44"/>
      <c r="AT119" s="388"/>
      <c r="AU119" s="356"/>
      <c r="AV119" s="357"/>
      <c r="AW119" s="357"/>
      <c r="AX119" s="357"/>
    </row>
    <row r="120" spans="2:50" s="188" customFormat="1" x14ac:dyDescent="0.25">
      <c r="B120" s="43"/>
      <c r="C120" s="399"/>
      <c r="D120" s="44"/>
      <c r="E120" s="46"/>
      <c r="F120" s="44"/>
      <c r="G120" s="44"/>
      <c r="H120" s="46"/>
      <c r="I120" s="46"/>
      <c r="J120" s="44"/>
      <c r="K120" s="44"/>
      <c r="L120" s="44"/>
      <c r="M120" s="44"/>
      <c r="N120" s="44"/>
      <c r="O120" s="44"/>
      <c r="P120" s="44"/>
      <c r="Q120" s="44"/>
      <c r="R120" s="44"/>
      <c r="S120" s="44"/>
      <c r="T120" s="48"/>
      <c r="U120" s="48"/>
      <c r="V120" s="48"/>
      <c r="W120" s="44"/>
      <c r="X120" s="44"/>
      <c r="Y120" s="44"/>
      <c r="Z120" s="44"/>
      <c r="AA120" s="44"/>
      <c r="AB120" s="44"/>
      <c r="AC120" s="44"/>
      <c r="AD120" s="44"/>
      <c r="AE120" s="44"/>
      <c r="AF120" s="44"/>
      <c r="AG120" s="44"/>
      <c r="AH120" s="44"/>
      <c r="AI120" s="45"/>
      <c r="AJ120" s="44"/>
      <c r="AK120" s="44"/>
      <c r="AL120" s="44"/>
      <c r="AM120" s="44"/>
      <c r="AN120" s="44"/>
      <c r="AO120" s="44"/>
      <c r="AP120" s="44"/>
      <c r="AQ120" s="44"/>
      <c r="AR120" s="44"/>
      <c r="AS120" s="44"/>
      <c r="AT120" s="388"/>
      <c r="AU120" s="356"/>
      <c r="AV120" s="357"/>
      <c r="AW120" s="357"/>
      <c r="AX120" s="357"/>
    </row>
    <row r="121" spans="2:50" s="188" customFormat="1" x14ac:dyDescent="0.25">
      <c r="B121" s="43"/>
      <c r="C121" s="399"/>
      <c r="D121" s="44"/>
      <c r="E121" s="46"/>
      <c r="F121" s="44"/>
      <c r="G121" s="44"/>
      <c r="H121" s="46"/>
      <c r="I121" s="46"/>
      <c r="J121" s="44"/>
      <c r="K121" s="44"/>
      <c r="L121" s="44"/>
      <c r="M121" s="44"/>
      <c r="N121" s="44"/>
      <c r="O121" s="44"/>
      <c r="P121" s="44"/>
      <c r="Q121" s="44"/>
      <c r="R121" s="44"/>
      <c r="S121" s="44"/>
      <c r="T121" s="48"/>
      <c r="U121" s="48"/>
      <c r="V121" s="48"/>
      <c r="W121" s="44"/>
      <c r="X121" s="44"/>
      <c r="Y121" s="44"/>
      <c r="Z121" s="44"/>
      <c r="AA121" s="44"/>
      <c r="AB121" s="44"/>
      <c r="AC121" s="44"/>
      <c r="AD121" s="44"/>
      <c r="AE121" s="44"/>
      <c r="AF121" s="44"/>
      <c r="AG121" s="44"/>
      <c r="AH121" s="44"/>
      <c r="AI121" s="45"/>
      <c r="AJ121" s="44"/>
      <c r="AK121" s="44"/>
      <c r="AL121" s="44"/>
      <c r="AM121" s="44"/>
      <c r="AN121" s="44"/>
      <c r="AO121" s="44"/>
      <c r="AP121" s="44"/>
      <c r="AQ121" s="44"/>
      <c r="AR121" s="44"/>
      <c r="AS121" s="44"/>
      <c r="AT121" s="388"/>
      <c r="AU121" s="356"/>
      <c r="AV121" s="357"/>
      <c r="AW121" s="357"/>
      <c r="AX121" s="357"/>
    </row>
    <row r="122" spans="2:50" s="188" customFormat="1" x14ac:dyDescent="0.25">
      <c r="B122" s="43"/>
      <c r="C122" s="399"/>
      <c r="D122" s="44"/>
      <c r="E122" s="46"/>
      <c r="F122" s="44"/>
      <c r="G122" s="44"/>
      <c r="H122" s="46"/>
      <c r="I122" s="46"/>
      <c r="J122" s="44"/>
      <c r="K122" s="44"/>
      <c r="L122" s="44"/>
      <c r="M122" s="44"/>
      <c r="N122" s="44"/>
      <c r="O122" s="44"/>
      <c r="P122" s="44"/>
      <c r="Q122" s="44"/>
      <c r="R122" s="44"/>
      <c r="S122" s="44"/>
      <c r="T122" s="48"/>
      <c r="U122" s="48"/>
      <c r="V122" s="48"/>
      <c r="W122" s="44"/>
      <c r="X122" s="44"/>
      <c r="Y122" s="44"/>
      <c r="Z122" s="44"/>
      <c r="AA122" s="44"/>
      <c r="AB122" s="44"/>
      <c r="AC122" s="44"/>
      <c r="AD122" s="44"/>
      <c r="AE122" s="44"/>
      <c r="AF122" s="44"/>
      <c r="AG122" s="44"/>
      <c r="AH122" s="44"/>
      <c r="AI122" s="45"/>
      <c r="AJ122" s="44"/>
      <c r="AK122" s="44"/>
      <c r="AL122" s="44"/>
      <c r="AM122" s="44"/>
      <c r="AN122" s="44"/>
      <c r="AO122" s="44"/>
      <c r="AP122" s="44"/>
      <c r="AQ122" s="44"/>
      <c r="AR122" s="44"/>
      <c r="AS122" s="44"/>
      <c r="AT122" s="388"/>
      <c r="AU122" s="356"/>
      <c r="AV122" s="357"/>
      <c r="AW122" s="357"/>
      <c r="AX122" s="357"/>
    </row>
    <row r="123" spans="2:50" s="188" customFormat="1" x14ac:dyDescent="0.25">
      <c r="B123" s="43"/>
      <c r="C123" s="399"/>
      <c r="D123" s="44"/>
      <c r="E123" s="46"/>
      <c r="F123" s="44"/>
      <c r="G123" s="44"/>
      <c r="H123" s="46"/>
      <c r="I123" s="46"/>
      <c r="J123" s="44"/>
      <c r="K123" s="44"/>
      <c r="L123" s="44"/>
      <c r="M123" s="44"/>
      <c r="N123" s="44"/>
      <c r="O123" s="44"/>
      <c r="P123" s="44"/>
      <c r="Q123" s="44"/>
      <c r="R123" s="44"/>
      <c r="S123" s="44"/>
      <c r="T123" s="48"/>
      <c r="U123" s="48"/>
      <c r="V123" s="48"/>
      <c r="W123" s="44"/>
      <c r="X123" s="44"/>
      <c r="Y123" s="44"/>
      <c r="Z123" s="44"/>
      <c r="AA123" s="44"/>
      <c r="AB123" s="44"/>
      <c r="AC123" s="44"/>
      <c r="AD123" s="44"/>
      <c r="AE123" s="44"/>
      <c r="AF123" s="44"/>
      <c r="AG123" s="44"/>
      <c r="AH123" s="44"/>
      <c r="AI123" s="45"/>
      <c r="AJ123" s="44"/>
      <c r="AK123" s="44"/>
      <c r="AL123" s="44"/>
      <c r="AM123" s="44"/>
      <c r="AN123" s="44"/>
      <c r="AO123" s="44"/>
      <c r="AP123" s="44"/>
      <c r="AQ123" s="44"/>
      <c r="AR123" s="44"/>
      <c r="AS123" s="44"/>
      <c r="AT123" s="388"/>
      <c r="AU123" s="356"/>
      <c r="AV123" s="361"/>
      <c r="AW123" s="361"/>
      <c r="AX123" s="357"/>
    </row>
    <row r="124" spans="2:50" x14ac:dyDescent="0.25">
      <c r="C124" s="399"/>
      <c r="D124" s="44"/>
      <c r="E124" s="46"/>
      <c r="F124" s="44"/>
      <c r="G124" s="44"/>
      <c r="H124" s="46"/>
      <c r="I124" s="46"/>
      <c r="J124" s="44"/>
      <c r="K124" s="44"/>
      <c r="L124" s="44"/>
      <c r="M124" s="44"/>
      <c r="N124" s="44"/>
      <c r="O124" s="44"/>
      <c r="P124" s="44"/>
      <c r="Q124" s="44"/>
      <c r="R124" s="44"/>
      <c r="S124" s="44"/>
      <c r="T124" s="48"/>
      <c r="U124" s="48"/>
      <c r="V124" s="48"/>
      <c r="W124" s="44"/>
      <c r="X124" s="44"/>
      <c r="Y124" s="44"/>
      <c r="Z124" s="44"/>
      <c r="AA124" s="44"/>
      <c r="AB124" s="44"/>
      <c r="AC124" s="44"/>
      <c r="AD124" s="44"/>
      <c r="AE124" s="44"/>
      <c r="AF124" s="44"/>
      <c r="AG124" s="44"/>
      <c r="AH124" s="44"/>
      <c r="AI124" s="45"/>
      <c r="AJ124" s="44"/>
      <c r="AK124" s="44"/>
      <c r="AL124" s="44"/>
      <c r="AM124" s="44"/>
      <c r="AN124" s="44"/>
      <c r="AO124" s="44"/>
      <c r="AP124" s="44"/>
      <c r="AQ124" s="44"/>
      <c r="AR124" s="44"/>
      <c r="AS124" s="44"/>
      <c r="AT124" s="388"/>
      <c r="AU124" s="356"/>
    </row>
    <row r="125" spans="2:50" x14ac:dyDescent="0.25">
      <c r="C125" s="399"/>
      <c r="D125" s="44"/>
      <c r="E125" s="46"/>
      <c r="F125" s="44"/>
      <c r="G125" s="44"/>
      <c r="H125" s="46"/>
      <c r="I125" s="46"/>
      <c r="J125" s="44"/>
      <c r="K125" s="44"/>
      <c r="L125" s="44"/>
      <c r="M125" s="44"/>
      <c r="N125" s="44"/>
      <c r="O125" s="44"/>
      <c r="P125" s="44"/>
      <c r="Q125" s="44"/>
      <c r="R125" s="44"/>
      <c r="S125" s="44"/>
      <c r="T125" s="48"/>
      <c r="U125" s="48"/>
      <c r="V125" s="48"/>
      <c r="W125" s="44"/>
      <c r="X125" s="44"/>
      <c r="Y125" s="44"/>
      <c r="Z125" s="44"/>
      <c r="AA125" s="44"/>
      <c r="AB125" s="44"/>
      <c r="AC125" s="44"/>
      <c r="AD125" s="44"/>
      <c r="AE125" s="44"/>
      <c r="AF125" s="44"/>
      <c r="AG125" s="44"/>
      <c r="AH125" s="44"/>
      <c r="AI125" s="45"/>
      <c r="AJ125" s="44"/>
      <c r="AK125" s="44"/>
      <c r="AL125" s="44"/>
      <c r="AM125" s="44"/>
      <c r="AN125" s="44"/>
      <c r="AO125" s="44"/>
      <c r="AP125" s="44"/>
      <c r="AQ125" s="44"/>
      <c r="AR125" s="44"/>
      <c r="AS125" s="44"/>
      <c r="AT125" s="388"/>
      <c r="AU125" s="356"/>
    </row>
    <row r="126" spans="2:50" x14ac:dyDescent="0.25">
      <c r="C126" s="399"/>
      <c r="D126" s="44"/>
      <c r="E126" s="46"/>
      <c r="F126" s="44"/>
      <c r="G126" s="44"/>
      <c r="H126" s="46"/>
      <c r="I126" s="46"/>
      <c r="J126" s="44"/>
      <c r="K126" s="44"/>
      <c r="L126" s="44"/>
      <c r="M126" s="44"/>
      <c r="N126" s="44"/>
      <c r="O126" s="44"/>
      <c r="P126" s="44"/>
      <c r="Q126" s="44"/>
      <c r="R126" s="44"/>
      <c r="S126" s="44"/>
      <c r="T126" s="48"/>
      <c r="U126" s="48"/>
      <c r="V126" s="48"/>
      <c r="W126" s="44"/>
      <c r="X126" s="44"/>
      <c r="Y126" s="44"/>
      <c r="Z126" s="44"/>
      <c r="AA126" s="44"/>
      <c r="AB126" s="44"/>
      <c r="AC126" s="44"/>
      <c r="AD126" s="44"/>
      <c r="AE126" s="44"/>
      <c r="AF126" s="44"/>
      <c r="AG126" s="44"/>
      <c r="AH126" s="44"/>
      <c r="AI126" s="45"/>
      <c r="AJ126" s="44"/>
      <c r="AK126" s="44"/>
      <c r="AL126" s="44"/>
      <c r="AM126" s="44"/>
      <c r="AN126" s="44"/>
      <c r="AO126" s="44"/>
      <c r="AP126" s="44"/>
      <c r="AQ126" s="44"/>
      <c r="AR126" s="44"/>
      <c r="AS126" s="44"/>
      <c r="AT126" s="388"/>
      <c r="AU126" s="356"/>
    </row>
    <row r="127" spans="2:50" x14ac:dyDescent="0.25">
      <c r="C127" s="399"/>
      <c r="D127" s="44"/>
      <c r="E127" s="46"/>
      <c r="F127" s="44"/>
      <c r="G127" s="44"/>
      <c r="H127" s="46"/>
      <c r="I127" s="46"/>
      <c r="J127" s="44"/>
      <c r="K127" s="44"/>
      <c r="L127" s="44"/>
      <c r="M127" s="44"/>
      <c r="N127" s="44"/>
      <c r="O127" s="44"/>
      <c r="P127" s="44"/>
      <c r="Q127" s="44"/>
      <c r="R127" s="44"/>
      <c r="S127" s="44"/>
      <c r="T127" s="48"/>
      <c r="U127" s="48"/>
      <c r="V127" s="48"/>
      <c r="W127" s="44"/>
      <c r="X127" s="44"/>
      <c r="Y127" s="44"/>
      <c r="Z127" s="44"/>
      <c r="AA127" s="44"/>
      <c r="AB127" s="44"/>
      <c r="AC127" s="44"/>
      <c r="AD127" s="44"/>
      <c r="AE127" s="44"/>
      <c r="AF127" s="44"/>
      <c r="AG127" s="44"/>
      <c r="AH127" s="44"/>
      <c r="AI127" s="45"/>
      <c r="AJ127" s="44"/>
      <c r="AK127" s="44"/>
      <c r="AL127" s="44"/>
      <c r="AM127" s="44"/>
      <c r="AN127" s="44"/>
      <c r="AO127" s="44"/>
      <c r="AP127" s="44"/>
      <c r="AQ127" s="44"/>
      <c r="AR127" s="44"/>
      <c r="AS127" s="44"/>
      <c r="AT127" s="388"/>
      <c r="AU127" s="356"/>
    </row>
    <row r="128" spans="2:50" x14ac:dyDescent="0.25">
      <c r="C128" s="399"/>
      <c r="D128" s="44"/>
      <c r="E128" s="46"/>
      <c r="F128" s="44"/>
      <c r="G128" s="44"/>
      <c r="H128" s="46"/>
      <c r="I128" s="46"/>
      <c r="J128" s="44"/>
      <c r="K128" s="44"/>
      <c r="L128" s="44"/>
      <c r="M128" s="44"/>
      <c r="N128" s="44"/>
      <c r="O128" s="44"/>
      <c r="P128" s="44"/>
      <c r="Q128" s="44"/>
      <c r="R128" s="44"/>
      <c r="S128" s="44"/>
      <c r="T128" s="48"/>
      <c r="U128" s="48"/>
      <c r="V128" s="48"/>
      <c r="W128" s="44"/>
      <c r="X128" s="44"/>
      <c r="Y128" s="44"/>
      <c r="Z128" s="44"/>
      <c r="AA128" s="44"/>
      <c r="AB128" s="44"/>
      <c r="AC128" s="44"/>
      <c r="AD128" s="44"/>
      <c r="AE128" s="44"/>
      <c r="AF128" s="44"/>
      <c r="AG128" s="44"/>
      <c r="AH128" s="44"/>
      <c r="AI128" s="45"/>
      <c r="AJ128" s="44"/>
      <c r="AK128" s="44"/>
      <c r="AL128" s="44"/>
      <c r="AM128" s="44"/>
      <c r="AN128" s="44"/>
      <c r="AO128" s="44"/>
      <c r="AP128" s="44"/>
      <c r="AQ128" s="44"/>
      <c r="AR128" s="44"/>
      <c r="AS128" s="44"/>
      <c r="AT128" s="388"/>
      <c r="AU128" s="356"/>
    </row>
    <row r="129" spans="2:50" x14ac:dyDescent="0.25">
      <c r="C129" s="399"/>
      <c r="D129" s="44"/>
      <c r="E129" s="46"/>
      <c r="F129" s="44"/>
      <c r="G129" s="44"/>
      <c r="H129" s="46"/>
      <c r="I129" s="46"/>
      <c r="J129" s="44"/>
      <c r="K129" s="44"/>
      <c r="L129" s="44"/>
      <c r="M129" s="44"/>
      <c r="N129" s="44"/>
      <c r="O129" s="44"/>
      <c r="P129" s="44"/>
      <c r="Q129" s="44"/>
      <c r="R129" s="44"/>
      <c r="S129" s="44"/>
      <c r="T129" s="48"/>
      <c r="U129" s="48"/>
      <c r="V129" s="48"/>
      <c r="W129" s="44"/>
      <c r="X129" s="44"/>
      <c r="Y129" s="44"/>
      <c r="Z129" s="44"/>
      <c r="AA129" s="44"/>
      <c r="AB129" s="44"/>
      <c r="AC129" s="44"/>
      <c r="AD129" s="44"/>
      <c r="AE129" s="44"/>
      <c r="AF129" s="44"/>
      <c r="AG129" s="44"/>
      <c r="AH129" s="44"/>
      <c r="AI129" s="45"/>
      <c r="AJ129" s="44"/>
      <c r="AK129" s="44"/>
      <c r="AL129" s="44"/>
      <c r="AM129" s="44"/>
      <c r="AN129" s="44"/>
      <c r="AO129" s="44"/>
      <c r="AP129" s="44"/>
      <c r="AQ129" s="44"/>
      <c r="AR129" s="44"/>
      <c r="AS129" s="44"/>
      <c r="AT129" s="388"/>
      <c r="AU129" s="356"/>
    </row>
    <row r="130" spans="2:50" x14ac:dyDescent="0.25">
      <c r="C130" s="399"/>
      <c r="D130" s="44"/>
      <c r="E130" s="46"/>
      <c r="F130" s="44"/>
      <c r="G130" s="44"/>
      <c r="H130" s="46"/>
      <c r="I130" s="46"/>
      <c r="J130" s="44"/>
      <c r="K130" s="44"/>
      <c r="L130" s="44"/>
      <c r="M130" s="44"/>
      <c r="N130" s="44"/>
      <c r="O130" s="44"/>
      <c r="P130" s="44"/>
      <c r="Q130" s="44"/>
      <c r="R130" s="44"/>
      <c r="S130" s="44"/>
      <c r="T130" s="48"/>
      <c r="U130" s="48"/>
      <c r="V130" s="48"/>
      <c r="W130" s="44"/>
      <c r="X130" s="44"/>
      <c r="Y130" s="44"/>
      <c r="Z130" s="44"/>
      <c r="AA130" s="44"/>
      <c r="AB130" s="44"/>
      <c r="AC130" s="44"/>
      <c r="AD130" s="44"/>
      <c r="AE130" s="44"/>
      <c r="AF130" s="44"/>
      <c r="AG130" s="44"/>
      <c r="AH130" s="44"/>
      <c r="AI130" s="45"/>
      <c r="AJ130" s="44"/>
      <c r="AK130" s="44"/>
      <c r="AL130" s="44"/>
      <c r="AM130" s="44"/>
      <c r="AN130" s="44"/>
      <c r="AO130" s="44"/>
      <c r="AP130" s="44"/>
      <c r="AQ130" s="44"/>
      <c r="AR130" s="44"/>
      <c r="AS130" s="44"/>
      <c r="AT130" s="388"/>
      <c r="AU130" s="356"/>
    </row>
    <row r="131" spans="2:50" x14ac:dyDescent="0.25">
      <c r="C131" s="399"/>
      <c r="D131" s="44"/>
      <c r="E131" s="46"/>
      <c r="F131" s="44"/>
      <c r="G131" s="44"/>
      <c r="H131" s="46"/>
      <c r="I131" s="46"/>
      <c r="J131" s="44"/>
      <c r="K131" s="44"/>
      <c r="L131" s="44"/>
      <c r="M131" s="44"/>
      <c r="N131" s="44"/>
      <c r="O131" s="44"/>
      <c r="P131" s="44"/>
      <c r="Q131" s="44"/>
      <c r="R131" s="44"/>
      <c r="S131" s="44"/>
      <c r="T131" s="48"/>
      <c r="U131" s="48"/>
      <c r="V131" s="48"/>
      <c r="W131" s="44"/>
      <c r="X131" s="44"/>
      <c r="Y131" s="44"/>
      <c r="Z131" s="44"/>
      <c r="AA131" s="44"/>
      <c r="AB131" s="44"/>
      <c r="AC131" s="44"/>
      <c r="AD131" s="44"/>
      <c r="AE131" s="44"/>
      <c r="AF131" s="44"/>
      <c r="AG131" s="44"/>
      <c r="AH131" s="44"/>
      <c r="AI131" s="45"/>
      <c r="AJ131" s="44"/>
      <c r="AK131" s="44"/>
      <c r="AL131" s="44"/>
      <c r="AM131" s="44"/>
      <c r="AN131" s="44"/>
      <c r="AO131" s="44"/>
      <c r="AP131" s="44"/>
      <c r="AQ131" s="44"/>
      <c r="AR131" s="44"/>
      <c r="AS131" s="44"/>
      <c r="AT131" s="388"/>
      <c r="AU131" s="356"/>
    </row>
    <row r="132" spans="2:50" x14ac:dyDescent="0.25">
      <c r="C132" s="399"/>
      <c r="D132" s="44"/>
      <c r="E132" s="46"/>
      <c r="F132" s="44"/>
      <c r="G132" s="44"/>
      <c r="H132" s="46"/>
      <c r="I132" s="46"/>
      <c r="J132" s="44"/>
      <c r="K132" s="44"/>
      <c r="L132" s="44"/>
      <c r="M132" s="44"/>
      <c r="N132" s="44"/>
      <c r="O132" s="44"/>
      <c r="P132" s="44"/>
      <c r="Q132" s="44"/>
      <c r="R132" s="44"/>
      <c r="S132" s="44"/>
      <c r="T132" s="48"/>
      <c r="U132" s="48"/>
      <c r="V132" s="48"/>
      <c r="W132" s="44"/>
      <c r="X132" s="44"/>
      <c r="Y132" s="44"/>
      <c r="Z132" s="44"/>
      <c r="AA132" s="44"/>
      <c r="AB132" s="44"/>
      <c r="AC132" s="44"/>
      <c r="AD132" s="44"/>
      <c r="AE132" s="44"/>
      <c r="AF132" s="44"/>
      <c r="AG132" s="44"/>
      <c r="AH132" s="44"/>
      <c r="AI132" s="45"/>
      <c r="AJ132" s="44"/>
      <c r="AK132" s="44"/>
      <c r="AL132" s="44"/>
      <c r="AM132" s="44"/>
      <c r="AN132" s="44"/>
      <c r="AO132" s="44"/>
      <c r="AP132" s="44"/>
      <c r="AQ132" s="44"/>
      <c r="AR132" s="44"/>
      <c r="AS132" s="44"/>
      <c r="AT132" s="388"/>
      <c r="AU132" s="356"/>
    </row>
    <row r="133" spans="2:50" x14ac:dyDescent="0.25">
      <c r="C133" s="399"/>
      <c r="D133" s="44"/>
      <c r="E133" s="46"/>
      <c r="F133" s="44"/>
      <c r="G133" s="44"/>
      <c r="H133" s="46"/>
      <c r="I133" s="46"/>
      <c r="J133" s="44"/>
      <c r="K133" s="44"/>
      <c r="L133" s="44"/>
      <c r="M133" s="44"/>
      <c r="N133" s="44"/>
      <c r="O133" s="44"/>
      <c r="P133" s="44"/>
      <c r="Q133" s="44"/>
      <c r="R133" s="44"/>
      <c r="S133" s="44"/>
      <c r="T133" s="48"/>
      <c r="U133" s="48"/>
      <c r="V133" s="48"/>
      <c r="W133" s="44"/>
      <c r="X133" s="44"/>
      <c r="Y133" s="44"/>
      <c r="Z133" s="44"/>
      <c r="AA133" s="44"/>
      <c r="AB133" s="44"/>
      <c r="AC133" s="44"/>
      <c r="AD133" s="44"/>
      <c r="AE133" s="44"/>
      <c r="AF133" s="44"/>
      <c r="AG133" s="44"/>
      <c r="AH133" s="44"/>
      <c r="AI133" s="45"/>
      <c r="AJ133" s="44"/>
      <c r="AK133" s="44"/>
      <c r="AL133" s="44"/>
      <c r="AM133" s="44"/>
      <c r="AN133" s="44"/>
      <c r="AO133" s="44"/>
      <c r="AP133" s="44"/>
      <c r="AQ133" s="44"/>
      <c r="AR133" s="44"/>
      <c r="AS133" s="44"/>
      <c r="AT133" s="388"/>
      <c r="AU133" s="356"/>
      <c r="AV133" s="357"/>
      <c r="AW133" s="357"/>
      <c r="AX133" s="362"/>
    </row>
    <row r="134" spans="2:50" s="188" customFormat="1" x14ac:dyDescent="0.25">
      <c r="B134" s="43"/>
      <c r="C134" s="399"/>
      <c r="D134" s="44"/>
      <c r="E134" s="46"/>
      <c r="F134" s="44"/>
      <c r="G134" s="44"/>
      <c r="H134" s="46"/>
      <c r="I134" s="46"/>
      <c r="J134" s="44"/>
      <c r="K134" s="44"/>
      <c r="L134" s="44"/>
      <c r="M134" s="44"/>
      <c r="N134" s="44"/>
      <c r="O134" s="44"/>
      <c r="P134" s="44"/>
      <c r="Q134" s="44"/>
      <c r="R134" s="44"/>
      <c r="S134" s="44"/>
      <c r="T134" s="48"/>
      <c r="U134" s="48"/>
      <c r="V134" s="48"/>
      <c r="W134" s="44"/>
      <c r="X134" s="44"/>
      <c r="Y134" s="44"/>
      <c r="Z134" s="44"/>
      <c r="AA134" s="44"/>
      <c r="AB134" s="44"/>
      <c r="AC134" s="44"/>
      <c r="AD134" s="44"/>
      <c r="AE134" s="44"/>
      <c r="AF134" s="44"/>
      <c r="AG134" s="44"/>
      <c r="AH134" s="44"/>
      <c r="AI134" s="45"/>
      <c r="AJ134" s="44"/>
      <c r="AK134" s="44"/>
      <c r="AL134" s="44"/>
      <c r="AM134" s="44"/>
      <c r="AN134" s="44"/>
      <c r="AO134" s="44"/>
      <c r="AP134" s="44"/>
      <c r="AQ134" s="44"/>
      <c r="AR134" s="44"/>
      <c r="AS134" s="44"/>
      <c r="AT134" s="388"/>
      <c r="AU134" s="356"/>
      <c r="AV134" s="357"/>
      <c r="AW134" s="357"/>
      <c r="AX134" s="357"/>
    </row>
    <row r="135" spans="2:50" s="188" customFormat="1" x14ac:dyDescent="0.25">
      <c r="B135" s="43"/>
      <c r="C135" s="399"/>
      <c r="D135" s="44"/>
      <c r="E135" s="46"/>
      <c r="F135" s="44"/>
      <c r="G135" s="44"/>
      <c r="H135" s="46"/>
      <c r="I135" s="46"/>
      <c r="J135" s="44"/>
      <c r="K135" s="44"/>
      <c r="L135" s="44"/>
      <c r="M135" s="44"/>
      <c r="N135" s="44"/>
      <c r="O135" s="44"/>
      <c r="P135" s="44"/>
      <c r="Q135" s="44"/>
      <c r="R135" s="44"/>
      <c r="S135" s="44"/>
      <c r="T135" s="48"/>
      <c r="U135" s="48"/>
      <c r="V135" s="48"/>
      <c r="W135" s="44"/>
      <c r="X135" s="44"/>
      <c r="Y135" s="44"/>
      <c r="Z135" s="44"/>
      <c r="AA135" s="44"/>
      <c r="AB135" s="44"/>
      <c r="AC135" s="44"/>
      <c r="AD135" s="44"/>
      <c r="AE135" s="44"/>
      <c r="AF135" s="44"/>
      <c r="AG135" s="44"/>
      <c r="AH135" s="44"/>
      <c r="AI135" s="45"/>
      <c r="AJ135" s="44"/>
      <c r="AK135" s="44"/>
      <c r="AL135" s="44"/>
      <c r="AM135" s="44"/>
      <c r="AN135" s="44"/>
      <c r="AO135" s="44"/>
      <c r="AP135" s="44"/>
      <c r="AQ135" s="44"/>
      <c r="AR135" s="44"/>
      <c r="AS135" s="44"/>
      <c r="AT135" s="388"/>
      <c r="AU135" s="356"/>
      <c r="AV135" s="357"/>
      <c r="AW135" s="357"/>
      <c r="AX135" s="357"/>
    </row>
    <row r="136" spans="2:50" s="188" customFormat="1" x14ac:dyDescent="0.25">
      <c r="B136" s="43"/>
      <c r="C136" s="399"/>
      <c r="D136" s="44"/>
      <c r="E136" s="46"/>
      <c r="F136" s="44"/>
      <c r="G136" s="44"/>
      <c r="H136" s="46"/>
      <c r="I136" s="46"/>
      <c r="J136" s="44"/>
      <c r="K136" s="190"/>
      <c r="L136" s="190"/>
      <c r="M136" s="190"/>
      <c r="N136" s="190"/>
      <c r="O136" s="190"/>
      <c r="P136" s="190"/>
      <c r="Q136" s="190"/>
      <c r="R136" s="190"/>
      <c r="S136" s="190"/>
      <c r="T136" s="154"/>
      <c r="U136" s="154"/>
      <c r="V136" s="154"/>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60"/>
      <c r="AU136" s="363"/>
      <c r="AV136" s="357"/>
      <c r="AW136" s="357"/>
      <c r="AX136" s="357"/>
    </row>
    <row r="137" spans="2:50" s="188" customFormat="1" x14ac:dyDescent="0.25">
      <c r="B137" s="43"/>
      <c r="C137" s="399"/>
      <c r="D137" s="44"/>
      <c r="E137" s="46"/>
      <c r="F137" s="44"/>
      <c r="G137" s="44"/>
      <c r="H137" s="46"/>
      <c r="I137" s="46"/>
      <c r="J137" s="44"/>
      <c r="K137" s="190"/>
      <c r="L137" s="190"/>
      <c r="M137" s="190"/>
      <c r="N137" s="190"/>
      <c r="O137" s="190"/>
      <c r="P137" s="190"/>
      <c r="Q137" s="190"/>
      <c r="R137" s="190"/>
      <c r="S137" s="190"/>
      <c r="T137" s="154"/>
      <c r="U137" s="154"/>
      <c r="V137" s="154"/>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60"/>
      <c r="AU137" s="363"/>
      <c r="AV137" s="357"/>
      <c r="AW137" s="357"/>
      <c r="AX137" s="357"/>
    </row>
    <row r="138" spans="2:50" s="188" customFormat="1" x14ac:dyDescent="0.25">
      <c r="B138" s="43"/>
      <c r="C138" s="399"/>
      <c r="D138" s="44"/>
      <c r="E138" s="46"/>
      <c r="F138" s="44"/>
      <c r="G138" s="44"/>
      <c r="H138" s="46"/>
      <c r="I138" s="46"/>
      <c r="J138" s="44"/>
      <c r="K138" s="190"/>
      <c r="L138" s="190"/>
      <c r="M138" s="190"/>
      <c r="N138" s="190"/>
      <c r="O138" s="190"/>
      <c r="P138" s="190"/>
      <c r="Q138" s="190"/>
      <c r="R138" s="190"/>
      <c r="S138" s="190"/>
      <c r="T138" s="154"/>
      <c r="U138" s="154"/>
      <c r="V138" s="154"/>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60"/>
      <c r="AU138" s="363"/>
      <c r="AV138" s="357"/>
      <c r="AW138" s="357"/>
      <c r="AX138" s="357"/>
    </row>
    <row r="139" spans="2:50" s="188" customFormat="1" x14ac:dyDescent="0.25">
      <c r="B139" s="43"/>
      <c r="C139" s="399"/>
      <c r="D139" s="44"/>
      <c r="E139" s="46"/>
      <c r="F139" s="44"/>
      <c r="G139" s="44"/>
      <c r="H139" s="46"/>
      <c r="I139" s="46"/>
      <c r="J139" s="44"/>
      <c r="K139" s="190"/>
      <c r="L139" s="190"/>
      <c r="M139" s="190"/>
      <c r="N139" s="190"/>
      <c r="O139" s="190"/>
      <c r="P139" s="190"/>
      <c r="Q139" s="190"/>
      <c r="R139" s="190"/>
      <c r="S139" s="190"/>
      <c r="T139" s="154"/>
      <c r="U139" s="154"/>
      <c r="V139" s="154"/>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60"/>
      <c r="AU139" s="363"/>
      <c r="AV139" s="357"/>
      <c r="AW139" s="357"/>
      <c r="AX139" s="357"/>
    </row>
    <row r="140" spans="2:50" s="188" customFormat="1" x14ac:dyDescent="0.25">
      <c r="B140" s="43"/>
      <c r="C140" s="399"/>
      <c r="D140" s="44"/>
      <c r="E140" s="46"/>
      <c r="F140" s="44"/>
      <c r="G140" s="44"/>
      <c r="H140" s="46"/>
      <c r="I140" s="46"/>
      <c r="J140" s="44"/>
      <c r="K140" s="190"/>
      <c r="L140" s="190"/>
      <c r="M140" s="190"/>
      <c r="N140" s="190"/>
      <c r="O140" s="190"/>
      <c r="P140" s="190"/>
      <c r="Q140" s="190"/>
      <c r="R140" s="190"/>
      <c r="S140" s="190"/>
      <c r="T140" s="154"/>
      <c r="U140" s="154"/>
      <c r="V140" s="154"/>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60"/>
      <c r="AU140" s="363"/>
      <c r="AV140" s="357"/>
      <c r="AW140" s="357"/>
      <c r="AX140" s="357"/>
    </row>
    <row r="141" spans="2:50" s="188" customFormat="1" x14ac:dyDescent="0.25">
      <c r="B141" s="43"/>
      <c r="C141" s="399"/>
      <c r="D141" s="44"/>
      <c r="E141" s="46"/>
      <c r="F141" s="44"/>
      <c r="G141" s="44"/>
      <c r="H141" s="46"/>
      <c r="I141" s="46"/>
      <c r="J141" s="44"/>
      <c r="K141" s="190"/>
      <c r="L141" s="190"/>
      <c r="M141" s="190"/>
      <c r="N141" s="190"/>
      <c r="O141" s="190"/>
      <c r="P141" s="190"/>
      <c r="Q141" s="190"/>
      <c r="R141" s="190"/>
      <c r="S141" s="190"/>
      <c r="T141" s="154"/>
      <c r="U141" s="154"/>
      <c r="V141" s="154"/>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60"/>
      <c r="AU141" s="363"/>
      <c r="AV141" s="357"/>
      <c r="AW141" s="357"/>
      <c r="AX141" s="357"/>
    </row>
    <row r="142" spans="2:50" s="188" customFormat="1" x14ac:dyDescent="0.25">
      <c r="B142" s="43"/>
      <c r="C142" s="399"/>
      <c r="D142" s="44"/>
      <c r="E142" s="46"/>
      <c r="F142" s="44"/>
      <c r="G142" s="44"/>
      <c r="H142" s="46"/>
      <c r="I142" s="46"/>
      <c r="J142" s="44"/>
      <c r="K142" s="190"/>
      <c r="L142" s="190"/>
      <c r="M142" s="190"/>
      <c r="N142" s="190"/>
      <c r="O142" s="190"/>
      <c r="P142" s="190"/>
      <c r="Q142" s="190"/>
      <c r="R142" s="190"/>
      <c r="S142" s="190"/>
      <c r="T142" s="154"/>
      <c r="U142" s="154"/>
      <c r="V142" s="154"/>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60"/>
      <c r="AU142" s="363"/>
      <c r="AV142" s="357"/>
      <c r="AW142" s="357"/>
      <c r="AX142" s="357"/>
    </row>
    <row r="143" spans="2:50" s="188" customFormat="1" x14ac:dyDescent="0.25">
      <c r="B143" s="43"/>
      <c r="C143" s="399"/>
      <c r="D143" s="44"/>
      <c r="E143" s="46"/>
      <c r="F143" s="44"/>
      <c r="G143" s="44"/>
      <c r="H143" s="46"/>
      <c r="I143" s="46"/>
      <c r="J143" s="44"/>
      <c r="K143" s="190"/>
      <c r="L143" s="190"/>
      <c r="M143" s="190"/>
      <c r="N143" s="190"/>
      <c r="O143" s="190"/>
      <c r="P143" s="190"/>
      <c r="Q143" s="190"/>
      <c r="R143" s="190"/>
      <c r="S143" s="190"/>
      <c r="T143" s="154"/>
      <c r="U143" s="154"/>
      <c r="V143" s="154"/>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60"/>
      <c r="AU143" s="363"/>
      <c r="AV143" s="357"/>
      <c r="AW143" s="357"/>
      <c r="AX143" s="357"/>
    </row>
    <row r="144" spans="2:50" s="188" customFormat="1" x14ac:dyDescent="0.25">
      <c r="B144" s="43"/>
      <c r="C144" s="399"/>
      <c r="D144" s="44"/>
      <c r="E144" s="46"/>
      <c r="F144" s="44"/>
      <c r="G144" s="44"/>
      <c r="H144" s="46"/>
      <c r="I144" s="46"/>
      <c r="J144" s="44"/>
      <c r="K144" s="190"/>
      <c r="L144" s="190"/>
      <c r="M144" s="190"/>
      <c r="N144" s="190"/>
      <c r="O144" s="190"/>
      <c r="P144" s="190"/>
      <c r="Q144" s="190"/>
      <c r="R144" s="190"/>
      <c r="S144" s="190"/>
      <c r="T144" s="154"/>
      <c r="U144" s="154"/>
      <c r="V144" s="154"/>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60"/>
      <c r="AU144" s="363"/>
      <c r="AV144" s="357"/>
      <c r="AW144" s="357"/>
      <c r="AX144" s="357"/>
    </row>
    <row r="145" spans="2:50" s="188" customFormat="1" x14ac:dyDescent="0.25">
      <c r="B145" s="43"/>
      <c r="C145" s="399"/>
      <c r="D145" s="44"/>
      <c r="E145" s="46"/>
      <c r="F145" s="44"/>
      <c r="G145" s="44"/>
      <c r="H145" s="46"/>
      <c r="I145" s="46"/>
      <c r="J145" s="44"/>
      <c r="K145" s="190"/>
      <c r="L145" s="190"/>
      <c r="M145" s="190"/>
      <c r="N145" s="190"/>
      <c r="O145" s="190"/>
      <c r="P145" s="190"/>
      <c r="Q145" s="190"/>
      <c r="R145" s="190"/>
      <c r="S145" s="190"/>
      <c r="T145" s="154"/>
      <c r="U145" s="154"/>
      <c r="V145" s="154"/>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60"/>
      <c r="AU145" s="363"/>
      <c r="AV145" s="357"/>
      <c r="AW145" s="357"/>
      <c r="AX145" s="357"/>
    </row>
    <row r="146" spans="2:50" s="188" customFormat="1" x14ac:dyDescent="0.25">
      <c r="B146" s="43"/>
      <c r="C146" s="399"/>
      <c r="D146" s="44"/>
      <c r="E146" s="46"/>
      <c r="F146" s="44"/>
      <c r="G146" s="44"/>
      <c r="H146" s="46"/>
      <c r="I146" s="46"/>
      <c r="J146" s="44"/>
      <c r="K146" s="190"/>
      <c r="L146" s="190"/>
      <c r="M146" s="190"/>
      <c r="N146" s="190"/>
      <c r="O146" s="190"/>
      <c r="P146" s="190"/>
      <c r="Q146" s="190"/>
      <c r="R146" s="190"/>
      <c r="S146" s="190"/>
      <c r="T146" s="154"/>
      <c r="U146" s="154"/>
      <c r="V146" s="154"/>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60"/>
      <c r="AU146" s="363"/>
      <c r="AV146" s="357"/>
      <c r="AW146" s="357"/>
      <c r="AX146" s="357"/>
    </row>
    <row r="147" spans="2:50" s="188" customFormat="1" x14ac:dyDescent="0.25">
      <c r="B147" s="43"/>
      <c r="C147" s="399"/>
      <c r="D147" s="44"/>
      <c r="E147" s="46"/>
      <c r="F147" s="44"/>
      <c r="G147" s="44"/>
      <c r="H147" s="46"/>
      <c r="I147" s="46"/>
      <c r="J147" s="44"/>
      <c r="K147" s="190"/>
      <c r="L147" s="190"/>
      <c r="M147" s="190"/>
      <c r="N147" s="190"/>
      <c r="O147" s="190"/>
      <c r="P147" s="190"/>
      <c r="Q147" s="190"/>
      <c r="R147" s="190"/>
      <c r="S147" s="190"/>
      <c r="T147" s="154"/>
      <c r="U147" s="154"/>
      <c r="V147" s="154"/>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60"/>
      <c r="AU147" s="363"/>
      <c r="AV147" s="357"/>
      <c r="AW147" s="357"/>
      <c r="AX147" s="357"/>
    </row>
    <row r="148" spans="2:50" s="188" customFormat="1" x14ac:dyDescent="0.25">
      <c r="B148" s="43"/>
      <c r="C148" s="399"/>
      <c r="D148" s="44"/>
      <c r="E148" s="46"/>
      <c r="F148" s="44"/>
      <c r="G148" s="44"/>
      <c r="H148" s="46"/>
      <c r="I148" s="46"/>
      <c r="J148" s="44"/>
      <c r="K148" s="190"/>
      <c r="L148" s="190"/>
      <c r="M148" s="190"/>
      <c r="N148" s="190"/>
      <c r="O148" s="190"/>
      <c r="P148" s="190"/>
      <c r="Q148" s="190"/>
      <c r="R148" s="190"/>
      <c r="S148" s="190"/>
      <c r="T148" s="154"/>
      <c r="U148" s="154"/>
      <c r="V148" s="154"/>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60"/>
      <c r="AU148" s="363"/>
      <c r="AV148" s="357"/>
      <c r="AW148" s="357"/>
      <c r="AX148" s="357"/>
    </row>
    <row r="149" spans="2:50" s="188" customFormat="1" x14ac:dyDescent="0.25">
      <c r="B149" s="43"/>
      <c r="C149" s="399"/>
      <c r="D149" s="44"/>
      <c r="E149" s="46"/>
      <c r="F149" s="44"/>
      <c r="G149" s="44"/>
      <c r="H149" s="46"/>
      <c r="I149" s="46"/>
      <c r="J149" s="44"/>
      <c r="K149" s="44"/>
      <c r="L149" s="44"/>
      <c r="M149" s="44"/>
      <c r="N149" s="44"/>
      <c r="O149" s="44"/>
      <c r="P149" s="44"/>
      <c r="Q149" s="44"/>
      <c r="R149" s="44"/>
      <c r="S149" s="44"/>
      <c r="T149" s="48"/>
      <c r="U149" s="48"/>
      <c r="V149" s="48"/>
      <c r="W149" s="44"/>
      <c r="X149" s="44"/>
      <c r="Y149" s="44"/>
      <c r="Z149" s="44"/>
      <c r="AA149" s="44"/>
      <c r="AB149" s="44"/>
      <c r="AC149" s="44"/>
      <c r="AD149" s="44"/>
      <c r="AE149" s="44"/>
      <c r="AF149" s="44"/>
      <c r="AG149" s="44"/>
      <c r="AH149" s="44"/>
      <c r="AI149" s="45"/>
      <c r="AJ149" s="44"/>
      <c r="AK149" s="44"/>
      <c r="AL149" s="44"/>
      <c r="AM149" s="44"/>
      <c r="AN149" s="44"/>
      <c r="AO149" s="44"/>
      <c r="AP149" s="44"/>
      <c r="AQ149" s="44"/>
      <c r="AR149" s="44"/>
      <c r="AS149" s="44"/>
      <c r="AT149" s="388"/>
      <c r="AU149" s="356"/>
      <c r="AV149" s="357"/>
      <c r="AW149" s="357"/>
      <c r="AX149" s="357"/>
    </row>
    <row r="150" spans="2:50" s="188" customFormat="1" x14ac:dyDescent="0.25">
      <c r="B150" s="43"/>
      <c r="C150" s="399"/>
      <c r="D150" s="44"/>
      <c r="E150" s="46"/>
      <c r="F150" s="44"/>
      <c r="G150" s="44"/>
      <c r="H150" s="46"/>
      <c r="I150" s="46"/>
      <c r="J150" s="44"/>
      <c r="K150" s="44"/>
      <c r="L150" s="44"/>
      <c r="M150" s="44"/>
      <c r="N150" s="44"/>
      <c r="O150" s="44"/>
      <c r="P150" s="44"/>
      <c r="Q150" s="44"/>
      <c r="R150" s="44"/>
      <c r="S150" s="44"/>
      <c r="T150" s="48"/>
      <c r="U150" s="48"/>
      <c r="V150" s="48"/>
      <c r="W150" s="44"/>
      <c r="X150" s="44"/>
      <c r="Y150" s="44"/>
      <c r="Z150" s="44"/>
      <c r="AA150" s="44"/>
      <c r="AB150" s="44"/>
      <c r="AC150" s="44"/>
      <c r="AD150" s="44"/>
      <c r="AE150" s="44"/>
      <c r="AF150" s="44"/>
      <c r="AG150" s="44"/>
      <c r="AH150" s="44"/>
      <c r="AI150" s="45"/>
      <c r="AJ150" s="44"/>
      <c r="AK150" s="44"/>
      <c r="AL150" s="44"/>
      <c r="AM150" s="44"/>
      <c r="AN150" s="44"/>
      <c r="AO150" s="44"/>
      <c r="AP150" s="44"/>
      <c r="AQ150" s="44"/>
      <c r="AR150" s="44"/>
      <c r="AS150" s="44"/>
      <c r="AT150" s="388"/>
      <c r="AU150" s="356"/>
      <c r="AV150" s="357"/>
      <c r="AW150" s="357"/>
      <c r="AX150" s="357"/>
    </row>
    <row r="151" spans="2:50" s="188" customFormat="1" x14ac:dyDescent="0.25">
      <c r="B151" s="43"/>
      <c r="C151" s="399"/>
      <c r="D151" s="44"/>
      <c r="E151" s="46"/>
      <c r="F151" s="44"/>
      <c r="G151" s="44"/>
      <c r="H151" s="46"/>
      <c r="I151" s="46"/>
      <c r="J151" s="44"/>
      <c r="K151" s="44"/>
      <c r="L151" s="44"/>
      <c r="M151" s="44"/>
      <c r="N151" s="44"/>
      <c r="O151" s="44"/>
      <c r="P151" s="44"/>
      <c r="Q151" s="44"/>
      <c r="R151" s="44"/>
      <c r="S151" s="44"/>
      <c r="T151" s="48"/>
      <c r="U151" s="48"/>
      <c r="V151" s="48"/>
      <c r="W151" s="44"/>
      <c r="X151" s="44"/>
      <c r="Y151" s="44"/>
      <c r="Z151" s="44"/>
      <c r="AA151" s="44"/>
      <c r="AB151" s="44"/>
      <c r="AC151" s="44"/>
      <c r="AD151" s="44"/>
      <c r="AE151" s="44"/>
      <c r="AF151" s="44"/>
      <c r="AG151" s="44"/>
      <c r="AH151" s="44"/>
      <c r="AI151" s="45"/>
      <c r="AJ151" s="44"/>
      <c r="AK151" s="44"/>
      <c r="AL151" s="44"/>
      <c r="AM151" s="44"/>
      <c r="AN151" s="44"/>
      <c r="AO151" s="44"/>
      <c r="AP151" s="44"/>
      <c r="AQ151" s="44"/>
      <c r="AR151" s="44"/>
      <c r="AS151" s="44"/>
      <c r="AT151" s="388"/>
      <c r="AU151" s="356"/>
      <c r="AV151" s="357"/>
      <c r="AW151" s="357"/>
      <c r="AX151" s="357"/>
    </row>
    <row r="152" spans="2:50" s="188" customFormat="1" x14ac:dyDescent="0.25">
      <c r="B152" s="43"/>
      <c r="C152" s="399"/>
      <c r="D152" s="44"/>
      <c r="E152" s="46"/>
      <c r="F152" s="44"/>
      <c r="G152" s="44"/>
      <c r="H152" s="46"/>
      <c r="I152" s="46"/>
      <c r="J152" s="44"/>
      <c r="K152" s="44"/>
      <c r="L152" s="44"/>
      <c r="M152" s="44"/>
      <c r="N152" s="44"/>
      <c r="O152" s="44"/>
      <c r="P152" s="44"/>
      <c r="Q152" s="44"/>
      <c r="R152" s="44"/>
      <c r="S152" s="44"/>
      <c r="T152" s="48"/>
      <c r="U152" s="48"/>
      <c r="V152" s="48"/>
      <c r="W152" s="44"/>
      <c r="X152" s="44"/>
      <c r="Y152" s="44"/>
      <c r="Z152" s="44"/>
      <c r="AA152" s="44"/>
      <c r="AB152" s="44"/>
      <c r="AC152" s="44"/>
      <c r="AD152" s="44"/>
      <c r="AE152" s="44"/>
      <c r="AF152" s="44"/>
      <c r="AG152" s="44"/>
      <c r="AH152" s="44"/>
      <c r="AI152" s="45"/>
      <c r="AJ152" s="44"/>
      <c r="AK152" s="44"/>
      <c r="AL152" s="44"/>
      <c r="AM152" s="44"/>
      <c r="AN152" s="44"/>
      <c r="AO152" s="44"/>
      <c r="AP152" s="44"/>
      <c r="AQ152" s="44"/>
      <c r="AR152" s="44"/>
      <c r="AS152" s="44"/>
      <c r="AT152" s="388"/>
      <c r="AU152" s="356"/>
      <c r="AV152" s="357"/>
      <c r="AW152" s="357"/>
      <c r="AX152" s="357"/>
    </row>
    <row r="153" spans="2:50" s="188" customFormat="1" x14ac:dyDescent="0.25">
      <c r="B153" s="43"/>
      <c r="C153" s="399"/>
      <c r="D153" s="44"/>
      <c r="E153" s="46"/>
      <c r="F153" s="44"/>
      <c r="G153" s="44"/>
      <c r="H153" s="46"/>
      <c r="I153" s="46"/>
      <c r="J153" s="44"/>
      <c r="K153" s="44"/>
      <c r="L153" s="44"/>
      <c r="M153" s="44"/>
      <c r="N153" s="44"/>
      <c r="O153" s="44"/>
      <c r="P153" s="44"/>
      <c r="Q153" s="44"/>
      <c r="R153" s="44"/>
      <c r="S153" s="44"/>
      <c r="T153" s="48"/>
      <c r="U153" s="48"/>
      <c r="V153" s="48"/>
      <c r="W153" s="44"/>
      <c r="X153" s="44"/>
      <c r="Y153" s="44"/>
      <c r="Z153" s="44"/>
      <c r="AA153" s="44"/>
      <c r="AB153" s="44"/>
      <c r="AC153" s="44"/>
      <c r="AD153" s="44"/>
      <c r="AE153" s="44"/>
      <c r="AF153" s="44"/>
      <c r="AG153" s="44"/>
      <c r="AH153" s="44"/>
      <c r="AI153" s="45"/>
      <c r="AJ153" s="44"/>
      <c r="AK153" s="44"/>
      <c r="AL153" s="44"/>
      <c r="AM153" s="44"/>
      <c r="AN153" s="44"/>
      <c r="AO153" s="44"/>
      <c r="AP153" s="44"/>
      <c r="AQ153" s="44"/>
      <c r="AR153" s="44"/>
      <c r="AS153" s="44"/>
      <c r="AT153" s="388"/>
      <c r="AU153" s="356"/>
      <c r="AV153" s="357"/>
      <c r="AW153" s="357"/>
      <c r="AX153" s="357"/>
    </row>
    <row r="154" spans="2:50" s="188" customFormat="1" x14ac:dyDescent="0.25">
      <c r="B154" s="43"/>
      <c r="C154" s="399"/>
      <c r="D154" s="44"/>
      <c r="E154" s="46"/>
      <c r="F154" s="44"/>
      <c r="G154" s="44"/>
      <c r="H154" s="46"/>
      <c r="I154" s="46"/>
      <c r="J154" s="44"/>
      <c r="K154" s="44"/>
      <c r="L154" s="44"/>
      <c r="M154" s="44"/>
      <c r="N154" s="44"/>
      <c r="O154" s="44"/>
      <c r="P154" s="44"/>
      <c r="Q154" s="44"/>
      <c r="R154" s="44"/>
      <c r="S154" s="44"/>
      <c r="T154" s="48"/>
      <c r="U154" s="48"/>
      <c r="V154" s="48"/>
      <c r="W154" s="44"/>
      <c r="X154" s="44"/>
      <c r="Y154" s="44"/>
      <c r="Z154" s="44"/>
      <c r="AA154" s="44"/>
      <c r="AB154" s="44"/>
      <c r="AC154" s="44"/>
      <c r="AD154" s="44"/>
      <c r="AE154" s="44"/>
      <c r="AF154" s="44"/>
      <c r="AG154" s="44"/>
      <c r="AH154" s="44"/>
      <c r="AI154" s="45"/>
      <c r="AJ154" s="44"/>
      <c r="AK154" s="44"/>
      <c r="AL154" s="44"/>
      <c r="AM154" s="44"/>
      <c r="AN154" s="44"/>
      <c r="AO154" s="44"/>
      <c r="AP154" s="44"/>
      <c r="AQ154" s="44"/>
      <c r="AR154" s="44"/>
      <c r="AS154" s="44"/>
      <c r="AT154" s="388"/>
      <c r="AU154" s="356"/>
      <c r="AV154" s="357"/>
      <c r="AW154" s="357"/>
      <c r="AX154" s="357"/>
    </row>
    <row r="155" spans="2:50" s="188" customFormat="1" x14ac:dyDescent="0.25">
      <c r="B155" s="43"/>
      <c r="C155" s="399"/>
      <c r="D155" s="44"/>
      <c r="E155" s="46"/>
      <c r="F155" s="44"/>
      <c r="G155" s="44"/>
      <c r="H155" s="46"/>
      <c r="I155" s="46"/>
      <c r="J155" s="44"/>
      <c r="K155" s="44"/>
      <c r="L155" s="44"/>
      <c r="M155" s="44"/>
      <c r="N155" s="44"/>
      <c r="O155" s="44"/>
      <c r="P155" s="44"/>
      <c r="Q155" s="44"/>
      <c r="R155" s="44"/>
      <c r="S155" s="44"/>
      <c r="T155" s="48"/>
      <c r="U155" s="48"/>
      <c r="V155" s="48"/>
      <c r="W155" s="44"/>
      <c r="X155" s="44"/>
      <c r="Y155" s="44"/>
      <c r="Z155" s="44"/>
      <c r="AA155" s="44"/>
      <c r="AB155" s="44"/>
      <c r="AC155" s="44"/>
      <c r="AD155" s="44"/>
      <c r="AE155" s="44"/>
      <c r="AF155" s="44"/>
      <c r="AG155" s="44"/>
      <c r="AH155" s="44"/>
      <c r="AI155" s="45"/>
      <c r="AJ155" s="44"/>
      <c r="AK155" s="44"/>
      <c r="AL155" s="44"/>
      <c r="AM155" s="44"/>
      <c r="AN155" s="44"/>
      <c r="AO155" s="44"/>
      <c r="AP155" s="44"/>
      <c r="AQ155" s="44"/>
      <c r="AR155" s="44"/>
      <c r="AS155" s="44"/>
      <c r="AT155" s="388"/>
      <c r="AU155" s="356"/>
      <c r="AV155" s="357"/>
      <c r="AW155" s="357"/>
      <c r="AX155" s="357"/>
    </row>
    <row r="156" spans="2:50" s="188" customFormat="1" x14ac:dyDescent="0.25">
      <c r="B156" s="43"/>
      <c r="C156" s="399"/>
      <c r="D156" s="44"/>
      <c r="E156" s="46"/>
      <c r="F156" s="44"/>
      <c r="G156" s="44"/>
      <c r="H156" s="46"/>
      <c r="I156" s="46"/>
      <c r="J156" s="44"/>
      <c r="K156" s="44"/>
      <c r="L156" s="44"/>
      <c r="M156" s="44"/>
      <c r="N156" s="44"/>
      <c r="O156" s="44"/>
      <c r="P156" s="44"/>
      <c r="Q156" s="44"/>
      <c r="R156" s="44"/>
      <c r="S156" s="44"/>
      <c r="T156" s="48"/>
      <c r="U156" s="48"/>
      <c r="V156" s="48"/>
      <c r="W156" s="44"/>
      <c r="X156" s="44"/>
      <c r="Y156" s="44"/>
      <c r="Z156" s="44"/>
      <c r="AA156" s="44"/>
      <c r="AB156" s="44"/>
      <c r="AC156" s="44"/>
      <c r="AD156" s="44"/>
      <c r="AE156" s="44"/>
      <c r="AF156" s="44"/>
      <c r="AG156" s="44"/>
      <c r="AH156" s="44"/>
      <c r="AI156" s="45"/>
      <c r="AJ156" s="44"/>
      <c r="AK156" s="44"/>
      <c r="AL156" s="44"/>
      <c r="AM156" s="44"/>
      <c r="AN156" s="44"/>
      <c r="AO156" s="44"/>
      <c r="AP156" s="44"/>
      <c r="AQ156" s="44"/>
      <c r="AR156" s="44"/>
      <c r="AS156" s="44"/>
      <c r="AT156" s="388"/>
      <c r="AU156" s="356"/>
      <c r="AV156" s="357"/>
      <c r="AW156" s="357"/>
      <c r="AX156" s="357"/>
    </row>
    <row r="157" spans="2:50" s="188" customFormat="1" x14ac:dyDescent="0.25">
      <c r="B157" s="43"/>
      <c r="C157" s="399"/>
      <c r="D157" s="44"/>
      <c r="E157" s="46"/>
      <c r="F157" s="44"/>
      <c r="G157" s="44"/>
      <c r="H157" s="46"/>
      <c r="I157" s="46"/>
      <c r="J157" s="44"/>
      <c r="K157" s="44"/>
      <c r="L157" s="44"/>
      <c r="M157" s="44"/>
      <c r="N157" s="44"/>
      <c r="O157" s="44"/>
      <c r="P157" s="44"/>
      <c r="Q157" s="44"/>
      <c r="R157" s="44"/>
      <c r="S157" s="44"/>
      <c r="T157" s="48"/>
      <c r="U157" s="48"/>
      <c r="V157" s="48"/>
      <c r="W157" s="44"/>
      <c r="X157" s="44"/>
      <c r="Y157" s="44"/>
      <c r="Z157" s="44"/>
      <c r="AA157" s="44"/>
      <c r="AB157" s="44"/>
      <c r="AC157" s="44"/>
      <c r="AD157" s="44"/>
      <c r="AE157" s="44"/>
      <c r="AF157" s="44"/>
      <c r="AG157" s="44"/>
      <c r="AH157" s="44"/>
      <c r="AI157" s="45"/>
      <c r="AJ157" s="44"/>
      <c r="AK157" s="44"/>
      <c r="AL157" s="44"/>
      <c r="AM157" s="44"/>
      <c r="AN157" s="44"/>
      <c r="AO157" s="44"/>
      <c r="AP157" s="44"/>
      <c r="AQ157" s="44"/>
      <c r="AR157" s="44"/>
      <c r="AS157" s="44"/>
      <c r="AT157" s="388"/>
      <c r="AU157" s="356"/>
      <c r="AV157" s="357"/>
      <c r="AW157" s="357"/>
      <c r="AX157" s="357"/>
    </row>
    <row r="158" spans="2:50" s="188" customFormat="1" x14ac:dyDescent="0.25">
      <c r="B158" s="43"/>
      <c r="C158" s="399"/>
      <c r="D158" s="44"/>
      <c r="E158" s="46"/>
      <c r="F158" s="44"/>
      <c r="G158" s="44"/>
      <c r="H158" s="46"/>
      <c r="I158" s="46"/>
      <c r="J158" s="44"/>
      <c r="K158" s="44"/>
      <c r="L158" s="44"/>
      <c r="M158" s="44"/>
      <c r="N158" s="44"/>
      <c r="O158" s="44"/>
      <c r="P158" s="44"/>
      <c r="Q158" s="44"/>
      <c r="R158" s="44"/>
      <c r="S158" s="44"/>
      <c r="T158" s="48"/>
      <c r="U158" s="48"/>
      <c r="V158" s="48"/>
      <c r="W158" s="44"/>
      <c r="X158" s="44"/>
      <c r="Y158" s="44"/>
      <c r="Z158" s="44"/>
      <c r="AA158" s="44"/>
      <c r="AB158" s="44"/>
      <c r="AC158" s="44"/>
      <c r="AD158" s="44"/>
      <c r="AE158" s="44"/>
      <c r="AF158" s="44"/>
      <c r="AG158" s="44"/>
      <c r="AH158" s="44"/>
      <c r="AI158" s="45"/>
      <c r="AJ158" s="44"/>
      <c r="AK158" s="44"/>
      <c r="AL158" s="44"/>
      <c r="AM158" s="44"/>
      <c r="AN158" s="44"/>
      <c r="AO158" s="44"/>
      <c r="AP158" s="44"/>
      <c r="AQ158" s="44"/>
      <c r="AR158" s="44"/>
      <c r="AS158" s="44"/>
      <c r="AT158" s="388"/>
      <c r="AU158" s="356"/>
      <c r="AV158" s="357"/>
      <c r="AW158" s="357"/>
      <c r="AX158" s="357"/>
    </row>
    <row r="159" spans="2:50" s="188" customFormat="1" x14ac:dyDescent="0.25">
      <c r="B159" s="43"/>
      <c r="C159" s="399"/>
      <c r="D159" s="44"/>
      <c r="E159" s="46"/>
      <c r="F159" s="44"/>
      <c r="G159" s="44"/>
      <c r="H159" s="46"/>
      <c r="I159" s="46"/>
      <c r="J159" s="44"/>
      <c r="K159" s="44"/>
      <c r="L159" s="44"/>
      <c r="M159" s="44"/>
      <c r="N159" s="44"/>
      <c r="O159" s="44"/>
      <c r="P159" s="44"/>
      <c r="Q159" s="44"/>
      <c r="R159" s="44"/>
      <c r="S159" s="44"/>
      <c r="T159" s="48"/>
      <c r="U159" s="48"/>
      <c r="V159" s="48"/>
      <c r="W159" s="44"/>
      <c r="X159" s="44"/>
      <c r="Y159" s="44"/>
      <c r="Z159" s="44"/>
      <c r="AA159" s="44"/>
      <c r="AB159" s="44"/>
      <c r="AC159" s="44"/>
      <c r="AD159" s="44"/>
      <c r="AE159" s="44"/>
      <c r="AF159" s="44"/>
      <c r="AG159" s="44"/>
      <c r="AH159" s="44"/>
      <c r="AI159" s="45"/>
      <c r="AJ159" s="44"/>
      <c r="AK159" s="44"/>
      <c r="AL159" s="44"/>
      <c r="AM159" s="44"/>
      <c r="AN159" s="44"/>
      <c r="AO159" s="44"/>
      <c r="AP159" s="44"/>
      <c r="AQ159" s="44"/>
      <c r="AR159" s="44"/>
      <c r="AS159" s="44"/>
      <c r="AT159" s="388"/>
      <c r="AU159" s="356"/>
      <c r="AV159" s="357"/>
      <c r="AW159" s="357"/>
      <c r="AX159" s="357"/>
    </row>
    <row r="160" spans="2:50" s="188" customFormat="1" x14ac:dyDescent="0.25">
      <c r="B160" s="43"/>
      <c r="C160" s="399"/>
      <c r="D160" s="44"/>
      <c r="E160" s="46"/>
      <c r="F160" s="44"/>
      <c r="G160" s="44"/>
      <c r="H160" s="46"/>
      <c r="I160" s="46"/>
      <c r="J160" s="44"/>
      <c r="K160" s="44"/>
      <c r="L160" s="44"/>
      <c r="M160" s="44"/>
      <c r="N160" s="44"/>
      <c r="O160" s="44"/>
      <c r="P160" s="44"/>
      <c r="Q160" s="44"/>
      <c r="R160" s="44"/>
      <c r="S160" s="44"/>
      <c r="T160" s="48"/>
      <c r="U160" s="48"/>
      <c r="V160" s="48"/>
      <c r="W160" s="44"/>
      <c r="X160" s="44"/>
      <c r="Y160" s="44"/>
      <c r="Z160" s="44"/>
      <c r="AA160" s="44"/>
      <c r="AB160" s="44"/>
      <c r="AC160" s="44"/>
      <c r="AD160" s="44"/>
      <c r="AE160" s="44"/>
      <c r="AF160" s="44"/>
      <c r="AG160" s="44"/>
      <c r="AH160" s="44"/>
      <c r="AI160" s="45"/>
      <c r="AJ160" s="44"/>
      <c r="AK160" s="44"/>
      <c r="AL160" s="44"/>
      <c r="AM160" s="44"/>
      <c r="AN160" s="44"/>
      <c r="AO160" s="44"/>
      <c r="AP160" s="44"/>
      <c r="AQ160" s="44"/>
      <c r="AR160" s="44"/>
      <c r="AS160" s="44"/>
      <c r="AT160" s="388"/>
      <c r="AU160" s="356"/>
      <c r="AV160" s="357"/>
      <c r="AW160" s="357"/>
      <c r="AX160" s="357"/>
    </row>
    <row r="161" spans="2:50" s="188" customFormat="1" x14ac:dyDescent="0.25">
      <c r="B161" s="43"/>
      <c r="C161" s="399"/>
      <c r="D161" s="44"/>
      <c r="E161" s="46"/>
      <c r="F161" s="44"/>
      <c r="G161" s="44"/>
      <c r="H161" s="46"/>
      <c r="I161" s="46"/>
      <c r="J161" s="44"/>
      <c r="K161" s="44"/>
      <c r="L161" s="44"/>
      <c r="M161" s="44"/>
      <c r="N161" s="44"/>
      <c r="O161" s="44"/>
      <c r="P161" s="44"/>
      <c r="Q161" s="44"/>
      <c r="R161" s="44"/>
      <c r="S161" s="44"/>
      <c r="T161" s="48"/>
      <c r="U161" s="48"/>
      <c r="V161" s="48"/>
      <c r="W161" s="44"/>
      <c r="X161" s="44"/>
      <c r="Y161" s="44"/>
      <c r="Z161" s="44"/>
      <c r="AA161" s="44"/>
      <c r="AB161" s="44"/>
      <c r="AC161" s="44"/>
      <c r="AD161" s="44"/>
      <c r="AE161" s="44"/>
      <c r="AF161" s="44"/>
      <c r="AG161" s="44"/>
      <c r="AH161" s="44"/>
      <c r="AI161" s="45"/>
      <c r="AJ161" s="44"/>
      <c r="AK161" s="44"/>
      <c r="AL161" s="44"/>
      <c r="AM161" s="44"/>
      <c r="AN161" s="44"/>
      <c r="AO161" s="44"/>
      <c r="AP161" s="44"/>
      <c r="AQ161" s="44"/>
      <c r="AR161" s="44"/>
      <c r="AS161" s="44"/>
      <c r="AT161" s="388"/>
      <c r="AU161" s="356"/>
      <c r="AV161" s="357"/>
      <c r="AW161" s="357"/>
      <c r="AX161" s="357"/>
    </row>
    <row r="162" spans="2:50" s="188" customFormat="1" x14ac:dyDescent="0.25">
      <c r="B162" s="43"/>
      <c r="C162" s="399"/>
      <c r="D162" s="44"/>
      <c r="E162" s="46"/>
      <c r="F162" s="44"/>
      <c r="G162" s="44"/>
      <c r="H162" s="46"/>
      <c r="I162" s="46"/>
      <c r="J162" s="44"/>
      <c r="K162" s="44"/>
      <c r="L162" s="44"/>
      <c r="M162" s="44"/>
      <c r="N162" s="44"/>
      <c r="O162" s="44"/>
      <c r="P162" s="44"/>
      <c r="Q162" s="44"/>
      <c r="R162" s="44"/>
      <c r="S162" s="44"/>
      <c r="T162" s="48"/>
      <c r="U162" s="48"/>
      <c r="V162" s="48"/>
      <c r="W162" s="44"/>
      <c r="X162" s="44"/>
      <c r="Y162" s="44"/>
      <c r="Z162" s="44"/>
      <c r="AA162" s="44"/>
      <c r="AB162" s="44"/>
      <c r="AC162" s="44"/>
      <c r="AD162" s="44"/>
      <c r="AE162" s="44"/>
      <c r="AF162" s="44"/>
      <c r="AG162" s="44"/>
      <c r="AH162" s="44"/>
      <c r="AI162" s="45"/>
      <c r="AJ162" s="44"/>
      <c r="AK162" s="44"/>
      <c r="AL162" s="44"/>
      <c r="AM162" s="44"/>
      <c r="AN162" s="44"/>
      <c r="AO162" s="44"/>
      <c r="AP162" s="44"/>
      <c r="AQ162" s="44"/>
      <c r="AR162" s="44"/>
      <c r="AS162" s="44"/>
      <c r="AT162" s="388"/>
      <c r="AU162" s="356"/>
      <c r="AV162" s="357"/>
      <c r="AW162" s="357"/>
      <c r="AX162" s="357"/>
    </row>
    <row r="163" spans="2:50" s="188" customFormat="1" x14ac:dyDescent="0.25">
      <c r="B163" s="43"/>
      <c r="C163" s="399"/>
      <c r="D163" s="44"/>
      <c r="E163" s="46"/>
      <c r="F163" s="44"/>
      <c r="G163" s="44"/>
      <c r="H163" s="46"/>
      <c r="I163" s="46"/>
      <c r="J163" s="44"/>
      <c r="K163" s="44"/>
      <c r="L163" s="44"/>
      <c r="M163" s="44"/>
      <c r="N163" s="44"/>
      <c r="O163" s="44"/>
      <c r="P163" s="44"/>
      <c r="Q163" s="44"/>
      <c r="R163" s="44"/>
      <c r="S163" s="44"/>
      <c r="T163" s="48"/>
      <c r="U163" s="48"/>
      <c r="V163" s="48"/>
      <c r="W163" s="44"/>
      <c r="X163" s="44"/>
      <c r="Y163" s="44"/>
      <c r="Z163" s="44"/>
      <c r="AA163" s="44"/>
      <c r="AB163" s="44"/>
      <c r="AC163" s="44"/>
      <c r="AD163" s="44"/>
      <c r="AE163" s="44"/>
      <c r="AF163" s="44"/>
      <c r="AG163" s="44"/>
      <c r="AH163" s="44"/>
      <c r="AI163" s="45"/>
      <c r="AJ163" s="44"/>
      <c r="AK163" s="44"/>
      <c r="AL163" s="44"/>
      <c r="AM163" s="44"/>
      <c r="AN163" s="44"/>
      <c r="AO163" s="44"/>
      <c r="AP163" s="44"/>
      <c r="AQ163" s="44"/>
      <c r="AR163" s="44"/>
      <c r="AS163" s="44"/>
      <c r="AT163" s="388"/>
      <c r="AU163" s="356"/>
      <c r="AV163" s="357"/>
      <c r="AW163" s="357"/>
      <c r="AX163" s="357"/>
    </row>
    <row r="164" spans="2:50" s="188" customFormat="1" x14ac:dyDescent="0.25">
      <c r="B164" s="43"/>
      <c r="C164" s="399"/>
      <c r="D164" s="44"/>
      <c r="E164" s="46"/>
      <c r="F164" s="44"/>
      <c r="G164" s="44"/>
      <c r="H164" s="46"/>
      <c r="I164" s="46"/>
      <c r="J164" s="44"/>
      <c r="K164" s="44"/>
      <c r="L164" s="44"/>
      <c r="M164" s="44"/>
      <c r="N164" s="44"/>
      <c r="O164" s="44"/>
      <c r="P164" s="44"/>
      <c r="Q164" s="44"/>
      <c r="R164" s="44"/>
      <c r="S164" s="44"/>
      <c r="T164" s="48"/>
      <c r="U164" s="48"/>
      <c r="V164" s="48"/>
      <c r="W164" s="44"/>
      <c r="X164" s="44"/>
      <c r="Y164" s="44"/>
      <c r="Z164" s="44"/>
      <c r="AA164" s="44"/>
      <c r="AB164" s="44"/>
      <c r="AC164" s="44"/>
      <c r="AD164" s="44"/>
      <c r="AE164" s="44"/>
      <c r="AF164" s="44"/>
      <c r="AG164" s="44"/>
      <c r="AH164" s="44"/>
      <c r="AI164" s="45"/>
      <c r="AJ164" s="44"/>
      <c r="AK164" s="44"/>
      <c r="AL164" s="44"/>
      <c r="AM164" s="44"/>
      <c r="AN164" s="44"/>
      <c r="AO164" s="44"/>
      <c r="AP164" s="44"/>
      <c r="AQ164" s="44"/>
      <c r="AR164" s="44"/>
      <c r="AS164" s="44"/>
      <c r="AT164" s="388"/>
      <c r="AU164" s="356"/>
      <c r="AV164" s="357"/>
      <c r="AW164" s="357"/>
      <c r="AX164" s="357"/>
    </row>
    <row r="165" spans="2:50" s="188" customFormat="1" x14ac:dyDescent="0.25">
      <c r="B165" s="43"/>
      <c r="C165" s="399"/>
      <c r="D165" s="44"/>
      <c r="E165" s="46"/>
      <c r="F165" s="44"/>
      <c r="G165" s="44"/>
      <c r="H165" s="46"/>
      <c r="I165" s="46"/>
      <c r="J165" s="44"/>
      <c r="K165" s="44"/>
      <c r="L165" s="44"/>
      <c r="M165" s="44"/>
      <c r="N165" s="44"/>
      <c r="O165" s="44"/>
      <c r="P165" s="44"/>
      <c r="Q165" s="44"/>
      <c r="R165" s="44"/>
      <c r="S165" s="44"/>
      <c r="T165" s="48"/>
      <c r="U165" s="48"/>
      <c r="V165" s="48"/>
      <c r="W165" s="44"/>
      <c r="X165" s="44"/>
      <c r="Y165" s="44"/>
      <c r="Z165" s="44"/>
      <c r="AA165" s="44"/>
      <c r="AB165" s="44"/>
      <c r="AC165" s="44"/>
      <c r="AD165" s="44"/>
      <c r="AE165" s="44"/>
      <c r="AF165" s="44"/>
      <c r="AG165" s="44"/>
      <c r="AH165" s="44"/>
      <c r="AI165" s="45"/>
      <c r="AJ165" s="44"/>
      <c r="AK165" s="44"/>
      <c r="AL165" s="44"/>
      <c r="AM165" s="44"/>
      <c r="AN165" s="44"/>
      <c r="AO165" s="44"/>
      <c r="AP165" s="44"/>
      <c r="AQ165" s="44"/>
      <c r="AR165" s="44"/>
      <c r="AS165" s="44"/>
      <c r="AT165" s="388"/>
      <c r="AU165" s="356"/>
      <c r="AV165" s="357"/>
      <c r="AW165" s="357"/>
      <c r="AX165" s="357"/>
    </row>
    <row r="166" spans="2:50" s="188" customFormat="1" x14ac:dyDescent="0.25">
      <c r="B166" s="43"/>
      <c r="C166" s="399"/>
      <c r="D166" s="44"/>
      <c r="E166" s="46"/>
      <c r="F166" s="44"/>
      <c r="G166" s="44"/>
      <c r="H166" s="46"/>
      <c r="I166" s="46"/>
      <c r="J166" s="44"/>
      <c r="K166" s="44"/>
      <c r="L166" s="44"/>
      <c r="M166" s="44"/>
      <c r="N166" s="44"/>
      <c r="O166" s="44"/>
      <c r="P166" s="44"/>
      <c r="Q166" s="44"/>
      <c r="R166" s="44"/>
      <c r="S166" s="44"/>
      <c r="T166" s="48"/>
      <c r="U166" s="48"/>
      <c r="V166" s="48"/>
      <c r="W166" s="44"/>
      <c r="X166" s="44"/>
      <c r="Y166" s="44"/>
      <c r="Z166" s="44"/>
      <c r="AA166" s="44"/>
      <c r="AB166" s="44"/>
      <c r="AC166" s="44"/>
      <c r="AD166" s="44"/>
      <c r="AE166" s="44"/>
      <c r="AF166" s="44"/>
      <c r="AG166" s="44"/>
      <c r="AH166" s="44"/>
      <c r="AI166" s="45"/>
      <c r="AJ166" s="44"/>
      <c r="AK166" s="44"/>
      <c r="AL166" s="44"/>
      <c r="AM166" s="44"/>
      <c r="AN166" s="44"/>
      <c r="AO166" s="44"/>
      <c r="AP166" s="44"/>
      <c r="AQ166" s="44"/>
      <c r="AR166" s="44"/>
      <c r="AS166" s="44"/>
      <c r="AT166" s="388"/>
      <c r="AU166" s="356"/>
      <c r="AV166" s="357"/>
      <c r="AW166" s="357"/>
      <c r="AX166" s="357"/>
    </row>
    <row r="167" spans="2:50" s="188" customFormat="1" x14ac:dyDescent="0.25">
      <c r="B167" s="43"/>
      <c r="C167" s="399"/>
      <c r="D167" s="44"/>
      <c r="E167" s="46"/>
      <c r="F167" s="44"/>
      <c r="G167" s="44"/>
      <c r="H167" s="46"/>
      <c r="I167" s="46"/>
      <c r="J167" s="44"/>
      <c r="K167" s="44"/>
      <c r="L167" s="44"/>
      <c r="M167" s="44"/>
      <c r="N167" s="44"/>
      <c r="O167" s="44"/>
      <c r="P167" s="44"/>
      <c r="Q167" s="44"/>
      <c r="R167" s="44"/>
      <c r="S167" s="44"/>
      <c r="T167" s="48"/>
      <c r="U167" s="48"/>
      <c r="V167" s="48"/>
      <c r="W167" s="44"/>
      <c r="X167" s="44"/>
      <c r="Y167" s="44"/>
      <c r="Z167" s="44"/>
      <c r="AA167" s="44"/>
      <c r="AB167" s="44"/>
      <c r="AC167" s="44"/>
      <c r="AD167" s="44"/>
      <c r="AE167" s="44"/>
      <c r="AF167" s="44"/>
      <c r="AG167" s="44"/>
      <c r="AH167" s="44"/>
      <c r="AI167" s="45"/>
      <c r="AJ167" s="44"/>
      <c r="AK167" s="44"/>
      <c r="AL167" s="44"/>
      <c r="AM167" s="44"/>
      <c r="AN167" s="44"/>
      <c r="AO167" s="44"/>
      <c r="AP167" s="44"/>
      <c r="AQ167" s="44"/>
      <c r="AR167" s="44"/>
      <c r="AS167" s="44"/>
      <c r="AT167" s="388"/>
      <c r="AU167" s="356"/>
      <c r="AV167" s="357"/>
      <c r="AW167" s="357"/>
      <c r="AX167" s="357"/>
    </row>
    <row r="168" spans="2:50" s="188" customFormat="1" x14ac:dyDescent="0.25">
      <c r="B168" s="43"/>
      <c r="C168" s="399"/>
      <c r="D168" s="44"/>
      <c r="E168" s="46"/>
      <c r="F168" s="44"/>
      <c r="G168" s="44"/>
      <c r="H168" s="46"/>
      <c r="I168" s="46"/>
      <c r="J168" s="44"/>
      <c r="K168" s="44"/>
      <c r="L168" s="44"/>
      <c r="M168" s="44"/>
      <c r="N168" s="44"/>
      <c r="O168" s="44"/>
      <c r="P168" s="44"/>
      <c r="Q168" s="44"/>
      <c r="R168" s="44"/>
      <c r="S168" s="44"/>
      <c r="T168" s="48"/>
      <c r="U168" s="48"/>
      <c r="V168" s="48"/>
      <c r="W168" s="44"/>
      <c r="X168" s="44"/>
      <c r="Y168" s="44"/>
      <c r="Z168" s="44"/>
      <c r="AA168" s="44"/>
      <c r="AB168" s="44"/>
      <c r="AC168" s="44"/>
      <c r="AD168" s="44"/>
      <c r="AE168" s="44"/>
      <c r="AF168" s="44"/>
      <c r="AG168" s="44"/>
      <c r="AH168" s="44"/>
      <c r="AI168" s="45"/>
      <c r="AJ168" s="44"/>
      <c r="AK168" s="44"/>
      <c r="AL168" s="44"/>
      <c r="AM168" s="44"/>
      <c r="AN168" s="44"/>
      <c r="AO168" s="44"/>
      <c r="AP168" s="44"/>
      <c r="AQ168" s="44"/>
      <c r="AR168" s="44"/>
      <c r="AS168" s="44"/>
      <c r="AT168" s="388"/>
      <c r="AU168" s="356"/>
      <c r="AV168" s="357"/>
      <c r="AW168" s="357"/>
      <c r="AX168" s="357"/>
    </row>
    <row r="169" spans="2:50" s="188" customFormat="1" x14ac:dyDescent="0.25">
      <c r="B169" s="43"/>
      <c r="C169" s="399"/>
      <c r="D169" s="44"/>
      <c r="E169" s="46"/>
      <c r="F169" s="44"/>
      <c r="G169" s="44"/>
      <c r="H169" s="46"/>
      <c r="I169" s="46"/>
      <c r="J169" s="44"/>
      <c r="K169" s="44"/>
      <c r="L169" s="44"/>
      <c r="M169" s="44"/>
      <c r="N169" s="44"/>
      <c r="O169" s="44"/>
      <c r="P169" s="44"/>
      <c r="Q169" s="44"/>
      <c r="R169" s="44"/>
      <c r="S169" s="44"/>
      <c r="T169" s="48"/>
      <c r="U169" s="48"/>
      <c r="V169" s="48"/>
      <c r="W169" s="44"/>
      <c r="X169" s="44"/>
      <c r="Y169" s="44"/>
      <c r="Z169" s="44"/>
      <c r="AA169" s="44"/>
      <c r="AB169" s="44"/>
      <c r="AC169" s="44"/>
      <c r="AD169" s="44"/>
      <c r="AE169" s="44"/>
      <c r="AF169" s="44"/>
      <c r="AG169" s="44"/>
      <c r="AH169" s="44"/>
      <c r="AI169" s="45"/>
      <c r="AJ169" s="44"/>
      <c r="AK169" s="44"/>
      <c r="AL169" s="44"/>
      <c r="AM169" s="44"/>
      <c r="AN169" s="44"/>
      <c r="AO169" s="44"/>
      <c r="AP169" s="44"/>
      <c r="AQ169" s="44"/>
      <c r="AR169" s="44"/>
      <c r="AS169" s="44"/>
      <c r="AT169" s="388"/>
      <c r="AU169" s="356"/>
      <c r="AV169" s="357"/>
      <c r="AW169" s="357"/>
      <c r="AX169" s="357"/>
    </row>
    <row r="170" spans="2:50" s="188" customFormat="1" x14ac:dyDescent="0.25">
      <c r="B170" s="43"/>
      <c r="C170" s="399"/>
      <c r="D170" s="44"/>
      <c r="E170" s="46"/>
      <c r="F170" s="44"/>
      <c r="G170" s="44"/>
      <c r="H170" s="46"/>
      <c r="I170" s="46"/>
      <c r="J170" s="44"/>
      <c r="K170" s="44"/>
      <c r="L170" s="44"/>
      <c r="M170" s="44"/>
      <c r="N170" s="44"/>
      <c r="O170" s="44"/>
      <c r="P170" s="44"/>
      <c r="Q170" s="44"/>
      <c r="R170" s="44"/>
      <c r="S170" s="44"/>
      <c r="T170" s="48"/>
      <c r="U170" s="48"/>
      <c r="V170" s="48"/>
      <c r="W170" s="44"/>
      <c r="X170" s="44"/>
      <c r="Y170" s="44"/>
      <c r="Z170" s="44"/>
      <c r="AA170" s="44"/>
      <c r="AB170" s="44"/>
      <c r="AC170" s="44"/>
      <c r="AD170" s="44"/>
      <c r="AE170" s="44"/>
      <c r="AF170" s="44"/>
      <c r="AG170" s="44"/>
      <c r="AH170" s="44"/>
      <c r="AI170" s="45"/>
      <c r="AJ170" s="44"/>
      <c r="AK170" s="44"/>
      <c r="AL170" s="44"/>
      <c r="AM170" s="44"/>
      <c r="AN170" s="44"/>
      <c r="AO170" s="44"/>
      <c r="AP170" s="44"/>
      <c r="AQ170" s="44"/>
      <c r="AR170" s="44"/>
      <c r="AS170" s="44"/>
      <c r="AT170" s="388"/>
      <c r="AU170" s="356"/>
      <c r="AV170" s="357"/>
      <c r="AW170" s="357"/>
      <c r="AX170" s="357"/>
    </row>
    <row r="171" spans="2:50" s="188" customFormat="1" x14ac:dyDescent="0.25">
      <c r="B171" s="43"/>
      <c r="C171" s="399"/>
      <c r="D171" s="44"/>
      <c r="E171" s="46"/>
      <c r="F171" s="44"/>
      <c r="G171" s="44"/>
      <c r="H171" s="46"/>
      <c r="I171" s="46"/>
      <c r="J171" s="44"/>
      <c r="K171" s="44"/>
      <c r="L171" s="44"/>
      <c r="M171" s="44"/>
      <c r="N171" s="44"/>
      <c r="O171" s="44"/>
      <c r="P171" s="44"/>
      <c r="Q171" s="44"/>
      <c r="R171" s="44"/>
      <c r="S171" s="44"/>
      <c r="T171" s="48"/>
      <c r="U171" s="48"/>
      <c r="V171" s="48"/>
      <c r="W171" s="44"/>
      <c r="X171" s="44"/>
      <c r="Y171" s="44"/>
      <c r="Z171" s="44"/>
      <c r="AA171" s="44"/>
      <c r="AB171" s="44"/>
      <c r="AC171" s="44"/>
      <c r="AD171" s="44"/>
      <c r="AE171" s="44"/>
      <c r="AF171" s="44"/>
      <c r="AG171" s="44"/>
      <c r="AH171" s="44"/>
      <c r="AI171" s="45"/>
      <c r="AJ171" s="44"/>
      <c r="AK171" s="44"/>
      <c r="AL171" s="44"/>
      <c r="AM171" s="44"/>
      <c r="AN171" s="44"/>
      <c r="AO171" s="44"/>
      <c r="AP171" s="44"/>
      <c r="AQ171" s="44"/>
      <c r="AR171" s="44"/>
      <c r="AS171" s="44"/>
      <c r="AT171" s="388"/>
      <c r="AU171" s="356"/>
      <c r="AV171" s="357"/>
      <c r="AW171" s="357"/>
      <c r="AX171" s="357"/>
    </row>
    <row r="172" spans="2:50" s="188" customFormat="1" x14ac:dyDescent="0.25">
      <c r="B172" s="43"/>
      <c r="C172" s="399"/>
      <c r="D172" s="44"/>
      <c r="E172" s="46"/>
      <c r="F172" s="44"/>
      <c r="G172" s="44"/>
      <c r="H172" s="46"/>
      <c r="I172" s="46"/>
      <c r="J172" s="44"/>
      <c r="K172" s="44"/>
      <c r="L172" s="44"/>
      <c r="M172" s="44"/>
      <c r="N172" s="44"/>
      <c r="O172" s="44"/>
      <c r="P172" s="44"/>
      <c r="Q172" s="44"/>
      <c r="R172" s="44"/>
      <c r="S172" s="44"/>
      <c r="T172" s="48"/>
      <c r="U172" s="48"/>
      <c r="V172" s="48"/>
      <c r="W172" s="44"/>
      <c r="X172" s="44"/>
      <c r="Y172" s="44"/>
      <c r="Z172" s="44"/>
      <c r="AA172" s="44"/>
      <c r="AB172" s="44"/>
      <c r="AC172" s="44"/>
      <c r="AD172" s="44"/>
      <c r="AE172" s="44"/>
      <c r="AF172" s="44"/>
      <c r="AG172" s="44"/>
      <c r="AH172" s="44"/>
      <c r="AI172" s="45"/>
      <c r="AJ172" s="44"/>
      <c r="AK172" s="44"/>
      <c r="AL172" s="44"/>
      <c r="AM172" s="44"/>
      <c r="AN172" s="44"/>
      <c r="AO172" s="44"/>
      <c r="AP172" s="44"/>
      <c r="AQ172" s="44"/>
      <c r="AR172" s="44"/>
      <c r="AS172" s="44"/>
      <c r="AT172" s="388"/>
      <c r="AU172" s="356"/>
      <c r="AV172" s="357"/>
      <c r="AW172" s="357"/>
      <c r="AX172" s="357"/>
    </row>
    <row r="173" spans="2:50" s="188" customFormat="1" x14ac:dyDescent="0.25">
      <c r="B173" s="43"/>
      <c r="C173" s="399"/>
      <c r="D173" s="44"/>
      <c r="E173" s="46"/>
      <c r="F173" s="44"/>
      <c r="G173" s="44"/>
      <c r="H173" s="46"/>
      <c r="I173" s="46"/>
      <c r="J173" s="44"/>
      <c r="K173" s="44"/>
      <c r="L173" s="44"/>
      <c r="M173" s="44"/>
      <c r="N173" s="44"/>
      <c r="O173" s="44"/>
      <c r="P173" s="44"/>
      <c r="Q173" s="44"/>
      <c r="R173" s="44"/>
      <c r="S173" s="44"/>
      <c r="T173" s="48"/>
      <c r="U173" s="48"/>
      <c r="V173" s="48"/>
      <c r="W173" s="44"/>
      <c r="X173" s="44"/>
      <c r="Y173" s="44"/>
      <c r="Z173" s="44"/>
      <c r="AA173" s="44"/>
      <c r="AB173" s="44"/>
      <c r="AC173" s="44"/>
      <c r="AD173" s="44"/>
      <c r="AE173" s="44"/>
      <c r="AF173" s="44"/>
      <c r="AG173" s="44"/>
      <c r="AH173" s="44"/>
      <c r="AI173" s="45"/>
      <c r="AJ173" s="44"/>
      <c r="AK173" s="44"/>
      <c r="AL173" s="44"/>
      <c r="AM173" s="44"/>
      <c r="AN173" s="44"/>
      <c r="AO173" s="44"/>
      <c r="AP173" s="44"/>
      <c r="AQ173" s="44"/>
      <c r="AR173" s="44"/>
      <c r="AS173" s="44"/>
      <c r="AT173" s="388"/>
      <c r="AU173" s="356"/>
      <c r="AV173" s="357"/>
      <c r="AW173" s="357"/>
      <c r="AX173" s="357"/>
    </row>
    <row r="174" spans="2:50" s="188" customFormat="1" x14ac:dyDescent="0.25">
      <c r="B174" s="43"/>
      <c r="C174" s="399"/>
      <c r="D174" s="44"/>
      <c r="E174" s="46"/>
      <c r="F174" s="44"/>
      <c r="G174" s="44"/>
      <c r="H174" s="46"/>
      <c r="I174" s="46"/>
      <c r="J174" s="44"/>
      <c r="K174" s="44"/>
      <c r="L174" s="44"/>
      <c r="M174" s="44"/>
      <c r="N174" s="44"/>
      <c r="O174" s="44"/>
      <c r="P174" s="44"/>
      <c r="Q174" s="44"/>
      <c r="R174" s="44"/>
      <c r="S174" s="44"/>
      <c r="T174" s="48"/>
      <c r="U174" s="48"/>
      <c r="V174" s="48"/>
      <c r="W174" s="44"/>
      <c r="X174" s="44"/>
      <c r="Y174" s="44"/>
      <c r="Z174" s="44"/>
      <c r="AA174" s="44"/>
      <c r="AB174" s="44"/>
      <c r="AC174" s="44"/>
      <c r="AD174" s="44"/>
      <c r="AE174" s="44"/>
      <c r="AF174" s="44"/>
      <c r="AG174" s="44"/>
      <c r="AH174" s="44"/>
      <c r="AI174" s="45"/>
      <c r="AJ174" s="44"/>
      <c r="AK174" s="44"/>
      <c r="AL174" s="44"/>
      <c r="AM174" s="44"/>
      <c r="AN174" s="44"/>
      <c r="AO174" s="44"/>
      <c r="AP174" s="44"/>
      <c r="AQ174" s="44"/>
      <c r="AR174" s="44"/>
      <c r="AS174" s="44"/>
      <c r="AT174" s="388"/>
      <c r="AU174" s="356"/>
      <c r="AV174" s="361"/>
      <c r="AW174" s="361"/>
      <c r="AX174" s="357"/>
    </row>
    <row r="175" spans="2:50" x14ac:dyDescent="0.25">
      <c r="C175" s="399"/>
      <c r="D175" s="44"/>
      <c r="E175" s="46"/>
      <c r="F175" s="44"/>
      <c r="G175" s="44"/>
      <c r="H175" s="46"/>
      <c r="I175" s="46"/>
      <c r="J175" s="44"/>
      <c r="K175" s="44"/>
      <c r="L175" s="44"/>
      <c r="M175" s="44"/>
      <c r="N175" s="44"/>
      <c r="O175" s="44"/>
      <c r="P175" s="44"/>
      <c r="Q175" s="44"/>
      <c r="R175" s="44"/>
      <c r="S175" s="44"/>
      <c r="T175" s="48"/>
      <c r="U175" s="48"/>
      <c r="V175" s="48"/>
      <c r="W175" s="44"/>
      <c r="X175" s="44"/>
      <c r="Y175" s="44"/>
      <c r="Z175" s="44"/>
      <c r="AA175" s="44"/>
      <c r="AB175" s="44"/>
      <c r="AC175" s="44"/>
      <c r="AD175" s="44"/>
      <c r="AE175" s="44"/>
      <c r="AF175" s="44"/>
      <c r="AG175" s="44"/>
      <c r="AH175" s="44"/>
      <c r="AI175" s="45"/>
      <c r="AJ175" s="44"/>
      <c r="AK175" s="44"/>
      <c r="AL175" s="44"/>
      <c r="AM175" s="44"/>
      <c r="AN175" s="44"/>
      <c r="AO175" s="44"/>
      <c r="AP175" s="44"/>
      <c r="AQ175" s="44"/>
      <c r="AR175" s="44"/>
      <c r="AS175" s="44"/>
      <c r="AT175" s="388"/>
      <c r="AU175" s="356"/>
    </row>
    <row r="176" spans="2:50" x14ac:dyDescent="0.25">
      <c r="C176" s="399"/>
      <c r="D176" s="44"/>
      <c r="E176" s="46"/>
      <c r="F176" s="44"/>
      <c r="G176" s="44"/>
      <c r="H176" s="46"/>
      <c r="I176" s="46"/>
      <c r="J176" s="44"/>
      <c r="K176" s="44"/>
      <c r="L176" s="44"/>
      <c r="M176" s="44"/>
      <c r="N176" s="44"/>
      <c r="O176" s="44"/>
      <c r="P176" s="44"/>
      <c r="Q176" s="44"/>
      <c r="R176" s="44"/>
      <c r="S176" s="44"/>
      <c r="T176" s="48"/>
      <c r="U176" s="48"/>
      <c r="V176" s="48"/>
      <c r="W176" s="44"/>
      <c r="X176" s="44"/>
      <c r="Y176" s="44"/>
      <c r="Z176" s="44"/>
      <c r="AA176" s="44"/>
      <c r="AB176" s="44"/>
      <c r="AC176" s="44"/>
      <c r="AD176" s="44"/>
      <c r="AE176" s="44"/>
      <c r="AF176" s="44"/>
      <c r="AG176" s="44"/>
      <c r="AH176" s="44"/>
      <c r="AI176" s="45"/>
      <c r="AJ176" s="44"/>
      <c r="AK176" s="44"/>
      <c r="AL176" s="44"/>
      <c r="AM176" s="44"/>
      <c r="AN176" s="44"/>
      <c r="AO176" s="44"/>
      <c r="AP176" s="44"/>
      <c r="AQ176" s="44"/>
      <c r="AR176" s="44"/>
      <c r="AS176" s="44"/>
      <c r="AT176" s="388"/>
      <c r="AU176" s="356"/>
    </row>
    <row r="177" spans="1:47" x14ac:dyDescent="0.25">
      <c r="C177" s="399"/>
      <c r="D177" s="44"/>
      <c r="E177" s="46"/>
      <c r="F177" s="44"/>
      <c r="G177" s="44"/>
      <c r="H177" s="46"/>
      <c r="I177" s="46"/>
      <c r="J177" s="44"/>
      <c r="K177" s="44"/>
      <c r="L177" s="44"/>
      <c r="M177" s="44"/>
      <c r="N177" s="44"/>
      <c r="O177" s="44"/>
      <c r="P177" s="44"/>
      <c r="Q177" s="44"/>
      <c r="R177" s="44"/>
      <c r="S177" s="44"/>
      <c r="T177" s="48"/>
      <c r="U177" s="48"/>
      <c r="V177" s="48"/>
      <c r="W177" s="44"/>
      <c r="X177" s="44"/>
      <c r="Y177" s="44"/>
      <c r="Z177" s="44"/>
      <c r="AA177" s="44"/>
      <c r="AB177" s="44"/>
      <c r="AC177" s="44"/>
      <c r="AD177" s="44"/>
      <c r="AE177" s="44"/>
      <c r="AF177" s="44"/>
      <c r="AG177" s="44"/>
      <c r="AH177" s="44"/>
      <c r="AI177" s="45"/>
      <c r="AJ177" s="44"/>
      <c r="AK177" s="44"/>
      <c r="AL177" s="44"/>
      <c r="AM177" s="44"/>
      <c r="AN177" s="44"/>
      <c r="AO177" s="44"/>
      <c r="AP177" s="44"/>
      <c r="AQ177" s="44"/>
      <c r="AR177" s="44"/>
      <c r="AS177" s="44"/>
      <c r="AT177" s="388"/>
      <c r="AU177" s="356"/>
    </row>
    <row r="178" spans="1:47" x14ac:dyDescent="0.25">
      <c r="C178" s="399"/>
      <c r="D178" s="44"/>
      <c r="E178" s="46"/>
      <c r="F178" s="44"/>
      <c r="G178" s="44"/>
      <c r="H178" s="46"/>
      <c r="I178" s="46"/>
      <c r="J178" s="44"/>
      <c r="K178" s="44"/>
      <c r="L178" s="44"/>
      <c r="M178" s="44"/>
      <c r="N178" s="44"/>
      <c r="O178" s="44"/>
      <c r="P178" s="44"/>
      <c r="Q178" s="44"/>
      <c r="R178" s="44"/>
      <c r="S178" s="44"/>
      <c r="T178" s="48"/>
      <c r="U178" s="48"/>
      <c r="V178" s="48"/>
      <c r="W178" s="44"/>
      <c r="X178" s="44"/>
      <c r="Y178" s="44"/>
      <c r="Z178" s="44"/>
      <c r="AA178" s="44"/>
      <c r="AB178" s="44"/>
      <c r="AC178" s="44"/>
      <c r="AD178" s="44"/>
      <c r="AE178" s="44"/>
      <c r="AF178" s="44"/>
      <c r="AG178" s="44"/>
      <c r="AH178" s="44"/>
      <c r="AI178" s="45"/>
      <c r="AJ178" s="44"/>
      <c r="AK178" s="44"/>
      <c r="AL178" s="44"/>
      <c r="AM178" s="44"/>
      <c r="AN178" s="44"/>
      <c r="AO178" s="44"/>
      <c r="AP178" s="44"/>
      <c r="AQ178" s="44"/>
      <c r="AR178" s="44"/>
      <c r="AS178" s="44"/>
      <c r="AT178" s="388"/>
      <c r="AU178" s="356"/>
    </row>
    <row r="179" spans="1:47" x14ac:dyDescent="0.25">
      <c r="C179" s="399"/>
      <c r="D179" s="44"/>
      <c r="E179" s="46"/>
      <c r="F179" s="44"/>
      <c r="G179" s="44"/>
      <c r="H179" s="46"/>
      <c r="I179" s="46"/>
      <c r="J179" s="44"/>
      <c r="K179" s="44"/>
      <c r="L179" s="44"/>
      <c r="M179" s="44"/>
      <c r="N179" s="44"/>
      <c r="O179" s="44"/>
      <c r="P179" s="44"/>
      <c r="Q179" s="44"/>
      <c r="R179" s="44"/>
      <c r="S179" s="44"/>
      <c r="T179" s="48"/>
      <c r="U179" s="48"/>
      <c r="V179" s="48"/>
      <c r="W179" s="44"/>
      <c r="X179" s="44"/>
      <c r="Y179" s="44"/>
      <c r="Z179" s="44"/>
      <c r="AA179" s="44"/>
      <c r="AB179" s="44"/>
      <c r="AC179" s="44"/>
      <c r="AD179" s="44"/>
      <c r="AE179" s="44"/>
      <c r="AF179" s="44"/>
      <c r="AG179" s="44"/>
      <c r="AH179" s="44"/>
      <c r="AI179" s="45"/>
      <c r="AJ179" s="44"/>
      <c r="AK179" s="44"/>
      <c r="AL179" s="44"/>
      <c r="AM179" s="44"/>
      <c r="AN179" s="44"/>
      <c r="AO179" s="44"/>
      <c r="AP179" s="44"/>
      <c r="AQ179" s="44"/>
      <c r="AR179" s="44"/>
      <c r="AS179" s="44"/>
      <c r="AT179" s="388"/>
      <c r="AU179" s="356"/>
    </row>
    <row r="180" spans="1:47" x14ac:dyDescent="0.25">
      <c r="C180" s="399"/>
      <c r="D180" s="44"/>
      <c r="E180" s="46"/>
      <c r="F180" s="44"/>
      <c r="G180" s="44"/>
      <c r="H180" s="46"/>
      <c r="I180" s="46"/>
      <c r="J180" s="44"/>
      <c r="K180" s="44"/>
      <c r="L180" s="44"/>
      <c r="M180" s="44"/>
      <c r="N180" s="44"/>
      <c r="O180" s="44"/>
      <c r="P180" s="44"/>
      <c r="Q180" s="44"/>
      <c r="R180" s="44"/>
      <c r="S180" s="44"/>
      <c r="T180" s="48"/>
      <c r="U180" s="48"/>
      <c r="V180" s="48"/>
      <c r="W180" s="44"/>
      <c r="X180" s="44"/>
      <c r="Y180" s="44"/>
      <c r="Z180" s="44"/>
      <c r="AA180" s="44"/>
      <c r="AB180" s="44"/>
      <c r="AC180" s="44"/>
      <c r="AD180" s="44"/>
      <c r="AE180" s="44"/>
      <c r="AF180" s="44"/>
      <c r="AG180" s="44"/>
      <c r="AH180" s="44"/>
      <c r="AI180" s="45"/>
      <c r="AJ180" s="44"/>
      <c r="AK180" s="44"/>
      <c r="AL180" s="44"/>
      <c r="AM180" s="44"/>
      <c r="AN180" s="44"/>
      <c r="AO180" s="44"/>
      <c r="AP180" s="44"/>
      <c r="AQ180" s="44"/>
      <c r="AR180" s="44"/>
      <c r="AS180" s="44"/>
      <c r="AT180" s="388"/>
      <c r="AU180" s="356"/>
    </row>
    <row r="181" spans="1:47" x14ac:dyDescent="0.25">
      <c r="C181" s="399"/>
      <c r="D181" s="44"/>
      <c r="E181" s="46"/>
      <c r="F181" s="44"/>
      <c r="G181" s="44"/>
      <c r="H181" s="46"/>
      <c r="I181" s="46"/>
      <c r="J181" s="44"/>
      <c r="K181" s="44"/>
      <c r="L181" s="44"/>
      <c r="M181" s="44"/>
      <c r="N181" s="44"/>
      <c r="O181" s="44"/>
      <c r="P181" s="44"/>
      <c r="Q181" s="44"/>
      <c r="R181" s="44"/>
      <c r="S181" s="44"/>
      <c r="T181" s="48"/>
      <c r="U181" s="48"/>
      <c r="V181" s="48"/>
      <c r="W181" s="44"/>
      <c r="X181" s="44"/>
      <c r="Y181" s="44"/>
      <c r="Z181" s="44"/>
      <c r="AA181" s="44"/>
      <c r="AB181" s="44"/>
      <c r="AC181" s="44"/>
      <c r="AD181" s="44"/>
      <c r="AE181" s="44"/>
      <c r="AF181" s="44"/>
      <c r="AG181" s="44"/>
      <c r="AH181" s="44"/>
      <c r="AI181" s="45"/>
      <c r="AJ181" s="44"/>
      <c r="AK181" s="44"/>
      <c r="AL181" s="44"/>
      <c r="AM181" s="44"/>
      <c r="AN181" s="44"/>
      <c r="AO181" s="44"/>
      <c r="AP181" s="44"/>
      <c r="AQ181" s="44"/>
      <c r="AR181" s="44"/>
      <c r="AS181" s="44"/>
      <c r="AT181" s="388"/>
      <c r="AU181" s="356"/>
    </row>
    <row r="182" spans="1:47" x14ac:dyDescent="0.25">
      <c r="C182" s="399"/>
      <c r="D182" s="44"/>
      <c r="E182" s="46"/>
      <c r="F182" s="44"/>
      <c r="G182" s="44"/>
      <c r="H182" s="46"/>
      <c r="I182" s="46"/>
      <c r="J182" s="44"/>
      <c r="K182" s="44"/>
      <c r="L182" s="44"/>
      <c r="M182" s="44"/>
      <c r="N182" s="44"/>
      <c r="O182" s="44"/>
      <c r="P182" s="44"/>
      <c r="Q182" s="44"/>
      <c r="R182" s="44"/>
      <c r="S182" s="44"/>
      <c r="T182" s="48"/>
      <c r="U182" s="48"/>
      <c r="V182" s="48"/>
      <c r="W182" s="44"/>
      <c r="X182" s="44"/>
      <c r="Y182" s="44"/>
      <c r="Z182" s="44"/>
      <c r="AA182" s="44"/>
      <c r="AB182" s="44"/>
      <c r="AC182" s="44"/>
      <c r="AD182" s="44"/>
      <c r="AE182" s="44"/>
      <c r="AF182" s="44"/>
      <c r="AG182" s="44"/>
      <c r="AH182" s="44"/>
      <c r="AI182" s="45"/>
      <c r="AJ182" s="44"/>
      <c r="AK182" s="44"/>
      <c r="AL182" s="44"/>
      <c r="AM182" s="44"/>
      <c r="AN182" s="44"/>
      <c r="AO182" s="44"/>
      <c r="AP182" s="44"/>
      <c r="AQ182" s="44"/>
      <c r="AR182" s="44"/>
      <c r="AS182" s="44"/>
      <c r="AT182" s="388"/>
      <c r="AU182" s="356"/>
    </row>
    <row r="183" spans="1:47" x14ac:dyDescent="0.25">
      <c r="C183" s="399"/>
      <c r="D183" s="44"/>
      <c r="E183" s="46"/>
      <c r="F183" s="44"/>
      <c r="G183" s="44"/>
      <c r="H183" s="46"/>
      <c r="I183" s="46"/>
      <c r="J183" s="44"/>
      <c r="K183" s="44"/>
      <c r="L183" s="44"/>
      <c r="M183" s="44"/>
      <c r="N183" s="44"/>
      <c r="O183" s="44"/>
      <c r="P183" s="44"/>
      <c r="Q183" s="44"/>
      <c r="R183" s="44"/>
      <c r="S183" s="44"/>
      <c r="T183" s="48"/>
      <c r="U183" s="48"/>
      <c r="V183" s="48"/>
      <c r="W183" s="44"/>
      <c r="X183" s="44"/>
      <c r="Y183" s="44"/>
      <c r="Z183" s="44"/>
      <c r="AA183" s="44"/>
      <c r="AB183" s="44"/>
      <c r="AC183" s="44"/>
      <c r="AD183" s="44"/>
      <c r="AE183" s="44"/>
      <c r="AF183" s="44"/>
      <c r="AG183" s="44"/>
      <c r="AH183" s="44"/>
      <c r="AI183" s="45"/>
      <c r="AJ183" s="44"/>
      <c r="AK183" s="44"/>
      <c r="AL183" s="44"/>
      <c r="AM183" s="44"/>
      <c r="AN183" s="44"/>
      <c r="AO183" s="44"/>
      <c r="AP183" s="44"/>
      <c r="AQ183" s="44"/>
      <c r="AR183" s="44"/>
      <c r="AS183" s="44"/>
      <c r="AT183" s="388"/>
      <c r="AU183" s="356"/>
    </row>
    <row r="184" spans="1:47" x14ac:dyDescent="0.25">
      <c r="C184" s="399"/>
      <c r="D184" s="44"/>
      <c r="E184" s="46"/>
      <c r="F184" s="44"/>
      <c r="G184" s="44"/>
      <c r="H184" s="46"/>
      <c r="I184" s="46"/>
      <c r="J184" s="44"/>
      <c r="K184" s="44"/>
      <c r="L184" s="44"/>
      <c r="M184" s="44"/>
      <c r="N184" s="44"/>
      <c r="O184" s="44"/>
      <c r="P184" s="44"/>
      <c r="Q184" s="44"/>
      <c r="R184" s="44"/>
      <c r="S184" s="44"/>
      <c r="T184" s="48"/>
      <c r="U184" s="48"/>
      <c r="V184" s="48"/>
      <c r="W184" s="44"/>
      <c r="X184" s="44"/>
      <c r="Y184" s="44"/>
      <c r="Z184" s="44"/>
      <c r="AA184" s="44"/>
      <c r="AB184" s="44"/>
      <c r="AC184" s="44"/>
      <c r="AD184" s="44"/>
      <c r="AE184" s="44"/>
      <c r="AF184" s="44"/>
      <c r="AG184" s="44"/>
      <c r="AH184" s="44"/>
      <c r="AI184" s="45"/>
      <c r="AJ184" s="44"/>
      <c r="AK184" s="44"/>
      <c r="AL184" s="44"/>
      <c r="AM184" s="44"/>
      <c r="AN184" s="44"/>
      <c r="AO184" s="44"/>
      <c r="AP184" s="44"/>
      <c r="AQ184" s="44"/>
      <c r="AR184" s="44"/>
      <c r="AS184" s="44"/>
      <c r="AT184" s="388"/>
      <c r="AU184" s="356"/>
    </row>
    <row r="185" spans="1:47" s="361" customFormat="1" x14ac:dyDescent="0.25">
      <c r="A185" s="186"/>
      <c r="B185" s="43"/>
      <c r="C185" s="399"/>
      <c r="D185" s="44"/>
      <c r="E185" s="46"/>
      <c r="F185" s="44"/>
      <c r="G185" s="44"/>
      <c r="H185" s="46"/>
      <c r="I185" s="46"/>
      <c r="J185" s="44"/>
      <c r="K185" s="44"/>
      <c r="L185" s="44"/>
      <c r="M185" s="44"/>
      <c r="N185" s="44"/>
      <c r="O185" s="44"/>
      <c r="P185" s="44"/>
      <c r="Q185" s="44"/>
      <c r="R185" s="44"/>
      <c r="S185" s="44"/>
      <c r="T185" s="48"/>
      <c r="U185" s="48"/>
      <c r="V185" s="48"/>
      <c r="W185" s="44"/>
      <c r="X185" s="44"/>
      <c r="Y185" s="44"/>
      <c r="Z185" s="44"/>
      <c r="AA185" s="44"/>
      <c r="AB185" s="44"/>
      <c r="AC185" s="44"/>
      <c r="AD185" s="44"/>
      <c r="AE185" s="44"/>
      <c r="AF185" s="44"/>
      <c r="AG185" s="44"/>
      <c r="AH185" s="44"/>
      <c r="AI185" s="45"/>
      <c r="AJ185" s="44"/>
      <c r="AK185" s="44"/>
      <c r="AL185" s="44"/>
      <c r="AM185" s="44"/>
      <c r="AN185" s="44"/>
      <c r="AO185" s="44"/>
      <c r="AP185" s="44"/>
      <c r="AQ185" s="44"/>
      <c r="AR185" s="44"/>
      <c r="AS185" s="44"/>
      <c r="AT185" s="388"/>
      <c r="AU185" s="356"/>
    </row>
    <row r="186" spans="1:47" s="361" customFormat="1" x14ac:dyDescent="0.25">
      <c r="A186" s="186"/>
      <c r="B186" s="43"/>
      <c r="C186" s="399"/>
      <c r="D186" s="44"/>
      <c r="E186" s="46"/>
      <c r="F186" s="44"/>
      <c r="G186" s="44"/>
      <c r="H186" s="46"/>
      <c r="I186" s="46"/>
      <c r="J186" s="44"/>
      <c r="K186" s="44"/>
      <c r="L186" s="44"/>
      <c r="M186" s="44"/>
      <c r="N186" s="44"/>
      <c r="O186" s="44"/>
      <c r="P186" s="44"/>
      <c r="Q186" s="44"/>
      <c r="R186" s="44"/>
      <c r="S186" s="44"/>
      <c r="T186" s="48"/>
      <c r="U186" s="48"/>
      <c r="V186" s="48"/>
      <c r="W186" s="44"/>
      <c r="X186" s="44"/>
      <c r="Y186" s="44"/>
      <c r="Z186" s="44"/>
      <c r="AA186" s="44"/>
      <c r="AB186" s="44"/>
      <c r="AC186" s="44"/>
      <c r="AD186" s="44"/>
      <c r="AE186" s="44"/>
      <c r="AF186" s="44"/>
      <c r="AG186" s="44"/>
      <c r="AH186" s="44"/>
      <c r="AI186" s="45"/>
      <c r="AJ186" s="44"/>
      <c r="AK186" s="44"/>
      <c r="AL186" s="44"/>
      <c r="AM186" s="44"/>
      <c r="AN186" s="44"/>
      <c r="AO186" s="44"/>
      <c r="AP186" s="44"/>
      <c r="AQ186" s="44"/>
      <c r="AR186" s="44"/>
      <c r="AS186" s="44"/>
      <c r="AT186" s="388"/>
      <c r="AU186" s="356"/>
    </row>
    <row r="187" spans="1:47" s="361" customFormat="1" x14ac:dyDescent="0.25">
      <c r="A187" s="186"/>
      <c r="B187" s="43"/>
      <c r="C187" s="399"/>
      <c r="D187" s="44"/>
      <c r="E187" s="46"/>
      <c r="F187" s="44"/>
      <c r="G187" s="44"/>
      <c r="H187" s="46"/>
      <c r="I187" s="46"/>
      <c r="J187" s="44"/>
      <c r="K187" s="44"/>
      <c r="L187" s="44"/>
      <c r="M187" s="44"/>
      <c r="N187" s="44"/>
      <c r="O187" s="44"/>
      <c r="P187" s="44"/>
      <c r="Q187" s="44"/>
      <c r="R187" s="44"/>
      <c r="S187" s="44"/>
      <c r="T187" s="48"/>
      <c r="U187" s="48"/>
      <c r="V187" s="48"/>
      <c r="W187" s="44"/>
      <c r="X187" s="44"/>
      <c r="Y187" s="44"/>
      <c r="Z187" s="44"/>
      <c r="AA187" s="44"/>
      <c r="AB187" s="44"/>
      <c r="AC187" s="44"/>
      <c r="AD187" s="44"/>
      <c r="AE187" s="44"/>
      <c r="AF187" s="44"/>
      <c r="AG187" s="44"/>
      <c r="AH187" s="44"/>
      <c r="AI187" s="45"/>
      <c r="AJ187" s="44"/>
      <c r="AK187" s="44"/>
      <c r="AL187" s="44"/>
      <c r="AM187" s="44"/>
      <c r="AN187" s="44"/>
      <c r="AO187" s="44"/>
      <c r="AP187" s="44"/>
      <c r="AQ187" s="44"/>
      <c r="AR187" s="44"/>
      <c r="AS187" s="44"/>
      <c r="AT187" s="388"/>
      <c r="AU187" s="356"/>
    </row>
    <row r="188" spans="1:47" s="361" customFormat="1" x14ac:dyDescent="0.25">
      <c r="A188" s="186"/>
      <c r="B188" s="43"/>
      <c r="C188" s="399"/>
      <c r="D188" s="44"/>
      <c r="E188" s="46"/>
      <c r="F188" s="44"/>
      <c r="G188" s="44"/>
      <c r="H188" s="46"/>
      <c r="I188" s="46"/>
      <c r="J188" s="44"/>
      <c r="K188" s="44"/>
      <c r="L188" s="44"/>
      <c r="M188" s="44"/>
      <c r="N188" s="44"/>
      <c r="O188" s="44"/>
      <c r="P188" s="44"/>
      <c r="Q188" s="44"/>
      <c r="R188" s="44"/>
      <c r="S188" s="44"/>
      <c r="T188" s="48"/>
      <c r="U188" s="48"/>
      <c r="V188" s="48"/>
      <c r="W188" s="44"/>
      <c r="X188" s="44"/>
      <c r="Y188" s="44"/>
      <c r="Z188" s="44"/>
      <c r="AA188" s="44"/>
      <c r="AB188" s="44"/>
      <c r="AC188" s="44"/>
      <c r="AD188" s="44"/>
      <c r="AE188" s="44"/>
      <c r="AF188" s="44"/>
      <c r="AG188" s="44"/>
      <c r="AH188" s="44"/>
      <c r="AI188" s="45"/>
      <c r="AJ188" s="44"/>
      <c r="AK188" s="44"/>
      <c r="AL188" s="44"/>
      <c r="AM188" s="44"/>
      <c r="AN188" s="44"/>
      <c r="AO188" s="44"/>
      <c r="AP188" s="44"/>
      <c r="AQ188" s="44"/>
      <c r="AR188" s="44"/>
      <c r="AS188" s="44"/>
      <c r="AT188" s="388"/>
      <c r="AU188" s="356"/>
    </row>
    <row r="189" spans="1:47" s="361" customFormat="1" x14ac:dyDescent="0.25">
      <c r="A189" s="186"/>
      <c r="B189" s="43"/>
      <c r="C189" s="399"/>
      <c r="D189" s="44"/>
      <c r="E189" s="46"/>
      <c r="F189" s="44"/>
      <c r="G189" s="44"/>
      <c r="H189" s="46"/>
      <c r="I189" s="46"/>
      <c r="J189" s="44"/>
      <c r="K189" s="44"/>
      <c r="L189" s="44"/>
      <c r="M189" s="44"/>
      <c r="N189" s="44"/>
      <c r="O189" s="44"/>
      <c r="P189" s="44"/>
      <c r="Q189" s="44"/>
      <c r="R189" s="44"/>
      <c r="S189" s="44"/>
      <c r="T189" s="48"/>
      <c r="U189" s="48"/>
      <c r="V189" s="48"/>
      <c r="W189" s="44"/>
      <c r="X189" s="44"/>
      <c r="Y189" s="44"/>
      <c r="Z189" s="44"/>
      <c r="AA189" s="44"/>
      <c r="AB189" s="44"/>
      <c r="AC189" s="44"/>
      <c r="AD189" s="44"/>
      <c r="AE189" s="44"/>
      <c r="AF189" s="44"/>
      <c r="AG189" s="44"/>
      <c r="AH189" s="44"/>
      <c r="AI189" s="45"/>
      <c r="AJ189" s="44"/>
      <c r="AK189" s="44"/>
      <c r="AL189" s="44"/>
      <c r="AM189" s="44"/>
      <c r="AN189" s="44"/>
      <c r="AO189" s="44"/>
      <c r="AP189" s="44"/>
      <c r="AQ189" s="44"/>
      <c r="AR189" s="44"/>
      <c r="AS189" s="44"/>
      <c r="AT189" s="388"/>
      <c r="AU189" s="356"/>
    </row>
    <row r="190" spans="1:47" s="361" customFormat="1" x14ac:dyDescent="0.25">
      <c r="A190" s="186"/>
      <c r="B190" s="43"/>
      <c r="C190" s="399"/>
      <c r="D190" s="44"/>
      <c r="E190" s="46"/>
      <c r="F190" s="44"/>
      <c r="G190" s="44"/>
      <c r="H190" s="46"/>
      <c r="I190" s="46"/>
      <c r="J190" s="44"/>
      <c r="K190" s="44"/>
      <c r="L190" s="44"/>
      <c r="M190" s="44"/>
      <c r="N190" s="44"/>
      <c r="O190" s="44"/>
      <c r="P190" s="44"/>
      <c r="Q190" s="44"/>
      <c r="R190" s="44"/>
      <c r="S190" s="44"/>
      <c r="T190" s="48"/>
      <c r="U190" s="48"/>
      <c r="V190" s="48"/>
      <c r="W190" s="44"/>
      <c r="X190" s="44"/>
      <c r="Y190" s="44"/>
      <c r="Z190" s="44"/>
      <c r="AA190" s="44"/>
      <c r="AB190" s="44"/>
      <c r="AC190" s="44"/>
      <c r="AD190" s="44"/>
      <c r="AE190" s="44"/>
      <c r="AF190" s="44"/>
      <c r="AG190" s="44"/>
      <c r="AH190" s="44"/>
      <c r="AI190" s="45"/>
      <c r="AJ190" s="44"/>
      <c r="AK190" s="44"/>
      <c r="AL190" s="44"/>
      <c r="AM190" s="44"/>
      <c r="AN190" s="44"/>
      <c r="AO190" s="44"/>
      <c r="AP190" s="44"/>
      <c r="AQ190" s="44"/>
      <c r="AR190" s="44"/>
      <c r="AS190" s="44"/>
      <c r="AT190" s="388"/>
      <c r="AU190" s="356"/>
    </row>
    <row r="191" spans="1:47" s="361" customFormat="1" x14ac:dyDescent="0.25">
      <c r="A191" s="186"/>
      <c r="B191" s="43"/>
      <c r="C191" s="399"/>
      <c r="D191" s="44"/>
      <c r="E191" s="46"/>
      <c r="F191" s="44"/>
      <c r="G191" s="44"/>
      <c r="H191" s="46"/>
      <c r="I191" s="46"/>
      <c r="J191" s="44"/>
      <c r="K191" s="44"/>
      <c r="L191" s="44"/>
      <c r="M191" s="44"/>
      <c r="N191" s="44"/>
      <c r="O191" s="44"/>
      <c r="P191" s="44"/>
      <c r="Q191" s="44"/>
      <c r="R191" s="44"/>
      <c r="S191" s="44"/>
      <c r="T191" s="48"/>
      <c r="U191" s="48"/>
      <c r="V191" s="48"/>
      <c r="W191" s="44"/>
      <c r="X191" s="44"/>
      <c r="Y191" s="44"/>
      <c r="Z191" s="44"/>
      <c r="AA191" s="44"/>
      <c r="AB191" s="44"/>
      <c r="AC191" s="44"/>
      <c r="AD191" s="44"/>
      <c r="AE191" s="44"/>
      <c r="AF191" s="44"/>
      <c r="AG191" s="44"/>
      <c r="AH191" s="44"/>
      <c r="AI191" s="45"/>
      <c r="AJ191" s="44"/>
      <c r="AK191" s="44"/>
      <c r="AL191" s="44"/>
      <c r="AM191" s="44"/>
      <c r="AN191" s="44"/>
      <c r="AO191" s="44"/>
      <c r="AP191" s="44"/>
      <c r="AQ191" s="44"/>
      <c r="AR191" s="44"/>
      <c r="AS191" s="44"/>
      <c r="AT191" s="388"/>
      <c r="AU191" s="356"/>
    </row>
    <row r="192" spans="1:47" s="361" customFormat="1" x14ac:dyDescent="0.25">
      <c r="A192" s="186"/>
      <c r="B192" s="43"/>
      <c r="C192" s="399"/>
      <c r="D192" s="44"/>
      <c r="E192" s="46"/>
      <c r="F192" s="44"/>
      <c r="G192" s="44"/>
      <c r="H192" s="46"/>
      <c r="I192" s="46"/>
      <c r="J192" s="44"/>
      <c r="K192" s="44"/>
      <c r="L192" s="44"/>
      <c r="M192" s="44"/>
      <c r="N192" s="44"/>
      <c r="O192" s="44"/>
      <c r="P192" s="44"/>
      <c r="Q192" s="44"/>
      <c r="R192" s="44"/>
      <c r="S192" s="44"/>
      <c r="T192" s="48"/>
      <c r="U192" s="48"/>
      <c r="V192" s="48"/>
      <c r="W192" s="44"/>
      <c r="X192" s="44"/>
      <c r="Y192" s="44"/>
      <c r="Z192" s="44"/>
      <c r="AA192" s="44"/>
      <c r="AB192" s="44"/>
      <c r="AC192" s="44"/>
      <c r="AD192" s="44"/>
      <c r="AE192" s="44"/>
      <c r="AF192" s="44"/>
      <c r="AG192" s="44"/>
      <c r="AH192" s="44"/>
      <c r="AI192" s="45"/>
      <c r="AJ192" s="44"/>
      <c r="AK192" s="44"/>
      <c r="AL192" s="44"/>
      <c r="AM192" s="44"/>
      <c r="AN192" s="44"/>
      <c r="AO192" s="44"/>
      <c r="AP192" s="44"/>
      <c r="AQ192" s="44"/>
      <c r="AR192" s="44"/>
      <c r="AS192" s="44"/>
      <c r="AT192" s="388"/>
      <c r="AU192" s="356"/>
    </row>
    <row r="193" spans="1:50" s="361" customFormat="1" x14ac:dyDescent="0.25">
      <c r="A193" s="186"/>
      <c r="B193" s="43"/>
      <c r="C193" s="399"/>
      <c r="D193" s="44"/>
      <c r="E193" s="46"/>
      <c r="F193" s="44"/>
      <c r="G193" s="44"/>
      <c r="H193" s="46"/>
      <c r="I193" s="46"/>
      <c r="J193" s="44"/>
      <c r="K193" s="44"/>
      <c r="L193" s="44"/>
      <c r="M193" s="44"/>
      <c r="N193" s="44"/>
      <c r="O193" s="44"/>
      <c r="P193" s="44"/>
      <c r="Q193" s="44"/>
      <c r="R193" s="44"/>
      <c r="S193" s="44"/>
      <c r="T193" s="48"/>
      <c r="U193" s="48"/>
      <c r="V193" s="48"/>
      <c r="W193" s="44"/>
      <c r="X193" s="44"/>
      <c r="Y193" s="44"/>
      <c r="Z193" s="44"/>
      <c r="AA193" s="44"/>
      <c r="AB193" s="44"/>
      <c r="AC193" s="44"/>
      <c r="AD193" s="44"/>
      <c r="AE193" s="44"/>
      <c r="AF193" s="44"/>
      <c r="AG193" s="44"/>
      <c r="AH193" s="44"/>
      <c r="AI193" s="45"/>
      <c r="AJ193" s="44"/>
      <c r="AK193" s="44"/>
      <c r="AL193" s="44"/>
      <c r="AM193" s="44"/>
      <c r="AN193" s="44"/>
      <c r="AO193" s="44"/>
      <c r="AP193" s="44"/>
      <c r="AQ193" s="44"/>
      <c r="AR193" s="44"/>
      <c r="AS193" s="44"/>
      <c r="AT193" s="388"/>
      <c r="AU193" s="356"/>
    </row>
    <row r="194" spans="1:50" s="361" customFormat="1" x14ac:dyDescent="0.25">
      <c r="A194" s="186"/>
      <c r="B194" s="43"/>
      <c r="C194" s="399"/>
      <c r="D194" s="44"/>
      <c r="E194" s="46"/>
      <c r="F194" s="44"/>
      <c r="G194" s="44"/>
      <c r="H194" s="46"/>
      <c r="I194" s="46"/>
      <c r="J194" s="44"/>
      <c r="K194" s="44"/>
      <c r="L194" s="44"/>
      <c r="M194" s="44"/>
      <c r="N194" s="44"/>
      <c r="O194" s="44"/>
      <c r="P194" s="44"/>
      <c r="Q194" s="44"/>
      <c r="R194" s="44"/>
      <c r="S194" s="44"/>
      <c r="T194" s="48"/>
      <c r="U194" s="48"/>
      <c r="V194" s="48"/>
      <c r="W194" s="44"/>
      <c r="X194" s="44"/>
      <c r="Y194" s="44"/>
      <c r="Z194" s="44"/>
      <c r="AA194" s="44"/>
      <c r="AB194" s="44"/>
      <c r="AC194" s="44"/>
      <c r="AD194" s="44"/>
      <c r="AE194" s="44"/>
      <c r="AF194" s="44"/>
      <c r="AG194" s="44"/>
      <c r="AH194" s="44"/>
      <c r="AI194" s="45"/>
      <c r="AJ194" s="44"/>
      <c r="AK194" s="44"/>
      <c r="AL194" s="44"/>
      <c r="AM194" s="44"/>
      <c r="AN194" s="44"/>
      <c r="AO194" s="44"/>
      <c r="AP194" s="44"/>
      <c r="AQ194" s="44"/>
      <c r="AR194" s="44"/>
      <c r="AS194" s="44"/>
      <c r="AT194" s="388"/>
      <c r="AU194" s="356"/>
    </row>
    <row r="195" spans="1:50" s="361" customFormat="1" x14ac:dyDescent="0.25">
      <c r="A195" s="186"/>
      <c r="B195" s="43"/>
      <c r="C195" s="399"/>
      <c r="D195" s="44"/>
      <c r="E195" s="46"/>
      <c r="F195" s="44"/>
      <c r="G195" s="44"/>
      <c r="H195" s="46"/>
      <c r="I195" s="46"/>
      <c r="J195" s="44"/>
      <c r="K195" s="44"/>
      <c r="L195" s="44"/>
      <c r="M195" s="44"/>
      <c r="N195" s="44"/>
      <c r="O195" s="44"/>
      <c r="P195" s="44"/>
      <c r="Q195" s="44"/>
      <c r="R195" s="44"/>
      <c r="S195" s="44"/>
      <c r="T195" s="48"/>
      <c r="U195" s="48"/>
      <c r="V195" s="48"/>
      <c r="W195" s="44"/>
      <c r="X195" s="44"/>
      <c r="Y195" s="44"/>
      <c r="Z195" s="44"/>
      <c r="AA195" s="44"/>
      <c r="AB195" s="44"/>
      <c r="AC195" s="44"/>
      <c r="AD195" s="44"/>
      <c r="AE195" s="44"/>
      <c r="AF195" s="44"/>
      <c r="AG195" s="44"/>
      <c r="AH195" s="44"/>
      <c r="AI195" s="45"/>
      <c r="AJ195" s="44"/>
      <c r="AK195" s="44"/>
      <c r="AL195" s="44"/>
      <c r="AM195" s="44"/>
      <c r="AN195" s="44"/>
      <c r="AO195" s="44"/>
      <c r="AP195" s="44"/>
      <c r="AQ195" s="44"/>
      <c r="AR195" s="44"/>
      <c r="AS195" s="44"/>
      <c r="AT195" s="388"/>
      <c r="AU195" s="356"/>
    </row>
    <row r="196" spans="1:50" s="361" customFormat="1" x14ac:dyDescent="0.25">
      <c r="A196" s="186"/>
      <c r="B196" s="43"/>
      <c r="C196" s="399"/>
      <c r="D196" s="44"/>
      <c r="E196" s="46"/>
      <c r="F196" s="44"/>
      <c r="G196" s="44"/>
      <c r="H196" s="46"/>
      <c r="I196" s="46"/>
      <c r="J196" s="44"/>
      <c r="K196" s="44"/>
      <c r="L196" s="44"/>
      <c r="M196" s="44"/>
      <c r="N196" s="44"/>
      <c r="O196" s="44"/>
      <c r="P196" s="44"/>
      <c r="Q196" s="44"/>
      <c r="R196" s="44"/>
      <c r="S196" s="44"/>
      <c r="T196" s="48"/>
      <c r="U196" s="48"/>
      <c r="V196" s="48"/>
      <c r="W196" s="44"/>
      <c r="X196" s="44"/>
      <c r="Y196" s="44"/>
      <c r="Z196" s="44"/>
      <c r="AA196" s="44"/>
      <c r="AB196" s="44"/>
      <c r="AC196" s="44"/>
      <c r="AD196" s="44"/>
      <c r="AE196" s="44"/>
      <c r="AF196" s="44"/>
      <c r="AG196" s="44"/>
      <c r="AH196" s="44"/>
      <c r="AI196" s="45"/>
      <c r="AJ196" s="44"/>
      <c r="AK196" s="44"/>
      <c r="AL196" s="44"/>
      <c r="AM196" s="44"/>
      <c r="AN196" s="44"/>
      <c r="AO196" s="44"/>
      <c r="AP196" s="44"/>
      <c r="AQ196" s="44"/>
      <c r="AR196" s="44"/>
      <c r="AS196" s="44"/>
      <c r="AT196" s="388"/>
      <c r="AU196" s="356"/>
    </row>
    <row r="197" spans="1:50" s="361" customFormat="1" x14ac:dyDescent="0.25">
      <c r="A197" s="186"/>
      <c r="B197" s="43"/>
      <c r="C197" s="399"/>
      <c r="D197" s="44"/>
      <c r="E197" s="46"/>
      <c r="F197" s="44"/>
      <c r="G197" s="44"/>
      <c r="H197" s="46"/>
      <c r="I197" s="46"/>
      <c r="J197" s="44"/>
      <c r="K197" s="44"/>
      <c r="L197" s="44"/>
      <c r="M197" s="44"/>
      <c r="N197" s="44"/>
      <c r="O197" s="44"/>
      <c r="P197" s="44"/>
      <c r="Q197" s="44"/>
      <c r="R197" s="44"/>
      <c r="S197" s="44"/>
      <c r="T197" s="48"/>
      <c r="U197" s="48"/>
      <c r="V197" s="48"/>
      <c r="W197" s="44"/>
      <c r="X197" s="44"/>
      <c r="Y197" s="44"/>
      <c r="Z197" s="44"/>
      <c r="AA197" s="44"/>
      <c r="AB197" s="44"/>
      <c r="AC197" s="44"/>
      <c r="AD197" s="44"/>
      <c r="AE197" s="44"/>
      <c r="AF197" s="44"/>
      <c r="AG197" s="44"/>
      <c r="AH197" s="44"/>
      <c r="AI197" s="45"/>
      <c r="AJ197" s="44"/>
      <c r="AK197" s="44"/>
      <c r="AL197" s="44"/>
      <c r="AM197" s="44"/>
      <c r="AN197" s="44"/>
      <c r="AO197" s="44"/>
      <c r="AP197" s="44"/>
      <c r="AQ197" s="44"/>
      <c r="AR197" s="44"/>
      <c r="AS197" s="44"/>
      <c r="AT197" s="388"/>
      <c r="AU197" s="356"/>
    </row>
    <row r="198" spans="1:50" s="361" customFormat="1" x14ac:dyDescent="0.25">
      <c r="A198" s="186"/>
      <c r="B198" s="43"/>
      <c r="C198" s="399"/>
      <c r="D198" s="44"/>
      <c r="E198" s="46"/>
      <c r="F198" s="44"/>
      <c r="G198" s="44"/>
      <c r="H198" s="46"/>
      <c r="I198" s="46"/>
      <c r="J198" s="44"/>
      <c r="K198" s="44"/>
      <c r="L198" s="44"/>
      <c r="M198" s="44"/>
      <c r="N198" s="44"/>
      <c r="O198" s="44"/>
      <c r="P198" s="44"/>
      <c r="Q198" s="44"/>
      <c r="R198" s="44"/>
      <c r="S198" s="44"/>
      <c r="T198" s="48"/>
      <c r="U198" s="48"/>
      <c r="V198" s="48"/>
      <c r="W198" s="44"/>
      <c r="X198" s="44"/>
      <c r="Y198" s="44"/>
      <c r="Z198" s="44"/>
      <c r="AA198" s="44"/>
      <c r="AB198" s="44"/>
      <c r="AC198" s="44"/>
      <c r="AD198" s="44"/>
      <c r="AE198" s="44"/>
      <c r="AF198" s="44"/>
      <c r="AG198" s="44"/>
      <c r="AH198" s="44"/>
      <c r="AI198" s="45"/>
      <c r="AJ198" s="44"/>
      <c r="AK198" s="44"/>
      <c r="AL198" s="44"/>
      <c r="AM198" s="44"/>
      <c r="AN198" s="44"/>
      <c r="AO198" s="44"/>
      <c r="AP198" s="44"/>
      <c r="AQ198" s="44"/>
      <c r="AR198" s="44"/>
      <c r="AS198" s="44"/>
      <c r="AT198" s="388"/>
      <c r="AU198" s="356"/>
    </row>
    <row r="199" spans="1:50" s="361" customFormat="1" x14ac:dyDescent="0.25">
      <c r="A199" s="186"/>
      <c r="B199" s="43"/>
      <c r="C199" s="399"/>
      <c r="D199" s="44"/>
      <c r="E199" s="46"/>
      <c r="F199" s="44"/>
      <c r="G199" s="44"/>
      <c r="H199" s="46"/>
      <c r="I199" s="46"/>
      <c r="J199" s="44"/>
      <c r="K199" s="44"/>
      <c r="L199" s="44"/>
      <c r="M199" s="44"/>
      <c r="N199" s="44"/>
      <c r="O199" s="44"/>
      <c r="P199" s="44"/>
      <c r="Q199" s="44"/>
      <c r="R199" s="44"/>
      <c r="S199" s="44"/>
      <c r="T199" s="48"/>
      <c r="U199" s="48"/>
      <c r="V199" s="48"/>
      <c r="W199" s="44"/>
      <c r="X199" s="44"/>
      <c r="Y199" s="44"/>
      <c r="Z199" s="44"/>
      <c r="AA199" s="44"/>
      <c r="AB199" s="44"/>
      <c r="AC199" s="44"/>
      <c r="AD199" s="44"/>
      <c r="AE199" s="44"/>
      <c r="AF199" s="44"/>
      <c r="AG199" s="44"/>
      <c r="AH199" s="44"/>
      <c r="AI199" s="45"/>
      <c r="AJ199" s="44"/>
      <c r="AK199" s="44"/>
      <c r="AL199" s="44"/>
      <c r="AM199" s="44"/>
      <c r="AN199" s="44"/>
      <c r="AO199" s="44"/>
      <c r="AP199" s="44"/>
      <c r="AQ199" s="44"/>
      <c r="AR199" s="44"/>
      <c r="AS199" s="44"/>
      <c r="AT199" s="388"/>
      <c r="AU199" s="356"/>
    </row>
    <row r="200" spans="1:50" s="361" customFormat="1" x14ac:dyDescent="0.25">
      <c r="A200" s="186"/>
      <c r="B200" s="43"/>
      <c r="C200" s="399"/>
      <c r="D200" s="44"/>
      <c r="E200" s="46"/>
      <c r="F200" s="44"/>
      <c r="G200" s="44"/>
      <c r="H200" s="46"/>
      <c r="I200" s="46"/>
      <c r="J200" s="44"/>
      <c r="K200" s="44"/>
      <c r="L200" s="44"/>
      <c r="M200" s="44"/>
      <c r="N200" s="44"/>
      <c r="O200" s="44"/>
      <c r="P200" s="44"/>
      <c r="Q200" s="44"/>
      <c r="R200" s="44"/>
      <c r="S200" s="44"/>
      <c r="T200" s="48"/>
      <c r="U200" s="48"/>
      <c r="V200" s="48"/>
      <c r="W200" s="44"/>
      <c r="X200" s="44"/>
      <c r="Y200" s="44"/>
      <c r="Z200" s="44"/>
      <c r="AA200" s="44"/>
      <c r="AB200" s="44"/>
      <c r="AC200" s="44"/>
      <c r="AD200" s="44"/>
      <c r="AE200" s="44"/>
      <c r="AF200" s="44"/>
      <c r="AG200" s="44"/>
      <c r="AH200" s="44"/>
      <c r="AI200" s="45"/>
      <c r="AJ200" s="44"/>
      <c r="AK200" s="44"/>
      <c r="AL200" s="44"/>
      <c r="AM200" s="44"/>
      <c r="AN200" s="44"/>
      <c r="AO200" s="44"/>
      <c r="AP200" s="44"/>
      <c r="AQ200" s="44"/>
      <c r="AR200" s="44"/>
      <c r="AS200" s="44"/>
      <c r="AT200" s="388"/>
      <c r="AU200" s="356"/>
    </row>
    <row r="201" spans="1:50" x14ac:dyDescent="0.25">
      <c r="C201" s="399"/>
      <c r="D201" s="44"/>
      <c r="E201" s="46"/>
      <c r="F201" s="44"/>
      <c r="G201" s="44"/>
      <c r="H201" s="46"/>
      <c r="I201" s="46"/>
      <c r="J201" s="44"/>
      <c r="K201" s="44"/>
      <c r="L201" s="44"/>
      <c r="M201" s="44"/>
      <c r="N201" s="44"/>
      <c r="O201" s="44"/>
      <c r="P201" s="44"/>
      <c r="Q201" s="44"/>
      <c r="R201" s="44"/>
      <c r="S201" s="44"/>
      <c r="T201" s="48"/>
      <c r="U201" s="48"/>
      <c r="V201" s="48"/>
      <c r="W201" s="44"/>
      <c r="X201" s="44"/>
      <c r="Y201" s="44"/>
      <c r="Z201" s="44"/>
      <c r="AA201" s="44"/>
      <c r="AB201" s="44"/>
      <c r="AC201" s="44"/>
      <c r="AD201" s="44"/>
      <c r="AE201" s="44"/>
      <c r="AF201" s="44"/>
      <c r="AG201" s="44"/>
      <c r="AH201" s="44"/>
      <c r="AI201" s="45"/>
      <c r="AJ201" s="44"/>
      <c r="AK201" s="44"/>
      <c r="AL201" s="44"/>
      <c r="AM201" s="44"/>
      <c r="AN201" s="44"/>
      <c r="AO201" s="44"/>
      <c r="AP201" s="44"/>
      <c r="AQ201" s="44"/>
      <c r="AR201" s="44"/>
      <c r="AS201" s="44"/>
      <c r="AT201" s="388"/>
      <c r="AU201" s="356"/>
    </row>
    <row r="202" spans="1:50" x14ac:dyDescent="0.25">
      <c r="C202" s="399"/>
      <c r="D202" s="44"/>
      <c r="E202" s="46"/>
      <c r="F202" s="44"/>
      <c r="G202" s="44"/>
      <c r="H202" s="46"/>
      <c r="I202" s="46"/>
      <c r="J202" s="44"/>
      <c r="K202" s="190"/>
      <c r="L202" s="190"/>
      <c r="M202" s="190"/>
      <c r="N202" s="190"/>
      <c r="O202" s="190"/>
      <c r="P202" s="190"/>
      <c r="Q202" s="190"/>
      <c r="R202" s="190"/>
      <c r="S202" s="190"/>
      <c r="T202" s="154"/>
      <c r="U202" s="154"/>
      <c r="V202" s="154"/>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60"/>
      <c r="AU202" s="363"/>
    </row>
    <row r="203" spans="1:50" x14ac:dyDescent="0.25">
      <c r="C203" s="399"/>
      <c r="D203" s="44"/>
      <c r="E203" s="46"/>
      <c r="F203" s="44"/>
      <c r="G203" s="44"/>
      <c r="H203" s="46"/>
      <c r="I203" s="46"/>
      <c r="J203" s="44"/>
      <c r="K203" s="190"/>
      <c r="L203" s="190"/>
      <c r="M203" s="190"/>
      <c r="N203" s="190"/>
      <c r="O203" s="190"/>
      <c r="P203" s="190"/>
      <c r="Q203" s="190"/>
      <c r="R203" s="190"/>
      <c r="S203" s="190"/>
      <c r="T203" s="154"/>
      <c r="U203" s="154"/>
      <c r="V203" s="154"/>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60"/>
      <c r="AU203" s="363"/>
    </row>
    <row r="204" spans="1:50" x14ac:dyDescent="0.25">
      <c r="C204" s="399"/>
      <c r="D204" s="44"/>
      <c r="E204" s="46"/>
      <c r="F204" s="44"/>
      <c r="G204" s="44"/>
      <c r="H204" s="46"/>
      <c r="I204" s="46"/>
      <c r="J204" s="44"/>
      <c r="K204" s="190"/>
      <c r="L204" s="190"/>
      <c r="M204" s="190"/>
      <c r="N204" s="190"/>
      <c r="O204" s="190"/>
      <c r="P204" s="190"/>
      <c r="Q204" s="190"/>
      <c r="R204" s="190"/>
      <c r="S204" s="190"/>
      <c r="T204" s="154"/>
      <c r="U204" s="154"/>
      <c r="V204" s="154"/>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60"/>
      <c r="AU204" s="363"/>
      <c r="AV204" s="357"/>
      <c r="AW204" s="357"/>
    </row>
    <row r="205" spans="1:50" s="188" customFormat="1" x14ac:dyDescent="0.25">
      <c r="B205" s="43"/>
      <c r="C205" s="399"/>
      <c r="D205" s="44"/>
      <c r="E205" s="46"/>
      <c r="F205" s="44"/>
      <c r="G205" s="44"/>
      <c r="H205" s="46"/>
      <c r="I205" s="46"/>
      <c r="J205" s="44"/>
      <c r="K205" s="190"/>
      <c r="L205" s="190"/>
      <c r="M205" s="190"/>
      <c r="N205" s="190"/>
      <c r="O205" s="190"/>
      <c r="P205" s="190"/>
      <c r="Q205" s="190"/>
      <c r="R205" s="190"/>
      <c r="S205" s="190"/>
      <c r="T205" s="154"/>
      <c r="U205" s="154"/>
      <c r="V205" s="154"/>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60"/>
      <c r="AU205" s="363"/>
      <c r="AV205" s="357"/>
      <c r="AW205" s="357"/>
      <c r="AX205" s="357"/>
    </row>
    <row r="206" spans="1:50" s="188" customFormat="1" x14ac:dyDescent="0.25">
      <c r="B206" s="43"/>
      <c r="C206" s="51"/>
      <c r="D206" s="190"/>
      <c r="E206" s="190"/>
      <c r="F206" s="190"/>
      <c r="G206" s="190"/>
      <c r="H206" s="190"/>
      <c r="I206" s="190"/>
      <c r="J206" s="190"/>
      <c r="K206" s="190"/>
      <c r="L206" s="190"/>
      <c r="M206" s="190"/>
      <c r="N206" s="190"/>
      <c r="O206" s="190"/>
      <c r="P206" s="190"/>
      <c r="Q206" s="190"/>
      <c r="R206" s="190"/>
      <c r="S206" s="190"/>
      <c r="T206" s="154"/>
      <c r="U206" s="154"/>
      <c r="V206" s="154"/>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60"/>
      <c r="AU206" s="363"/>
      <c r="AV206" s="357"/>
      <c r="AW206" s="357"/>
      <c r="AX206" s="357"/>
    </row>
    <row r="207" spans="1:50" s="188" customFormat="1" x14ac:dyDescent="0.25">
      <c r="B207" s="43"/>
      <c r="C207" s="51"/>
      <c r="D207" s="190"/>
      <c r="E207" s="190"/>
      <c r="F207" s="190"/>
      <c r="G207" s="190"/>
      <c r="H207" s="190"/>
      <c r="I207" s="190"/>
      <c r="J207" s="190"/>
      <c r="K207" s="190"/>
      <c r="L207" s="190"/>
      <c r="M207" s="190"/>
      <c r="N207" s="190"/>
      <c r="O207" s="190"/>
      <c r="P207" s="190"/>
      <c r="Q207" s="190"/>
      <c r="R207" s="190"/>
      <c r="S207" s="190"/>
      <c r="T207" s="154"/>
      <c r="U207" s="154"/>
      <c r="V207" s="154"/>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60"/>
      <c r="AU207" s="363"/>
      <c r="AV207" s="357"/>
      <c r="AW207" s="357"/>
      <c r="AX207" s="357"/>
    </row>
    <row r="208" spans="1:50" s="188" customFormat="1" x14ac:dyDescent="0.25">
      <c r="B208" s="43"/>
      <c r="C208" s="51"/>
      <c r="D208" s="190"/>
      <c r="E208" s="190"/>
      <c r="F208" s="190"/>
      <c r="G208" s="190"/>
      <c r="H208" s="190"/>
      <c r="I208" s="190"/>
      <c r="J208" s="190"/>
      <c r="K208" s="190"/>
      <c r="L208" s="190"/>
      <c r="M208" s="190"/>
      <c r="N208" s="190"/>
      <c r="O208" s="190"/>
      <c r="P208" s="190"/>
      <c r="Q208" s="190"/>
      <c r="R208" s="190"/>
      <c r="S208" s="190"/>
      <c r="T208" s="154"/>
      <c r="U208" s="154"/>
      <c r="V208" s="154"/>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60"/>
      <c r="AU208" s="363"/>
      <c r="AV208" s="357"/>
      <c r="AW208" s="357"/>
      <c r="AX208" s="357"/>
    </row>
    <row r="209" spans="2:50" s="188" customFormat="1" x14ac:dyDescent="0.25">
      <c r="B209" s="43"/>
      <c r="C209" s="51"/>
      <c r="D209" s="190"/>
      <c r="E209" s="190"/>
      <c r="F209" s="190"/>
      <c r="G209" s="190"/>
      <c r="H209" s="190"/>
      <c r="I209" s="190"/>
      <c r="J209" s="190"/>
      <c r="K209" s="190"/>
      <c r="L209" s="190"/>
      <c r="M209" s="190"/>
      <c r="N209" s="190"/>
      <c r="O209" s="190"/>
      <c r="P209" s="190"/>
      <c r="Q209" s="190"/>
      <c r="R209" s="190"/>
      <c r="S209" s="190"/>
      <c r="T209" s="154"/>
      <c r="U209" s="154"/>
      <c r="V209" s="154"/>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60"/>
      <c r="AU209" s="363"/>
      <c r="AV209" s="357"/>
      <c r="AW209" s="357"/>
      <c r="AX209" s="357"/>
    </row>
    <row r="210" spans="2:50" s="188" customFormat="1" x14ac:dyDescent="0.25">
      <c r="B210" s="43"/>
      <c r="C210" s="51"/>
      <c r="D210" s="190"/>
      <c r="E210" s="190"/>
      <c r="F210" s="190"/>
      <c r="G210" s="190"/>
      <c r="H210" s="190"/>
      <c r="I210" s="190"/>
      <c r="J210" s="190"/>
      <c r="K210" s="190"/>
      <c r="L210" s="190"/>
      <c r="M210" s="190"/>
      <c r="N210" s="190"/>
      <c r="O210" s="190"/>
      <c r="P210" s="190"/>
      <c r="Q210" s="190"/>
      <c r="R210" s="190"/>
      <c r="S210" s="190"/>
      <c r="T210" s="154"/>
      <c r="U210" s="154"/>
      <c r="V210" s="154"/>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60"/>
      <c r="AU210" s="363"/>
      <c r="AV210" s="357"/>
      <c r="AW210" s="357"/>
      <c r="AX210" s="357"/>
    </row>
    <row r="211" spans="2:50" s="188" customFormat="1" x14ac:dyDescent="0.25">
      <c r="B211" s="43"/>
      <c r="C211" s="52"/>
      <c r="D211" s="53"/>
      <c r="E211" s="53"/>
      <c r="F211" s="53"/>
      <c r="G211" s="53"/>
      <c r="H211" s="53"/>
      <c r="I211" s="53"/>
      <c r="J211" s="53"/>
      <c r="K211" s="53"/>
      <c r="L211" s="53"/>
      <c r="M211" s="53"/>
      <c r="N211" s="53"/>
      <c r="O211" s="53"/>
      <c r="P211" s="53"/>
      <c r="Q211" s="53"/>
      <c r="R211" s="53"/>
      <c r="S211" s="53"/>
      <c r="T211" s="155"/>
      <c r="U211" s="155"/>
      <c r="V211" s="155"/>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62"/>
      <c r="AU211" s="363"/>
      <c r="AV211" s="357"/>
      <c r="AW211" s="357"/>
      <c r="AX211" s="357"/>
    </row>
    <row r="212" spans="2:50"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56"/>
      <c r="U212" s="156"/>
      <c r="V212" s="156"/>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363"/>
      <c r="AV212" s="357"/>
      <c r="AW212" s="357"/>
      <c r="AX212" s="357"/>
    </row>
    <row r="213" spans="2:50"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56"/>
      <c r="U213" s="156"/>
      <c r="V213" s="156"/>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363"/>
      <c r="AV213" s="357"/>
      <c r="AW213" s="357"/>
      <c r="AX213" s="357"/>
    </row>
    <row r="214" spans="2:50"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56"/>
      <c r="U214" s="156"/>
      <c r="V214" s="156"/>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363"/>
      <c r="AV214" s="357"/>
      <c r="AW214" s="357"/>
      <c r="AX214" s="357"/>
    </row>
    <row r="215" spans="2:50"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56"/>
      <c r="U215" s="156"/>
      <c r="V215" s="156"/>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363"/>
      <c r="AV215" s="357"/>
      <c r="AW215" s="357"/>
      <c r="AX215" s="357"/>
    </row>
    <row r="216" spans="2:50"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56"/>
      <c r="U216" s="156"/>
      <c r="V216" s="156"/>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363"/>
      <c r="AV216" s="357"/>
      <c r="AW216" s="357"/>
      <c r="AX216" s="357"/>
    </row>
    <row r="217" spans="2:50"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56"/>
      <c r="U217" s="156"/>
      <c r="V217" s="156"/>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363"/>
      <c r="AV217" s="357"/>
      <c r="AW217" s="357"/>
      <c r="AX217" s="357"/>
    </row>
    <row r="218" spans="2:50"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56"/>
      <c r="U218" s="156"/>
      <c r="V218" s="156"/>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363"/>
      <c r="AV218" s="357"/>
      <c r="AW218" s="357"/>
      <c r="AX218" s="357"/>
    </row>
    <row r="219" spans="2:50"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56"/>
      <c r="U219" s="156"/>
      <c r="V219" s="156"/>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363"/>
      <c r="AV219" s="357"/>
      <c r="AW219" s="357"/>
      <c r="AX219" s="357"/>
    </row>
    <row r="220" spans="2:50"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56"/>
      <c r="U220" s="156"/>
      <c r="V220" s="156"/>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363"/>
      <c r="AV220" s="357"/>
      <c r="AW220" s="357"/>
      <c r="AX220" s="357"/>
    </row>
    <row r="221" spans="2:50"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56"/>
      <c r="U221" s="156"/>
      <c r="V221" s="156"/>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363"/>
      <c r="AV221" s="357"/>
      <c r="AW221" s="357"/>
      <c r="AX221" s="357"/>
    </row>
    <row r="222" spans="2:50"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56"/>
      <c r="U222" s="156"/>
      <c r="V222" s="156"/>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363"/>
      <c r="AV222" s="357"/>
      <c r="AW222" s="357"/>
      <c r="AX222" s="357"/>
    </row>
    <row r="223" spans="2:50"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56"/>
      <c r="U223" s="156"/>
      <c r="V223" s="156"/>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363"/>
      <c r="AV223" s="357"/>
      <c r="AW223" s="357"/>
      <c r="AX223" s="357"/>
    </row>
    <row r="224" spans="2:50"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56"/>
      <c r="U224" s="156"/>
      <c r="V224" s="156"/>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363"/>
      <c r="AV224" s="357"/>
      <c r="AW224" s="357"/>
      <c r="AX224" s="357"/>
    </row>
    <row r="225" spans="2:50"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56"/>
      <c r="U225" s="156"/>
      <c r="V225" s="156"/>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363"/>
      <c r="AV225" s="357"/>
      <c r="AW225" s="357"/>
      <c r="AX225" s="357"/>
    </row>
    <row r="226" spans="2:50"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56"/>
      <c r="U226" s="156"/>
      <c r="V226" s="156"/>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363"/>
      <c r="AV226" s="357"/>
      <c r="AW226" s="357"/>
      <c r="AX226" s="357"/>
    </row>
    <row r="227" spans="2:50"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56"/>
      <c r="U227" s="156"/>
      <c r="V227" s="156"/>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363"/>
      <c r="AV227" s="357"/>
      <c r="AW227" s="357"/>
      <c r="AX227" s="357"/>
    </row>
    <row r="228" spans="2:50"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56"/>
      <c r="U228" s="156"/>
      <c r="V228" s="156"/>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363"/>
      <c r="AV228" s="357"/>
      <c r="AW228" s="357"/>
      <c r="AX228" s="357"/>
    </row>
    <row r="229" spans="2:50"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56"/>
      <c r="U229" s="156"/>
      <c r="V229" s="156"/>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363"/>
      <c r="AV229" s="357"/>
      <c r="AW229" s="357"/>
      <c r="AX229" s="357"/>
    </row>
    <row r="230" spans="2:50"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56"/>
      <c r="U230" s="156"/>
      <c r="V230" s="156"/>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363"/>
      <c r="AV230" s="357"/>
      <c r="AW230" s="357"/>
      <c r="AX230" s="357"/>
    </row>
    <row r="231" spans="2:50"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56"/>
      <c r="U231" s="156"/>
      <c r="V231" s="156"/>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363"/>
      <c r="AV231" s="357"/>
      <c r="AW231" s="357"/>
      <c r="AX231" s="357"/>
    </row>
    <row r="232" spans="2:50"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56"/>
      <c r="U232" s="156"/>
      <c r="V232" s="156"/>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363"/>
      <c r="AV232" s="357"/>
      <c r="AW232" s="357"/>
      <c r="AX232" s="357"/>
    </row>
    <row r="233" spans="2:50"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56"/>
      <c r="U233" s="156"/>
      <c r="V233" s="156"/>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363"/>
      <c r="AV233" s="357"/>
      <c r="AW233" s="357"/>
      <c r="AX233" s="357"/>
    </row>
    <row r="234" spans="2:50"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56"/>
      <c r="U234" s="156"/>
      <c r="V234" s="156"/>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363"/>
      <c r="AV234" s="357"/>
      <c r="AW234" s="357"/>
      <c r="AX234" s="357"/>
    </row>
    <row r="235" spans="2:50"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56"/>
      <c r="U235" s="156"/>
      <c r="V235" s="156"/>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363"/>
      <c r="AV235" s="357"/>
      <c r="AW235" s="357"/>
      <c r="AX235" s="357"/>
    </row>
    <row r="236" spans="2:50"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56"/>
      <c r="U236" s="156"/>
      <c r="V236" s="156"/>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363"/>
      <c r="AV236" s="357"/>
      <c r="AW236" s="357"/>
      <c r="AX236" s="357"/>
    </row>
    <row r="237" spans="2:50"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56"/>
      <c r="U237" s="156"/>
      <c r="V237" s="156"/>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363"/>
      <c r="AV237" s="357"/>
      <c r="AW237" s="357"/>
      <c r="AX237" s="357"/>
    </row>
    <row r="238" spans="2:50"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56"/>
      <c r="U238" s="156"/>
      <c r="V238" s="156"/>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363"/>
      <c r="AV238" s="357"/>
      <c r="AW238" s="357"/>
      <c r="AX238" s="357"/>
    </row>
    <row r="239" spans="2:50"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56"/>
      <c r="U239" s="156"/>
      <c r="V239" s="156"/>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363"/>
      <c r="AV239" s="357"/>
      <c r="AW239" s="357"/>
      <c r="AX239" s="357"/>
    </row>
    <row r="240" spans="2:50"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56"/>
      <c r="U240" s="156"/>
      <c r="V240" s="156"/>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363"/>
      <c r="AV240" s="357"/>
      <c r="AW240" s="357"/>
      <c r="AX240" s="357"/>
    </row>
    <row r="241" spans="2:50"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56"/>
      <c r="U241" s="156"/>
      <c r="V241" s="156"/>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363"/>
      <c r="AV241" s="357"/>
      <c r="AW241" s="357"/>
      <c r="AX241" s="357"/>
    </row>
    <row r="242" spans="2:50"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56"/>
      <c r="U242" s="156"/>
      <c r="V242" s="156"/>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363"/>
      <c r="AV242" s="357"/>
      <c r="AW242" s="357"/>
      <c r="AX242" s="357"/>
    </row>
    <row r="243" spans="2:50"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56"/>
      <c r="U243" s="156"/>
      <c r="V243" s="156"/>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363"/>
      <c r="AV243" s="357"/>
      <c r="AW243" s="357"/>
      <c r="AX243" s="357"/>
    </row>
    <row r="244" spans="2:50"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56"/>
      <c r="U244" s="156"/>
      <c r="V244" s="156"/>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363"/>
      <c r="AV244" s="357"/>
      <c r="AW244" s="357"/>
      <c r="AX244" s="357"/>
    </row>
    <row r="245" spans="2:50"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56"/>
      <c r="U245" s="156"/>
      <c r="V245" s="156"/>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363"/>
      <c r="AV245" s="357"/>
      <c r="AW245" s="357"/>
      <c r="AX245" s="357"/>
    </row>
    <row r="246" spans="2:50"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56"/>
      <c r="U246" s="156"/>
      <c r="V246" s="156"/>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363"/>
      <c r="AV246" s="357"/>
      <c r="AW246" s="357"/>
      <c r="AX246" s="357"/>
    </row>
    <row r="247" spans="2:50"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56"/>
      <c r="U247" s="156"/>
      <c r="V247" s="156"/>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363"/>
      <c r="AV247" s="357"/>
      <c r="AW247" s="357"/>
      <c r="AX247" s="357"/>
    </row>
    <row r="248" spans="2:50"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56"/>
      <c r="U248" s="156"/>
      <c r="V248" s="156"/>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363"/>
      <c r="AV248" s="357"/>
      <c r="AW248" s="357"/>
      <c r="AX248" s="357"/>
    </row>
    <row r="249" spans="2:50"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56"/>
      <c r="U249" s="156"/>
      <c r="V249" s="156"/>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363"/>
      <c r="AV249" s="357"/>
      <c r="AW249" s="357"/>
      <c r="AX249" s="357"/>
    </row>
    <row r="250" spans="2:50"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56"/>
      <c r="U250" s="156"/>
      <c r="V250" s="156"/>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363"/>
      <c r="AV250" s="357"/>
      <c r="AW250" s="357"/>
      <c r="AX250" s="357"/>
    </row>
    <row r="251" spans="2:50"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56"/>
      <c r="U251" s="156"/>
      <c r="V251" s="156"/>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363"/>
      <c r="AV251" s="357"/>
      <c r="AW251" s="357"/>
      <c r="AX251" s="357"/>
    </row>
    <row r="252" spans="2:50"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56"/>
      <c r="U252" s="156"/>
      <c r="V252" s="156"/>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363"/>
      <c r="AV252" s="357"/>
      <c r="AW252" s="357"/>
      <c r="AX252" s="357"/>
    </row>
    <row r="253" spans="2:50"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56"/>
      <c r="U253" s="156"/>
      <c r="V253" s="156"/>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363"/>
      <c r="AV253" s="357"/>
      <c r="AW253" s="357"/>
      <c r="AX253" s="357"/>
    </row>
    <row r="254" spans="2:50"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56"/>
      <c r="U254" s="156"/>
      <c r="V254" s="156"/>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363"/>
      <c r="AV254" s="357"/>
      <c r="AW254" s="357"/>
      <c r="AX254" s="357"/>
    </row>
    <row r="255" spans="2:50"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56"/>
      <c r="U255" s="156"/>
      <c r="V255" s="156"/>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363"/>
      <c r="AV255" s="357"/>
      <c r="AW255" s="357"/>
      <c r="AX255" s="357"/>
    </row>
    <row r="256" spans="2:50"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56"/>
      <c r="U256" s="156"/>
      <c r="V256" s="156"/>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363"/>
      <c r="AV256" s="357"/>
      <c r="AW256" s="357"/>
      <c r="AX256" s="357"/>
    </row>
    <row r="257" spans="2:50"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56"/>
      <c r="U257" s="156"/>
      <c r="V257" s="156"/>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363"/>
      <c r="AV257" s="357"/>
      <c r="AW257" s="357"/>
      <c r="AX257" s="357"/>
    </row>
    <row r="258" spans="2:50"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56"/>
      <c r="U258" s="156"/>
      <c r="V258" s="156"/>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363"/>
      <c r="AV258" s="357"/>
      <c r="AW258" s="357"/>
      <c r="AX258" s="357"/>
    </row>
    <row r="259" spans="2:50"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56"/>
      <c r="U259" s="156"/>
      <c r="V259" s="156"/>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363"/>
      <c r="AV259" s="357"/>
      <c r="AW259" s="357"/>
      <c r="AX259" s="357"/>
    </row>
    <row r="260" spans="2:50"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56"/>
      <c r="U260" s="156"/>
      <c r="V260" s="156"/>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363"/>
      <c r="AV260" s="357"/>
      <c r="AW260" s="357"/>
      <c r="AX260" s="357"/>
    </row>
    <row r="261" spans="2:50"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56"/>
      <c r="U261" s="156"/>
      <c r="V261" s="156"/>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363"/>
      <c r="AV261" s="357"/>
      <c r="AW261" s="357"/>
      <c r="AX261" s="357"/>
    </row>
    <row r="262" spans="2:50" s="188" customFormat="1" x14ac:dyDescent="0.25">
      <c r="B262" s="43"/>
      <c r="C262" s="187"/>
      <c r="D262" s="187"/>
      <c r="E262" s="187"/>
      <c r="F262" s="187"/>
      <c r="G262" s="187"/>
      <c r="H262" s="187"/>
      <c r="I262" s="187"/>
      <c r="J262" s="187"/>
      <c r="K262" s="187"/>
      <c r="L262" s="187"/>
      <c r="M262" s="187"/>
      <c r="N262" s="187"/>
      <c r="O262" s="187"/>
      <c r="P262" s="187"/>
      <c r="Q262" s="187"/>
      <c r="R262" s="187"/>
      <c r="S262" s="187"/>
      <c r="T262" s="156"/>
      <c r="U262" s="156"/>
      <c r="V262" s="156"/>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363"/>
      <c r="AV262" s="357"/>
      <c r="AW262" s="357"/>
      <c r="AX262" s="357"/>
    </row>
    <row r="263" spans="2:50" s="188" customFormat="1" x14ac:dyDescent="0.25">
      <c r="B263" s="43"/>
      <c r="C263" s="187"/>
      <c r="D263" s="187"/>
      <c r="E263" s="187"/>
      <c r="F263" s="187"/>
      <c r="G263" s="187"/>
      <c r="H263" s="187"/>
      <c r="I263" s="187"/>
      <c r="J263" s="187"/>
      <c r="K263" s="187"/>
      <c r="L263" s="187"/>
      <c r="M263" s="187"/>
      <c r="N263" s="187"/>
      <c r="O263" s="187"/>
      <c r="P263" s="187"/>
      <c r="Q263" s="187"/>
      <c r="R263" s="187"/>
      <c r="S263" s="187"/>
      <c r="T263" s="156"/>
      <c r="U263" s="156"/>
      <c r="V263" s="156"/>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363"/>
      <c r="AV263" s="357"/>
      <c r="AW263" s="357"/>
      <c r="AX263" s="357"/>
    </row>
    <row r="264" spans="2:50" s="188" customFormat="1" x14ac:dyDescent="0.25">
      <c r="B264" s="43"/>
      <c r="C264" s="187"/>
      <c r="D264" s="187"/>
      <c r="E264" s="187"/>
      <c r="F264" s="187"/>
      <c r="G264" s="187"/>
      <c r="H264" s="187"/>
      <c r="I264" s="187"/>
      <c r="J264" s="187"/>
      <c r="K264" s="187"/>
      <c r="L264" s="187"/>
      <c r="M264" s="187"/>
      <c r="N264" s="187"/>
      <c r="O264" s="187"/>
      <c r="P264" s="187"/>
      <c r="Q264" s="187"/>
      <c r="R264" s="187"/>
      <c r="S264" s="187"/>
      <c r="T264" s="156"/>
      <c r="U264" s="156"/>
      <c r="V264" s="156"/>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363"/>
      <c r="AV264" s="357"/>
      <c r="AW264" s="357"/>
      <c r="AX264" s="357"/>
    </row>
    <row r="265" spans="2:50" s="188" customFormat="1" x14ac:dyDescent="0.25">
      <c r="B265" s="43"/>
      <c r="C265" s="187"/>
      <c r="D265" s="187"/>
      <c r="E265" s="187"/>
      <c r="F265" s="187"/>
      <c r="G265" s="187"/>
      <c r="H265" s="187"/>
      <c r="I265" s="187"/>
      <c r="J265" s="187"/>
      <c r="K265" s="187"/>
      <c r="L265" s="187"/>
      <c r="M265" s="187"/>
      <c r="N265" s="187"/>
      <c r="O265" s="187"/>
      <c r="P265" s="187"/>
      <c r="Q265" s="187"/>
      <c r="R265" s="187"/>
      <c r="S265" s="187"/>
      <c r="T265" s="156"/>
      <c r="U265" s="156"/>
      <c r="V265" s="156"/>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363"/>
      <c r="AV265" s="357"/>
      <c r="AW265" s="357"/>
      <c r="AX265" s="357"/>
    </row>
    <row r="266" spans="2:50" s="188" customFormat="1" x14ac:dyDescent="0.25">
      <c r="B266" s="43"/>
      <c r="C266" s="187"/>
      <c r="D266" s="187"/>
      <c r="E266" s="187"/>
      <c r="F266" s="187"/>
      <c r="G266" s="187"/>
      <c r="H266" s="187"/>
      <c r="I266" s="187"/>
      <c r="J266" s="187"/>
      <c r="K266" s="187"/>
      <c r="L266" s="187"/>
      <c r="M266" s="187"/>
      <c r="N266" s="187"/>
      <c r="O266" s="187"/>
      <c r="P266" s="187"/>
      <c r="Q266" s="187"/>
      <c r="R266" s="187"/>
      <c r="S266" s="187"/>
      <c r="T266" s="156"/>
      <c r="U266" s="156"/>
      <c r="V266" s="156"/>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363"/>
      <c r="AV266" s="357"/>
      <c r="AW266" s="357"/>
      <c r="AX266" s="357"/>
    </row>
    <row r="267" spans="2:50" s="188" customFormat="1" x14ac:dyDescent="0.25">
      <c r="B267" s="43"/>
      <c r="C267" s="187"/>
      <c r="D267" s="187"/>
      <c r="E267" s="187"/>
      <c r="F267" s="187"/>
      <c r="G267" s="187"/>
      <c r="H267" s="187"/>
      <c r="I267" s="187"/>
      <c r="J267" s="187"/>
      <c r="K267" s="187"/>
      <c r="L267" s="187"/>
      <c r="M267" s="187"/>
      <c r="N267" s="187"/>
      <c r="O267" s="187"/>
      <c r="P267" s="187"/>
      <c r="Q267" s="187"/>
      <c r="R267" s="187"/>
      <c r="S267" s="187"/>
      <c r="T267" s="156"/>
      <c r="U267" s="156"/>
      <c r="V267" s="156"/>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363"/>
      <c r="AV267" s="357"/>
      <c r="AW267" s="357"/>
      <c r="AX267" s="357"/>
    </row>
    <row r="268" spans="2:50" s="188" customFormat="1" x14ac:dyDescent="0.25">
      <c r="B268" s="43"/>
      <c r="C268" s="187"/>
      <c r="D268" s="187"/>
      <c r="E268" s="187"/>
      <c r="F268" s="187"/>
      <c r="G268" s="187"/>
      <c r="H268" s="187"/>
      <c r="I268" s="187"/>
      <c r="J268" s="187"/>
      <c r="K268" s="187"/>
      <c r="L268" s="187"/>
      <c r="M268" s="187"/>
      <c r="N268" s="187"/>
      <c r="O268" s="187"/>
      <c r="P268" s="187"/>
      <c r="Q268" s="187"/>
      <c r="R268" s="187"/>
      <c r="S268" s="187"/>
      <c r="T268" s="156"/>
      <c r="U268" s="156"/>
      <c r="V268" s="156"/>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363"/>
      <c r="AV268" s="357"/>
      <c r="AW268" s="357"/>
      <c r="AX268" s="357"/>
    </row>
    <row r="269" spans="2:50" s="188" customFormat="1" x14ac:dyDescent="0.25">
      <c r="B269" s="43"/>
      <c r="C269" s="187"/>
      <c r="D269" s="187"/>
      <c r="E269" s="187"/>
      <c r="F269" s="187"/>
      <c r="G269" s="187"/>
      <c r="H269" s="187"/>
      <c r="I269" s="187"/>
      <c r="J269" s="187"/>
      <c r="K269" s="187"/>
      <c r="L269" s="187"/>
      <c r="M269" s="187"/>
      <c r="N269" s="187"/>
      <c r="O269" s="187"/>
      <c r="P269" s="187"/>
      <c r="Q269" s="187"/>
      <c r="R269" s="187"/>
      <c r="S269" s="187"/>
      <c r="T269" s="156"/>
      <c r="U269" s="156"/>
      <c r="V269" s="156"/>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363"/>
      <c r="AV269" s="357"/>
      <c r="AW269" s="357"/>
      <c r="AX269" s="357"/>
    </row>
    <row r="270" spans="2:50" s="188" customFormat="1" x14ac:dyDescent="0.25">
      <c r="B270" s="43"/>
      <c r="C270" s="187"/>
      <c r="D270" s="187"/>
      <c r="E270" s="187"/>
      <c r="F270" s="187"/>
      <c r="G270" s="187"/>
      <c r="H270" s="187"/>
      <c r="I270" s="187"/>
      <c r="J270" s="187"/>
      <c r="K270" s="187"/>
      <c r="L270" s="187"/>
      <c r="M270" s="187"/>
      <c r="N270" s="187"/>
      <c r="O270" s="187"/>
      <c r="P270" s="187"/>
      <c r="Q270" s="187"/>
      <c r="R270" s="187"/>
      <c r="S270" s="187"/>
      <c r="T270" s="156"/>
      <c r="U270" s="156"/>
      <c r="V270" s="156"/>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363"/>
      <c r="AV270" s="357"/>
      <c r="AW270" s="357"/>
      <c r="AX270" s="357"/>
    </row>
    <row r="271" spans="2:50" s="188" customFormat="1" x14ac:dyDescent="0.25">
      <c r="B271" s="43"/>
      <c r="C271" s="187"/>
      <c r="D271" s="187"/>
      <c r="E271" s="187"/>
      <c r="F271" s="187"/>
      <c r="G271" s="187"/>
      <c r="H271" s="187"/>
      <c r="I271" s="187"/>
      <c r="J271" s="187"/>
      <c r="K271" s="187"/>
      <c r="L271" s="187"/>
      <c r="M271" s="187"/>
      <c r="N271" s="187"/>
      <c r="O271" s="187"/>
      <c r="P271" s="187"/>
      <c r="Q271" s="187"/>
      <c r="R271" s="187"/>
      <c r="S271" s="187"/>
      <c r="T271" s="156"/>
      <c r="U271" s="156"/>
      <c r="V271" s="156"/>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363"/>
      <c r="AV271" s="357"/>
      <c r="AW271" s="357"/>
      <c r="AX271" s="357"/>
    </row>
    <row r="272" spans="2:50" s="188" customFormat="1" x14ac:dyDescent="0.25">
      <c r="B272" s="43"/>
      <c r="C272" s="187"/>
      <c r="D272" s="187"/>
      <c r="E272" s="187"/>
      <c r="F272" s="187"/>
      <c r="G272" s="187"/>
      <c r="H272" s="187"/>
      <c r="I272" s="187"/>
      <c r="J272" s="187"/>
      <c r="K272" s="187"/>
      <c r="L272" s="187"/>
      <c r="M272" s="187"/>
      <c r="N272" s="187"/>
      <c r="O272" s="187"/>
      <c r="P272" s="187"/>
      <c r="Q272" s="187"/>
      <c r="R272" s="187"/>
      <c r="S272" s="187"/>
      <c r="T272" s="156"/>
      <c r="U272" s="156"/>
      <c r="V272" s="156"/>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363"/>
      <c r="AV272" s="357"/>
      <c r="AW272" s="357"/>
      <c r="AX272" s="357"/>
    </row>
    <row r="273" spans="1:50" s="188" customFormat="1" x14ac:dyDescent="0.25">
      <c r="B273" s="43"/>
      <c r="C273" s="187"/>
      <c r="D273" s="187"/>
      <c r="E273" s="187"/>
      <c r="F273" s="187"/>
      <c r="G273" s="187"/>
      <c r="H273" s="187"/>
      <c r="I273" s="187"/>
      <c r="J273" s="187"/>
      <c r="K273" s="187"/>
      <c r="L273" s="187"/>
      <c r="M273" s="187"/>
      <c r="N273" s="187"/>
      <c r="O273" s="187"/>
      <c r="P273" s="187"/>
      <c r="Q273" s="187"/>
      <c r="R273" s="187"/>
      <c r="S273" s="187"/>
      <c r="T273" s="156"/>
      <c r="U273" s="156"/>
      <c r="V273" s="156"/>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363"/>
      <c r="AV273" s="357"/>
      <c r="AW273" s="357"/>
      <c r="AX273" s="357"/>
    </row>
    <row r="274" spans="1:50" s="188" customFormat="1" x14ac:dyDescent="0.25">
      <c r="B274" s="43"/>
      <c r="C274" s="187"/>
      <c r="D274" s="187"/>
      <c r="E274" s="187"/>
      <c r="F274" s="187"/>
      <c r="G274" s="187"/>
      <c r="H274" s="187"/>
      <c r="I274" s="187"/>
      <c r="J274" s="187"/>
      <c r="K274" s="187"/>
      <c r="L274" s="187"/>
      <c r="M274" s="187"/>
      <c r="N274" s="187"/>
      <c r="O274" s="187"/>
      <c r="P274" s="187"/>
      <c r="Q274" s="187"/>
      <c r="R274" s="187"/>
      <c r="S274" s="187"/>
      <c r="T274" s="156"/>
      <c r="U274" s="156"/>
      <c r="V274" s="156"/>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363"/>
      <c r="AV274" s="357"/>
      <c r="AW274" s="357"/>
      <c r="AX274" s="357"/>
    </row>
    <row r="275" spans="1:50" s="188" customFormat="1" x14ac:dyDescent="0.25">
      <c r="B275" s="43"/>
      <c r="C275" s="187"/>
      <c r="D275" s="187"/>
      <c r="E275" s="187"/>
      <c r="F275" s="187"/>
      <c r="G275" s="187"/>
      <c r="H275" s="187"/>
      <c r="I275" s="187"/>
      <c r="J275" s="187"/>
      <c r="K275" s="187"/>
      <c r="L275" s="187"/>
      <c r="M275" s="187"/>
      <c r="N275" s="187"/>
      <c r="O275" s="187"/>
      <c r="P275" s="187"/>
      <c r="Q275" s="187"/>
      <c r="R275" s="187"/>
      <c r="S275" s="187"/>
      <c r="T275" s="156"/>
      <c r="U275" s="156"/>
      <c r="V275" s="156"/>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363"/>
      <c r="AV275" s="357"/>
      <c r="AW275" s="357"/>
      <c r="AX275" s="357"/>
    </row>
    <row r="276" spans="1:50" s="188" customFormat="1" x14ac:dyDescent="0.25">
      <c r="B276" s="43"/>
      <c r="C276" s="187"/>
      <c r="D276" s="187"/>
      <c r="E276" s="187"/>
      <c r="F276" s="187"/>
      <c r="G276" s="187"/>
      <c r="H276" s="187"/>
      <c r="I276" s="187"/>
      <c r="J276" s="187"/>
      <c r="K276" s="187"/>
      <c r="L276" s="187"/>
      <c r="M276" s="187"/>
      <c r="N276" s="187"/>
      <c r="O276" s="187"/>
      <c r="P276" s="187"/>
      <c r="Q276" s="187"/>
      <c r="R276" s="187"/>
      <c r="S276" s="187"/>
      <c r="T276" s="156"/>
      <c r="U276" s="156"/>
      <c r="V276" s="156"/>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363"/>
      <c r="AV276" s="357"/>
      <c r="AW276" s="357"/>
      <c r="AX276" s="357"/>
    </row>
    <row r="277" spans="1:50" s="188" customFormat="1" x14ac:dyDescent="0.25">
      <c r="B277" s="43"/>
      <c r="C277" s="187"/>
      <c r="D277" s="187"/>
      <c r="E277" s="187"/>
      <c r="F277" s="187"/>
      <c r="G277" s="187"/>
      <c r="H277" s="187"/>
      <c r="I277" s="187"/>
      <c r="J277" s="187"/>
      <c r="K277" s="187"/>
      <c r="L277" s="187"/>
      <c r="M277" s="187"/>
      <c r="N277" s="187"/>
      <c r="O277" s="187"/>
      <c r="P277" s="187"/>
      <c r="Q277" s="187"/>
      <c r="R277" s="187"/>
      <c r="S277" s="187"/>
      <c r="T277" s="156"/>
      <c r="U277" s="156"/>
      <c r="V277" s="156"/>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363"/>
      <c r="AV277" s="357"/>
      <c r="AW277" s="357"/>
      <c r="AX277" s="357"/>
    </row>
    <row r="278" spans="1:50" s="188" customFormat="1" x14ac:dyDescent="0.25">
      <c r="B278" s="43"/>
      <c r="C278" s="187"/>
      <c r="D278" s="187"/>
      <c r="E278" s="187"/>
      <c r="F278" s="187"/>
      <c r="G278" s="187"/>
      <c r="H278" s="187"/>
      <c r="I278" s="187"/>
      <c r="J278" s="187"/>
      <c r="K278" s="187"/>
      <c r="L278" s="187"/>
      <c r="M278" s="187"/>
      <c r="N278" s="187"/>
      <c r="O278" s="187"/>
      <c r="P278" s="187"/>
      <c r="Q278" s="187"/>
      <c r="R278" s="187"/>
      <c r="S278" s="187"/>
      <c r="T278" s="156"/>
      <c r="U278" s="156"/>
      <c r="V278" s="156"/>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363"/>
      <c r="AV278" s="361"/>
      <c r="AW278" s="361"/>
      <c r="AX278" s="357"/>
    </row>
    <row r="279" spans="1:50" x14ac:dyDescent="0.25">
      <c r="C279" s="187"/>
      <c r="D279" s="187"/>
      <c r="E279" s="187"/>
      <c r="F279" s="187"/>
      <c r="G279" s="187"/>
      <c r="H279" s="187"/>
      <c r="I279" s="187"/>
      <c r="J279" s="187"/>
      <c r="K279" s="187"/>
      <c r="L279" s="187"/>
      <c r="M279" s="187"/>
      <c r="N279" s="187"/>
      <c r="O279" s="187"/>
      <c r="P279" s="187"/>
      <c r="Q279" s="187"/>
      <c r="R279" s="187"/>
      <c r="S279" s="187"/>
      <c r="T279" s="156"/>
      <c r="U279" s="156"/>
      <c r="V279" s="156"/>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363"/>
    </row>
    <row r="280" spans="1:50" x14ac:dyDescent="0.25">
      <c r="C280" s="187"/>
      <c r="D280" s="187"/>
      <c r="E280" s="187"/>
      <c r="F280" s="187"/>
      <c r="G280" s="187"/>
      <c r="H280" s="187"/>
      <c r="I280" s="187"/>
      <c r="J280" s="187"/>
      <c r="K280" s="187"/>
      <c r="L280" s="187"/>
      <c r="M280" s="187"/>
      <c r="N280" s="187"/>
      <c r="O280" s="187"/>
      <c r="P280" s="187"/>
      <c r="Q280" s="187"/>
      <c r="R280" s="187"/>
      <c r="S280" s="187"/>
      <c r="T280" s="156"/>
      <c r="U280" s="156"/>
      <c r="V280" s="156"/>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363"/>
    </row>
    <row r="281" spans="1:50" s="361" customFormat="1" x14ac:dyDescent="0.25">
      <c r="A281" s="186"/>
      <c r="B281" s="43"/>
      <c r="C281" s="187"/>
      <c r="D281" s="187"/>
      <c r="E281" s="187"/>
      <c r="F281" s="187"/>
      <c r="G281" s="187"/>
      <c r="H281" s="187"/>
      <c r="I281" s="187"/>
      <c r="J281" s="187"/>
      <c r="K281" s="187"/>
      <c r="L281" s="187"/>
      <c r="M281" s="187"/>
      <c r="N281" s="187"/>
      <c r="O281" s="187"/>
      <c r="P281" s="187"/>
      <c r="Q281" s="187"/>
      <c r="R281" s="187"/>
      <c r="S281" s="187"/>
      <c r="T281" s="156"/>
      <c r="U281" s="156"/>
      <c r="V281" s="156"/>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363"/>
    </row>
    <row r="282" spans="1:50" s="361" customFormat="1" x14ac:dyDescent="0.25">
      <c r="A282" s="186"/>
      <c r="B282" s="43"/>
      <c r="C282" s="187"/>
      <c r="D282" s="187"/>
      <c r="E282" s="187"/>
      <c r="F282" s="187"/>
      <c r="G282" s="187"/>
      <c r="H282" s="187"/>
      <c r="I282" s="187"/>
      <c r="J282" s="187"/>
      <c r="K282" s="187"/>
      <c r="L282" s="187"/>
      <c r="M282" s="187"/>
      <c r="N282" s="187"/>
      <c r="O282" s="187"/>
      <c r="P282" s="187"/>
      <c r="Q282" s="187"/>
      <c r="R282" s="187"/>
      <c r="S282" s="187"/>
      <c r="T282" s="156"/>
      <c r="U282" s="156"/>
      <c r="V282" s="156"/>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363"/>
    </row>
    <row r="283" spans="1:50" s="361" customFormat="1" x14ac:dyDescent="0.25">
      <c r="A283" s="186"/>
      <c r="B283" s="43"/>
      <c r="C283" s="187"/>
      <c r="D283" s="187"/>
      <c r="E283" s="187"/>
      <c r="F283" s="187"/>
      <c r="G283" s="187"/>
      <c r="H283" s="187"/>
      <c r="I283" s="187"/>
      <c r="J283" s="187"/>
      <c r="K283" s="187"/>
      <c r="L283" s="187"/>
      <c r="M283" s="187"/>
      <c r="N283" s="187"/>
      <c r="O283" s="187"/>
      <c r="P283" s="187"/>
      <c r="Q283" s="187"/>
      <c r="R283" s="187"/>
      <c r="S283" s="187"/>
      <c r="T283" s="156"/>
      <c r="U283" s="156"/>
      <c r="V283" s="156"/>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363"/>
    </row>
    <row r="284" spans="1:50" s="361" customFormat="1" x14ac:dyDescent="0.25">
      <c r="A284" s="186"/>
      <c r="B284" s="43"/>
      <c r="C284" s="187"/>
      <c r="D284" s="187"/>
      <c r="E284" s="187"/>
      <c r="F284" s="187"/>
      <c r="G284" s="187"/>
      <c r="H284" s="187"/>
      <c r="I284" s="187"/>
      <c r="J284" s="187"/>
      <c r="K284" s="187"/>
      <c r="L284" s="187"/>
      <c r="M284" s="187"/>
      <c r="N284" s="187"/>
      <c r="O284" s="187"/>
      <c r="P284" s="187"/>
      <c r="Q284" s="187"/>
      <c r="R284" s="187"/>
      <c r="S284" s="187"/>
      <c r="T284" s="156"/>
      <c r="U284" s="156"/>
      <c r="V284" s="156"/>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363"/>
    </row>
    <row r="285" spans="1:50" s="361" customFormat="1" x14ac:dyDescent="0.25">
      <c r="A285" s="186"/>
      <c r="B285" s="43"/>
      <c r="C285" s="187"/>
      <c r="D285" s="187"/>
      <c r="E285" s="187"/>
      <c r="F285" s="187"/>
      <c r="G285" s="187"/>
      <c r="H285" s="187"/>
      <c r="I285" s="187"/>
      <c r="J285" s="187"/>
      <c r="K285" s="187"/>
      <c r="L285" s="187"/>
      <c r="M285" s="187"/>
      <c r="N285" s="187"/>
      <c r="O285" s="187"/>
      <c r="P285" s="187"/>
      <c r="Q285" s="187"/>
      <c r="R285" s="187"/>
      <c r="S285" s="187"/>
      <c r="T285" s="156"/>
      <c r="U285" s="156"/>
      <c r="V285" s="156"/>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363"/>
    </row>
    <row r="286" spans="1:50" s="361" customFormat="1" x14ac:dyDescent="0.25">
      <c r="A286" s="186"/>
      <c r="B286" s="43"/>
      <c r="C286" s="187"/>
      <c r="D286" s="187"/>
      <c r="E286" s="187"/>
      <c r="F286" s="187"/>
      <c r="G286" s="187"/>
      <c r="H286" s="187"/>
      <c r="I286" s="187"/>
      <c r="J286" s="187"/>
      <c r="K286" s="187"/>
      <c r="L286" s="187"/>
      <c r="M286" s="187"/>
      <c r="N286" s="187"/>
      <c r="O286" s="187"/>
      <c r="P286" s="187"/>
      <c r="Q286" s="187"/>
      <c r="R286" s="187"/>
      <c r="S286" s="187"/>
      <c r="T286" s="156"/>
      <c r="U286" s="156"/>
      <c r="V286" s="156"/>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363"/>
    </row>
    <row r="287" spans="1:50" s="361" customFormat="1" x14ac:dyDescent="0.25">
      <c r="A287" s="186"/>
      <c r="B287" s="43"/>
      <c r="C287" s="187"/>
      <c r="D287" s="187"/>
      <c r="E287" s="187"/>
      <c r="F287" s="187"/>
      <c r="G287" s="187"/>
      <c r="H287" s="187"/>
      <c r="I287" s="187"/>
      <c r="J287" s="187"/>
      <c r="K287" s="187"/>
      <c r="L287" s="187"/>
      <c r="M287" s="187"/>
      <c r="N287" s="187"/>
      <c r="O287" s="187"/>
      <c r="P287" s="187"/>
      <c r="Q287" s="187"/>
      <c r="R287" s="187"/>
      <c r="S287" s="187"/>
      <c r="T287" s="156"/>
      <c r="U287" s="156"/>
      <c r="V287" s="156"/>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363"/>
    </row>
    <row r="288" spans="1:50" s="361" customFormat="1" x14ac:dyDescent="0.25">
      <c r="A288" s="186"/>
      <c r="B288" s="43"/>
      <c r="C288" s="187"/>
      <c r="D288" s="187"/>
      <c r="E288" s="187"/>
      <c r="F288" s="187"/>
      <c r="G288" s="187"/>
      <c r="H288" s="187"/>
      <c r="I288" s="187"/>
      <c r="J288" s="187"/>
      <c r="K288" s="187"/>
      <c r="L288" s="187"/>
      <c r="M288" s="187"/>
      <c r="N288" s="187"/>
      <c r="O288" s="187"/>
      <c r="P288" s="187"/>
      <c r="Q288" s="187"/>
      <c r="R288" s="187"/>
      <c r="S288" s="187"/>
      <c r="T288" s="156"/>
      <c r="U288" s="156"/>
      <c r="V288" s="156"/>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363"/>
    </row>
    <row r="289" spans="1:47" s="361" customFormat="1" x14ac:dyDescent="0.25">
      <c r="A289" s="186"/>
      <c r="B289" s="43"/>
      <c r="C289" s="187"/>
      <c r="D289" s="187"/>
      <c r="E289" s="187"/>
      <c r="F289" s="187"/>
      <c r="G289" s="187"/>
      <c r="H289" s="187"/>
      <c r="I289" s="187"/>
      <c r="J289" s="187"/>
      <c r="K289" s="187"/>
      <c r="L289" s="187"/>
      <c r="M289" s="187"/>
      <c r="N289" s="187"/>
      <c r="O289" s="187"/>
      <c r="P289" s="187"/>
      <c r="Q289" s="187"/>
      <c r="R289" s="187"/>
      <c r="S289" s="187"/>
      <c r="T289" s="156"/>
      <c r="U289" s="156"/>
      <c r="V289" s="156"/>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363"/>
    </row>
    <row r="290" spans="1:47" s="361" customFormat="1" x14ac:dyDescent="0.25">
      <c r="A290" s="186"/>
      <c r="B290" s="43"/>
      <c r="C290" s="187"/>
      <c r="D290" s="187"/>
      <c r="E290" s="187"/>
      <c r="F290" s="187"/>
      <c r="G290" s="187"/>
      <c r="H290" s="187"/>
      <c r="I290" s="187"/>
      <c r="J290" s="187"/>
      <c r="K290" s="187"/>
      <c r="L290" s="187"/>
      <c r="M290" s="187"/>
      <c r="N290" s="187"/>
      <c r="O290" s="187"/>
      <c r="P290" s="187"/>
      <c r="Q290" s="187"/>
      <c r="R290" s="187"/>
      <c r="S290" s="187"/>
      <c r="T290" s="156"/>
      <c r="U290" s="156"/>
      <c r="V290" s="156"/>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363"/>
    </row>
    <row r="291" spans="1:47" s="361" customFormat="1" x14ac:dyDescent="0.25">
      <c r="A291" s="186"/>
      <c r="B291" s="43"/>
      <c r="C291" s="187"/>
      <c r="D291" s="187"/>
      <c r="E291" s="187"/>
      <c r="F291" s="187"/>
      <c r="G291" s="187"/>
      <c r="H291" s="187"/>
      <c r="I291" s="187"/>
      <c r="J291" s="187"/>
      <c r="K291" s="187"/>
      <c r="L291" s="187"/>
      <c r="M291" s="187"/>
      <c r="N291" s="187"/>
      <c r="O291" s="187"/>
      <c r="P291" s="187"/>
      <c r="Q291" s="187"/>
      <c r="R291" s="187"/>
      <c r="S291" s="187"/>
      <c r="T291" s="156"/>
      <c r="U291" s="156"/>
      <c r="V291" s="156"/>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363"/>
    </row>
    <row r="292" spans="1:47" s="361" customFormat="1" x14ac:dyDescent="0.25">
      <c r="A292" s="186"/>
      <c r="B292" s="43"/>
      <c r="C292" s="187"/>
      <c r="D292" s="187"/>
      <c r="E292" s="187"/>
      <c r="F292" s="187"/>
      <c r="G292" s="187"/>
      <c r="H292" s="187"/>
      <c r="I292" s="187"/>
      <c r="J292" s="187"/>
      <c r="K292" s="187"/>
      <c r="L292" s="187"/>
      <c r="M292" s="187"/>
      <c r="N292" s="187"/>
      <c r="O292" s="187"/>
      <c r="P292" s="187"/>
      <c r="Q292" s="187"/>
      <c r="R292" s="187"/>
      <c r="S292" s="187"/>
      <c r="T292" s="156"/>
      <c r="U292" s="156"/>
      <c r="V292" s="156"/>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363"/>
    </row>
    <row r="293" spans="1:47" s="361" customFormat="1" x14ac:dyDescent="0.25">
      <c r="A293" s="186"/>
      <c r="B293" s="43"/>
      <c r="C293" s="187"/>
      <c r="D293" s="187"/>
      <c r="E293" s="187"/>
      <c r="F293" s="187"/>
      <c r="G293" s="187"/>
      <c r="H293" s="187"/>
      <c r="I293" s="187"/>
      <c r="J293" s="187"/>
      <c r="K293" s="187"/>
      <c r="L293" s="187"/>
      <c r="M293" s="187"/>
      <c r="N293" s="187"/>
      <c r="O293" s="187"/>
      <c r="P293" s="187"/>
      <c r="Q293" s="187"/>
      <c r="R293" s="187"/>
      <c r="S293" s="187"/>
      <c r="T293" s="156"/>
      <c r="U293" s="156"/>
      <c r="V293" s="156"/>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363"/>
    </row>
    <row r="294" spans="1:47" s="361" customFormat="1" x14ac:dyDescent="0.25">
      <c r="A294" s="186"/>
      <c r="B294" s="43"/>
      <c r="C294" s="187"/>
      <c r="D294" s="187"/>
      <c r="E294" s="187"/>
      <c r="F294" s="187"/>
      <c r="G294" s="187"/>
      <c r="H294" s="187"/>
      <c r="I294" s="187"/>
      <c r="J294" s="187"/>
      <c r="K294" s="187"/>
      <c r="L294" s="187"/>
      <c r="M294" s="187"/>
      <c r="N294" s="187"/>
      <c r="O294" s="187"/>
      <c r="P294" s="187"/>
      <c r="Q294" s="187"/>
      <c r="R294" s="187"/>
      <c r="S294" s="187"/>
      <c r="T294" s="156"/>
      <c r="U294" s="156"/>
      <c r="V294" s="156"/>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363"/>
    </row>
    <row r="295" spans="1:47" s="361" customFormat="1" x14ac:dyDescent="0.25">
      <c r="A295" s="186"/>
      <c r="B295" s="43"/>
      <c r="C295" s="186"/>
      <c r="D295" s="186"/>
      <c r="E295" s="186"/>
      <c r="F295" s="186"/>
      <c r="G295" s="186"/>
      <c r="H295" s="186"/>
      <c r="I295" s="186"/>
      <c r="J295" s="186"/>
      <c r="K295" s="186"/>
      <c r="L295" s="186"/>
      <c r="M295" s="186"/>
      <c r="N295" s="186"/>
      <c r="O295" s="186"/>
      <c r="P295" s="186"/>
      <c r="Q295" s="186"/>
      <c r="R295" s="186"/>
      <c r="S295" s="186"/>
      <c r="T295" s="157"/>
      <c r="U295" s="157"/>
      <c r="V295" s="157"/>
      <c r="W295" s="186"/>
      <c r="X295" s="186"/>
      <c r="Y295" s="188"/>
      <c r="Z295" s="188"/>
      <c r="AA295" s="186"/>
      <c r="AB295" s="186"/>
      <c r="AC295" s="186"/>
      <c r="AD295" s="186"/>
      <c r="AE295" s="186"/>
      <c r="AF295" s="186"/>
      <c r="AG295" s="25"/>
      <c r="AH295" s="187"/>
      <c r="AI295" s="186"/>
      <c r="AJ295" s="186"/>
      <c r="AK295" s="186"/>
      <c r="AL295" s="186"/>
      <c r="AM295" s="186"/>
      <c r="AN295" s="186"/>
      <c r="AO295" s="186"/>
      <c r="AP295" s="186"/>
      <c r="AQ295" s="186"/>
      <c r="AR295" s="187"/>
      <c r="AS295" s="187"/>
      <c r="AT295" s="186"/>
    </row>
    <row r="296" spans="1:47" s="361" customFormat="1" x14ac:dyDescent="0.25">
      <c r="A296" s="186"/>
      <c r="B296" s="43"/>
      <c r="C296" s="186"/>
      <c r="D296" s="186"/>
      <c r="E296" s="186"/>
      <c r="F296" s="186"/>
      <c r="G296" s="186"/>
      <c r="H296" s="186"/>
      <c r="I296" s="186"/>
      <c r="J296" s="186"/>
      <c r="K296" s="186"/>
      <c r="L296" s="186"/>
      <c r="M296" s="186"/>
      <c r="N296" s="186"/>
      <c r="O296" s="186"/>
      <c r="P296" s="186"/>
      <c r="Q296" s="186"/>
      <c r="R296" s="186"/>
      <c r="S296" s="186"/>
      <c r="T296" s="157"/>
      <c r="U296" s="157"/>
      <c r="V296" s="157"/>
      <c r="W296" s="186"/>
      <c r="X296" s="186"/>
      <c r="Y296" s="188"/>
      <c r="Z296" s="188"/>
      <c r="AA296" s="186"/>
      <c r="AB296" s="186"/>
      <c r="AC296" s="186"/>
      <c r="AD296" s="186"/>
      <c r="AE296" s="186"/>
      <c r="AF296" s="186"/>
      <c r="AG296" s="25"/>
      <c r="AH296" s="187"/>
      <c r="AI296" s="186"/>
      <c r="AJ296" s="186"/>
      <c r="AK296" s="186"/>
      <c r="AL296" s="186"/>
      <c r="AM296" s="186"/>
      <c r="AN296" s="186"/>
      <c r="AO296" s="186"/>
      <c r="AP296" s="186"/>
      <c r="AQ296" s="186"/>
      <c r="AR296" s="187"/>
      <c r="AS296" s="187"/>
      <c r="AT296" s="186"/>
    </row>
    <row r="297" spans="1:47" x14ac:dyDescent="0.25">
      <c r="AG297" s="25"/>
      <c r="AH297" s="187"/>
      <c r="AR297" s="187"/>
      <c r="AS297" s="187"/>
    </row>
    <row r="298" spans="1:47" x14ac:dyDescent="0.25">
      <c r="AG298" s="25"/>
      <c r="AH298" s="187"/>
      <c r="AR298" s="187"/>
      <c r="AS298" s="187"/>
    </row>
    <row r="299" spans="1:47" x14ac:dyDescent="0.25">
      <c r="AG299" s="25"/>
      <c r="AH299" s="187"/>
      <c r="AR299" s="187"/>
      <c r="AS299" s="187"/>
    </row>
    <row r="300" spans="1:47" x14ac:dyDescent="0.25">
      <c r="AG300" s="25"/>
      <c r="AH300" s="187"/>
      <c r="AR300" s="187"/>
      <c r="AS300" s="187"/>
    </row>
    <row r="301" spans="1:47" x14ac:dyDescent="0.25">
      <c r="AG301" s="25"/>
      <c r="AH301" s="187"/>
      <c r="AR301" s="187"/>
      <c r="AS301" s="187"/>
    </row>
    <row r="302" spans="1:47" x14ac:dyDescent="0.25">
      <c r="AG302" s="25"/>
      <c r="AH302" s="187"/>
      <c r="AR302" s="187"/>
      <c r="AS302" s="187"/>
    </row>
    <row r="303" spans="1:47" x14ac:dyDescent="0.25">
      <c r="AG303" s="25"/>
      <c r="AH303" s="187"/>
      <c r="AR303" s="187"/>
      <c r="AS303" s="187"/>
    </row>
    <row r="304" spans="1:47" x14ac:dyDescent="0.25">
      <c r="AG304" s="25"/>
      <c r="AH304" s="187"/>
      <c r="AR304" s="187"/>
      <c r="AS304" s="187"/>
    </row>
    <row r="305" spans="33:45" x14ac:dyDescent="0.25">
      <c r="AG305" s="25"/>
      <c r="AH305" s="187"/>
      <c r="AR305" s="187"/>
      <c r="AS305" s="187"/>
    </row>
    <row r="306" spans="33:45" x14ac:dyDescent="0.25">
      <c r="AG306" s="25"/>
      <c r="AH306" s="187"/>
      <c r="AR306" s="187"/>
      <c r="AS306" s="187"/>
    </row>
    <row r="307" spans="33:45" x14ac:dyDescent="0.25">
      <c r="AG307" s="25"/>
      <c r="AH307" s="187"/>
      <c r="AR307" s="187"/>
      <c r="AS307" s="187"/>
    </row>
    <row r="308" spans="33:45" x14ac:dyDescent="0.25">
      <c r="AG308" s="25"/>
      <c r="AH308" s="187"/>
      <c r="AR308" s="187"/>
      <c r="AS308" s="187"/>
    </row>
    <row r="309" spans="33:45" x14ac:dyDescent="0.25">
      <c r="AG309" s="25"/>
      <c r="AH309" s="187"/>
      <c r="AR309" s="187"/>
      <c r="AS309" s="187"/>
    </row>
    <row r="310" spans="33:45" x14ac:dyDescent="0.25">
      <c r="AG310" s="25"/>
      <c r="AH310" s="187"/>
      <c r="AR310" s="187"/>
      <c r="AS310" s="187"/>
    </row>
    <row r="311" spans="33:45" x14ac:dyDescent="0.25">
      <c r="AG311" s="25"/>
      <c r="AH311" s="187"/>
      <c r="AR311" s="187"/>
      <c r="AS311" s="187"/>
    </row>
    <row r="312" spans="33:45" x14ac:dyDescent="0.25">
      <c r="AG312" s="25"/>
      <c r="AH312" s="187"/>
      <c r="AR312" s="187"/>
      <c r="AS312" s="187"/>
    </row>
    <row r="313" spans="33:45" x14ac:dyDescent="0.25">
      <c r="AG313" s="25"/>
      <c r="AH313" s="187"/>
      <c r="AR313" s="187"/>
      <c r="AS313" s="187"/>
    </row>
    <row r="314" spans="33:45" x14ac:dyDescent="0.25">
      <c r="AG314" s="25"/>
      <c r="AH314" s="187"/>
      <c r="AR314" s="187"/>
      <c r="AS314" s="187"/>
    </row>
    <row r="315" spans="33:45" x14ac:dyDescent="0.25">
      <c r="AG315" s="25"/>
      <c r="AH315" s="187"/>
      <c r="AR315" s="187"/>
      <c r="AS315" s="187"/>
    </row>
    <row r="316" spans="33:45" x14ac:dyDescent="0.25">
      <c r="AG316" s="25"/>
      <c r="AH316" s="187"/>
      <c r="AR316" s="187"/>
      <c r="AS316" s="187"/>
    </row>
    <row r="317" spans="33:45" x14ac:dyDescent="0.25">
      <c r="AG317" s="25"/>
      <c r="AH317" s="187"/>
      <c r="AR317" s="187"/>
      <c r="AS317" s="187"/>
    </row>
    <row r="318" spans="33:45" x14ac:dyDescent="0.25">
      <c r="AG318" s="25"/>
      <c r="AH318" s="187"/>
      <c r="AR318" s="187"/>
      <c r="AS318" s="187"/>
    </row>
    <row r="319" spans="33:45" x14ac:dyDescent="0.25">
      <c r="AG319" s="25"/>
      <c r="AH319" s="187"/>
      <c r="AR319" s="187"/>
      <c r="AS319" s="187"/>
    </row>
    <row r="320" spans="33:45" x14ac:dyDescent="0.25">
      <c r="AG320" s="25"/>
      <c r="AH320" s="187"/>
      <c r="AR320" s="187"/>
      <c r="AS320" s="187"/>
    </row>
    <row r="321" spans="33:45" x14ac:dyDescent="0.25">
      <c r="AG321" s="25"/>
      <c r="AH321" s="187"/>
      <c r="AR321" s="187"/>
      <c r="AS321" s="187"/>
    </row>
    <row r="322" spans="33:45" x14ac:dyDescent="0.25">
      <c r="AG322" s="25"/>
      <c r="AH322" s="187"/>
      <c r="AR322" s="187"/>
      <c r="AS322" s="187"/>
    </row>
    <row r="323" spans="33:45" x14ac:dyDescent="0.25">
      <c r="AG323" s="25"/>
      <c r="AH323" s="187"/>
      <c r="AR323" s="187"/>
      <c r="AS323" s="187"/>
    </row>
    <row r="324" spans="33:45" x14ac:dyDescent="0.25">
      <c r="AG324" s="25"/>
      <c r="AH324" s="187"/>
      <c r="AR324" s="187"/>
      <c r="AS324" s="187"/>
    </row>
    <row r="325" spans="33:45" x14ac:dyDescent="0.25">
      <c r="AG325" s="25"/>
      <c r="AH325" s="187"/>
      <c r="AR325" s="187"/>
      <c r="AS325" s="187"/>
    </row>
    <row r="326" spans="33:45" x14ac:dyDescent="0.25">
      <c r="AG326" s="25"/>
      <c r="AH326" s="187"/>
      <c r="AR326" s="187"/>
      <c r="AS326" s="187"/>
    </row>
    <row r="327" spans="33:45" x14ac:dyDescent="0.25">
      <c r="AG327" s="25"/>
      <c r="AH327" s="187"/>
      <c r="AR327" s="187"/>
      <c r="AS327" s="187"/>
    </row>
    <row r="328" spans="33:45" x14ac:dyDescent="0.25">
      <c r="AG328" s="25"/>
      <c r="AH328" s="187"/>
      <c r="AR328" s="187"/>
      <c r="AS328" s="187"/>
    </row>
    <row r="329" spans="33:45" x14ac:dyDescent="0.25">
      <c r="AG329" s="25"/>
      <c r="AH329" s="187"/>
      <c r="AR329" s="187"/>
      <c r="AS329" s="187"/>
    </row>
    <row r="330" spans="33:45" x14ac:dyDescent="0.25">
      <c r="AG330" s="25"/>
      <c r="AH330" s="187"/>
      <c r="AR330" s="187"/>
      <c r="AS330" s="187"/>
    </row>
    <row r="331" spans="33:45" x14ac:dyDescent="0.25">
      <c r="AG331" s="25"/>
      <c r="AH331" s="187"/>
      <c r="AR331" s="187"/>
      <c r="AS331" s="187"/>
    </row>
    <row r="332" spans="33:45" x14ac:dyDescent="0.25">
      <c r="AG332" s="25"/>
      <c r="AH332" s="187"/>
      <c r="AR332" s="187"/>
      <c r="AS332" s="187"/>
    </row>
    <row r="333" spans="33:45" x14ac:dyDescent="0.25">
      <c r="AG333" s="25"/>
      <c r="AH333" s="187"/>
      <c r="AR333" s="187"/>
      <c r="AS333" s="187"/>
    </row>
    <row r="334" spans="33:45" x14ac:dyDescent="0.25">
      <c r="AG334" s="25"/>
      <c r="AH334" s="187"/>
      <c r="AR334" s="187"/>
      <c r="AS334" s="187"/>
    </row>
    <row r="335" spans="33:45" x14ac:dyDescent="0.25">
      <c r="AG335" s="25"/>
      <c r="AH335" s="187"/>
      <c r="AR335" s="187"/>
      <c r="AS335" s="187"/>
    </row>
    <row r="336" spans="33:45" x14ac:dyDescent="0.25">
      <c r="AG336" s="25"/>
      <c r="AH336" s="187"/>
      <c r="AR336" s="187"/>
      <c r="AS336" s="187"/>
    </row>
    <row r="337" spans="33:45" x14ac:dyDescent="0.25">
      <c r="AG337" s="25"/>
      <c r="AH337" s="187"/>
      <c r="AR337" s="187"/>
      <c r="AS337" s="187"/>
    </row>
    <row r="338" spans="33:45" x14ac:dyDescent="0.25">
      <c r="AG338" s="25"/>
      <c r="AH338" s="187"/>
      <c r="AR338" s="187"/>
      <c r="AS338" s="187"/>
    </row>
    <row r="339" spans="33:45" x14ac:dyDescent="0.25">
      <c r="AG339" s="25"/>
      <c r="AH339" s="187"/>
      <c r="AR339" s="187"/>
      <c r="AS339" s="187"/>
    </row>
    <row r="340" spans="33:45" x14ac:dyDescent="0.25">
      <c r="AG340" s="25"/>
      <c r="AH340" s="187"/>
      <c r="AR340" s="187"/>
      <c r="AS340" s="187"/>
    </row>
    <row r="341" spans="33:45" x14ac:dyDescent="0.25">
      <c r="AG341" s="25"/>
      <c r="AH341" s="187"/>
      <c r="AR341" s="187"/>
      <c r="AS341" s="187"/>
    </row>
    <row r="342" spans="33:45" x14ac:dyDescent="0.25">
      <c r="AG342" s="25"/>
      <c r="AH342" s="187"/>
      <c r="AR342" s="187"/>
      <c r="AS342" s="187"/>
    </row>
    <row r="343" spans="33:45" x14ac:dyDescent="0.25">
      <c r="AG343" s="25"/>
      <c r="AH343" s="187"/>
      <c r="AR343" s="187"/>
      <c r="AS343" s="187"/>
    </row>
    <row r="344" spans="33:45" x14ac:dyDescent="0.25">
      <c r="AG344" s="25"/>
      <c r="AH344" s="187"/>
      <c r="AR344" s="187"/>
      <c r="AS344" s="187"/>
    </row>
    <row r="345" spans="33:45" x14ac:dyDescent="0.25">
      <c r="AG345" s="25"/>
      <c r="AH345" s="187"/>
      <c r="AR345" s="187"/>
      <c r="AS345" s="187"/>
    </row>
    <row r="346" spans="33:45" x14ac:dyDescent="0.25">
      <c r="AG346" s="25"/>
      <c r="AH346" s="187"/>
      <c r="AR346" s="187"/>
      <c r="AS346" s="187"/>
    </row>
    <row r="347" spans="33:45" x14ac:dyDescent="0.25">
      <c r="AG347" s="25"/>
      <c r="AH347" s="187"/>
      <c r="AR347" s="187"/>
      <c r="AS347" s="187"/>
    </row>
    <row r="348" spans="33:45" x14ac:dyDescent="0.25">
      <c r="AG348" s="25"/>
      <c r="AH348" s="187"/>
      <c r="AR348" s="187"/>
      <c r="AS348" s="187"/>
    </row>
    <row r="349" spans="33:45" x14ac:dyDescent="0.25">
      <c r="AG349" s="25"/>
      <c r="AH349" s="187"/>
      <c r="AR349" s="187"/>
      <c r="AS349" s="187"/>
    </row>
    <row r="350" spans="33:45" x14ac:dyDescent="0.25">
      <c r="AG350" s="25"/>
      <c r="AH350" s="187"/>
      <c r="AR350" s="187"/>
      <c r="AS350" s="187"/>
    </row>
    <row r="351" spans="33:45" x14ac:dyDescent="0.25">
      <c r="AG351" s="25"/>
      <c r="AH351" s="187"/>
      <c r="AR351" s="187"/>
      <c r="AS351" s="187"/>
    </row>
    <row r="352" spans="33:45" x14ac:dyDescent="0.25">
      <c r="AG352" s="25"/>
      <c r="AH352" s="187"/>
      <c r="AR352" s="187"/>
      <c r="AS352" s="187"/>
    </row>
    <row r="353" spans="1:47" x14ac:dyDescent="0.25">
      <c r="AG353" s="25"/>
      <c r="AH353" s="187"/>
      <c r="AR353" s="187"/>
      <c r="AS353" s="187"/>
    </row>
    <row r="354" spans="1:47" x14ac:dyDescent="0.25">
      <c r="AG354" s="25"/>
      <c r="AH354" s="187"/>
      <c r="AR354" s="187"/>
      <c r="AS354" s="187"/>
    </row>
    <row r="355" spans="1:47" x14ac:dyDescent="0.25">
      <c r="AG355" s="25"/>
      <c r="AH355" s="187"/>
      <c r="AR355" s="187"/>
      <c r="AS355" s="187"/>
    </row>
    <row r="356" spans="1:47" x14ac:dyDescent="0.25">
      <c r="AG356" s="25"/>
      <c r="AH356" s="187"/>
      <c r="AR356" s="187"/>
      <c r="AS356" s="187"/>
    </row>
    <row r="357" spans="1:47" x14ac:dyDescent="0.25">
      <c r="AG357" s="25"/>
      <c r="AH357" s="187"/>
      <c r="AR357" s="187"/>
      <c r="AS357" s="187"/>
    </row>
    <row r="358" spans="1:47" x14ac:dyDescent="0.25">
      <c r="AG358" s="25"/>
      <c r="AH358" s="187"/>
      <c r="AR358" s="187"/>
      <c r="AS358" s="187"/>
    </row>
    <row r="359" spans="1:47" x14ac:dyDescent="0.25">
      <c r="AG359" s="25"/>
      <c r="AH359" s="187"/>
      <c r="AR359" s="187"/>
      <c r="AS359" s="187"/>
    </row>
    <row r="360" spans="1:47" x14ac:dyDescent="0.25">
      <c r="AG360" s="25"/>
      <c r="AH360" s="187"/>
      <c r="AR360" s="187"/>
      <c r="AS360" s="187"/>
    </row>
    <row r="361" spans="1:47" s="361" customFormat="1" x14ac:dyDescent="0.25">
      <c r="A361" s="186"/>
      <c r="B361" s="43"/>
      <c r="C361" s="186"/>
      <c r="D361" s="186"/>
      <c r="E361" s="186"/>
      <c r="F361" s="186"/>
      <c r="G361" s="186"/>
      <c r="H361" s="186"/>
      <c r="I361" s="186"/>
      <c r="J361" s="186"/>
      <c r="K361" s="186"/>
      <c r="L361" s="186"/>
      <c r="M361" s="186"/>
      <c r="N361" s="186"/>
      <c r="O361" s="186"/>
      <c r="P361" s="186"/>
      <c r="Q361" s="186"/>
      <c r="R361" s="186"/>
      <c r="S361" s="186"/>
      <c r="T361" s="157"/>
      <c r="U361" s="157"/>
      <c r="V361" s="157"/>
      <c r="W361" s="186"/>
      <c r="X361" s="186"/>
      <c r="Y361" s="188"/>
      <c r="Z361" s="188"/>
      <c r="AA361" s="186"/>
      <c r="AB361" s="186"/>
      <c r="AC361" s="186"/>
      <c r="AD361" s="186"/>
      <c r="AE361" s="186"/>
      <c r="AF361" s="186"/>
      <c r="AG361" s="25"/>
      <c r="AH361" s="187"/>
      <c r="AI361" s="186"/>
      <c r="AJ361" s="186"/>
      <c r="AK361" s="186"/>
      <c r="AL361" s="186"/>
      <c r="AM361" s="186"/>
      <c r="AN361" s="186"/>
      <c r="AO361" s="186"/>
      <c r="AP361" s="186"/>
      <c r="AQ361" s="186"/>
      <c r="AR361" s="187"/>
      <c r="AS361" s="187"/>
      <c r="AT361" s="186"/>
    </row>
    <row r="362" spans="1:47" s="361" customFormat="1" x14ac:dyDescent="0.25">
      <c r="A362" s="186"/>
      <c r="B362" s="43"/>
      <c r="C362" s="186"/>
      <c r="D362" s="186"/>
      <c r="E362" s="186"/>
      <c r="F362" s="186"/>
      <c r="G362" s="186"/>
      <c r="H362" s="186"/>
      <c r="I362" s="186"/>
      <c r="J362" s="186"/>
      <c r="K362" s="186"/>
      <c r="L362" s="186"/>
      <c r="M362" s="186"/>
      <c r="N362" s="186"/>
      <c r="O362" s="186"/>
      <c r="P362" s="186"/>
      <c r="Q362" s="186"/>
      <c r="R362" s="186"/>
      <c r="S362" s="186"/>
      <c r="T362" s="157"/>
      <c r="U362" s="157"/>
      <c r="V362" s="157"/>
      <c r="W362" s="186"/>
      <c r="X362" s="186"/>
      <c r="Y362" s="188"/>
      <c r="Z362" s="188"/>
      <c r="AA362" s="186"/>
      <c r="AB362" s="186"/>
      <c r="AC362" s="186"/>
      <c r="AD362" s="186"/>
      <c r="AE362" s="186"/>
      <c r="AF362" s="186"/>
      <c r="AG362" s="25"/>
      <c r="AH362" s="187"/>
      <c r="AI362" s="186"/>
      <c r="AJ362" s="186"/>
      <c r="AK362" s="186"/>
      <c r="AL362" s="186"/>
      <c r="AM362" s="186"/>
      <c r="AN362" s="186"/>
      <c r="AO362" s="186"/>
      <c r="AP362" s="186"/>
      <c r="AQ362" s="186"/>
      <c r="AR362" s="187"/>
      <c r="AS362" s="187"/>
      <c r="AT362" s="186"/>
    </row>
    <row r="363" spans="1:47" s="361" customFormat="1" x14ac:dyDescent="0.25">
      <c r="A363" s="186"/>
      <c r="B363" s="43"/>
      <c r="C363" s="186"/>
      <c r="D363" s="186"/>
      <c r="E363" s="186"/>
      <c r="F363" s="186"/>
      <c r="G363" s="186"/>
      <c r="H363" s="186"/>
      <c r="I363" s="186"/>
      <c r="J363" s="186"/>
      <c r="K363" s="186"/>
      <c r="L363" s="186"/>
      <c r="M363" s="186"/>
      <c r="N363" s="186"/>
      <c r="O363" s="186"/>
      <c r="P363" s="186"/>
      <c r="Q363" s="186"/>
      <c r="R363" s="186"/>
      <c r="S363" s="186"/>
      <c r="T363" s="157"/>
      <c r="U363" s="157"/>
      <c r="V363" s="157"/>
      <c r="W363" s="186"/>
      <c r="X363" s="186"/>
      <c r="Y363" s="188"/>
      <c r="Z363" s="188"/>
      <c r="AA363" s="186"/>
      <c r="AB363" s="186"/>
      <c r="AC363" s="186"/>
      <c r="AD363" s="186"/>
      <c r="AE363" s="186"/>
      <c r="AF363" s="186"/>
      <c r="AG363" s="25"/>
      <c r="AH363" s="187"/>
      <c r="AI363" s="186"/>
      <c r="AJ363" s="186"/>
      <c r="AK363" s="186"/>
      <c r="AL363" s="186"/>
      <c r="AM363" s="186"/>
      <c r="AN363" s="186"/>
      <c r="AO363" s="186"/>
      <c r="AP363" s="186"/>
      <c r="AQ363" s="186"/>
      <c r="AR363" s="187"/>
      <c r="AS363" s="187"/>
      <c r="AT363" s="186"/>
    </row>
    <row r="364" spans="1:47" s="361" customFormat="1" x14ac:dyDescent="0.25">
      <c r="A364" s="186"/>
      <c r="B364" s="43"/>
      <c r="C364" s="186"/>
      <c r="D364" s="186"/>
      <c r="E364" s="186"/>
      <c r="F364" s="186"/>
      <c r="G364" s="186"/>
      <c r="H364" s="186"/>
      <c r="I364" s="186"/>
      <c r="J364" s="186"/>
      <c r="K364" s="186"/>
      <c r="L364" s="186"/>
      <c r="M364" s="186"/>
      <c r="N364" s="186"/>
      <c r="O364" s="186"/>
      <c r="P364" s="186"/>
      <c r="Q364" s="186"/>
      <c r="R364" s="186"/>
      <c r="S364" s="186"/>
      <c r="T364" s="157"/>
      <c r="U364" s="157"/>
      <c r="V364" s="157"/>
      <c r="W364" s="186"/>
      <c r="X364" s="186"/>
      <c r="Y364" s="188"/>
      <c r="Z364" s="188"/>
      <c r="AA364" s="186"/>
      <c r="AB364" s="186"/>
      <c r="AC364" s="186"/>
      <c r="AD364" s="186"/>
      <c r="AE364" s="186"/>
      <c r="AF364" s="186"/>
      <c r="AG364" s="25"/>
      <c r="AH364" s="187"/>
      <c r="AI364" s="186"/>
      <c r="AJ364" s="186"/>
      <c r="AK364" s="186"/>
      <c r="AL364" s="186"/>
      <c r="AM364" s="186"/>
      <c r="AN364" s="186"/>
      <c r="AO364" s="186"/>
      <c r="AP364" s="186"/>
      <c r="AQ364" s="186"/>
      <c r="AR364" s="187"/>
      <c r="AS364" s="187"/>
      <c r="AT364" s="186"/>
    </row>
    <row r="365" spans="1:47" s="361" customFormat="1" x14ac:dyDescent="0.25">
      <c r="A365" s="186"/>
      <c r="B365" s="43"/>
      <c r="C365" s="186"/>
      <c r="D365" s="186"/>
      <c r="E365" s="186"/>
      <c r="F365" s="186"/>
      <c r="G365" s="186"/>
      <c r="H365" s="186"/>
      <c r="I365" s="186"/>
      <c r="J365" s="186"/>
      <c r="K365" s="186"/>
      <c r="L365" s="186"/>
      <c r="M365" s="186"/>
      <c r="N365" s="186"/>
      <c r="O365" s="186"/>
      <c r="P365" s="186"/>
      <c r="Q365" s="186"/>
      <c r="R365" s="186"/>
      <c r="S365" s="186"/>
      <c r="T365" s="157"/>
      <c r="U365" s="157"/>
      <c r="V365" s="157"/>
      <c r="W365" s="186"/>
      <c r="X365" s="186"/>
      <c r="Y365" s="188"/>
      <c r="Z365" s="188"/>
      <c r="AA365" s="186"/>
      <c r="AB365" s="186"/>
      <c r="AC365" s="186"/>
      <c r="AD365" s="186"/>
      <c r="AE365" s="186"/>
      <c r="AF365" s="186"/>
      <c r="AG365" s="25"/>
      <c r="AH365" s="187"/>
      <c r="AI365" s="186"/>
      <c r="AJ365" s="186"/>
      <c r="AK365" s="186"/>
      <c r="AL365" s="186"/>
      <c r="AM365" s="186"/>
      <c r="AN365" s="186"/>
      <c r="AO365" s="186"/>
      <c r="AP365" s="186"/>
      <c r="AQ365" s="186"/>
      <c r="AR365" s="187"/>
      <c r="AS365" s="187"/>
      <c r="AT365" s="186"/>
    </row>
    <row r="366" spans="1:47" s="361" customFormat="1" x14ac:dyDescent="0.25">
      <c r="A366" s="186"/>
      <c r="B366" s="43"/>
      <c r="C366" s="186"/>
      <c r="D366" s="186"/>
      <c r="E366" s="186"/>
      <c r="F366" s="186"/>
      <c r="G366" s="186"/>
      <c r="H366" s="186"/>
      <c r="I366" s="186"/>
      <c r="J366" s="186"/>
      <c r="K366" s="186"/>
      <c r="L366" s="186"/>
      <c r="M366" s="186"/>
      <c r="N366" s="186"/>
      <c r="O366" s="186"/>
      <c r="P366" s="186"/>
      <c r="Q366" s="186"/>
      <c r="R366" s="186"/>
      <c r="S366" s="186"/>
      <c r="T366" s="157"/>
      <c r="U366" s="157"/>
      <c r="V366" s="157"/>
      <c r="W366" s="186"/>
      <c r="X366" s="186"/>
      <c r="Y366" s="188"/>
      <c r="Z366" s="188"/>
      <c r="AA366" s="186"/>
      <c r="AB366" s="186"/>
      <c r="AC366" s="186"/>
      <c r="AD366" s="186"/>
      <c r="AE366" s="186"/>
      <c r="AF366" s="186"/>
      <c r="AG366" s="25"/>
      <c r="AH366" s="187"/>
      <c r="AI366" s="186"/>
      <c r="AJ366" s="186"/>
      <c r="AK366" s="186"/>
      <c r="AL366" s="186"/>
      <c r="AM366" s="186"/>
      <c r="AN366" s="186"/>
      <c r="AO366" s="186"/>
      <c r="AP366" s="186"/>
      <c r="AQ366" s="186"/>
      <c r="AR366" s="187"/>
      <c r="AS366" s="187"/>
      <c r="AT366" s="186"/>
    </row>
    <row r="367" spans="1:47" s="361" customFormat="1" x14ac:dyDescent="0.25">
      <c r="A367" s="186"/>
      <c r="B367" s="43"/>
      <c r="C367" s="186"/>
      <c r="D367" s="186"/>
      <c r="E367" s="186"/>
      <c r="F367" s="186"/>
      <c r="G367" s="186"/>
      <c r="H367" s="186"/>
      <c r="I367" s="186"/>
      <c r="J367" s="186"/>
      <c r="K367" s="186"/>
      <c r="L367" s="186"/>
      <c r="M367" s="186"/>
      <c r="N367" s="186"/>
      <c r="O367" s="186"/>
      <c r="P367" s="186"/>
      <c r="Q367" s="186"/>
      <c r="R367" s="186"/>
      <c r="S367" s="186"/>
      <c r="T367" s="157"/>
      <c r="U367" s="157"/>
      <c r="V367" s="157"/>
      <c r="W367" s="186"/>
      <c r="X367" s="186"/>
      <c r="Y367" s="188"/>
      <c r="Z367" s="188"/>
      <c r="AA367" s="186"/>
      <c r="AB367" s="186"/>
      <c r="AC367" s="186"/>
      <c r="AD367" s="186"/>
      <c r="AE367" s="186"/>
      <c r="AF367" s="186"/>
      <c r="AG367" s="25"/>
      <c r="AH367" s="187"/>
      <c r="AI367" s="186"/>
      <c r="AJ367" s="186"/>
      <c r="AK367" s="186"/>
      <c r="AL367" s="186"/>
      <c r="AM367" s="186"/>
      <c r="AN367" s="186"/>
      <c r="AO367" s="186"/>
      <c r="AP367" s="186"/>
      <c r="AQ367" s="186"/>
      <c r="AR367" s="187"/>
      <c r="AS367" s="187"/>
      <c r="AT367" s="186"/>
    </row>
    <row r="368" spans="1:47" s="361" customFormat="1" x14ac:dyDescent="0.25">
      <c r="A368" s="186"/>
      <c r="B368" s="43"/>
      <c r="C368" s="33"/>
      <c r="D368" s="34"/>
      <c r="E368" s="33"/>
      <c r="F368" s="34"/>
      <c r="G368" s="34"/>
      <c r="H368" s="33"/>
      <c r="I368" s="33"/>
      <c r="J368" s="34"/>
      <c r="K368" s="30"/>
      <c r="L368" s="30"/>
      <c r="M368" s="30"/>
      <c r="N368" s="30"/>
      <c r="O368" s="30"/>
      <c r="P368" s="30"/>
      <c r="Q368" s="30"/>
      <c r="R368" s="30"/>
      <c r="S368" s="30"/>
      <c r="T368" s="38"/>
      <c r="U368" s="38"/>
      <c r="V368" s="38"/>
      <c r="W368" s="31"/>
      <c r="X368" s="30"/>
      <c r="Y368" s="30"/>
      <c r="Z368" s="30"/>
      <c r="AA368" s="30"/>
      <c r="AB368" s="31"/>
      <c r="AC368" s="30"/>
      <c r="AD368" s="30"/>
      <c r="AE368" s="30"/>
      <c r="AF368" s="31"/>
      <c r="AG368" s="23"/>
      <c r="AH368" s="23"/>
      <c r="AI368" s="32"/>
      <c r="AJ368" s="30"/>
      <c r="AK368" s="30"/>
      <c r="AL368" s="30"/>
      <c r="AM368" s="30"/>
      <c r="AN368" s="30"/>
      <c r="AO368" s="30"/>
      <c r="AP368" s="30"/>
      <c r="AQ368" s="30"/>
      <c r="AR368" s="23"/>
      <c r="AS368" s="23"/>
      <c r="AT368" s="32"/>
      <c r="AU368" s="356"/>
    </row>
    <row r="369" spans="1:47" s="361" customFormat="1" x14ac:dyDescent="0.25">
      <c r="A369" s="186"/>
      <c r="B369" s="43"/>
      <c r="C369" s="33"/>
      <c r="D369" s="34"/>
      <c r="E369" s="33"/>
      <c r="F369" s="34"/>
      <c r="G369" s="34"/>
      <c r="H369" s="33"/>
      <c r="I369" s="33"/>
      <c r="J369" s="34"/>
      <c r="K369" s="30"/>
      <c r="L369" s="30"/>
      <c r="M369" s="30"/>
      <c r="N369" s="30"/>
      <c r="O369" s="30"/>
      <c r="P369" s="30"/>
      <c r="Q369" s="30"/>
      <c r="R369" s="30"/>
      <c r="S369" s="30"/>
      <c r="T369" s="38"/>
      <c r="U369" s="38"/>
      <c r="V369" s="38"/>
      <c r="W369" s="31"/>
      <c r="X369" s="30"/>
      <c r="Y369" s="30"/>
      <c r="Z369" s="30"/>
      <c r="AA369" s="30"/>
      <c r="AB369" s="31"/>
      <c r="AC369" s="30"/>
      <c r="AD369" s="30"/>
      <c r="AE369" s="30"/>
      <c r="AF369" s="31"/>
      <c r="AG369" s="23"/>
      <c r="AH369" s="23"/>
      <c r="AI369" s="32"/>
      <c r="AJ369" s="30"/>
      <c r="AK369" s="30"/>
      <c r="AL369" s="30"/>
      <c r="AM369" s="30"/>
      <c r="AN369" s="30"/>
      <c r="AO369" s="30"/>
      <c r="AP369" s="30"/>
      <c r="AQ369" s="30"/>
      <c r="AR369" s="23"/>
      <c r="AS369" s="23"/>
      <c r="AT369" s="32"/>
      <c r="AU369" s="356"/>
    </row>
    <row r="370" spans="1:47" s="361" customFormat="1" x14ac:dyDescent="0.25">
      <c r="A370" s="186"/>
      <c r="B370" s="43"/>
      <c r="C370" s="33"/>
      <c r="D370" s="34"/>
      <c r="E370" s="33"/>
      <c r="F370" s="34"/>
      <c r="G370" s="34"/>
      <c r="H370" s="33"/>
      <c r="I370" s="33"/>
      <c r="J370" s="34"/>
      <c r="K370" s="30"/>
      <c r="L370" s="30"/>
      <c r="M370" s="30"/>
      <c r="N370" s="30"/>
      <c r="O370" s="30"/>
      <c r="P370" s="30"/>
      <c r="Q370" s="30"/>
      <c r="R370" s="30"/>
      <c r="S370" s="30"/>
      <c r="T370" s="38"/>
      <c r="U370" s="38"/>
      <c r="V370" s="38"/>
      <c r="W370" s="31"/>
      <c r="X370" s="30"/>
      <c r="Y370" s="30"/>
      <c r="Z370" s="30"/>
      <c r="AA370" s="30"/>
      <c r="AB370" s="31"/>
      <c r="AC370" s="30"/>
      <c r="AD370" s="30"/>
      <c r="AE370" s="30"/>
      <c r="AF370" s="31"/>
      <c r="AG370" s="23"/>
      <c r="AH370" s="23"/>
      <c r="AI370" s="32"/>
      <c r="AJ370" s="30"/>
      <c r="AK370" s="30"/>
      <c r="AL370" s="30"/>
      <c r="AM370" s="30"/>
      <c r="AN370" s="30"/>
      <c r="AO370" s="30"/>
      <c r="AP370" s="30"/>
      <c r="AQ370" s="30"/>
      <c r="AR370" s="23"/>
      <c r="AS370" s="23"/>
      <c r="AT370" s="32"/>
      <c r="AU370" s="356"/>
    </row>
    <row r="371" spans="1:47" s="361" customFormat="1" x14ac:dyDescent="0.25">
      <c r="A371" s="186"/>
      <c r="B371" s="43"/>
      <c r="C371" s="33"/>
      <c r="D371" s="34"/>
      <c r="E371" s="33"/>
      <c r="F371" s="34"/>
      <c r="G371" s="34"/>
      <c r="H371" s="33"/>
      <c r="I371" s="33"/>
      <c r="J371" s="34"/>
      <c r="K371" s="30"/>
      <c r="L371" s="30"/>
      <c r="M371" s="30"/>
      <c r="N371" s="30"/>
      <c r="O371" s="30"/>
      <c r="P371" s="30"/>
      <c r="Q371" s="30"/>
      <c r="R371" s="30"/>
      <c r="S371" s="30"/>
      <c r="T371" s="38"/>
      <c r="U371" s="38"/>
      <c r="V371" s="38"/>
      <c r="W371" s="31"/>
      <c r="X371" s="30"/>
      <c r="Y371" s="30"/>
      <c r="Z371" s="30"/>
      <c r="AA371" s="30"/>
      <c r="AB371" s="31"/>
      <c r="AC371" s="30"/>
      <c r="AD371" s="30"/>
      <c r="AE371" s="30"/>
      <c r="AF371" s="31"/>
      <c r="AG371" s="23"/>
      <c r="AH371" s="23"/>
      <c r="AI371" s="32"/>
      <c r="AJ371" s="30"/>
      <c r="AK371" s="30"/>
      <c r="AL371" s="30"/>
      <c r="AM371" s="30"/>
      <c r="AN371" s="30"/>
      <c r="AO371" s="30"/>
      <c r="AP371" s="30"/>
      <c r="AQ371" s="30"/>
      <c r="AR371" s="23"/>
      <c r="AS371" s="23"/>
      <c r="AT371" s="32"/>
      <c r="AU371" s="356"/>
    </row>
    <row r="372" spans="1:47" s="361" customFormat="1" x14ac:dyDescent="0.25">
      <c r="A372" s="186"/>
      <c r="B372" s="43"/>
      <c r="C372" s="33"/>
      <c r="D372" s="34"/>
      <c r="E372" s="33"/>
      <c r="F372" s="34"/>
      <c r="G372" s="34"/>
      <c r="H372" s="33"/>
      <c r="I372" s="33"/>
      <c r="J372" s="34"/>
      <c r="K372" s="30"/>
      <c r="L372" s="30"/>
      <c r="M372" s="30"/>
      <c r="N372" s="30"/>
      <c r="O372" s="30"/>
      <c r="P372" s="30"/>
      <c r="Q372" s="30"/>
      <c r="R372" s="30"/>
      <c r="S372" s="30"/>
      <c r="T372" s="38"/>
      <c r="U372" s="38"/>
      <c r="V372" s="38"/>
      <c r="W372" s="31"/>
      <c r="X372" s="30"/>
      <c r="Y372" s="30"/>
      <c r="Z372" s="30"/>
      <c r="AA372" s="30"/>
      <c r="AB372" s="31"/>
      <c r="AC372" s="30"/>
      <c r="AD372" s="30"/>
      <c r="AE372" s="30"/>
      <c r="AF372" s="31"/>
      <c r="AG372" s="23"/>
      <c r="AH372" s="23"/>
      <c r="AI372" s="32"/>
      <c r="AJ372" s="30"/>
      <c r="AK372" s="30"/>
      <c r="AL372" s="30"/>
      <c r="AM372" s="30"/>
      <c r="AN372" s="30"/>
      <c r="AO372" s="30"/>
      <c r="AP372" s="30"/>
      <c r="AQ372" s="30"/>
      <c r="AR372" s="23"/>
      <c r="AS372" s="23"/>
      <c r="AT372" s="32"/>
      <c r="AU372" s="356"/>
    </row>
    <row r="373" spans="1:47" s="361" customFormat="1" x14ac:dyDescent="0.25">
      <c r="A373" s="186"/>
      <c r="B373" s="43"/>
      <c r="C373" s="33"/>
      <c r="D373" s="34"/>
      <c r="E373" s="33"/>
      <c r="F373" s="34"/>
      <c r="G373" s="34"/>
      <c r="H373" s="33"/>
      <c r="I373" s="33"/>
      <c r="J373" s="34"/>
      <c r="K373" s="30"/>
      <c r="L373" s="30"/>
      <c r="M373" s="30"/>
      <c r="N373" s="30"/>
      <c r="O373" s="30"/>
      <c r="P373" s="30"/>
      <c r="Q373" s="30"/>
      <c r="R373" s="30"/>
      <c r="S373" s="30"/>
      <c r="T373" s="38"/>
      <c r="U373" s="38"/>
      <c r="V373" s="38"/>
      <c r="W373" s="31"/>
      <c r="X373" s="30"/>
      <c r="Y373" s="30"/>
      <c r="Z373" s="30"/>
      <c r="AA373" s="30"/>
      <c r="AB373" s="31"/>
      <c r="AC373" s="30"/>
      <c r="AD373" s="30"/>
      <c r="AE373" s="30"/>
      <c r="AF373" s="31"/>
      <c r="AG373" s="23"/>
      <c r="AH373" s="23"/>
      <c r="AI373" s="32"/>
      <c r="AJ373" s="30"/>
      <c r="AK373" s="30"/>
      <c r="AL373" s="30"/>
      <c r="AM373" s="30"/>
      <c r="AN373" s="30"/>
      <c r="AO373" s="30"/>
      <c r="AP373" s="30"/>
      <c r="AQ373" s="30"/>
      <c r="AR373" s="23"/>
      <c r="AS373" s="23"/>
      <c r="AT373" s="32"/>
      <c r="AU373" s="356"/>
    </row>
    <row r="374" spans="1:47" s="361" customFormat="1" x14ac:dyDescent="0.25">
      <c r="A374" s="186"/>
      <c r="B374" s="43"/>
      <c r="C374" s="33"/>
      <c r="D374" s="34"/>
      <c r="E374" s="33"/>
      <c r="F374" s="34"/>
      <c r="G374" s="34"/>
      <c r="H374" s="33"/>
      <c r="I374" s="33"/>
      <c r="J374" s="34"/>
      <c r="K374" s="30"/>
      <c r="L374" s="30"/>
      <c r="M374" s="30"/>
      <c r="N374" s="30"/>
      <c r="O374" s="30"/>
      <c r="P374" s="30"/>
      <c r="Q374" s="30"/>
      <c r="R374" s="30"/>
      <c r="S374" s="30"/>
      <c r="T374" s="38"/>
      <c r="U374" s="38"/>
      <c r="V374" s="38"/>
      <c r="W374" s="31"/>
      <c r="X374" s="30"/>
      <c r="Y374" s="30"/>
      <c r="Z374" s="30"/>
      <c r="AA374" s="30"/>
      <c r="AB374" s="31"/>
      <c r="AC374" s="30"/>
      <c r="AD374" s="30"/>
      <c r="AE374" s="30"/>
      <c r="AF374" s="31"/>
      <c r="AG374" s="23"/>
      <c r="AH374" s="23"/>
      <c r="AI374" s="32"/>
      <c r="AJ374" s="30"/>
      <c r="AK374" s="30"/>
      <c r="AL374" s="30"/>
      <c r="AM374" s="30"/>
      <c r="AN374" s="30"/>
      <c r="AO374" s="30"/>
      <c r="AP374" s="30"/>
      <c r="AQ374" s="30"/>
      <c r="AR374" s="23"/>
      <c r="AS374" s="23"/>
      <c r="AT374" s="32"/>
      <c r="AU374" s="356"/>
    </row>
    <row r="375" spans="1:47" s="361" customFormat="1" x14ac:dyDescent="0.25">
      <c r="A375" s="186"/>
      <c r="B375" s="43"/>
      <c r="C375" s="33"/>
      <c r="D375" s="34"/>
      <c r="E375" s="33"/>
      <c r="F375" s="34"/>
      <c r="G375" s="34"/>
      <c r="H375" s="33"/>
      <c r="I375" s="33"/>
      <c r="J375" s="34"/>
      <c r="K375" s="30"/>
      <c r="L375" s="30"/>
      <c r="M375" s="30"/>
      <c r="N375" s="30"/>
      <c r="O375" s="30"/>
      <c r="P375" s="30"/>
      <c r="Q375" s="30"/>
      <c r="R375" s="30"/>
      <c r="S375" s="30"/>
      <c r="T375" s="38"/>
      <c r="U375" s="38"/>
      <c r="V375" s="38"/>
      <c r="W375" s="31"/>
      <c r="X375" s="30"/>
      <c r="Y375" s="30"/>
      <c r="Z375" s="30"/>
      <c r="AA375" s="30"/>
      <c r="AB375" s="31"/>
      <c r="AC375" s="30"/>
      <c r="AD375" s="30"/>
      <c r="AE375" s="30"/>
      <c r="AF375" s="31"/>
      <c r="AG375" s="23"/>
      <c r="AH375" s="23"/>
      <c r="AI375" s="32"/>
      <c r="AJ375" s="30"/>
      <c r="AK375" s="30"/>
      <c r="AL375" s="30"/>
      <c r="AM375" s="30"/>
      <c r="AN375" s="30"/>
      <c r="AO375" s="30"/>
      <c r="AP375" s="30"/>
      <c r="AQ375" s="30"/>
      <c r="AR375" s="23"/>
      <c r="AS375" s="23"/>
      <c r="AT375" s="32"/>
      <c r="AU375" s="356"/>
    </row>
    <row r="376" spans="1:47" s="361" customFormat="1" x14ac:dyDescent="0.25">
      <c r="A376" s="186"/>
      <c r="B376" s="43"/>
      <c r="C376" s="33"/>
      <c r="D376" s="34"/>
      <c r="E376" s="33"/>
      <c r="F376" s="34"/>
      <c r="G376" s="34"/>
      <c r="H376" s="33"/>
      <c r="I376" s="33"/>
      <c r="J376" s="34"/>
      <c r="K376" s="30"/>
      <c r="L376" s="30"/>
      <c r="M376" s="30"/>
      <c r="N376" s="30"/>
      <c r="O376" s="30"/>
      <c r="P376" s="30"/>
      <c r="Q376" s="30"/>
      <c r="R376" s="30"/>
      <c r="S376" s="30"/>
      <c r="T376" s="38"/>
      <c r="U376" s="38"/>
      <c r="V376" s="38"/>
      <c r="W376" s="31"/>
      <c r="X376" s="30"/>
      <c r="Y376" s="30"/>
      <c r="Z376" s="30"/>
      <c r="AA376" s="30"/>
      <c r="AB376" s="31"/>
      <c r="AC376" s="30"/>
      <c r="AD376" s="30"/>
      <c r="AE376" s="30"/>
      <c r="AF376" s="31"/>
      <c r="AG376" s="23"/>
      <c r="AH376" s="23"/>
      <c r="AI376" s="32"/>
      <c r="AJ376" s="30"/>
      <c r="AK376" s="30"/>
      <c r="AL376" s="30"/>
      <c r="AM376" s="30"/>
      <c r="AN376" s="30"/>
      <c r="AO376" s="30"/>
      <c r="AP376" s="30"/>
      <c r="AQ376" s="30"/>
      <c r="AR376" s="23"/>
      <c r="AS376" s="23"/>
      <c r="AT376" s="32"/>
      <c r="AU376" s="356"/>
    </row>
    <row r="377" spans="1:47" s="361" customFormat="1" x14ac:dyDescent="0.25">
      <c r="A377" s="186"/>
      <c r="B377" s="43"/>
      <c r="C377" s="33"/>
      <c r="D377" s="34"/>
      <c r="E377" s="33"/>
      <c r="F377" s="34"/>
      <c r="G377" s="34"/>
      <c r="H377" s="33"/>
      <c r="I377" s="33"/>
      <c r="J377" s="34"/>
      <c r="K377" s="30"/>
      <c r="L377" s="30"/>
      <c r="M377" s="30"/>
      <c r="N377" s="30"/>
      <c r="O377" s="30"/>
      <c r="P377" s="30"/>
      <c r="Q377" s="30"/>
      <c r="R377" s="30"/>
      <c r="S377" s="30"/>
      <c r="T377" s="38"/>
      <c r="U377" s="38"/>
      <c r="V377" s="38"/>
      <c r="W377" s="31"/>
      <c r="X377" s="30"/>
      <c r="Y377" s="30"/>
      <c r="Z377" s="30"/>
      <c r="AA377" s="30"/>
      <c r="AB377" s="31"/>
      <c r="AC377" s="30"/>
      <c r="AD377" s="30"/>
      <c r="AE377" s="30"/>
      <c r="AF377" s="31"/>
      <c r="AG377" s="23"/>
      <c r="AH377" s="23"/>
      <c r="AI377" s="32"/>
      <c r="AJ377" s="30"/>
      <c r="AK377" s="30"/>
      <c r="AL377" s="30"/>
      <c r="AM377" s="30"/>
      <c r="AN377" s="30"/>
      <c r="AO377" s="30"/>
      <c r="AP377" s="30"/>
      <c r="AQ377" s="30"/>
      <c r="AR377" s="23"/>
      <c r="AS377" s="23"/>
      <c r="AT377" s="32"/>
      <c r="AU377" s="356"/>
    </row>
    <row r="378" spans="1:47" s="361" customFormat="1" x14ac:dyDescent="0.25">
      <c r="A378" s="186"/>
      <c r="B378" s="43"/>
      <c r="C378" s="33"/>
      <c r="D378" s="34"/>
      <c r="E378" s="33"/>
      <c r="F378" s="34"/>
      <c r="G378" s="34"/>
      <c r="H378" s="33"/>
      <c r="I378" s="33"/>
      <c r="J378" s="34"/>
      <c r="K378" s="30"/>
      <c r="L378" s="30"/>
      <c r="M378" s="30"/>
      <c r="N378" s="30"/>
      <c r="O378" s="30"/>
      <c r="P378" s="30"/>
      <c r="Q378" s="30"/>
      <c r="R378" s="30"/>
      <c r="S378" s="30"/>
      <c r="T378" s="38"/>
      <c r="U378" s="38"/>
      <c r="V378" s="38"/>
      <c r="W378" s="31"/>
      <c r="X378" s="30"/>
      <c r="Y378" s="30"/>
      <c r="Z378" s="30"/>
      <c r="AA378" s="30"/>
      <c r="AB378" s="31"/>
      <c r="AC378" s="30"/>
      <c r="AD378" s="30"/>
      <c r="AE378" s="30"/>
      <c r="AF378" s="31"/>
      <c r="AG378" s="23"/>
      <c r="AH378" s="23"/>
      <c r="AI378" s="32"/>
      <c r="AJ378" s="30"/>
      <c r="AK378" s="30"/>
      <c r="AL378" s="30"/>
      <c r="AM378" s="30"/>
      <c r="AN378" s="30"/>
      <c r="AO378" s="30"/>
      <c r="AP378" s="30"/>
      <c r="AQ378" s="30"/>
      <c r="AR378" s="23"/>
      <c r="AS378" s="23"/>
      <c r="AT378" s="32"/>
      <c r="AU378" s="356"/>
    </row>
    <row r="379" spans="1:47" s="361" customFormat="1" x14ac:dyDescent="0.25">
      <c r="A379" s="186"/>
      <c r="B379" s="43"/>
      <c r="C379" s="33"/>
      <c r="D379" s="34"/>
      <c r="E379" s="33"/>
      <c r="F379" s="34"/>
      <c r="G379" s="34"/>
      <c r="H379" s="33"/>
      <c r="I379" s="33"/>
      <c r="J379" s="34"/>
      <c r="K379" s="30"/>
      <c r="L379" s="30"/>
      <c r="M379" s="30"/>
      <c r="N379" s="30"/>
      <c r="O379" s="30"/>
      <c r="P379" s="30"/>
      <c r="Q379" s="30"/>
      <c r="R379" s="30"/>
      <c r="S379" s="30"/>
      <c r="T379" s="38"/>
      <c r="U379" s="38"/>
      <c r="V379" s="38"/>
      <c r="W379" s="31"/>
      <c r="X379" s="30"/>
      <c r="Y379" s="30"/>
      <c r="Z379" s="30"/>
      <c r="AA379" s="30"/>
      <c r="AB379" s="31"/>
      <c r="AC379" s="30"/>
      <c r="AD379" s="30"/>
      <c r="AE379" s="30"/>
      <c r="AF379" s="31"/>
      <c r="AG379" s="23"/>
      <c r="AH379" s="23"/>
      <c r="AI379" s="32"/>
      <c r="AJ379" s="30"/>
      <c r="AK379" s="30"/>
      <c r="AL379" s="30"/>
      <c r="AM379" s="30"/>
      <c r="AN379" s="30"/>
      <c r="AO379" s="30"/>
      <c r="AP379" s="30"/>
      <c r="AQ379" s="30"/>
      <c r="AR379" s="23"/>
      <c r="AS379" s="23"/>
      <c r="AT379" s="32"/>
      <c r="AU379" s="356"/>
    </row>
    <row r="380" spans="1:47" s="361" customFormat="1" x14ac:dyDescent="0.25">
      <c r="A380" s="186"/>
      <c r="B380" s="43"/>
      <c r="C380" s="33"/>
      <c r="D380" s="34"/>
      <c r="E380" s="33"/>
      <c r="F380" s="34"/>
      <c r="G380" s="34"/>
      <c r="H380" s="33"/>
      <c r="I380" s="33"/>
      <c r="J380" s="34"/>
      <c r="K380" s="30"/>
      <c r="L380" s="30"/>
      <c r="M380" s="30"/>
      <c r="N380" s="30"/>
      <c r="O380" s="30"/>
      <c r="P380" s="30"/>
      <c r="Q380" s="30"/>
      <c r="R380" s="30"/>
      <c r="S380" s="30"/>
      <c r="T380" s="38"/>
      <c r="U380" s="38"/>
      <c r="V380" s="38"/>
      <c r="W380" s="31"/>
      <c r="X380" s="30"/>
      <c r="Y380" s="30"/>
      <c r="Z380" s="30"/>
      <c r="AA380" s="30"/>
      <c r="AB380" s="31"/>
      <c r="AC380" s="30"/>
      <c r="AD380" s="30"/>
      <c r="AE380" s="30"/>
      <c r="AF380" s="31"/>
      <c r="AG380" s="23"/>
      <c r="AH380" s="23"/>
      <c r="AI380" s="32"/>
      <c r="AJ380" s="30"/>
      <c r="AK380" s="30"/>
      <c r="AL380" s="30"/>
      <c r="AM380" s="30"/>
      <c r="AN380" s="30"/>
      <c r="AO380" s="30"/>
      <c r="AP380" s="30"/>
      <c r="AQ380" s="30"/>
      <c r="AR380" s="23"/>
      <c r="AS380" s="23"/>
      <c r="AT380" s="32"/>
      <c r="AU380" s="356"/>
    </row>
    <row r="381" spans="1:47" s="361" customFormat="1" x14ac:dyDescent="0.25">
      <c r="A381" s="186"/>
      <c r="B381" s="43"/>
      <c r="C381" s="33"/>
      <c r="D381" s="34"/>
      <c r="E381" s="33"/>
      <c r="F381" s="34"/>
      <c r="G381" s="34"/>
      <c r="H381" s="33"/>
      <c r="I381" s="33"/>
      <c r="J381" s="34"/>
      <c r="K381" s="30"/>
      <c r="L381" s="30"/>
      <c r="M381" s="30"/>
      <c r="N381" s="30"/>
      <c r="O381" s="30"/>
      <c r="P381" s="30"/>
      <c r="Q381" s="30"/>
      <c r="R381" s="30"/>
      <c r="S381" s="30"/>
      <c r="T381" s="38"/>
      <c r="U381" s="38"/>
      <c r="V381" s="38"/>
      <c r="W381" s="31"/>
      <c r="X381" s="30"/>
      <c r="Y381" s="30"/>
      <c r="Z381" s="30"/>
      <c r="AA381" s="30"/>
      <c r="AB381" s="31"/>
      <c r="AC381" s="30"/>
      <c r="AD381" s="30"/>
      <c r="AE381" s="30"/>
      <c r="AF381" s="31"/>
      <c r="AG381" s="23"/>
      <c r="AH381" s="23"/>
      <c r="AI381" s="32"/>
      <c r="AJ381" s="30"/>
      <c r="AK381" s="30"/>
      <c r="AL381" s="30"/>
      <c r="AM381" s="30"/>
      <c r="AN381" s="30"/>
      <c r="AO381" s="30"/>
      <c r="AP381" s="30"/>
      <c r="AQ381" s="30"/>
      <c r="AR381" s="23"/>
      <c r="AS381" s="23"/>
      <c r="AT381" s="32"/>
      <c r="AU381" s="356"/>
    </row>
    <row r="382" spans="1:47" s="361" customFormat="1" x14ac:dyDescent="0.25">
      <c r="A382" s="186"/>
      <c r="B382" s="43"/>
      <c r="C382" s="33"/>
      <c r="D382" s="34"/>
      <c r="E382" s="33"/>
      <c r="F382" s="34"/>
      <c r="G382" s="34"/>
      <c r="H382" s="33"/>
      <c r="I382" s="33"/>
      <c r="J382" s="34"/>
      <c r="K382" s="30"/>
      <c r="L382" s="30"/>
      <c r="M382" s="30"/>
      <c r="N382" s="30"/>
      <c r="O382" s="30"/>
      <c r="P382" s="30"/>
      <c r="Q382" s="30"/>
      <c r="R382" s="30"/>
      <c r="S382" s="30"/>
      <c r="T382" s="38"/>
      <c r="U382" s="38"/>
      <c r="V382" s="38"/>
      <c r="W382" s="31"/>
      <c r="X382" s="30"/>
      <c r="Y382" s="30"/>
      <c r="Z382" s="30"/>
      <c r="AA382" s="30"/>
      <c r="AB382" s="31"/>
      <c r="AC382" s="30"/>
      <c r="AD382" s="30"/>
      <c r="AE382" s="30"/>
      <c r="AF382" s="31"/>
      <c r="AG382" s="23"/>
      <c r="AH382" s="23"/>
      <c r="AI382" s="32"/>
      <c r="AJ382" s="30"/>
      <c r="AK382" s="30"/>
      <c r="AL382" s="30"/>
      <c r="AM382" s="30"/>
      <c r="AN382" s="30"/>
      <c r="AO382" s="30"/>
      <c r="AP382" s="30"/>
      <c r="AQ382" s="30"/>
      <c r="AR382" s="23"/>
      <c r="AS382" s="23"/>
      <c r="AT382" s="32"/>
      <c r="AU382" s="356"/>
    </row>
    <row r="383" spans="1:47" s="361" customFormat="1" x14ac:dyDescent="0.25">
      <c r="A383" s="186"/>
      <c r="B383" s="43"/>
      <c r="C383" s="33"/>
      <c r="D383" s="34"/>
      <c r="E383" s="33"/>
      <c r="F383" s="34"/>
      <c r="G383" s="34"/>
      <c r="H383" s="33"/>
      <c r="I383" s="33"/>
      <c r="J383" s="34"/>
      <c r="K383" s="30"/>
      <c r="L383" s="30"/>
      <c r="M383" s="30"/>
      <c r="N383" s="30"/>
      <c r="O383" s="30"/>
      <c r="P383" s="30"/>
      <c r="Q383" s="30"/>
      <c r="R383" s="30"/>
      <c r="S383" s="30"/>
      <c r="T383" s="38"/>
      <c r="U383" s="38"/>
      <c r="V383" s="38"/>
      <c r="W383" s="31"/>
      <c r="X383" s="30"/>
      <c r="Y383" s="30"/>
      <c r="Z383" s="30"/>
      <c r="AA383" s="30"/>
      <c r="AB383" s="31"/>
      <c r="AC383" s="30"/>
      <c r="AD383" s="30"/>
      <c r="AE383" s="30"/>
      <c r="AF383" s="31"/>
      <c r="AG383" s="23"/>
      <c r="AH383" s="23"/>
      <c r="AI383" s="32"/>
      <c r="AJ383" s="30"/>
      <c r="AK383" s="30"/>
      <c r="AL383" s="30"/>
      <c r="AM383" s="30"/>
      <c r="AN383" s="30"/>
      <c r="AO383" s="30"/>
      <c r="AP383" s="30"/>
      <c r="AQ383" s="30"/>
      <c r="AR383" s="23"/>
      <c r="AS383" s="23"/>
      <c r="AT383" s="32"/>
      <c r="AU383" s="356"/>
    </row>
    <row r="384" spans="1:47" s="361" customFormat="1" x14ac:dyDescent="0.25">
      <c r="A384" s="186"/>
      <c r="B384" s="43"/>
      <c r="C384" s="33"/>
      <c r="D384" s="34"/>
      <c r="E384" s="33"/>
      <c r="F384" s="34"/>
      <c r="G384" s="34"/>
      <c r="H384" s="33"/>
      <c r="I384" s="33"/>
      <c r="J384" s="34"/>
      <c r="K384" s="30"/>
      <c r="L384" s="30"/>
      <c r="M384" s="30"/>
      <c r="N384" s="30"/>
      <c r="O384" s="30"/>
      <c r="P384" s="30"/>
      <c r="Q384" s="30"/>
      <c r="R384" s="30"/>
      <c r="S384" s="30"/>
      <c r="T384" s="38"/>
      <c r="U384" s="38"/>
      <c r="V384" s="38"/>
      <c r="W384" s="31"/>
      <c r="X384" s="30"/>
      <c r="Y384" s="30"/>
      <c r="Z384" s="30"/>
      <c r="AA384" s="30"/>
      <c r="AB384" s="31"/>
      <c r="AC384" s="30"/>
      <c r="AD384" s="30"/>
      <c r="AE384" s="30"/>
      <c r="AF384" s="31"/>
      <c r="AG384" s="23"/>
      <c r="AH384" s="23"/>
      <c r="AI384" s="32"/>
      <c r="AJ384" s="30"/>
      <c r="AK384" s="30"/>
      <c r="AL384" s="30"/>
      <c r="AM384" s="30"/>
      <c r="AN384" s="30"/>
      <c r="AO384" s="30"/>
      <c r="AP384" s="30"/>
      <c r="AQ384" s="30"/>
      <c r="AR384" s="23"/>
      <c r="AS384" s="23"/>
      <c r="AT384" s="32"/>
      <c r="AU384" s="356"/>
    </row>
    <row r="385" spans="1:47" s="361" customFormat="1" x14ac:dyDescent="0.25">
      <c r="A385" s="186"/>
      <c r="B385" s="43"/>
      <c r="C385" s="33"/>
      <c r="D385" s="34"/>
      <c r="E385" s="33"/>
      <c r="F385" s="34"/>
      <c r="G385" s="34"/>
      <c r="H385" s="33"/>
      <c r="I385" s="33"/>
      <c r="J385" s="34"/>
      <c r="K385" s="30"/>
      <c r="L385" s="30"/>
      <c r="M385" s="30"/>
      <c r="N385" s="30"/>
      <c r="O385" s="30"/>
      <c r="P385" s="30"/>
      <c r="Q385" s="30"/>
      <c r="R385" s="30"/>
      <c r="S385" s="30"/>
      <c r="T385" s="38"/>
      <c r="U385" s="38"/>
      <c r="V385" s="38"/>
      <c r="W385" s="31"/>
      <c r="X385" s="30"/>
      <c r="Y385" s="30"/>
      <c r="Z385" s="30"/>
      <c r="AA385" s="30"/>
      <c r="AB385" s="31"/>
      <c r="AC385" s="30"/>
      <c r="AD385" s="30"/>
      <c r="AE385" s="30"/>
      <c r="AF385" s="31"/>
      <c r="AG385" s="23"/>
      <c r="AH385" s="23"/>
      <c r="AI385" s="32"/>
      <c r="AJ385" s="30"/>
      <c r="AK385" s="30"/>
      <c r="AL385" s="30"/>
      <c r="AM385" s="30"/>
      <c r="AN385" s="30"/>
      <c r="AO385" s="30"/>
      <c r="AP385" s="30"/>
      <c r="AQ385" s="30"/>
      <c r="AR385" s="23"/>
      <c r="AS385" s="23"/>
      <c r="AT385" s="32"/>
      <c r="AU385" s="356"/>
    </row>
    <row r="386" spans="1:47" s="361" customFormat="1" x14ac:dyDescent="0.25">
      <c r="A386" s="186"/>
      <c r="B386" s="43"/>
      <c r="C386" s="33"/>
      <c r="D386" s="34"/>
      <c r="E386" s="33"/>
      <c r="F386" s="34"/>
      <c r="G386" s="34"/>
      <c r="H386" s="33"/>
      <c r="I386" s="33"/>
      <c r="J386" s="34"/>
      <c r="K386" s="30"/>
      <c r="L386" s="30"/>
      <c r="M386" s="30"/>
      <c r="N386" s="30"/>
      <c r="O386" s="30"/>
      <c r="P386" s="30"/>
      <c r="Q386" s="30"/>
      <c r="R386" s="30"/>
      <c r="S386" s="30"/>
      <c r="T386" s="38"/>
      <c r="U386" s="38"/>
      <c r="V386" s="38"/>
      <c r="W386" s="31"/>
      <c r="X386" s="30"/>
      <c r="Y386" s="30"/>
      <c r="Z386" s="30"/>
      <c r="AA386" s="30"/>
      <c r="AB386" s="31"/>
      <c r="AC386" s="30"/>
      <c r="AD386" s="30"/>
      <c r="AE386" s="30"/>
      <c r="AF386" s="31"/>
      <c r="AG386" s="23"/>
      <c r="AH386" s="23"/>
      <c r="AI386" s="32"/>
      <c r="AJ386" s="30"/>
      <c r="AK386" s="30"/>
      <c r="AL386" s="30"/>
      <c r="AM386" s="30"/>
      <c r="AN386" s="30"/>
      <c r="AO386" s="30"/>
      <c r="AP386" s="30"/>
      <c r="AQ386" s="30"/>
      <c r="AR386" s="23"/>
      <c r="AS386" s="23"/>
      <c r="AT386" s="32"/>
      <c r="AU386" s="356"/>
    </row>
    <row r="387" spans="1:47" s="361" customFormat="1" x14ac:dyDescent="0.25">
      <c r="A387" s="186"/>
      <c r="B387" s="43"/>
      <c r="C387" s="33"/>
      <c r="D387" s="34"/>
      <c r="E387" s="33"/>
      <c r="F387" s="34"/>
      <c r="G387" s="34"/>
      <c r="H387" s="33"/>
      <c r="I387" s="33"/>
      <c r="J387" s="34"/>
      <c r="K387" s="30"/>
      <c r="L387" s="30"/>
      <c r="M387" s="30"/>
      <c r="N387" s="30"/>
      <c r="O387" s="30"/>
      <c r="P387" s="30"/>
      <c r="Q387" s="30"/>
      <c r="R387" s="30"/>
      <c r="S387" s="30"/>
      <c r="T387" s="38"/>
      <c r="U387" s="38"/>
      <c r="V387" s="38"/>
      <c r="W387" s="31"/>
      <c r="X387" s="30"/>
      <c r="Y387" s="30"/>
      <c r="Z387" s="30"/>
      <c r="AA387" s="30"/>
      <c r="AB387" s="31"/>
      <c r="AC387" s="30"/>
      <c r="AD387" s="30"/>
      <c r="AE387" s="30"/>
      <c r="AF387" s="31"/>
      <c r="AG387" s="23"/>
      <c r="AH387" s="23"/>
      <c r="AI387" s="32"/>
      <c r="AJ387" s="30"/>
      <c r="AK387" s="30"/>
      <c r="AL387" s="30"/>
      <c r="AM387" s="30"/>
      <c r="AN387" s="30"/>
      <c r="AO387" s="30"/>
      <c r="AP387" s="30"/>
      <c r="AQ387" s="30"/>
      <c r="AR387" s="23"/>
      <c r="AS387" s="23"/>
      <c r="AT387" s="32"/>
      <c r="AU387" s="356"/>
    </row>
    <row r="388" spans="1:47" s="361" customFormat="1" x14ac:dyDescent="0.25">
      <c r="A388" s="186"/>
      <c r="B388" s="43"/>
      <c r="C388" s="33"/>
      <c r="D388" s="34"/>
      <c r="E388" s="33"/>
      <c r="F388" s="34"/>
      <c r="G388" s="34"/>
      <c r="H388" s="33"/>
      <c r="I388" s="33"/>
      <c r="J388" s="34"/>
      <c r="K388" s="30"/>
      <c r="L388" s="30"/>
      <c r="M388" s="30"/>
      <c r="N388" s="30"/>
      <c r="O388" s="30"/>
      <c r="P388" s="30"/>
      <c r="Q388" s="30"/>
      <c r="R388" s="30"/>
      <c r="S388" s="30"/>
      <c r="T388" s="38"/>
      <c r="U388" s="38"/>
      <c r="V388" s="38"/>
      <c r="W388" s="31"/>
      <c r="X388" s="30"/>
      <c r="Y388" s="30"/>
      <c r="Z388" s="30"/>
      <c r="AA388" s="30"/>
      <c r="AB388" s="31"/>
      <c r="AC388" s="30"/>
      <c r="AD388" s="30"/>
      <c r="AE388" s="30"/>
      <c r="AF388" s="31"/>
      <c r="AG388" s="23"/>
      <c r="AH388" s="23"/>
      <c r="AI388" s="32"/>
      <c r="AJ388" s="30"/>
      <c r="AK388" s="30"/>
      <c r="AL388" s="30"/>
      <c r="AM388" s="30"/>
      <c r="AN388" s="30"/>
      <c r="AO388" s="30"/>
      <c r="AP388" s="30"/>
      <c r="AQ388" s="30"/>
      <c r="AR388" s="23"/>
      <c r="AS388" s="23"/>
      <c r="AT388" s="32"/>
      <c r="AU388" s="356"/>
    </row>
    <row r="389" spans="1:47" s="361" customFormat="1" x14ac:dyDescent="0.25">
      <c r="A389" s="186"/>
      <c r="B389" s="43"/>
      <c r="C389" s="33"/>
      <c r="D389" s="34"/>
      <c r="E389" s="33"/>
      <c r="F389" s="34"/>
      <c r="G389" s="34"/>
      <c r="H389" s="33"/>
      <c r="I389" s="33"/>
      <c r="J389" s="34"/>
      <c r="K389" s="30"/>
      <c r="L389" s="30"/>
      <c r="M389" s="30"/>
      <c r="N389" s="30"/>
      <c r="O389" s="30"/>
      <c r="P389" s="30"/>
      <c r="Q389" s="30"/>
      <c r="R389" s="30"/>
      <c r="S389" s="30"/>
      <c r="T389" s="38"/>
      <c r="U389" s="38"/>
      <c r="V389" s="38"/>
      <c r="W389" s="31"/>
      <c r="X389" s="30"/>
      <c r="Y389" s="30"/>
      <c r="Z389" s="30"/>
      <c r="AA389" s="30"/>
      <c r="AB389" s="31"/>
      <c r="AC389" s="30"/>
      <c r="AD389" s="30"/>
      <c r="AE389" s="30"/>
      <c r="AF389" s="31"/>
      <c r="AG389" s="23"/>
      <c r="AH389" s="23"/>
      <c r="AI389" s="32"/>
      <c r="AJ389" s="30"/>
      <c r="AK389" s="30"/>
      <c r="AL389" s="30"/>
      <c r="AM389" s="30"/>
      <c r="AN389" s="30"/>
      <c r="AO389" s="30"/>
      <c r="AP389" s="30"/>
      <c r="AQ389" s="30"/>
      <c r="AR389" s="23"/>
      <c r="AS389" s="23"/>
      <c r="AT389" s="32"/>
      <c r="AU389" s="356"/>
    </row>
    <row r="390" spans="1:47" s="361" customFormat="1" x14ac:dyDescent="0.25">
      <c r="A390" s="186"/>
      <c r="B390" s="43"/>
      <c r="C390" s="33"/>
      <c r="D390" s="34"/>
      <c r="E390" s="33"/>
      <c r="F390" s="34"/>
      <c r="G390" s="34"/>
      <c r="H390" s="33"/>
      <c r="I390" s="33"/>
      <c r="J390" s="34"/>
      <c r="K390" s="30"/>
      <c r="L390" s="30"/>
      <c r="M390" s="30"/>
      <c r="N390" s="30"/>
      <c r="O390" s="30"/>
      <c r="P390" s="30"/>
      <c r="Q390" s="30"/>
      <c r="R390" s="30"/>
      <c r="S390" s="30"/>
      <c r="T390" s="38"/>
      <c r="U390" s="38"/>
      <c r="V390" s="38"/>
      <c r="W390" s="31"/>
      <c r="X390" s="30"/>
      <c r="Y390" s="30"/>
      <c r="Z390" s="30"/>
      <c r="AA390" s="30"/>
      <c r="AB390" s="31"/>
      <c r="AC390" s="30"/>
      <c r="AD390" s="30"/>
      <c r="AE390" s="30"/>
      <c r="AF390" s="31"/>
      <c r="AG390" s="23"/>
      <c r="AH390" s="23"/>
      <c r="AI390" s="32"/>
      <c r="AJ390" s="30"/>
      <c r="AK390" s="30"/>
      <c r="AL390" s="30"/>
      <c r="AM390" s="30"/>
      <c r="AN390" s="30"/>
      <c r="AO390" s="30"/>
      <c r="AP390" s="30"/>
      <c r="AQ390" s="30"/>
      <c r="AR390" s="23"/>
      <c r="AS390" s="23"/>
      <c r="AT390" s="32"/>
      <c r="AU390" s="356"/>
    </row>
    <row r="391" spans="1:47" s="361" customFormat="1" x14ac:dyDescent="0.25">
      <c r="A391" s="186"/>
      <c r="B391" s="43"/>
      <c r="C391" s="33"/>
      <c r="D391" s="34"/>
      <c r="E391" s="33"/>
      <c r="F391" s="34"/>
      <c r="G391" s="34"/>
      <c r="H391" s="33"/>
      <c r="I391" s="33"/>
      <c r="J391" s="34"/>
      <c r="K391" s="30"/>
      <c r="L391" s="30"/>
      <c r="M391" s="30"/>
      <c r="N391" s="30"/>
      <c r="O391" s="30"/>
      <c r="P391" s="30"/>
      <c r="Q391" s="30"/>
      <c r="R391" s="30"/>
      <c r="S391" s="30"/>
      <c r="T391" s="38"/>
      <c r="U391" s="38"/>
      <c r="V391" s="38"/>
      <c r="W391" s="31"/>
      <c r="X391" s="30"/>
      <c r="Y391" s="30"/>
      <c r="Z391" s="30"/>
      <c r="AA391" s="30"/>
      <c r="AB391" s="31"/>
      <c r="AC391" s="30"/>
      <c r="AD391" s="30"/>
      <c r="AE391" s="30"/>
      <c r="AF391" s="31"/>
      <c r="AG391" s="23"/>
      <c r="AH391" s="23"/>
      <c r="AI391" s="32"/>
      <c r="AJ391" s="30"/>
      <c r="AK391" s="30"/>
      <c r="AL391" s="30"/>
      <c r="AM391" s="30"/>
      <c r="AN391" s="30"/>
      <c r="AO391" s="30"/>
      <c r="AP391" s="30"/>
      <c r="AQ391" s="30"/>
      <c r="AR391" s="23"/>
      <c r="AS391" s="23"/>
      <c r="AT391" s="32"/>
      <c r="AU391" s="356"/>
    </row>
    <row r="392" spans="1:47" s="361" customFormat="1" x14ac:dyDescent="0.25">
      <c r="A392" s="186"/>
      <c r="B392" s="43"/>
      <c r="C392" s="33"/>
      <c r="D392" s="34"/>
      <c r="E392" s="33"/>
      <c r="F392" s="34"/>
      <c r="G392" s="34"/>
      <c r="H392" s="33"/>
      <c r="I392" s="33"/>
      <c r="J392" s="34"/>
      <c r="K392" s="30"/>
      <c r="L392" s="30"/>
      <c r="M392" s="30"/>
      <c r="N392" s="30"/>
      <c r="O392" s="30"/>
      <c r="P392" s="30"/>
      <c r="Q392" s="30"/>
      <c r="R392" s="30"/>
      <c r="S392" s="30"/>
      <c r="T392" s="38"/>
      <c r="U392" s="38"/>
      <c r="V392" s="38"/>
      <c r="W392" s="31"/>
      <c r="X392" s="30"/>
      <c r="Y392" s="30"/>
      <c r="Z392" s="30"/>
      <c r="AA392" s="30"/>
      <c r="AB392" s="31"/>
      <c r="AC392" s="30"/>
      <c r="AD392" s="30"/>
      <c r="AE392" s="30"/>
      <c r="AF392" s="31"/>
      <c r="AG392" s="23"/>
      <c r="AH392" s="23"/>
      <c r="AI392" s="32"/>
      <c r="AJ392" s="30"/>
      <c r="AK392" s="30"/>
      <c r="AL392" s="30"/>
      <c r="AM392" s="30"/>
      <c r="AN392" s="30"/>
      <c r="AO392" s="30"/>
      <c r="AP392" s="30"/>
      <c r="AQ392" s="30"/>
      <c r="AR392" s="23"/>
      <c r="AS392" s="23"/>
      <c r="AT392" s="32"/>
      <c r="AU392" s="356"/>
    </row>
    <row r="393" spans="1:47" s="361" customFormat="1" x14ac:dyDescent="0.25">
      <c r="A393" s="186"/>
      <c r="B393" s="43"/>
      <c r="C393" s="33"/>
      <c r="D393" s="34"/>
      <c r="E393" s="33"/>
      <c r="F393" s="34"/>
      <c r="G393" s="34"/>
      <c r="H393" s="33"/>
      <c r="I393" s="33"/>
      <c r="J393" s="34"/>
      <c r="K393" s="30"/>
      <c r="L393" s="30"/>
      <c r="M393" s="30"/>
      <c r="N393" s="30"/>
      <c r="O393" s="30"/>
      <c r="P393" s="30"/>
      <c r="Q393" s="30"/>
      <c r="R393" s="30"/>
      <c r="S393" s="30"/>
      <c r="T393" s="38"/>
      <c r="U393" s="38"/>
      <c r="V393" s="38"/>
      <c r="W393" s="31"/>
      <c r="X393" s="30"/>
      <c r="Y393" s="30"/>
      <c r="Z393" s="30"/>
      <c r="AA393" s="30"/>
      <c r="AB393" s="31"/>
      <c r="AC393" s="30"/>
      <c r="AD393" s="30"/>
      <c r="AE393" s="30"/>
      <c r="AF393" s="31"/>
      <c r="AG393" s="23"/>
      <c r="AH393" s="23"/>
      <c r="AI393" s="32"/>
      <c r="AJ393" s="30"/>
      <c r="AK393" s="30"/>
      <c r="AL393" s="30"/>
      <c r="AM393" s="30"/>
      <c r="AN393" s="30"/>
      <c r="AO393" s="30"/>
      <c r="AP393" s="30"/>
      <c r="AQ393" s="30"/>
      <c r="AR393" s="23"/>
      <c r="AS393" s="23"/>
      <c r="AT393" s="32"/>
      <c r="AU393" s="356"/>
    </row>
    <row r="394" spans="1:47" s="361" customFormat="1" x14ac:dyDescent="0.25">
      <c r="A394" s="186"/>
      <c r="B394" s="43"/>
      <c r="C394" s="33"/>
      <c r="D394" s="34"/>
      <c r="E394" s="33"/>
      <c r="F394" s="34"/>
      <c r="G394" s="34"/>
      <c r="H394" s="33"/>
      <c r="I394" s="33"/>
      <c r="J394" s="34"/>
      <c r="K394" s="30"/>
      <c r="L394" s="30"/>
      <c r="M394" s="30"/>
      <c r="N394" s="30"/>
      <c r="O394" s="30"/>
      <c r="P394" s="30"/>
      <c r="Q394" s="30"/>
      <c r="R394" s="30"/>
      <c r="S394" s="30"/>
      <c r="T394" s="38"/>
      <c r="U394" s="38"/>
      <c r="V394" s="38"/>
      <c r="W394" s="31"/>
      <c r="X394" s="30"/>
      <c r="Y394" s="30"/>
      <c r="Z394" s="30"/>
      <c r="AA394" s="30"/>
      <c r="AB394" s="31"/>
      <c r="AC394" s="30"/>
      <c r="AD394" s="30"/>
      <c r="AE394" s="30"/>
      <c r="AF394" s="31"/>
      <c r="AG394" s="23"/>
      <c r="AH394" s="23"/>
      <c r="AI394" s="32"/>
      <c r="AJ394" s="30"/>
      <c r="AK394" s="30"/>
      <c r="AL394" s="30"/>
      <c r="AM394" s="30"/>
      <c r="AN394" s="30"/>
      <c r="AO394" s="30"/>
      <c r="AP394" s="30"/>
      <c r="AQ394" s="30"/>
      <c r="AR394" s="23"/>
      <c r="AS394" s="23"/>
      <c r="AT394" s="32"/>
      <c r="AU394" s="356"/>
    </row>
    <row r="395" spans="1:47" s="361" customFormat="1" x14ac:dyDescent="0.25">
      <c r="A395" s="186"/>
      <c r="B395" s="43"/>
      <c r="C395" s="33"/>
      <c r="D395" s="34"/>
      <c r="E395" s="33"/>
      <c r="F395" s="34"/>
      <c r="G395" s="34"/>
      <c r="H395" s="33"/>
      <c r="I395" s="33"/>
      <c r="J395" s="34"/>
      <c r="K395" s="30"/>
      <c r="L395" s="30"/>
      <c r="M395" s="30"/>
      <c r="N395" s="30"/>
      <c r="O395" s="30"/>
      <c r="P395" s="30"/>
      <c r="Q395" s="30"/>
      <c r="R395" s="30"/>
      <c r="S395" s="30"/>
      <c r="T395" s="38"/>
      <c r="U395" s="38"/>
      <c r="V395" s="38"/>
      <c r="W395" s="31"/>
      <c r="X395" s="30"/>
      <c r="Y395" s="30"/>
      <c r="Z395" s="30"/>
      <c r="AA395" s="30"/>
      <c r="AB395" s="31"/>
      <c r="AC395" s="30"/>
      <c r="AD395" s="30"/>
      <c r="AE395" s="30"/>
      <c r="AF395" s="31"/>
      <c r="AG395" s="23"/>
      <c r="AH395" s="23"/>
      <c r="AI395" s="32"/>
      <c r="AJ395" s="30"/>
      <c r="AK395" s="30"/>
      <c r="AL395" s="30"/>
      <c r="AM395" s="30"/>
      <c r="AN395" s="30"/>
      <c r="AO395" s="30"/>
      <c r="AP395" s="30"/>
      <c r="AQ395" s="30"/>
      <c r="AR395" s="23"/>
      <c r="AS395" s="23"/>
      <c r="AT395" s="32"/>
      <c r="AU395" s="356"/>
    </row>
    <row r="396" spans="1:47" s="361" customFormat="1" x14ac:dyDescent="0.25">
      <c r="A396" s="186"/>
      <c r="B396" s="43"/>
      <c r="C396" s="33"/>
      <c r="D396" s="34"/>
      <c r="E396" s="33"/>
      <c r="F396" s="34"/>
      <c r="G396" s="34"/>
      <c r="H396" s="33"/>
      <c r="I396" s="33"/>
      <c r="J396" s="34"/>
      <c r="K396" s="30"/>
      <c r="L396" s="30"/>
      <c r="M396" s="30"/>
      <c r="N396" s="30"/>
      <c r="O396" s="30"/>
      <c r="P396" s="30"/>
      <c r="Q396" s="30"/>
      <c r="R396" s="30"/>
      <c r="S396" s="30"/>
      <c r="T396" s="38"/>
      <c r="U396" s="38"/>
      <c r="V396" s="38"/>
      <c r="W396" s="31"/>
      <c r="X396" s="30"/>
      <c r="Y396" s="30"/>
      <c r="Z396" s="30"/>
      <c r="AA396" s="30"/>
      <c r="AB396" s="31"/>
      <c r="AC396" s="30"/>
      <c r="AD396" s="30"/>
      <c r="AE396" s="30"/>
      <c r="AF396" s="31"/>
      <c r="AG396" s="23"/>
      <c r="AH396" s="23"/>
      <c r="AI396" s="32"/>
      <c r="AJ396" s="30"/>
      <c r="AK396" s="30"/>
      <c r="AL396" s="30"/>
      <c r="AM396" s="30"/>
      <c r="AN396" s="30"/>
      <c r="AO396" s="30"/>
      <c r="AP396" s="30"/>
      <c r="AQ396" s="30"/>
      <c r="AR396" s="23"/>
      <c r="AS396" s="23"/>
      <c r="AT396" s="32"/>
      <c r="AU396" s="356"/>
    </row>
    <row r="397" spans="1:47" s="361" customFormat="1" x14ac:dyDescent="0.25">
      <c r="A397" s="186"/>
      <c r="B397" s="43"/>
      <c r="C397" s="33"/>
      <c r="D397" s="34"/>
      <c r="E397" s="33"/>
      <c r="F397" s="34"/>
      <c r="G397" s="34"/>
      <c r="H397" s="33"/>
      <c r="I397" s="33"/>
      <c r="J397" s="34"/>
      <c r="K397" s="30"/>
      <c r="L397" s="30"/>
      <c r="M397" s="30"/>
      <c r="N397" s="30"/>
      <c r="O397" s="30"/>
      <c r="P397" s="30"/>
      <c r="Q397" s="30"/>
      <c r="R397" s="30"/>
      <c r="S397" s="30"/>
      <c r="T397" s="38"/>
      <c r="U397" s="38"/>
      <c r="V397" s="38"/>
      <c r="W397" s="31"/>
      <c r="X397" s="30"/>
      <c r="Y397" s="30"/>
      <c r="Z397" s="30"/>
      <c r="AA397" s="30"/>
      <c r="AB397" s="31"/>
      <c r="AC397" s="30"/>
      <c r="AD397" s="30"/>
      <c r="AE397" s="30"/>
      <c r="AF397" s="31"/>
      <c r="AG397" s="23"/>
      <c r="AH397" s="23"/>
      <c r="AI397" s="32"/>
      <c r="AJ397" s="30"/>
      <c r="AK397" s="30"/>
      <c r="AL397" s="30"/>
      <c r="AM397" s="30"/>
      <c r="AN397" s="30"/>
      <c r="AO397" s="30"/>
      <c r="AP397" s="30"/>
      <c r="AQ397" s="30"/>
      <c r="AR397" s="23"/>
      <c r="AS397" s="23"/>
      <c r="AT397" s="32"/>
      <c r="AU397" s="356"/>
    </row>
    <row r="398" spans="1:47" s="361" customFormat="1" x14ac:dyDescent="0.25">
      <c r="A398" s="186"/>
      <c r="B398" s="43"/>
      <c r="C398" s="33"/>
      <c r="D398" s="34"/>
      <c r="E398" s="33"/>
      <c r="F398" s="34"/>
      <c r="G398" s="34"/>
      <c r="H398" s="33"/>
      <c r="I398" s="33"/>
      <c r="J398" s="34"/>
      <c r="K398" s="30"/>
      <c r="L398" s="30"/>
      <c r="M398" s="30"/>
      <c r="N398" s="30"/>
      <c r="O398" s="30"/>
      <c r="P398" s="30"/>
      <c r="Q398" s="30"/>
      <c r="R398" s="30"/>
      <c r="S398" s="30"/>
      <c r="T398" s="38"/>
      <c r="U398" s="38"/>
      <c r="V398" s="38"/>
      <c r="W398" s="31"/>
      <c r="X398" s="30"/>
      <c r="Y398" s="30"/>
      <c r="Z398" s="30"/>
      <c r="AA398" s="30"/>
      <c r="AB398" s="31"/>
      <c r="AC398" s="30"/>
      <c r="AD398" s="30"/>
      <c r="AE398" s="30"/>
      <c r="AF398" s="31"/>
      <c r="AG398" s="23"/>
      <c r="AH398" s="23"/>
      <c r="AI398" s="32"/>
      <c r="AJ398" s="30"/>
      <c r="AK398" s="30"/>
      <c r="AL398" s="30"/>
      <c r="AM398" s="30"/>
      <c r="AN398" s="30"/>
      <c r="AO398" s="30"/>
      <c r="AP398" s="30"/>
      <c r="AQ398" s="30"/>
      <c r="AR398" s="23"/>
      <c r="AS398" s="23"/>
      <c r="AT398" s="32"/>
      <c r="AU398" s="356"/>
    </row>
    <row r="399" spans="1:47" s="361" customFormat="1" x14ac:dyDescent="0.25">
      <c r="A399" s="186"/>
      <c r="B399" s="43"/>
      <c r="C399" s="33"/>
      <c r="D399" s="34"/>
      <c r="E399" s="33"/>
      <c r="F399" s="34"/>
      <c r="G399" s="34"/>
      <c r="H399" s="33"/>
      <c r="I399" s="33"/>
      <c r="J399" s="34"/>
      <c r="K399" s="30"/>
      <c r="L399" s="30"/>
      <c r="M399" s="30"/>
      <c r="N399" s="30"/>
      <c r="O399" s="30"/>
      <c r="P399" s="30"/>
      <c r="Q399" s="30"/>
      <c r="R399" s="30"/>
      <c r="S399" s="30"/>
      <c r="T399" s="38"/>
      <c r="U399" s="38"/>
      <c r="V399" s="38"/>
      <c r="W399" s="31"/>
      <c r="X399" s="30"/>
      <c r="Y399" s="30"/>
      <c r="Z399" s="30"/>
      <c r="AA399" s="30"/>
      <c r="AB399" s="31"/>
      <c r="AC399" s="30"/>
      <c r="AD399" s="30"/>
      <c r="AE399" s="30"/>
      <c r="AF399" s="31"/>
      <c r="AG399" s="23"/>
      <c r="AH399" s="23"/>
      <c r="AI399" s="32"/>
      <c r="AJ399" s="30"/>
      <c r="AK399" s="30"/>
      <c r="AL399" s="30"/>
      <c r="AM399" s="30"/>
      <c r="AN399" s="30"/>
      <c r="AO399" s="30"/>
      <c r="AP399" s="30"/>
      <c r="AQ399" s="30"/>
      <c r="AR399" s="23"/>
      <c r="AS399" s="23"/>
      <c r="AT399" s="32"/>
      <c r="AU399" s="356"/>
    </row>
    <row r="400" spans="1:47" s="361" customFormat="1" x14ac:dyDescent="0.25">
      <c r="A400" s="186"/>
      <c r="B400" s="43"/>
      <c r="C400" s="33"/>
      <c r="D400" s="34"/>
      <c r="E400" s="33"/>
      <c r="F400" s="34"/>
      <c r="G400" s="34"/>
      <c r="H400" s="33"/>
      <c r="I400" s="33"/>
      <c r="J400" s="34"/>
      <c r="K400" s="30"/>
      <c r="L400" s="30"/>
      <c r="M400" s="30"/>
      <c r="N400" s="30"/>
      <c r="O400" s="30"/>
      <c r="P400" s="30"/>
      <c r="Q400" s="30"/>
      <c r="R400" s="30"/>
      <c r="S400" s="30"/>
      <c r="T400" s="38"/>
      <c r="U400" s="38"/>
      <c r="V400" s="38"/>
      <c r="W400" s="31"/>
      <c r="X400" s="30"/>
      <c r="Y400" s="30"/>
      <c r="Z400" s="30"/>
      <c r="AA400" s="30"/>
      <c r="AB400" s="31"/>
      <c r="AC400" s="30"/>
      <c r="AD400" s="30"/>
      <c r="AE400" s="30"/>
      <c r="AF400" s="31"/>
      <c r="AG400" s="23"/>
      <c r="AH400" s="23"/>
      <c r="AI400" s="32"/>
      <c r="AJ400" s="30"/>
      <c r="AK400" s="30"/>
      <c r="AL400" s="30"/>
      <c r="AM400" s="30"/>
      <c r="AN400" s="30"/>
      <c r="AO400" s="30"/>
      <c r="AP400" s="30"/>
      <c r="AQ400" s="30"/>
      <c r="AR400" s="23"/>
      <c r="AS400" s="23"/>
      <c r="AT400" s="32"/>
      <c r="AU400" s="356"/>
    </row>
    <row r="401" spans="1:47" s="361" customFormat="1" x14ac:dyDescent="0.25">
      <c r="A401" s="186"/>
      <c r="B401" s="43"/>
      <c r="C401" s="33"/>
      <c r="D401" s="34"/>
      <c r="E401" s="33"/>
      <c r="F401" s="34"/>
      <c r="G401" s="34"/>
      <c r="H401" s="33"/>
      <c r="I401" s="33"/>
      <c r="J401" s="34"/>
      <c r="K401" s="30"/>
      <c r="L401" s="30"/>
      <c r="M401" s="30"/>
      <c r="N401" s="30"/>
      <c r="O401" s="30"/>
      <c r="P401" s="30"/>
      <c r="Q401" s="30"/>
      <c r="R401" s="30"/>
      <c r="S401" s="30"/>
      <c r="T401" s="38"/>
      <c r="U401" s="38"/>
      <c r="V401" s="38"/>
      <c r="W401" s="31"/>
      <c r="X401" s="30"/>
      <c r="Y401" s="30"/>
      <c r="Z401" s="30"/>
      <c r="AA401" s="30"/>
      <c r="AB401" s="31"/>
      <c r="AC401" s="30"/>
      <c r="AD401" s="30"/>
      <c r="AE401" s="30"/>
      <c r="AF401" s="31"/>
      <c r="AG401" s="23"/>
      <c r="AH401" s="23"/>
      <c r="AI401" s="32"/>
      <c r="AJ401" s="30"/>
      <c r="AK401" s="30"/>
      <c r="AL401" s="30"/>
      <c r="AM401" s="30"/>
      <c r="AN401" s="30"/>
      <c r="AO401" s="30"/>
      <c r="AP401" s="30"/>
      <c r="AQ401" s="30"/>
      <c r="AR401" s="23"/>
      <c r="AS401" s="23"/>
      <c r="AT401" s="32"/>
      <c r="AU401" s="356"/>
    </row>
    <row r="402" spans="1:47" s="361" customFormat="1" x14ac:dyDescent="0.25">
      <c r="A402" s="186"/>
      <c r="B402" s="43"/>
      <c r="C402" s="33"/>
      <c r="D402" s="34"/>
      <c r="E402" s="33"/>
      <c r="F402" s="34"/>
      <c r="G402" s="34"/>
      <c r="H402" s="33"/>
      <c r="I402" s="33"/>
      <c r="J402" s="34"/>
      <c r="K402" s="30"/>
      <c r="L402" s="30"/>
      <c r="M402" s="30"/>
      <c r="N402" s="30"/>
      <c r="O402" s="30"/>
      <c r="P402" s="30"/>
      <c r="Q402" s="30"/>
      <c r="R402" s="30"/>
      <c r="S402" s="30"/>
      <c r="T402" s="38"/>
      <c r="U402" s="38"/>
      <c r="V402" s="38"/>
      <c r="W402" s="31"/>
      <c r="X402" s="30"/>
      <c r="Y402" s="30"/>
      <c r="Z402" s="30"/>
      <c r="AA402" s="30"/>
      <c r="AB402" s="31"/>
      <c r="AC402" s="30"/>
      <c r="AD402" s="30"/>
      <c r="AE402" s="30"/>
      <c r="AF402" s="31"/>
      <c r="AG402" s="23"/>
      <c r="AH402" s="23"/>
      <c r="AI402" s="32"/>
      <c r="AJ402" s="30"/>
      <c r="AK402" s="30"/>
      <c r="AL402" s="30"/>
      <c r="AM402" s="30"/>
      <c r="AN402" s="30"/>
      <c r="AO402" s="30"/>
      <c r="AP402" s="30"/>
      <c r="AQ402" s="30"/>
      <c r="AR402" s="23"/>
      <c r="AS402" s="23"/>
      <c r="AT402" s="32"/>
      <c r="AU402" s="356"/>
    </row>
    <row r="403" spans="1:47" s="361" customFormat="1" x14ac:dyDescent="0.25">
      <c r="A403" s="186"/>
      <c r="B403" s="43"/>
      <c r="C403" s="33"/>
      <c r="D403" s="34"/>
      <c r="E403" s="33"/>
      <c r="F403" s="34"/>
      <c r="G403" s="34"/>
      <c r="H403" s="33"/>
      <c r="I403" s="33"/>
      <c r="J403" s="34"/>
      <c r="K403" s="30"/>
      <c r="L403" s="30"/>
      <c r="M403" s="30"/>
      <c r="N403" s="30"/>
      <c r="O403" s="30"/>
      <c r="P403" s="30"/>
      <c r="Q403" s="30"/>
      <c r="R403" s="30"/>
      <c r="S403" s="30"/>
      <c r="T403" s="38"/>
      <c r="U403" s="38"/>
      <c r="V403" s="38"/>
      <c r="W403" s="31"/>
      <c r="X403" s="30"/>
      <c r="Y403" s="30"/>
      <c r="Z403" s="30"/>
      <c r="AA403" s="30"/>
      <c r="AB403" s="31"/>
      <c r="AC403" s="30"/>
      <c r="AD403" s="30"/>
      <c r="AE403" s="30"/>
      <c r="AF403" s="31"/>
      <c r="AG403" s="23"/>
      <c r="AH403" s="23"/>
      <c r="AI403" s="32"/>
      <c r="AJ403" s="30"/>
      <c r="AK403" s="30"/>
      <c r="AL403" s="30"/>
      <c r="AM403" s="30"/>
      <c r="AN403" s="30"/>
      <c r="AO403" s="30"/>
      <c r="AP403" s="30"/>
      <c r="AQ403" s="30"/>
      <c r="AR403" s="23"/>
      <c r="AS403" s="23"/>
      <c r="AT403" s="32"/>
      <c r="AU403" s="356"/>
    </row>
    <row r="404" spans="1:47" s="361" customFormat="1" x14ac:dyDescent="0.25">
      <c r="A404" s="186"/>
      <c r="B404" s="43"/>
      <c r="C404" s="33"/>
      <c r="D404" s="34"/>
      <c r="E404" s="33"/>
      <c r="F404" s="34"/>
      <c r="G404" s="34"/>
      <c r="H404" s="33"/>
      <c r="I404" s="33"/>
      <c r="J404" s="34"/>
      <c r="K404" s="30"/>
      <c r="L404" s="30"/>
      <c r="M404" s="30"/>
      <c r="N404" s="30"/>
      <c r="O404" s="30"/>
      <c r="P404" s="30"/>
      <c r="Q404" s="30"/>
      <c r="R404" s="30"/>
      <c r="S404" s="30"/>
      <c r="T404" s="38"/>
      <c r="U404" s="38"/>
      <c r="V404" s="38"/>
      <c r="W404" s="31"/>
      <c r="X404" s="30"/>
      <c r="Y404" s="30"/>
      <c r="Z404" s="30"/>
      <c r="AA404" s="30"/>
      <c r="AB404" s="31"/>
      <c r="AC404" s="30"/>
      <c r="AD404" s="30"/>
      <c r="AE404" s="30"/>
      <c r="AF404" s="31"/>
      <c r="AG404" s="23"/>
      <c r="AH404" s="23"/>
      <c r="AI404" s="32"/>
      <c r="AJ404" s="30"/>
      <c r="AK404" s="30"/>
      <c r="AL404" s="30"/>
      <c r="AM404" s="30"/>
      <c r="AN404" s="30"/>
      <c r="AO404" s="30"/>
      <c r="AP404" s="30"/>
      <c r="AQ404" s="30"/>
      <c r="AR404" s="23"/>
      <c r="AS404" s="23"/>
      <c r="AT404" s="32"/>
      <c r="AU404" s="356"/>
    </row>
    <row r="405" spans="1:47" s="361" customFormat="1" x14ac:dyDescent="0.25">
      <c r="A405" s="186"/>
      <c r="B405" s="43"/>
      <c r="C405" s="33"/>
      <c r="D405" s="34"/>
      <c r="E405" s="33"/>
      <c r="F405" s="34"/>
      <c r="G405" s="34"/>
      <c r="H405" s="33"/>
      <c r="I405" s="33"/>
      <c r="J405" s="34"/>
      <c r="K405" s="30"/>
      <c r="L405" s="30"/>
      <c r="M405" s="30"/>
      <c r="N405" s="30"/>
      <c r="O405" s="30"/>
      <c r="P405" s="30"/>
      <c r="Q405" s="30"/>
      <c r="R405" s="30"/>
      <c r="S405" s="30"/>
      <c r="T405" s="38"/>
      <c r="U405" s="38"/>
      <c r="V405" s="38"/>
      <c r="W405" s="31"/>
      <c r="X405" s="30"/>
      <c r="Y405" s="30"/>
      <c r="Z405" s="30"/>
      <c r="AA405" s="30"/>
      <c r="AB405" s="31"/>
      <c r="AC405" s="30"/>
      <c r="AD405" s="30"/>
      <c r="AE405" s="30"/>
      <c r="AF405" s="31"/>
      <c r="AG405" s="23"/>
      <c r="AH405" s="23"/>
      <c r="AI405" s="32"/>
      <c r="AJ405" s="30"/>
      <c r="AK405" s="30"/>
      <c r="AL405" s="30"/>
      <c r="AM405" s="30"/>
      <c r="AN405" s="30"/>
      <c r="AO405" s="30"/>
      <c r="AP405" s="30"/>
      <c r="AQ405" s="30"/>
      <c r="AR405" s="23"/>
      <c r="AS405" s="23"/>
      <c r="AT405" s="32"/>
      <c r="AU405" s="356"/>
    </row>
    <row r="406" spans="1:47" s="361" customFormat="1" x14ac:dyDescent="0.25">
      <c r="A406" s="186"/>
      <c r="B406" s="43"/>
      <c r="C406" s="33"/>
      <c r="D406" s="34"/>
      <c r="E406" s="33"/>
      <c r="F406" s="34"/>
      <c r="G406" s="34"/>
      <c r="H406" s="33"/>
      <c r="I406" s="33"/>
      <c r="J406" s="34"/>
      <c r="K406" s="30"/>
      <c r="L406" s="30"/>
      <c r="M406" s="30"/>
      <c r="N406" s="30"/>
      <c r="O406" s="30"/>
      <c r="P406" s="30"/>
      <c r="Q406" s="30"/>
      <c r="R406" s="30"/>
      <c r="S406" s="30"/>
      <c r="T406" s="38"/>
      <c r="U406" s="38"/>
      <c r="V406" s="38"/>
      <c r="W406" s="31"/>
      <c r="X406" s="30"/>
      <c r="Y406" s="30"/>
      <c r="Z406" s="30"/>
      <c r="AA406" s="30"/>
      <c r="AB406" s="31"/>
      <c r="AC406" s="30"/>
      <c r="AD406" s="30"/>
      <c r="AE406" s="30"/>
      <c r="AF406" s="31"/>
      <c r="AG406" s="23"/>
      <c r="AH406" s="23"/>
      <c r="AI406" s="32"/>
      <c r="AJ406" s="30"/>
      <c r="AK406" s="30"/>
      <c r="AL406" s="30"/>
      <c r="AM406" s="30"/>
      <c r="AN406" s="30"/>
      <c r="AO406" s="30"/>
      <c r="AP406" s="30"/>
      <c r="AQ406" s="30"/>
      <c r="AR406" s="23"/>
      <c r="AS406" s="23"/>
      <c r="AT406" s="32"/>
      <c r="AU406" s="356"/>
    </row>
    <row r="407" spans="1:47" s="361" customFormat="1" x14ac:dyDescent="0.25">
      <c r="A407" s="186"/>
      <c r="B407" s="43"/>
      <c r="C407" s="33"/>
      <c r="D407" s="34"/>
      <c r="E407" s="33"/>
      <c r="F407" s="34"/>
      <c r="G407" s="34"/>
      <c r="H407" s="33"/>
      <c r="I407" s="33"/>
      <c r="J407" s="34"/>
      <c r="K407" s="30"/>
      <c r="L407" s="30"/>
      <c r="M407" s="30"/>
      <c r="N407" s="30"/>
      <c r="O407" s="30"/>
      <c r="P407" s="30"/>
      <c r="Q407" s="30"/>
      <c r="R407" s="30"/>
      <c r="S407" s="30"/>
      <c r="T407" s="38"/>
      <c r="U407" s="38"/>
      <c r="V407" s="38"/>
      <c r="W407" s="31"/>
      <c r="X407" s="30"/>
      <c r="Y407" s="30"/>
      <c r="Z407" s="30"/>
      <c r="AA407" s="30"/>
      <c r="AB407" s="31"/>
      <c r="AC407" s="30"/>
      <c r="AD407" s="30"/>
      <c r="AE407" s="30"/>
      <c r="AF407" s="31"/>
      <c r="AG407" s="23"/>
      <c r="AH407" s="23"/>
      <c r="AI407" s="32"/>
      <c r="AJ407" s="30"/>
      <c r="AK407" s="30"/>
      <c r="AL407" s="30"/>
      <c r="AM407" s="30"/>
      <c r="AN407" s="30"/>
      <c r="AO407" s="30"/>
      <c r="AP407" s="30"/>
      <c r="AQ407" s="30"/>
      <c r="AR407" s="23"/>
      <c r="AS407" s="23"/>
      <c r="AT407" s="32"/>
      <c r="AU407" s="356"/>
    </row>
    <row r="408" spans="1:47" s="361" customFormat="1" x14ac:dyDescent="0.25">
      <c r="A408" s="186"/>
      <c r="B408" s="43"/>
      <c r="C408" s="33"/>
      <c r="D408" s="34"/>
      <c r="E408" s="33"/>
      <c r="F408" s="34"/>
      <c r="G408" s="34"/>
      <c r="H408" s="33"/>
      <c r="I408" s="33"/>
      <c r="J408" s="34"/>
      <c r="K408" s="30"/>
      <c r="L408" s="30"/>
      <c r="M408" s="30"/>
      <c r="N408" s="30"/>
      <c r="O408" s="30"/>
      <c r="P408" s="30"/>
      <c r="Q408" s="30"/>
      <c r="R408" s="30"/>
      <c r="S408" s="30"/>
      <c r="T408" s="38"/>
      <c r="U408" s="38"/>
      <c r="V408" s="38"/>
      <c r="W408" s="31"/>
      <c r="X408" s="30"/>
      <c r="Y408" s="30"/>
      <c r="Z408" s="30"/>
      <c r="AA408" s="30"/>
      <c r="AB408" s="31"/>
      <c r="AC408" s="30"/>
      <c r="AD408" s="30"/>
      <c r="AE408" s="30"/>
      <c r="AF408" s="31"/>
      <c r="AG408" s="23"/>
      <c r="AH408" s="23"/>
      <c r="AI408" s="32"/>
      <c r="AJ408" s="30"/>
      <c r="AK408" s="30"/>
      <c r="AL408" s="30"/>
      <c r="AM408" s="30"/>
      <c r="AN408" s="30"/>
      <c r="AO408" s="30"/>
      <c r="AP408" s="30"/>
      <c r="AQ408" s="30"/>
      <c r="AR408" s="23"/>
      <c r="AS408" s="23"/>
      <c r="AT408" s="32"/>
      <c r="AU408" s="356"/>
    </row>
    <row r="409" spans="1:47" s="361" customFormat="1" x14ac:dyDescent="0.25">
      <c r="A409" s="186"/>
      <c r="B409" s="43"/>
      <c r="C409" s="33"/>
      <c r="D409" s="34"/>
      <c r="E409" s="33"/>
      <c r="F409" s="34"/>
      <c r="G409" s="34"/>
      <c r="H409" s="33"/>
      <c r="I409" s="33"/>
      <c r="J409" s="34"/>
      <c r="K409" s="30"/>
      <c r="L409" s="30"/>
      <c r="M409" s="30"/>
      <c r="N409" s="30"/>
      <c r="O409" s="30"/>
      <c r="P409" s="30"/>
      <c r="Q409" s="30"/>
      <c r="R409" s="30"/>
      <c r="S409" s="30"/>
      <c r="T409" s="38"/>
      <c r="U409" s="38"/>
      <c r="V409" s="38"/>
      <c r="W409" s="31"/>
      <c r="X409" s="30"/>
      <c r="Y409" s="30"/>
      <c r="Z409" s="30"/>
      <c r="AA409" s="30"/>
      <c r="AB409" s="31"/>
      <c r="AC409" s="30"/>
      <c r="AD409" s="30"/>
      <c r="AE409" s="30"/>
      <c r="AF409" s="31"/>
      <c r="AG409" s="23"/>
      <c r="AH409" s="23"/>
      <c r="AI409" s="32"/>
      <c r="AJ409" s="30"/>
      <c r="AK409" s="30"/>
      <c r="AL409" s="30"/>
      <c r="AM409" s="30"/>
      <c r="AN409" s="30"/>
      <c r="AO409" s="30"/>
      <c r="AP409" s="30"/>
      <c r="AQ409" s="30"/>
      <c r="AR409" s="23"/>
      <c r="AS409" s="23"/>
      <c r="AT409" s="32"/>
      <c r="AU409" s="356"/>
    </row>
    <row r="410" spans="1:47" s="361" customFormat="1" x14ac:dyDescent="0.25">
      <c r="A410" s="186"/>
      <c r="B410" s="43"/>
      <c r="C410" s="33"/>
      <c r="D410" s="34"/>
      <c r="E410" s="33"/>
      <c r="F410" s="34"/>
      <c r="G410" s="34"/>
      <c r="H410" s="33"/>
      <c r="I410" s="33"/>
      <c r="J410" s="34"/>
      <c r="K410" s="30"/>
      <c r="L410" s="30"/>
      <c r="M410" s="30"/>
      <c r="N410" s="30"/>
      <c r="O410" s="30"/>
      <c r="P410" s="30"/>
      <c r="Q410" s="30"/>
      <c r="R410" s="30"/>
      <c r="S410" s="30"/>
      <c r="T410" s="38"/>
      <c r="U410" s="38"/>
      <c r="V410" s="38"/>
      <c r="W410" s="31"/>
      <c r="X410" s="30"/>
      <c r="Y410" s="30"/>
      <c r="Z410" s="30"/>
      <c r="AA410" s="30"/>
      <c r="AB410" s="31"/>
      <c r="AC410" s="30"/>
      <c r="AD410" s="30"/>
      <c r="AE410" s="30"/>
      <c r="AF410" s="31"/>
      <c r="AG410" s="23"/>
      <c r="AH410" s="23"/>
      <c r="AI410" s="32"/>
      <c r="AJ410" s="30"/>
      <c r="AK410" s="30"/>
      <c r="AL410" s="30"/>
      <c r="AM410" s="30"/>
      <c r="AN410" s="30"/>
      <c r="AO410" s="30"/>
      <c r="AP410" s="30"/>
      <c r="AQ410" s="30"/>
      <c r="AR410" s="23"/>
      <c r="AS410" s="23"/>
      <c r="AT410" s="32"/>
      <c r="AU410" s="356"/>
    </row>
    <row r="411" spans="1:47" s="361" customFormat="1" x14ac:dyDescent="0.25">
      <c r="A411" s="186"/>
      <c r="B411" s="43"/>
      <c r="C411" s="33"/>
      <c r="D411" s="34"/>
      <c r="E411" s="33"/>
      <c r="F411" s="34"/>
      <c r="G411" s="34"/>
      <c r="H411" s="33"/>
      <c r="I411" s="33"/>
      <c r="J411" s="34"/>
      <c r="K411" s="30"/>
      <c r="L411" s="30"/>
      <c r="M411" s="30"/>
      <c r="N411" s="30"/>
      <c r="O411" s="30"/>
      <c r="P411" s="30"/>
      <c r="Q411" s="30"/>
      <c r="R411" s="30"/>
      <c r="S411" s="30"/>
      <c r="T411" s="38"/>
      <c r="U411" s="38"/>
      <c r="V411" s="38"/>
      <c r="W411" s="31"/>
      <c r="X411" s="30"/>
      <c r="Y411" s="30"/>
      <c r="Z411" s="30"/>
      <c r="AA411" s="30"/>
      <c r="AB411" s="31"/>
      <c r="AC411" s="30"/>
      <c r="AD411" s="30"/>
      <c r="AE411" s="30"/>
      <c r="AF411" s="31"/>
      <c r="AG411" s="23"/>
      <c r="AH411" s="23"/>
      <c r="AI411" s="32"/>
      <c r="AJ411" s="30"/>
      <c r="AK411" s="30"/>
      <c r="AL411" s="30"/>
      <c r="AM411" s="30"/>
      <c r="AN411" s="30"/>
      <c r="AO411" s="30"/>
      <c r="AP411" s="30"/>
      <c r="AQ411" s="30"/>
      <c r="AR411" s="23"/>
      <c r="AS411" s="23"/>
      <c r="AT411" s="32"/>
      <c r="AU411" s="356"/>
    </row>
    <row r="412" spans="1:47" s="361" customFormat="1" x14ac:dyDescent="0.25">
      <c r="A412" s="186"/>
      <c r="B412" s="43"/>
      <c r="C412" s="33"/>
      <c r="D412" s="34"/>
      <c r="E412" s="33"/>
      <c r="F412" s="34"/>
      <c r="G412" s="34"/>
      <c r="H412" s="33"/>
      <c r="I412" s="33"/>
      <c r="J412" s="34"/>
      <c r="K412" s="30"/>
      <c r="L412" s="30"/>
      <c r="M412" s="30"/>
      <c r="N412" s="30"/>
      <c r="O412" s="30"/>
      <c r="P412" s="30"/>
      <c r="Q412" s="30"/>
      <c r="R412" s="30"/>
      <c r="S412" s="30"/>
      <c r="T412" s="38"/>
      <c r="U412" s="38"/>
      <c r="V412" s="38"/>
      <c r="W412" s="31"/>
      <c r="X412" s="30"/>
      <c r="Y412" s="30"/>
      <c r="Z412" s="30"/>
      <c r="AA412" s="30"/>
      <c r="AB412" s="31"/>
      <c r="AC412" s="30"/>
      <c r="AD412" s="30"/>
      <c r="AE412" s="30"/>
      <c r="AF412" s="31"/>
      <c r="AG412" s="23"/>
      <c r="AH412" s="23"/>
      <c r="AI412" s="32"/>
      <c r="AJ412" s="30"/>
      <c r="AK412" s="30"/>
      <c r="AL412" s="30"/>
      <c r="AM412" s="30"/>
      <c r="AN412" s="30"/>
      <c r="AO412" s="30"/>
      <c r="AP412" s="30"/>
      <c r="AQ412" s="30"/>
      <c r="AR412" s="23"/>
      <c r="AS412" s="23"/>
      <c r="AT412" s="32"/>
      <c r="AU412" s="356"/>
    </row>
    <row r="413" spans="1:47" s="361" customFormat="1" x14ac:dyDescent="0.25">
      <c r="A413" s="186"/>
      <c r="B413" s="43"/>
      <c r="C413" s="33"/>
      <c r="D413" s="34"/>
      <c r="E413" s="33"/>
      <c r="F413" s="34"/>
      <c r="G413" s="34"/>
      <c r="H413" s="33"/>
      <c r="I413" s="33"/>
      <c r="J413" s="34"/>
      <c r="K413" s="30"/>
      <c r="L413" s="30"/>
      <c r="M413" s="30"/>
      <c r="N413" s="30"/>
      <c r="O413" s="30"/>
      <c r="P413" s="30"/>
      <c r="Q413" s="30"/>
      <c r="R413" s="30"/>
      <c r="S413" s="30"/>
      <c r="T413" s="38"/>
      <c r="U413" s="38"/>
      <c r="V413" s="38"/>
      <c r="W413" s="31"/>
      <c r="X413" s="30"/>
      <c r="Y413" s="30"/>
      <c r="Z413" s="30"/>
      <c r="AA413" s="30"/>
      <c r="AB413" s="31"/>
      <c r="AC413" s="30"/>
      <c r="AD413" s="30"/>
      <c r="AE413" s="30"/>
      <c r="AF413" s="31"/>
      <c r="AG413" s="23"/>
      <c r="AH413" s="23"/>
      <c r="AI413" s="32"/>
      <c r="AJ413" s="30"/>
      <c r="AK413" s="30"/>
      <c r="AL413" s="30"/>
      <c r="AM413" s="30"/>
      <c r="AN413" s="30"/>
      <c r="AO413" s="30"/>
      <c r="AP413" s="30"/>
      <c r="AQ413" s="30"/>
      <c r="AR413" s="23"/>
      <c r="AS413" s="23"/>
      <c r="AT413" s="32"/>
      <c r="AU413" s="356"/>
    </row>
    <row r="414" spans="1:47" s="361" customFormat="1" x14ac:dyDescent="0.25">
      <c r="A414" s="186"/>
      <c r="B414" s="43"/>
      <c r="C414" s="33"/>
      <c r="D414" s="34"/>
      <c r="E414" s="33"/>
      <c r="F414" s="34"/>
      <c r="G414" s="34"/>
      <c r="H414" s="33"/>
      <c r="I414" s="33"/>
      <c r="J414" s="34"/>
      <c r="K414" s="30"/>
      <c r="L414" s="30"/>
      <c r="M414" s="30"/>
      <c r="N414" s="30"/>
      <c r="O414" s="30"/>
      <c r="P414" s="30"/>
      <c r="Q414" s="30"/>
      <c r="R414" s="30"/>
      <c r="S414" s="30"/>
      <c r="T414" s="38"/>
      <c r="U414" s="38"/>
      <c r="V414" s="38"/>
      <c r="W414" s="31"/>
      <c r="X414" s="30"/>
      <c r="Y414" s="30"/>
      <c r="Z414" s="30"/>
      <c r="AA414" s="30"/>
      <c r="AB414" s="31"/>
      <c r="AC414" s="30"/>
      <c r="AD414" s="30"/>
      <c r="AE414" s="30"/>
      <c r="AF414" s="31"/>
      <c r="AG414" s="23"/>
      <c r="AH414" s="23"/>
      <c r="AI414" s="32"/>
      <c r="AJ414" s="30"/>
      <c r="AK414" s="30"/>
      <c r="AL414" s="30"/>
      <c r="AM414" s="30"/>
      <c r="AN414" s="30"/>
      <c r="AO414" s="30"/>
      <c r="AP414" s="30"/>
      <c r="AQ414" s="30"/>
      <c r="AR414" s="23"/>
      <c r="AS414" s="23"/>
      <c r="AT414" s="32"/>
      <c r="AU414" s="356"/>
    </row>
    <row r="415" spans="1:47" s="361" customFormat="1" x14ac:dyDescent="0.25">
      <c r="A415" s="186"/>
      <c r="B415" s="43"/>
      <c r="C415" s="33"/>
      <c r="D415" s="34"/>
      <c r="E415" s="33"/>
      <c r="F415" s="34"/>
      <c r="G415" s="34"/>
      <c r="H415" s="33"/>
      <c r="I415" s="33"/>
      <c r="J415" s="34"/>
      <c r="K415" s="30"/>
      <c r="L415" s="30"/>
      <c r="M415" s="30"/>
      <c r="N415" s="30"/>
      <c r="O415" s="30"/>
      <c r="P415" s="30"/>
      <c r="Q415" s="30"/>
      <c r="R415" s="30"/>
      <c r="S415" s="30"/>
      <c r="T415" s="38"/>
      <c r="U415" s="38"/>
      <c r="V415" s="38"/>
      <c r="W415" s="31"/>
      <c r="X415" s="30"/>
      <c r="Y415" s="30"/>
      <c r="Z415" s="30"/>
      <c r="AA415" s="30"/>
      <c r="AB415" s="31"/>
      <c r="AC415" s="30"/>
      <c r="AD415" s="30"/>
      <c r="AE415" s="30"/>
      <c r="AF415" s="31"/>
      <c r="AG415" s="23"/>
      <c r="AH415" s="23"/>
      <c r="AI415" s="32"/>
      <c r="AJ415" s="30"/>
      <c r="AK415" s="30"/>
      <c r="AL415" s="30"/>
      <c r="AM415" s="30"/>
      <c r="AN415" s="30"/>
      <c r="AO415" s="30"/>
      <c r="AP415" s="30"/>
      <c r="AQ415" s="30"/>
      <c r="AR415" s="23"/>
      <c r="AS415" s="23"/>
      <c r="AT415" s="32"/>
      <c r="AU415" s="356"/>
    </row>
    <row r="416" spans="1:47" s="361" customFormat="1" x14ac:dyDescent="0.25">
      <c r="A416" s="186"/>
      <c r="B416" s="43"/>
      <c r="C416" s="33"/>
      <c r="D416" s="34"/>
      <c r="E416" s="33"/>
      <c r="F416" s="34"/>
      <c r="G416" s="34"/>
      <c r="H416" s="33"/>
      <c r="I416" s="33"/>
      <c r="J416" s="34"/>
      <c r="K416" s="30"/>
      <c r="L416" s="30"/>
      <c r="M416" s="30"/>
      <c r="N416" s="30"/>
      <c r="O416" s="30"/>
      <c r="P416" s="30"/>
      <c r="Q416" s="30"/>
      <c r="R416" s="30"/>
      <c r="S416" s="30"/>
      <c r="T416" s="38"/>
      <c r="U416" s="38"/>
      <c r="V416" s="38"/>
      <c r="W416" s="31"/>
      <c r="X416" s="30"/>
      <c r="Y416" s="30"/>
      <c r="Z416" s="30"/>
      <c r="AA416" s="30"/>
      <c r="AB416" s="31"/>
      <c r="AC416" s="30"/>
      <c r="AD416" s="30"/>
      <c r="AE416" s="30"/>
      <c r="AF416" s="31"/>
      <c r="AG416" s="23"/>
      <c r="AH416" s="23"/>
      <c r="AI416" s="32"/>
      <c r="AJ416" s="30"/>
      <c r="AK416" s="30"/>
      <c r="AL416" s="30"/>
      <c r="AM416" s="30"/>
      <c r="AN416" s="30"/>
      <c r="AO416" s="30"/>
      <c r="AP416" s="30"/>
      <c r="AQ416" s="30"/>
      <c r="AR416" s="23"/>
      <c r="AS416" s="23"/>
      <c r="AT416" s="32"/>
      <c r="AU416" s="356"/>
    </row>
    <row r="417" spans="1:47" s="361" customFormat="1" x14ac:dyDescent="0.25">
      <c r="A417" s="186"/>
      <c r="B417" s="43"/>
      <c r="C417" s="33"/>
      <c r="D417" s="34"/>
      <c r="E417" s="33"/>
      <c r="F417" s="34"/>
      <c r="G417" s="34"/>
      <c r="H417" s="33"/>
      <c r="I417" s="33"/>
      <c r="J417" s="34"/>
      <c r="K417" s="30"/>
      <c r="L417" s="30"/>
      <c r="M417" s="30"/>
      <c r="N417" s="30"/>
      <c r="O417" s="30"/>
      <c r="P417" s="30"/>
      <c r="Q417" s="30"/>
      <c r="R417" s="30"/>
      <c r="S417" s="30"/>
      <c r="T417" s="38"/>
      <c r="U417" s="38"/>
      <c r="V417" s="38"/>
      <c r="W417" s="31"/>
      <c r="X417" s="30"/>
      <c r="Y417" s="30"/>
      <c r="Z417" s="30"/>
      <c r="AA417" s="30"/>
      <c r="AB417" s="31"/>
      <c r="AC417" s="30"/>
      <c r="AD417" s="30"/>
      <c r="AE417" s="30"/>
      <c r="AF417" s="31"/>
      <c r="AG417" s="23"/>
      <c r="AH417" s="23"/>
      <c r="AI417" s="32"/>
      <c r="AJ417" s="30"/>
      <c r="AK417" s="30"/>
      <c r="AL417" s="30"/>
      <c r="AM417" s="30"/>
      <c r="AN417" s="30"/>
      <c r="AO417" s="30"/>
      <c r="AP417" s="30"/>
      <c r="AQ417" s="30"/>
      <c r="AR417" s="23"/>
      <c r="AS417" s="23"/>
      <c r="AT417" s="32"/>
      <c r="AU417" s="356"/>
    </row>
    <row r="418" spans="1:47" s="361" customFormat="1" x14ac:dyDescent="0.25">
      <c r="A418" s="186"/>
      <c r="B418" s="43"/>
      <c r="C418" s="33"/>
      <c r="D418" s="34"/>
      <c r="E418" s="33"/>
      <c r="F418" s="34"/>
      <c r="G418" s="34"/>
      <c r="H418" s="33"/>
      <c r="I418" s="33"/>
      <c r="J418" s="34"/>
      <c r="K418" s="30"/>
      <c r="L418" s="30"/>
      <c r="M418" s="30"/>
      <c r="N418" s="30"/>
      <c r="O418" s="30"/>
      <c r="P418" s="30"/>
      <c r="Q418" s="30"/>
      <c r="R418" s="30"/>
      <c r="S418" s="30"/>
      <c r="T418" s="38"/>
      <c r="U418" s="38"/>
      <c r="V418" s="38"/>
      <c r="W418" s="31"/>
      <c r="X418" s="30"/>
      <c r="Y418" s="30"/>
      <c r="Z418" s="30"/>
      <c r="AA418" s="30"/>
      <c r="AB418" s="31"/>
      <c r="AC418" s="30"/>
      <c r="AD418" s="30"/>
      <c r="AE418" s="30"/>
      <c r="AF418" s="31"/>
      <c r="AG418" s="23"/>
      <c r="AH418" s="23"/>
      <c r="AI418" s="32"/>
      <c r="AJ418" s="30"/>
      <c r="AK418" s="30"/>
      <c r="AL418" s="30"/>
      <c r="AM418" s="30"/>
      <c r="AN418" s="30"/>
      <c r="AO418" s="30"/>
      <c r="AP418" s="30"/>
      <c r="AQ418" s="30"/>
      <c r="AR418" s="23"/>
      <c r="AS418" s="23"/>
      <c r="AT418" s="32"/>
      <c r="AU418" s="356"/>
    </row>
    <row r="419" spans="1:47" s="361" customFormat="1" x14ac:dyDescent="0.25">
      <c r="A419" s="186"/>
      <c r="B419" s="43"/>
      <c r="C419" s="33"/>
      <c r="D419" s="34"/>
      <c r="E419" s="33"/>
      <c r="F419" s="34"/>
      <c r="G419" s="34"/>
      <c r="H419" s="33"/>
      <c r="I419" s="33"/>
      <c r="J419" s="34"/>
      <c r="K419" s="30"/>
      <c r="L419" s="30"/>
      <c r="M419" s="30"/>
      <c r="N419" s="30"/>
      <c r="O419" s="30"/>
      <c r="P419" s="30"/>
      <c r="Q419" s="30"/>
      <c r="R419" s="30"/>
      <c r="S419" s="30"/>
      <c r="T419" s="38"/>
      <c r="U419" s="38"/>
      <c r="V419" s="38"/>
      <c r="W419" s="31"/>
      <c r="X419" s="30"/>
      <c r="Y419" s="30"/>
      <c r="Z419" s="30"/>
      <c r="AA419" s="30"/>
      <c r="AB419" s="31"/>
      <c r="AC419" s="30"/>
      <c r="AD419" s="30"/>
      <c r="AE419" s="30"/>
      <c r="AF419" s="31"/>
      <c r="AG419" s="23"/>
      <c r="AH419" s="23"/>
      <c r="AI419" s="32"/>
      <c r="AJ419" s="30"/>
      <c r="AK419" s="30"/>
      <c r="AL419" s="30"/>
      <c r="AM419" s="30"/>
      <c r="AN419" s="30"/>
      <c r="AO419" s="30"/>
      <c r="AP419" s="30"/>
      <c r="AQ419" s="30"/>
      <c r="AR419" s="23"/>
      <c r="AS419" s="23"/>
      <c r="AT419" s="32"/>
      <c r="AU419" s="356"/>
    </row>
    <row r="420" spans="1:47" s="361" customFormat="1" x14ac:dyDescent="0.25">
      <c r="A420" s="186"/>
      <c r="B420" s="43"/>
      <c r="C420" s="33"/>
      <c r="D420" s="34"/>
      <c r="E420" s="33"/>
      <c r="F420" s="34"/>
      <c r="G420" s="34"/>
      <c r="H420" s="33"/>
      <c r="I420" s="33"/>
      <c r="J420" s="34"/>
      <c r="K420" s="30"/>
      <c r="L420" s="30"/>
      <c r="M420" s="30"/>
      <c r="N420" s="30"/>
      <c r="O420" s="30"/>
      <c r="P420" s="30"/>
      <c r="Q420" s="30"/>
      <c r="R420" s="30"/>
      <c r="S420" s="30"/>
      <c r="T420" s="38"/>
      <c r="U420" s="38"/>
      <c r="V420" s="38"/>
      <c r="W420" s="31"/>
      <c r="X420" s="30"/>
      <c r="Y420" s="30"/>
      <c r="Z420" s="30"/>
      <c r="AA420" s="30"/>
      <c r="AB420" s="31"/>
      <c r="AC420" s="30"/>
      <c r="AD420" s="30"/>
      <c r="AE420" s="30"/>
      <c r="AF420" s="31"/>
      <c r="AG420" s="23"/>
      <c r="AH420" s="23"/>
      <c r="AI420" s="32"/>
      <c r="AJ420" s="30"/>
      <c r="AK420" s="30"/>
      <c r="AL420" s="30"/>
      <c r="AM420" s="30"/>
      <c r="AN420" s="30"/>
      <c r="AO420" s="30"/>
      <c r="AP420" s="30"/>
      <c r="AQ420" s="30"/>
      <c r="AR420" s="23"/>
      <c r="AS420" s="23"/>
      <c r="AT420" s="32"/>
      <c r="AU420" s="356"/>
    </row>
    <row r="421" spans="1:47" s="361" customFormat="1" x14ac:dyDescent="0.25">
      <c r="A421" s="186"/>
      <c r="B421" s="43"/>
      <c r="C421" s="33"/>
      <c r="D421" s="34"/>
      <c r="E421" s="33"/>
      <c r="F421" s="34"/>
      <c r="G421" s="34"/>
      <c r="H421" s="33"/>
      <c r="I421" s="33"/>
      <c r="J421" s="34"/>
      <c r="K421" s="30"/>
      <c r="L421" s="30"/>
      <c r="M421" s="30"/>
      <c r="N421" s="30"/>
      <c r="O421" s="30"/>
      <c r="P421" s="30"/>
      <c r="Q421" s="30"/>
      <c r="R421" s="30"/>
      <c r="S421" s="30"/>
      <c r="T421" s="38"/>
      <c r="U421" s="38"/>
      <c r="V421" s="38"/>
      <c r="W421" s="31"/>
      <c r="X421" s="30"/>
      <c r="Y421" s="30"/>
      <c r="Z421" s="30"/>
      <c r="AA421" s="30"/>
      <c r="AB421" s="31"/>
      <c r="AC421" s="30"/>
      <c r="AD421" s="30"/>
      <c r="AE421" s="30"/>
      <c r="AF421" s="31"/>
      <c r="AG421" s="23"/>
      <c r="AH421" s="23"/>
      <c r="AI421" s="32"/>
      <c r="AJ421" s="30"/>
      <c r="AK421" s="30"/>
      <c r="AL421" s="30"/>
      <c r="AM421" s="30"/>
      <c r="AN421" s="30"/>
      <c r="AO421" s="30"/>
      <c r="AP421" s="30"/>
      <c r="AQ421" s="30"/>
      <c r="AR421" s="23"/>
      <c r="AS421" s="23"/>
      <c r="AT421" s="32"/>
      <c r="AU421" s="356"/>
    </row>
    <row r="422" spans="1:47" s="361" customFormat="1" x14ac:dyDescent="0.25">
      <c r="A422" s="186"/>
      <c r="B422" s="43"/>
      <c r="C422" s="33"/>
      <c r="D422" s="34"/>
      <c r="E422" s="33"/>
      <c r="F422" s="34"/>
      <c r="G422" s="34"/>
      <c r="H422" s="33"/>
      <c r="I422" s="33"/>
      <c r="J422" s="34"/>
      <c r="K422" s="30"/>
      <c r="L422" s="30"/>
      <c r="M422" s="30"/>
      <c r="N422" s="30"/>
      <c r="O422" s="30"/>
      <c r="P422" s="30"/>
      <c r="Q422" s="30"/>
      <c r="R422" s="30"/>
      <c r="S422" s="30"/>
      <c r="T422" s="38"/>
      <c r="U422" s="38"/>
      <c r="V422" s="38"/>
      <c r="W422" s="31"/>
      <c r="X422" s="30"/>
      <c r="Y422" s="30"/>
      <c r="Z422" s="30"/>
      <c r="AA422" s="30"/>
      <c r="AB422" s="31"/>
      <c r="AC422" s="30"/>
      <c r="AD422" s="30"/>
      <c r="AE422" s="30"/>
      <c r="AF422" s="31"/>
      <c r="AG422" s="23"/>
      <c r="AH422" s="23"/>
      <c r="AI422" s="32"/>
      <c r="AJ422" s="30"/>
      <c r="AK422" s="30"/>
      <c r="AL422" s="30"/>
      <c r="AM422" s="30"/>
      <c r="AN422" s="30"/>
      <c r="AO422" s="30"/>
      <c r="AP422" s="30"/>
      <c r="AQ422" s="30"/>
      <c r="AR422" s="23"/>
      <c r="AS422" s="23"/>
      <c r="AT422" s="32"/>
      <c r="AU422" s="356"/>
    </row>
    <row r="423" spans="1:47" s="361" customFormat="1" x14ac:dyDescent="0.25">
      <c r="A423" s="186"/>
      <c r="B423" s="43"/>
      <c r="C423" s="33"/>
      <c r="D423" s="34"/>
      <c r="E423" s="33"/>
      <c r="F423" s="34"/>
      <c r="G423" s="34"/>
      <c r="H423" s="33"/>
      <c r="I423" s="33"/>
      <c r="J423" s="34"/>
      <c r="K423" s="30"/>
      <c r="L423" s="30"/>
      <c r="M423" s="30"/>
      <c r="N423" s="30"/>
      <c r="O423" s="30"/>
      <c r="P423" s="30"/>
      <c r="Q423" s="30"/>
      <c r="R423" s="30"/>
      <c r="S423" s="30"/>
      <c r="T423" s="38"/>
      <c r="U423" s="38"/>
      <c r="V423" s="38"/>
      <c r="W423" s="31"/>
      <c r="X423" s="30"/>
      <c r="Y423" s="30"/>
      <c r="Z423" s="30"/>
      <c r="AA423" s="30"/>
      <c r="AB423" s="31"/>
      <c r="AC423" s="30"/>
      <c r="AD423" s="30"/>
      <c r="AE423" s="30"/>
      <c r="AF423" s="31"/>
      <c r="AG423" s="23"/>
      <c r="AH423" s="23"/>
      <c r="AI423" s="32"/>
      <c r="AJ423" s="30"/>
      <c r="AK423" s="30"/>
      <c r="AL423" s="30"/>
      <c r="AM423" s="30"/>
      <c r="AN423" s="30"/>
      <c r="AO423" s="30"/>
      <c r="AP423" s="30"/>
      <c r="AQ423" s="30"/>
      <c r="AR423" s="23"/>
      <c r="AS423" s="23"/>
      <c r="AT423" s="32"/>
      <c r="AU423" s="356"/>
    </row>
    <row r="424" spans="1:47" s="361" customFormat="1" x14ac:dyDescent="0.25">
      <c r="A424" s="186"/>
      <c r="B424" s="43"/>
      <c r="C424" s="33"/>
      <c r="D424" s="34"/>
      <c r="E424" s="33"/>
      <c r="F424" s="34"/>
      <c r="G424" s="34"/>
      <c r="H424" s="33"/>
      <c r="I424" s="33"/>
      <c r="J424" s="34"/>
      <c r="K424" s="30"/>
      <c r="L424" s="30"/>
      <c r="M424" s="30"/>
      <c r="N424" s="30"/>
      <c r="O424" s="30"/>
      <c r="P424" s="30"/>
      <c r="Q424" s="30"/>
      <c r="R424" s="30"/>
      <c r="S424" s="30"/>
      <c r="T424" s="38"/>
      <c r="U424" s="38"/>
      <c r="V424" s="38"/>
      <c r="W424" s="31"/>
      <c r="X424" s="30"/>
      <c r="Y424" s="30"/>
      <c r="Z424" s="30"/>
      <c r="AA424" s="30"/>
      <c r="AB424" s="31"/>
      <c r="AC424" s="30"/>
      <c r="AD424" s="30"/>
      <c r="AE424" s="30"/>
      <c r="AF424" s="31"/>
      <c r="AG424" s="23"/>
      <c r="AH424" s="23"/>
      <c r="AI424" s="32"/>
      <c r="AJ424" s="30"/>
      <c r="AK424" s="30"/>
      <c r="AL424" s="30"/>
      <c r="AM424" s="30"/>
      <c r="AN424" s="30"/>
      <c r="AO424" s="30"/>
      <c r="AP424" s="30"/>
      <c r="AQ424" s="30"/>
      <c r="AR424" s="23"/>
      <c r="AS424" s="23"/>
      <c r="AT424" s="32"/>
      <c r="AU424" s="356"/>
    </row>
    <row r="425" spans="1:47" s="361" customFormat="1" x14ac:dyDescent="0.25">
      <c r="A425" s="186"/>
      <c r="B425" s="43"/>
      <c r="C425" s="33"/>
      <c r="D425" s="34"/>
      <c r="E425" s="33"/>
      <c r="F425" s="34"/>
      <c r="G425" s="34"/>
      <c r="H425" s="33"/>
      <c r="I425" s="33"/>
      <c r="J425" s="34"/>
      <c r="K425" s="30"/>
      <c r="L425" s="30"/>
      <c r="M425" s="30"/>
      <c r="N425" s="30"/>
      <c r="O425" s="30"/>
      <c r="P425" s="30"/>
      <c r="Q425" s="30"/>
      <c r="R425" s="30"/>
      <c r="S425" s="30"/>
      <c r="T425" s="38"/>
      <c r="U425" s="38"/>
      <c r="V425" s="38"/>
      <c r="W425" s="31"/>
      <c r="X425" s="30"/>
      <c r="Y425" s="30"/>
      <c r="Z425" s="30"/>
      <c r="AA425" s="30"/>
      <c r="AB425" s="31"/>
      <c r="AC425" s="30"/>
      <c r="AD425" s="30"/>
      <c r="AE425" s="30"/>
      <c r="AF425" s="31"/>
      <c r="AG425" s="23"/>
      <c r="AH425" s="23"/>
      <c r="AI425" s="32"/>
      <c r="AJ425" s="30"/>
      <c r="AK425" s="30"/>
      <c r="AL425" s="30"/>
      <c r="AM425" s="30"/>
      <c r="AN425" s="30"/>
      <c r="AO425" s="30"/>
      <c r="AP425" s="30"/>
      <c r="AQ425" s="30"/>
      <c r="AR425" s="23"/>
      <c r="AS425" s="23"/>
      <c r="AT425" s="32"/>
      <c r="AU425" s="356"/>
    </row>
    <row r="426" spans="1:47" s="361" customFormat="1" x14ac:dyDescent="0.25">
      <c r="A426" s="186"/>
      <c r="B426" s="43"/>
      <c r="C426" s="33"/>
      <c r="D426" s="34"/>
      <c r="E426" s="33"/>
      <c r="F426" s="34"/>
      <c r="G426" s="34"/>
      <c r="H426" s="33"/>
      <c r="I426" s="33"/>
      <c r="J426" s="34"/>
      <c r="K426" s="30"/>
      <c r="L426" s="30"/>
      <c r="M426" s="30"/>
      <c r="N426" s="30"/>
      <c r="O426" s="30"/>
      <c r="P426" s="30"/>
      <c r="Q426" s="30"/>
      <c r="R426" s="30"/>
      <c r="S426" s="30"/>
      <c r="T426" s="38"/>
      <c r="U426" s="38"/>
      <c r="V426" s="38"/>
      <c r="W426" s="31"/>
      <c r="X426" s="30"/>
      <c r="Y426" s="30"/>
      <c r="Z426" s="30"/>
      <c r="AA426" s="30"/>
      <c r="AB426" s="31"/>
      <c r="AC426" s="30"/>
      <c r="AD426" s="30"/>
      <c r="AE426" s="30"/>
      <c r="AF426" s="31"/>
      <c r="AG426" s="23"/>
      <c r="AH426" s="23"/>
      <c r="AI426" s="32"/>
      <c r="AJ426" s="30"/>
      <c r="AK426" s="30"/>
      <c r="AL426" s="30"/>
      <c r="AM426" s="30"/>
      <c r="AN426" s="30"/>
      <c r="AO426" s="30"/>
      <c r="AP426" s="30"/>
      <c r="AQ426" s="30"/>
      <c r="AR426" s="23"/>
      <c r="AS426" s="23"/>
      <c r="AT426" s="32"/>
      <c r="AU426" s="356"/>
    </row>
    <row r="427" spans="1:47" s="361" customFormat="1" x14ac:dyDescent="0.25">
      <c r="A427" s="186"/>
      <c r="B427" s="43"/>
      <c r="C427" s="33"/>
      <c r="D427" s="34"/>
      <c r="E427" s="33"/>
      <c r="F427" s="34"/>
      <c r="G427" s="34"/>
      <c r="H427" s="33"/>
      <c r="I427" s="33"/>
      <c r="J427" s="34"/>
      <c r="K427" s="30"/>
      <c r="L427" s="30"/>
      <c r="M427" s="30"/>
      <c r="N427" s="30"/>
      <c r="O427" s="30"/>
      <c r="P427" s="30"/>
      <c r="Q427" s="30"/>
      <c r="R427" s="30"/>
      <c r="S427" s="30"/>
      <c r="T427" s="38"/>
      <c r="U427" s="38"/>
      <c r="V427" s="38"/>
      <c r="W427" s="31"/>
      <c r="X427" s="30"/>
      <c r="Y427" s="30"/>
      <c r="Z427" s="30"/>
      <c r="AA427" s="30"/>
      <c r="AB427" s="31"/>
      <c r="AC427" s="30"/>
      <c r="AD427" s="30"/>
      <c r="AE427" s="30"/>
      <c r="AF427" s="31"/>
      <c r="AG427" s="23"/>
      <c r="AH427" s="23"/>
      <c r="AI427" s="32"/>
      <c r="AJ427" s="30"/>
      <c r="AK427" s="30"/>
      <c r="AL427" s="30"/>
      <c r="AM427" s="30"/>
      <c r="AN427" s="30"/>
      <c r="AO427" s="30"/>
      <c r="AP427" s="30"/>
      <c r="AQ427" s="30"/>
      <c r="AR427" s="23"/>
      <c r="AS427" s="23"/>
      <c r="AT427" s="32"/>
      <c r="AU427" s="356"/>
    </row>
    <row r="428" spans="1:47" s="361" customFormat="1" x14ac:dyDescent="0.25">
      <c r="A428" s="186"/>
      <c r="B428" s="43"/>
      <c r="C428" s="33"/>
      <c r="D428" s="34"/>
      <c r="E428" s="33"/>
      <c r="F428" s="34"/>
      <c r="G428" s="34"/>
      <c r="H428" s="33"/>
      <c r="I428" s="33"/>
      <c r="J428" s="34"/>
      <c r="K428" s="30"/>
      <c r="L428" s="30"/>
      <c r="M428" s="30"/>
      <c r="N428" s="30"/>
      <c r="O428" s="30"/>
      <c r="P428" s="30"/>
      <c r="Q428" s="30"/>
      <c r="R428" s="30"/>
      <c r="S428" s="30"/>
      <c r="T428" s="38"/>
      <c r="U428" s="38"/>
      <c r="V428" s="38"/>
      <c r="W428" s="31"/>
      <c r="X428" s="30"/>
      <c r="Y428" s="30"/>
      <c r="Z428" s="30"/>
      <c r="AA428" s="30"/>
      <c r="AB428" s="31"/>
      <c r="AC428" s="30"/>
      <c r="AD428" s="30"/>
      <c r="AE428" s="30"/>
      <c r="AF428" s="31"/>
      <c r="AG428" s="23"/>
      <c r="AH428" s="23"/>
      <c r="AI428" s="32"/>
      <c r="AJ428" s="30"/>
      <c r="AK428" s="30"/>
      <c r="AL428" s="30"/>
      <c r="AM428" s="30"/>
      <c r="AN428" s="30"/>
      <c r="AO428" s="30"/>
      <c r="AP428" s="30"/>
      <c r="AQ428" s="30"/>
      <c r="AR428" s="23"/>
      <c r="AS428" s="23"/>
      <c r="AT428" s="32"/>
      <c r="AU428" s="356"/>
    </row>
    <row r="429" spans="1:47" s="361" customFormat="1" x14ac:dyDescent="0.25">
      <c r="A429" s="186"/>
      <c r="B429" s="43"/>
      <c r="C429" s="33"/>
      <c r="D429" s="34"/>
      <c r="E429" s="33"/>
      <c r="F429" s="34"/>
      <c r="G429" s="34"/>
      <c r="H429" s="33"/>
      <c r="I429" s="33"/>
      <c r="J429" s="34"/>
      <c r="K429" s="30"/>
      <c r="L429" s="30"/>
      <c r="M429" s="30"/>
      <c r="N429" s="30"/>
      <c r="O429" s="30"/>
      <c r="P429" s="30"/>
      <c r="Q429" s="30"/>
      <c r="R429" s="30"/>
      <c r="S429" s="30"/>
      <c r="T429" s="38"/>
      <c r="U429" s="38"/>
      <c r="V429" s="38"/>
      <c r="W429" s="31"/>
      <c r="X429" s="30"/>
      <c r="Y429" s="30"/>
      <c r="Z429" s="30"/>
      <c r="AA429" s="30"/>
      <c r="AB429" s="31"/>
      <c r="AC429" s="30"/>
      <c r="AD429" s="30"/>
      <c r="AE429" s="30"/>
      <c r="AF429" s="31"/>
      <c r="AG429" s="23"/>
      <c r="AH429" s="23"/>
      <c r="AI429" s="32"/>
      <c r="AJ429" s="30"/>
      <c r="AK429" s="30"/>
      <c r="AL429" s="30"/>
      <c r="AM429" s="30"/>
      <c r="AN429" s="30"/>
      <c r="AO429" s="30"/>
      <c r="AP429" s="30"/>
      <c r="AQ429" s="30"/>
      <c r="AR429" s="23"/>
      <c r="AS429" s="23"/>
      <c r="AT429" s="32"/>
      <c r="AU429" s="356"/>
    </row>
    <row r="430" spans="1:47" s="361" customFormat="1" x14ac:dyDescent="0.25">
      <c r="A430" s="186"/>
      <c r="B430" s="43"/>
      <c r="C430" s="33"/>
      <c r="D430" s="34"/>
      <c r="E430" s="33"/>
      <c r="F430" s="34"/>
      <c r="G430" s="34"/>
      <c r="H430" s="33"/>
      <c r="I430" s="33"/>
      <c r="J430" s="34"/>
      <c r="K430" s="30"/>
      <c r="L430" s="30"/>
      <c r="M430" s="30"/>
      <c r="N430" s="30"/>
      <c r="O430" s="30"/>
      <c r="P430" s="30"/>
      <c r="Q430" s="30"/>
      <c r="R430" s="30"/>
      <c r="S430" s="30"/>
      <c r="T430" s="38"/>
      <c r="U430" s="38"/>
      <c r="V430" s="38"/>
      <c r="W430" s="31"/>
      <c r="X430" s="30"/>
      <c r="Y430" s="30"/>
      <c r="Z430" s="30"/>
      <c r="AA430" s="30"/>
      <c r="AB430" s="31"/>
      <c r="AC430" s="30"/>
      <c r="AD430" s="30"/>
      <c r="AE430" s="30"/>
      <c r="AF430" s="31"/>
      <c r="AG430" s="23"/>
      <c r="AH430" s="23"/>
      <c r="AI430" s="32"/>
      <c r="AJ430" s="30"/>
      <c r="AK430" s="30"/>
      <c r="AL430" s="30"/>
      <c r="AM430" s="30"/>
      <c r="AN430" s="30"/>
      <c r="AO430" s="30"/>
      <c r="AP430" s="30"/>
      <c r="AQ430" s="30"/>
      <c r="AR430" s="23"/>
      <c r="AS430" s="23"/>
      <c r="AT430" s="32"/>
      <c r="AU430" s="356"/>
    </row>
    <row r="431" spans="1:47" s="361" customFormat="1" x14ac:dyDescent="0.25">
      <c r="A431" s="186"/>
      <c r="B431" s="43"/>
      <c r="C431" s="33"/>
      <c r="D431" s="34"/>
      <c r="E431" s="33"/>
      <c r="F431" s="34"/>
      <c r="G431" s="34"/>
      <c r="H431" s="33"/>
      <c r="I431" s="33"/>
      <c r="J431" s="34"/>
      <c r="K431" s="30"/>
      <c r="L431" s="30"/>
      <c r="M431" s="30"/>
      <c r="N431" s="30"/>
      <c r="O431" s="30"/>
      <c r="P431" s="30"/>
      <c r="Q431" s="30"/>
      <c r="R431" s="30"/>
      <c r="S431" s="30"/>
      <c r="T431" s="38"/>
      <c r="U431" s="38"/>
      <c r="V431" s="38"/>
      <c r="W431" s="31"/>
      <c r="X431" s="30"/>
      <c r="Y431" s="30"/>
      <c r="Z431" s="30"/>
      <c r="AA431" s="30"/>
      <c r="AB431" s="31"/>
      <c r="AC431" s="30"/>
      <c r="AD431" s="30"/>
      <c r="AE431" s="30"/>
      <c r="AF431" s="31"/>
      <c r="AG431" s="23"/>
      <c r="AH431" s="23"/>
      <c r="AI431" s="32"/>
      <c r="AJ431" s="30"/>
      <c r="AK431" s="30"/>
      <c r="AL431" s="30"/>
      <c r="AM431" s="30"/>
      <c r="AN431" s="30"/>
      <c r="AO431" s="30"/>
      <c r="AP431" s="30"/>
      <c r="AQ431" s="30"/>
      <c r="AR431" s="23"/>
      <c r="AS431" s="23"/>
      <c r="AT431" s="32"/>
      <c r="AU431" s="356"/>
    </row>
    <row r="432" spans="1:47" s="361" customFormat="1" x14ac:dyDescent="0.25">
      <c r="A432" s="186"/>
      <c r="B432" s="43"/>
      <c r="C432" s="33"/>
      <c r="D432" s="34"/>
      <c r="E432" s="33"/>
      <c r="F432" s="34"/>
      <c r="G432" s="34"/>
      <c r="H432" s="33"/>
      <c r="I432" s="33"/>
      <c r="J432" s="34"/>
      <c r="K432" s="30"/>
      <c r="L432" s="30"/>
      <c r="M432" s="30"/>
      <c r="N432" s="30"/>
      <c r="O432" s="30"/>
      <c r="P432" s="30"/>
      <c r="Q432" s="30"/>
      <c r="R432" s="30"/>
      <c r="S432" s="30"/>
      <c r="T432" s="38"/>
      <c r="U432" s="38"/>
      <c r="V432" s="38"/>
      <c r="W432" s="31"/>
      <c r="X432" s="30"/>
      <c r="Y432" s="30"/>
      <c r="Z432" s="30"/>
      <c r="AA432" s="30"/>
      <c r="AB432" s="31"/>
      <c r="AC432" s="30"/>
      <c r="AD432" s="30"/>
      <c r="AE432" s="30"/>
      <c r="AF432" s="31"/>
      <c r="AG432" s="23"/>
      <c r="AH432" s="23"/>
      <c r="AI432" s="32"/>
      <c r="AJ432" s="30"/>
      <c r="AK432" s="30"/>
      <c r="AL432" s="30"/>
      <c r="AM432" s="30"/>
      <c r="AN432" s="30"/>
      <c r="AO432" s="30"/>
      <c r="AP432" s="30"/>
      <c r="AQ432" s="30"/>
      <c r="AR432" s="23"/>
      <c r="AS432" s="23"/>
      <c r="AT432" s="32"/>
      <c r="AU432" s="356"/>
    </row>
    <row r="433" spans="1:47" s="361" customFormat="1" x14ac:dyDescent="0.25">
      <c r="A433" s="186"/>
      <c r="B433" s="43"/>
      <c r="C433" s="33"/>
      <c r="D433" s="34"/>
      <c r="E433" s="33"/>
      <c r="F433" s="34"/>
      <c r="G433" s="34"/>
      <c r="H433" s="33"/>
      <c r="I433" s="33"/>
      <c r="J433" s="34"/>
      <c r="K433" s="30"/>
      <c r="L433" s="30"/>
      <c r="M433" s="30"/>
      <c r="N433" s="30"/>
      <c r="O433" s="30"/>
      <c r="P433" s="30"/>
      <c r="Q433" s="30"/>
      <c r="R433" s="30"/>
      <c r="S433" s="30"/>
      <c r="T433" s="38"/>
      <c r="U433" s="38"/>
      <c r="V433" s="38"/>
      <c r="W433" s="31"/>
      <c r="X433" s="30"/>
      <c r="Y433" s="30"/>
      <c r="Z433" s="30"/>
      <c r="AA433" s="30"/>
      <c r="AB433" s="31"/>
      <c r="AC433" s="30"/>
      <c r="AD433" s="30"/>
      <c r="AE433" s="30"/>
      <c r="AF433" s="31"/>
      <c r="AG433" s="23"/>
      <c r="AH433" s="23"/>
      <c r="AI433" s="32"/>
      <c r="AJ433" s="30"/>
      <c r="AK433" s="30"/>
      <c r="AL433" s="30"/>
      <c r="AM433" s="30"/>
      <c r="AN433" s="30"/>
      <c r="AO433" s="30"/>
      <c r="AP433" s="30"/>
      <c r="AQ433" s="30"/>
      <c r="AR433" s="23"/>
      <c r="AS433" s="23"/>
      <c r="AT433" s="32"/>
      <c r="AU433" s="356"/>
    </row>
    <row r="434" spans="1:47" s="361" customFormat="1" x14ac:dyDescent="0.25">
      <c r="A434" s="186"/>
      <c r="B434" s="43"/>
      <c r="C434" s="37"/>
      <c r="D434" s="30"/>
      <c r="E434" s="37"/>
      <c r="F434" s="30"/>
      <c r="G434" s="30"/>
      <c r="H434" s="37"/>
      <c r="I434" s="37"/>
      <c r="J434" s="30"/>
      <c r="K434" s="187"/>
      <c r="L434" s="187"/>
      <c r="M434" s="187"/>
      <c r="N434" s="187"/>
      <c r="O434" s="187"/>
      <c r="P434" s="187"/>
      <c r="Q434" s="187"/>
      <c r="R434" s="187"/>
      <c r="S434" s="187"/>
      <c r="T434" s="156"/>
      <c r="U434" s="156"/>
      <c r="V434" s="156"/>
      <c r="W434" s="22"/>
      <c r="X434" s="187"/>
      <c r="Y434" s="187"/>
      <c r="Z434" s="187"/>
      <c r="AA434" s="187"/>
      <c r="AB434" s="22"/>
      <c r="AC434" s="187"/>
      <c r="AD434" s="187"/>
      <c r="AE434" s="187"/>
      <c r="AF434" s="22"/>
      <c r="AG434" s="25"/>
      <c r="AH434" s="25"/>
      <c r="AI434" s="21"/>
      <c r="AJ434" s="187"/>
      <c r="AK434" s="187"/>
      <c r="AL434" s="187"/>
      <c r="AM434" s="187"/>
      <c r="AN434" s="187"/>
      <c r="AO434" s="187"/>
      <c r="AP434" s="187"/>
      <c r="AQ434" s="187"/>
      <c r="AR434" s="25"/>
      <c r="AS434" s="25"/>
      <c r="AT434" s="21"/>
      <c r="AU434" s="363"/>
    </row>
    <row r="435" spans="1:47" s="361" customFormat="1" x14ac:dyDescent="0.25">
      <c r="A435" s="186"/>
      <c r="B435" s="43"/>
      <c r="C435" s="37"/>
      <c r="D435" s="30"/>
      <c r="E435" s="37"/>
      <c r="F435" s="30"/>
      <c r="G435" s="30"/>
      <c r="H435" s="37"/>
      <c r="I435" s="37"/>
      <c r="J435" s="30"/>
      <c r="K435" s="187"/>
      <c r="L435" s="187"/>
      <c r="M435" s="187"/>
      <c r="N435" s="187"/>
      <c r="O435" s="187"/>
      <c r="P435" s="187"/>
      <c r="Q435" s="187"/>
      <c r="R435" s="187"/>
      <c r="S435" s="187"/>
      <c r="T435" s="156"/>
      <c r="U435" s="156"/>
      <c r="V435" s="156"/>
      <c r="W435" s="22"/>
      <c r="X435" s="187"/>
      <c r="Y435" s="187"/>
      <c r="Z435" s="187"/>
      <c r="AA435" s="187"/>
      <c r="AB435" s="22"/>
      <c r="AC435" s="187"/>
      <c r="AD435" s="187"/>
      <c r="AE435" s="187"/>
      <c r="AF435" s="22"/>
      <c r="AG435" s="25"/>
      <c r="AH435" s="25"/>
      <c r="AI435" s="21"/>
      <c r="AJ435" s="187"/>
      <c r="AK435" s="187"/>
      <c r="AL435" s="187"/>
      <c r="AM435" s="187"/>
      <c r="AN435" s="187"/>
      <c r="AO435" s="187"/>
      <c r="AP435" s="187"/>
      <c r="AQ435" s="187"/>
      <c r="AR435" s="25"/>
      <c r="AS435" s="25"/>
      <c r="AT435" s="21"/>
      <c r="AU435" s="363"/>
    </row>
    <row r="436" spans="1:47" s="361" customFormat="1" x14ac:dyDescent="0.25">
      <c r="A436" s="186"/>
      <c r="B436" s="43"/>
      <c r="C436" s="37"/>
      <c r="D436" s="30"/>
      <c r="E436" s="37"/>
      <c r="F436" s="30"/>
      <c r="G436" s="30"/>
      <c r="H436" s="37"/>
      <c r="I436" s="37"/>
      <c r="J436" s="30"/>
      <c r="K436" s="187"/>
      <c r="L436" s="187"/>
      <c r="M436" s="187"/>
      <c r="N436" s="187"/>
      <c r="O436" s="187"/>
      <c r="P436" s="187"/>
      <c r="Q436" s="187"/>
      <c r="R436" s="187"/>
      <c r="S436" s="187"/>
      <c r="T436" s="156"/>
      <c r="U436" s="156"/>
      <c r="V436" s="156"/>
      <c r="W436" s="22"/>
      <c r="X436" s="187"/>
      <c r="Y436" s="187"/>
      <c r="Z436" s="187"/>
      <c r="AA436" s="187"/>
      <c r="AB436" s="22"/>
      <c r="AC436" s="187"/>
      <c r="AD436" s="187"/>
      <c r="AE436" s="187"/>
      <c r="AF436" s="22"/>
      <c r="AG436" s="25"/>
      <c r="AH436" s="25"/>
      <c r="AI436" s="21"/>
      <c r="AJ436" s="187"/>
      <c r="AK436" s="187"/>
      <c r="AL436" s="187"/>
      <c r="AM436" s="187"/>
      <c r="AN436" s="187"/>
      <c r="AO436" s="187"/>
      <c r="AP436" s="187"/>
      <c r="AQ436" s="187"/>
      <c r="AR436" s="25"/>
      <c r="AS436" s="25"/>
      <c r="AT436" s="21"/>
      <c r="AU436" s="363"/>
    </row>
    <row r="437" spans="1:47" s="361" customFormat="1" x14ac:dyDescent="0.25">
      <c r="A437" s="186"/>
      <c r="B437" s="43"/>
      <c r="C437" s="37"/>
      <c r="D437" s="30"/>
      <c r="E437" s="37"/>
      <c r="F437" s="30"/>
      <c r="G437" s="30"/>
      <c r="H437" s="37"/>
      <c r="I437" s="37"/>
      <c r="J437" s="30"/>
      <c r="K437" s="187"/>
      <c r="L437" s="187"/>
      <c r="M437" s="187"/>
      <c r="N437" s="187"/>
      <c r="O437" s="187"/>
      <c r="P437" s="187"/>
      <c r="Q437" s="187"/>
      <c r="R437" s="187"/>
      <c r="S437" s="187"/>
      <c r="T437" s="156"/>
      <c r="U437" s="156"/>
      <c r="V437" s="156"/>
      <c r="W437" s="22"/>
      <c r="X437" s="187"/>
      <c r="Y437" s="187"/>
      <c r="Z437" s="187"/>
      <c r="AA437" s="187"/>
      <c r="AB437" s="22"/>
      <c r="AC437" s="187"/>
      <c r="AD437" s="187"/>
      <c r="AE437" s="187"/>
      <c r="AF437" s="22"/>
      <c r="AG437" s="25"/>
      <c r="AH437" s="25"/>
      <c r="AI437" s="21"/>
      <c r="AJ437" s="187"/>
      <c r="AK437" s="187"/>
      <c r="AL437" s="187"/>
      <c r="AM437" s="187"/>
      <c r="AN437" s="187"/>
      <c r="AO437" s="187"/>
      <c r="AP437" s="187"/>
      <c r="AQ437" s="187"/>
      <c r="AR437" s="25"/>
      <c r="AS437" s="25"/>
      <c r="AT437" s="21"/>
      <c r="AU437" s="363"/>
    </row>
    <row r="438" spans="1:47" s="361" customFormat="1" x14ac:dyDescent="0.25">
      <c r="A438" s="186"/>
      <c r="B438" s="43"/>
      <c r="C438" s="37"/>
      <c r="D438" s="30"/>
      <c r="E438" s="37"/>
      <c r="F438" s="30"/>
      <c r="G438" s="30"/>
      <c r="H438" s="37"/>
      <c r="I438" s="37"/>
      <c r="J438" s="30"/>
      <c r="K438" s="187"/>
      <c r="L438" s="187"/>
      <c r="M438" s="187"/>
      <c r="N438" s="187"/>
      <c r="O438" s="187"/>
      <c r="P438" s="187"/>
      <c r="Q438" s="187"/>
      <c r="R438" s="187"/>
      <c r="S438" s="187"/>
      <c r="T438" s="156"/>
      <c r="U438" s="156"/>
      <c r="V438" s="156"/>
      <c r="W438" s="22"/>
      <c r="X438" s="187"/>
      <c r="Y438" s="187"/>
      <c r="Z438" s="187"/>
      <c r="AA438" s="187"/>
      <c r="AB438" s="22"/>
      <c r="AC438" s="187"/>
      <c r="AD438" s="187"/>
      <c r="AE438" s="187"/>
      <c r="AF438" s="22"/>
      <c r="AG438" s="25"/>
      <c r="AH438" s="25"/>
      <c r="AI438" s="21"/>
      <c r="AJ438" s="187"/>
      <c r="AK438" s="187"/>
      <c r="AL438" s="187"/>
      <c r="AM438" s="187"/>
      <c r="AN438" s="187"/>
      <c r="AO438" s="187"/>
      <c r="AP438" s="187"/>
      <c r="AQ438" s="187"/>
      <c r="AR438" s="25"/>
      <c r="AS438" s="25"/>
      <c r="AT438" s="21"/>
      <c r="AU438" s="363"/>
    </row>
    <row r="439" spans="1:47" s="361" customFormat="1" x14ac:dyDescent="0.25">
      <c r="A439" s="186"/>
      <c r="B439" s="43"/>
      <c r="C439" s="37"/>
      <c r="D439" s="30"/>
      <c r="E439" s="37"/>
      <c r="F439" s="30"/>
      <c r="G439" s="30"/>
      <c r="H439" s="37"/>
      <c r="I439" s="37"/>
      <c r="J439" s="30"/>
      <c r="K439" s="187"/>
      <c r="L439" s="187"/>
      <c r="M439" s="187"/>
      <c r="N439" s="187"/>
      <c r="O439" s="187"/>
      <c r="P439" s="187"/>
      <c r="Q439" s="187"/>
      <c r="R439" s="187"/>
      <c r="S439" s="187"/>
      <c r="T439" s="156"/>
      <c r="U439" s="156"/>
      <c r="V439" s="156"/>
      <c r="W439" s="22"/>
      <c r="X439" s="187"/>
      <c r="Y439" s="187"/>
      <c r="Z439" s="187"/>
      <c r="AA439" s="187"/>
      <c r="AB439" s="22"/>
      <c r="AC439" s="187"/>
      <c r="AD439" s="187"/>
      <c r="AE439" s="187"/>
      <c r="AF439" s="22"/>
      <c r="AG439" s="25"/>
      <c r="AH439" s="25"/>
      <c r="AI439" s="21"/>
      <c r="AJ439" s="187"/>
      <c r="AK439" s="187"/>
      <c r="AL439" s="187"/>
      <c r="AM439" s="187"/>
      <c r="AN439" s="187"/>
      <c r="AO439" s="187"/>
      <c r="AP439" s="187"/>
      <c r="AQ439" s="187"/>
      <c r="AR439" s="25"/>
      <c r="AS439" s="25"/>
      <c r="AT439" s="21"/>
      <c r="AU439" s="363"/>
    </row>
    <row r="440" spans="1:47" s="361" customFormat="1" x14ac:dyDescent="0.25">
      <c r="A440" s="186"/>
      <c r="B440" s="43"/>
      <c r="C440" s="37"/>
      <c r="D440" s="30"/>
      <c r="E440" s="37"/>
      <c r="F440" s="30"/>
      <c r="G440" s="30"/>
      <c r="H440" s="37"/>
      <c r="I440" s="37"/>
      <c r="J440" s="30"/>
      <c r="K440" s="187"/>
      <c r="L440" s="187"/>
      <c r="M440" s="187"/>
      <c r="N440" s="187"/>
      <c r="O440" s="187"/>
      <c r="P440" s="187"/>
      <c r="Q440" s="187"/>
      <c r="R440" s="187"/>
      <c r="S440" s="187"/>
      <c r="T440" s="156"/>
      <c r="U440" s="156"/>
      <c r="V440" s="156"/>
      <c r="W440" s="22"/>
      <c r="X440" s="187"/>
      <c r="Y440" s="187"/>
      <c r="Z440" s="187"/>
      <c r="AA440" s="187"/>
      <c r="AB440" s="22"/>
      <c r="AC440" s="187"/>
      <c r="AD440" s="187"/>
      <c r="AE440" s="187"/>
      <c r="AF440" s="22"/>
      <c r="AG440" s="25"/>
      <c r="AH440" s="25"/>
      <c r="AI440" s="21"/>
      <c r="AJ440" s="187"/>
      <c r="AK440" s="187"/>
      <c r="AL440" s="187"/>
      <c r="AM440" s="187"/>
      <c r="AN440" s="187"/>
      <c r="AO440" s="187"/>
      <c r="AP440" s="187"/>
      <c r="AQ440" s="187"/>
      <c r="AR440" s="25"/>
      <c r="AS440" s="25"/>
      <c r="AT440" s="21"/>
      <c r="AU440" s="363"/>
    </row>
    <row r="441" spans="1:47" s="361" customFormat="1" x14ac:dyDescent="0.25">
      <c r="A441" s="186"/>
      <c r="B441" s="43"/>
      <c r="C441" s="37"/>
      <c r="D441" s="30"/>
      <c r="E441" s="37"/>
      <c r="F441" s="30"/>
      <c r="G441" s="30"/>
      <c r="H441" s="37"/>
      <c r="I441" s="37"/>
      <c r="J441" s="30"/>
      <c r="K441" s="187"/>
      <c r="L441" s="187"/>
      <c r="M441" s="187"/>
      <c r="N441" s="187"/>
      <c r="O441" s="187"/>
      <c r="P441" s="187"/>
      <c r="Q441" s="187"/>
      <c r="R441" s="187"/>
      <c r="S441" s="187"/>
      <c r="T441" s="156"/>
      <c r="U441" s="156"/>
      <c r="V441" s="156"/>
      <c r="W441" s="22"/>
      <c r="X441" s="187"/>
      <c r="Y441" s="187"/>
      <c r="Z441" s="187"/>
      <c r="AA441" s="187"/>
      <c r="AB441" s="22"/>
      <c r="AC441" s="187"/>
      <c r="AD441" s="187"/>
      <c r="AE441" s="187"/>
      <c r="AF441" s="22"/>
      <c r="AG441" s="25"/>
      <c r="AH441" s="25"/>
      <c r="AI441" s="21"/>
      <c r="AJ441" s="187"/>
      <c r="AK441" s="187"/>
      <c r="AL441" s="187"/>
      <c r="AM441" s="187"/>
      <c r="AN441" s="187"/>
      <c r="AO441" s="187"/>
      <c r="AP441" s="187"/>
      <c r="AQ441" s="187"/>
      <c r="AR441" s="25"/>
      <c r="AS441" s="25"/>
      <c r="AT441" s="21"/>
      <c r="AU441" s="363"/>
    </row>
    <row r="442" spans="1:47" s="361" customFormat="1" x14ac:dyDescent="0.25">
      <c r="A442" s="186"/>
      <c r="B442" s="43"/>
      <c r="C442" s="37"/>
      <c r="D442" s="30"/>
      <c r="E442" s="37"/>
      <c r="F442" s="30"/>
      <c r="G442" s="30"/>
      <c r="H442" s="37"/>
      <c r="I442" s="37"/>
      <c r="J442" s="30"/>
      <c r="K442" s="187"/>
      <c r="L442" s="187"/>
      <c r="M442" s="187"/>
      <c r="N442" s="187"/>
      <c r="O442" s="187"/>
      <c r="P442" s="187"/>
      <c r="Q442" s="187"/>
      <c r="R442" s="187"/>
      <c r="S442" s="187"/>
      <c r="T442" s="156"/>
      <c r="U442" s="156"/>
      <c r="V442" s="156"/>
      <c r="W442" s="22"/>
      <c r="X442" s="187"/>
      <c r="Y442" s="187"/>
      <c r="Z442" s="187"/>
      <c r="AA442" s="187"/>
      <c r="AB442" s="22"/>
      <c r="AC442" s="187"/>
      <c r="AD442" s="187"/>
      <c r="AE442" s="187"/>
      <c r="AF442" s="22"/>
      <c r="AG442" s="25"/>
      <c r="AH442" s="25"/>
      <c r="AI442" s="21"/>
      <c r="AJ442" s="187"/>
      <c r="AK442" s="187"/>
      <c r="AL442" s="187"/>
      <c r="AM442" s="187"/>
      <c r="AN442" s="187"/>
      <c r="AO442" s="187"/>
      <c r="AP442" s="187"/>
      <c r="AQ442" s="187"/>
      <c r="AR442" s="25"/>
      <c r="AS442" s="25"/>
      <c r="AT442" s="21"/>
      <c r="AU442" s="363"/>
    </row>
    <row r="443" spans="1:47" s="361" customFormat="1" x14ac:dyDescent="0.25">
      <c r="A443" s="186"/>
      <c r="B443" s="43"/>
      <c r="C443" s="37"/>
      <c r="D443" s="30"/>
      <c r="E443" s="37"/>
      <c r="F443" s="30"/>
      <c r="G443" s="30"/>
      <c r="H443" s="37"/>
      <c r="I443" s="37"/>
      <c r="J443" s="30"/>
      <c r="K443" s="187"/>
      <c r="L443" s="187"/>
      <c r="M443" s="187"/>
      <c r="N443" s="187"/>
      <c r="O443" s="187"/>
      <c r="P443" s="187"/>
      <c r="Q443" s="187"/>
      <c r="R443" s="187"/>
      <c r="S443" s="187"/>
      <c r="T443" s="156"/>
      <c r="U443" s="156"/>
      <c r="V443" s="156"/>
      <c r="W443" s="22"/>
      <c r="X443" s="187"/>
      <c r="Y443" s="187"/>
      <c r="Z443" s="187"/>
      <c r="AA443" s="187"/>
      <c r="AB443" s="22"/>
      <c r="AC443" s="187"/>
      <c r="AD443" s="187"/>
      <c r="AE443" s="187"/>
      <c r="AF443" s="22"/>
      <c r="AG443" s="25"/>
      <c r="AH443" s="25"/>
      <c r="AI443" s="21"/>
      <c r="AJ443" s="187"/>
      <c r="AK443" s="187"/>
      <c r="AL443" s="187"/>
      <c r="AM443" s="187"/>
      <c r="AN443" s="187"/>
      <c r="AO443" s="187"/>
      <c r="AP443" s="187"/>
      <c r="AQ443" s="187"/>
      <c r="AR443" s="25"/>
      <c r="AS443" s="25"/>
      <c r="AT443" s="21"/>
      <c r="AU443" s="363"/>
    </row>
    <row r="444" spans="1:47" s="361" customFormat="1" x14ac:dyDescent="0.25">
      <c r="A444" s="186"/>
      <c r="B444" s="43"/>
      <c r="C444" s="37"/>
      <c r="D444" s="30"/>
      <c r="E444" s="37"/>
      <c r="F444" s="30"/>
      <c r="G444" s="30"/>
      <c r="H444" s="37"/>
      <c r="I444" s="37"/>
      <c r="J444" s="30"/>
      <c r="K444" s="187"/>
      <c r="L444" s="187"/>
      <c r="M444" s="187"/>
      <c r="N444" s="187"/>
      <c r="O444" s="187"/>
      <c r="P444" s="187"/>
      <c r="Q444" s="187"/>
      <c r="R444" s="187"/>
      <c r="S444" s="187"/>
      <c r="T444" s="156"/>
      <c r="U444" s="156"/>
      <c r="V444" s="156"/>
      <c r="W444" s="22"/>
      <c r="X444" s="187"/>
      <c r="Y444" s="187"/>
      <c r="Z444" s="187"/>
      <c r="AA444" s="187"/>
      <c r="AB444" s="22"/>
      <c r="AC444" s="187"/>
      <c r="AD444" s="187"/>
      <c r="AE444" s="187"/>
      <c r="AF444" s="22"/>
      <c r="AG444" s="25"/>
      <c r="AH444" s="25"/>
      <c r="AI444" s="21"/>
      <c r="AJ444" s="187"/>
      <c r="AK444" s="187"/>
      <c r="AL444" s="187"/>
      <c r="AM444" s="187"/>
      <c r="AN444" s="187"/>
      <c r="AO444" s="187"/>
      <c r="AP444" s="187"/>
      <c r="AQ444" s="187"/>
      <c r="AR444" s="25"/>
      <c r="AS444" s="25"/>
      <c r="AT444" s="21"/>
      <c r="AU444" s="363"/>
    </row>
    <row r="445" spans="1:47" s="361" customFormat="1" x14ac:dyDescent="0.25">
      <c r="A445" s="186"/>
      <c r="B445" s="43"/>
      <c r="C445" s="37"/>
      <c r="D445" s="30"/>
      <c r="E445" s="37"/>
      <c r="F445" s="30"/>
      <c r="G445" s="30"/>
      <c r="H445" s="37"/>
      <c r="I445" s="37"/>
      <c r="J445" s="30"/>
      <c r="K445" s="187"/>
      <c r="L445" s="187"/>
      <c r="M445" s="187"/>
      <c r="N445" s="187"/>
      <c r="O445" s="187"/>
      <c r="P445" s="187"/>
      <c r="Q445" s="187"/>
      <c r="R445" s="187"/>
      <c r="S445" s="187"/>
      <c r="T445" s="156"/>
      <c r="U445" s="156"/>
      <c r="V445" s="156"/>
      <c r="W445" s="22"/>
      <c r="X445" s="187"/>
      <c r="Y445" s="187"/>
      <c r="Z445" s="187"/>
      <c r="AA445" s="187"/>
      <c r="AB445" s="22"/>
      <c r="AC445" s="187"/>
      <c r="AD445" s="187"/>
      <c r="AE445" s="187"/>
      <c r="AF445" s="22"/>
      <c r="AG445" s="25"/>
      <c r="AH445" s="25"/>
      <c r="AI445" s="21"/>
      <c r="AJ445" s="187"/>
      <c r="AK445" s="187"/>
      <c r="AL445" s="187"/>
      <c r="AM445" s="187"/>
      <c r="AN445" s="187"/>
      <c r="AO445" s="187"/>
      <c r="AP445" s="187"/>
      <c r="AQ445" s="187"/>
      <c r="AR445" s="25"/>
      <c r="AS445" s="25"/>
      <c r="AT445" s="21"/>
      <c r="AU445" s="363"/>
    </row>
    <row r="446" spans="1:47" s="361" customFormat="1" x14ac:dyDescent="0.25">
      <c r="A446" s="186"/>
      <c r="B446" s="43"/>
      <c r="C446" s="37"/>
      <c r="D446" s="30"/>
      <c r="E446" s="37"/>
      <c r="F446" s="30"/>
      <c r="G446" s="30"/>
      <c r="H446" s="37"/>
      <c r="I446" s="37"/>
      <c r="J446" s="30"/>
      <c r="K446" s="187"/>
      <c r="L446" s="187"/>
      <c r="M446" s="187"/>
      <c r="N446" s="187"/>
      <c r="O446" s="187"/>
      <c r="P446" s="187"/>
      <c r="Q446" s="187"/>
      <c r="R446" s="187"/>
      <c r="S446" s="187"/>
      <c r="T446" s="156"/>
      <c r="U446" s="156"/>
      <c r="V446" s="156"/>
      <c r="W446" s="22"/>
      <c r="X446" s="187"/>
      <c r="Y446" s="187"/>
      <c r="Z446" s="187"/>
      <c r="AA446" s="187"/>
      <c r="AB446" s="22"/>
      <c r="AC446" s="187"/>
      <c r="AD446" s="187"/>
      <c r="AE446" s="187"/>
      <c r="AF446" s="22"/>
      <c r="AG446" s="25"/>
      <c r="AH446" s="25"/>
      <c r="AI446" s="21"/>
      <c r="AJ446" s="187"/>
      <c r="AK446" s="187"/>
      <c r="AL446" s="187"/>
      <c r="AM446" s="187"/>
      <c r="AN446" s="187"/>
      <c r="AO446" s="187"/>
      <c r="AP446" s="187"/>
      <c r="AQ446" s="187"/>
      <c r="AR446" s="25"/>
      <c r="AS446" s="25"/>
      <c r="AT446" s="21"/>
      <c r="AU446" s="363"/>
    </row>
    <row r="447" spans="1:47" s="361" customFormat="1" x14ac:dyDescent="0.25">
      <c r="A447" s="186"/>
      <c r="B447" s="43"/>
      <c r="C447" s="33"/>
      <c r="D447" s="34"/>
      <c r="E447" s="33"/>
      <c r="F447" s="34"/>
      <c r="G447" s="34"/>
      <c r="H447" s="33"/>
      <c r="I447" s="33"/>
      <c r="J447" s="34"/>
      <c r="K447" s="30"/>
      <c r="L447" s="30"/>
      <c r="M447" s="30"/>
      <c r="N447" s="30"/>
      <c r="O447" s="30"/>
      <c r="P447" s="30"/>
      <c r="Q447" s="30"/>
      <c r="R447" s="30"/>
      <c r="S447" s="30"/>
      <c r="T447" s="38"/>
      <c r="U447" s="38"/>
      <c r="V447" s="38"/>
      <c r="W447" s="31"/>
      <c r="X447" s="30"/>
      <c r="Y447" s="30"/>
      <c r="Z447" s="30"/>
      <c r="AA447" s="30"/>
      <c r="AB447" s="31"/>
      <c r="AC447" s="30"/>
      <c r="AD447" s="30"/>
      <c r="AE447" s="30"/>
      <c r="AF447" s="31"/>
      <c r="AG447" s="23"/>
      <c r="AH447" s="23"/>
      <c r="AI447" s="32"/>
      <c r="AJ447" s="30"/>
      <c r="AK447" s="30"/>
      <c r="AL447" s="30"/>
      <c r="AM447" s="30"/>
      <c r="AN447" s="30"/>
      <c r="AO447" s="30"/>
      <c r="AP447" s="30"/>
      <c r="AQ447" s="30"/>
      <c r="AR447" s="23"/>
      <c r="AS447" s="23"/>
      <c r="AT447" s="32"/>
      <c r="AU447" s="356"/>
    </row>
    <row r="448" spans="1:47" s="361" customFormat="1" x14ac:dyDescent="0.25">
      <c r="A448" s="186"/>
      <c r="B448" s="43"/>
      <c r="C448" s="33"/>
      <c r="D448" s="34"/>
      <c r="E448" s="33"/>
      <c r="F448" s="34"/>
      <c r="G448" s="34"/>
      <c r="H448" s="33"/>
      <c r="I448" s="33"/>
      <c r="J448" s="34"/>
      <c r="K448" s="30"/>
      <c r="L448" s="30"/>
      <c r="M448" s="30"/>
      <c r="N448" s="30"/>
      <c r="O448" s="30"/>
      <c r="P448" s="30"/>
      <c r="Q448" s="30"/>
      <c r="R448" s="30"/>
      <c r="S448" s="30"/>
      <c r="T448" s="38"/>
      <c r="U448" s="38"/>
      <c r="V448" s="38"/>
      <c r="W448" s="31"/>
      <c r="X448" s="30"/>
      <c r="Y448" s="30"/>
      <c r="Z448" s="30"/>
      <c r="AA448" s="30"/>
      <c r="AB448" s="31"/>
      <c r="AC448" s="30"/>
      <c r="AD448" s="30"/>
      <c r="AE448" s="30"/>
      <c r="AF448" s="31"/>
      <c r="AG448" s="23"/>
      <c r="AH448" s="23"/>
      <c r="AI448" s="32"/>
      <c r="AJ448" s="30"/>
      <c r="AK448" s="30"/>
      <c r="AL448" s="30"/>
      <c r="AM448" s="30"/>
      <c r="AN448" s="30"/>
      <c r="AO448" s="30"/>
      <c r="AP448" s="30"/>
      <c r="AQ448" s="30"/>
      <c r="AR448" s="23"/>
      <c r="AS448" s="23"/>
      <c r="AT448" s="32"/>
      <c r="AU448" s="356"/>
    </row>
    <row r="449" spans="1:47" s="361" customFormat="1" x14ac:dyDescent="0.25">
      <c r="A449" s="186"/>
      <c r="B449" s="43"/>
      <c r="C449" s="33"/>
      <c r="D449" s="34"/>
      <c r="E449" s="33"/>
      <c r="F449" s="34"/>
      <c r="G449" s="34"/>
      <c r="H449" s="33"/>
      <c r="I449" s="33"/>
      <c r="J449" s="34"/>
      <c r="K449" s="30"/>
      <c r="L449" s="30"/>
      <c r="M449" s="30"/>
      <c r="N449" s="30"/>
      <c r="O449" s="30"/>
      <c r="P449" s="30"/>
      <c r="Q449" s="30"/>
      <c r="R449" s="30"/>
      <c r="S449" s="30"/>
      <c r="T449" s="38"/>
      <c r="U449" s="38"/>
      <c r="V449" s="38"/>
      <c r="W449" s="31"/>
      <c r="X449" s="30"/>
      <c r="Y449" s="30"/>
      <c r="Z449" s="30"/>
      <c r="AA449" s="30"/>
      <c r="AB449" s="31"/>
      <c r="AC449" s="30"/>
      <c r="AD449" s="30"/>
      <c r="AE449" s="30"/>
      <c r="AF449" s="31"/>
      <c r="AG449" s="23"/>
      <c r="AH449" s="23"/>
      <c r="AI449" s="32"/>
      <c r="AJ449" s="30"/>
      <c r="AK449" s="30"/>
      <c r="AL449" s="30"/>
      <c r="AM449" s="30"/>
      <c r="AN449" s="30"/>
      <c r="AO449" s="30"/>
      <c r="AP449" s="30"/>
      <c r="AQ449" s="30"/>
      <c r="AR449" s="23"/>
      <c r="AS449" s="23"/>
      <c r="AT449" s="32"/>
      <c r="AU449" s="356"/>
    </row>
    <row r="450" spans="1:47" s="361" customFormat="1" x14ac:dyDescent="0.25">
      <c r="A450" s="186"/>
      <c r="B450" s="43"/>
      <c r="C450" s="33"/>
      <c r="D450" s="34"/>
      <c r="E450" s="33"/>
      <c r="F450" s="34"/>
      <c r="G450" s="34"/>
      <c r="H450" s="33"/>
      <c r="I450" s="33"/>
      <c r="J450" s="34"/>
      <c r="K450" s="30"/>
      <c r="L450" s="30"/>
      <c r="M450" s="30"/>
      <c r="N450" s="30"/>
      <c r="O450" s="30"/>
      <c r="P450" s="30"/>
      <c r="Q450" s="30"/>
      <c r="R450" s="30"/>
      <c r="S450" s="30"/>
      <c r="T450" s="38"/>
      <c r="U450" s="38"/>
      <c r="V450" s="38"/>
      <c r="W450" s="31"/>
      <c r="X450" s="30"/>
      <c r="Y450" s="30"/>
      <c r="Z450" s="30"/>
      <c r="AA450" s="30"/>
      <c r="AB450" s="31"/>
      <c r="AC450" s="30"/>
      <c r="AD450" s="30"/>
      <c r="AE450" s="30"/>
      <c r="AF450" s="31"/>
      <c r="AG450" s="23"/>
      <c r="AH450" s="23"/>
      <c r="AI450" s="32"/>
      <c r="AJ450" s="30"/>
      <c r="AK450" s="30"/>
      <c r="AL450" s="30"/>
      <c r="AM450" s="30"/>
      <c r="AN450" s="30"/>
      <c r="AO450" s="30"/>
      <c r="AP450" s="30"/>
      <c r="AQ450" s="30"/>
      <c r="AR450" s="23"/>
      <c r="AS450" s="23"/>
      <c r="AT450" s="32"/>
      <c r="AU450" s="356"/>
    </row>
    <row r="451" spans="1:47" s="361" customFormat="1" x14ac:dyDescent="0.25">
      <c r="A451" s="186"/>
      <c r="B451" s="43"/>
      <c r="C451" s="33"/>
      <c r="D451" s="34"/>
      <c r="E451" s="33"/>
      <c r="F451" s="34"/>
      <c r="G451" s="34"/>
      <c r="H451" s="33"/>
      <c r="I451" s="33"/>
      <c r="J451" s="34"/>
      <c r="K451" s="30"/>
      <c r="L451" s="30"/>
      <c r="M451" s="30"/>
      <c r="N451" s="30"/>
      <c r="O451" s="30"/>
      <c r="P451" s="30"/>
      <c r="Q451" s="30"/>
      <c r="R451" s="30"/>
      <c r="S451" s="30"/>
      <c r="T451" s="38"/>
      <c r="U451" s="38"/>
      <c r="V451" s="38"/>
      <c r="W451" s="31"/>
      <c r="X451" s="30"/>
      <c r="Y451" s="30"/>
      <c r="Z451" s="30"/>
      <c r="AA451" s="30"/>
      <c r="AB451" s="31"/>
      <c r="AC451" s="30"/>
      <c r="AD451" s="30"/>
      <c r="AE451" s="30"/>
      <c r="AF451" s="31"/>
      <c r="AG451" s="23"/>
      <c r="AH451" s="23"/>
      <c r="AI451" s="32"/>
      <c r="AJ451" s="30"/>
      <c r="AK451" s="30"/>
      <c r="AL451" s="30"/>
      <c r="AM451" s="30"/>
      <c r="AN451" s="30"/>
      <c r="AO451" s="30"/>
      <c r="AP451" s="30"/>
      <c r="AQ451" s="30"/>
      <c r="AR451" s="23"/>
      <c r="AS451" s="23"/>
      <c r="AT451" s="32"/>
      <c r="AU451" s="356"/>
    </row>
    <row r="452" spans="1:47" s="361" customFormat="1" x14ac:dyDescent="0.25">
      <c r="A452" s="186"/>
      <c r="B452" s="43"/>
      <c r="C452" s="33"/>
      <c r="D452" s="34"/>
      <c r="E452" s="33"/>
      <c r="F452" s="34"/>
      <c r="G452" s="34"/>
      <c r="H452" s="33"/>
      <c r="I452" s="33"/>
      <c r="J452" s="34"/>
      <c r="K452" s="30"/>
      <c r="L452" s="30"/>
      <c r="M452" s="30"/>
      <c r="N452" s="30"/>
      <c r="O452" s="30"/>
      <c r="P452" s="30"/>
      <c r="Q452" s="30"/>
      <c r="R452" s="30"/>
      <c r="S452" s="30"/>
      <c r="T452" s="38"/>
      <c r="U452" s="38"/>
      <c r="V452" s="38"/>
      <c r="W452" s="31"/>
      <c r="X452" s="30"/>
      <c r="Y452" s="30"/>
      <c r="Z452" s="30"/>
      <c r="AA452" s="30"/>
      <c r="AB452" s="31"/>
      <c r="AC452" s="30"/>
      <c r="AD452" s="30"/>
      <c r="AE452" s="30"/>
      <c r="AF452" s="31"/>
      <c r="AG452" s="23"/>
      <c r="AH452" s="23"/>
      <c r="AI452" s="32"/>
      <c r="AJ452" s="30"/>
      <c r="AK452" s="30"/>
      <c r="AL452" s="30"/>
      <c r="AM452" s="30"/>
      <c r="AN452" s="30"/>
      <c r="AO452" s="30"/>
      <c r="AP452" s="30"/>
      <c r="AQ452" s="30"/>
      <c r="AR452" s="23"/>
      <c r="AS452" s="23"/>
      <c r="AT452" s="32"/>
      <c r="AU452" s="356"/>
    </row>
    <row r="453" spans="1:47" s="361" customFormat="1" x14ac:dyDescent="0.25">
      <c r="A453" s="186"/>
      <c r="B453" s="43"/>
      <c r="C453" s="33"/>
      <c r="D453" s="34"/>
      <c r="E453" s="33"/>
      <c r="F453" s="34"/>
      <c r="G453" s="34"/>
      <c r="H453" s="33"/>
      <c r="I453" s="33"/>
      <c r="J453" s="34"/>
      <c r="K453" s="30"/>
      <c r="L453" s="30"/>
      <c r="M453" s="30"/>
      <c r="N453" s="30"/>
      <c r="O453" s="30"/>
      <c r="P453" s="30"/>
      <c r="Q453" s="30"/>
      <c r="R453" s="30"/>
      <c r="S453" s="30"/>
      <c r="T453" s="38"/>
      <c r="U453" s="38"/>
      <c r="V453" s="38"/>
      <c r="W453" s="31"/>
      <c r="X453" s="30"/>
      <c r="Y453" s="30"/>
      <c r="Z453" s="30"/>
      <c r="AA453" s="30"/>
      <c r="AB453" s="31"/>
      <c r="AC453" s="30"/>
      <c r="AD453" s="30"/>
      <c r="AE453" s="30"/>
      <c r="AF453" s="31"/>
      <c r="AG453" s="23"/>
      <c r="AH453" s="23"/>
      <c r="AI453" s="32"/>
      <c r="AJ453" s="30"/>
      <c r="AK453" s="30"/>
      <c r="AL453" s="30"/>
      <c r="AM453" s="30"/>
      <c r="AN453" s="30"/>
      <c r="AO453" s="30"/>
      <c r="AP453" s="30"/>
      <c r="AQ453" s="30"/>
      <c r="AR453" s="23"/>
      <c r="AS453" s="23"/>
      <c r="AT453" s="32"/>
      <c r="AU453" s="356"/>
    </row>
    <row r="454" spans="1:47" s="361" customFormat="1" x14ac:dyDescent="0.25">
      <c r="A454" s="186"/>
      <c r="B454" s="43"/>
      <c r="C454" s="33"/>
      <c r="D454" s="34"/>
      <c r="E454" s="33"/>
      <c r="F454" s="34"/>
      <c r="G454" s="34"/>
      <c r="H454" s="33"/>
      <c r="I454" s="33"/>
      <c r="J454" s="34"/>
      <c r="K454" s="30"/>
      <c r="L454" s="30"/>
      <c r="M454" s="30"/>
      <c r="N454" s="30"/>
      <c r="O454" s="30"/>
      <c r="P454" s="30"/>
      <c r="Q454" s="30"/>
      <c r="R454" s="30"/>
      <c r="S454" s="30"/>
      <c r="T454" s="38"/>
      <c r="U454" s="38"/>
      <c r="V454" s="38"/>
      <c r="W454" s="31"/>
      <c r="X454" s="30"/>
      <c r="Y454" s="30"/>
      <c r="Z454" s="30"/>
      <c r="AA454" s="30"/>
      <c r="AB454" s="31"/>
      <c r="AC454" s="30"/>
      <c r="AD454" s="30"/>
      <c r="AE454" s="30"/>
      <c r="AF454" s="31"/>
      <c r="AG454" s="23"/>
      <c r="AH454" s="23"/>
      <c r="AI454" s="32"/>
      <c r="AJ454" s="30"/>
      <c r="AK454" s="30"/>
      <c r="AL454" s="30"/>
      <c r="AM454" s="30"/>
      <c r="AN454" s="30"/>
      <c r="AO454" s="30"/>
      <c r="AP454" s="30"/>
      <c r="AQ454" s="30"/>
      <c r="AR454" s="23"/>
      <c r="AS454" s="23"/>
      <c r="AT454" s="32"/>
      <c r="AU454" s="356"/>
    </row>
    <row r="455" spans="1:47" s="361" customFormat="1" x14ac:dyDescent="0.25">
      <c r="A455" s="186"/>
      <c r="B455" s="43"/>
      <c r="C455" s="33"/>
      <c r="D455" s="34"/>
      <c r="E455" s="33"/>
      <c r="F455" s="34"/>
      <c r="G455" s="34"/>
      <c r="H455" s="33"/>
      <c r="I455" s="33"/>
      <c r="J455" s="34"/>
      <c r="K455" s="30"/>
      <c r="L455" s="30"/>
      <c r="M455" s="30"/>
      <c r="N455" s="30"/>
      <c r="O455" s="30"/>
      <c r="P455" s="30"/>
      <c r="Q455" s="30"/>
      <c r="R455" s="30"/>
      <c r="S455" s="30"/>
      <c r="T455" s="38"/>
      <c r="U455" s="38"/>
      <c r="V455" s="38"/>
      <c r="W455" s="31"/>
      <c r="X455" s="30"/>
      <c r="Y455" s="30"/>
      <c r="Z455" s="30"/>
      <c r="AA455" s="30"/>
      <c r="AB455" s="31"/>
      <c r="AC455" s="30"/>
      <c r="AD455" s="30"/>
      <c r="AE455" s="30"/>
      <c r="AF455" s="31"/>
      <c r="AG455" s="23"/>
      <c r="AH455" s="23"/>
      <c r="AI455" s="32"/>
      <c r="AJ455" s="30"/>
      <c r="AK455" s="30"/>
      <c r="AL455" s="30"/>
      <c r="AM455" s="30"/>
      <c r="AN455" s="30"/>
      <c r="AO455" s="30"/>
      <c r="AP455" s="30"/>
      <c r="AQ455" s="30"/>
      <c r="AR455" s="23"/>
      <c r="AS455" s="23"/>
      <c r="AT455" s="32"/>
      <c r="AU455" s="356"/>
    </row>
    <row r="456" spans="1:47" s="361" customFormat="1" x14ac:dyDescent="0.25">
      <c r="A456" s="186"/>
      <c r="B456" s="43"/>
      <c r="C456" s="33"/>
      <c r="D456" s="34"/>
      <c r="E456" s="33"/>
      <c r="F456" s="34"/>
      <c r="G456" s="34"/>
      <c r="H456" s="33"/>
      <c r="I456" s="33"/>
      <c r="J456" s="34"/>
      <c r="K456" s="30"/>
      <c r="L456" s="30"/>
      <c r="M456" s="30"/>
      <c r="N456" s="30"/>
      <c r="O456" s="30"/>
      <c r="P456" s="30"/>
      <c r="Q456" s="30"/>
      <c r="R456" s="30"/>
      <c r="S456" s="30"/>
      <c r="T456" s="38"/>
      <c r="U456" s="38"/>
      <c r="V456" s="38"/>
      <c r="W456" s="31"/>
      <c r="X456" s="30"/>
      <c r="Y456" s="30"/>
      <c r="Z456" s="30"/>
      <c r="AA456" s="30"/>
      <c r="AB456" s="31"/>
      <c r="AC456" s="30"/>
      <c r="AD456" s="30"/>
      <c r="AE456" s="30"/>
      <c r="AF456" s="31"/>
      <c r="AG456" s="23"/>
      <c r="AH456" s="23"/>
      <c r="AI456" s="32"/>
      <c r="AJ456" s="30"/>
      <c r="AK456" s="30"/>
      <c r="AL456" s="30"/>
      <c r="AM456" s="30"/>
      <c r="AN456" s="30"/>
      <c r="AO456" s="30"/>
      <c r="AP456" s="30"/>
      <c r="AQ456" s="30"/>
      <c r="AR456" s="23"/>
      <c r="AS456" s="23"/>
      <c r="AT456" s="32"/>
      <c r="AU456" s="356"/>
    </row>
    <row r="457" spans="1:47" s="361" customFormat="1" x14ac:dyDescent="0.25">
      <c r="A457" s="186"/>
      <c r="B457" s="43"/>
      <c r="C457" s="33"/>
      <c r="D457" s="34"/>
      <c r="E457" s="33"/>
      <c r="F457" s="34"/>
      <c r="G457" s="34"/>
      <c r="H457" s="33"/>
      <c r="I457" s="33"/>
      <c r="J457" s="34"/>
      <c r="K457" s="30"/>
      <c r="L457" s="30"/>
      <c r="M457" s="30"/>
      <c r="N457" s="30"/>
      <c r="O457" s="30"/>
      <c r="P457" s="30"/>
      <c r="Q457" s="30"/>
      <c r="R457" s="30"/>
      <c r="S457" s="30"/>
      <c r="T457" s="38"/>
      <c r="U457" s="38"/>
      <c r="V457" s="38"/>
      <c r="W457" s="31"/>
      <c r="X457" s="30"/>
      <c r="Y457" s="30"/>
      <c r="Z457" s="30"/>
      <c r="AA457" s="30"/>
      <c r="AB457" s="31"/>
      <c r="AC457" s="30"/>
      <c r="AD457" s="30"/>
      <c r="AE457" s="30"/>
      <c r="AF457" s="31"/>
      <c r="AG457" s="23"/>
      <c r="AH457" s="23"/>
      <c r="AI457" s="32"/>
      <c r="AJ457" s="30"/>
      <c r="AK457" s="30"/>
      <c r="AL457" s="30"/>
      <c r="AM457" s="30"/>
      <c r="AN457" s="30"/>
      <c r="AO457" s="30"/>
      <c r="AP457" s="30"/>
      <c r="AQ457" s="30"/>
      <c r="AR457" s="23"/>
      <c r="AS457" s="23"/>
      <c r="AT457" s="32"/>
      <c r="AU457" s="356"/>
    </row>
    <row r="458" spans="1:47" s="361" customFormat="1" x14ac:dyDescent="0.25">
      <c r="A458" s="186"/>
      <c r="B458" s="43"/>
      <c r="C458" s="33"/>
      <c r="D458" s="34"/>
      <c r="E458" s="33"/>
      <c r="F458" s="34"/>
      <c r="G458" s="34"/>
      <c r="H458" s="33"/>
      <c r="I458" s="33"/>
      <c r="J458" s="34"/>
      <c r="K458" s="30"/>
      <c r="L458" s="30"/>
      <c r="M458" s="30"/>
      <c r="N458" s="30"/>
      <c r="O458" s="30"/>
      <c r="P458" s="30"/>
      <c r="Q458" s="30"/>
      <c r="R458" s="30"/>
      <c r="S458" s="30"/>
      <c r="T458" s="38"/>
      <c r="U458" s="38"/>
      <c r="V458" s="38"/>
      <c r="W458" s="31"/>
      <c r="X458" s="30"/>
      <c r="Y458" s="30"/>
      <c r="Z458" s="30"/>
      <c r="AA458" s="30"/>
      <c r="AB458" s="31"/>
      <c r="AC458" s="30"/>
      <c r="AD458" s="30"/>
      <c r="AE458" s="30"/>
      <c r="AF458" s="31"/>
      <c r="AG458" s="23"/>
      <c r="AH458" s="23"/>
      <c r="AI458" s="32"/>
      <c r="AJ458" s="30"/>
      <c r="AK458" s="30"/>
      <c r="AL458" s="30"/>
      <c r="AM458" s="30"/>
      <c r="AN458" s="30"/>
      <c r="AO458" s="30"/>
      <c r="AP458" s="30"/>
      <c r="AQ458" s="30"/>
      <c r="AR458" s="23"/>
      <c r="AS458" s="23"/>
      <c r="AT458" s="32"/>
      <c r="AU458" s="356"/>
    </row>
    <row r="459" spans="1:47" s="361" customFormat="1" x14ac:dyDescent="0.25">
      <c r="A459" s="186"/>
      <c r="B459" s="43"/>
      <c r="C459" s="33"/>
      <c r="D459" s="34"/>
      <c r="E459" s="33"/>
      <c r="F459" s="34"/>
      <c r="G459" s="34"/>
      <c r="H459" s="33"/>
      <c r="I459" s="33"/>
      <c r="J459" s="34"/>
      <c r="K459" s="30"/>
      <c r="L459" s="30"/>
      <c r="M459" s="30"/>
      <c r="N459" s="30"/>
      <c r="O459" s="30"/>
      <c r="P459" s="30"/>
      <c r="Q459" s="30"/>
      <c r="R459" s="30"/>
      <c r="S459" s="30"/>
      <c r="T459" s="38"/>
      <c r="U459" s="38"/>
      <c r="V459" s="38"/>
      <c r="W459" s="31"/>
      <c r="X459" s="30"/>
      <c r="Y459" s="30"/>
      <c r="Z459" s="30"/>
      <c r="AA459" s="30"/>
      <c r="AB459" s="31"/>
      <c r="AC459" s="30"/>
      <c r="AD459" s="30"/>
      <c r="AE459" s="30"/>
      <c r="AF459" s="31"/>
      <c r="AG459" s="23"/>
      <c r="AH459" s="23"/>
      <c r="AI459" s="32"/>
      <c r="AJ459" s="30"/>
      <c r="AK459" s="30"/>
      <c r="AL459" s="30"/>
      <c r="AM459" s="30"/>
      <c r="AN459" s="30"/>
      <c r="AO459" s="30"/>
      <c r="AP459" s="30"/>
      <c r="AQ459" s="30"/>
      <c r="AR459" s="23"/>
      <c r="AS459" s="23"/>
      <c r="AT459" s="32"/>
      <c r="AU459" s="356"/>
    </row>
    <row r="460" spans="1:47" s="361" customFormat="1" x14ac:dyDescent="0.25">
      <c r="A460" s="186"/>
      <c r="B460" s="43"/>
      <c r="C460" s="33"/>
      <c r="D460" s="34"/>
      <c r="E460" s="33"/>
      <c r="F460" s="34"/>
      <c r="G460" s="34"/>
      <c r="H460" s="33"/>
      <c r="I460" s="33"/>
      <c r="J460" s="34"/>
      <c r="K460" s="30"/>
      <c r="L460" s="30"/>
      <c r="M460" s="30"/>
      <c r="N460" s="30"/>
      <c r="O460" s="30"/>
      <c r="P460" s="30"/>
      <c r="Q460" s="30"/>
      <c r="R460" s="30"/>
      <c r="S460" s="30"/>
      <c r="T460" s="38"/>
      <c r="U460" s="38"/>
      <c r="V460" s="38"/>
      <c r="W460" s="31"/>
      <c r="X460" s="30"/>
      <c r="Y460" s="30"/>
      <c r="Z460" s="30"/>
      <c r="AA460" s="30"/>
      <c r="AB460" s="31"/>
      <c r="AC460" s="30"/>
      <c r="AD460" s="30"/>
      <c r="AE460" s="30"/>
      <c r="AF460" s="31"/>
      <c r="AG460" s="23"/>
      <c r="AH460" s="23"/>
      <c r="AI460" s="32"/>
      <c r="AJ460" s="30"/>
      <c r="AK460" s="30"/>
      <c r="AL460" s="30"/>
      <c r="AM460" s="30"/>
      <c r="AN460" s="30"/>
      <c r="AO460" s="30"/>
      <c r="AP460" s="30"/>
      <c r="AQ460" s="30"/>
      <c r="AR460" s="23"/>
      <c r="AS460" s="23"/>
      <c r="AT460" s="32"/>
      <c r="AU460" s="356"/>
    </row>
    <row r="461" spans="1:47" s="361" customFormat="1" x14ac:dyDescent="0.25">
      <c r="A461" s="186"/>
      <c r="B461" s="43"/>
      <c r="C461" s="33"/>
      <c r="D461" s="34"/>
      <c r="E461" s="33"/>
      <c r="F461" s="34"/>
      <c r="G461" s="34"/>
      <c r="H461" s="33"/>
      <c r="I461" s="33"/>
      <c r="J461" s="34"/>
      <c r="K461" s="30"/>
      <c r="L461" s="30"/>
      <c r="M461" s="30"/>
      <c r="N461" s="30"/>
      <c r="O461" s="30"/>
      <c r="P461" s="30"/>
      <c r="Q461" s="30"/>
      <c r="R461" s="30"/>
      <c r="S461" s="30"/>
      <c r="T461" s="38"/>
      <c r="U461" s="38"/>
      <c r="V461" s="38"/>
      <c r="W461" s="31"/>
      <c r="X461" s="30"/>
      <c r="Y461" s="30"/>
      <c r="Z461" s="30"/>
      <c r="AA461" s="30"/>
      <c r="AB461" s="31"/>
      <c r="AC461" s="30"/>
      <c r="AD461" s="30"/>
      <c r="AE461" s="30"/>
      <c r="AF461" s="31"/>
      <c r="AG461" s="23"/>
      <c r="AH461" s="23"/>
      <c r="AI461" s="32"/>
      <c r="AJ461" s="30"/>
      <c r="AK461" s="30"/>
      <c r="AL461" s="30"/>
      <c r="AM461" s="30"/>
      <c r="AN461" s="30"/>
      <c r="AO461" s="30"/>
      <c r="AP461" s="30"/>
      <c r="AQ461" s="30"/>
      <c r="AR461" s="23"/>
      <c r="AS461" s="23"/>
      <c r="AT461" s="32"/>
      <c r="AU461" s="356"/>
    </row>
    <row r="462" spans="1:47" s="361" customFormat="1" x14ac:dyDescent="0.25">
      <c r="A462" s="186"/>
      <c r="B462" s="43"/>
      <c r="C462" s="33"/>
      <c r="D462" s="34"/>
      <c r="E462" s="33"/>
      <c r="F462" s="34"/>
      <c r="G462" s="34"/>
      <c r="H462" s="33"/>
      <c r="I462" s="33"/>
      <c r="J462" s="34"/>
      <c r="K462" s="30"/>
      <c r="L462" s="30"/>
      <c r="M462" s="30"/>
      <c r="N462" s="30"/>
      <c r="O462" s="30"/>
      <c r="P462" s="30"/>
      <c r="Q462" s="30"/>
      <c r="R462" s="30"/>
      <c r="S462" s="30"/>
      <c r="T462" s="38"/>
      <c r="U462" s="38"/>
      <c r="V462" s="38"/>
      <c r="W462" s="31"/>
      <c r="X462" s="30"/>
      <c r="Y462" s="30"/>
      <c r="Z462" s="30"/>
      <c r="AA462" s="30"/>
      <c r="AB462" s="31"/>
      <c r="AC462" s="30"/>
      <c r="AD462" s="30"/>
      <c r="AE462" s="30"/>
      <c r="AF462" s="31"/>
      <c r="AG462" s="23"/>
      <c r="AH462" s="23"/>
      <c r="AI462" s="32"/>
      <c r="AJ462" s="30"/>
      <c r="AK462" s="30"/>
      <c r="AL462" s="30"/>
      <c r="AM462" s="30"/>
      <c r="AN462" s="30"/>
      <c r="AO462" s="30"/>
      <c r="AP462" s="30"/>
      <c r="AQ462" s="30"/>
      <c r="AR462" s="23"/>
      <c r="AS462" s="23"/>
      <c r="AT462" s="32"/>
      <c r="AU462" s="356"/>
    </row>
    <row r="463" spans="1:47" s="361" customFormat="1" x14ac:dyDescent="0.25">
      <c r="A463" s="186"/>
      <c r="B463" s="43"/>
      <c r="C463" s="33"/>
      <c r="D463" s="34"/>
      <c r="E463" s="33"/>
      <c r="F463" s="34"/>
      <c r="G463" s="34"/>
      <c r="H463" s="33"/>
      <c r="I463" s="33"/>
      <c r="J463" s="34"/>
      <c r="K463" s="30"/>
      <c r="L463" s="30"/>
      <c r="M463" s="30"/>
      <c r="N463" s="30"/>
      <c r="O463" s="30"/>
      <c r="P463" s="30"/>
      <c r="Q463" s="30"/>
      <c r="R463" s="30"/>
      <c r="S463" s="30"/>
      <c r="T463" s="38"/>
      <c r="U463" s="38"/>
      <c r="V463" s="38"/>
      <c r="W463" s="31"/>
      <c r="X463" s="30"/>
      <c r="Y463" s="30"/>
      <c r="Z463" s="30"/>
      <c r="AA463" s="30"/>
      <c r="AB463" s="31"/>
      <c r="AC463" s="30"/>
      <c r="AD463" s="30"/>
      <c r="AE463" s="30"/>
      <c r="AF463" s="31"/>
      <c r="AG463" s="23"/>
      <c r="AH463" s="23"/>
      <c r="AI463" s="32"/>
      <c r="AJ463" s="30"/>
      <c r="AK463" s="30"/>
      <c r="AL463" s="30"/>
      <c r="AM463" s="30"/>
      <c r="AN463" s="30"/>
      <c r="AO463" s="30"/>
      <c r="AP463" s="30"/>
      <c r="AQ463" s="30"/>
      <c r="AR463" s="23"/>
      <c r="AS463" s="23"/>
      <c r="AT463" s="32"/>
      <c r="AU463" s="356"/>
    </row>
    <row r="464" spans="1:47" s="361" customFormat="1" x14ac:dyDescent="0.25">
      <c r="A464" s="186"/>
      <c r="B464" s="43"/>
      <c r="C464" s="33"/>
      <c r="D464" s="34"/>
      <c r="E464" s="33"/>
      <c r="F464" s="34"/>
      <c r="G464" s="34"/>
      <c r="H464" s="33"/>
      <c r="I464" s="33"/>
      <c r="J464" s="34"/>
      <c r="K464" s="30"/>
      <c r="L464" s="30"/>
      <c r="M464" s="30"/>
      <c r="N464" s="30"/>
      <c r="O464" s="30"/>
      <c r="P464" s="30"/>
      <c r="Q464" s="30"/>
      <c r="R464" s="30"/>
      <c r="S464" s="30"/>
      <c r="T464" s="38"/>
      <c r="U464" s="38"/>
      <c r="V464" s="38"/>
      <c r="W464" s="31"/>
      <c r="X464" s="30"/>
      <c r="Y464" s="30"/>
      <c r="Z464" s="30"/>
      <c r="AA464" s="30"/>
      <c r="AB464" s="31"/>
      <c r="AC464" s="30"/>
      <c r="AD464" s="30"/>
      <c r="AE464" s="30"/>
      <c r="AF464" s="31"/>
      <c r="AG464" s="23"/>
      <c r="AH464" s="23"/>
      <c r="AI464" s="32"/>
      <c r="AJ464" s="30"/>
      <c r="AK464" s="30"/>
      <c r="AL464" s="30"/>
      <c r="AM464" s="30"/>
      <c r="AN464" s="30"/>
      <c r="AO464" s="30"/>
      <c r="AP464" s="30"/>
      <c r="AQ464" s="30"/>
      <c r="AR464" s="23"/>
      <c r="AS464" s="23"/>
      <c r="AT464" s="32"/>
      <c r="AU464" s="356"/>
    </row>
    <row r="465" spans="1:47" s="361" customFormat="1" x14ac:dyDescent="0.25">
      <c r="A465" s="186"/>
      <c r="B465" s="43"/>
      <c r="C465" s="33"/>
      <c r="D465" s="34"/>
      <c r="E465" s="33"/>
      <c r="F465" s="34"/>
      <c r="G465" s="34"/>
      <c r="H465" s="33"/>
      <c r="I465" s="33"/>
      <c r="J465" s="34"/>
      <c r="K465" s="30"/>
      <c r="L465" s="30"/>
      <c r="M465" s="30"/>
      <c r="N465" s="30"/>
      <c r="O465" s="30"/>
      <c r="P465" s="30"/>
      <c r="Q465" s="30"/>
      <c r="R465" s="30"/>
      <c r="S465" s="30"/>
      <c r="T465" s="38"/>
      <c r="U465" s="38"/>
      <c r="V465" s="38"/>
      <c r="W465" s="31"/>
      <c r="X465" s="30"/>
      <c r="Y465" s="30"/>
      <c r="Z465" s="30"/>
      <c r="AA465" s="30"/>
      <c r="AB465" s="31"/>
      <c r="AC465" s="30"/>
      <c r="AD465" s="30"/>
      <c r="AE465" s="30"/>
      <c r="AF465" s="31"/>
      <c r="AG465" s="23"/>
      <c r="AH465" s="23"/>
      <c r="AI465" s="32"/>
      <c r="AJ465" s="30"/>
      <c r="AK465" s="30"/>
      <c r="AL465" s="30"/>
      <c r="AM465" s="30"/>
      <c r="AN465" s="30"/>
      <c r="AO465" s="30"/>
      <c r="AP465" s="30"/>
      <c r="AQ465" s="30"/>
      <c r="AR465" s="23"/>
      <c r="AS465" s="23"/>
      <c r="AT465" s="32"/>
      <c r="AU465" s="356"/>
    </row>
    <row r="466" spans="1:47" s="361" customFormat="1" x14ac:dyDescent="0.25">
      <c r="A466" s="186"/>
      <c r="B466" s="43"/>
      <c r="C466" s="33"/>
      <c r="D466" s="34"/>
      <c r="E466" s="33"/>
      <c r="F466" s="34"/>
      <c r="G466" s="34"/>
      <c r="H466" s="33"/>
      <c r="I466" s="33"/>
      <c r="J466" s="34"/>
      <c r="K466" s="30"/>
      <c r="L466" s="30"/>
      <c r="M466" s="30"/>
      <c r="N466" s="30"/>
      <c r="O466" s="30"/>
      <c r="P466" s="30"/>
      <c r="Q466" s="30"/>
      <c r="R466" s="30"/>
      <c r="S466" s="30"/>
      <c r="T466" s="38"/>
      <c r="U466" s="38"/>
      <c r="V466" s="38"/>
      <c r="W466" s="31"/>
      <c r="X466" s="30"/>
      <c r="Y466" s="30"/>
      <c r="Z466" s="30"/>
      <c r="AA466" s="30"/>
      <c r="AB466" s="31"/>
      <c r="AC466" s="30"/>
      <c r="AD466" s="30"/>
      <c r="AE466" s="30"/>
      <c r="AF466" s="31"/>
      <c r="AG466" s="23"/>
      <c r="AH466" s="23"/>
      <c r="AI466" s="32"/>
      <c r="AJ466" s="30"/>
      <c r="AK466" s="30"/>
      <c r="AL466" s="30"/>
      <c r="AM466" s="30"/>
      <c r="AN466" s="30"/>
      <c r="AO466" s="30"/>
      <c r="AP466" s="30"/>
      <c r="AQ466" s="30"/>
      <c r="AR466" s="23"/>
      <c r="AS466" s="23"/>
      <c r="AT466" s="32"/>
      <c r="AU466" s="356"/>
    </row>
    <row r="467" spans="1:47" s="361" customFormat="1" x14ac:dyDescent="0.25">
      <c r="A467" s="186"/>
      <c r="B467" s="43"/>
      <c r="C467" s="33"/>
      <c r="D467" s="34"/>
      <c r="E467" s="33"/>
      <c r="F467" s="34"/>
      <c r="G467" s="34"/>
      <c r="H467" s="33"/>
      <c r="I467" s="33"/>
      <c r="J467" s="34"/>
      <c r="K467" s="30"/>
      <c r="L467" s="30"/>
      <c r="M467" s="30"/>
      <c r="N467" s="30"/>
      <c r="O467" s="30"/>
      <c r="P467" s="30"/>
      <c r="Q467" s="30"/>
      <c r="R467" s="30"/>
      <c r="S467" s="30"/>
      <c r="T467" s="38"/>
      <c r="U467" s="38"/>
      <c r="V467" s="38"/>
      <c r="W467" s="31"/>
      <c r="X467" s="30"/>
      <c r="Y467" s="30"/>
      <c r="Z467" s="30"/>
      <c r="AA467" s="30"/>
      <c r="AB467" s="31"/>
      <c r="AC467" s="30"/>
      <c r="AD467" s="30"/>
      <c r="AE467" s="30"/>
      <c r="AF467" s="31"/>
      <c r="AG467" s="23"/>
      <c r="AH467" s="23"/>
      <c r="AI467" s="32"/>
      <c r="AJ467" s="30"/>
      <c r="AK467" s="30"/>
      <c r="AL467" s="30"/>
      <c r="AM467" s="30"/>
      <c r="AN467" s="30"/>
      <c r="AO467" s="30"/>
      <c r="AP467" s="30"/>
      <c r="AQ467" s="30"/>
      <c r="AR467" s="23"/>
      <c r="AS467" s="23"/>
      <c r="AT467" s="32"/>
      <c r="AU467" s="356"/>
    </row>
    <row r="468" spans="1:47" s="361" customFormat="1" x14ac:dyDescent="0.25">
      <c r="A468" s="186"/>
      <c r="B468" s="43"/>
      <c r="C468" s="33"/>
      <c r="D468" s="34"/>
      <c r="E468" s="33"/>
      <c r="F468" s="34"/>
      <c r="G468" s="34"/>
      <c r="H468" s="33"/>
      <c r="I468" s="33"/>
      <c r="J468" s="34"/>
      <c r="K468" s="30"/>
      <c r="L468" s="30"/>
      <c r="M468" s="30"/>
      <c r="N468" s="30"/>
      <c r="O468" s="30"/>
      <c r="P468" s="30"/>
      <c r="Q468" s="30"/>
      <c r="R468" s="30"/>
      <c r="S468" s="30"/>
      <c r="T468" s="38"/>
      <c r="U468" s="38"/>
      <c r="V468" s="38"/>
      <c r="W468" s="31"/>
      <c r="X468" s="30"/>
      <c r="Y468" s="30"/>
      <c r="Z468" s="30"/>
      <c r="AA468" s="30"/>
      <c r="AB468" s="31"/>
      <c r="AC468" s="30"/>
      <c r="AD468" s="30"/>
      <c r="AE468" s="30"/>
      <c r="AF468" s="31"/>
      <c r="AG468" s="23"/>
      <c r="AH468" s="23"/>
      <c r="AI468" s="32"/>
      <c r="AJ468" s="30"/>
      <c r="AK468" s="30"/>
      <c r="AL468" s="30"/>
      <c r="AM468" s="30"/>
      <c r="AN468" s="30"/>
      <c r="AO468" s="30"/>
      <c r="AP468" s="30"/>
      <c r="AQ468" s="30"/>
      <c r="AR468" s="23"/>
      <c r="AS468" s="23"/>
      <c r="AT468" s="32"/>
      <c r="AU468" s="356"/>
    </row>
    <row r="469" spans="1:47" s="361" customFormat="1" x14ac:dyDescent="0.25">
      <c r="A469" s="186"/>
      <c r="B469" s="43"/>
      <c r="C469" s="33"/>
      <c r="D469" s="34"/>
      <c r="E469" s="33"/>
      <c r="F469" s="34"/>
      <c r="G469" s="34"/>
      <c r="H469" s="33"/>
      <c r="I469" s="33"/>
      <c r="J469" s="34"/>
      <c r="K469" s="30"/>
      <c r="L469" s="30"/>
      <c r="M469" s="30"/>
      <c r="N469" s="30"/>
      <c r="O469" s="30"/>
      <c r="P469" s="30"/>
      <c r="Q469" s="30"/>
      <c r="R469" s="30"/>
      <c r="S469" s="30"/>
      <c r="T469" s="38"/>
      <c r="U469" s="38"/>
      <c r="V469" s="38"/>
      <c r="W469" s="31"/>
      <c r="X469" s="30"/>
      <c r="Y469" s="30"/>
      <c r="Z469" s="30"/>
      <c r="AA469" s="30"/>
      <c r="AB469" s="31"/>
      <c r="AC469" s="30"/>
      <c r="AD469" s="30"/>
      <c r="AE469" s="30"/>
      <c r="AF469" s="31"/>
      <c r="AG469" s="23"/>
      <c r="AH469" s="23"/>
      <c r="AI469" s="32"/>
      <c r="AJ469" s="30"/>
      <c r="AK469" s="30"/>
      <c r="AL469" s="30"/>
      <c r="AM469" s="30"/>
      <c r="AN469" s="30"/>
      <c r="AO469" s="30"/>
      <c r="AP469" s="30"/>
      <c r="AQ469" s="30"/>
      <c r="AR469" s="23"/>
      <c r="AS469" s="23"/>
      <c r="AT469" s="32"/>
      <c r="AU469" s="356"/>
    </row>
    <row r="470" spans="1:47" s="361" customFormat="1" x14ac:dyDescent="0.25">
      <c r="A470" s="186"/>
      <c r="B470" s="43"/>
      <c r="C470" s="33"/>
      <c r="D470" s="34"/>
      <c r="E470" s="33"/>
      <c r="F470" s="34"/>
      <c r="G470" s="34"/>
      <c r="H470" s="33"/>
      <c r="I470" s="33"/>
      <c r="J470" s="34"/>
      <c r="K470" s="30"/>
      <c r="L470" s="30"/>
      <c r="M470" s="30"/>
      <c r="N470" s="30"/>
      <c r="O470" s="30"/>
      <c r="P470" s="30"/>
      <c r="Q470" s="30"/>
      <c r="R470" s="30"/>
      <c r="S470" s="30"/>
      <c r="T470" s="38"/>
      <c r="U470" s="38"/>
      <c r="V470" s="38"/>
      <c r="W470" s="31"/>
      <c r="X470" s="30"/>
      <c r="Y470" s="30"/>
      <c r="Z470" s="30"/>
      <c r="AA470" s="30"/>
      <c r="AB470" s="31"/>
      <c r="AC470" s="30"/>
      <c r="AD470" s="30"/>
      <c r="AE470" s="30"/>
      <c r="AF470" s="31"/>
      <c r="AG470" s="23"/>
      <c r="AH470" s="23"/>
      <c r="AI470" s="32"/>
      <c r="AJ470" s="30"/>
      <c r="AK470" s="30"/>
      <c r="AL470" s="30"/>
      <c r="AM470" s="30"/>
      <c r="AN470" s="30"/>
      <c r="AO470" s="30"/>
      <c r="AP470" s="30"/>
      <c r="AQ470" s="30"/>
      <c r="AR470" s="23"/>
      <c r="AS470" s="23"/>
      <c r="AT470" s="32"/>
      <c r="AU470" s="356"/>
    </row>
    <row r="471" spans="1:47" s="361" customFormat="1" x14ac:dyDescent="0.25">
      <c r="A471" s="186"/>
      <c r="B471" s="43"/>
      <c r="C471" s="33"/>
      <c r="D471" s="34"/>
      <c r="E471" s="33"/>
      <c r="F471" s="34"/>
      <c r="G471" s="34"/>
      <c r="H471" s="33"/>
      <c r="I471" s="33"/>
      <c r="J471" s="34"/>
      <c r="K471" s="30"/>
      <c r="L471" s="30"/>
      <c r="M471" s="30"/>
      <c r="N471" s="30"/>
      <c r="O471" s="30"/>
      <c r="P471" s="30"/>
      <c r="Q471" s="30"/>
      <c r="R471" s="30"/>
      <c r="S471" s="30"/>
      <c r="T471" s="38"/>
      <c r="U471" s="38"/>
      <c r="V471" s="38"/>
      <c r="W471" s="31"/>
      <c r="X471" s="30"/>
      <c r="Y471" s="30"/>
      <c r="Z471" s="30"/>
      <c r="AA471" s="30"/>
      <c r="AB471" s="31"/>
      <c r="AC471" s="30"/>
      <c r="AD471" s="30"/>
      <c r="AE471" s="30"/>
      <c r="AF471" s="31"/>
      <c r="AG471" s="23"/>
      <c r="AH471" s="23"/>
      <c r="AI471" s="32"/>
      <c r="AJ471" s="30"/>
      <c r="AK471" s="30"/>
      <c r="AL471" s="30"/>
      <c r="AM471" s="30"/>
      <c r="AN471" s="30"/>
      <c r="AO471" s="30"/>
      <c r="AP471" s="30"/>
      <c r="AQ471" s="30"/>
      <c r="AR471" s="23"/>
      <c r="AS471" s="23"/>
      <c r="AT471" s="32"/>
      <c r="AU471" s="356"/>
    </row>
    <row r="472" spans="1:47" s="361" customFormat="1" x14ac:dyDescent="0.25">
      <c r="A472" s="186"/>
      <c r="B472" s="43"/>
      <c r="C472" s="33"/>
      <c r="D472" s="34"/>
      <c r="E472" s="33"/>
      <c r="F472" s="34"/>
      <c r="G472" s="34"/>
      <c r="H472" s="33"/>
      <c r="I472" s="33"/>
      <c r="J472" s="34"/>
      <c r="K472" s="30"/>
      <c r="L472" s="30"/>
      <c r="M472" s="30"/>
      <c r="N472" s="30"/>
      <c r="O472" s="30"/>
      <c r="P472" s="30"/>
      <c r="Q472" s="30"/>
      <c r="R472" s="30"/>
      <c r="S472" s="30"/>
      <c r="T472" s="38"/>
      <c r="U472" s="38"/>
      <c r="V472" s="38"/>
      <c r="W472" s="31"/>
      <c r="X472" s="30"/>
      <c r="Y472" s="30"/>
      <c r="Z472" s="30"/>
      <c r="AA472" s="30"/>
      <c r="AB472" s="31"/>
      <c r="AC472" s="30"/>
      <c r="AD472" s="30"/>
      <c r="AE472" s="30"/>
      <c r="AF472" s="31"/>
      <c r="AG472" s="23"/>
      <c r="AH472" s="23"/>
      <c r="AI472" s="32"/>
      <c r="AJ472" s="30"/>
      <c r="AK472" s="30"/>
      <c r="AL472" s="30"/>
      <c r="AM472" s="30"/>
      <c r="AN472" s="30"/>
      <c r="AO472" s="30"/>
      <c r="AP472" s="30"/>
      <c r="AQ472" s="30"/>
      <c r="AR472" s="23"/>
      <c r="AS472" s="23"/>
      <c r="AT472" s="32"/>
      <c r="AU472" s="356"/>
    </row>
    <row r="473" spans="1:47" s="361" customFormat="1" x14ac:dyDescent="0.25">
      <c r="A473" s="186"/>
      <c r="B473" s="43"/>
      <c r="C473" s="33"/>
      <c r="D473" s="34"/>
      <c r="E473" s="33"/>
      <c r="F473" s="34"/>
      <c r="G473" s="34"/>
      <c r="H473" s="33"/>
      <c r="I473" s="33"/>
      <c r="J473" s="34"/>
      <c r="K473" s="30"/>
      <c r="L473" s="30"/>
      <c r="M473" s="30"/>
      <c r="N473" s="30"/>
      <c r="O473" s="30"/>
      <c r="P473" s="30"/>
      <c r="Q473" s="30"/>
      <c r="R473" s="30"/>
      <c r="S473" s="30"/>
      <c r="T473" s="38"/>
      <c r="U473" s="38"/>
      <c r="V473" s="38"/>
      <c r="W473" s="31"/>
      <c r="X473" s="30"/>
      <c r="Y473" s="30"/>
      <c r="Z473" s="30"/>
      <c r="AA473" s="30"/>
      <c r="AB473" s="31"/>
      <c r="AC473" s="30"/>
      <c r="AD473" s="30"/>
      <c r="AE473" s="30"/>
      <c r="AF473" s="31"/>
      <c r="AG473" s="23"/>
      <c r="AH473" s="23"/>
      <c r="AI473" s="32"/>
      <c r="AJ473" s="30"/>
      <c r="AK473" s="30"/>
      <c r="AL473" s="30"/>
      <c r="AM473" s="30"/>
      <c r="AN473" s="30"/>
      <c r="AO473" s="30"/>
      <c r="AP473" s="30"/>
      <c r="AQ473" s="30"/>
      <c r="AR473" s="23"/>
      <c r="AS473" s="23"/>
      <c r="AT473" s="32"/>
      <c r="AU473" s="356"/>
    </row>
    <row r="474" spans="1:47" s="361" customFormat="1" x14ac:dyDescent="0.25">
      <c r="A474" s="186"/>
      <c r="B474" s="43"/>
      <c r="C474" s="33"/>
      <c r="D474" s="34"/>
      <c r="E474" s="33"/>
      <c r="F474" s="34"/>
      <c r="G474" s="34"/>
      <c r="H474" s="33"/>
      <c r="I474" s="33"/>
      <c r="J474" s="34"/>
      <c r="K474" s="30"/>
      <c r="L474" s="30"/>
      <c r="M474" s="30"/>
      <c r="N474" s="30"/>
      <c r="O474" s="30"/>
      <c r="P474" s="30"/>
      <c r="Q474" s="30"/>
      <c r="R474" s="30"/>
      <c r="S474" s="30"/>
      <c r="T474" s="38"/>
      <c r="U474" s="38"/>
      <c r="V474" s="38"/>
      <c r="W474" s="31"/>
      <c r="X474" s="30"/>
      <c r="Y474" s="30"/>
      <c r="Z474" s="30"/>
      <c r="AA474" s="30"/>
      <c r="AB474" s="31"/>
      <c r="AC474" s="30"/>
      <c r="AD474" s="30"/>
      <c r="AE474" s="30"/>
      <c r="AF474" s="31"/>
      <c r="AG474" s="23"/>
      <c r="AH474" s="23"/>
      <c r="AI474" s="32"/>
      <c r="AJ474" s="30"/>
      <c r="AK474" s="30"/>
      <c r="AL474" s="30"/>
      <c r="AM474" s="30"/>
      <c r="AN474" s="30"/>
      <c r="AO474" s="30"/>
      <c r="AP474" s="30"/>
      <c r="AQ474" s="30"/>
      <c r="AR474" s="23"/>
      <c r="AS474" s="23"/>
      <c r="AT474" s="32"/>
      <c r="AU474" s="356"/>
    </row>
    <row r="475" spans="1:47" s="361" customFormat="1" x14ac:dyDescent="0.25">
      <c r="A475" s="186"/>
      <c r="B475" s="43"/>
      <c r="C475" s="33"/>
      <c r="D475" s="34"/>
      <c r="E475" s="33"/>
      <c r="F475" s="34"/>
      <c r="G475" s="34"/>
      <c r="H475" s="33"/>
      <c r="I475" s="33"/>
      <c r="J475" s="34"/>
      <c r="K475" s="30"/>
      <c r="L475" s="30"/>
      <c r="M475" s="30"/>
      <c r="N475" s="30"/>
      <c r="O475" s="30"/>
      <c r="P475" s="30"/>
      <c r="Q475" s="30"/>
      <c r="R475" s="30"/>
      <c r="S475" s="30"/>
      <c r="T475" s="38"/>
      <c r="U475" s="38"/>
      <c r="V475" s="38"/>
      <c r="W475" s="31"/>
      <c r="X475" s="30"/>
      <c r="Y475" s="30"/>
      <c r="Z475" s="30"/>
      <c r="AA475" s="30"/>
      <c r="AB475" s="31"/>
      <c r="AC475" s="30"/>
      <c r="AD475" s="30"/>
      <c r="AE475" s="30"/>
      <c r="AF475" s="31"/>
      <c r="AG475" s="23"/>
      <c r="AH475" s="23"/>
      <c r="AI475" s="32"/>
      <c r="AJ475" s="30"/>
      <c r="AK475" s="30"/>
      <c r="AL475" s="30"/>
      <c r="AM475" s="30"/>
      <c r="AN475" s="30"/>
      <c r="AO475" s="30"/>
      <c r="AP475" s="30"/>
      <c r="AQ475" s="30"/>
      <c r="AR475" s="23"/>
      <c r="AS475" s="23"/>
      <c r="AT475" s="32"/>
      <c r="AU475" s="356"/>
    </row>
    <row r="476" spans="1:47" s="361" customFormat="1" x14ac:dyDescent="0.25">
      <c r="A476" s="186"/>
      <c r="B476" s="43"/>
      <c r="C476" s="33"/>
      <c r="D476" s="34"/>
      <c r="E476" s="33"/>
      <c r="F476" s="34"/>
      <c r="G476" s="34"/>
      <c r="H476" s="33"/>
      <c r="I476" s="33"/>
      <c r="J476" s="34"/>
      <c r="K476" s="30"/>
      <c r="L476" s="30"/>
      <c r="M476" s="30"/>
      <c r="N476" s="30"/>
      <c r="O476" s="30"/>
      <c r="P476" s="30"/>
      <c r="Q476" s="30"/>
      <c r="R476" s="30"/>
      <c r="S476" s="30"/>
      <c r="T476" s="38"/>
      <c r="U476" s="38"/>
      <c r="V476" s="38"/>
      <c r="W476" s="31"/>
      <c r="X476" s="30"/>
      <c r="Y476" s="30"/>
      <c r="Z476" s="30"/>
      <c r="AA476" s="30"/>
      <c r="AB476" s="31"/>
      <c r="AC476" s="30"/>
      <c r="AD476" s="30"/>
      <c r="AE476" s="30"/>
      <c r="AF476" s="31"/>
      <c r="AG476" s="23"/>
      <c r="AH476" s="23"/>
      <c r="AI476" s="32"/>
      <c r="AJ476" s="30"/>
      <c r="AK476" s="30"/>
      <c r="AL476" s="30"/>
      <c r="AM476" s="30"/>
      <c r="AN476" s="30"/>
      <c r="AO476" s="30"/>
      <c r="AP476" s="30"/>
      <c r="AQ476" s="30"/>
      <c r="AR476" s="23"/>
      <c r="AS476" s="23"/>
      <c r="AT476" s="32"/>
      <c r="AU476" s="356"/>
    </row>
    <row r="477" spans="1:47" s="361" customFormat="1" x14ac:dyDescent="0.25">
      <c r="A477" s="186"/>
      <c r="B477" s="43"/>
      <c r="C477" s="33"/>
      <c r="D477" s="34"/>
      <c r="E477" s="33"/>
      <c r="F477" s="34"/>
      <c r="G477" s="34"/>
      <c r="H477" s="33"/>
      <c r="I477" s="33"/>
      <c r="J477" s="34"/>
      <c r="K477" s="30"/>
      <c r="L477" s="30"/>
      <c r="M477" s="30"/>
      <c r="N477" s="30"/>
      <c r="O477" s="30"/>
      <c r="P477" s="30"/>
      <c r="Q477" s="30"/>
      <c r="R477" s="30"/>
      <c r="S477" s="30"/>
      <c r="T477" s="38"/>
      <c r="U477" s="38"/>
      <c r="V477" s="38"/>
      <c r="W477" s="31"/>
      <c r="X477" s="30"/>
      <c r="Y477" s="30"/>
      <c r="Z477" s="30"/>
      <c r="AA477" s="30"/>
      <c r="AB477" s="31"/>
      <c r="AC477" s="30"/>
      <c r="AD477" s="30"/>
      <c r="AE477" s="30"/>
      <c r="AF477" s="31"/>
      <c r="AG477" s="23"/>
      <c r="AH477" s="23"/>
      <c r="AI477" s="32"/>
      <c r="AJ477" s="30"/>
      <c r="AK477" s="30"/>
      <c r="AL477" s="30"/>
      <c r="AM477" s="30"/>
      <c r="AN477" s="30"/>
      <c r="AO477" s="30"/>
      <c r="AP477" s="30"/>
      <c r="AQ477" s="30"/>
      <c r="AR477" s="23"/>
      <c r="AS477" s="23"/>
      <c r="AT477" s="32"/>
      <c r="AU477" s="356"/>
    </row>
    <row r="478" spans="1:47" s="361" customFormat="1" x14ac:dyDescent="0.25">
      <c r="A478" s="186"/>
      <c r="B478" s="43"/>
      <c r="C478" s="33"/>
      <c r="D478" s="34"/>
      <c r="E478" s="33"/>
      <c r="F478" s="34"/>
      <c r="G478" s="34"/>
      <c r="H478" s="33"/>
      <c r="I478" s="33"/>
      <c r="J478" s="34"/>
      <c r="K478" s="30"/>
      <c r="L478" s="30"/>
      <c r="M478" s="30"/>
      <c r="N478" s="30"/>
      <c r="O478" s="30"/>
      <c r="P478" s="30"/>
      <c r="Q478" s="30"/>
      <c r="R478" s="30"/>
      <c r="S478" s="30"/>
      <c r="T478" s="38"/>
      <c r="U478" s="38"/>
      <c r="V478" s="38"/>
      <c r="W478" s="31"/>
      <c r="X478" s="30"/>
      <c r="Y478" s="30"/>
      <c r="Z478" s="30"/>
      <c r="AA478" s="30"/>
      <c r="AB478" s="31"/>
      <c r="AC478" s="30"/>
      <c r="AD478" s="30"/>
      <c r="AE478" s="30"/>
      <c r="AF478" s="31"/>
      <c r="AG478" s="23"/>
      <c r="AH478" s="23"/>
      <c r="AI478" s="32"/>
      <c r="AJ478" s="30"/>
      <c r="AK478" s="30"/>
      <c r="AL478" s="30"/>
      <c r="AM478" s="30"/>
      <c r="AN478" s="30"/>
      <c r="AO478" s="30"/>
      <c r="AP478" s="30"/>
      <c r="AQ478" s="30"/>
      <c r="AR478" s="23"/>
      <c r="AS478" s="23"/>
      <c r="AT478" s="32"/>
      <c r="AU478" s="356"/>
    </row>
    <row r="479" spans="1:47" s="361" customFormat="1" x14ac:dyDescent="0.25">
      <c r="A479" s="186"/>
      <c r="B479" s="43"/>
      <c r="C479" s="33"/>
      <c r="D479" s="34"/>
      <c r="E479" s="33"/>
      <c r="F479" s="34"/>
      <c r="G479" s="34"/>
      <c r="H479" s="33"/>
      <c r="I479" s="33"/>
      <c r="J479" s="34"/>
      <c r="K479" s="30"/>
      <c r="L479" s="30"/>
      <c r="M479" s="30"/>
      <c r="N479" s="30"/>
      <c r="O479" s="30"/>
      <c r="P479" s="30"/>
      <c r="Q479" s="30"/>
      <c r="R479" s="30"/>
      <c r="S479" s="30"/>
      <c r="T479" s="38"/>
      <c r="U479" s="38"/>
      <c r="V479" s="38"/>
      <c r="W479" s="31"/>
      <c r="X479" s="30"/>
      <c r="Y479" s="30"/>
      <c r="Z479" s="30"/>
      <c r="AA479" s="30"/>
      <c r="AB479" s="31"/>
      <c r="AC479" s="30"/>
      <c r="AD479" s="30"/>
      <c r="AE479" s="30"/>
      <c r="AF479" s="31"/>
      <c r="AG479" s="23"/>
      <c r="AH479" s="23"/>
      <c r="AI479" s="32"/>
      <c r="AJ479" s="30"/>
      <c r="AK479" s="30"/>
      <c r="AL479" s="30"/>
      <c r="AM479" s="30"/>
      <c r="AN479" s="30"/>
      <c r="AO479" s="30"/>
      <c r="AP479" s="30"/>
      <c r="AQ479" s="30"/>
      <c r="AR479" s="23"/>
      <c r="AS479" s="23"/>
      <c r="AT479" s="32"/>
      <c r="AU479" s="356"/>
    </row>
    <row r="480" spans="1:47" s="361" customFormat="1" x14ac:dyDescent="0.25">
      <c r="A480" s="186"/>
      <c r="B480" s="43"/>
      <c r="C480" s="33"/>
      <c r="D480" s="34"/>
      <c r="E480" s="33"/>
      <c r="F480" s="34"/>
      <c r="G480" s="34"/>
      <c r="H480" s="33"/>
      <c r="I480" s="33"/>
      <c r="J480" s="34"/>
      <c r="K480" s="30"/>
      <c r="L480" s="30"/>
      <c r="M480" s="30"/>
      <c r="N480" s="30"/>
      <c r="O480" s="30"/>
      <c r="P480" s="30"/>
      <c r="Q480" s="30"/>
      <c r="R480" s="30"/>
      <c r="S480" s="30"/>
      <c r="T480" s="38"/>
      <c r="U480" s="38"/>
      <c r="V480" s="38"/>
      <c r="W480" s="31"/>
      <c r="X480" s="30"/>
      <c r="Y480" s="30"/>
      <c r="Z480" s="30"/>
      <c r="AA480" s="30"/>
      <c r="AB480" s="31"/>
      <c r="AC480" s="30"/>
      <c r="AD480" s="30"/>
      <c r="AE480" s="30"/>
      <c r="AF480" s="31"/>
      <c r="AG480" s="23"/>
      <c r="AH480" s="23"/>
      <c r="AI480" s="32"/>
      <c r="AJ480" s="30"/>
      <c r="AK480" s="30"/>
      <c r="AL480" s="30"/>
      <c r="AM480" s="30"/>
      <c r="AN480" s="30"/>
      <c r="AO480" s="30"/>
      <c r="AP480" s="30"/>
      <c r="AQ480" s="30"/>
      <c r="AR480" s="23"/>
      <c r="AS480" s="23"/>
      <c r="AT480" s="32"/>
      <c r="AU480" s="356"/>
    </row>
    <row r="481" spans="1:47" s="361" customFormat="1" x14ac:dyDescent="0.25">
      <c r="A481" s="186"/>
      <c r="B481" s="43"/>
      <c r="C481" s="33"/>
      <c r="D481" s="34"/>
      <c r="E481" s="33"/>
      <c r="F481" s="34"/>
      <c r="G481" s="34"/>
      <c r="H481" s="33"/>
      <c r="I481" s="33"/>
      <c r="J481" s="34"/>
      <c r="K481" s="30"/>
      <c r="L481" s="30"/>
      <c r="M481" s="30"/>
      <c r="N481" s="30"/>
      <c r="O481" s="30"/>
      <c r="P481" s="30"/>
      <c r="Q481" s="30"/>
      <c r="R481" s="30"/>
      <c r="S481" s="30"/>
      <c r="T481" s="38"/>
      <c r="U481" s="38"/>
      <c r="V481" s="38"/>
      <c r="W481" s="31"/>
      <c r="X481" s="30"/>
      <c r="Y481" s="30"/>
      <c r="Z481" s="30"/>
      <c r="AA481" s="30"/>
      <c r="AB481" s="31"/>
      <c r="AC481" s="30"/>
      <c r="AD481" s="30"/>
      <c r="AE481" s="30"/>
      <c r="AF481" s="31"/>
      <c r="AG481" s="23"/>
      <c r="AH481" s="23"/>
      <c r="AI481" s="32"/>
      <c r="AJ481" s="30"/>
      <c r="AK481" s="30"/>
      <c r="AL481" s="30"/>
      <c r="AM481" s="30"/>
      <c r="AN481" s="30"/>
      <c r="AO481" s="30"/>
      <c r="AP481" s="30"/>
      <c r="AQ481" s="30"/>
      <c r="AR481" s="23"/>
      <c r="AS481" s="23"/>
      <c r="AT481" s="32"/>
      <c r="AU481" s="356"/>
    </row>
    <row r="482" spans="1:47" s="361" customFormat="1" x14ac:dyDescent="0.25">
      <c r="A482" s="186"/>
      <c r="B482" s="43"/>
      <c r="C482" s="33"/>
      <c r="D482" s="34"/>
      <c r="E482" s="33"/>
      <c r="F482" s="34"/>
      <c r="G482" s="34"/>
      <c r="H482" s="33"/>
      <c r="I482" s="33"/>
      <c r="J482" s="34"/>
      <c r="K482" s="30"/>
      <c r="L482" s="30"/>
      <c r="M482" s="30"/>
      <c r="N482" s="30"/>
      <c r="O482" s="30"/>
      <c r="P482" s="30"/>
      <c r="Q482" s="30"/>
      <c r="R482" s="30"/>
      <c r="S482" s="30"/>
      <c r="T482" s="38"/>
      <c r="U482" s="38"/>
      <c r="V482" s="38"/>
      <c r="W482" s="31"/>
      <c r="X482" s="30"/>
      <c r="Y482" s="30"/>
      <c r="Z482" s="30"/>
      <c r="AA482" s="30"/>
      <c r="AB482" s="31"/>
      <c r="AC482" s="30"/>
      <c r="AD482" s="30"/>
      <c r="AE482" s="30"/>
      <c r="AF482" s="31"/>
      <c r="AG482" s="23"/>
      <c r="AH482" s="23"/>
      <c r="AI482" s="32"/>
      <c r="AJ482" s="30"/>
      <c r="AK482" s="30"/>
      <c r="AL482" s="30"/>
      <c r="AM482" s="30"/>
      <c r="AN482" s="30"/>
      <c r="AO482" s="30"/>
      <c r="AP482" s="30"/>
      <c r="AQ482" s="30"/>
      <c r="AR482" s="23"/>
      <c r="AS482" s="23"/>
      <c r="AT482" s="32"/>
      <c r="AU482" s="356"/>
    </row>
    <row r="483" spans="1:47" s="361" customFormat="1" x14ac:dyDescent="0.25">
      <c r="A483" s="186"/>
      <c r="B483" s="43"/>
      <c r="C483" s="33"/>
      <c r="D483" s="34"/>
      <c r="E483" s="33"/>
      <c r="F483" s="34"/>
      <c r="G483" s="34"/>
      <c r="H483" s="33"/>
      <c r="I483" s="33"/>
      <c r="J483" s="34"/>
      <c r="K483" s="30"/>
      <c r="L483" s="30"/>
      <c r="M483" s="30"/>
      <c r="N483" s="30"/>
      <c r="O483" s="30"/>
      <c r="P483" s="30"/>
      <c r="Q483" s="30"/>
      <c r="R483" s="30"/>
      <c r="S483" s="30"/>
      <c r="T483" s="38"/>
      <c r="U483" s="38"/>
      <c r="V483" s="38"/>
      <c r="W483" s="31"/>
      <c r="X483" s="30"/>
      <c r="Y483" s="30"/>
      <c r="Z483" s="30"/>
      <c r="AA483" s="30"/>
      <c r="AB483" s="31"/>
      <c r="AC483" s="30"/>
      <c r="AD483" s="30"/>
      <c r="AE483" s="30"/>
      <c r="AF483" s="31"/>
      <c r="AG483" s="23"/>
      <c r="AH483" s="23"/>
      <c r="AI483" s="32"/>
      <c r="AJ483" s="30"/>
      <c r="AK483" s="30"/>
      <c r="AL483" s="30"/>
      <c r="AM483" s="30"/>
      <c r="AN483" s="30"/>
      <c r="AO483" s="30"/>
      <c r="AP483" s="30"/>
      <c r="AQ483" s="30"/>
      <c r="AR483" s="23"/>
      <c r="AS483" s="23"/>
      <c r="AT483" s="32"/>
      <c r="AU483" s="356"/>
    </row>
    <row r="484" spans="1:47" s="361" customFormat="1" x14ac:dyDescent="0.25">
      <c r="A484" s="186"/>
      <c r="B484" s="43"/>
      <c r="C484" s="33"/>
      <c r="D484" s="34"/>
      <c r="E484" s="33"/>
      <c r="F484" s="34"/>
      <c r="G484" s="34"/>
      <c r="H484" s="33"/>
      <c r="I484" s="33"/>
      <c r="J484" s="34"/>
      <c r="K484" s="30"/>
      <c r="L484" s="30"/>
      <c r="M484" s="30"/>
      <c r="N484" s="30"/>
      <c r="O484" s="30"/>
      <c r="P484" s="30"/>
      <c r="Q484" s="30"/>
      <c r="R484" s="30"/>
      <c r="S484" s="30"/>
      <c r="T484" s="38"/>
      <c r="U484" s="38"/>
      <c r="V484" s="38"/>
      <c r="W484" s="31"/>
      <c r="X484" s="30"/>
      <c r="Y484" s="30"/>
      <c r="Z484" s="30"/>
      <c r="AA484" s="30"/>
      <c r="AB484" s="31"/>
      <c r="AC484" s="30"/>
      <c r="AD484" s="30"/>
      <c r="AE484" s="30"/>
      <c r="AF484" s="31"/>
      <c r="AG484" s="23"/>
      <c r="AH484" s="23"/>
      <c r="AI484" s="32"/>
      <c r="AJ484" s="30"/>
      <c r="AK484" s="30"/>
      <c r="AL484" s="30"/>
      <c r="AM484" s="30"/>
      <c r="AN484" s="30"/>
      <c r="AO484" s="30"/>
      <c r="AP484" s="30"/>
      <c r="AQ484" s="30"/>
      <c r="AR484" s="23"/>
      <c r="AS484" s="23"/>
      <c r="AT484" s="32"/>
      <c r="AU484" s="356"/>
    </row>
    <row r="485" spans="1:47" s="361" customFormat="1" x14ac:dyDescent="0.25">
      <c r="A485" s="186"/>
      <c r="B485" s="43"/>
      <c r="C485" s="33"/>
      <c r="D485" s="34"/>
      <c r="E485" s="33"/>
      <c r="F485" s="34"/>
      <c r="G485" s="34"/>
      <c r="H485" s="33"/>
      <c r="I485" s="33"/>
      <c r="J485" s="34"/>
      <c r="K485" s="30"/>
      <c r="L485" s="30"/>
      <c r="M485" s="30"/>
      <c r="N485" s="30"/>
      <c r="O485" s="30"/>
      <c r="P485" s="30"/>
      <c r="Q485" s="30"/>
      <c r="R485" s="30"/>
      <c r="S485" s="30"/>
      <c r="T485" s="38"/>
      <c r="U485" s="38"/>
      <c r="V485" s="38"/>
      <c r="W485" s="31"/>
      <c r="X485" s="30"/>
      <c r="Y485" s="30"/>
      <c r="Z485" s="30"/>
      <c r="AA485" s="30"/>
      <c r="AB485" s="31"/>
      <c r="AC485" s="30"/>
      <c r="AD485" s="30"/>
      <c r="AE485" s="30"/>
      <c r="AF485" s="31"/>
      <c r="AG485" s="23"/>
      <c r="AH485" s="23"/>
      <c r="AI485" s="32"/>
      <c r="AJ485" s="30"/>
      <c r="AK485" s="30"/>
      <c r="AL485" s="30"/>
      <c r="AM485" s="30"/>
      <c r="AN485" s="30"/>
      <c r="AO485" s="30"/>
      <c r="AP485" s="30"/>
      <c r="AQ485" s="30"/>
      <c r="AR485" s="23"/>
      <c r="AS485" s="23"/>
      <c r="AT485" s="32"/>
      <c r="AU485" s="356"/>
    </row>
    <row r="486" spans="1:47" s="361" customFormat="1" x14ac:dyDescent="0.25">
      <c r="A486" s="186"/>
      <c r="B486" s="43"/>
      <c r="C486" s="33"/>
      <c r="D486" s="34"/>
      <c r="E486" s="33"/>
      <c r="F486" s="34"/>
      <c r="G486" s="34"/>
      <c r="H486" s="33"/>
      <c r="I486" s="33"/>
      <c r="J486" s="34"/>
      <c r="K486" s="30"/>
      <c r="L486" s="30"/>
      <c r="M486" s="30"/>
      <c r="N486" s="30"/>
      <c r="O486" s="30"/>
      <c r="P486" s="30"/>
      <c r="Q486" s="30"/>
      <c r="R486" s="30"/>
      <c r="S486" s="30"/>
      <c r="T486" s="38"/>
      <c r="U486" s="38"/>
      <c r="V486" s="38"/>
      <c r="W486" s="31"/>
      <c r="X486" s="30"/>
      <c r="Y486" s="30"/>
      <c r="Z486" s="30"/>
      <c r="AA486" s="30"/>
      <c r="AB486" s="31"/>
      <c r="AC486" s="30"/>
      <c r="AD486" s="30"/>
      <c r="AE486" s="30"/>
      <c r="AF486" s="31"/>
      <c r="AG486" s="23"/>
      <c r="AH486" s="23"/>
      <c r="AI486" s="32"/>
      <c r="AJ486" s="30"/>
      <c r="AK486" s="30"/>
      <c r="AL486" s="30"/>
      <c r="AM486" s="30"/>
      <c r="AN486" s="30"/>
      <c r="AO486" s="30"/>
      <c r="AP486" s="30"/>
      <c r="AQ486" s="30"/>
      <c r="AR486" s="23"/>
      <c r="AS486" s="23"/>
      <c r="AT486" s="32"/>
      <c r="AU486" s="356"/>
    </row>
    <row r="487" spans="1:47" s="361" customFormat="1" x14ac:dyDescent="0.25">
      <c r="A487" s="186"/>
      <c r="B487" s="43"/>
      <c r="C487" s="33"/>
      <c r="D487" s="34"/>
      <c r="E487" s="33"/>
      <c r="F487" s="34"/>
      <c r="G487" s="34"/>
      <c r="H487" s="33"/>
      <c r="I487" s="33"/>
      <c r="J487" s="34"/>
      <c r="K487" s="30"/>
      <c r="L487" s="30"/>
      <c r="M487" s="30"/>
      <c r="N487" s="30"/>
      <c r="O487" s="30"/>
      <c r="P487" s="30"/>
      <c r="Q487" s="30"/>
      <c r="R487" s="30"/>
      <c r="S487" s="30"/>
      <c r="T487" s="38"/>
      <c r="U487" s="38"/>
      <c r="V487" s="38"/>
      <c r="W487" s="31"/>
      <c r="X487" s="30"/>
      <c r="Y487" s="30"/>
      <c r="Z487" s="30"/>
      <c r="AA487" s="30"/>
      <c r="AB487" s="31"/>
      <c r="AC487" s="30"/>
      <c r="AD487" s="30"/>
      <c r="AE487" s="30"/>
      <c r="AF487" s="31"/>
      <c r="AG487" s="23"/>
      <c r="AH487" s="23"/>
      <c r="AI487" s="32"/>
      <c r="AJ487" s="30"/>
      <c r="AK487" s="30"/>
      <c r="AL487" s="30"/>
      <c r="AM487" s="30"/>
      <c r="AN487" s="30"/>
      <c r="AO487" s="30"/>
      <c r="AP487" s="30"/>
      <c r="AQ487" s="30"/>
      <c r="AR487" s="23"/>
      <c r="AS487" s="23"/>
      <c r="AT487" s="32"/>
      <c r="AU487" s="356"/>
    </row>
    <row r="488" spans="1:47" s="361" customFormat="1" x14ac:dyDescent="0.25">
      <c r="A488" s="186"/>
      <c r="B488" s="43"/>
      <c r="C488" s="33"/>
      <c r="D488" s="34"/>
      <c r="E488" s="33"/>
      <c r="F488" s="34"/>
      <c r="G488" s="34"/>
      <c r="H488" s="33"/>
      <c r="I488" s="33"/>
      <c r="J488" s="34"/>
      <c r="K488" s="30"/>
      <c r="L488" s="30"/>
      <c r="M488" s="30"/>
      <c r="N488" s="30"/>
      <c r="O488" s="30"/>
      <c r="P488" s="30"/>
      <c r="Q488" s="30"/>
      <c r="R488" s="30"/>
      <c r="S488" s="30"/>
      <c r="T488" s="38"/>
      <c r="U488" s="38"/>
      <c r="V488" s="38"/>
      <c r="W488" s="31"/>
      <c r="X488" s="30"/>
      <c r="Y488" s="30"/>
      <c r="Z488" s="30"/>
      <c r="AA488" s="30"/>
      <c r="AB488" s="31"/>
      <c r="AC488" s="30"/>
      <c r="AD488" s="30"/>
      <c r="AE488" s="30"/>
      <c r="AF488" s="31"/>
      <c r="AG488" s="23"/>
      <c r="AH488" s="23"/>
      <c r="AI488" s="32"/>
      <c r="AJ488" s="30"/>
      <c r="AK488" s="30"/>
      <c r="AL488" s="30"/>
      <c r="AM488" s="30"/>
      <c r="AN488" s="30"/>
      <c r="AO488" s="30"/>
      <c r="AP488" s="30"/>
      <c r="AQ488" s="30"/>
      <c r="AR488" s="23"/>
      <c r="AS488" s="23"/>
      <c r="AT488" s="32"/>
      <c r="AU488" s="356"/>
    </row>
    <row r="489" spans="1:47" s="361" customFormat="1" x14ac:dyDescent="0.25">
      <c r="A489" s="186"/>
      <c r="B489" s="43"/>
      <c r="C489" s="33"/>
      <c r="D489" s="34"/>
      <c r="E489" s="33"/>
      <c r="F489" s="34"/>
      <c r="G489" s="34"/>
      <c r="H489" s="33"/>
      <c r="I489" s="33"/>
      <c r="J489" s="34"/>
      <c r="K489" s="30"/>
      <c r="L489" s="30"/>
      <c r="M489" s="30"/>
      <c r="N489" s="30"/>
      <c r="O489" s="30"/>
      <c r="P489" s="30"/>
      <c r="Q489" s="30"/>
      <c r="R489" s="30"/>
      <c r="S489" s="30"/>
      <c r="T489" s="38"/>
      <c r="U489" s="38"/>
      <c r="V489" s="38"/>
      <c r="W489" s="31"/>
      <c r="X489" s="30"/>
      <c r="Y489" s="30"/>
      <c r="Z489" s="30"/>
      <c r="AA489" s="30"/>
      <c r="AB489" s="31"/>
      <c r="AC489" s="30"/>
      <c r="AD489" s="30"/>
      <c r="AE489" s="30"/>
      <c r="AF489" s="31"/>
      <c r="AG489" s="23"/>
      <c r="AH489" s="23"/>
      <c r="AI489" s="32"/>
      <c r="AJ489" s="30"/>
      <c r="AK489" s="30"/>
      <c r="AL489" s="30"/>
      <c r="AM489" s="30"/>
      <c r="AN489" s="30"/>
      <c r="AO489" s="30"/>
      <c r="AP489" s="30"/>
      <c r="AQ489" s="30"/>
      <c r="AR489" s="23"/>
      <c r="AS489" s="23"/>
      <c r="AT489" s="32"/>
      <c r="AU489" s="356"/>
    </row>
    <row r="490" spans="1:47" s="361" customFormat="1" x14ac:dyDescent="0.25">
      <c r="A490" s="186"/>
      <c r="B490" s="43"/>
      <c r="C490" s="33"/>
      <c r="D490" s="34"/>
      <c r="E490" s="33"/>
      <c r="F490" s="34"/>
      <c r="G490" s="34"/>
      <c r="H490" s="33"/>
      <c r="I490" s="33"/>
      <c r="J490" s="34"/>
      <c r="K490" s="30"/>
      <c r="L490" s="30"/>
      <c r="M490" s="30"/>
      <c r="N490" s="30"/>
      <c r="O490" s="30"/>
      <c r="P490" s="30"/>
      <c r="Q490" s="30"/>
      <c r="R490" s="30"/>
      <c r="S490" s="30"/>
      <c r="T490" s="38"/>
      <c r="U490" s="38"/>
      <c r="V490" s="38"/>
      <c r="W490" s="31"/>
      <c r="X490" s="30"/>
      <c r="Y490" s="30"/>
      <c r="Z490" s="30"/>
      <c r="AA490" s="30"/>
      <c r="AB490" s="31"/>
      <c r="AC490" s="30"/>
      <c r="AD490" s="30"/>
      <c r="AE490" s="30"/>
      <c r="AF490" s="31"/>
      <c r="AG490" s="23"/>
      <c r="AH490" s="23"/>
      <c r="AI490" s="32"/>
      <c r="AJ490" s="30"/>
      <c r="AK490" s="30"/>
      <c r="AL490" s="30"/>
      <c r="AM490" s="30"/>
      <c r="AN490" s="30"/>
      <c r="AO490" s="30"/>
      <c r="AP490" s="30"/>
      <c r="AQ490" s="30"/>
      <c r="AR490" s="23"/>
      <c r="AS490" s="23"/>
      <c r="AT490" s="32"/>
      <c r="AU490" s="356"/>
    </row>
    <row r="491" spans="1:47" s="361" customFormat="1" x14ac:dyDescent="0.25">
      <c r="A491" s="186"/>
      <c r="B491" s="43"/>
      <c r="C491" s="33"/>
      <c r="D491" s="34"/>
      <c r="E491" s="33"/>
      <c r="F491" s="34"/>
      <c r="G491" s="34"/>
      <c r="H491" s="33"/>
      <c r="I491" s="33"/>
      <c r="J491" s="34"/>
      <c r="K491" s="30"/>
      <c r="L491" s="30"/>
      <c r="M491" s="30"/>
      <c r="N491" s="30"/>
      <c r="O491" s="30"/>
      <c r="P491" s="30"/>
      <c r="Q491" s="30"/>
      <c r="R491" s="30"/>
      <c r="S491" s="30"/>
      <c r="T491" s="38"/>
      <c r="U491" s="38"/>
      <c r="V491" s="38"/>
      <c r="W491" s="31"/>
      <c r="X491" s="30"/>
      <c r="Y491" s="30"/>
      <c r="Z491" s="30"/>
      <c r="AA491" s="30"/>
      <c r="AB491" s="31"/>
      <c r="AC491" s="30"/>
      <c r="AD491" s="30"/>
      <c r="AE491" s="30"/>
      <c r="AF491" s="31"/>
      <c r="AG491" s="23"/>
      <c r="AH491" s="23"/>
      <c r="AI491" s="32"/>
      <c r="AJ491" s="30"/>
      <c r="AK491" s="30"/>
      <c r="AL491" s="30"/>
      <c r="AM491" s="30"/>
      <c r="AN491" s="30"/>
      <c r="AO491" s="30"/>
      <c r="AP491" s="30"/>
      <c r="AQ491" s="30"/>
      <c r="AR491" s="23"/>
      <c r="AS491" s="23"/>
      <c r="AT491" s="32"/>
      <c r="AU491" s="356"/>
    </row>
    <row r="492" spans="1:47" s="361" customFormat="1" x14ac:dyDescent="0.25">
      <c r="A492" s="186"/>
      <c r="B492" s="43"/>
      <c r="C492" s="33"/>
      <c r="D492" s="34"/>
      <c r="E492" s="33"/>
      <c r="F492" s="34"/>
      <c r="G492" s="34"/>
      <c r="H492" s="33"/>
      <c r="I492" s="33"/>
      <c r="J492" s="34"/>
      <c r="K492" s="30"/>
      <c r="L492" s="30"/>
      <c r="M492" s="30"/>
      <c r="N492" s="30"/>
      <c r="O492" s="30"/>
      <c r="P492" s="30"/>
      <c r="Q492" s="30"/>
      <c r="R492" s="30"/>
      <c r="S492" s="30"/>
      <c r="T492" s="38"/>
      <c r="U492" s="38"/>
      <c r="V492" s="38"/>
      <c r="W492" s="31"/>
      <c r="X492" s="30"/>
      <c r="Y492" s="30"/>
      <c r="Z492" s="30"/>
      <c r="AA492" s="30"/>
      <c r="AB492" s="31"/>
      <c r="AC492" s="30"/>
      <c r="AD492" s="30"/>
      <c r="AE492" s="30"/>
      <c r="AF492" s="31"/>
      <c r="AG492" s="23"/>
      <c r="AH492" s="23"/>
      <c r="AI492" s="32"/>
      <c r="AJ492" s="30"/>
      <c r="AK492" s="30"/>
      <c r="AL492" s="30"/>
      <c r="AM492" s="30"/>
      <c r="AN492" s="30"/>
      <c r="AO492" s="30"/>
      <c r="AP492" s="30"/>
      <c r="AQ492" s="30"/>
      <c r="AR492" s="23"/>
      <c r="AS492" s="23"/>
      <c r="AT492" s="32"/>
      <c r="AU492" s="356"/>
    </row>
    <row r="493" spans="1:47" s="361" customFormat="1" x14ac:dyDescent="0.25">
      <c r="A493" s="186"/>
      <c r="B493" s="43"/>
      <c r="C493" s="33"/>
      <c r="D493" s="34"/>
      <c r="E493" s="33"/>
      <c r="F493" s="34"/>
      <c r="G493" s="34"/>
      <c r="H493" s="33"/>
      <c r="I493" s="33"/>
      <c r="J493" s="34"/>
      <c r="K493" s="30"/>
      <c r="L493" s="30"/>
      <c r="M493" s="30"/>
      <c r="N493" s="30"/>
      <c r="O493" s="30"/>
      <c r="P493" s="30"/>
      <c r="Q493" s="30"/>
      <c r="R493" s="30"/>
      <c r="S493" s="30"/>
      <c r="T493" s="38"/>
      <c r="U493" s="38"/>
      <c r="V493" s="38"/>
      <c r="W493" s="31"/>
      <c r="X493" s="30"/>
      <c r="Y493" s="30"/>
      <c r="Z493" s="30"/>
      <c r="AA493" s="30"/>
      <c r="AB493" s="31"/>
      <c r="AC493" s="30"/>
      <c r="AD493" s="30"/>
      <c r="AE493" s="30"/>
      <c r="AF493" s="31"/>
      <c r="AG493" s="23"/>
      <c r="AH493" s="23"/>
      <c r="AI493" s="32"/>
      <c r="AJ493" s="30"/>
      <c r="AK493" s="30"/>
      <c r="AL493" s="30"/>
      <c r="AM493" s="30"/>
      <c r="AN493" s="30"/>
      <c r="AO493" s="30"/>
      <c r="AP493" s="30"/>
      <c r="AQ493" s="30"/>
      <c r="AR493" s="23"/>
      <c r="AS493" s="23"/>
      <c r="AT493" s="32"/>
      <c r="AU493" s="356"/>
    </row>
    <row r="494" spans="1:47" s="361" customFormat="1" x14ac:dyDescent="0.25">
      <c r="A494" s="186"/>
      <c r="B494" s="43"/>
      <c r="C494" s="33"/>
      <c r="D494" s="34"/>
      <c r="E494" s="33"/>
      <c r="F494" s="34"/>
      <c r="G494" s="34"/>
      <c r="H494" s="33"/>
      <c r="I494" s="33"/>
      <c r="J494" s="34"/>
      <c r="K494" s="30"/>
      <c r="L494" s="30"/>
      <c r="M494" s="30"/>
      <c r="N494" s="30"/>
      <c r="O494" s="30"/>
      <c r="P494" s="30"/>
      <c r="Q494" s="30"/>
      <c r="R494" s="30"/>
      <c r="S494" s="30"/>
      <c r="T494" s="38"/>
      <c r="U494" s="38"/>
      <c r="V494" s="38"/>
      <c r="W494" s="31"/>
      <c r="X494" s="30"/>
      <c r="Y494" s="30"/>
      <c r="Z494" s="30"/>
      <c r="AA494" s="30"/>
      <c r="AB494" s="31"/>
      <c r="AC494" s="30"/>
      <c r="AD494" s="30"/>
      <c r="AE494" s="30"/>
      <c r="AF494" s="31"/>
      <c r="AG494" s="23"/>
      <c r="AH494" s="23"/>
      <c r="AI494" s="32"/>
      <c r="AJ494" s="30"/>
      <c r="AK494" s="30"/>
      <c r="AL494" s="30"/>
      <c r="AM494" s="30"/>
      <c r="AN494" s="30"/>
      <c r="AO494" s="30"/>
      <c r="AP494" s="30"/>
      <c r="AQ494" s="30"/>
      <c r="AR494" s="23"/>
      <c r="AS494" s="23"/>
      <c r="AT494" s="32"/>
      <c r="AU494" s="356"/>
    </row>
    <row r="495" spans="1:47" s="361" customFormat="1" x14ac:dyDescent="0.25">
      <c r="A495" s="186"/>
      <c r="B495" s="43"/>
      <c r="C495" s="33"/>
      <c r="D495" s="34"/>
      <c r="E495" s="33"/>
      <c r="F495" s="34"/>
      <c r="G495" s="34"/>
      <c r="H495" s="33"/>
      <c r="I495" s="33"/>
      <c r="J495" s="34"/>
      <c r="K495" s="30"/>
      <c r="L495" s="30"/>
      <c r="M495" s="30"/>
      <c r="N495" s="30"/>
      <c r="O495" s="30"/>
      <c r="P495" s="30"/>
      <c r="Q495" s="30"/>
      <c r="R495" s="30"/>
      <c r="S495" s="30"/>
      <c r="T495" s="38"/>
      <c r="U495" s="38"/>
      <c r="V495" s="38"/>
      <c r="W495" s="31"/>
      <c r="X495" s="30"/>
      <c r="Y495" s="30"/>
      <c r="Z495" s="30"/>
      <c r="AA495" s="30"/>
      <c r="AB495" s="31"/>
      <c r="AC495" s="30"/>
      <c r="AD495" s="30"/>
      <c r="AE495" s="30"/>
      <c r="AF495" s="31"/>
      <c r="AG495" s="23"/>
      <c r="AH495" s="23"/>
      <c r="AI495" s="32"/>
      <c r="AJ495" s="30"/>
      <c r="AK495" s="30"/>
      <c r="AL495" s="30"/>
      <c r="AM495" s="30"/>
      <c r="AN495" s="30"/>
      <c r="AO495" s="30"/>
      <c r="AP495" s="30"/>
      <c r="AQ495" s="30"/>
      <c r="AR495" s="23"/>
      <c r="AS495" s="23"/>
      <c r="AT495" s="32"/>
      <c r="AU495" s="356"/>
    </row>
    <row r="496" spans="1:47" s="361" customFormat="1" x14ac:dyDescent="0.25">
      <c r="A496" s="186"/>
      <c r="B496" s="43"/>
      <c r="C496" s="33"/>
      <c r="D496" s="34"/>
      <c r="E496" s="33"/>
      <c r="F496" s="34"/>
      <c r="G496" s="34"/>
      <c r="H496" s="33"/>
      <c r="I496" s="33"/>
      <c r="J496" s="34"/>
      <c r="K496" s="30"/>
      <c r="L496" s="30"/>
      <c r="M496" s="30"/>
      <c r="N496" s="30"/>
      <c r="O496" s="30"/>
      <c r="P496" s="30"/>
      <c r="Q496" s="30"/>
      <c r="R496" s="30"/>
      <c r="S496" s="30"/>
      <c r="T496" s="38"/>
      <c r="U496" s="38"/>
      <c r="V496" s="38"/>
      <c r="W496" s="31"/>
      <c r="X496" s="30"/>
      <c r="Y496" s="30"/>
      <c r="Z496" s="30"/>
      <c r="AA496" s="30"/>
      <c r="AB496" s="31"/>
      <c r="AC496" s="30"/>
      <c r="AD496" s="30"/>
      <c r="AE496" s="30"/>
      <c r="AF496" s="31"/>
      <c r="AG496" s="23"/>
      <c r="AH496" s="23"/>
      <c r="AI496" s="32"/>
      <c r="AJ496" s="30"/>
      <c r="AK496" s="30"/>
      <c r="AL496" s="30"/>
      <c r="AM496" s="30"/>
      <c r="AN496" s="30"/>
      <c r="AO496" s="30"/>
      <c r="AP496" s="30"/>
      <c r="AQ496" s="30"/>
      <c r="AR496" s="23"/>
      <c r="AS496" s="23"/>
      <c r="AT496" s="32"/>
      <c r="AU496" s="356"/>
    </row>
    <row r="497" spans="1:47" s="361" customFormat="1" x14ac:dyDescent="0.25">
      <c r="A497" s="186"/>
      <c r="B497" s="43"/>
      <c r="C497" s="33"/>
      <c r="D497" s="34"/>
      <c r="E497" s="33"/>
      <c r="F497" s="34"/>
      <c r="G497" s="34"/>
      <c r="H497" s="33"/>
      <c r="I497" s="33"/>
      <c r="J497" s="34"/>
      <c r="K497" s="30"/>
      <c r="L497" s="30"/>
      <c r="M497" s="30"/>
      <c r="N497" s="30"/>
      <c r="O497" s="30"/>
      <c r="P497" s="30"/>
      <c r="Q497" s="30"/>
      <c r="R497" s="30"/>
      <c r="S497" s="30"/>
      <c r="T497" s="38"/>
      <c r="U497" s="38"/>
      <c r="V497" s="38"/>
      <c r="W497" s="31"/>
      <c r="X497" s="30"/>
      <c r="Y497" s="30"/>
      <c r="Z497" s="30"/>
      <c r="AA497" s="30"/>
      <c r="AB497" s="31"/>
      <c r="AC497" s="30"/>
      <c r="AD497" s="30"/>
      <c r="AE497" s="30"/>
      <c r="AF497" s="31"/>
      <c r="AG497" s="23"/>
      <c r="AH497" s="23"/>
      <c r="AI497" s="32"/>
      <c r="AJ497" s="30"/>
      <c r="AK497" s="30"/>
      <c r="AL497" s="30"/>
      <c r="AM497" s="30"/>
      <c r="AN497" s="30"/>
      <c r="AO497" s="30"/>
      <c r="AP497" s="30"/>
      <c r="AQ497" s="30"/>
      <c r="AR497" s="23"/>
      <c r="AS497" s="23"/>
      <c r="AT497" s="32"/>
      <c r="AU497" s="356"/>
    </row>
    <row r="498" spans="1:47" s="361" customFormat="1" x14ac:dyDescent="0.25">
      <c r="A498" s="186"/>
      <c r="B498" s="43"/>
      <c r="C498" s="33"/>
      <c r="D498" s="34"/>
      <c r="E498" s="33"/>
      <c r="F498" s="34"/>
      <c r="G498" s="34"/>
      <c r="H498" s="33"/>
      <c r="I498" s="33"/>
      <c r="J498" s="34"/>
      <c r="K498" s="30"/>
      <c r="L498" s="30"/>
      <c r="M498" s="30"/>
      <c r="N498" s="30"/>
      <c r="O498" s="30"/>
      <c r="P498" s="30"/>
      <c r="Q498" s="30"/>
      <c r="R498" s="30"/>
      <c r="S498" s="30"/>
      <c r="T498" s="38"/>
      <c r="U498" s="38"/>
      <c r="V498" s="38"/>
      <c r="W498" s="31"/>
      <c r="X498" s="30"/>
      <c r="Y498" s="30"/>
      <c r="Z498" s="30"/>
      <c r="AA498" s="30"/>
      <c r="AB498" s="31"/>
      <c r="AC498" s="30"/>
      <c r="AD498" s="30"/>
      <c r="AE498" s="30"/>
      <c r="AF498" s="31"/>
      <c r="AG498" s="23"/>
      <c r="AH498" s="23"/>
      <c r="AI498" s="32"/>
      <c r="AJ498" s="30"/>
      <c r="AK498" s="30"/>
      <c r="AL498" s="30"/>
      <c r="AM498" s="30"/>
      <c r="AN498" s="30"/>
      <c r="AO498" s="30"/>
      <c r="AP498" s="30"/>
      <c r="AQ498" s="30"/>
      <c r="AR498" s="23"/>
      <c r="AS498" s="23"/>
      <c r="AT498" s="32"/>
      <c r="AU498" s="356"/>
    </row>
    <row r="499" spans="1:47" s="361" customFormat="1" x14ac:dyDescent="0.25">
      <c r="A499" s="186"/>
      <c r="B499" s="43"/>
      <c r="C499" s="33"/>
      <c r="D499" s="34"/>
      <c r="E499" s="33"/>
      <c r="F499" s="34"/>
      <c r="G499" s="34"/>
      <c r="H499" s="33"/>
      <c r="I499" s="33"/>
      <c r="J499" s="34"/>
      <c r="K499" s="30"/>
      <c r="L499" s="30"/>
      <c r="M499" s="30"/>
      <c r="N499" s="30"/>
      <c r="O499" s="30"/>
      <c r="P499" s="30"/>
      <c r="Q499" s="30"/>
      <c r="R499" s="30"/>
      <c r="S499" s="30"/>
      <c r="T499" s="38"/>
      <c r="U499" s="38"/>
      <c r="V499" s="38"/>
      <c r="W499" s="31"/>
      <c r="X499" s="30"/>
      <c r="Y499" s="30"/>
      <c r="Z499" s="30"/>
      <c r="AA499" s="30"/>
      <c r="AB499" s="31"/>
      <c r="AC499" s="30"/>
      <c r="AD499" s="30"/>
      <c r="AE499" s="30"/>
      <c r="AF499" s="31"/>
      <c r="AG499" s="23"/>
      <c r="AH499" s="23"/>
      <c r="AI499" s="32"/>
      <c r="AJ499" s="30"/>
      <c r="AK499" s="30"/>
      <c r="AL499" s="30"/>
      <c r="AM499" s="30"/>
      <c r="AN499" s="30"/>
      <c r="AO499" s="30"/>
      <c r="AP499" s="30"/>
      <c r="AQ499" s="30"/>
      <c r="AR499" s="23"/>
      <c r="AS499" s="23"/>
      <c r="AT499" s="32"/>
      <c r="AU499" s="356"/>
    </row>
    <row r="500" spans="1:47" s="361" customFormat="1" x14ac:dyDescent="0.25">
      <c r="A500" s="186"/>
      <c r="B500" s="43"/>
      <c r="C500" s="33"/>
      <c r="D500" s="34"/>
      <c r="E500" s="33"/>
      <c r="F500" s="34"/>
      <c r="G500" s="34"/>
      <c r="H500" s="33"/>
      <c r="I500" s="33"/>
      <c r="J500" s="34"/>
      <c r="K500" s="30"/>
      <c r="L500" s="30"/>
      <c r="M500" s="30"/>
      <c r="N500" s="30"/>
      <c r="O500" s="30"/>
      <c r="P500" s="30"/>
      <c r="Q500" s="30"/>
      <c r="R500" s="30"/>
      <c r="S500" s="30"/>
      <c r="T500" s="38"/>
      <c r="U500" s="38"/>
      <c r="V500" s="38"/>
      <c r="W500" s="31"/>
      <c r="X500" s="30"/>
      <c r="Y500" s="30"/>
      <c r="Z500" s="30"/>
      <c r="AA500" s="30"/>
      <c r="AB500" s="31"/>
      <c r="AC500" s="30"/>
      <c r="AD500" s="30"/>
      <c r="AE500" s="30"/>
      <c r="AF500" s="31"/>
      <c r="AG500" s="23"/>
      <c r="AH500" s="23"/>
      <c r="AI500" s="32"/>
      <c r="AJ500" s="30"/>
      <c r="AK500" s="30"/>
      <c r="AL500" s="30"/>
      <c r="AM500" s="30"/>
      <c r="AN500" s="30"/>
      <c r="AO500" s="30"/>
      <c r="AP500" s="30"/>
      <c r="AQ500" s="30"/>
      <c r="AR500" s="23"/>
      <c r="AS500" s="23"/>
      <c r="AT500" s="32"/>
      <c r="AU500" s="356"/>
    </row>
    <row r="501" spans="1:47" s="361" customFormat="1" x14ac:dyDescent="0.25">
      <c r="A501" s="186"/>
      <c r="B501" s="43"/>
      <c r="C501" s="33"/>
      <c r="D501" s="34"/>
      <c r="E501" s="33"/>
      <c r="F501" s="34"/>
      <c r="G501" s="34"/>
      <c r="H501" s="33"/>
      <c r="I501" s="33"/>
      <c r="J501" s="34"/>
      <c r="K501" s="30"/>
      <c r="L501" s="30"/>
      <c r="M501" s="30"/>
      <c r="N501" s="30"/>
      <c r="O501" s="30"/>
      <c r="P501" s="30"/>
      <c r="Q501" s="30"/>
      <c r="R501" s="30"/>
      <c r="S501" s="30"/>
      <c r="T501" s="38"/>
      <c r="U501" s="38"/>
      <c r="V501" s="38"/>
      <c r="W501" s="31"/>
      <c r="X501" s="30"/>
      <c r="Y501" s="30"/>
      <c r="Z501" s="30"/>
      <c r="AA501" s="30"/>
      <c r="AB501" s="31"/>
      <c r="AC501" s="30"/>
      <c r="AD501" s="30"/>
      <c r="AE501" s="30"/>
      <c r="AF501" s="31"/>
      <c r="AG501" s="23"/>
      <c r="AH501" s="23"/>
      <c r="AI501" s="32"/>
      <c r="AJ501" s="30"/>
      <c r="AK501" s="30"/>
      <c r="AL501" s="30"/>
      <c r="AM501" s="30"/>
      <c r="AN501" s="30"/>
      <c r="AO501" s="30"/>
      <c r="AP501" s="30"/>
      <c r="AQ501" s="30"/>
      <c r="AR501" s="23"/>
      <c r="AS501" s="23"/>
      <c r="AT501" s="32"/>
      <c r="AU501" s="356"/>
    </row>
    <row r="502" spans="1:47" s="361" customFormat="1" x14ac:dyDescent="0.25">
      <c r="A502" s="186"/>
      <c r="B502" s="43"/>
      <c r="C502" s="33"/>
      <c r="D502" s="34"/>
      <c r="E502" s="33"/>
      <c r="F502" s="34"/>
      <c r="G502" s="34"/>
      <c r="H502" s="33"/>
      <c r="I502" s="33"/>
      <c r="J502" s="34"/>
      <c r="K502" s="30"/>
      <c r="L502" s="30"/>
      <c r="M502" s="30"/>
      <c r="N502" s="30"/>
      <c r="O502" s="30"/>
      <c r="P502" s="30"/>
      <c r="Q502" s="30"/>
      <c r="R502" s="30"/>
      <c r="S502" s="30"/>
      <c r="T502" s="38"/>
      <c r="U502" s="38"/>
      <c r="V502" s="38"/>
      <c r="W502" s="31"/>
      <c r="X502" s="30"/>
      <c r="Y502" s="30"/>
      <c r="Z502" s="30"/>
      <c r="AA502" s="30"/>
      <c r="AB502" s="31"/>
      <c r="AC502" s="30"/>
      <c r="AD502" s="30"/>
      <c r="AE502" s="30"/>
      <c r="AF502" s="31"/>
      <c r="AG502" s="23"/>
      <c r="AH502" s="23"/>
      <c r="AI502" s="32"/>
      <c r="AJ502" s="30"/>
      <c r="AK502" s="30"/>
      <c r="AL502" s="30"/>
      <c r="AM502" s="30"/>
      <c r="AN502" s="30"/>
      <c r="AO502" s="30"/>
      <c r="AP502" s="30"/>
      <c r="AQ502" s="30"/>
      <c r="AR502" s="23"/>
      <c r="AS502" s="23"/>
      <c r="AT502" s="32"/>
      <c r="AU502" s="356"/>
    </row>
    <row r="503" spans="1:47" s="361" customFormat="1" x14ac:dyDescent="0.25">
      <c r="A503" s="186"/>
      <c r="B503" s="43"/>
      <c r="C503" s="33"/>
      <c r="D503" s="34"/>
      <c r="E503" s="33"/>
      <c r="F503" s="34"/>
      <c r="G503" s="34"/>
      <c r="H503" s="33"/>
      <c r="I503" s="33"/>
      <c r="J503" s="34"/>
      <c r="K503" s="30"/>
      <c r="L503" s="30"/>
      <c r="M503" s="30"/>
      <c r="N503" s="30"/>
      <c r="O503" s="30"/>
      <c r="P503" s="30"/>
      <c r="Q503" s="30"/>
      <c r="R503" s="30"/>
      <c r="S503" s="30"/>
      <c r="T503" s="38"/>
      <c r="U503" s="38"/>
      <c r="V503" s="38"/>
      <c r="W503" s="31"/>
      <c r="X503" s="30"/>
      <c r="Y503" s="30"/>
      <c r="Z503" s="30"/>
      <c r="AA503" s="30"/>
      <c r="AB503" s="31"/>
      <c r="AC503" s="30"/>
      <c r="AD503" s="30"/>
      <c r="AE503" s="30"/>
      <c r="AF503" s="31"/>
      <c r="AG503" s="23"/>
      <c r="AH503" s="23"/>
      <c r="AI503" s="32"/>
      <c r="AJ503" s="30"/>
      <c r="AK503" s="30"/>
      <c r="AL503" s="30"/>
      <c r="AM503" s="30"/>
      <c r="AN503" s="30"/>
      <c r="AO503" s="30"/>
      <c r="AP503" s="30"/>
      <c r="AQ503" s="30"/>
      <c r="AR503" s="23"/>
      <c r="AS503" s="23"/>
      <c r="AT503" s="32"/>
      <c r="AU503" s="356"/>
    </row>
    <row r="504" spans="1:47" s="361" customFormat="1" x14ac:dyDescent="0.25">
      <c r="A504" s="186"/>
      <c r="B504" s="43"/>
      <c r="C504" s="33"/>
      <c r="D504" s="34"/>
      <c r="E504" s="33"/>
      <c r="F504" s="34"/>
      <c r="G504" s="34"/>
      <c r="H504" s="33"/>
      <c r="I504" s="33"/>
      <c r="J504" s="34"/>
      <c r="K504" s="30"/>
      <c r="L504" s="30"/>
      <c r="M504" s="30"/>
      <c r="N504" s="30"/>
      <c r="O504" s="30"/>
      <c r="P504" s="30"/>
      <c r="Q504" s="30"/>
      <c r="R504" s="30"/>
      <c r="S504" s="30"/>
      <c r="T504" s="38"/>
      <c r="U504" s="38"/>
      <c r="V504" s="38"/>
      <c r="W504" s="31"/>
      <c r="X504" s="30"/>
      <c r="Y504" s="30"/>
      <c r="Z504" s="30"/>
      <c r="AA504" s="30"/>
      <c r="AB504" s="31"/>
      <c r="AC504" s="30"/>
      <c r="AD504" s="30"/>
      <c r="AE504" s="30"/>
      <c r="AF504" s="31"/>
      <c r="AG504" s="23"/>
      <c r="AH504" s="23"/>
      <c r="AI504" s="32"/>
      <c r="AJ504" s="30"/>
      <c r="AK504" s="30"/>
      <c r="AL504" s="30"/>
      <c r="AM504" s="30"/>
      <c r="AN504" s="30"/>
      <c r="AO504" s="30"/>
      <c r="AP504" s="30"/>
      <c r="AQ504" s="30"/>
      <c r="AR504" s="23"/>
      <c r="AS504" s="23"/>
      <c r="AT504" s="32"/>
      <c r="AU504" s="356"/>
    </row>
    <row r="505" spans="1:47" s="361" customFormat="1" x14ac:dyDescent="0.25">
      <c r="A505" s="186"/>
      <c r="B505" s="43"/>
      <c r="C505" s="33"/>
      <c r="D505" s="34"/>
      <c r="E505" s="33"/>
      <c r="F505" s="34"/>
      <c r="G505" s="34"/>
      <c r="H505" s="33"/>
      <c r="I505" s="33"/>
      <c r="J505" s="34"/>
      <c r="K505" s="30"/>
      <c r="L505" s="30"/>
      <c r="M505" s="30"/>
      <c r="N505" s="30"/>
      <c r="O505" s="30"/>
      <c r="P505" s="30"/>
      <c r="Q505" s="30"/>
      <c r="R505" s="30"/>
      <c r="S505" s="30"/>
      <c r="T505" s="38"/>
      <c r="U505" s="38"/>
      <c r="V505" s="38"/>
      <c r="W505" s="31"/>
      <c r="X505" s="30"/>
      <c r="Y505" s="30"/>
      <c r="Z505" s="30"/>
      <c r="AA505" s="30"/>
      <c r="AB505" s="31"/>
      <c r="AC505" s="30"/>
      <c r="AD505" s="30"/>
      <c r="AE505" s="30"/>
      <c r="AF505" s="31"/>
      <c r="AG505" s="23"/>
      <c r="AH505" s="23"/>
      <c r="AI505" s="32"/>
      <c r="AJ505" s="30"/>
      <c r="AK505" s="30"/>
      <c r="AL505" s="30"/>
      <c r="AM505" s="30"/>
      <c r="AN505" s="30"/>
      <c r="AO505" s="30"/>
      <c r="AP505" s="30"/>
      <c r="AQ505" s="30"/>
      <c r="AR505" s="23"/>
      <c r="AS505" s="23"/>
      <c r="AT505" s="32"/>
      <c r="AU505" s="356"/>
    </row>
    <row r="506" spans="1:47" s="361" customFormat="1" x14ac:dyDescent="0.25">
      <c r="A506" s="186"/>
      <c r="B506" s="43"/>
      <c r="C506" s="33"/>
      <c r="D506" s="34"/>
      <c r="E506" s="33"/>
      <c r="F506" s="34"/>
      <c r="G506" s="34"/>
      <c r="H506" s="33"/>
      <c r="I506" s="33"/>
      <c r="J506" s="34"/>
      <c r="K506" s="30"/>
      <c r="L506" s="30"/>
      <c r="M506" s="30"/>
      <c r="N506" s="30"/>
      <c r="O506" s="30"/>
      <c r="P506" s="30"/>
      <c r="Q506" s="30"/>
      <c r="R506" s="30"/>
      <c r="S506" s="30"/>
      <c r="T506" s="38"/>
      <c r="U506" s="38"/>
      <c r="V506" s="38"/>
      <c r="W506" s="31"/>
      <c r="X506" s="30"/>
      <c r="Y506" s="30"/>
      <c r="Z506" s="30"/>
      <c r="AA506" s="30"/>
      <c r="AB506" s="31"/>
      <c r="AC506" s="30"/>
      <c r="AD506" s="30"/>
      <c r="AE506" s="30"/>
      <c r="AF506" s="31"/>
      <c r="AG506" s="23"/>
      <c r="AH506" s="23"/>
      <c r="AI506" s="32"/>
      <c r="AJ506" s="30"/>
      <c r="AK506" s="30"/>
      <c r="AL506" s="30"/>
      <c r="AM506" s="30"/>
      <c r="AN506" s="30"/>
      <c r="AO506" s="30"/>
      <c r="AP506" s="30"/>
      <c r="AQ506" s="30"/>
      <c r="AR506" s="23"/>
      <c r="AS506" s="23"/>
      <c r="AT506" s="32"/>
      <c r="AU506" s="356"/>
    </row>
    <row r="507" spans="1:47" s="361" customFormat="1" x14ac:dyDescent="0.25">
      <c r="A507" s="186"/>
      <c r="B507" s="43"/>
      <c r="C507" s="33"/>
      <c r="D507" s="34"/>
      <c r="E507" s="33"/>
      <c r="F507" s="34"/>
      <c r="G507" s="34"/>
      <c r="H507" s="33"/>
      <c r="I507" s="33"/>
      <c r="J507" s="34"/>
      <c r="K507" s="30"/>
      <c r="L507" s="30"/>
      <c r="M507" s="30"/>
      <c r="N507" s="30"/>
      <c r="O507" s="30"/>
      <c r="P507" s="30"/>
      <c r="Q507" s="30"/>
      <c r="R507" s="30"/>
      <c r="S507" s="30"/>
      <c r="T507" s="38"/>
      <c r="U507" s="38"/>
      <c r="V507" s="38"/>
      <c r="W507" s="31"/>
      <c r="X507" s="30"/>
      <c r="Y507" s="30"/>
      <c r="Z507" s="30"/>
      <c r="AA507" s="30"/>
      <c r="AB507" s="31"/>
      <c r="AC507" s="30"/>
      <c r="AD507" s="30"/>
      <c r="AE507" s="30"/>
      <c r="AF507" s="31"/>
      <c r="AG507" s="23"/>
      <c r="AH507" s="23"/>
      <c r="AI507" s="32"/>
      <c r="AJ507" s="30"/>
      <c r="AK507" s="30"/>
      <c r="AL507" s="30"/>
      <c r="AM507" s="30"/>
      <c r="AN507" s="30"/>
      <c r="AO507" s="30"/>
      <c r="AP507" s="30"/>
      <c r="AQ507" s="30"/>
      <c r="AR507" s="23"/>
      <c r="AS507" s="23"/>
      <c r="AT507" s="32"/>
      <c r="AU507" s="356"/>
    </row>
    <row r="508" spans="1:47" s="361" customFormat="1" x14ac:dyDescent="0.25">
      <c r="A508" s="186"/>
      <c r="B508" s="43"/>
      <c r="C508" s="33"/>
      <c r="D508" s="34"/>
      <c r="E508" s="33"/>
      <c r="F508" s="34"/>
      <c r="G508" s="34"/>
      <c r="H508" s="33"/>
      <c r="I508" s="33"/>
      <c r="J508" s="34"/>
      <c r="K508" s="30"/>
      <c r="L508" s="30"/>
      <c r="M508" s="30"/>
      <c r="N508" s="30"/>
      <c r="O508" s="30"/>
      <c r="P508" s="30"/>
      <c r="Q508" s="30"/>
      <c r="R508" s="30"/>
      <c r="S508" s="30"/>
      <c r="T508" s="38"/>
      <c r="U508" s="38"/>
      <c r="V508" s="38"/>
      <c r="W508" s="31"/>
      <c r="X508" s="30"/>
      <c r="Y508" s="30"/>
      <c r="Z508" s="30"/>
      <c r="AA508" s="30"/>
      <c r="AB508" s="31"/>
      <c r="AC508" s="30"/>
      <c r="AD508" s="30"/>
      <c r="AE508" s="30"/>
      <c r="AF508" s="31"/>
      <c r="AG508" s="23"/>
      <c r="AH508" s="23"/>
      <c r="AI508" s="32"/>
      <c r="AJ508" s="30"/>
      <c r="AK508" s="30"/>
      <c r="AL508" s="30"/>
      <c r="AM508" s="30"/>
      <c r="AN508" s="30"/>
      <c r="AO508" s="30"/>
      <c r="AP508" s="30"/>
      <c r="AQ508" s="30"/>
      <c r="AR508" s="23"/>
      <c r="AS508" s="23"/>
      <c r="AT508" s="32"/>
      <c r="AU508" s="356"/>
    </row>
    <row r="509" spans="1:47" s="361" customFormat="1" x14ac:dyDescent="0.25">
      <c r="A509" s="186"/>
      <c r="B509" s="43"/>
      <c r="C509" s="33"/>
      <c r="D509" s="34"/>
      <c r="E509" s="33"/>
      <c r="F509" s="34"/>
      <c r="G509" s="34"/>
      <c r="H509" s="33"/>
      <c r="I509" s="33"/>
      <c r="J509" s="34"/>
      <c r="K509" s="30"/>
      <c r="L509" s="30"/>
      <c r="M509" s="30"/>
      <c r="N509" s="30"/>
      <c r="O509" s="30"/>
      <c r="P509" s="30"/>
      <c r="Q509" s="30"/>
      <c r="R509" s="30"/>
      <c r="S509" s="30"/>
      <c r="T509" s="38"/>
      <c r="U509" s="38"/>
      <c r="V509" s="38"/>
      <c r="W509" s="31"/>
      <c r="X509" s="30"/>
      <c r="Y509" s="30"/>
      <c r="Z509" s="30"/>
      <c r="AA509" s="30"/>
      <c r="AB509" s="31"/>
      <c r="AC509" s="30"/>
      <c r="AD509" s="30"/>
      <c r="AE509" s="30"/>
      <c r="AF509" s="31"/>
      <c r="AG509" s="23"/>
      <c r="AH509" s="23"/>
      <c r="AI509" s="32"/>
      <c r="AJ509" s="30"/>
      <c r="AK509" s="30"/>
      <c r="AL509" s="30"/>
      <c r="AM509" s="30"/>
      <c r="AN509" s="30"/>
      <c r="AO509" s="30"/>
      <c r="AP509" s="30"/>
      <c r="AQ509" s="30"/>
      <c r="AR509" s="23"/>
      <c r="AS509" s="23"/>
      <c r="AT509" s="32"/>
      <c r="AU509" s="356"/>
    </row>
    <row r="510" spans="1:47" s="361" customFormat="1" x14ac:dyDescent="0.25">
      <c r="A510" s="186"/>
      <c r="B510" s="43"/>
      <c r="C510" s="33"/>
      <c r="D510" s="34"/>
      <c r="E510" s="33"/>
      <c r="F510" s="34"/>
      <c r="G510" s="34"/>
      <c r="H510" s="33"/>
      <c r="I510" s="33"/>
      <c r="J510" s="34"/>
      <c r="K510" s="30"/>
      <c r="L510" s="30"/>
      <c r="M510" s="30"/>
      <c r="N510" s="30"/>
      <c r="O510" s="30"/>
      <c r="P510" s="30"/>
      <c r="Q510" s="30"/>
      <c r="R510" s="30"/>
      <c r="S510" s="30"/>
      <c r="T510" s="38"/>
      <c r="U510" s="38"/>
      <c r="V510" s="38"/>
      <c r="W510" s="31"/>
      <c r="X510" s="30"/>
      <c r="Y510" s="30"/>
      <c r="Z510" s="30"/>
      <c r="AA510" s="30"/>
      <c r="AB510" s="31"/>
      <c r="AC510" s="30"/>
      <c r="AD510" s="30"/>
      <c r="AE510" s="30"/>
      <c r="AF510" s="31"/>
      <c r="AG510" s="23"/>
      <c r="AH510" s="23"/>
      <c r="AI510" s="32"/>
      <c r="AJ510" s="30"/>
      <c r="AK510" s="30"/>
      <c r="AL510" s="30"/>
      <c r="AM510" s="30"/>
      <c r="AN510" s="30"/>
      <c r="AO510" s="30"/>
      <c r="AP510" s="30"/>
      <c r="AQ510" s="30"/>
      <c r="AR510" s="23"/>
      <c r="AS510" s="23"/>
      <c r="AT510" s="32"/>
      <c r="AU510" s="356"/>
    </row>
    <row r="511" spans="1:47" s="361" customFormat="1" x14ac:dyDescent="0.25">
      <c r="A511" s="186"/>
      <c r="B511" s="43"/>
      <c r="C511" s="33"/>
      <c r="D511" s="34"/>
      <c r="E511" s="33"/>
      <c r="F511" s="34"/>
      <c r="G511" s="34"/>
      <c r="H511" s="33"/>
      <c r="I511" s="33"/>
      <c r="J511" s="34"/>
      <c r="K511" s="30"/>
      <c r="L511" s="30"/>
      <c r="M511" s="30"/>
      <c r="N511" s="30"/>
      <c r="O511" s="30"/>
      <c r="P511" s="30"/>
      <c r="Q511" s="30"/>
      <c r="R511" s="30"/>
      <c r="S511" s="30"/>
      <c r="T511" s="38"/>
      <c r="U511" s="38"/>
      <c r="V511" s="38"/>
      <c r="W511" s="31"/>
      <c r="X511" s="30"/>
      <c r="Y511" s="30"/>
      <c r="Z511" s="30"/>
      <c r="AA511" s="30"/>
      <c r="AB511" s="31"/>
      <c r="AC511" s="30"/>
      <c r="AD511" s="30"/>
      <c r="AE511" s="30"/>
      <c r="AF511" s="31"/>
      <c r="AG511" s="23"/>
      <c r="AH511" s="23"/>
      <c r="AI511" s="32"/>
      <c r="AJ511" s="30"/>
      <c r="AK511" s="30"/>
      <c r="AL511" s="30"/>
      <c r="AM511" s="30"/>
      <c r="AN511" s="30"/>
      <c r="AO511" s="30"/>
      <c r="AP511" s="30"/>
      <c r="AQ511" s="30"/>
      <c r="AR511" s="23"/>
      <c r="AS511" s="23"/>
      <c r="AT511" s="32"/>
      <c r="AU511" s="356"/>
    </row>
    <row r="512" spans="1:47" s="361" customFormat="1" x14ac:dyDescent="0.25">
      <c r="A512" s="186"/>
      <c r="B512" s="43"/>
      <c r="C512" s="33"/>
      <c r="D512" s="34"/>
      <c r="E512" s="33"/>
      <c r="F512" s="34"/>
      <c r="G512" s="34"/>
      <c r="H512" s="33"/>
      <c r="I512" s="33"/>
      <c r="J512" s="34"/>
      <c r="K512" s="30"/>
      <c r="L512" s="30"/>
      <c r="M512" s="30"/>
      <c r="N512" s="30"/>
      <c r="O512" s="30"/>
      <c r="P512" s="30"/>
      <c r="Q512" s="30"/>
      <c r="R512" s="30"/>
      <c r="S512" s="30"/>
      <c r="T512" s="38"/>
      <c r="U512" s="38"/>
      <c r="V512" s="38"/>
      <c r="W512" s="31"/>
      <c r="X512" s="30"/>
      <c r="Y512" s="30"/>
      <c r="Z512" s="30"/>
      <c r="AA512" s="30"/>
      <c r="AB512" s="31"/>
      <c r="AC512" s="30"/>
      <c r="AD512" s="30"/>
      <c r="AE512" s="30"/>
      <c r="AF512" s="31"/>
      <c r="AG512" s="23"/>
      <c r="AH512" s="23"/>
      <c r="AI512" s="32"/>
      <c r="AJ512" s="30"/>
      <c r="AK512" s="30"/>
      <c r="AL512" s="30"/>
      <c r="AM512" s="30"/>
      <c r="AN512" s="30"/>
      <c r="AO512" s="30"/>
      <c r="AP512" s="30"/>
      <c r="AQ512" s="30"/>
      <c r="AR512" s="23"/>
      <c r="AS512" s="23"/>
      <c r="AT512" s="32"/>
      <c r="AU512" s="356"/>
    </row>
    <row r="513" spans="1:47" s="361" customFormat="1" x14ac:dyDescent="0.25">
      <c r="A513" s="186"/>
      <c r="B513" s="43"/>
      <c r="C513" s="37"/>
      <c r="D513" s="30"/>
      <c r="E513" s="37"/>
      <c r="F513" s="30"/>
      <c r="G513" s="30"/>
      <c r="H513" s="37"/>
      <c r="I513" s="37"/>
      <c r="J513" s="30"/>
      <c r="K513" s="187"/>
      <c r="L513" s="187"/>
      <c r="M513" s="187"/>
      <c r="N513" s="187"/>
      <c r="O513" s="187"/>
      <c r="P513" s="187"/>
      <c r="Q513" s="187"/>
      <c r="R513" s="187"/>
      <c r="S513" s="187"/>
      <c r="T513" s="156"/>
      <c r="U513" s="156"/>
      <c r="V513" s="156"/>
      <c r="W513" s="22"/>
      <c r="X513" s="187"/>
      <c r="Y513" s="187"/>
      <c r="Z513" s="187"/>
      <c r="AA513" s="187"/>
      <c r="AB513" s="22"/>
      <c r="AC513" s="187"/>
      <c r="AD513" s="187"/>
      <c r="AE513" s="187"/>
      <c r="AF513" s="22"/>
      <c r="AG513" s="25"/>
      <c r="AH513" s="25"/>
      <c r="AI513" s="21"/>
      <c r="AJ513" s="187"/>
      <c r="AK513" s="187"/>
      <c r="AL513" s="187"/>
      <c r="AM513" s="187"/>
      <c r="AN513" s="187"/>
      <c r="AO513" s="187"/>
      <c r="AP513" s="187"/>
      <c r="AQ513" s="187"/>
      <c r="AR513" s="25"/>
      <c r="AS513" s="25"/>
      <c r="AT513" s="21"/>
      <c r="AU513" s="363"/>
    </row>
    <row r="514" spans="1:47" s="361" customFormat="1" x14ac:dyDescent="0.25">
      <c r="A514" s="186"/>
      <c r="B514" s="43"/>
      <c r="C514" s="37"/>
      <c r="D514" s="30"/>
      <c r="E514" s="37"/>
      <c r="F514" s="30"/>
      <c r="G514" s="30"/>
      <c r="H514" s="37"/>
      <c r="I514" s="37"/>
      <c r="J514" s="30"/>
      <c r="K514" s="187"/>
      <c r="L514" s="187"/>
      <c r="M514" s="187"/>
      <c r="N514" s="187"/>
      <c r="O514" s="187"/>
      <c r="P514" s="187"/>
      <c r="Q514" s="187"/>
      <c r="R514" s="187"/>
      <c r="S514" s="187"/>
      <c r="T514" s="156"/>
      <c r="U514" s="156"/>
      <c r="V514" s="156"/>
      <c r="W514" s="22"/>
      <c r="X514" s="187"/>
      <c r="Y514" s="187"/>
      <c r="Z514" s="187"/>
      <c r="AA514" s="187"/>
      <c r="AB514" s="22"/>
      <c r="AC514" s="187"/>
      <c r="AD514" s="187"/>
      <c r="AE514" s="187"/>
      <c r="AF514" s="22"/>
      <c r="AG514" s="25"/>
      <c r="AH514" s="25"/>
      <c r="AI514" s="21"/>
      <c r="AJ514" s="187"/>
      <c r="AK514" s="187"/>
      <c r="AL514" s="187"/>
      <c r="AM514" s="187"/>
      <c r="AN514" s="187"/>
      <c r="AO514" s="187"/>
      <c r="AP514" s="187"/>
      <c r="AQ514" s="187"/>
      <c r="AR514" s="25"/>
      <c r="AS514" s="25"/>
      <c r="AT514" s="21"/>
      <c r="AU514" s="363"/>
    </row>
    <row r="515" spans="1:47" s="361" customFormat="1" x14ac:dyDescent="0.25">
      <c r="A515" s="186"/>
      <c r="B515" s="43"/>
      <c r="C515" s="37"/>
      <c r="D515" s="30"/>
      <c r="E515" s="37"/>
      <c r="F515" s="30"/>
      <c r="G515" s="30"/>
      <c r="H515" s="37"/>
      <c r="I515" s="37"/>
      <c r="J515" s="30"/>
      <c r="K515" s="187"/>
      <c r="L515" s="187"/>
      <c r="M515" s="187"/>
      <c r="N515" s="187"/>
      <c r="O515" s="187"/>
      <c r="P515" s="187"/>
      <c r="Q515" s="187"/>
      <c r="R515" s="187"/>
      <c r="S515" s="187"/>
      <c r="T515" s="156"/>
      <c r="U515" s="156"/>
      <c r="V515" s="156"/>
      <c r="W515" s="22"/>
      <c r="X515" s="187"/>
      <c r="Y515" s="187"/>
      <c r="Z515" s="187"/>
      <c r="AA515" s="187"/>
      <c r="AB515" s="22"/>
      <c r="AC515" s="187"/>
      <c r="AD515" s="187"/>
      <c r="AE515" s="187"/>
      <c r="AF515" s="22"/>
      <c r="AG515" s="25"/>
      <c r="AH515" s="25"/>
      <c r="AI515" s="21"/>
      <c r="AJ515" s="187"/>
      <c r="AK515" s="187"/>
      <c r="AL515" s="187"/>
      <c r="AM515" s="187"/>
      <c r="AN515" s="187"/>
      <c r="AO515" s="187"/>
      <c r="AP515" s="187"/>
      <c r="AQ515" s="187"/>
      <c r="AR515" s="25"/>
      <c r="AS515" s="25"/>
      <c r="AT515" s="21"/>
      <c r="AU515" s="363"/>
    </row>
    <row r="516" spans="1:47" s="361" customFormat="1" x14ac:dyDescent="0.25">
      <c r="A516" s="186"/>
      <c r="B516" s="43"/>
      <c r="C516" s="37"/>
      <c r="D516" s="30"/>
      <c r="E516" s="37"/>
      <c r="F516" s="30"/>
      <c r="G516" s="30"/>
      <c r="H516" s="37"/>
      <c r="I516" s="37"/>
      <c r="J516" s="30"/>
      <c r="K516" s="187"/>
      <c r="L516" s="187"/>
      <c r="M516" s="187"/>
      <c r="N516" s="187"/>
      <c r="O516" s="187"/>
      <c r="P516" s="187"/>
      <c r="Q516" s="187"/>
      <c r="R516" s="187"/>
      <c r="S516" s="187"/>
      <c r="T516" s="156"/>
      <c r="U516" s="156"/>
      <c r="V516" s="156"/>
      <c r="W516" s="22"/>
      <c r="X516" s="187"/>
      <c r="Y516" s="187"/>
      <c r="Z516" s="187"/>
      <c r="AA516" s="187"/>
      <c r="AB516" s="22"/>
      <c r="AC516" s="187"/>
      <c r="AD516" s="187"/>
      <c r="AE516" s="187"/>
      <c r="AF516" s="22"/>
      <c r="AG516" s="25"/>
      <c r="AH516" s="25"/>
      <c r="AI516" s="21"/>
      <c r="AJ516" s="187"/>
      <c r="AK516" s="187"/>
      <c r="AL516" s="187"/>
      <c r="AM516" s="187"/>
      <c r="AN516" s="187"/>
      <c r="AO516" s="187"/>
      <c r="AP516" s="187"/>
      <c r="AQ516" s="187"/>
      <c r="AR516" s="25"/>
      <c r="AS516" s="25"/>
      <c r="AT516" s="21"/>
      <c r="AU516" s="363"/>
    </row>
    <row r="517" spans="1:47" s="361" customFormat="1" x14ac:dyDescent="0.25">
      <c r="A517" s="186"/>
      <c r="B517" s="43"/>
      <c r="C517" s="37"/>
      <c r="D517" s="30"/>
      <c r="E517" s="37"/>
      <c r="F517" s="30"/>
      <c r="G517" s="30"/>
      <c r="H517" s="37"/>
      <c r="I517" s="37"/>
      <c r="J517" s="30"/>
      <c r="K517" s="187"/>
      <c r="L517" s="187"/>
      <c r="M517" s="187"/>
      <c r="N517" s="187"/>
      <c r="O517" s="187"/>
      <c r="P517" s="187"/>
      <c r="Q517" s="187"/>
      <c r="R517" s="187"/>
      <c r="S517" s="187"/>
      <c r="T517" s="156"/>
      <c r="U517" s="156"/>
      <c r="V517" s="156"/>
      <c r="W517" s="22"/>
      <c r="X517" s="187"/>
      <c r="Y517" s="187"/>
      <c r="Z517" s="187"/>
      <c r="AA517" s="187"/>
      <c r="AB517" s="22"/>
      <c r="AC517" s="187"/>
      <c r="AD517" s="187"/>
      <c r="AE517" s="187"/>
      <c r="AF517" s="22"/>
      <c r="AG517" s="25"/>
      <c r="AH517" s="25"/>
      <c r="AI517" s="21"/>
      <c r="AJ517" s="187"/>
      <c r="AK517" s="187"/>
      <c r="AL517" s="187"/>
      <c r="AM517" s="187"/>
      <c r="AN517" s="187"/>
      <c r="AO517" s="187"/>
      <c r="AP517" s="187"/>
      <c r="AQ517" s="187"/>
      <c r="AR517" s="25"/>
      <c r="AS517" s="25"/>
      <c r="AT517" s="21"/>
      <c r="AU517" s="363"/>
    </row>
    <row r="518" spans="1:47" s="361" customFormat="1" x14ac:dyDescent="0.25">
      <c r="A518" s="186"/>
      <c r="B518" s="43"/>
      <c r="C518" s="37"/>
      <c r="D518" s="30"/>
      <c r="E518" s="37"/>
      <c r="F518" s="30"/>
      <c r="G518" s="30"/>
      <c r="H518" s="37"/>
      <c r="I518" s="37"/>
      <c r="J518" s="30"/>
      <c r="K518" s="187"/>
      <c r="L518" s="187"/>
      <c r="M518" s="187"/>
      <c r="N518" s="187"/>
      <c r="O518" s="187"/>
      <c r="P518" s="187"/>
      <c r="Q518" s="187"/>
      <c r="R518" s="187"/>
      <c r="S518" s="187"/>
      <c r="T518" s="156"/>
      <c r="U518" s="156"/>
      <c r="V518" s="156"/>
      <c r="W518" s="22"/>
      <c r="X518" s="187"/>
      <c r="Y518" s="187"/>
      <c r="Z518" s="187"/>
      <c r="AA518" s="187"/>
      <c r="AB518" s="22"/>
      <c r="AC518" s="187"/>
      <c r="AD518" s="187"/>
      <c r="AE518" s="187"/>
      <c r="AF518" s="22"/>
      <c r="AG518" s="25"/>
      <c r="AH518" s="25"/>
      <c r="AI518" s="21"/>
      <c r="AJ518" s="187"/>
      <c r="AK518" s="187"/>
      <c r="AL518" s="187"/>
      <c r="AM518" s="187"/>
      <c r="AN518" s="187"/>
      <c r="AO518" s="187"/>
      <c r="AP518" s="187"/>
      <c r="AQ518" s="187"/>
      <c r="AR518" s="25"/>
      <c r="AS518" s="25"/>
      <c r="AT518" s="21"/>
      <c r="AU518" s="363"/>
    </row>
    <row r="519" spans="1:47" s="361" customFormat="1" x14ac:dyDescent="0.25">
      <c r="A519" s="186"/>
      <c r="B519" s="43"/>
      <c r="C519" s="37"/>
      <c r="D519" s="30"/>
      <c r="E519" s="37"/>
      <c r="F519" s="30"/>
      <c r="G519" s="30"/>
      <c r="H519" s="37"/>
      <c r="I519" s="37"/>
      <c r="J519" s="30"/>
      <c r="K519" s="187"/>
      <c r="L519" s="187"/>
      <c r="M519" s="187"/>
      <c r="N519" s="187"/>
      <c r="O519" s="187"/>
      <c r="P519" s="187"/>
      <c r="Q519" s="187"/>
      <c r="R519" s="187"/>
      <c r="S519" s="187"/>
      <c r="T519" s="156"/>
      <c r="U519" s="156"/>
      <c r="V519" s="156"/>
      <c r="W519" s="22"/>
      <c r="X519" s="187"/>
      <c r="Y519" s="187"/>
      <c r="Z519" s="187"/>
      <c r="AA519" s="187"/>
      <c r="AB519" s="22"/>
      <c r="AC519" s="187"/>
      <c r="AD519" s="187"/>
      <c r="AE519" s="187"/>
      <c r="AF519" s="22"/>
      <c r="AG519" s="25"/>
      <c r="AH519" s="25"/>
      <c r="AI519" s="21"/>
      <c r="AJ519" s="187"/>
      <c r="AK519" s="187"/>
      <c r="AL519" s="187"/>
      <c r="AM519" s="187"/>
      <c r="AN519" s="187"/>
      <c r="AO519" s="187"/>
      <c r="AP519" s="187"/>
      <c r="AQ519" s="187"/>
      <c r="AR519" s="25"/>
      <c r="AS519" s="25"/>
      <c r="AT519" s="21"/>
      <c r="AU519" s="363"/>
    </row>
    <row r="520" spans="1:47" s="361" customFormat="1" x14ac:dyDescent="0.25">
      <c r="A520" s="186"/>
      <c r="B520" s="43"/>
      <c r="C520" s="37"/>
      <c r="D520" s="30"/>
      <c r="E520" s="37"/>
      <c r="F520" s="30"/>
      <c r="G520" s="30"/>
      <c r="H520" s="37"/>
      <c r="I520" s="37"/>
      <c r="J520" s="30"/>
      <c r="K520" s="187"/>
      <c r="L520" s="187"/>
      <c r="M520" s="187"/>
      <c r="N520" s="187"/>
      <c r="O520" s="187"/>
      <c r="P520" s="187"/>
      <c r="Q520" s="187"/>
      <c r="R520" s="187"/>
      <c r="S520" s="187"/>
      <c r="T520" s="156"/>
      <c r="U520" s="156"/>
      <c r="V520" s="156"/>
      <c r="W520" s="22"/>
      <c r="X520" s="187"/>
      <c r="Y520" s="187"/>
      <c r="Z520" s="187"/>
      <c r="AA520" s="187"/>
      <c r="AB520" s="22"/>
      <c r="AC520" s="187"/>
      <c r="AD520" s="187"/>
      <c r="AE520" s="187"/>
      <c r="AF520" s="22"/>
      <c r="AG520" s="25"/>
      <c r="AH520" s="25"/>
      <c r="AI520" s="21"/>
      <c r="AJ520" s="187"/>
      <c r="AK520" s="187"/>
      <c r="AL520" s="187"/>
      <c r="AM520" s="187"/>
      <c r="AN520" s="187"/>
      <c r="AO520" s="187"/>
      <c r="AP520" s="187"/>
      <c r="AQ520" s="187"/>
      <c r="AR520" s="25"/>
      <c r="AS520" s="25"/>
      <c r="AT520" s="21"/>
      <c r="AU520" s="363"/>
    </row>
    <row r="521" spans="1:47" s="361" customFormat="1" x14ac:dyDescent="0.25">
      <c r="A521" s="186"/>
      <c r="B521" s="43"/>
      <c r="C521" s="37"/>
      <c r="D521" s="30"/>
      <c r="E521" s="37"/>
      <c r="F521" s="30"/>
      <c r="G521" s="30"/>
      <c r="H521" s="37"/>
      <c r="I521" s="37"/>
      <c r="J521" s="30"/>
      <c r="K521" s="187"/>
      <c r="L521" s="187"/>
      <c r="M521" s="187"/>
      <c r="N521" s="187"/>
      <c r="O521" s="187"/>
      <c r="P521" s="187"/>
      <c r="Q521" s="187"/>
      <c r="R521" s="187"/>
      <c r="S521" s="187"/>
      <c r="T521" s="156"/>
      <c r="U521" s="156"/>
      <c r="V521" s="156"/>
      <c r="W521" s="22"/>
      <c r="X521" s="187"/>
      <c r="Y521" s="187"/>
      <c r="Z521" s="187"/>
      <c r="AA521" s="187"/>
      <c r="AB521" s="22"/>
      <c r="AC521" s="187"/>
      <c r="AD521" s="187"/>
      <c r="AE521" s="187"/>
      <c r="AF521" s="22"/>
      <c r="AG521" s="25"/>
      <c r="AH521" s="25"/>
      <c r="AI521" s="21"/>
      <c r="AJ521" s="187"/>
      <c r="AK521" s="187"/>
      <c r="AL521" s="187"/>
      <c r="AM521" s="187"/>
      <c r="AN521" s="187"/>
      <c r="AO521" s="187"/>
      <c r="AP521" s="187"/>
      <c r="AQ521" s="187"/>
      <c r="AR521" s="25"/>
      <c r="AS521" s="25"/>
      <c r="AT521" s="21"/>
      <c r="AU521" s="363"/>
    </row>
    <row r="522" spans="1:47" s="361" customFormat="1" x14ac:dyDescent="0.25">
      <c r="A522" s="186"/>
      <c r="B522" s="43"/>
      <c r="C522" s="37"/>
      <c r="D522" s="30"/>
      <c r="E522" s="37"/>
      <c r="F522" s="30"/>
      <c r="G522" s="30"/>
      <c r="H522" s="37"/>
      <c r="I522" s="37"/>
      <c r="J522" s="30"/>
      <c r="K522" s="187"/>
      <c r="L522" s="187"/>
      <c r="M522" s="187"/>
      <c r="N522" s="187"/>
      <c r="O522" s="187"/>
      <c r="P522" s="187"/>
      <c r="Q522" s="187"/>
      <c r="R522" s="187"/>
      <c r="S522" s="187"/>
      <c r="T522" s="156"/>
      <c r="U522" s="156"/>
      <c r="V522" s="156"/>
      <c r="W522" s="22"/>
      <c r="X522" s="187"/>
      <c r="Y522" s="187"/>
      <c r="Z522" s="187"/>
      <c r="AA522" s="187"/>
      <c r="AB522" s="22"/>
      <c r="AC522" s="187"/>
      <c r="AD522" s="187"/>
      <c r="AE522" s="187"/>
      <c r="AF522" s="22"/>
      <c r="AG522" s="25"/>
      <c r="AH522" s="25"/>
      <c r="AI522" s="21"/>
      <c r="AJ522" s="187"/>
      <c r="AK522" s="187"/>
      <c r="AL522" s="187"/>
      <c r="AM522" s="187"/>
      <c r="AN522" s="187"/>
      <c r="AO522" s="187"/>
      <c r="AP522" s="187"/>
      <c r="AQ522" s="187"/>
      <c r="AR522" s="25"/>
      <c r="AS522" s="25"/>
      <c r="AT522" s="21"/>
      <c r="AU522" s="363"/>
    </row>
    <row r="523" spans="1:47" s="361" customFormat="1" x14ac:dyDescent="0.25">
      <c r="A523" s="186"/>
      <c r="B523" s="43"/>
      <c r="C523" s="37"/>
      <c r="D523" s="30"/>
      <c r="E523" s="37"/>
      <c r="F523" s="30"/>
      <c r="G523" s="30"/>
      <c r="H523" s="37"/>
      <c r="I523" s="37"/>
      <c r="J523" s="30"/>
      <c r="K523" s="187"/>
      <c r="L523" s="187"/>
      <c r="M523" s="187"/>
      <c r="N523" s="187"/>
      <c r="O523" s="187"/>
      <c r="P523" s="187"/>
      <c r="Q523" s="187"/>
      <c r="R523" s="187"/>
      <c r="S523" s="187"/>
      <c r="T523" s="156"/>
      <c r="U523" s="156"/>
      <c r="V523" s="156"/>
      <c r="W523" s="22"/>
      <c r="X523" s="187"/>
      <c r="Y523" s="187"/>
      <c r="Z523" s="187"/>
      <c r="AA523" s="187"/>
      <c r="AB523" s="22"/>
      <c r="AC523" s="187"/>
      <c r="AD523" s="187"/>
      <c r="AE523" s="187"/>
      <c r="AF523" s="22"/>
      <c r="AG523" s="25"/>
      <c r="AH523" s="25"/>
      <c r="AI523" s="21"/>
      <c r="AJ523" s="187"/>
      <c r="AK523" s="187"/>
      <c r="AL523" s="187"/>
      <c r="AM523" s="187"/>
      <c r="AN523" s="187"/>
      <c r="AO523" s="187"/>
      <c r="AP523" s="187"/>
      <c r="AQ523" s="187"/>
      <c r="AR523" s="25"/>
      <c r="AS523" s="25"/>
      <c r="AT523" s="21"/>
      <c r="AU523" s="363"/>
    </row>
    <row r="524" spans="1:47" s="361" customFormat="1" x14ac:dyDescent="0.25">
      <c r="A524" s="186"/>
      <c r="B524" s="43"/>
      <c r="C524" s="37"/>
      <c r="D524" s="30"/>
      <c r="E524" s="37"/>
      <c r="F524" s="30"/>
      <c r="G524" s="30"/>
      <c r="H524" s="37"/>
      <c r="I524" s="37"/>
      <c r="J524" s="30"/>
      <c r="K524" s="187"/>
      <c r="L524" s="187"/>
      <c r="M524" s="187"/>
      <c r="N524" s="187"/>
      <c r="O524" s="187"/>
      <c r="P524" s="187"/>
      <c r="Q524" s="187"/>
      <c r="R524" s="187"/>
      <c r="S524" s="187"/>
      <c r="T524" s="156"/>
      <c r="U524" s="156"/>
      <c r="V524" s="156"/>
      <c r="W524" s="22"/>
      <c r="X524" s="187"/>
      <c r="Y524" s="187"/>
      <c r="Z524" s="187"/>
      <c r="AA524" s="187"/>
      <c r="AB524" s="22"/>
      <c r="AC524" s="187"/>
      <c r="AD524" s="187"/>
      <c r="AE524" s="187"/>
      <c r="AF524" s="22"/>
      <c r="AG524" s="25"/>
      <c r="AH524" s="25"/>
      <c r="AI524" s="21"/>
      <c r="AJ524" s="187"/>
      <c r="AK524" s="187"/>
      <c r="AL524" s="187"/>
      <c r="AM524" s="187"/>
      <c r="AN524" s="187"/>
      <c r="AO524" s="187"/>
      <c r="AP524" s="187"/>
      <c r="AQ524" s="187"/>
      <c r="AR524" s="25"/>
      <c r="AS524" s="25"/>
      <c r="AT524" s="21"/>
      <c r="AU524" s="363"/>
    </row>
    <row r="525" spans="1:47" s="361" customFormat="1" x14ac:dyDescent="0.25">
      <c r="A525" s="186"/>
      <c r="B525" s="43"/>
      <c r="C525" s="37"/>
      <c r="D525" s="30"/>
      <c r="E525" s="37"/>
      <c r="F525" s="30"/>
      <c r="G525" s="30"/>
      <c r="H525" s="37"/>
      <c r="I525" s="37"/>
      <c r="J525" s="30"/>
      <c r="K525" s="187"/>
      <c r="L525" s="187"/>
      <c r="M525" s="187"/>
      <c r="N525" s="187"/>
      <c r="O525" s="187"/>
      <c r="P525" s="187"/>
      <c r="Q525" s="187"/>
      <c r="R525" s="187"/>
      <c r="S525" s="187"/>
      <c r="T525" s="156"/>
      <c r="U525" s="156"/>
      <c r="V525" s="156"/>
      <c r="W525" s="22"/>
      <c r="X525" s="187"/>
      <c r="Y525" s="187"/>
      <c r="Z525" s="187"/>
      <c r="AA525" s="187"/>
      <c r="AB525" s="22"/>
      <c r="AC525" s="187"/>
      <c r="AD525" s="187"/>
      <c r="AE525" s="187"/>
      <c r="AF525" s="22"/>
      <c r="AG525" s="25"/>
      <c r="AH525" s="25"/>
      <c r="AI525" s="21"/>
      <c r="AJ525" s="187"/>
      <c r="AK525" s="187"/>
      <c r="AL525" s="187"/>
      <c r="AM525" s="187"/>
      <c r="AN525" s="187"/>
      <c r="AO525" s="187"/>
      <c r="AP525" s="187"/>
      <c r="AQ525" s="187"/>
      <c r="AR525" s="25"/>
      <c r="AS525" s="25"/>
      <c r="AT525" s="21"/>
      <c r="AU525" s="363"/>
    </row>
    <row r="526" spans="1:47" s="361" customFormat="1" x14ac:dyDescent="0.25">
      <c r="A526" s="186"/>
      <c r="B526" s="43"/>
      <c r="C526" s="22"/>
      <c r="D526" s="187"/>
      <c r="E526" s="22"/>
      <c r="F526" s="187"/>
      <c r="G526" s="187"/>
      <c r="H526" s="22"/>
      <c r="I526" s="22"/>
      <c r="J526" s="187"/>
      <c r="K526" s="187"/>
      <c r="L526" s="187"/>
      <c r="M526" s="187"/>
      <c r="N526" s="187"/>
      <c r="O526" s="187"/>
      <c r="P526" s="187"/>
      <c r="Q526" s="187"/>
      <c r="R526" s="187"/>
      <c r="S526" s="187"/>
      <c r="T526" s="156"/>
      <c r="U526" s="156"/>
      <c r="V526" s="156"/>
      <c r="W526" s="22"/>
      <c r="X526" s="187"/>
      <c r="Y526" s="187"/>
      <c r="Z526" s="187"/>
      <c r="AA526" s="187"/>
      <c r="AB526" s="22"/>
      <c r="AC526" s="187"/>
      <c r="AD526" s="187"/>
      <c r="AE526" s="187"/>
      <c r="AF526" s="22"/>
      <c r="AG526" s="25"/>
      <c r="AH526" s="25"/>
      <c r="AI526" s="21"/>
      <c r="AJ526" s="187"/>
      <c r="AK526" s="187"/>
      <c r="AL526" s="187"/>
      <c r="AM526" s="187"/>
      <c r="AN526" s="187"/>
      <c r="AO526" s="187"/>
      <c r="AP526" s="187"/>
      <c r="AQ526" s="187"/>
      <c r="AR526" s="25"/>
      <c r="AS526" s="25"/>
      <c r="AT526" s="21"/>
      <c r="AU526" s="363"/>
    </row>
    <row r="527" spans="1:47" s="361" customFormat="1" x14ac:dyDescent="0.25">
      <c r="A527" s="186"/>
      <c r="B527" s="43"/>
      <c r="C527" s="22"/>
      <c r="D527" s="187"/>
      <c r="E527" s="22"/>
      <c r="F527" s="187"/>
      <c r="G527" s="187"/>
      <c r="H527" s="22"/>
      <c r="I527" s="22"/>
      <c r="J527" s="187"/>
      <c r="K527" s="187"/>
      <c r="L527" s="187"/>
      <c r="M527" s="187"/>
      <c r="N527" s="187"/>
      <c r="O527" s="187"/>
      <c r="P527" s="187"/>
      <c r="Q527" s="187"/>
      <c r="R527" s="187"/>
      <c r="S527" s="187"/>
      <c r="T527" s="156"/>
      <c r="U527" s="156"/>
      <c r="V527" s="156"/>
      <c r="W527" s="22"/>
      <c r="X527" s="187"/>
      <c r="Y527" s="187"/>
      <c r="Z527" s="187"/>
      <c r="AA527" s="187"/>
      <c r="AB527" s="22"/>
      <c r="AC527" s="187"/>
      <c r="AD527" s="187"/>
      <c r="AE527" s="187"/>
      <c r="AF527" s="22"/>
      <c r="AG527" s="25"/>
      <c r="AH527" s="25"/>
      <c r="AI527" s="21"/>
      <c r="AJ527" s="187"/>
      <c r="AK527" s="187"/>
      <c r="AL527" s="187"/>
      <c r="AM527" s="187"/>
      <c r="AN527" s="187"/>
      <c r="AO527" s="187"/>
      <c r="AP527" s="187"/>
      <c r="AQ527" s="187"/>
      <c r="AR527" s="25"/>
      <c r="AS527" s="25"/>
      <c r="AT527" s="21"/>
      <c r="AU527" s="363"/>
    </row>
  </sheetData>
  <mergeCells count="35">
    <mergeCell ref="C1:AT2"/>
    <mergeCell ref="C3:D4"/>
    <mergeCell ref="E3:F4"/>
    <mergeCell ref="G3:H4"/>
    <mergeCell ref="Y3:Z3"/>
    <mergeCell ref="Y4:Y5"/>
    <mergeCell ref="Z4:Z5"/>
    <mergeCell ref="I3:J4"/>
    <mergeCell ref="T3:T5"/>
    <mergeCell ref="U3:U5"/>
    <mergeCell ref="V3:V5"/>
    <mergeCell ref="W3:X4"/>
    <mergeCell ref="K3:S3"/>
    <mergeCell ref="K4:K5"/>
    <mergeCell ref="L4:L5"/>
    <mergeCell ref="M4:M5"/>
    <mergeCell ref="S4:S5"/>
    <mergeCell ref="AR4:AR5"/>
    <mergeCell ref="AS4:AS5"/>
    <mergeCell ref="AT4:AT5"/>
    <mergeCell ref="AL3:AM4"/>
    <mergeCell ref="AN3:AO4"/>
    <mergeCell ref="AP3:AQ4"/>
    <mergeCell ref="AR3:AT3"/>
    <mergeCell ref="AB3:AC4"/>
    <mergeCell ref="AD3:AE4"/>
    <mergeCell ref="AF3:AG4"/>
    <mergeCell ref="AH3:AI4"/>
    <mergeCell ref="AJ3:AK4"/>
    <mergeCell ref="AA4:AA5"/>
    <mergeCell ref="N4:N5"/>
    <mergeCell ref="O4:O5"/>
    <mergeCell ref="P4:P5"/>
    <mergeCell ref="Q4:Q5"/>
    <mergeCell ref="R4:R5"/>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F3BCA-3679-4FBD-B5A4-3F5DCADA0083}">
  <sheetPr>
    <tabColor theme="8" tint="0.39997558519241921"/>
  </sheetPr>
  <dimension ref="A1:AS477"/>
  <sheetViews>
    <sheetView showGridLines="0" zoomScaleNormal="100" workbookViewId="0">
      <pane ySplit="5" topLeftCell="A6" activePane="bottomLeft" state="frozen"/>
      <selection activeCell="W1" sqref="W1"/>
      <selection pane="bottomLeft" activeCell="AP45" sqref="AP45"/>
    </sheetView>
  </sheetViews>
  <sheetFormatPr baseColWidth="10" defaultRowHeight="15" x14ac:dyDescent="0.25"/>
  <cols>
    <col min="1" max="1" width="10.5703125" style="186" customWidth="1"/>
    <col min="2" max="2" width="11.42578125" style="43"/>
    <col min="3" max="3" width="6.7109375" style="186" customWidth="1"/>
    <col min="4" max="4" width="6.42578125" style="186" bestFit="1" customWidth="1"/>
    <col min="5" max="5" width="10.85546875" style="186" customWidth="1"/>
    <col min="6" max="6" width="6.42578125" style="186" bestFit="1" customWidth="1"/>
    <col min="7" max="7" width="9.85546875" style="186" customWidth="1"/>
    <col min="8" max="8" width="6.42578125" style="186" bestFit="1" customWidth="1"/>
    <col min="9" max="9" width="6.140625" style="186" customWidth="1"/>
    <col min="10" max="10" width="6.42578125" style="186" bestFit="1" customWidth="1"/>
    <col min="11" max="11" width="6.42578125" style="186" customWidth="1"/>
    <col min="12" max="12" width="6.140625" style="186" customWidth="1"/>
    <col min="13" max="13" width="14.85546875" style="157" customWidth="1"/>
    <col min="14" max="14" width="34.42578125" style="157" customWidth="1"/>
    <col min="15" max="15" width="16.28515625" style="157" customWidth="1"/>
    <col min="16" max="16" width="9.5703125" style="186" customWidth="1"/>
    <col min="17" max="17" width="6.42578125" style="186" bestFit="1" customWidth="1"/>
    <col min="18" max="21" width="6.140625" style="186" customWidth="1"/>
    <col min="22" max="22" width="8.140625" style="186" bestFit="1" customWidth="1"/>
    <col min="23" max="23" width="10.7109375" style="186" customWidth="1"/>
    <col min="24" max="24" width="11.7109375" style="186" customWidth="1"/>
    <col min="25" max="26" width="10.5703125" style="186" customWidth="1"/>
    <col min="27" max="27" width="9.85546875" style="186" customWidth="1"/>
    <col min="28" max="28" width="6.85546875" style="186" customWidth="1"/>
    <col min="29" max="29" width="9.85546875" style="186" customWidth="1"/>
    <col min="30" max="30" width="6.42578125" style="186" customWidth="1"/>
    <col min="31" max="31" width="11.85546875" style="186" customWidth="1"/>
    <col min="32" max="33" width="6.7109375" style="186" customWidth="1"/>
    <col min="34" max="34" width="6.42578125" style="186" bestFit="1" customWidth="1"/>
    <col min="35" max="35" width="6.5703125" style="186" customWidth="1"/>
    <col min="36" max="36" width="6.42578125" style="186" bestFit="1" customWidth="1"/>
    <col min="37" max="37" width="7" style="186" bestFit="1" customWidth="1"/>
    <col min="38" max="38" width="6.42578125" style="186" bestFit="1" customWidth="1"/>
    <col min="39" max="41" width="5.7109375" style="186" bestFit="1" customWidth="1"/>
    <col min="42" max="42" width="65.140625" style="361" customWidth="1"/>
    <col min="43" max="43" width="75.5703125" style="361" customWidth="1"/>
    <col min="44" max="44" width="31.140625" style="361" customWidth="1"/>
    <col min="45" max="45" width="82.5703125" style="361" customWidth="1"/>
    <col min="46" max="16384" width="11.42578125" style="186"/>
  </cols>
  <sheetData>
    <row r="1" spans="1:45" s="42" customFormat="1" ht="15.75" thickTop="1" x14ac:dyDescent="0.25">
      <c r="B1" s="43"/>
      <c r="C1" s="817" t="s">
        <v>1074</v>
      </c>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30"/>
      <c r="AP1" s="353"/>
      <c r="AQ1" s="354"/>
      <c r="AR1" s="354"/>
      <c r="AS1" s="354"/>
    </row>
    <row r="2" spans="1:45" s="42" customFormat="1" x14ac:dyDescent="0.25">
      <c r="B2" s="43"/>
      <c r="C2" s="820"/>
      <c r="D2" s="821"/>
      <c r="E2" s="821"/>
      <c r="F2" s="821"/>
      <c r="G2" s="821"/>
      <c r="H2" s="821"/>
      <c r="I2" s="821"/>
      <c r="J2" s="821"/>
      <c r="K2" s="821"/>
      <c r="L2" s="821"/>
      <c r="M2" s="821"/>
      <c r="N2" s="821"/>
      <c r="O2" s="821"/>
      <c r="P2" s="821"/>
      <c r="Q2" s="821"/>
      <c r="R2" s="821"/>
      <c r="S2" s="821"/>
      <c r="T2" s="821"/>
      <c r="U2" s="821"/>
      <c r="V2" s="821"/>
      <c r="W2" s="821"/>
      <c r="X2" s="821"/>
      <c r="Y2" s="821"/>
      <c r="Z2" s="821"/>
      <c r="AA2" s="821"/>
      <c r="AB2" s="821"/>
      <c r="AC2" s="821"/>
      <c r="AD2" s="821"/>
      <c r="AE2" s="821"/>
      <c r="AF2" s="821"/>
      <c r="AG2" s="821"/>
      <c r="AH2" s="821"/>
      <c r="AI2" s="821"/>
      <c r="AJ2" s="821"/>
      <c r="AK2" s="821"/>
      <c r="AL2" s="821"/>
      <c r="AM2" s="821"/>
      <c r="AN2" s="821"/>
      <c r="AO2" s="831"/>
      <c r="AP2" s="353"/>
      <c r="AQ2" s="354"/>
      <c r="AR2" s="354"/>
      <c r="AS2" s="354"/>
    </row>
    <row r="3" spans="1:45" s="354" customFormat="1" ht="33.75" customHeight="1" x14ac:dyDescent="0.2">
      <c r="B3" s="364"/>
      <c r="C3" s="825" t="s">
        <v>213</v>
      </c>
      <c r="D3" s="810"/>
      <c r="E3" s="809" t="s">
        <v>313</v>
      </c>
      <c r="F3" s="810"/>
      <c r="G3" s="809" t="s">
        <v>103</v>
      </c>
      <c r="H3" s="810"/>
      <c r="I3" s="809" t="s">
        <v>104</v>
      </c>
      <c r="J3" s="810"/>
      <c r="K3" s="802" t="s">
        <v>32</v>
      </c>
      <c r="L3" s="827"/>
      <c r="M3" s="832" t="s">
        <v>405</v>
      </c>
      <c r="N3" s="832" t="s">
        <v>193</v>
      </c>
      <c r="O3" s="832" t="s">
        <v>24</v>
      </c>
      <c r="P3" s="809" t="s">
        <v>35</v>
      </c>
      <c r="Q3" s="810"/>
      <c r="R3" s="840" t="s">
        <v>36</v>
      </c>
      <c r="S3" s="841"/>
      <c r="T3" s="841"/>
      <c r="U3" s="842"/>
      <c r="V3" s="597" t="s">
        <v>51</v>
      </c>
      <c r="W3" s="809" t="s">
        <v>530</v>
      </c>
      <c r="X3" s="810"/>
      <c r="Y3" s="809" t="s">
        <v>279</v>
      </c>
      <c r="Z3" s="810"/>
      <c r="AA3" s="809" t="s">
        <v>39</v>
      </c>
      <c r="AB3" s="810"/>
      <c r="AC3" s="809" t="s">
        <v>214</v>
      </c>
      <c r="AD3" s="810"/>
      <c r="AE3" s="809" t="s">
        <v>227</v>
      </c>
      <c r="AF3" s="810"/>
      <c r="AG3" s="809" t="s">
        <v>398</v>
      </c>
      <c r="AH3" s="810"/>
      <c r="AI3" s="813" t="s">
        <v>533</v>
      </c>
      <c r="AJ3" s="814"/>
      <c r="AK3" s="813" t="s">
        <v>84</v>
      </c>
      <c r="AL3" s="814"/>
      <c r="AM3" s="802" t="s">
        <v>655</v>
      </c>
      <c r="AN3" s="803"/>
      <c r="AO3" s="804"/>
      <c r="AP3" s="353"/>
    </row>
    <row r="4" spans="1:45" s="354" customFormat="1" ht="9.75" customHeight="1" x14ac:dyDescent="0.2">
      <c r="B4" s="364"/>
      <c r="C4" s="826"/>
      <c r="D4" s="812"/>
      <c r="E4" s="811"/>
      <c r="F4" s="812"/>
      <c r="G4" s="811"/>
      <c r="H4" s="812"/>
      <c r="I4" s="811"/>
      <c r="J4" s="812"/>
      <c r="K4" s="843" t="s">
        <v>63</v>
      </c>
      <c r="L4" s="843" t="s">
        <v>529</v>
      </c>
      <c r="M4" s="833"/>
      <c r="N4" s="833"/>
      <c r="O4" s="833"/>
      <c r="P4" s="811"/>
      <c r="Q4" s="812"/>
      <c r="R4" s="828" t="s">
        <v>73</v>
      </c>
      <c r="S4" s="828" t="s">
        <v>76</v>
      </c>
      <c r="T4" s="828" t="s">
        <v>77</v>
      </c>
      <c r="U4" s="828" t="s">
        <v>1618</v>
      </c>
      <c r="V4" s="828" t="s">
        <v>75</v>
      </c>
      <c r="W4" s="811"/>
      <c r="X4" s="812"/>
      <c r="Y4" s="811"/>
      <c r="Z4" s="812"/>
      <c r="AA4" s="811"/>
      <c r="AB4" s="812"/>
      <c r="AC4" s="811"/>
      <c r="AD4" s="812"/>
      <c r="AE4" s="811"/>
      <c r="AF4" s="812"/>
      <c r="AG4" s="811"/>
      <c r="AH4" s="812"/>
      <c r="AI4" s="815"/>
      <c r="AJ4" s="816"/>
      <c r="AK4" s="815"/>
      <c r="AL4" s="816"/>
      <c r="AM4" s="805" t="s">
        <v>27</v>
      </c>
      <c r="AN4" s="805" t="s">
        <v>55</v>
      </c>
      <c r="AO4" s="807" t="s">
        <v>656</v>
      </c>
      <c r="AP4" s="353"/>
    </row>
    <row r="5" spans="1:45" s="354" customFormat="1" ht="48" customHeight="1" x14ac:dyDescent="0.2">
      <c r="B5" s="364"/>
      <c r="C5" s="552" t="s">
        <v>523</v>
      </c>
      <c r="D5" s="412" t="s">
        <v>540</v>
      </c>
      <c r="E5" s="412" t="s">
        <v>534</v>
      </c>
      <c r="F5" s="412" t="s">
        <v>540</v>
      </c>
      <c r="G5" s="412" t="s">
        <v>535</v>
      </c>
      <c r="H5" s="553" t="s">
        <v>540</v>
      </c>
      <c r="I5" s="412" t="s">
        <v>536</v>
      </c>
      <c r="J5" s="553" t="s">
        <v>540</v>
      </c>
      <c r="K5" s="844"/>
      <c r="L5" s="844"/>
      <c r="M5" s="833"/>
      <c r="N5" s="833"/>
      <c r="O5" s="833"/>
      <c r="P5" s="412" t="s">
        <v>528</v>
      </c>
      <c r="Q5" s="412" t="s">
        <v>540</v>
      </c>
      <c r="R5" s="835"/>
      <c r="S5" s="835"/>
      <c r="T5" s="835"/>
      <c r="U5" s="835"/>
      <c r="V5" s="835"/>
      <c r="W5" s="412" t="s">
        <v>539</v>
      </c>
      <c r="X5" s="412" t="s">
        <v>538</v>
      </c>
      <c r="Y5" s="412" t="s">
        <v>531</v>
      </c>
      <c r="Z5" s="412" t="s">
        <v>532</v>
      </c>
      <c r="AA5" s="597" t="s">
        <v>526</v>
      </c>
      <c r="AB5" s="597" t="s">
        <v>540</v>
      </c>
      <c r="AC5" s="597" t="s">
        <v>527</v>
      </c>
      <c r="AD5" s="597" t="s">
        <v>540</v>
      </c>
      <c r="AE5" s="412" t="s">
        <v>118</v>
      </c>
      <c r="AF5" s="412" t="s">
        <v>540</v>
      </c>
      <c r="AG5" s="412" t="s">
        <v>542</v>
      </c>
      <c r="AH5" s="412" t="s">
        <v>540</v>
      </c>
      <c r="AI5" s="412" t="s">
        <v>586</v>
      </c>
      <c r="AJ5" s="597" t="s">
        <v>540</v>
      </c>
      <c r="AK5" s="412" t="s">
        <v>541</v>
      </c>
      <c r="AL5" s="412" t="s">
        <v>540</v>
      </c>
      <c r="AM5" s="806"/>
      <c r="AN5" s="806"/>
      <c r="AO5" s="808"/>
      <c r="AP5" s="365" t="s">
        <v>625</v>
      </c>
      <c r="AQ5" s="354" t="s">
        <v>22</v>
      </c>
      <c r="AR5" s="354" t="s">
        <v>624</v>
      </c>
      <c r="AS5" s="355" t="s">
        <v>23</v>
      </c>
    </row>
    <row r="6" spans="1:45" s="188" customFormat="1" x14ac:dyDescent="0.25">
      <c r="A6" s="70"/>
      <c r="B6" s="43"/>
      <c r="C6" s="399">
        <v>1</v>
      </c>
      <c r="D6" s="44"/>
      <c r="E6" s="46">
        <v>1</v>
      </c>
      <c r="F6" s="44"/>
      <c r="G6" s="44">
        <v>1</v>
      </c>
      <c r="H6" s="46"/>
      <c r="I6" s="46">
        <v>1</v>
      </c>
      <c r="J6" s="44"/>
      <c r="K6" s="191">
        <v>1</v>
      </c>
      <c r="L6" s="191"/>
      <c r="M6" s="153"/>
      <c r="N6" s="153"/>
      <c r="O6" s="153"/>
      <c r="P6" s="191">
        <v>1</v>
      </c>
      <c r="Q6" s="191"/>
      <c r="R6" s="191">
        <v>1</v>
      </c>
      <c r="S6" s="191"/>
      <c r="T6" s="191"/>
      <c r="U6" s="191"/>
      <c r="V6" s="191">
        <v>1</v>
      </c>
      <c r="W6" s="191"/>
      <c r="X6" s="191">
        <v>1</v>
      </c>
      <c r="Y6" s="158"/>
      <c r="Z6" s="158"/>
      <c r="AA6" s="147">
        <v>1</v>
      </c>
      <c r="AB6" s="147"/>
      <c r="AC6" s="44"/>
      <c r="AD6" s="147">
        <v>1</v>
      </c>
      <c r="AE6" s="191"/>
      <c r="AF6" s="191">
        <v>1</v>
      </c>
      <c r="AG6" s="191"/>
      <c r="AH6" s="191">
        <v>1</v>
      </c>
      <c r="AI6" s="191"/>
      <c r="AJ6" s="191">
        <v>1</v>
      </c>
      <c r="AK6" s="191"/>
      <c r="AL6" s="191">
        <v>1</v>
      </c>
      <c r="AM6" s="44"/>
      <c r="AN6" s="44"/>
      <c r="AO6" s="392"/>
      <c r="AP6" s="356" t="s">
        <v>1582</v>
      </c>
      <c r="AQ6" s="608" t="s">
        <v>1321</v>
      </c>
      <c r="AR6" s="608"/>
      <c r="AS6" s="608" t="s">
        <v>1322</v>
      </c>
    </row>
    <row r="7" spans="1:45" s="188" customFormat="1" x14ac:dyDescent="0.25">
      <c r="A7" s="70"/>
      <c r="B7" s="43"/>
      <c r="C7" s="399"/>
      <c r="D7" s="44">
        <v>1</v>
      </c>
      <c r="E7" s="46"/>
      <c r="F7" s="44">
        <v>1</v>
      </c>
      <c r="G7" s="44"/>
      <c r="H7" s="46">
        <v>1</v>
      </c>
      <c r="I7" s="46"/>
      <c r="J7" s="44">
        <v>1</v>
      </c>
      <c r="K7" s="191"/>
      <c r="L7" s="191">
        <v>1</v>
      </c>
      <c r="M7" s="153">
        <v>180154474</v>
      </c>
      <c r="N7" s="48"/>
      <c r="O7" s="48"/>
      <c r="P7" s="191"/>
      <c r="Q7" s="191">
        <v>1</v>
      </c>
      <c r="R7" s="191">
        <v>1</v>
      </c>
      <c r="S7" s="191"/>
      <c r="T7" s="191"/>
      <c r="U7" s="191"/>
      <c r="V7" s="191">
        <v>1</v>
      </c>
      <c r="W7" s="191"/>
      <c r="X7" s="191">
        <v>1</v>
      </c>
      <c r="Y7" s="158"/>
      <c r="Z7" s="158"/>
      <c r="AA7" s="147"/>
      <c r="AB7" s="147">
        <v>1</v>
      </c>
      <c r="AC7" s="44"/>
      <c r="AD7" s="147">
        <v>1</v>
      </c>
      <c r="AE7" s="191"/>
      <c r="AF7" s="147">
        <v>1</v>
      </c>
      <c r="AG7" s="191"/>
      <c r="AH7" s="147">
        <v>1</v>
      </c>
      <c r="AI7" s="191"/>
      <c r="AJ7" s="147">
        <v>1</v>
      </c>
      <c r="AK7" s="191"/>
      <c r="AL7" s="147">
        <v>1</v>
      </c>
      <c r="AM7" s="44"/>
      <c r="AN7" s="44"/>
      <c r="AO7" s="392"/>
      <c r="AP7" s="356" t="s">
        <v>1583</v>
      </c>
      <c r="AQ7" s="608" t="s">
        <v>1078</v>
      </c>
      <c r="AR7" s="608"/>
      <c r="AS7" s="608" t="s">
        <v>1077</v>
      </c>
    </row>
    <row r="8" spans="1:45" s="188" customFormat="1" x14ac:dyDescent="0.25">
      <c r="A8" s="70"/>
      <c r="B8" s="43"/>
      <c r="C8" s="399"/>
      <c r="D8" s="44">
        <v>1</v>
      </c>
      <c r="E8" s="46"/>
      <c r="F8" s="44">
        <v>1</v>
      </c>
      <c r="G8" s="44"/>
      <c r="H8" s="46">
        <v>1</v>
      </c>
      <c r="I8" s="46"/>
      <c r="J8" s="44">
        <v>1</v>
      </c>
      <c r="K8" s="191"/>
      <c r="L8" s="191">
        <v>1</v>
      </c>
      <c r="M8" s="153"/>
      <c r="N8" s="153" t="s">
        <v>1592</v>
      </c>
      <c r="O8" s="48"/>
      <c r="P8" s="191"/>
      <c r="Q8" s="191">
        <v>1</v>
      </c>
      <c r="R8" s="191">
        <v>1</v>
      </c>
      <c r="S8" s="191"/>
      <c r="T8" s="191"/>
      <c r="U8" s="191"/>
      <c r="V8" s="191">
        <v>1</v>
      </c>
      <c r="W8" s="191"/>
      <c r="X8" s="191">
        <v>1</v>
      </c>
      <c r="Y8" s="158"/>
      <c r="Z8" s="158"/>
      <c r="AA8" s="147"/>
      <c r="AB8" s="147">
        <v>1</v>
      </c>
      <c r="AC8" s="44"/>
      <c r="AD8" s="147">
        <v>1</v>
      </c>
      <c r="AE8" s="191"/>
      <c r="AF8" s="147">
        <v>1</v>
      </c>
      <c r="AG8" s="191"/>
      <c r="AH8" s="147">
        <v>1</v>
      </c>
      <c r="AI8" s="191"/>
      <c r="AJ8" s="147">
        <v>1</v>
      </c>
      <c r="AK8" s="191"/>
      <c r="AL8" s="147">
        <v>1</v>
      </c>
      <c r="AM8" s="44"/>
      <c r="AN8" s="44"/>
      <c r="AO8" s="392"/>
      <c r="AP8" s="356" t="s">
        <v>1584</v>
      </c>
      <c r="AQ8" s="608" t="s">
        <v>1081</v>
      </c>
      <c r="AR8" s="608"/>
      <c r="AS8" s="608" t="s">
        <v>1079</v>
      </c>
    </row>
    <row r="9" spans="1:45" s="188" customFormat="1" x14ac:dyDescent="0.25">
      <c r="A9" s="70"/>
      <c r="B9" s="43"/>
      <c r="C9" s="399"/>
      <c r="D9" s="44">
        <v>1</v>
      </c>
      <c r="E9" s="46"/>
      <c r="F9" s="44">
        <v>1</v>
      </c>
      <c r="G9" s="44"/>
      <c r="H9" s="46">
        <v>1</v>
      </c>
      <c r="I9" s="46"/>
      <c r="J9" s="44">
        <v>1</v>
      </c>
      <c r="K9" s="191"/>
      <c r="L9" s="191">
        <v>1</v>
      </c>
      <c r="M9" s="153"/>
      <c r="N9" s="401"/>
      <c r="O9" s="153" t="s">
        <v>1593</v>
      </c>
      <c r="P9" s="191"/>
      <c r="Q9" s="191">
        <v>1</v>
      </c>
      <c r="R9" s="191">
        <v>1</v>
      </c>
      <c r="S9" s="191"/>
      <c r="T9" s="191"/>
      <c r="U9" s="191"/>
      <c r="V9" s="191">
        <v>1</v>
      </c>
      <c r="W9" s="191"/>
      <c r="X9" s="191">
        <v>1</v>
      </c>
      <c r="Y9" s="158"/>
      <c r="Z9" s="158"/>
      <c r="AA9" s="147"/>
      <c r="AB9" s="147">
        <v>1</v>
      </c>
      <c r="AC9" s="44"/>
      <c r="AD9" s="147">
        <v>1</v>
      </c>
      <c r="AE9" s="191"/>
      <c r="AF9" s="147">
        <v>1</v>
      </c>
      <c r="AG9" s="191"/>
      <c r="AH9" s="147">
        <v>1</v>
      </c>
      <c r="AI9" s="191"/>
      <c r="AJ9" s="147">
        <v>1</v>
      </c>
      <c r="AK9" s="191"/>
      <c r="AL9" s="147">
        <v>1</v>
      </c>
      <c r="AM9" s="44"/>
      <c r="AN9" s="44"/>
      <c r="AO9" s="392"/>
      <c r="AP9" s="356" t="s">
        <v>1585</v>
      </c>
      <c r="AQ9" s="608" t="s">
        <v>1090</v>
      </c>
      <c r="AR9" s="608"/>
      <c r="AS9" s="608" t="s">
        <v>1095</v>
      </c>
    </row>
    <row r="10" spans="1:45" s="188" customFormat="1" x14ac:dyDescent="0.25">
      <c r="A10" s="70"/>
      <c r="B10" s="43"/>
      <c r="C10" s="399"/>
      <c r="D10" s="44">
        <v>1</v>
      </c>
      <c r="E10" s="46"/>
      <c r="F10" s="44">
        <v>1</v>
      </c>
      <c r="G10" s="44"/>
      <c r="H10" s="46">
        <v>1</v>
      </c>
      <c r="I10" s="46"/>
      <c r="J10" s="44">
        <v>1</v>
      </c>
      <c r="K10" s="191"/>
      <c r="L10" s="191">
        <v>1</v>
      </c>
      <c r="M10" s="48"/>
      <c r="N10" s="48"/>
      <c r="O10" s="48"/>
      <c r="P10" s="191"/>
      <c r="Q10" s="191">
        <v>1</v>
      </c>
      <c r="R10" s="191">
        <v>1</v>
      </c>
      <c r="S10" s="191"/>
      <c r="T10" s="191"/>
      <c r="U10" s="191"/>
      <c r="V10" s="191">
        <v>1</v>
      </c>
      <c r="W10" s="191">
        <v>1</v>
      </c>
      <c r="X10" s="191"/>
      <c r="Y10" s="158">
        <v>43252</v>
      </c>
      <c r="Z10" s="158">
        <v>43281</v>
      </c>
      <c r="AA10" s="147"/>
      <c r="AB10" s="147">
        <v>1</v>
      </c>
      <c r="AC10" s="44"/>
      <c r="AD10" s="44">
        <v>1</v>
      </c>
      <c r="AE10" s="191"/>
      <c r="AF10" s="191">
        <v>1</v>
      </c>
      <c r="AG10" s="191"/>
      <c r="AH10" s="191">
        <v>1</v>
      </c>
      <c r="AI10" s="191"/>
      <c r="AJ10" s="191">
        <v>1</v>
      </c>
      <c r="AK10" s="191"/>
      <c r="AL10" s="191">
        <v>1</v>
      </c>
      <c r="AM10" s="44"/>
      <c r="AN10" s="44"/>
      <c r="AO10" s="392"/>
      <c r="AP10" s="356" t="s">
        <v>1586</v>
      </c>
      <c r="AQ10" s="608" t="s">
        <v>1098</v>
      </c>
      <c r="AR10" s="608"/>
      <c r="AS10" s="608" t="s">
        <v>1096</v>
      </c>
    </row>
    <row r="11" spans="1:45" s="188" customFormat="1" x14ac:dyDescent="0.25">
      <c r="A11" s="70"/>
      <c r="B11" s="43"/>
      <c r="C11" s="399"/>
      <c r="D11" s="44">
        <v>1</v>
      </c>
      <c r="E11" s="46"/>
      <c r="F11" s="44">
        <v>1</v>
      </c>
      <c r="G11" s="44"/>
      <c r="H11" s="46">
        <v>1</v>
      </c>
      <c r="I11" s="46"/>
      <c r="J11" s="44">
        <v>1</v>
      </c>
      <c r="K11" s="191"/>
      <c r="L11" s="191">
        <v>1</v>
      </c>
      <c r="M11" s="48"/>
      <c r="N11" s="48"/>
      <c r="O11" s="48"/>
      <c r="P11" s="191"/>
      <c r="Q11" s="191">
        <v>1</v>
      </c>
      <c r="R11" s="191">
        <v>1</v>
      </c>
      <c r="S11" s="191"/>
      <c r="T11" s="191"/>
      <c r="U11" s="191"/>
      <c r="V11" s="191">
        <v>1</v>
      </c>
      <c r="W11" s="191"/>
      <c r="X11" s="191">
        <v>1</v>
      </c>
      <c r="Y11" s="158"/>
      <c r="Z11" s="158"/>
      <c r="AA11" s="147"/>
      <c r="AB11" s="147">
        <v>1</v>
      </c>
      <c r="AC11" s="44"/>
      <c r="AD11" s="44">
        <v>1</v>
      </c>
      <c r="AE11" s="191">
        <v>1</v>
      </c>
      <c r="AF11" s="191"/>
      <c r="AG11" s="191"/>
      <c r="AH11" s="191">
        <v>1</v>
      </c>
      <c r="AI11" s="191">
        <v>1</v>
      </c>
      <c r="AJ11" s="191"/>
      <c r="AK11" s="191"/>
      <c r="AL11" s="191">
        <v>1</v>
      </c>
      <c r="AM11" s="44"/>
      <c r="AN11" s="44"/>
      <c r="AO11" s="392"/>
      <c r="AP11" s="356" t="s">
        <v>1587</v>
      </c>
      <c r="AQ11" s="608" t="s">
        <v>1097</v>
      </c>
      <c r="AR11" s="608"/>
      <c r="AS11" s="608" t="s">
        <v>1099</v>
      </c>
    </row>
    <row r="12" spans="1:45" s="188" customFormat="1" ht="15.75" thickBot="1" x14ac:dyDescent="0.3">
      <c r="A12" s="70"/>
      <c r="B12" s="43"/>
      <c r="C12" s="399"/>
      <c r="D12" s="44">
        <v>1</v>
      </c>
      <c r="E12" s="46"/>
      <c r="F12" s="44">
        <v>1</v>
      </c>
      <c r="G12" s="44"/>
      <c r="H12" s="46">
        <v>1</v>
      </c>
      <c r="I12" s="46"/>
      <c r="J12" s="44">
        <v>1</v>
      </c>
      <c r="K12" s="191"/>
      <c r="L12" s="191">
        <v>1</v>
      </c>
      <c r="M12" s="48"/>
      <c r="N12" s="48"/>
      <c r="O12" s="48"/>
      <c r="P12" s="191"/>
      <c r="Q12" s="191">
        <v>1</v>
      </c>
      <c r="R12" s="191">
        <v>1</v>
      </c>
      <c r="S12" s="191"/>
      <c r="T12" s="191"/>
      <c r="U12" s="191"/>
      <c r="V12" s="191">
        <v>1</v>
      </c>
      <c r="W12" s="191"/>
      <c r="X12" s="191">
        <v>1</v>
      </c>
      <c r="Y12" s="191"/>
      <c r="Z12" s="158"/>
      <c r="AA12" s="147">
        <v>1</v>
      </c>
      <c r="AB12" s="147"/>
      <c r="AC12" s="44">
        <v>1</v>
      </c>
      <c r="AD12" s="44"/>
      <c r="AE12" s="191">
        <v>1</v>
      </c>
      <c r="AF12" s="191"/>
      <c r="AG12" s="191"/>
      <c r="AH12" s="191">
        <v>1</v>
      </c>
      <c r="AI12" s="191">
        <v>1</v>
      </c>
      <c r="AJ12" s="191"/>
      <c r="AK12" s="191">
        <v>1</v>
      </c>
      <c r="AL12" s="191"/>
      <c r="AM12" s="44"/>
      <c r="AN12" s="44"/>
      <c r="AO12" s="392"/>
      <c r="AP12" s="356" t="s">
        <v>1588</v>
      </c>
      <c r="AQ12" s="608" t="s">
        <v>1091</v>
      </c>
      <c r="AR12" s="608"/>
      <c r="AS12" s="608" t="s">
        <v>1100</v>
      </c>
    </row>
    <row r="13" spans="1:45" s="188" customFormat="1" ht="15.75" thickTop="1" x14ac:dyDescent="0.25">
      <c r="A13" s="70"/>
      <c r="B13" s="43"/>
      <c r="C13" s="402"/>
      <c r="D13" s="403">
        <v>1</v>
      </c>
      <c r="E13" s="404"/>
      <c r="F13" s="403">
        <v>1</v>
      </c>
      <c r="G13" s="403"/>
      <c r="H13" s="404">
        <v>1</v>
      </c>
      <c r="I13" s="404"/>
      <c r="J13" s="403">
        <v>1</v>
      </c>
      <c r="K13" s="195"/>
      <c r="L13" s="195">
        <v>1</v>
      </c>
      <c r="M13" s="405" t="s">
        <v>687</v>
      </c>
      <c r="N13" s="406"/>
      <c r="O13" s="406"/>
      <c r="P13" s="195"/>
      <c r="Q13" s="195">
        <v>1</v>
      </c>
      <c r="R13" s="195">
        <v>1</v>
      </c>
      <c r="S13" s="195"/>
      <c r="T13" s="195"/>
      <c r="U13" s="195"/>
      <c r="V13" s="195">
        <v>1</v>
      </c>
      <c r="W13" s="195"/>
      <c r="X13" s="195">
        <v>1</v>
      </c>
      <c r="Y13" s="407"/>
      <c r="Z13" s="407"/>
      <c r="AA13" s="408"/>
      <c r="AB13" s="408">
        <v>1</v>
      </c>
      <c r="AC13" s="403"/>
      <c r="AD13" s="408">
        <v>1</v>
      </c>
      <c r="AE13" s="195"/>
      <c r="AF13" s="408">
        <v>1</v>
      </c>
      <c r="AG13" s="195"/>
      <c r="AH13" s="408">
        <v>1</v>
      </c>
      <c r="AI13" s="195"/>
      <c r="AJ13" s="408">
        <v>1</v>
      </c>
      <c r="AK13" s="195"/>
      <c r="AL13" s="408">
        <v>1</v>
      </c>
      <c r="AM13" s="403"/>
      <c r="AN13" s="403"/>
      <c r="AO13" s="409"/>
      <c r="AP13" s="356" t="s">
        <v>1589</v>
      </c>
      <c r="AQ13" s="608" t="s">
        <v>1092</v>
      </c>
      <c r="AR13" s="608"/>
      <c r="AS13" s="608" t="s">
        <v>1101</v>
      </c>
    </row>
    <row r="14" spans="1:45" s="188" customFormat="1" x14ac:dyDescent="0.25">
      <c r="A14" s="70"/>
      <c r="B14" s="43"/>
      <c r="C14" s="399"/>
      <c r="D14" s="44">
        <v>1</v>
      </c>
      <c r="E14" s="46"/>
      <c r="F14" s="44">
        <v>1</v>
      </c>
      <c r="G14" s="44"/>
      <c r="H14" s="46">
        <v>1</v>
      </c>
      <c r="I14" s="46"/>
      <c r="J14" s="44">
        <v>1</v>
      </c>
      <c r="K14" s="191"/>
      <c r="L14" s="191">
        <v>1</v>
      </c>
      <c r="M14" s="153"/>
      <c r="N14" s="153" t="s">
        <v>686</v>
      </c>
      <c r="O14" s="48"/>
      <c r="P14" s="191"/>
      <c r="Q14" s="191">
        <v>1</v>
      </c>
      <c r="R14" s="191">
        <v>1</v>
      </c>
      <c r="S14" s="191"/>
      <c r="T14" s="191"/>
      <c r="U14" s="191"/>
      <c r="V14" s="191">
        <v>1</v>
      </c>
      <c r="W14" s="191"/>
      <c r="X14" s="191">
        <v>1</v>
      </c>
      <c r="Y14" s="158"/>
      <c r="Z14" s="158"/>
      <c r="AA14" s="147"/>
      <c r="AB14" s="147">
        <v>1</v>
      </c>
      <c r="AC14" s="44"/>
      <c r="AD14" s="147">
        <v>1</v>
      </c>
      <c r="AE14" s="191"/>
      <c r="AF14" s="147">
        <v>1</v>
      </c>
      <c r="AG14" s="191"/>
      <c r="AH14" s="147">
        <v>1</v>
      </c>
      <c r="AI14" s="191"/>
      <c r="AJ14" s="147">
        <v>1</v>
      </c>
      <c r="AK14" s="191"/>
      <c r="AL14" s="147">
        <v>1</v>
      </c>
      <c r="AM14" s="44"/>
      <c r="AN14" s="44"/>
      <c r="AO14" s="392"/>
      <c r="AP14" s="356" t="s">
        <v>1590</v>
      </c>
      <c r="AQ14" s="608" t="s">
        <v>1093</v>
      </c>
      <c r="AR14" s="608"/>
      <c r="AS14" s="608" t="s">
        <v>1101</v>
      </c>
    </row>
    <row r="15" spans="1:45" s="188" customFormat="1" ht="15.75" thickBot="1" x14ac:dyDescent="0.3">
      <c r="A15" s="70"/>
      <c r="B15" s="43"/>
      <c r="C15" s="399"/>
      <c r="D15" s="44">
        <v>1</v>
      </c>
      <c r="E15" s="46"/>
      <c r="F15" s="44">
        <v>1</v>
      </c>
      <c r="G15" s="44"/>
      <c r="H15" s="46">
        <v>1</v>
      </c>
      <c r="I15" s="46"/>
      <c r="J15" s="44">
        <v>1</v>
      </c>
      <c r="K15" s="422"/>
      <c r="L15" s="422">
        <v>1</v>
      </c>
      <c r="M15" s="153"/>
      <c r="N15" s="153"/>
      <c r="O15" s="153" t="s">
        <v>689</v>
      </c>
      <c r="P15" s="191"/>
      <c r="Q15" s="191">
        <v>1</v>
      </c>
      <c r="R15" s="191">
        <v>1</v>
      </c>
      <c r="S15" s="191"/>
      <c r="T15" s="191"/>
      <c r="U15" s="191"/>
      <c r="V15" s="191">
        <v>1</v>
      </c>
      <c r="W15" s="191"/>
      <c r="X15" s="191">
        <v>1</v>
      </c>
      <c r="Y15" s="158"/>
      <c r="Z15" s="158"/>
      <c r="AA15" s="147"/>
      <c r="AB15" s="147">
        <v>1</v>
      </c>
      <c r="AC15" s="420"/>
      <c r="AD15" s="421">
        <v>1</v>
      </c>
      <c r="AE15" s="422"/>
      <c r="AF15" s="421">
        <v>1</v>
      </c>
      <c r="AG15" s="422"/>
      <c r="AH15" s="421">
        <v>1</v>
      </c>
      <c r="AI15" s="422"/>
      <c r="AJ15" s="421">
        <v>1</v>
      </c>
      <c r="AK15" s="422"/>
      <c r="AL15" s="421">
        <v>1</v>
      </c>
      <c r="AM15" s="420"/>
      <c r="AN15" s="420"/>
      <c r="AO15" s="423"/>
      <c r="AP15" s="356" t="s">
        <v>1591</v>
      </c>
      <c r="AQ15" s="608" t="s">
        <v>1094</v>
      </c>
      <c r="AR15" s="608"/>
      <c r="AS15" s="608" t="s">
        <v>1101</v>
      </c>
    </row>
    <row r="16" spans="1:45" s="188" customFormat="1" ht="15.75" thickTop="1" x14ac:dyDescent="0.25">
      <c r="A16" s="70"/>
      <c r="B16" s="43"/>
      <c r="C16" s="398">
        <v>1</v>
      </c>
      <c r="D16" s="380"/>
      <c r="E16" s="384">
        <v>1</v>
      </c>
      <c r="F16" s="380"/>
      <c r="G16" s="380">
        <v>1</v>
      </c>
      <c r="H16" s="384"/>
      <c r="I16" s="384">
        <v>1</v>
      </c>
      <c r="J16" s="380"/>
      <c r="K16" s="73">
        <v>1</v>
      </c>
      <c r="L16" s="73"/>
      <c r="M16" s="385"/>
      <c r="N16" s="385"/>
      <c r="O16" s="385"/>
      <c r="P16" s="381">
        <v>1</v>
      </c>
      <c r="Q16" s="381"/>
      <c r="R16" s="381"/>
      <c r="S16" s="381">
        <v>1</v>
      </c>
      <c r="T16" s="381"/>
      <c r="U16" s="381"/>
      <c r="V16" s="381">
        <v>1</v>
      </c>
      <c r="W16" s="381"/>
      <c r="X16" s="381">
        <v>1</v>
      </c>
      <c r="Y16" s="386"/>
      <c r="Z16" s="386"/>
      <c r="AA16" s="383">
        <v>1</v>
      </c>
      <c r="AB16" s="383"/>
      <c r="AC16" s="75"/>
      <c r="AD16" s="413">
        <v>1</v>
      </c>
      <c r="AE16" s="73"/>
      <c r="AF16" s="73">
        <v>1</v>
      </c>
      <c r="AG16" s="73"/>
      <c r="AH16" s="73">
        <v>1</v>
      </c>
      <c r="AI16" s="73"/>
      <c r="AJ16" s="73">
        <v>1</v>
      </c>
      <c r="AK16" s="73"/>
      <c r="AL16" s="73">
        <v>1</v>
      </c>
      <c r="AM16" s="75"/>
      <c r="AN16" s="75"/>
      <c r="AO16" s="414"/>
      <c r="AP16" s="356" t="s">
        <v>1596</v>
      </c>
      <c r="AQ16" s="608" t="s">
        <v>1323</v>
      </c>
      <c r="AR16" s="608"/>
      <c r="AS16" s="608" t="s">
        <v>1324</v>
      </c>
    </row>
    <row r="17" spans="1:45" s="188" customFormat="1" x14ac:dyDescent="0.25">
      <c r="A17" s="70"/>
      <c r="B17" s="43"/>
      <c r="C17" s="399"/>
      <c r="D17" s="44">
        <v>1</v>
      </c>
      <c r="E17" s="46"/>
      <c r="F17" s="44">
        <v>1</v>
      </c>
      <c r="G17" s="44"/>
      <c r="H17" s="46">
        <v>1</v>
      </c>
      <c r="I17" s="46"/>
      <c r="J17" s="44">
        <v>1</v>
      </c>
      <c r="K17" s="191"/>
      <c r="L17" s="191">
        <v>1</v>
      </c>
      <c r="M17" s="153">
        <v>180154387</v>
      </c>
      <c r="N17" s="48"/>
      <c r="O17" s="48"/>
      <c r="P17" s="191"/>
      <c r="Q17" s="191">
        <v>1</v>
      </c>
      <c r="R17" s="191"/>
      <c r="S17" s="191">
        <v>1</v>
      </c>
      <c r="T17" s="191"/>
      <c r="U17" s="191"/>
      <c r="V17" s="191">
        <v>1</v>
      </c>
      <c r="W17" s="191"/>
      <c r="X17" s="191">
        <v>1</v>
      </c>
      <c r="Y17" s="158"/>
      <c r="Z17" s="158"/>
      <c r="AA17" s="147"/>
      <c r="AB17" s="147">
        <v>1</v>
      </c>
      <c r="AC17" s="44"/>
      <c r="AD17" s="147">
        <v>1</v>
      </c>
      <c r="AE17" s="191"/>
      <c r="AF17" s="147">
        <v>1</v>
      </c>
      <c r="AG17" s="191"/>
      <c r="AH17" s="147">
        <v>1</v>
      </c>
      <c r="AI17" s="191"/>
      <c r="AJ17" s="147">
        <v>1</v>
      </c>
      <c r="AK17" s="191"/>
      <c r="AL17" s="147">
        <v>1</v>
      </c>
      <c r="AM17" s="44"/>
      <c r="AN17" s="44"/>
      <c r="AO17" s="392"/>
      <c r="AP17" s="356" t="s">
        <v>1597</v>
      </c>
      <c r="AQ17" s="608" t="s">
        <v>1112</v>
      </c>
      <c r="AR17" s="608"/>
      <c r="AS17" s="608" t="s">
        <v>1119</v>
      </c>
    </row>
    <row r="18" spans="1:45" s="188" customFormat="1" x14ac:dyDescent="0.25">
      <c r="A18" s="70"/>
      <c r="B18" s="43"/>
      <c r="C18" s="399"/>
      <c r="D18" s="44">
        <v>1</v>
      </c>
      <c r="E18" s="46"/>
      <c r="F18" s="44">
        <v>1</v>
      </c>
      <c r="G18" s="44"/>
      <c r="H18" s="46">
        <v>1</v>
      </c>
      <c r="I18" s="46"/>
      <c r="J18" s="44">
        <v>1</v>
      </c>
      <c r="K18" s="191"/>
      <c r="L18" s="191">
        <v>1</v>
      </c>
      <c r="M18" s="153"/>
      <c r="N18" s="153" t="s">
        <v>1595</v>
      </c>
      <c r="O18" s="48"/>
      <c r="P18" s="191"/>
      <c r="Q18" s="191">
        <v>1</v>
      </c>
      <c r="R18" s="191"/>
      <c r="S18" s="191">
        <v>1</v>
      </c>
      <c r="T18" s="191"/>
      <c r="U18" s="191"/>
      <c r="V18" s="191">
        <v>1</v>
      </c>
      <c r="W18" s="191"/>
      <c r="X18" s="191">
        <v>1</v>
      </c>
      <c r="Y18" s="158"/>
      <c r="Z18" s="158"/>
      <c r="AA18" s="147"/>
      <c r="AB18" s="147">
        <v>1</v>
      </c>
      <c r="AC18" s="44"/>
      <c r="AD18" s="147">
        <v>1</v>
      </c>
      <c r="AE18" s="191"/>
      <c r="AF18" s="147">
        <v>1</v>
      </c>
      <c r="AG18" s="191"/>
      <c r="AH18" s="147">
        <v>1</v>
      </c>
      <c r="AI18" s="191"/>
      <c r="AJ18" s="147">
        <v>1</v>
      </c>
      <c r="AK18" s="191"/>
      <c r="AL18" s="147">
        <v>1</v>
      </c>
      <c r="AM18" s="44"/>
      <c r="AN18" s="44"/>
      <c r="AO18" s="392"/>
      <c r="AP18" s="356" t="s">
        <v>1598</v>
      </c>
      <c r="AQ18" s="608" t="s">
        <v>1113</v>
      </c>
      <c r="AR18" s="608"/>
      <c r="AS18" s="608" t="s">
        <v>1120</v>
      </c>
    </row>
    <row r="19" spans="1:45" s="188" customFormat="1" x14ac:dyDescent="0.25">
      <c r="A19" s="70"/>
      <c r="B19" s="43"/>
      <c r="C19" s="399"/>
      <c r="D19" s="44">
        <v>1</v>
      </c>
      <c r="E19" s="46"/>
      <c r="F19" s="44">
        <v>1</v>
      </c>
      <c r="G19" s="44"/>
      <c r="H19" s="46">
        <v>1</v>
      </c>
      <c r="I19" s="46"/>
      <c r="J19" s="44">
        <v>1</v>
      </c>
      <c r="K19" s="191"/>
      <c r="L19" s="191">
        <v>1</v>
      </c>
      <c r="M19" s="153"/>
      <c r="N19" s="401"/>
      <c r="O19" s="153" t="s">
        <v>1594</v>
      </c>
      <c r="P19" s="191"/>
      <c r="Q19" s="191">
        <v>1</v>
      </c>
      <c r="R19" s="191"/>
      <c r="S19" s="191">
        <v>1</v>
      </c>
      <c r="T19" s="191"/>
      <c r="U19" s="191"/>
      <c r="V19" s="191">
        <v>1</v>
      </c>
      <c r="W19" s="191"/>
      <c r="X19" s="191">
        <v>1</v>
      </c>
      <c r="Y19" s="158"/>
      <c r="Z19" s="158"/>
      <c r="AA19" s="147"/>
      <c r="AB19" s="147">
        <v>1</v>
      </c>
      <c r="AC19" s="44"/>
      <c r="AD19" s="147">
        <v>1</v>
      </c>
      <c r="AE19" s="191"/>
      <c r="AF19" s="147">
        <v>1</v>
      </c>
      <c r="AG19" s="191"/>
      <c r="AH19" s="147">
        <v>1</v>
      </c>
      <c r="AI19" s="191"/>
      <c r="AJ19" s="147">
        <v>1</v>
      </c>
      <c r="AK19" s="191"/>
      <c r="AL19" s="147">
        <v>1</v>
      </c>
      <c r="AM19" s="44"/>
      <c r="AN19" s="44"/>
      <c r="AO19" s="392"/>
      <c r="AP19" s="356" t="s">
        <v>1599</v>
      </c>
      <c r="AQ19" s="608" t="s">
        <v>1114</v>
      </c>
      <c r="AR19" s="608"/>
      <c r="AS19" s="608" t="s">
        <v>1121</v>
      </c>
    </row>
    <row r="20" spans="1:45" s="188" customFormat="1" x14ac:dyDescent="0.25">
      <c r="A20" s="70"/>
      <c r="B20" s="43"/>
      <c r="C20" s="399"/>
      <c r="D20" s="44">
        <v>1</v>
      </c>
      <c r="E20" s="46"/>
      <c r="F20" s="44">
        <v>1</v>
      </c>
      <c r="G20" s="44"/>
      <c r="H20" s="46">
        <v>1</v>
      </c>
      <c r="I20" s="46"/>
      <c r="J20" s="44">
        <v>1</v>
      </c>
      <c r="K20" s="191"/>
      <c r="L20" s="191">
        <v>1</v>
      </c>
      <c r="M20" s="48"/>
      <c r="N20" s="48"/>
      <c r="O20" s="48"/>
      <c r="P20" s="191"/>
      <c r="Q20" s="191">
        <v>1</v>
      </c>
      <c r="R20" s="191"/>
      <c r="S20" s="191">
        <v>1</v>
      </c>
      <c r="T20" s="191"/>
      <c r="U20" s="191"/>
      <c r="V20" s="191">
        <v>1</v>
      </c>
      <c r="W20" s="191">
        <v>1</v>
      </c>
      <c r="X20" s="191"/>
      <c r="Y20" s="158">
        <v>43282</v>
      </c>
      <c r="Z20" s="158">
        <v>43343</v>
      </c>
      <c r="AA20" s="147"/>
      <c r="AB20" s="147">
        <v>1</v>
      </c>
      <c r="AC20" s="44"/>
      <c r="AD20" s="44">
        <v>1</v>
      </c>
      <c r="AE20" s="191"/>
      <c r="AF20" s="191">
        <v>1</v>
      </c>
      <c r="AG20" s="191"/>
      <c r="AH20" s="191">
        <v>1</v>
      </c>
      <c r="AI20" s="191"/>
      <c r="AJ20" s="191">
        <v>1</v>
      </c>
      <c r="AK20" s="191"/>
      <c r="AL20" s="191">
        <v>1</v>
      </c>
      <c r="AM20" s="44"/>
      <c r="AN20" s="44"/>
      <c r="AO20" s="392"/>
      <c r="AP20" s="356" t="s">
        <v>1600</v>
      </c>
      <c r="AQ20" s="608" t="s">
        <v>1126</v>
      </c>
      <c r="AR20" s="608"/>
      <c r="AS20" s="608" t="s">
        <v>1122</v>
      </c>
    </row>
    <row r="21" spans="1:45" s="188" customFormat="1" x14ac:dyDescent="0.25">
      <c r="A21" s="70"/>
      <c r="B21" s="43"/>
      <c r="C21" s="399"/>
      <c r="D21" s="44">
        <v>1</v>
      </c>
      <c r="E21" s="46"/>
      <c r="F21" s="44">
        <v>1</v>
      </c>
      <c r="G21" s="44"/>
      <c r="H21" s="46">
        <v>1</v>
      </c>
      <c r="I21" s="46"/>
      <c r="J21" s="44">
        <v>1</v>
      </c>
      <c r="K21" s="191"/>
      <c r="L21" s="191">
        <v>1</v>
      </c>
      <c r="M21" s="48"/>
      <c r="N21" s="48"/>
      <c r="O21" s="48"/>
      <c r="P21" s="191"/>
      <c r="Q21" s="191">
        <v>1</v>
      </c>
      <c r="R21" s="191"/>
      <c r="S21" s="191">
        <v>1</v>
      </c>
      <c r="T21" s="191"/>
      <c r="U21" s="191"/>
      <c r="V21" s="191">
        <v>1</v>
      </c>
      <c r="W21" s="191"/>
      <c r="X21" s="191">
        <v>1</v>
      </c>
      <c r="Y21" s="158"/>
      <c r="Z21" s="158"/>
      <c r="AA21" s="147"/>
      <c r="AB21" s="147">
        <v>1</v>
      </c>
      <c r="AC21" s="44"/>
      <c r="AD21" s="44">
        <v>1</v>
      </c>
      <c r="AE21" s="191">
        <v>1</v>
      </c>
      <c r="AF21" s="191"/>
      <c r="AG21" s="191"/>
      <c r="AH21" s="191">
        <v>1</v>
      </c>
      <c r="AI21" s="191">
        <v>1</v>
      </c>
      <c r="AJ21" s="191"/>
      <c r="AK21" s="191"/>
      <c r="AL21" s="191">
        <v>1</v>
      </c>
      <c r="AM21" s="44"/>
      <c r="AN21" s="44"/>
      <c r="AO21" s="392"/>
      <c r="AP21" s="356" t="s">
        <v>1601</v>
      </c>
      <c r="AQ21" s="608" t="s">
        <v>1127</v>
      </c>
      <c r="AR21" s="608"/>
      <c r="AS21" s="608" t="s">
        <v>1128</v>
      </c>
    </row>
    <row r="22" spans="1:45" s="188" customFormat="1" ht="15.75" thickBot="1" x14ac:dyDescent="0.3">
      <c r="A22" s="70"/>
      <c r="B22" s="43"/>
      <c r="C22" s="399"/>
      <c r="D22" s="44">
        <v>1</v>
      </c>
      <c r="E22" s="46"/>
      <c r="F22" s="44">
        <v>1</v>
      </c>
      <c r="G22" s="44"/>
      <c r="H22" s="46">
        <v>1</v>
      </c>
      <c r="I22" s="46"/>
      <c r="J22" s="44">
        <v>1</v>
      </c>
      <c r="K22" s="191"/>
      <c r="L22" s="191">
        <v>1</v>
      </c>
      <c r="M22" s="48"/>
      <c r="N22" s="48"/>
      <c r="O22" s="48"/>
      <c r="P22" s="191"/>
      <c r="Q22" s="191">
        <v>1</v>
      </c>
      <c r="R22" s="191"/>
      <c r="S22" s="191">
        <v>1</v>
      </c>
      <c r="T22" s="191"/>
      <c r="U22" s="191"/>
      <c r="V22" s="191">
        <v>1</v>
      </c>
      <c r="W22" s="191"/>
      <c r="X22" s="191">
        <v>1</v>
      </c>
      <c r="Y22" s="191"/>
      <c r="Z22" s="158"/>
      <c r="AA22" s="147">
        <v>1</v>
      </c>
      <c r="AB22" s="147"/>
      <c r="AC22" s="44">
        <v>1</v>
      </c>
      <c r="AD22" s="44"/>
      <c r="AE22" s="191">
        <v>1</v>
      </c>
      <c r="AF22" s="191"/>
      <c r="AG22" s="191"/>
      <c r="AH22" s="191">
        <v>1</v>
      </c>
      <c r="AI22" s="191">
        <v>1</v>
      </c>
      <c r="AJ22" s="191"/>
      <c r="AK22" s="191">
        <v>1</v>
      </c>
      <c r="AL22" s="191"/>
      <c r="AM22" s="44"/>
      <c r="AN22" s="44"/>
      <c r="AO22" s="392"/>
      <c r="AP22" s="356" t="s">
        <v>1602</v>
      </c>
      <c r="AQ22" s="608" t="s">
        <v>1115</v>
      </c>
      <c r="AR22" s="608"/>
      <c r="AS22" s="608" t="s">
        <v>1123</v>
      </c>
    </row>
    <row r="23" spans="1:45" s="188" customFormat="1" ht="15.75" thickTop="1" x14ac:dyDescent="0.25">
      <c r="A23" s="70"/>
      <c r="B23" s="43"/>
      <c r="C23" s="402"/>
      <c r="D23" s="403">
        <v>1</v>
      </c>
      <c r="E23" s="404"/>
      <c r="F23" s="403">
        <v>1</v>
      </c>
      <c r="G23" s="403"/>
      <c r="H23" s="404">
        <v>1</v>
      </c>
      <c r="I23" s="404"/>
      <c r="J23" s="403">
        <v>1</v>
      </c>
      <c r="K23" s="195"/>
      <c r="L23" s="195">
        <v>1</v>
      </c>
      <c r="M23" s="405" t="s">
        <v>687</v>
      </c>
      <c r="N23" s="406"/>
      <c r="O23" s="406"/>
      <c r="P23" s="195"/>
      <c r="Q23" s="195">
        <v>1</v>
      </c>
      <c r="R23" s="195"/>
      <c r="S23" s="195">
        <v>1</v>
      </c>
      <c r="T23" s="195"/>
      <c r="U23" s="195"/>
      <c r="V23" s="195">
        <v>1</v>
      </c>
      <c r="W23" s="195"/>
      <c r="X23" s="195">
        <v>1</v>
      </c>
      <c r="Y23" s="407"/>
      <c r="Z23" s="407"/>
      <c r="AA23" s="408"/>
      <c r="AB23" s="408">
        <v>1</v>
      </c>
      <c r="AC23" s="403"/>
      <c r="AD23" s="408">
        <v>1</v>
      </c>
      <c r="AE23" s="195"/>
      <c r="AF23" s="408">
        <v>1</v>
      </c>
      <c r="AG23" s="195"/>
      <c r="AH23" s="408">
        <v>1</v>
      </c>
      <c r="AI23" s="195"/>
      <c r="AJ23" s="408">
        <v>1</v>
      </c>
      <c r="AK23" s="195"/>
      <c r="AL23" s="408">
        <v>1</v>
      </c>
      <c r="AM23" s="403"/>
      <c r="AN23" s="403"/>
      <c r="AO23" s="409"/>
      <c r="AP23" s="356" t="s">
        <v>1603</v>
      </c>
      <c r="AQ23" s="608" t="s">
        <v>1116</v>
      </c>
      <c r="AR23" s="608"/>
      <c r="AS23" s="608" t="s">
        <v>1129</v>
      </c>
    </row>
    <row r="24" spans="1:45" s="188" customFormat="1" x14ac:dyDescent="0.25">
      <c r="A24" s="70"/>
      <c r="B24" s="43"/>
      <c r="C24" s="399"/>
      <c r="D24" s="44">
        <v>1</v>
      </c>
      <c r="E24" s="46"/>
      <c r="F24" s="44">
        <v>1</v>
      </c>
      <c r="G24" s="44"/>
      <c r="H24" s="46">
        <v>1</v>
      </c>
      <c r="I24" s="46"/>
      <c r="J24" s="44">
        <v>1</v>
      </c>
      <c r="K24" s="191"/>
      <c r="L24" s="191">
        <v>1</v>
      </c>
      <c r="M24" s="153"/>
      <c r="N24" s="153" t="s">
        <v>686</v>
      </c>
      <c r="O24" s="48"/>
      <c r="P24" s="191"/>
      <c r="Q24" s="191">
        <v>1</v>
      </c>
      <c r="R24" s="191"/>
      <c r="S24" s="191">
        <v>1</v>
      </c>
      <c r="T24" s="191"/>
      <c r="U24" s="191"/>
      <c r="V24" s="191">
        <v>1</v>
      </c>
      <c r="W24" s="191"/>
      <c r="X24" s="191">
        <v>1</v>
      </c>
      <c r="Y24" s="158"/>
      <c r="Z24" s="158"/>
      <c r="AA24" s="147"/>
      <c r="AB24" s="147">
        <v>1</v>
      </c>
      <c r="AC24" s="44"/>
      <c r="AD24" s="147">
        <v>1</v>
      </c>
      <c r="AE24" s="191"/>
      <c r="AF24" s="147">
        <v>1</v>
      </c>
      <c r="AG24" s="191"/>
      <c r="AH24" s="147">
        <v>1</v>
      </c>
      <c r="AI24" s="191"/>
      <c r="AJ24" s="147">
        <v>1</v>
      </c>
      <c r="AK24" s="191"/>
      <c r="AL24" s="147">
        <v>1</v>
      </c>
      <c r="AM24" s="44"/>
      <c r="AN24" s="44"/>
      <c r="AO24" s="392"/>
      <c r="AP24" s="356" t="s">
        <v>1604</v>
      </c>
      <c r="AQ24" s="608" t="s">
        <v>1117</v>
      </c>
      <c r="AR24" s="608"/>
      <c r="AS24" s="608" t="s">
        <v>1129</v>
      </c>
    </row>
    <row r="25" spans="1:45" s="188" customFormat="1" ht="15.75" thickBot="1" x14ac:dyDescent="0.3">
      <c r="A25" s="70"/>
      <c r="B25" s="43"/>
      <c r="C25" s="399"/>
      <c r="D25" s="44">
        <v>1</v>
      </c>
      <c r="E25" s="46"/>
      <c r="F25" s="44">
        <v>1</v>
      </c>
      <c r="G25" s="44"/>
      <c r="H25" s="46">
        <v>1</v>
      </c>
      <c r="I25" s="46"/>
      <c r="J25" s="44">
        <v>1</v>
      </c>
      <c r="K25" s="422"/>
      <c r="L25" s="422">
        <v>1</v>
      </c>
      <c r="M25" s="153"/>
      <c r="N25" s="153"/>
      <c r="O25" s="153" t="s">
        <v>689</v>
      </c>
      <c r="P25" s="191"/>
      <c r="Q25" s="191">
        <v>1</v>
      </c>
      <c r="R25" s="191"/>
      <c r="S25" s="191">
        <v>1</v>
      </c>
      <c r="T25" s="191"/>
      <c r="U25" s="191"/>
      <c r="V25" s="191">
        <v>1</v>
      </c>
      <c r="W25" s="191"/>
      <c r="X25" s="191">
        <v>1</v>
      </c>
      <c r="Y25" s="158"/>
      <c r="Z25" s="158"/>
      <c r="AA25" s="147"/>
      <c r="AB25" s="147">
        <v>1</v>
      </c>
      <c r="AC25" s="375"/>
      <c r="AD25" s="377">
        <v>1</v>
      </c>
      <c r="AE25" s="376"/>
      <c r="AF25" s="377">
        <v>1</v>
      </c>
      <c r="AG25" s="376"/>
      <c r="AH25" s="377">
        <v>1</v>
      </c>
      <c r="AI25" s="376"/>
      <c r="AJ25" s="377">
        <v>1</v>
      </c>
      <c r="AK25" s="376"/>
      <c r="AL25" s="377">
        <v>1</v>
      </c>
      <c r="AM25" s="375"/>
      <c r="AN25" s="375"/>
      <c r="AO25" s="539"/>
      <c r="AP25" s="356" t="s">
        <v>1605</v>
      </c>
      <c r="AQ25" s="608" t="s">
        <v>1118</v>
      </c>
      <c r="AR25" s="608"/>
      <c r="AS25" s="608" t="s">
        <v>1129</v>
      </c>
    </row>
    <row r="26" spans="1:45" s="188" customFormat="1" ht="15.75" thickTop="1" x14ac:dyDescent="0.25">
      <c r="A26" s="70"/>
      <c r="B26" s="43"/>
      <c r="C26" s="398">
        <v>1</v>
      </c>
      <c r="D26" s="380"/>
      <c r="E26" s="384">
        <v>1</v>
      </c>
      <c r="F26" s="380"/>
      <c r="G26" s="380">
        <v>1</v>
      </c>
      <c r="H26" s="384"/>
      <c r="I26" s="384">
        <v>1</v>
      </c>
      <c r="J26" s="380"/>
      <c r="K26" s="73">
        <v>1</v>
      </c>
      <c r="L26" s="73"/>
      <c r="M26" s="385"/>
      <c r="N26" s="385"/>
      <c r="O26" s="385"/>
      <c r="P26" s="381">
        <v>1</v>
      </c>
      <c r="Q26" s="381"/>
      <c r="R26" s="381"/>
      <c r="S26" s="381"/>
      <c r="T26" s="381">
        <v>1</v>
      </c>
      <c r="U26" s="381"/>
      <c r="V26" s="381">
        <v>1</v>
      </c>
      <c r="W26" s="381"/>
      <c r="X26" s="381">
        <v>1</v>
      </c>
      <c r="Y26" s="386"/>
      <c r="Z26" s="386"/>
      <c r="AA26" s="383">
        <v>1</v>
      </c>
      <c r="AB26" s="383"/>
      <c r="AC26" s="380"/>
      <c r="AD26" s="383">
        <v>1</v>
      </c>
      <c r="AE26" s="381"/>
      <c r="AF26" s="381">
        <v>1</v>
      </c>
      <c r="AG26" s="381"/>
      <c r="AH26" s="381">
        <v>1</v>
      </c>
      <c r="AI26" s="381"/>
      <c r="AJ26" s="381">
        <v>1</v>
      </c>
      <c r="AK26" s="381"/>
      <c r="AL26" s="381">
        <v>1</v>
      </c>
      <c r="AM26" s="380"/>
      <c r="AN26" s="380"/>
      <c r="AO26" s="391"/>
      <c r="AP26" s="356" t="s">
        <v>1608</v>
      </c>
      <c r="AQ26" s="608" t="s">
        <v>1325</v>
      </c>
      <c r="AR26" s="608"/>
      <c r="AS26" s="608" t="s">
        <v>1326</v>
      </c>
    </row>
    <row r="27" spans="1:45" s="188" customFormat="1" x14ac:dyDescent="0.25">
      <c r="A27" s="70"/>
      <c r="B27" s="43"/>
      <c r="C27" s="399"/>
      <c r="D27" s="44">
        <v>1</v>
      </c>
      <c r="E27" s="46"/>
      <c r="F27" s="44">
        <v>1</v>
      </c>
      <c r="G27" s="44"/>
      <c r="H27" s="46">
        <v>1</v>
      </c>
      <c r="I27" s="46"/>
      <c r="J27" s="44">
        <v>1</v>
      </c>
      <c r="K27" s="191"/>
      <c r="L27" s="191">
        <v>1</v>
      </c>
      <c r="M27" s="153">
        <v>180154458</v>
      </c>
      <c r="N27" s="48"/>
      <c r="O27" s="48"/>
      <c r="P27" s="191"/>
      <c r="Q27" s="191">
        <v>1</v>
      </c>
      <c r="R27" s="191"/>
      <c r="S27" s="191"/>
      <c r="T27" s="191">
        <v>1</v>
      </c>
      <c r="U27" s="191"/>
      <c r="V27" s="191">
        <v>1</v>
      </c>
      <c r="W27" s="191"/>
      <c r="X27" s="191">
        <v>1</v>
      </c>
      <c r="Y27" s="158"/>
      <c r="Z27" s="158"/>
      <c r="AA27" s="147"/>
      <c r="AB27" s="147">
        <v>1</v>
      </c>
      <c r="AC27" s="44"/>
      <c r="AD27" s="147">
        <v>1</v>
      </c>
      <c r="AE27" s="191"/>
      <c r="AF27" s="147">
        <v>1</v>
      </c>
      <c r="AG27" s="191"/>
      <c r="AH27" s="147">
        <v>1</v>
      </c>
      <c r="AI27" s="191"/>
      <c r="AJ27" s="147">
        <v>1</v>
      </c>
      <c r="AK27" s="191"/>
      <c r="AL27" s="147">
        <v>1</v>
      </c>
      <c r="AM27" s="44"/>
      <c r="AN27" s="44"/>
      <c r="AO27" s="392"/>
      <c r="AP27" s="356" t="s">
        <v>1609</v>
      </c>
      <c r="AQ27" s="608" t="s">
        <v>1143</v>
      </c>
      <c r="AR27" s="608"/>
      <c r="AS27" s="608" t="s">
        <v>1145</v>
      </c>
    </row>
    <row r="28" spans="1:45" s="188" customFormat="1" x14ac:dyDescent="0.25">
      <c r="A28" s="70"/>
      <c r="B28" s="43"/>
      <c r="C28" s="399"/>
      <c r="D28" s="44">
        <v>1</v>
      </c>
      <c r="E28" s="46"/>
      <c r="F28" s="44">
        <v>1</v>
      </c>
      <c r="G28" s="44"/>
      <c r="H28" s="46">
        <v>1</v>
      </c>
      <c r="I28" s="46"/>
      <c r="J28" s="44">
        <v>1</v>
      </c>
      <c r="K28" s="191"/>
      <c r="L28" s="191">
        <v>1</v>
      </c>
      <c r="M28" s="153"/>
      <c r="N28" s="153" t="s">
        <v>1607</v>
      </c>
      <c r="O28" s="48"/>
      <c r="P28" s="191"/>
      <c r="Q28" s="191">
        <v>1</v>
      </c>
      <c r="R28" s="191"/>
      <c r="S28" s="191"/>
      <c r="T28" s="191">
        <v>1</v>
      </c>
      <c r="U28" s="191"/>
      <c r="V28" s="191">
        <v>1</v>
      </c>
      <c r="W28" s="191"/>
      <c r="X28" s="191">
        <v>1</v>
      </c>
      <c r="Y28" s="158"/>
      <c r="Z28" s="158"/>
      <c r="AA28" s="147"/>
      <c r="AB28" s="147">
        <v>1</v>
      </c>
      <c r="AC28" s="44"/>
      <c r="AD28" s="147">
        <v>1</v>
      </c>
      <c r="AE28" s="191"/>
      <c r="AF28" s="147">
        <v>1</v>
      </c>
      <c r="AG28" s="191"/>
      <c r="AH28" s="147">
        <v>1</v>
      </c>
      <c r="AI28" s="191"/>
      <c r="AJ28" s="147">
        <v>1</v>
      </c>
      <c r="AK28" s="191"/>
      <c r="AL28" s="147">
        <v>1</v>
      </c>
      <c r="AM28" s="44"/>
      <c r="AN28" s="44"/>
      <c r="AO28" s="392"/>
      <c r="AP28" s="356" t="s">
        <v>1610</v>
      </c>
      <c r="AQ28" s="608" t="s">
        <v>1152</v>
      </c>
      <c r="AR28" s="608"/>
      <c r="AS28" s="608" t="s">
        <v>1146</v>
      </c>
    </row>
    <row r="29" spans="1:45" s="188" customFormat="1" x14ac:dyDescent="0.25">
      <c r="A29" s="70"/>
      <c r="B29" s="43"/>
      <c r="C29" s="399"/>
      <c r="D29" s="44">
        <v>1</v>
      </c>
      <c r="E29" s="46"/>
      <c r="F29" s="44">
        <v>1</v>
      </c>
      <c r="G29" s="44"/>
      <c r="H29" s="46">
        <v>1</v>
      </c>
      <c r="I29" s="46"/>
      <c r="J29" s="44">
        <v>1</v>
      </c>
      <c r="K29" s="191"/>
      <c r="L29" s="191">
        <v>1</v>
      </c>
      <c r="M29" s="153"/>
      <c r="N29" s="401"/>
      <c r="O29" s="153" t="s">
        <v>1606</v>
      </c>
      <c r="P29" s="191"/>
      <c r="Q29" s="191">
        <v>1</v>
      </c>
      <c r="R29" s="191"/>
      <c r="S29" s="191"/>
      <c r="T29" s="191">
        <v>1</v>
      </c>
      <c r="U29" s="191"/>
      <c r="V29" s="191">
        <v>1</v>
      </c>
      <c r="W29" s="191"/>
      <c r="X29" s="191">
        <v>1</v>
      </c>
      <c r="Y29" s="158"/>
      <c r="Z29" s="158"/>
      <c r="AA29" s="147"/>
      <c r="AB29" s="147">
        <v>1</v>
      </c>
      <c r="AC29" s="44"/>
      <c r="AD29" s="147">
        <v>1</v>
      </c>
      <c r="AE29" s="191"/>
      <c r="AF29" s="147">
        <v>1</v>
      </c>
      <c r="AG29" s="191"/>
      <c r="AH29" s="147">
        <v>1</v>
      </c>
      <c r="AI29" s="191"/>
      <c r="AJ29" s="147">
        <v>1</v>
      </c>
      <c r="AK29" s="191"/>
      <c r="AL29" s="147">
        <v>1</v>
      </c>
      <c r="AM29" s="44"/>
      <c r="AN29" s="44"/>
      <c r="AO29" s="392"/>
      <c r="AP29" s="356" t="s">
        <v>1611</v>
      </c>
      <c r="AQ29" s="608" t="s">
        <v>1144</v>
      </c>
      <c r="AR29" s="608"/>
      <c r="AS29" s="608" t="s">
        <v>1147</v>
      </c>
    </row>
    <row r="30" spans="1:45" s="188" customFormat="1" x14ac:dyDescent="0.25">
      <c r="A30" s="70"/>
      <c r="B30" s="43"/>
      <c r="C30" s="399"/>
      <c r="D30" s="44">
        <v>1</v>
      </c>
      <c r="E30" s="46"/>
      <c r="F30" s="44">
        <v>1</v>
      </c>
      <c r="G30" s="44"/>
      <c r="H30" s="46">
        <v>1</v>
      </c>
      <c r="I30" s="46"/>
      <c r="J30" s="44">
        <v>1</v>
      </c>
      <c r="K30" s="191"/>
      <c r="L30" s="191">
        <v>1</v>
      </c>
      <c r="M30" s="48"/>
      <c r="N30" s="48"/>
      <c r="O30" s="48"/>
      <c r="P30" s="191"/>
      <c r="Q30" s="191">
        <v>1</v>
      </c>
      <c r="R30" s="191"/>
      <c r="S30" s="191"/>
      <c r="T30" s="191">
        <v>1</v>
      </c>
      <c r="U30" s="191"/>
      <c r="V30" s="191">
        <v>1</v>
      </c>
      <c r="W30" s="191">
        <v>1</v>
      </c>
      <c r="X30" s="191"/>
      <c r="Y30" s="158">
        <v>43252</v>
      </c>
      <c r="Z30" s="158">
        <v>43281</v>
      </c>
      <c r="AA30" s="147"/>
      <c r="AB30" s="147">
        <v>1</v>
      </c>
      <c r="AC30" s="44"/>
      <c r="AD30" s="44">
        <v>1</v>
      </c>
      <c r="AE30" s="191"/>
      <c r="AF30" s="191">
        <v>1</v>
      </c>
      <c r="AG30" s="191"/>
      <c r="AH30" s="191">
        <v>1</v>
      </c>
      <c r="AI30" s="191"/>
      <c r="AJ30" s="191">
        <v>1</v>
      </c>
      <c r="AK30" s="191"/>
      <c r="AL30" s="191">
        <v>1</v>
      </c>
      <c r="AM30" s="44"/>
      <c r="AN30" s="44"/>
      <c r="AO30" s="392"/>
      <c r="AP30" s="356" t="s">
        <v>1612</v>
      </c>
      <c r="AQ30" s="608" t="s">
        <v>1153</v>
      </c>
      <c r="AR30" s="608"/>
      <c r="AS30" s="608" t="s">
        <v>1148</v>
      </c>
    </row>
    <row r="31" spans="1:45" s="188" customFormat="1" x14ac:dyDescent="0.25">
      <c r="A31" s="550"/>
      <c r="B31" s="551"/>
      <c r="C31" s="399"/>
      <c r="D31" s="44">
        <v>1</v>
      </c>
      <c r="E31" s="46"/>
      <c r="F31" s="44">
        <v>1</v>
      </c>
      <c r="G31" s="44"/>
      <c r="H31" s="46">
        <v>1</v>
      </c>
      <c r="I31" s="46"/>
      <c r="J31" s="44">
        <v>1</v>
      </c>
      <c r="K31" s="191"/>
      <c r="L31" s="191">
        <v>1</v>
      </c>
      <c r="M31" s="48"/>
      <c r="N31" s="48"/>
      <c r="O31" s="48"/>
      <c r="P31" s="191"/>
      <c r="Q31" s="191">
        <v>1</v>
      </c>
      <c r="R31" s="191"/>
      <c r="S31" s="191"/>
      <c r="T31" s="191">
        <v>1</v>
      </c>
      <c r="U31" s="191"/>
      <c r="V31" s="191">
        <v>1</v>
      </c>
      <c r="W31" s="191"/>
      <c r="X31" s="191">
        <v>1</v>
      </c>
      <c r="Y31" s="158"/>
      <c r="Z31" s="158"/>
      <c r="AA31" s="147"/>
      <c r="AB31" s="147">
        <v>1</v>
      </c>
      <c r="AC31" s="44"/>
      <c r="AD31" s="44">
        <v>1</v>
      </c>
      <c r="AE31" s="191">
        <v>1</v>
      </c>
      <c r="AF31" s="191"/>
      <c r="AG31" s="191"/>
      <c r="AH31" s="191">
        <v>1</v>
      </c>
      <c r="AI31" s="191">
        <v>1</v>
      </c>
      <c r="AJ31" s="191"/>
      <c r="AK31" s="191"/>
      <c r="AL31" s="191">
        <v>1</v>
      </c>
      <c r="AM31" s="44"/>
      <c r="AN31" s="44"/>
      <c r="AO31" s="392"/>
      <c r="AP31" s="356" t="s">
        <v>1613</v>
      </c>
      <c r="AQ31" s="608" t="s">
        <v>1154</v>
      </c>
      <c r="AR31" s="608"/>
      <c r="AS31" s="608" t="s">
        <v>1155</v>
      </c>
    </row>
    <row r="32" spans="1:45" s="84" customFormat="1" ht="15.75" thickBot="1" x14ac:dyDescent="0.3">
      <c r="A32" s="550"/>
      <c r="B32" s="551"/>
      <c r="C32" s="399"/>
      <c r="D32" s="44">
        <v>1</v>
      </c>
      <c r="E32" s="46"/>
      <c r="F32" s="44">
        <v>1</v>
      </c>
      <c r="G32" s="44"/>
      <c r="H32" s="46">
        <v>1</v>
      </c>
      <c r="I32" s="46"/>
      <c r="J32" s="44">
        <v>1</v>
      </c>
      <c r="K32" s="191"/>
      <c r="L32" s="191">
        <v>1</v>
      </c>
      <c r="M32" s="48"/>
      <c r="N32" s="48"/>
      <c r="O32" s="48"/>
      <c r="P32" s="191"/>
      <c r="Q32" s="191">
        <v>1</v>
      </c>
      <c r="R32" s="191"/>
      <c r="S32" s="191"/>
      <c r="T32" s="191">
        <v>1</v>
      </c>
      <c r="U32" s="191"/>
      <c r="V32" s="191">
        <v>1</v>
      </c>
      <c r="W32" s="191"/>
      <c r="X32" s="191">
        <v>1</v>
      </c>
      <c r="Y32" s="191"/>
      <c r="Z32" s="158"/>
      <c r="AA32" s="147">
        <v>1</v>
      </c>
      <c r="AB32" s="147"/>
      <c r="AC32" s="44">
        <v>1</v>
      </c>
      <c r="AD32" s="44"/>
      <c r="AE32" s="191">
        <v>1</v>
      </c>
      <c r="AF32" s="191"/>
      <c r="AG32" s="191"/>
      <c r="AH32" s="191">
        <v>1</v>
      </c>
      <c r="AI32" s="191">
        <v>1</v>
      </c>
      <c r="AJ32" s="191"/>
      <c r="AK32" s="191">
        <v>1</v>
      </c>
      <c r="AL32" s="191"/>
      <c r="AM32" s="44"/>
      <c r="AN32" s="44"/>
      <c r="AO32" s="392"/>
      <c r="AP32" s="356" t="s">
        <v>1614</v>
      </c>
      <c r="AQ32" s="608" t="s">
        <v>1139</v>
      </c>
      <c r="AR32" s="608"/>
      <c r="AS32" s="608" t="s">
        <v>1149</v>
      </c>
    </row>
    <row r="33" spans="1:45" s="188" customFormat="1" ht="15.75" thickTop="1" x14ac:dyDescent="0.25">
      <c r="A33" s="550"/>
      <c r="B33" s="551"/>
      <c r="C33" s="402"/>
      <c r="D33" s="403">
        <v>1</v>
      </c>
      <c r="E33" s="404"/>
      <c r="F33" s="403">
        <v>1</v>
      </c>
      <c r="G33" s="403"/>
      <c r="H33" s="404">
        <v>1</v>
      </c>
      <c r="I33" s="404"/>
      <c r="J33" s="403">
        <v>1</v>
      </c>
      <c r="K33" s="195"/>
      <c r="L33" s="195">
        <v>1</v>
      </c>
      <c r="M33" s="405" t="s">
        <v>687</v>
      </c>
      <c r="N33" s="406"/>
      <c r="O33" s="406"/>
      <c r="P33" s="195"/>
      <c r="Q33" s="195">
        <v>1</v>
      </c>
      <c r="R33" s="195"/>
      <c r="S33" s="195"/>
      <c r="T33" s="195">
        <v>1</v>
      </c>
      <c r="U33" s="195"/>
      <c r="V33" s="195">
        <v>1</v>
      </c>
      <c r="W33" s="195"/>
      <c r="X33" s="195">
        <v>1</v>
      </c>
      <c r="Y33" s="407"/>
      <c r="Z33" s="407"/>
      <c r="AA33" s="408"/>
      <c r="AB33" s="408">
        <v>1</v>
      </c>
      <c r="AC33" s="403"/>
      <c r="AD33" s="408">
        <v>1</v>
      </c>
      <c r="AE33" s="195"/>
      <c r="AF33" s="408">
        <v>1</v>
      </c>
      <c r="AG33" s="195"/>
      <c r="AH33" s="408">
        <v>1</v>
      </c>
      <c r="AI33" s="195"/>
      <c r="AJ33" s="408">
        <v>1</v>
      </c>
      <c r="AK33" s="195"/>
      <c r="AL33" s="408">
        <v>1</v>
      </c>
      <c r="AM33" s="403"/>
      <c r="AN33" s="403"/>
      <c r="AO33" s="409"/>
      <c r="AP33" s="356" t="s">
        <v>1615</v>
      </c>
      <c r="AQ33" s="608" t="s">
        <v>1140</v>
      </c>
      <c r="AR33" s="608"/>
      <c r="AS33" s="608" t="s">
        <v>1156</v>
      </c>
    </row>
    <row r="34" spans="1:45" s="188" customFormat="1" x14ac:dyDescent="0.25">
      <c r="A34" s="550"/>
      <c r="B34" s="551"/>
      <c r="C34" s="399"/>
      <c r="D34" s="44">
        <v>1</v>
      </c>
      <c r="E34" s="46"/>
      <c r="F34" s="44">
        <v>1</v>
      </c>
      <c r="G34" s="44"/>
      <c r="H34" s="46">
        <v>1</v>
      </c>
      <c r="I34" s="46"/>
      <c r="J34" s="44">
        <v>1</v>
      </c>
      <c r="K34" s="191"/>
      <c r="L34" s="191">
        <v>1</v>
      </c>
      <c r="M34" s="153"/>
      <c r="N34" s="153" t="s">
        <v>686</v>
      </c>
      <c r="O34" s="48"/>
      <c r="P34" s="191"/>
      <c r="Q34" s="191">
        <v>1</v>
      </c>
      <c r="R34" s="191"/>
      <c r="S34" s="191"/>
      <c r="T34" s="191">
        <v>1</v>
      </c>
      <c r="U34" s="191"/>
      <c r="V34" s="191">
        <v>1</v>
      </c>
      <c r="W34" s="191"/>
      <c r="X34" s="191">
        <v>1</v>
      </c>
      <c r="Y34" s="158"/>
      <c r="Z34" s="158"/>
      <c r="AA34" s="147"/>
      <c r="AB34" s="147">
        <v>1</v>
      </c>
      <c r="AC34" s="44"/>
      <c r="AD34" s="147">
        <v>1</v>
      </c>
      <c r="AE34" s="191"/>
      <c r="AF34" s="147">
        <v>1</v>
      </c>
      <c r="AG34" s="191"/>
      <c r="AH34" s="147">
        <v>1</v>
      </c>
      <c r="AI34" s="191"/>
      <c r="AJ34" s="147">
        <v>1</v>
      </c>
      <c r="AK34" s="191"/>
      <c r="AL34" s="147">
        <v>1</v>
      </c>
      <c r="AM34" s="44"/>
      <c r="AN34" s="44"/>
      <c r="AO34" s="392"/>
      <c r="AP34" s="356" t="s">
        <v>1616</v>
      </c>
      <c r="AQ34" s="608" t="s">
        <v>1141</v>
      </c>
      <c r="AR34" s="608"/>
      <c r="AS34" s="608" t="s">
        <v>1156</v>
      </c>
    </row>
    <row r="35" spans="1:45" s="188" customFormat="1" ht="15.75" thickBot="1" x14ac:dyDescent="0.3">
      <c r="A35" s="550"/>
      <c r="B35" s="551"/>
      <c r="C35" s="399"/>
      <c r="D35" s="44">
        <v>1</v>
      </c>
      <c r="E35" s="46"/>
      <c r="F35" s="44">
        <v>1</v>
      </c>
      <c r="G35" s="44"/>
      <c r="H35" s="46">
        <v>1</v>
      </c>
      <c r="I35" s="46"/>
      <c r="J35" s="44">
        <v>1</v>
      </c>
      <c r="K35" s="422"/>
      <c r="L35" s="422">
        <v>1</v>
      </c>
      <c r="M35" s="153"/>
      <c r="N35" s="153"/>
      <c r="O35" s="153" t="s">
        <v>689</v>
      </c>
      <c r="P35" s="191"/>
      <c r="Q35" s="191">
        <v>1</v>
      </c>
      <c r="R35" s="191"/>
      <c r="S35" s="191"/>
      <c r="T35" s="191">
        <v>1</v>
      </c>
      <c r="U35" s="191"/>
      <c r="V35" s="191">
        <v>1</v>
      </c>
      <c r="W35" s="191"/>
      <c r="X35" s="191">
        <v>1</v>
      </c>
      <c r="Y35" s="158"/>
      <c r="Z35" s="158"/>
      <c r="AA35" s="147"/>
      <c r="AB35" s="147">
        <v>1</v>
      </c>
      <c r="AC35" s="420"/>
      <c r="AD35" s="421">
        <v>1</v>
      </c>
      <c r="AE35" s="422"/>
      <c r="AF35" s="421">
        <v>1</v>
      </c>
      <c r="AG35" s="422"/>
      <c r="AH35" s="421">
        <v>1</v>
      </c>
      <c r="AI35" s="422"/>
      <c r="AJ35" s="421">
        <v>1</v>
      </c>
      <c r="AK35" s="422"/>
      <c r="AL35" s="421">
        <v>1</v>
      </c>
      <c r="AM35" s="420"/>
      <c r="AN35" s="420"/>
      <c r="AO35" s="423"/>
      <c r="AP35" s="356" t="s">
        <v>1617</v>
      </c>
      <c r="AQ35" s="608" t="s">
        <v>1142</v>
      </c>
      <c r="AR35" s="608"/>
      <c r="AS35" s="608" t="s">
        <v>1156</v>
      </c>
    </row>
    <row r="36" spans="1:45" s="188" customFormat="1" ht="15.75" thickTop="1" x14ac:dyDescent="0.25">
      <c r="A36" s="70"/>
      <c r="B36" s="43"/>
      <c r="C36" s="398">
        <v>1</v>
      </c>
      <c r="D36" s="380"/>
      <c r="E36" s="384">
        <v>1</v>
      </c>
      <c r="F36" s="380"/>
      <c r="G36" s="380">
        <v>1</v>
      </c>
      <c r="H36" s="384"/>
      <c r="I36" s="384">
        <v>1</v>
      </c>
      <c r="J36" s="380"/>
      <c r="K36" s="73">
        <v>1</v>
      </c>
      <c r="L36" s="73"/>
      <c r="M36" s="385"/>
      <c r="N36" s="385"/>
      <c r="O36" s="385"/>
      <c r="P36" s="381">
        <v>1</v>
      </c>
      <c r="Q36" s="381"/>
      <c r="R36" s="381"/>
      <c r="S36" s="381"/>
      <c r="T36" s="381"/>
      <c r="U36" s="381">
        <v>1</v>
      </c>
      <c r="V36" s="381">
        <v>1</v>
      </c>
      <c r="W36" s="381"/>
      <c r="X36" s="381">
        <v>1</v>
      </c>
      <c r="Y36" s="386"/>
      <c r="Z36" s="386"/>
      <c r="AA36" s="383">
        <v>1</v>
      </c>
      <c r="AB36" s="383"/>
      <c r="AC36" s="75"/>
      <c r="AD36" s="413">
        <v>1</v>
      </c>
      <c r="AE36" s="73"/>
      <c r="AF36" s="73">
        <v>1</v>
      </c>
      <c r="AG36" s="73"/>
      <c r="AH36" s="73">
        <v>1</v>
      </c>
      <c r="AI36" s="73"/>
      <c r="AJ36" s="73">
        <v>1</v>
      </c>
      <c r="AK36" s="73"/>
      <c r="AL36" s="73">
        <v>1</v>
      </c>
      <c r="AM36" s="75"/>
      <c r="AN36" s="75"/>
      <c r="AO36" s="414"/>
      <c r="AP36" s="356" t="s">
        <v>1620</v>
      </c>
      <c r="AQ36" s="608" t="s">
        <v>1327</v>
      </c>
      <c r="AR36" s="608"/>
      <c r="AS36" s="608" t="s">
        <v>1328</v>
      </c>
    </row>
    <row r="37" spans="1:45" s="188" customFormat="1" x14ac:dyDescent="0.25">
      <c r="A37" s="70"/>
      <c r="B37" s="43"/>
      <c r="C37" s="399"/>
      <c r="D37" s="44">
        <v>1</v>
      </c>
      <c r="E37" s="46"/>
      <c r="F37" s="44">
        <v>1</v>
      </c>
      <c r="G37" s="44"/>
      <c r="H37" s="46">
        <v>1</v>
      </c>
      <c r="I37" s="46"/>
      <c r="J37" s="44">
        <v>1</v>
      </c>
      <c r="K37" s="191"/>
      <c r="L37" s="191">
        <v>1</v>
      </c>
      <c r="M37" s="609">
        <v>180154443</v>
      </c>
      <c r="N37" s="609"/>
      <c r="O37" s="609"/>
      <c r="P37" s="191"/>
      <c r="Q37" s="191">
        <v>1</v>
      </c>
      <c r="R37" s="191"/>
      <c r="S37" s="191"/>
      <c r="T37" s="191"/>
      <c r="U37" s="191">
        <v>1</v>
      </c>
      <c r="V37" s="191">
        <v>1</v>
      </c>
      <c r="W37" s="191"/>
      <c r="X37" s="191">
        <v>1</v>
      </c>
      <c r="Y37" s="158"/>
      <c r="Z37" s="158"/>
      <c r="AA37" s="147"/>
      <c r="AB37" s="147">
        <v>1</v>
      </c>
      <c r="AC37" s="44"/>
      <c r="AD37" s="147">
        <v>1</v>
      </c>
      <c r="AE37" s="191"/>
      <c r="AF37" s="147">
        <v>1</v>
      </c>
      <c r="AG37" s="191"/>
      <c r="AH37" s="147">
        <v>1</v>
      </c>
      <c r="AI37" s="191"/>
      <c r="AJ37" s="147">
        <v>1</v>
      </c>
      <c r="AK37" s="191"/>
      <c r="AL37" s="147">
        <v>1</v>
      </c>
      <c r="AM37" s="44"/>
      <c r="AN37" s="44"/>
      <c r="AO37" s="392"/>
      <c r="AP37" s="356" t="s">
        <v>1621</v>
      </c>
      <c r="AQ37" s="608" t="s">
        <v>1167</v>
      </c>
      <c r="AR37" s="608"/>
      <c r="AS37" s="608" t="s">
        <v>1174</v>
      </c>
    </row>
    <row r="38" spans="1:45" s="188" customFormat="1" x14ac:dyDescent="0.25">
      <c r="A38" s="70"/>
      <c r="B38" s="43"/>
      <c r="C38" s="399"/>
      <c r="D38" s="44">
        <v>1</v>
      </c>
      <c r="E38" s="46"/>
      <c r="F38" s="44">
        <v>1</v>
      </c>
      <c r="G38" s="44"/>
      <c r="H38" s="46">
        <v>1</v>
      </c>
      <c r="I38" s="46"/>
      <c r="J38" s="44">
        <v>1</v>
      </c>
      <c r="K38" s="191"/>
      <c r="L38" s="191">
        <v>1</v>
      </c>
      <c r="M38" s="609"/>
      <c r="N38" s="609" t="s">
        <v>1619</v>
      </c>
      <c r="O38" s="609"/>
      <c r="P38" s="191"/>
      <c r="Q38" s="191">
        <v>1</v>
      </c>
      <c r="R38" s="191"/>
      <c r="S38" s="191"/>
      <c r="T38" s="191"/>
      <c r="U38" s="191">
        <v>1</v>
      </c>
      <c r="V38" s="191">
        <v>1</v>
      </c>
      <c r="W38" s="191"/>
      <c r="X38" s="191">
        <v>1</v>
      </c>
      <c r="Y38" s="158"/>
      <c r="Z38" s="158"/>
      <c r="AA38" s="147"/>
      <c r="AB38" s="147">
        <v>1</v>
      </c>
      <c r="AC38" s="44"/>
      <c r="AD38" s="147">
        <v>1</v>
      </c>
      <c r="AE38" s="191"/>
      <c r="AF38" s="147">
        <v>1</v>
      </c>
      <c r="AG38" s="191"/>
      <c r="AH38" s="147">
        <v>1</v>
      </c>
      <c r="AI38" s="191"/>
      <c r="AJ38" s="147">
        <v>1</v>
      </c>
      <c r="AK38" s="191"/>
      <c r="AL38" s="147">
        <v>1</v>
      </c>
      <c r="AM38" s="44"/>
      <c r="AN38" s="44"/>
      <c r="AO38" s="392"/>
      <c r="AP38" s="356" t="s">
        <v>1622</v>
      </c>
      <c r="AQ38" s="608" t="s">
        <v>1168</v>
      </c>
      <c r="AR38" s="608"/>
      <c r="AS38" s="608" t="s">
        <v>1175</v>
      </c>
    </row>
    <row r="39" spans="1:45" s="188" customFormat="1" x14ac:dyDescent="0.25">
      <c r="A39" s="70"/>
      <c r="B39" s="43"/>
      <c r="C39" s="399"/>
      <c r="D39" s="44">
        <v>1</v>
      </c>
      <c r="E39" s="46"/>
      <c r="F39" s="44">
        <v>1</v>
      </c>
      <c r="G39" s="44"/>
      <c r="H39" s="46">
        <v>1</v>
      </c>
      <c r="I39" s="46"/>
      <c r="J39" s="44">
        <v>1</v>
      </c>
      <c r="K39" s="191"/>
      <c r="L39" s="191">
        <v>1</v>
      </c>
      <c r="M39" s="609"/>
      <c r="N39" s="610"/>
      <c r="O39" s="609" t="s">
        <v>595</v>
      </c>
      <c r="P39" s="191"/>
      <c r="Q39" s="191">
        <v>1</v>
      </c>
      <c r="R39" s="191"/>
      <c r="S39" s="191"/>
      <c r="T39" s="191"/>
      <c r="U39" s="191">
        <v>1</v>
      </c>
      <c r="V39" s="191">
        <v>1</v>
      </c>
      <c r="W39" s="191"/>
      <c r="X39" s="191">
        <v>1</v>
      </c>
      <c r="Y39" s="158"/>
      <c r="Z39" s="158"/>
      <c r="AA39" s="147"/>
      <c r="AB39" s="147">
        <v>1</v>
      </c>
      <c r="AC39" s="44"/>
      <c r="AD39" s="147">
        <v>1</v>
      </c>
      <c r="AE39" s="191"/>
      <c r="AF39" s="147">
        <v>1</v>
      </c>
      <c r="AG39" s="191"/>
      <c r="AH39" s="147">
        <v>1</v>
      </c>
      <c r="AI39" s="191"/>
      <c r="AJ39" s="147">
        <v>1</v>
      </c>
      <c r="AK39" s="191"/>
      <c r="AL39" s="147">
        <v>1</v>
      </c>
      <c r="AM39" s="44"/>
      <c r="AN39" s="44"/>
      <c r="AO39" s="392"/>
      <c r="AP39" s="356" t="s">
        <v>1623</v>
      </c>
      <c r="AQ39" s="608" t="s">
        <v>1169</v>
      </c>
      <c r="AR39" s="608"/>
      <c r="AS39" s="608" t="s">
        <v>1176</v>
      </c>
    </row>
    <row r="40" spans="1:45" s="188" customFormat="1" x14ac:dyDescent="0.25">
      <c r="A40" s="70"/>
      <c r="B40" s="43"/>
      <c r="C40" s="399"/>
      <c r="D40" s="44">
        <v>1</v>
      </c>
      <c r="E40" s="46"/>
      <c r="F40" s="44">
        <v>1</v>
      </c>
      <c r="G40" s="44"/>
      <c r="H40" s="46">
        <v>1</v>
      </c>
      <c r="I40" s="46"/>
      <c r="J40" s="44">
        <v>1</v>
      </c>
      <c r="K40" s="191"/>
      <c r="L40" s="191">
        <v>1</v>
      </c>
      <c r="M40" s="48"/>
      <c r="N40" s="48"/>
      <c r="O40" s="48"/>
      <c r="P40" s="191"/>
      <c r="Q40" s="191">
        <v>1</v>
      </c>
      <c r="R40" s="191"/>
      <c r="S40" s="191"/>
      <c r="T40" s="191"/>
      <c r="U40" s="191">
        <v>1</v>
      </c>
      <c r="V40" s="191">
        <v>1</v>
      </c>
      <c r="W40" s="191">
        <v>1</v>
      </c>
      <c r="X40" s="191"/>
      <c r="Y40" s="158">
        <v>43282</v>
      </c>
      <c r="Z40" s="158">
        <v>43343</v>
      </c>
      <c r="AA40" s="147"/>
      <c r="AB40" s="147">
        <v>1</v>
      </c>
      <c r="AC40" s="44"/>
      <c r="AD40" s="44">
        <v>1</v>
      </c>
      <c r="AE40" s="191"/>
      <c r="AF40" s="191">
        <v>1</v>
      </c>
      <c r="AG40" s="191"/>
      <c r="AH40" s="191">
        <v>1</v>
      </c>
      <c r="AI40" s="191"/>
      <c r="AJ40" s="191">
        <v>1</v>
      </c>
      <c r="AK40" s="191"/>
      <c r="AL40" s="191">
        <v>1</v>
      </c>
      <c r="AM40" s="44"/>
      <c r="AN40" s="44"/>
      <c r="AO40" s="392"/>
      <c r="AP40" s="356" t="s">
        <v>1624</v>
      </c>
      <c r="AQ40" s="608" t="s">
        <v>1180</v>
      </c>
      <c r="AR40" s="608"/>
      <c r="AS40" s="608" t="s">
        <v>1177</v>
      </c>
    </row>
    <row r="41" spans="1:45" s="188" customFormat="1" x14ac:dyDescent="0.25">
      <c r="A41" s="70"/>
      <c r="B41" s="43"/>
      <c r="C41" s="399"/>
      <c r="D41" s="44">
        <v>1</v>
      </c>
      <c r="E41" s="46"/>
      <c r="F41" s="44">
        <v>1</v>
      </c>
      <c r="G41" s="44"/>
      <c r="H41" s="46">
        <v>1</v>
      </c>
      <c r="I41" s="46"/>
      <c r="J41" s="44">
        <v>1</v>
      </c>
      <c r="K41" s="191"/>
      <c r="L41" s="191">
        <v>1</v>
      </c>
      <c r="M41" s="48"/>
      <c r="N41" s="48"/>
      <c r="O41" s="48"/>
      <c r="P41" s="191"/>
      <c r="Q41" s="191">
        <v>1</v>
      </c>
      <c r="R41" s="191"/>
      <c r="S41" s="191"/>
      <c r="T41" s="191"/>
      <c r="U41" s="191">
        <v>1</v>
      </c>
      <c r="V41" s="191">
        <v>1</v>
      </c>
      <c r="W41" s="191"/>
      <c r="X41" s="191">
        <v>1</v>
      </c>
      <c r="Y41" s="158"/>
      <c r="Z41" s="158"/>
      <c r="AA41" s="147"/>
      <c r="AB41" s="147">
        <v>1</v>
      </c>
      <c r="AC41" s="44"/>
      <c r="AD41" s="44">
        <v>1</v>
      </c>
      <c r="AE41" s="191">
        <v>1</v>
      </c>
      <c r="AF41" s="191"/>
      <c r="AG41" s="191"/>
      <c r="AH41" s="191">
        <v>1</v>
      </c>
      <c r="AI41" s="191">
        <v>1</v>
      </c>
      <c r="AJ41" s="191"/>
      <c r="AK41" s="191"/>
      <c r="AL41" s="191">
        <v>1</v>
      </c>
      <c r="AM41" s="44"/>
      <c r="AN41" s="44"/>
      <c r="AO41" s="392"/>
      <c r="AP41" s="356" t="s">
        <v>1625</v>
      </c>
      <c r="AQ41" s="608" t="s">
        <v>1170</v>
      </c>
      <c r="AR41" s="608"/>
      <c r="AS41" s="608" t="s">
        <v>1177</v>
      </c>
    </row>
    <row r="42" spans="1:45" s="188" customFormat="1" ht="15.75" thickBot="1" x14ac:dyDescent="0.3">
      <c r="A42" s="70"/>
      <c r="B42" s="43"/>
      <c r="C42" s="399"/>
      <c r="D42" s="44">
        <v>1</v>
      </c>
      <c r="E42" s="46"/>
      <c r="F42" s="44">
        <v>1</v>
      </c>
      <c r="G42" s="44"/>
      <c r="H42" s="46">
        <v>1</v>
      </c>
      <c r="I42" s="46"/>
      <c r="J42" s="44">
        <v>1</v>
      </c>
      <c r="K42" s="191"/>
      <c r="L42" s="191">
        <v>1</v>
      </c>
      <c r="M42" s="48"/>
      <c r="N42" s="48"/>
      <c r="O42" s="48"/>
      <c r="P42" s="191"/>
      <c r="Q42" s="191">
        <v>1</v>
      </c>
      <c r="R42" s="191"/>
      <c r="S42" s="191"/>
      <c r="T42" s="191"/>
      <c r="U42" s="191">
        <v>1</v>
      </c>
      <c r="V42" s="191">
        <v>1</v>
      </c>
      <c r="W42" s="191"/>
      <c r="X42" s="191">
        <v>1</v>
      </c>
      <c r="Y42" s="191"/>
      <c r="Z42" s="158"/>
      <c r="AA42" s="147">
        <v>1</v>
      </c>
      <c r="AB42" s="147"/>
      <c r="AC42" s="44">
        <v>1</v>
      </c>
      <c r="AD42" s="44"/>
      <c r="AE42" s="191">
        <v>1</v>
      </c>
      <c r="AF42" s="191"/>
      <c r="AG42" s="191"/>
      <c r="AH42" s="191">
        <v>1</v>
      </c>
      <c r="AI42" s="191">
        <v>1</v>
      </c>
      <c r="AJ42" s="191"/>
      <c r="AK42" s="191">
        <v>1</v>
      </c>
      <c r="AL42" s="191"/>
      <c r="AM42" s="44"/>
      <c r="AN42" s="44"/>
      <c r="AO42" s="392"/>
      <c r="AP42" s="356" t="s">
        <v>1626</v>
      </c>
      <c r="AQ42" s="608" t="s">
        <v>1171</v>
      </c>
      <c r="AR42" s="608"/>
      <c r="AS42" s="608" t="s">
        <v>1178</v>
      </c>
    </row>
    <row r="43" spans="1:45" s="188" customFormat="1" ht="15.75" thickTop="1" x14ac:dyDescent="0.25">
      <c r="A43" s="70"/>
      <c r="B43" s="43"/>
      <c r="C43" s="402"/>
      <c r="D43" s="403">
        <v>1</v>
      </c>
      <c r="E43" s="404"/>
      <c r="F43" s="403">
        <v>1</v>
      </c>
      <c r="G43" s="403"/>
      <c r="H43" s="404">
        <v>1</v>
      </c>
      <c r="I43" s="404"/>
      <c r="J43" s="403">
        <v>1</v>
      </c>
      <c r="K43" s="195"/>
      <c r="L43" s="195">
        <v>1</v>
      </c>
      <c r="M43" s="405" t="s">
        <v>687</v>
      </c>
      <c r="N43" s="406"/>
      <c r="O43" s="406"/>
      <c r="P43" s="195"/>
      <c r="Q43" s="195">
        <v>1</v>
      </c>
      <c r="R43" s="195"/>
      <c r="S43" s="195"/>
      <c r="T43" s="195"/>
      <c r="U43" s="195">
        <v>1</v>
      </c>
      <c r="V43" s="195">
        <v>1</v>
      </c>
      <c r="W43" s="195"/>
      <c r="X43" s="195">
        <v>1</v>
      </c>
      <c r="Y43" s="407"/>
      <c r="Z43" s="407"/>
      <c r="AA43" s="408"/>
      <c r="AB43" s="408">
        <v>1</v>
      </c>
      <c r="AC43" s="403"/>
      <c r="AD43" s="408">
        <v>1</v>
      </c>
      <c r="AE43" s="195"/>
      <c r="AF43" s="408">
        <v>1</v>
      </c>
      <c r="AG43" s="195"/>
      <c r="AH43" s="408">
        <v>1</v>
      </c>
      <c r="AI43" s="195"/>
      <c r="AJ43" s="408">
        <v>1</v>
      </c>
      <c r="AK43" s="195"/>
      <c r="AL43" s="408">
        <v>1</v>
      </c>
      <c r="AM43" s="403"/>
      <c r="AN43" s="403"/>
      <c r="AO43" s="409"/>
      <c r="AP43" s="356" t="s">
        <v>1627</v>
      </c>
      <c r="AQ43" s="608" t="s">
        <v>1181</v>
      </c>
      <c r="AR43" s="608"/>
      <c r="AS43" s="608" t="s">
        <v>1179</v>
      </c>
    </row>
    <row r="44" spans="1:45" s="188" customFormat="1" x14ac:dyDescent="0.25">
      <c r="A44" s="70"/>
      <c r="B44" s="43"/>
      <c r="C44" s="399"/>
      <c r="D44" s="44">
        <v>1</v>
      </c>
      <c r="E44" s="46"/>
      <c r="F44" s="44">
        <v>1</v>
      </c>
      <c r="G44" s="44"/>
      <c r="H44" s="46">
        <v>1</v>
      </c>
      <c r="I44" s="46"/>
      <c r="J44" s="44">
        <v>1</v>
      </c>
      <c r="K44" s="191"/>
      <c r="L44" s="191">
        <v>1</v>
      </c>
      <c r="M44" s="153"/>
      <c r="N44" s="153" t="s">
        <v>686</v>
      </c>
      <c r="O44" s="48"/>
      <c r="P44" s="191"/>
      <c r="Q44" s="191">
        <v>1</v>
      </c>
      <c r="R44" s="191"/>
      <c r="S44" s="191"/>
      <c r="T44" s="191"/>
      <c r="U44" s="191">
        <v>1</v>
      </c>
      <c r="V44" s="191">
        <v>1</v>
      </c>
      <c r="W44" s="191"/>
      <c r="X44" s="191">
        <v>1</v>
      </c>
      <c r="Y44" s="158"/>
      <c r="Z44" s="158"/>
      <c r="AA44" s="147"/>
      <c r="AB44" s="147">
        <v>1</v>
      </c>
      <c r="AC44" s="44"/>
      <c r="AD44" s="147">
        <v>1</v>
      </c>
      <c r="AE44" s="191"/>
      <c r="AF44" s="147">
        <v>1</v>
      </c>
      <c r="AG44" s="191"/>
      <c r="AH44" s="147">
        <v>1</v>
      </c>
      <c r="AI44" s="191"/>
      <c r="AJ44" s="147">
        <v>1</v>
      </c>
      <c r="AK44" s="191"/>
      <c r="AL44" s="147">
        <v>1</v>
      </c>
      <c r="AM44" s="44"/>
      <c r="AN44" s="44"/>
      <c r="AO44" s="392"/>
      <c r="AP44" s="356" t="s">
        <v>1628</v>
      </c>
      <c r="AQ44" s="608" t="s">
        <v>1172</v>
      </c>
      <c r="AR44" s="608"/>
      <c r="AS44" s="608" t="s">
        <v>1179</v>
      </c>
    </row>
    <row r="45" spans="1:45" s="188" customFormat="1" ht="15.75" thickBot="1" x14ac:dyDescent="0.3">
      <c r="A45" s="70"/>
      <c r="B45" s="43"/>
      <c r="C45" s="546"/>
      <c r="D45" s="420">
        <v>1</v>
      </c>
      <c r="E45" s="547"/>
      <c r="F45" s="420">
        <v>1</v>
      </c>
      <c r="G45" s="420"/>
      <c r="H45" s="547">
        <v>1</v>
      </c>
      <c r="I45" s="547"/>
      <c r="J45" s="420">
        <v>1</v>
      </c>
      <c r="K45" s="422"/>
      <c r="L45" s="422">
        <v>1</v>
      </c>
      <c r="M45" s="548"/>
      <c r="N45" s="548"/>
      <c r="O45" s="548" t="s">
        <v>689</v>
      </c>
      <c r="P45" s="422"/>
      <c r="Q45" s="422">
        <v>1</v>
      </c>
      <c r="R45" s="422"/>
      <c r="S45" s="422"/>
      <c r="T45" s="422"/>
      <c r="U45" s="422">
        <v>1</v>
      </c>
      <c r="V45" s="422">
        <v>1</v>
      </c>
      <c r="W45" s="422"/>
      <c r="X45" s="422">
        <v>1</v>
      </c>
      <c r="Y45" s="549"/>
      <c r="Z45" s="549"/>
      <c r="AA45" s="421"/>
      <c r="AB45" s="421">
        <v>1</v>
      </c>
      <c r="AC45" s="420"/>
      <c r="AD45" s="421">
        <v>1</v>
      </c>
      <c r="AE45" s="422"/>
      <c r="AF45" s="421">
        <v>1</v>
      </c>
      <c r="AG45" s="422"/>
      <c r="AH45" s="421">
        <v>1</v>
      </c>
      <c r="AI45" s="422"/>
      <c r="AJ45" s="421">
        <v>1</v>
      </c>
      <c r="AK45" s="422"/>
      <c r="AL45" s="421">
        <v>1</v>
      </c>
      <c r="AM45" s="420"/>
      <c r="AN45" s="420"/>
      <c r="AO45" s="423"/>
      <c r="AP45" s="356" t="s">
        <v>1629</v>
      </c>
      <c r="AQ45" s="608" t="s">
        <v>1173</v>
      </c>
      <c r="AR45" s="608"/>
      <c r="AS45" s="608" t="s">
        <v>1179</v>
      </c>
    </row>
    <row r="46" spans="1:45" s="188" customFormat="1" ht="15.75" thickTop="1" x14ac:dyDescent="0.25">
      <c r="A46" s="70"/>
      <c r="B46" s="43"/>
      <c r="C46" s="540"/>
      <c r="D46" s="75"/>
      <c r="E46" s="541"/>
      <c r="F46" s="75"/>
      <c r="G46" s="75"/>
      <c r="H46" s="541"/>
      <c r="I46" s="541"/>
      <c r="J46" s="75"/>
      <c r="K46" s="73"/>
      <c r="L46" s="73"/>
      <c r="M46" s="542"/>
      <c r="N46" s="543"/>
      <c r="O46" s="543"/>
      <c r="P46" s="73"/>
      <c r="Q46" s="73"/>
      <c r="R46" s="73"/>
      <c r="S46" s="73"/>
      <c r="T46" s="73"/>
      <c r="U46" s="73"/>
      <c r="V46" s="73"/>
      <c r="W46" s="73"/>
      <c r="X46" s="73"/>
      <c r="Y46" s="544"/>
      <c r="Z46" s="544"/>
      <c r="AA46" s="413"/>
      <c r="AB46" s="426"/>
      <c r="AC46" s="75"/>
      <c r="AD46" s="545"/>
      <c r="AE46" s="73"/>
      <c r="AF46" s="73"/>
      <c r="AG46" s="73"/>
      <c r="AH46" s="73"/>
      <c r="AI46" s="73"/>
      <c r="AJ46" s="73"/>
      <c r="AK46" s="73"/>
      <c r="AL46" s="73"/>
      <c r="AM46" s="73"/>
      <c r="AN46" s="73"/>
      <c r="AO46" s="394"/>
      <c r="AP46" s="356"/>
      <c r="AQ46" s="357"/>
      <c r="AR46" s="357"/>
      <c r="AS46" s="357"/>
    </row>
    <row r="47" spans="1:45" s="188" customFormat="1" x14ac:dyDescent="0.25">
      <c r="A47" s="70"/>
      <c r="B47" s="43"/>
      <c r="C47" s="399"/>
      <c r="D47" s="44"/>
      <c r="E47" s="46"/>
      <c r="F47" s="44"/>
      <c r="G47" s="44"/>
      <c r="H47" s="46"/>
      <c r="I47" s="46"/>
      <c r="J47" s="44"/>
      <c r="K47" s="191"/>
      <c r="L47" s="191"/>
      <c r="M47" s="153"/>
      <c r="N47" s="48"/>
      <c r="O47" s="48"/>
      <c r="P47" s="191"/>
      <c r="Q47" s="191"/>
      <c r="R47" s="191"/>
      <c r="S47" s="191"/>
      <c r="T47" s="191"/>
      <c r="U47" s="191"/>
      <c r="V47" s="191"/>
      <c r="W47" s="191"/>
      <c r="X47" s="191"/>
      <c r="Y47" s="158"/>
      <c r="Z47" s="158"/>
      <c r="AA47" s="147"/>
      <c r="AB47" s="44"/>
      <c r="AC47" s="44"/>
      <c r="AD47" s="44"/>
      <c r="AE47" s="191"/>
      <c r="AF47" s="191"/>
      <c r="AG47" s="191"/>
      <c r="AH47" s="191"/>
      <c r="AI47" s="191"/>
      <c r="AJ47" s="191"/>
      <c r="AK47" s="191"/>
      <c r="AL47" s="191"/>
      <c r="AM47" s="191"/>
      <c r="AN47" s="191"/>
      <c r="AO47" s="395"/>
      <c r="AP47" s="356"/>
      <c r="AQ47" s="357"/>
      <c r="AR47" s="357"/>
      <c r="AS47" s="357"/>
    </row>
    <row r="48" spans="1:45" s="188" customFormat="1" x14ac:dyDescent="0.25">
      <c r="A48" s="70"/>
      <c r="B48" s="43"/>
      <c r="C48" s="399"/>
      <c r="D48" s="44"/>
      <c r="E48" s="46"/>
      <c r="F48" s="44"/>
      <c r="G48" s="44"/>
      <c r="H48" s="46"/>
      <c r="I48" s="46"/>
      <c r="J48" s="44"/>
      <c r="K48" s="191"/>
      <c r="L48" s="191"/>
      <c r="M48" s="153"/>
      <c r="N48" s="48"/>
      <c r="O48" s="48"/>
      <c r="P48" s="191"/>
      <c r="Q48" s="191"/>
      <c r="R48" s="191"/>
      <c r="S48" s="191"/>
      <c r="T48" s="191"/>
      <c r="U48" s="191"/>
      <c r="V48" s="191"/>
      <c r="W48" s="191"/>
      <c r="X48" s="191"/>
      <c r="Y48" s="158"/>
      <c r="Z48" s="158"/>
      <c r="AA48" s="192"/>
      <c r="AB48" s="44"/>
      <c r="AC48" s="44"/>
      <c r="AD48" s="44"/>
      <c r="AE48" s="191"/>
      <c r="AF48" s="191"/>
      <c r="AG48" s="191"/>
      <c r="AH48" s="191"/>
      <c r="AI48" s="191"/>
      <c r="AJ48" s="191"/>
      <c r="AK48" s="191"/>
      <c r="AL48" s="191"/>
      <c r="AM48" s="191"/>
      <c r="AN48" s="191"/>
      <c r="AO48" s="395"/>
      <c r="AP48" s="356"/>
      <c r="AQ48" s="357"/>
      <c r="AR48" s="357"/>
      <c r="AS48" s="357"/>
    </row>
    <row r="49" spans="1:45" s="188" customFormat="1" ht="15.75" thickBot="1" x14ac:dyDescent="0.3">
      <c r="A49" s="70"/>
      <c r="B49" s="43"/>
      <c r="C49" s="399"/>
      <c r="D49" s="44"/>
      <c r="E49" s="46"/>
      <c r="F49" s="44"/>
      <c r="G49" s="44"/>
      <c r="H49" s="46"/>
      <c r="I49" s="46"/>
      <c r="J49" s="44"/>
      <c r="K49" s="191"/>
      <c r="L49" s="191"/>
      <c r="M49" s="48"/>
      <c r="N49" s="153"/>
      <c r="O49" s="153"/>
      <c r="P49" s="191"/>
      <c r="Q49" s="191"/>
      <c r="R49" s="191"/>
      <c r="S49" s="191"/>
      <c r="T49" s="191"/>
      <c r="U49" s="191"/>
      <c r="V49" s="191"/>
      <c r="W49" s="191"/>
      <c r="X49" s="191"/>
      <c r="Y49" s="158"/>
      <c r="Z49" s="158"/>
      <c r="AA49" s="147"/>
      <c r="AB49" s="147"/>
      <c r="AC49" s="82"/>
      <c r="AD49" s="82"/>
      <c r="AE49" s="82"/>
      <c r="AF49" s="82"/>
      <c r="AG49" s="82"/>
      <c r="AH49" s="82"/>
      <c r="AI49" s="82"/>
      <c r="AJ49" s="82"/>
      <c r="AK49" s="82"/>
      <c r="AL49" s="82"/>
      <c r="AM49" s="191"/>
      <c r="AN49" s="191"/>
      <c r="AO49" s="395"/>
      <c r="AP49" s="356"/>
      <c r="AQ49" s="357"/>
      <c r="AR49" s="357"/>
      <c r="AS49" s="357"/>
    </row>
    <row r="50" spans="1:45" s="188" customFormat="1" ht="15.75" thickTop="1" x14ac:dyDescent="0.25">
      <c r="A50" s="70"/>
      <c r="B50" s="43"/>
      <c r="C50" s="399"/>
      <c r="D50" s="44"/>
      <c r="E50" s="46"/>
      <c r="F50" s="44"/>
      <c r="G50" s="44"/>
      <c r="H50" s="46"/>
      <c r="I50" s="46"/>
      <c r="J50" s="44"/>
      <c r="K50" s="191"/>
      <c r="L50" s="191"/>
      <c r="M50" s="48"/>
      <c r="N50" s="153"/>
      <c r="O50" s="153"/>
      <c r="P50" s="191"/>
      <c r="Q50" s="191"/>
      <c r="R50" s="191"/>
      <c r="S50" s="191"/>
      <c r="T50" s="191"/>
      <c r="U50" s="191"/>
      <c r="V50" s="191"/>
      <c r="W50" s="191"/>
      <c r="X50" s="191"/>
      <c r="Y50" s="158"/>
      <c r="Z50" s="158"/>
      <c r="AA50" s="147"/>
      <c r="AB50" s="192"/>
      <c r="AC50" s="191"/>
      <c r="AD50" s="191"/>
      <c r="AE50" s="191"/>
      <c r="AF50" s="191"/>
      <c r="AG50" s="191"/>
      <c r="AH50" s="191"/>
      <c r="AI50" s="191"/>
      <c r="AJ50" s="191"/>
      <c r="AK50" s="191"/>
      <c r="AL50" s="191"/>
      <c r="AM50" s="191"/>
      <c r="AN50" s="191"/>
      <c r="AO50" s="395"/>
      <c r="AP50" s="356"/>
      <c r="AQ50" s="357"/>
      <c r="AR50" s="357"/>
      <c r="AS50" s="357"/>
    </row>
    <row r="51" spans="1:45" s="188" customFormat="1" x14ac:dyDescent="0.25">
      <c r="A51" s="70"/>
      <c r="B51" s="43"/>
      <c r="C51" s="399"/>
      <c r="D51" s="44"/>
      <c r="E51" s="46"/>
      <c r="F51" s="44"/>
      <c r="G51" s="44"/>
      <c r="H51" s="46"/>
      <c r="I51" s="46"/>
      <c r="J51" s="44"/>
      <c r="K51" s="191"/>
      <c r="L51" s="191"/>
      <c r="M51" s="48"/>
      <c r="N51" s="153"/>
      <c r="O51" s="153"/>
      <c r="P51" s="191"/>
      <c r="Q51" s="191"/>
      <c r="R51" s="191"/>
      <c r="S51" s="191"/>
      <c r="T51" s="191"/>
      <c r="U51" s="191"/>
      <c r="V51" s="191"/>
      <c r="W51" s="191"/>
      <c r="X51" s="191"/>
      <c r="Y51" s="158"/>
      <c r="Z51" s="191"/>
      <c r="AA51" s="147"/>
      <c r="AB51" s="44"/>
      <c r="AC51" s="191"/>
      <c r="AD51" s="191"/>
      <c r="AE51" s="191"/>
      <c r="AF51" s="191"/>
      <c r="AG51" s="191"/>
      <c r="AH51" s="191"/>
      <c r="AI51" s="191"/>
      <c r="AJ51" s="191"/>
      <c r="AK51" s="191"/>
      <c r="AL51" s="191"/>
      <c r="AM51" s="191"/>
      <c r="AN51" s="191"/>
      <c r="AO51" s="395"/>
      <c r="AP51" s="356"/>
      <c r="AQ51" s="357"/>
      <c r="AR51" s="357"/>
      <c r="AS51" s="357"/>
    </row>
    <row r="52" spans="1:45" s="188" customFormat="1" x14ac:dyDescent="0.25">
      <c r="A52" s="70"/>
      <c r="B52" s="43"/>
      <c r="C52" s="399"/>
      <c r="D52" s="44"/>
      <c r="E52" s="46"/>
      <c r="F52" s="44"/>
      <c r="G52" s="44"/>
      <c r="H52" s="46"/>
      <c r="I52" s="46"/>
      <c r="J52" s="44"/>
      <c r="K52" s="191"/>
      <c r="L52" s="191"/>
      <c r="M52" s="48"/>
      <c r="N52" s="153"/>
      <c r="O52" s="153"/>
      <c r="P52" s="191"/>
      <c r="Q52" s="191"/>
      <c r="R52" s="191"/>
      <c r="S52" s="191"/>
      <c r="T52" s="191"/>
      <c r="U52" s="191"/>
      <c r="V52" s="191"/>
      <c r="W52" s="191"/>
      <c r="X52" s="191"/>
      <c r="Y52" s="158"/>
      <c r="Z52" s="191"/>
      <c r="AA52" s="192"/>
      <c r="AB52" s="44"/>
      <c r="AC52" s="191"/>
      <c r="AD52" s="191"/>
      <c r="AE52" s="191"/>
      <c r="AF52" s="191"/>
      <c r="AG52" s="191"/>
      <c r="AH52" s="191"/>
      <c r="AI52" s="191"/>
      <c r="AJ52" s="191"/>
      <c r="AK52" s="191"/>
      <c r="AL52" s="191"/>
      <c r="AM52" s="191"/>
      <c r="AN52" s="191"/>
      <c r="AO52" s="395"/>
      <c r="AP52" s="356"/>
      <c r="AQ52" s="357"/>
      <c r="AR52" s="357"/>
      <c r="AS52" s="357"/>
    </row>
    <row r="53" spans="1:45" s="188" customFormat="1" x14ac:dyDescent="0.25">
      <c r="A53" s="70"/>
      <c r="B53" s="43"/>
      <c r="C53" s="399"/>
      <c r="D53" s="44"/>
      <c r="E53" s="46"/>
      <c r="F53" s="44"/>
      <c r="G53" s="44"/>
      <c r="H53" s="46"/>
      <c r="I53" s="46"/>
      <c r="J53" s="44"/>
      <c r="K53" s="191"/>
      <c r="L53" s="191"/>
      <c r="M53" s="48"/>
      <c r="N53" s="153"/>
      <c r="O53" s="153"/>
      <c r="P53" s="191"/>
      <c r="Q53" s="191"/>
      <c r="R53" s="191"/>
      <c r="S53" s="191"/>
      <c r="T53" s="191"/>
      <c r="U53" s="191"/>
      <c r="V53" s="191"/>
      <c r="W53" s="191"/>
      <c r="X53" s="191"/>
      <c r="Y53" s="191"/>
      <c r="Z53" s="158"/>
      <c r="AA53" s="147"/>
      <c r="AB53" s="147"/>
      <c r="AC53" s="191"/>
      <c r="AD53" s="191"/>
      <c r="AE53" s="191"/>
      <c r="AF53" s="191"/>
      <c r="AG53" s="191"/>
      <c r="AH53" s="191"/>
      <c r="AI53" s="191"/>
      <c r="AJ53" s="191"/>
      <c r="AK53" s="191"/>
      <c r="AL53" s="191"/>
      <c r="AM53" s="191"/>
      <c r="AN53" s="191"/>
      <c r="AO53" s="395"/>
      <c r="AP53" s="356"/>
      <c r="AQ53" s="357"/>
      <c r="AR53" s="357"/>
      <c r="AS53" s="357"/>
    </row>
    <row r="54" spans="1:45" s="188" customFormat="1" x14ac:dyDescent="0.25">
      <c r="A54" s="70"/>
      <c r="B54" s="43"/>
      <c r="C54" s="399"/>
      <c r="D54" s="44"/>
      <c r="E54" s="46"/>
      <c r="F54" s="44"/>
      <c r="G54" s="44"/>
      <c r="H54" s="46"/>
      <c r="I54" s="46"/>
      <c r="J54" s="44"/>
      <c r="K54" s="191"/>
      <c r="L54" s="191"/>
      <c r="M54" s="48"/>
      <c r="N54" s="153"/>
      <c r="O54" s="153"/>
      <c r="P54" s="191"/>
      <c r="Q54" s="191"/>
      <c r="R54" s="191"/>
      <c r="S54" s="191"/>
      <c r="T54" s="191"/>
      <c r="U54" s="191"/>
      <c r="V54" s="191"/>
      <c r="W54" s="191"/>
      <c r="X54" s="191"/>
      <c r="Y54" s="191"/>
      <c r="Z54" s="158"/>
      <c r="AA54" s="147"/>
      <c r="AB54" s="192"/>
      <c r="AC54" s="191"/>
      <c r="AD54" s="191"/>
      <c r="AE54" s="191"/>
      <c r="AF54" s="191"/>
      <c r="AG54" s="191"/>
      <c r="AH54" s="191"/>
      <c r="AI54" s="191"/>
      <c r="AJ54" s="191"/>
      <c r="AK54" s="191"/>
      <c r="AL54" s="191"/>
      <c r="AM54" s="191"/>
      <c r="AN54" s="191"/>
      <c r="AO54" s="395"/>
      <c r="AP54" s="356"/>
      <c r="AQ54" s="357"/>
      <c r="AR54" s="357"/>
      <c r="AS54" s="357"/>
    </row>
    <row r="55" spans="1:45" s="188" customFormat="1" x14ac:dyDescent="0.25">
      <c r="A55" s="70"/>
      <c r="B55" s="43"/>
      <c r="C55" s="399"/>
      <c r="D55" s="44"/>
      <c r="E55" s="46"/>
      <c r="F55" s="44"/>
      <c r="G55" s="44"/>
      <c r="H55" s="46"/>
      <c r="I55" s="46"/>
      <c r="J55" s="44"/>
      <c r="K55" s="191"/>
      <c r="L55" s="191"/>
      <c r="M55" s="48"/>
      <c r="N55" s="153"/>
      <c r="O55" s="153"/>
      <c r="P55" s="191"/>
      <c r="Q55" s="191"/>
      <c r="R55" s="191"/>
      <c r="S55" s="191"/>
      <c r="T55" s="191"/>
      <c r="U55" s="191"/>
      <c r="V55" s="191"/>
      <c r="W55" s="191"/>
      <c r="X55" s="191"/>
      <c r="Y55" s="191"/>
      <c r="Z55" s="158"/>
      <c r="AA55" s="147"/>
      <c r="AB55" s="44"/>
      <c r="AC55" s="191"/>
      <c r="AD55" s="191"/>
      <c r="AE55" s="191"/>
      <c r="AF55" s="191"/>
      <c r="AG55" s="191"/>
      <c r="AH55" s="191"/>
      <c r="AI55" s="191"/>
      <c r="AJ55" s="191"/>
      <c r="AK55" s="191"/>
      <c r="AL55" s="191"/>
      <c r="AM55" s="191"/>
      <c r="AN55" s="191"/>
      <c r="AO55" s="395"/>
      <c r="AP55" s="356"/>
      <c r="AQ55" s="357"/>
      <c r="AR55" s="357"/>
      <c r="AS55" s="357"/>
    </row>
    <row r="56" spans="1:45" s="188" customFormat="1" x14ac:dyDescent="0.25">
      <c r="A56" s="70"/>
      <c r="B56" s="43"/>
      <c r="C56" s="399"/>
      <c r="D56" s="44"/>
      <c r="E56" s="46"/>
      <c r="F56" s="44"/>
      <c r="G56" s="44"/>
      <c r="H56" s="46"/>
      <c r="I56" s="46"/>
      <c r="J56" s="44"/>
      <c r="K56" s="191"/>
      <c r="L56" s="191"/>
      <c r="M56" s="48"/>
      <c r="N56" s="153"/>
      <c r="O56" s="153"/>
      <c r="P56" s="191"/>
      <c r="Q56" s="191"/>
      <c r="R56" s="191"/>
      <c r="S56" s="191"/>
      <c r="T56" s="191"/>
      <c r="U56" s="191"/>
      <c r="V56" s="191"/>
      <c r="W56" s="191"/>
      <c r="X56" s="191"/>
      <c r="Y56" s="191"/>
      <c r="Z56" s="158"/>
      <c r="AA56" s="192"/>
      <c r="AB56" s="44"/>
      <c r="AC56" s="191"/>
      <c r="AD56" s="191"/>
      <c r="AE56" s="191"/>
      <c r="AF56" s="191"/>
      <c r="AG56" s="191"/>
      <c r="AH56" s="191"/>
      <c r="AI56" s="191"/>
      <c r="AJ56" s="191"/>
      <c r="AK56" s="191"/>
      <c r="AL56" s="191"/>
      <c r="AM56" s="191"/>
      <c r="AN56" s="191"/>
      <c r="AO56" s="395"/>
      <c r="AP56" s="356"/>
      <c r="AQ56" s="357"/>
      <c r="AR56" s="357"/>
      <c r="AS56" s="357"/>
    </row>
    <row r="57" spans="1:45" s="188" customFormat="1" x14ac:dyDescent="0.25">
      <c r="A57" s="70"/>
      <c r="B57" s="43"/>
      <c r="C57" s="399"/>
      <c r="D57" s="44"/>
      <c r="E57" s="46"/>
      <c r="F57" s="44"/>
      <c r="G57" s="44"/>
      <c r="H57" s="46"/>
      <c r="I57" s="46"/>
      <c r="J57" s="44"/>
      <c r="K57" s="191"/>
      <c r="L57" s="191"/>
      <c r="M57" s="48"/>
      <c r="N57" s="153"/>
      <c r="O57" s="153"/>
      <c r="P57" s="191"/>
      <c r="Q57" s="191"/>
      <c r="R57" s="191"/>
      <c r="S57" s="191"/>
      <c r="T57" s="191"/>
      <c r="U57" s="191"/>
      <c r="V57" s="191"/>
      <c r="W57" s="191"/>
      <c r="X57" s="191"/>
      <c r="Y57" s="191"/>
      <c r="Z57" s="191"/>
      <c r="AA57" s="147"/>
      <c r="AB57" s="147"/>
      <c r="AC57" s="191"/>
      <c r="AD57" s="191"/>
      <c r="AE57" s="191"/>
      <c r="AF57" s="191"/>
      <c r="AG57" s="191"/>
      <c r="AH57" s="191"/>
      <c r="AI57" s="191"/>
      <c r="AJ57" s="191"/>
      <c r="AK57" s="191"/>
      <c r="AL57" s="191"/>
      <c r="AM57" s="191"/>
      <c r="AN57" s="191"/>
      <c r="AO57" s="395"/>
      <c r="AP57" s="356"/>
      <c r="AQ57" s="357"/>
      <c r="AR57" s="357"/>
      <c r="AS57" s="357"/>
    </row>
    <row r="58" spans="1:45" s="188" customFormat="1" x14ac:dyDescent="0.25">
      <c r="A58" s="70"/>
      <c r="B58" s="43"/>
      <c r="C58" s="399"/>
      <c r="D58" s="44"/>
      <c r="E58" s="46"/>
      <c r="F58" s="44"/>
      <c r="G58" s="44"/>
      <c r="H58" s="46"/>
      <c r="I58" s="46"/>
      <c r="J58" s="44"/>
      <c r="K58" s="191"/>
      <c r="L58" s="191"/>
      <c r="M58" s="48"/>
      <c r="N58" s="153"/>
      <c r="O58" s="153"/>
      <c r="P58" s="191"/>
      <c r="Q58" s="191"/>
      <c r="R58" s="191"/>
      <c r="S58" s="191"/>
      <c r="T58" s="191"/>
      <c r="U58" s="191"/>
      <c r="V58" s="191"/>
      <c r="W58" s="191"/>
      <c r="X58" s="191"/>
      <c r="Y58" s="191"/>
      <c r="Z58" s="191"/>
      <c r="AA58" s="147"/>
      <c r="AB58" s="192"/>
      <c r="AC58" s="191"/>
      <c r="AD58" s="191"/>
      <c r="AE58" s="191"/>
      <c r="AF58" s="191"/>
      <c r="AG58" s="191"/>
      <c r="AH58" s="191"/>
      <c r="AI58" s="191"/>
      <c r="AJ58" s="191"/>
      <c r="AK58" s="191"/>
      <c r="AL58" s="191"/>
      <c r="AM58" s="191"/>
      <c r="AN58" s="191"/>
      <c r="AO58" s="395"/>
      <c r="AP58" s="356"/>
      <c r="AQ58" s="357"/>
      <c r="AR58" s="357"/>
      <c r="AS58" s="357"/>
    </row>
    <row r="59" spans="1:45" s="188" customFormat="1" x14ac:dyDescent="0.25">
      <c r="A59" s="70"/>
      <c r="B59" s="43"/>
      <c r="C59" s="400"/>
      <c r="D59" s="191"/>
      <c r="E59" s="64"/>
      <c r="F59" s="191"/>
      <c r="G59" s="191"/>
      <c r="H59" s="64"/>
      <c r="I59" s="64"/>
      <c r="J59" s="191"/>
      <c r="K59" s="191"/>
      <c r="L59" s="191"/>
      <c r="M59" s="153"/>
      <c r="N59" s="153"/>
      <c r="O59" s="153"/>
      <c r="P59" s="191"/>
      <c r="Q59" s="191"/>
      <c r="R59" s="191"/>
      <c r="S59" s="191"/>
      <c r="T59" s="191"/>
      <c r="U59" s="191"/>
      <c r="V59" s="191"/>
      <c r="W59" s="191"/>
      <c r="X59" s="191"/>
      <c r="Y59" s="191"/>
      <c r="Z59" s="191"/>
      <c r="AA59" s="193"/>
      <c r="AB59" s="193"/>
      <c r="AC59" s="191"/>
      <c r="AD59" s="191"/>
      <c r="AE59" s="191"/>
      <c r="AF59" s="191"/>
      <c r="AG59" s="191"/>
      <c r="AH59" s="191"/>
      <c r="AI59" s="191"/>
      <c r="AJ59" s="191"/>
      <c r="AK59" s="191"/>
      <c r="AL59" s="191"/>
      <c r="AM59" s="191"/>
      <c r="AN59" s="191"/>
      <c r="AO59" s="395"/>
      <c r="AP59" s="356"/>
      <c r="AQ59" s="357"/>
      <c r="AR59" s="357"/>
      <c r="AS59" s="357"/>
    </row>
    <row r="60" spans="1:45" s="188" customFormat="1" x14ac:dyDescent="0.25">
      <c r="B60" s="43"/>
      <c r="C60" s="400"/>
      <c r="D60" s="191"/>
      <c r="E60" s="64"/>
      <c r="F60" s="191"/>
      <c r="G60" s="191"/>
      <c r="H60" s="64"/>
      <c r="I60" s="64"/>
      <c r="J60" s="191"/>
      <c r="K60" s="191"/>
      <c r="L60" s="191"/>
      <c r="M60" s="153"/>
      <c r="N60" s="153"/>
      <c r="O60" s="153"/>
      <c r="P60" s="191"/>
      <c r="Q60" s="191"/>
      <c r="R60" s="191"/>
      <c r="S60" s="191"/>
      <c r="T60" s="191"/>
      <c r="U60" s="191"/>
      <c r="V60" s="191"/>
      <c r="W60" s="191"/>
      <c r="X60" s="191"/>
      <c r="Y60" s="191"/>
      <c r="Z60" s="191"/>
      <c r="AA60" s="193"/>
      <c r="AB60" s="193"/>
      <c r="AC60" s="191"/>
      <c r="AD60" s="191"/>
      <c r="AE60" s="191"/>
      <c r="AF60" s="191"/>
      <c r="AG60" s="191"/>
      <c r="AH60" s="191"/>
      <c r="AI60" s="191"/>
      <c r="AJ60" s="191"/>
      <c r="AK60" s="191"/>
      <c r="AL60" s="191"/>
      <c r="AM60" s="191"/>
      <c r="AN60" s="191"/>
      <c r="AO60" s="395"/>
      <c r="AP60" s="356"/>
      <c r="AQ60" s="357"/>
      <c r="AR60" s="357"/>
      <c r="AS60" s="357"/>
    </row>
    <row r="61" spans="1:45" s="188" customFormat="1" x14ac:dyDescent="0.25">
      <c r="B61" s="43"/>
      <c r="C61" s="400"/>
      <c r="D61" s="191"/>
      <c r="E61" s="64"/>
      <c r="F61" s="191"/>
      <c r="G61" s="191"/>
      <c r="H61" s="64"/>
      <c r="I61" s="64"/>
      <c r="J61" s="191"/>
      <c r="K61" s="191"/>
      <c r="L61" s="191"/>
      <c r="M61" s="153"/>
      <c r="N61" s="153"/>
      <c r="O61" s="153"/>
      <c r="P61" s="191"/>
      <c r="Q61" s="191"/>
      <c r="R61" s="191"/>
      <c r="S61" s="191"/>
      <c r="T61" s="191"/>
      <c r="U61" s="191"/>
      <c r="V61" s="191"/>
      <c r="W61" s="191"/>
      <c r="X61" s="191"/>
      <c r="Y61" s="191"/>
      <c r="Z61" s="191"/>
      <c r="AA61" s="193"/>
      <c r="AB61" s="193"/>
      <c r="AC61" s="191"/>
      <c r="AD61" s="191"/>
      <c r="AE61" s="191"/>
      <c r="AF61" s="191"/>
      <c r="AG61" s="191"/>
      <c r="AH61" s="191"/>
      <c r="AI61" s="191"/>
      <c r="AJ61" s="191"/>
      <c r="AK61" s="191"/>
      <c r="AL61" s="191"/>
      <c r="AM61" s="191"/>
      <c r="AN61" s="191"/>
      <c r="AO61" s="395"/>
      <c r="AP61" s="356"/>
      <c r="AQ61" s="357"/>
      <c r="AR61" s="357"/>
      <c r="AS61" s="357"/>
    </row>
    <row r="62" spans="1:45" s="188" customFormat="1" x14ac:dyDescent="0.25">
      <c r="B62" s="43"/>
      <c r="C62" s="400"/>
      <c r="D62" s="191"/>
      <c r="E62" s="64"/>
      <c r="F62" s="191"/>
      <c r="G62" s="191"/>
      <c r="H62" s="64"/>
      <c r="I62" s="64"/>
      <c r="J62" s="191"/>
      <c r="K62" s="191"/>
      <c r="L62" s="191"/>
      <c r="M62" s="153"/>
      <c r="N62" s="153"/>
      <c r="O62" s="153"/>
      <c r="P62" s="191"/>
      <c r="Q62" s="191"/>
      <c r="R62" s="191"/>
      <c r="S62" s="191"/>
      <c r="T62" s="191"/>
      <c r="U62" s="191"/>
      <c r="V62" s="191"/>
      <c r="W62" s="191"/>
      <c r="X62" s="191"/>
      <c r="Y62" s="191"/>
      <c r="Z62" s="191"/>
      <c r="AA62" s="193"/>
      <c r="AB62" s="193"/>
      <c r="AC62" s="191"/>
      <c r="AD62" s="191"/>
      <c r="AE62" s="191"/>
      <c r="AF62" s="191"/>
      <c r="AG62" s="191"/>
      <c r="AH62" s="191"/>
      <c r="AI62" s="191"/>
      <c r="AJ62" s="191"/>
      <c r="AK62" s="191"/>
      <c r="AL62" s="191"/>
      <c r="AM62" s="191"/>
      <c r="AN62" s="191"/>
      <c r="AO62" s="395"/>
      <c r="AP62" s="356"/>
      <c r="AQ62" s="357"/>
      <c r="AR62" s="357"/>
      <c r="AS62" s="357"/>
    </row>
    <row r="63" spans="1:45" s="188" customFormat="1" x14ac:dyDescent="0.25">
      <c r="B63" s="43"/>
      <c r="C63" s="400"/>
      <c r="D63" s="191"/>
      <c r="E63" s="64"/>
      <c r="F63" s="191"/>
      <c r="G63" s="191"/>
      <c r="H63" s="64"/>
      <c r="I63" s="64"/>
      <c r="J63" s="191"/>
      <c r="K63" s="191"/>
      <c r="L63" s="191"/>
      <c r="M63" s="153"/>
      <c r="N63" s="153"/>
      <c r="O63" s="153"/>
      <c r="P63" s="191"/>
      <c r="Q63" s="191"/>
      <c r="R63" s="191"/>
      <c r="S63" s="191"/>
      <c r="T63" s="191"/>
      <c r="U63" s="191"/>
      <c r="V63" s="191"/>
      <c r="W63" s="191"/>
      <c r="X63" s="191"/>
      <c r="Y63" s="191"/>
      <c r="Z63" s="191"/>
      <c r="AA63" s="193"/>
      <c r="AB63" s="193"/>
      <c r="AC63" s="191"/>
      <c r="AD63" s="191"/>
      <c r="AE63" s="191"/>
      <c r="AF63" s="191"/>
      <c r="AG63" s="191"/>
      <c r="AH63" s="191"/>
      <c r="AI63" s="191"/>
      <c r="AJ63" s="191"/>
      <c r="AK63" s="191"/>
      <c r="AL63" s="191"/>
      <c r="AM63" s="191"/>
      <c r="AN63" s="191"/>
      <c r="AO63" s="395"/>
      <c r="AP63" s="356"/>
      <c r="AQ63" s="357"/>
      <c r="AR63" s="357"/>
      <c r="AS63" s="357"/>
    </row>
    <row r="64" spans="1:45" s="188" customFormat="1" x14ac:dyDescent="0.25">
      <c r="B64" s="43"/>
      <c r="C64" s="400"/>
      <c r="D64" s="191"/>
      <c r="E64" s="64"/>
      <c r="F64" s="191"/>
      <c r="G64" s="191"/>
      <c r="H64" s="64"/>
      <c r="I64" s="64"/>
      <c r="J64" s="191"/>
      <c r="K64" s="191"/>
      <c r="L64" s="191"/>
      <c r="M64" s="153"/>
      <c r="N64" s="153"/>
      <c r="O64" s="153"/>
      <c r="P64" s="191"/>
      <c r="Q64" s="191"/>
      <c r="R64" s="191"/>
      <c r="S64" s="191"/>
      <c r="T64" s="191"/>
      <c r="U64" s="191"/>
      <c r="V64" s="191"/>
      <c r="W64" s="191"/>
      <c r="X64" s="191"/>
      <c r="Y64" s="191"/>
      <c r="Z64" s="191"/>
      <c r="AA64" s="193"/>
      <c r="AB64" s="193"/>
      <c r="AC64" s="191"/>
      <c r="AD64" s="191"/>
      <c r="AE64" s="191"/>
      <c r="AF64" s="191"/>
      <c r="AG64" s="191"/>
      <c r="AH64" s="191"/>
      <c r="AI64" s="191"/>
      <c r="AJ64" s="191"/>
      <c r="AK64" s="191"/>
      <c r="AL64" s="191"/>
      <c r="AM64" s="191"/>
      <c r="AN64" s="191"/>
      <c r="AO64" s="395"/>
      <c r="AP64" s="356"/>
      <c r="AQ64" s="357"/>
      <c r="AR64" s="357"/>
      <c r="AS64" s="357"/>
    </row>
    <row r="65" spans="2:45" s="188" customFormat="1" x14ac:dyDescent="0.25">
      <c r="B65" s="43"/>
      <c r="C65" s="400"/>
      <c r="D65" s="191"/>
      <c r="E65" s="64"/>
      <c r="F65" s="191"/>
      <c r="G65" s="191"/>
      <c r="H65" s="64"/>
      <c r="I65" s="64"/>
      <c r="J65" s="191"/>
      <c r="K65" s="191"/>
      <c r="L65" s="191"/>
      <c r="M65" s="153"/>
      <c r="N65" s="153"/>
      <c r="O65" s="153"/>
      <c r="P65" s="191"/>
      <c r="Q65" s="191"/>
      <c r="R65" s="191"/>
      <c r="S65" s="191"/>
      <c r="T65" s="191"/>
      <c r="U65" s="191"/>
      <c r="V65" s="191"/>
      <c r="W65" s="191"/>
      <c r="X65" s="191"/>
      <c r="Y65" s="191"/>
      <c r="Z65" s="191"/>
      <c r="AA65" s="193"/>
      <c r="AB65" s="193"/>
      <c r="AC65" s="191"/>
      <c r="AD65" s="191"/>
      <c r="AE65" s="191"/>
      <c r="AF65" s="191"/>
      <c r="AG65" s="191"/>
      <c r="AH65" s="191"/>
      <c r="AI65" s="191"/>
      <c r="AJ65" s="191"/>
      <c r="AK65" s="191"/>
      <c r="AL65" s="191"/>
      <c r="AM65" s="191"/>
      <c r="AN65" s="191"/>
      <c r="AO65" s="395"/>
      <c r="AP65" s="356"/>
      <c r="AQ65" s="357"/>
      <c r="AR65" s="357"/>
      <c r="AS65" s="357"/>
    </row>
    <row r="66" spans="2:45" s="188" customFormat="1" x14ac:dyDescent="0.25">
      <c r="B66" s="43"/>
      <c r="C66" s="400"/>
      <c r="D66" s="191"/>
      <c r="E66" s="64"/>
      <c r="F66" s="191"/>
      <c r="G66" s="191"/>
      <c r="H66" s="64"/>
      <c r="I66" s="64"/>
      <c r="J66" s="191"/>
      <c r="K66" s="191"/>
      <c r="L66" s="191"/>
      <c r="M66" s="153"/>
      <c r="N66" s="153"/>
      <c r="O66" s="153"/>
      <c r="P66" s="191"/>
      <c r="Q66" s="191"/>
      <c r="R66" s="191"/>
      <c r="S66" s="191"/>
      <c r="T66" s="191"/>
      <c r="U66" s="191"/>
      <c r="V66" s="191"/>
      <c r="W66" s="191"/>
      <c r="X66" s="191"/>
      <c r="Y66" s="191"/>
      <c r="Z66" s="191"/>
      <c r="AA66" s="193"/>
      <c r="AB66" s="193"/>
      <c r="AC66" s="191"/>
      <c r="AD66" s="191"/>
      <c r="AE66" s="191"/>
      <c r="AF66" s="191"/>
      <c r="AG66" s="191"/>
      <c r="AH66" s="191"/>
      <c r="AI66" s="191"/>
      <c r="AJ66" s="191"/>
      <c r="AK66" s="191"/>
      <c r="AL66" s="191"/>
      <c r="AM66" s="191"/>
      <c r="AN66" s="191"/>
      <c r="AO66" s="395"/>
      <c r="AP66" s="356"/>
      <c r="AQ66" s="357"/>
      <c r="AR66" s="357"/>
      <c r="AS66" s="357"/>
    </row>
    <row r="67" spans="2:45" s="188" customFormat="1" x14ac:dyDescent="0.25">
      <c r="B67" s="43"/>
      <c r="C67" s="400"/>
      <c r="D67" s="191"/>
      <c r="E67" s="64"/>
      <c r="F67" s="191"/>
      <c r="G67" s="191"/>
      <c r="H67" s="64"/>
      <c r="I67" s="64"/>
      <c r="J67" s="191"/>
      <c r="K67" s="191"/>
      <c r="L67" s="191"/>
      <c r="M67" s="153"/>
      <c r="N67" s="153"/>
      <c r="O67" s="153"/>
      <c r="P67" s="191"/>
      <c r="Q67" s="191"/>
      <c r="R67" s="191"/>
      <c r="S67" s="191"/>
      <c r="T67" s="191"/>
      <c r="U67" s="191"/>
      <c r="V67" s="191"/>
      <c r="W67" s="191"/>
      <c r="X67" s="191"/>
      <c r="Y67" s="191"/>
      <c r="Z67" s="191"/>
      <c r="AA67" s="193"/>
      <c r="AB67" s="193"/>
      <c r="AC67" s="191"/>
      <c r="AD67" s="191"/>
      <c r="AE67" s="191"/>
      <c r="AF67" s="191"/>
      <c r="AG67" s="191"/>
      <c r="AH67" s="191"/>
      <c r="AI67" s="191"/>
      <c r="AJ67" s="191"/>
      <c r="AK67" s="191"/>
      <c r="AL67" s="191"/>
      <c r="AM67" s="191"/>
      <c r="AN67" s="191"/>
      <c r="AO67" s="395"/>
      <c r="AP67" s="356"/>
      <c r="AQ67" s="357"/>
      <c r="AR67" s="357"/>
      <c r="AS67" s="357"/>
    </row>
    <row r="68" spans="2:45" s="188" customFormat="1" x14ac:dyDescent="0.25">
      <c r="B68" s="43"/>
      <c r="C68" s="399"/>
      <c r="D68" s="44"/>
      <c r="E68" s="46"/>
      <c r="F68" s="44"/>
      <c r="G68" s="44"/>
      <c r="H68" s="46"/>
      <c r="I68" s="46"/>
      <c r="J68" s="44"/>
      <c r="K68" s="44"/>
      <c r="L68" s="44"/>
      <c r="M68" s="48"/>
      <c r="N68" s="48"/>
      <c r="O68" s="48"/>
      <c r="P68" s="44"/>
      <c r="Q68" s="44"/>
      <c r="R68" s="44"/>
      <c r="S68" s="44"/>
      <c r="T68" s="44"/>
      <c r="U68" s="44"/>
      <c r="V68" s="44"/>
      <c r="W68" s="44"/>
      <c r="X68" s="44"/>
      <c r="Y68" s="44"/>
      <c r="Z68" s="44"/>
      <c r="AA68" s="44"/>
      <c r="AB68" s="44"/>
      <c r="AC68" s="44"/>
      <c r="AD68" s="45"/>
      <c r="AE68" s="44"/>
      <c r="AF68" s="44"/>
      <c r="AG68" s="44"/>
      <c r="AH68" s="44"/>
      <c r="AI68" s="44"/>
      <c r="AJ68" s="44"/>
      <c r="AK68" s="44"/>
      <c r="AL68" s="44"/>
      <c r="AM68" s="44"/>
      <c r="AN68" s="44"/>
      <c r="AO68" s="388"/>
      <c r="AP68" s="356"/>
      <c r="AQ68" s="357"/>
      <c r="AR68" s="357"/>
      <c r="AS68" s="357"/>
    </row>
    <row r="69" spans="2:45" s="188" customFormat="1" x14ac:dyDescent="0.25">
      <c r="B69" s="43"/>
      <c r="C69" s="399"/>
      <c r="D69" s="44"/>
      <c r="E69" s="46"/>
      <c r="F69" s="44"/>
      <c r="G69" s="44"/>
      <c r="H69" s="46"/>
      <c r="I69" s="46"/>
      <c r="J69" s="44"/>
      <c r="K69" s="44"/>
      <c r="L69" s="44"/>
      <c r="M69" s="48"/>
      <c r="N69" s="48"/>
      <c r="O69" s="48"/>
      <c r="P69" s="44"/>
      <c r="Q69" s="44"/>
      <c r="R69" s="44"/>
      <c r="S69" s="44"/>
      <c r="T69" s="44"/>
      <c r="U69" s="44"/>
      <c r="V69" s="44"/>
      <c r="W69" s="44"/>
      <c r="X69" s="44"/>
      <c r="Y69" s="44"/>
      <c r="Z69" s="44"/>
      <c r="AA69" s="44"/>
      <c r="AB69" s="44"/>
      <c r="AC69" s="44"/>
      <c r="AD69" s="45"/>
      <c r="AE69" s="44"/>
      <c r="AF69" s="44"/>
      <c r="AG69" s="44"/>
      <c r="AH69" s="44"/>
      <c r="AI69" s="44"/>
      <c r="AJ69" s="44"/>
      <c r="AK69" s="44"/>
      <c r="AL69" s="44"/>
      <c r="AM69" s="44"/>
      <c r="AN69" s="44"/>
      <c r="AO69" s="388"/>
      <c r="AP69" s="356"/>
      <c r="AQ69" s="357"/>
      <c r="AR69" s="357"/>
      <c r="AS69" s="357"/>
    </row>
    <row r="70" spans="2:45" s="188" customFormat="1" x14ac:dyDescent="0.25">
      <c r="B70" s="43"/>
      <c r="C70" s="399"/>
      <c r="D70" s="44"/>
      <c r="E70" s="46"/>
      <c r="F70" s="44"/>
      <c r="G70" s="44"/>
      <c r="H70" s="46"/>
      <c r="I70" s="46"/>
      <c r="J70" s="44"/>
      <c r="K70" s="44"/>
      <c r="L70" s="44"/>
      <c r="M70" s="48"/>
      <c r="N70" s="48"/>
      <c r="O70" s="48"/>
      <c r="P70" s="44"/>
      <c r="Q70" s="44"/>
      <c r="R70" s="44"/>
      <c r="S70" s="44"/>
      <c r="T70" s="44"/>
      <c r="U70" s="44"/>
      <c r="V70" s="44"/>
      <c r="W70" s="44"/>
      <c r="X70" s="44"/>
      <c r="Y70" s="44"/>
      <c r="Z70" s="44"/>
      <c r="AA70" s="44"/>
      <c r="AB70" s="44"/>
      <c r="AC70" s="44"/>
      <c r="AD70" s="45"/>
      <c r="AE70" s="44"/>
      <c r="AF70" s="44"/>
      <c r="AG70" s="44"/>
      <c r="AH70" s="44"/>
      <c r="AI70" s="44"/>
      <c r="AJ70" s="44"/>
      <c r="AK70" s="44"/>
      <c r="AL70" s="44"/>
      <c r="AM70" s="44"/>
      <c r="AN70" s="44"/>
      <c r="AO70" s="388"/>
      <c r="AP70" s="356"/>
      <c r="AQ70" s="357"/>
      <c r="AR70" s="357"/>
      <c r="AS70" s="357"/>
    </row>
    <row r="71" spans="2:45" s="188" customFormat="1" x14ac:dyDescent="0.25">
      <c r="B71" s="43"/>
      <c r="C71" s="399"/>
      <c r="D71" s="44"/>
      <c r="E71" s="46"/>
      <c r="F71" s="44"/>
      <c r="G71" s="44"/>
      <c r="H71" s="46"/>
      <c r="I71" s="46"/>
      <c r="J71" s="44"/>
      <c r="K71" s="44"/>
      <c r="L71" s="44"/>
      <c r="M71" s="48"/>
      <c r="N71" s="48"/>
      <c r="O71" s="48"/>
      <c r="P71" s="44"/>
      <c r="Q71" s="44"/>
      <c r="R71" s="44"/>
      <c r="S71" s="44"/>
      <c r="T71" s="44"/>
      <c r="U71" s="44"/>
      <c r="V71" s="44"/>
      <c r="W71" s="44"/>
      <c r="X71" s="44"/>
      <c r="Y71" s="44"/>
      <c r="Z71" s="44"/>
      <c r="AA71" s="44"/>
      <c r="AB71" s="44"/>
      <c r="AC71" s="44"/>
      <c r="AD71" s="45"/>
      <c r="AE71" s="44"/>
      <c r="AF71" s="44"/>
      <c r="AG71" s="44"/>
      <c r="AH71" s="44"/>
      <c r="AI71" s="44"/>
      <c r="AJ71" s="44"/>
      <c r="AK71" s="44"/>
      <c r="AL71" s="44"/>
      <c r="AM71" s="44"/>
      <c r="AN71" s="44"/>
      <c r="AO71" s="388"/>
      <c r="AP71" s="356"/>
      <c r="AQ71" s="357"/>
      <c r="AR71" s="357"/>
      <c r="AS71" s="357"/>
    </row>
    <row r="72" spans="2:45" s="188" customFormat="1" x14ac:dyDescent="0.25">
      <c r="B72" s="43"/>
      <c r="C72" s="399"/>
      <c r="D72" s="44"/>
      <c r="E72" s="46"/>
      <c r="F72" s="44"/>
      <c r="G72" s="44"/>
      <c r="H72" s="46"/>
      <c r="I72" s="46"/>
      <c r="J72" s="44"/>
      <c r="K72" s="44"/>
      <c r="L72" s="44"/>
      <c r="M72" s="48"/>
      <c r="N72" s="48"/>
      <c r="O72" s="48"/>
      <c r="P72" s="44"/>
      <c r="Q72" s="44"/>
      <c r="R72" s="44"/>
      <c r="S72" s="44"/>
      <c r="T72" s="44"/>
      <c r="U72" s="44"/>
      <c r="V72" s="44"/>
      <c r="W72" s="44"/>
      <c r="X72" s="44"/>
      <c r="Y72" s="44"/>
      <c r="Z72" s="44"/>
      <c r="AA72" s="44"/>
      <c r="AB72" s="44"/>
      <c r="AC72" s="44"/>
      <c r="AD72" s="45"/>
      <c r="AE72" s="44"/>
      <c r="AF72" s="44"/>
      <c r="AG72" s="44"/>
      <c r="AH72" s="44"/>
      <c r="AI72" s="44"/>
      <c r="AJ72" s="44"/>
      <c r="AK72" s="44"/>
      <c r="AL72" s="44"/>
      <c r="AM72" s="44"/>
      <c r="AN72" s="44"/>
      <c r="AO72" s="388"/>
      <c r="AP72" s="356"/>
      <c r="AQ72" s="357"/>
      <c r="AR72" s="357"/>
      <c r="AS72" s="357"/>
    </row>
    <row r="73" spans="2:45" s="188" customFormat="1" x14ac:dyDescent="0.25">
      <c r="B73" s="43"/>
      <c r="C73" s="399"/>
      <c r="D73" s="44"/>
      <c r="E73" s="46"/>
      <c r="F73" s="44"/>
      <c r="G73" s="44"/>
      <c r="H73" s="46"/>
      <c r="I73" s="46"/>
      <c r="J73" s="44"/>
      <c r="K73" s="44"/>
      <c r="L73" s="44"/>
      <c r="M73" s="48"/>
      <c r="N73" s="48"/>
      <c r="O73" s="48"/>
      <c r="P73" s="44"/>
      <c r="Q73" s="44"/>
      <c r="R73" s="44"/>
      <c r="S73" s="44"/>
      <c r="T73" s="44"/>
      <c r="U73" s="44"/>
      <c r="V73" s="44"/>
      <c r="W73" s="44"/>
      <c r="X73" s="44"/>
      <c r="Y73" s="44"/>
      <c r="Z73" s="44"/>
      <c r="AA73" s="44"/>
      <c r="AB73" s="44"/>
      <c r="AC73" s="44"/>
      <c r="AD73" s="45"/>
      <c r="AE73" s="44"/>
      <c r="AF73" s="44"/>
      <c r="AG73" s="44"/>
      <c r="AH73" s="44"/>
      <c r="AI73" s="44"/>
      <c r="AJ73" s="44"/>
      <c r="AK73" s="44"/>
      <c r="AL73" s="44"/>
      <c r="AM73" s="44"/>
      <c r="AN73" s="44"/>
      <c r="AO73" s="388"/>
      <c r="AP73" s="356"/>
      <c r="AQ73" s="361"/>
      <c r="AR73" s="361"/>
      <c r="AS73" s="357"/>
    </row>
    <row r="74" spans="2:45" x14ac:dyDescent="0.25">
      <c r="C74" s="399"/>
      <c r="D74" s="44"/>
      <c r="E74" s="46"/>
      <c r="F74" s="44"/>
      <c r="G74" s="44"/>
      <c r="H74" s="46"/>
      <c r="I74" s="46"/>
      <c r="J74" s="44"/>
      <c r="K74" s="44"/>
      <c r="L74" s="44"/>
      <c r="M74" s="48"/>
      <c r="N74" s="48"/>
      <c r="O74" s="48"/>
      <c r="P74" s="44"/>
      <c r="Q74" s="44"/>
      <c r="R74" s="44"/>
      <c r="S74" s="44"/>
      <c r="T74" s="44"/>
      <c r="U74" s="44"/>
      <c r="V74" s="44"/>
      <c r="W74" s="44"/>
      <c r="X74" s="44"/>
      <c r="Y74" s="44"/>
      <c r="Z74" s="44"/>
      <c r="AA74" s="44"/>
      <c r="AB74" s="44"/>
      <c r="AC74" s="44"/>
      <c r="AD74" s="45"/>
      <c r="AE74" s="44"/>
      <c r="AF74" s="44"/>
      <c r="AG74" s="44"/>
      <c r="AH74" s="44"/>
      <c r="AI74" s="44"/>
      <c r="AJ74" s="44"/>
      <c r="AK74" s="44"/>
      <c r="AL74" s="44"/>
      <c r="AM74" s="44"/>
      <c r="AN74" s="44"/>
      <c r="AO74" s="388"/>
      <c r="AP74" s="356"/>
    </row>
    <row r="75" spans="2:45" x14ac:dyDescent="0.25">
      <c r="C75" s="399"/>
      <c r="D75" s="44"/>
      <c r="E75" s="46"/>
      <c r="F75" s="44"/>
      <c r="G75" s="44"/>
      <c r="H75" s="46"/>
      <c r="I75" s="46"/>
      <c r="J75" s="44"/>
      <c r="K75" s="44"/>
      <c r="L75" s="44"/>
      <c r="M75" s="48"/>
      <c r="N75" s="48"/>
      <c r="O75" s="48"/>
      <c r="P75" s="44"/>
      <c r="Q75" s="44"/>
      <c r="R75" s="44"/>
      <c r="S75" s="44"/>
      <c r="T75" s="44"/>
      <c r="U75" s="44"/>
      <c r="V75" s="44"/>
      <c r="W75" s="44"/>
      <c r="X75" s="44"/>
      <c r="Y75" s="44"/>
      <c r="Z75" s="44"/>
      <c r="AA75" s="44"/>
      <c r="AB75" s="44"/>
      <c r="AC75" s="44"/>
      <c r="AD75" s="45"/>
      <c r="AE75" s="44"/>
      <c r="AF75" s="44"/>
      <c r="AG75" s="44"/>
      <c r="AH75" s="44"/>
      <c r="AI75" s="44"/>
      <c r="AJ75" s="44"/>
      <c r="AK75" s="44"/>
      <c r="AL75" s="44"/>
      <c r="AM75" s="44"/>
      <c r="AN75" s="44"/>
      <c r="AO75" s="388"/>
      <c r="AP75" s="356"/>
    </row>
    <row r="76" spans="2:45" x14ac:dyDescent="0.25">
      <c r="C76" s="399"/>
      <c r="D76" s="44"/>
      <c r="E76" s="46"/>
      <c r="F76" s="44"/>
      <c r="G76" s="44"/>
      <c r="H76" s="46"/>
      <c r="I76" s="46"/>
      <c r="J76" s="44"/>
      <c r="K76" s="44"/>
      <c r="L76" s="44"/>
      <c r="M76" s="48"/>
      <c r="N76" s="48"/>
      <c r="O76" s="48"/>
      <c r="P76" s="44"/>
      <c r="Q76" s="44"/>
      <c r="R76" s="44"/>
      <c r="S76" s="44"/>
      <c r="T76" s="44"/>
      <c r="U76" s="44"/>
      <c r="V76" s="44"/>
      <c r="W76" s="44"/>
      <c r="X76" s="44"/>
      <c r="Y76" s="44"/>
      <c r="Z76" s="44"/>
      <c r="AA76" s="44"/>
      <c r="AB76" s="44"/>
      <c r="AC76" s="44"/>
      <c r="AD76" s="45"/>
      <c r="AE76" s="44"/>
      <c r="AF76" s="44"/>
      <c r="AG76" s="44"/>
      <c r="AH76" s="44"/>
      <c r="AI76" s="44"/>
      <c r="AJ76" s="44"/>
      <c r="AK76" s="44"/>
      <c r="AL76" s="44"/>
      <c r="AM76" s="44"/>
      <c r="AN76" s="44"/>
      <c r="AO76" s="388"/>
      <c r="AP76" s="356"/>
    </row>
    <row r="77" spans="2:45" x14ac:dyDescent="0.25">
      <c r="C77" s="399"/>
      <c r="D77" s="44"/>
      <c r="E77" s="46"/>
      <c r="F77" s="44"/>
      <c r="G77" s="44"/>
      <c r="H77" s="46"/>
      <c r="I77" s="46"/>
      <c r="J77" s="44"/>
      <c r="K77" s="44"/>
      <c r="L77" s="44"/>
      <c r="M77" s="48"/>
      <c r="N77" s="48"/>
      <c r="O77" s="48"/>
      <c r="P77" s="44"/>
      <c r="Q77" s="44"/>
      <c r="R77" s="44"/>
      <c r="S77" s="44"/>
      <c r="T77" s="44"/>
      <c r="U77" s="44"/>
      <c r="V77" s="44"/>
      <c r="W77" s="44"/>
      <c r="X77" s="44"/>
      <c r="Y77" s="44"/>
      <c r="Z77" s="44"/>
      <c r="AA77" s="44"/>
      <c r="AB77" s="44"/>
      <c r="AC77" s="44"/>
      <c r="AD77" s="45"/>
      <c r="AE77" s="44"/>
      <c r="AF77" s="44"/>
      <c r="AG77" s="44"/>
      <c r="AH77" s="44"/>
      <c r="AI77" s="44"/>
      <c r="AJ77" s="44"/>
      <c r="AK77" s="44"/>
      <c r="AL77" s="44"/>
      <c r="AM77" s="44"/>
      <c r="AN77" s="44"/>
      <c r="AO77" s="388"/>
      <c r="AP77" s="356"/>
    </row>
    <row r="78" spans="2:45" x14ac:dyDescent="0.25">
      <c r="C78" s="399"/>
      <c r="D78" s="44"/>
      <c r="E78" s="46"/>
      <c r="F78" s="44"/>
      <c r="G78" s="44"/>
      <c r="H78" s="46"/>
      <c r="I78" s="46"/>
      <c r="J78" s="44"/>
      <c r="K78" s="44"/>
      <c r="L78" s="44"/>
      <c r="M78" s="48"/>
      <c r="N78" s="48"/>
      <c r="O78" s="48"/>
      <c r="P78" s="44"/>
      <c r="Q78" s="44"/>
      <c r="R78" s="44"/>
      <c r="S78" s="44"/>
      <c r="T78" s="44"/>
      <c r="U78" s="44"/>
      <c r="V78" s="44"/>
      <c r="W78" s="44"/>
      <c r="X78" s="44"/>
      <c r="Y78" s="44"/>
      <c r="Z78" s="44"/>
      <c r="AA78" s="44"/>
      <c r="AB78" s="44"/>
      <c r="AC78" s="44"/>
      <c r="AD78" s="45"/>
      <c r="AE78" s="44"/>
      <c r="AF78" s="44"/>
      <c r="AG78" s="44"/>
      <c r="AH78" s="44"/>
      <c r="AI78" s="44"/>
      <c r="AJ78" s="44"/>
      <c r="AK78" s="44"/>
      <c r="AL78" s="44"/>
      <c r="AM78" s="44"/>
      <c r="AN78" s="44"/>
      <c r="AO78" s="388"/>
      <c r="AP78" s="356"/>
    </row>
    <row r="79" spans="2:45" x14ac:dyDescent="0.25">
      <c r="C79" s="399"/>
      <c r="D79" s="44"/>
      <c r="E79" s="46"/>
      <c r="F79" s="44"/>
      <c r="G79" s="44"/>
      <c r="H79" s="46"/>
      <c r="I79" s="46"/>
      <c r="J79" s="44"/>
      <c r="K79" s="44"/>
      <c r="L79" s="44"/>
      <c r="M79" s="48"/>
      <c r="N79" s="48"/>
      <c r="O79" s="48"/>
      <c r="P79" s="44"/>
      <c r="Q79" s="44"/>
      <c r="R79" s="44"/>
      <c r="S79" s="44"/>
      <c r="T79" s="44"/>
      <c r="U79" s="44"/>
      <c r="V79" s="44"/>
      <c r="W79" s="44"/>
      <c r="X79" s="44"/>
      <c r="Y79" s="44"/>
      <c r="Z79" s="44"/>
      <c r="AA79" s="44"/>
      <c r="AB79" s="44"/>
      <c r="AC79" s="44"/>
      <c r="AD79" s="45"/>
      <c r="AE79" s="44"/>
      <c r="AF79" s="44"/>
      <c r="AG79" s="44"/>
      <c r="AH79" s="44"/>
      <c r="AI79" s="44"/>
      <c r="AJ79" s="44"/>
      <c r="AK79" s="44"/>
      <c r="AL79" s="44"/>
      <c r="AM79" s="44"/>
      <c r="AN79" s="44"/>
      <c r="AO79" s="388"/>
      <c r="AP79" s="356"/>
    </row>
    <row r="80" spans="2:45" x14ac:dyDescent="0.25">
      <c r="C80" s="399"/>
      <c r="D80" s="44"/>
      <c r="E80" s="46"/>
      <c r="F80" s="44"/>
      <c r="G80" s="44"/>
      <c r="H80" s="46"/>
      <c r="I80" s="46"/>
      <c r="J80" s="44"/>
      <c r="K80" s="44"/>
      <c r="L80" s="44"/>
      <c r="M80" s="48"/>
      <c r="N80" s="48"/>
      <c r="O80" s="48"/>
      <c r="P80" s="44"/>
      <c r="Q80" s="44"/>
      <c r="R80" s="44"/>
      <c r="S80" s="44"/>
      <c r="T80" s="44"/>
      <c r="U80" s="44"/>
      <c r="V80" s="44"/>
      <c r="W80" s="44"/>
      <c r="X80" s="44"/>
      <c r="Y80" s="44"/>
      <c r="Z80" s="44"/>
      <c r="AA80" s="44"/>
      <c r="AB80" s="44"/>
      <c r="AC80" s="44"/>
      <c r="AD80" s="45"/>
      <c r="AE80" s="44"/>
      <c r="AF80" s="44"/>
      <c r="AG80" s="44"/>
      <c r="AH80" s="44"/>
      <c r="AI80" s="44"/>
      <c r="AJ80" s="44"/>
      <c r="AK80" s="44"/>
      <c r="AL80" s="44"/>
      <c r="AM80" s="44"/>
      <c r="AN80" s="44"/>
      <c r="AO80" s="388"/>
      <c r="AP80" s="356"/>
    </row>
    <row r="81" spans="2:45" x14ac:dyDescent="0.25">
      <c r="C81" s="399"/>
      <c r="D81" s="44"/>
      <c r="E81" s="46"/>
      <c r="F81" s="44"/>
      <c r="G81" s="44"/>
      <c r="H81" s="46"/>
      <c r="I81" s="46"/>
      <c r="J81" s="44"/>
      <c r="K81" s="44"/>
      <c r="L81" s="44"/>
      <c r="M81" s="48"/>
      <c r="N81" s="48"/>
      <c r="O81" s="48"/>
      <c r="P81" s="44"/>
      <c r="Q81" s="44"/>
      <c r="R81" s="44"/>
      <c r="S81" s="44"/>
      <c r="T81" s="44"/>
      <c r="U81" s="44"/>
      <c r="V81" s="44"/>
      <c r="W81" s="44"/>
      <c r="X81" s="44"/>
      <c r="Y81" s="44"/>
      <c r="Z81" s="44"/>
      <c r="AA81" s="44"/>
      <c r="AB81" s="44"/>
      <c r="AC81" s="44"/>
      <c r="AD81" s="45"/>
      <c r="AE81" s="44"/>
      <c r="AF81" s="44"/>
      <c r="AG81" s="44"/>
      <c r="AH81" s="44"/>
      <c r="AI81" s="44"/>
      <c r="AJ81" s="44"/>
      <c r="AK81" s="44"/>
      <c r="AL81" s="44"/>
      <c r="AM81" s="44"/>
      <c r="AN81" s="44"/>
      <c r="AO81" s="388"/>
      <c r="AP81" s="356"/>
    </row>
    <row r="82" spans="2:45" x14ac:dyDescent="0.25">
      <c r="C82" s="399"/>
      <c r="D82" s="44"/>
      <c r="E82" s="46"/>
      <c r="F82" s="44"/>
      <c r="G82" s="44"/>
      <c r="H82" s="46"/>
      <c r="I82" s="46"/>
      <c r="J82" s="44"/>
      <c r="K82" s="44"/>
      <c r="L82" s="44"/>
      <c r="M82" s="48"/>
      <c r="N82" s="48"/>
      <c r="O82" s="48"/>
      <c r="P82" s="44"/>
      <c r="Q82" s="44"/>
      <c r="R82" s="44"/>
      <c r="S82" s="44"/>
      <c r="T82" s="44"/>
      <c r="U82" s="44"/>
      <c r="V82" s="44"/>
      <c r="W82" s="44"/>
      <c r="X82" s="44"/>
      <c r="Y82" s="44"/>
      <c r="Z82" s="44"/>
      <c r="AA82" s="44"/>
      <c r="AB82" s="44"/>
      <c r="AC82" s="44"/>
      <c r="AD82" s="45"/>
      <c r="AE82" s="44"/>
      <c r="AF82" s="44"/>
      <c r="AG82" s="44"/>
      <c r="AH82" s="44"/>
      <c r="AI82" s="44"/>
      <c r="AJ82" s="44"/>
      <c r="AK82" s="44"/>
      <c r="AL82" s="44"/>
      <c r="AM82" s="44"/>
      <c r="AN82" s="44"/>
      <c r="AO82" s="388"/>
      <c r="AP82" s="356"/>
    </row>
    <row r="83" spans="2:45" x14ac:dyDescent="0.25">
      <c r="C83" s="399"/>
      <c r="D83" s="44"/>
      <c r="E83" s="46"/>
      <c r="F83" s="44"/>
      <c r="G83" s="44"/>
      <c r="H83" s="46"/>
      <c r="I83" s="46"/>
      <c r="J83" s="44"/>
      <c r="K83" s="44"/>
      <c r="L83" s="44"/>
      <c r="M83" s="48"/>
      <c r="N83" s="48"/>
      <c r="O83" s="48"/>
      <c r="P83" s="44"/>
      <c r="Q83" s="44"/>
      <c r="R83" s="44"/>
      <c r="S83" s="44"/>
      <c r="T83" s="44"/>
      <c r="U83" s="44"/>
      <c r="V83" s="44"/>
      <c r="W83" s="44"/>
      <c r="X83" s="44"/>
      <c r="Y83" s="44"/>
      <c r="Z83" s="44"/>
      <c r="AA83" s="44"/>
      <c r="AB83" s="44"/>
      <c r="AC83" s="44"/>
      <c r="AD83" s="45"/>
      <c r="AE83" s="44"/>
      <c r="AF83" s="44"/>
      <c r="AG83" s="44"/>
      <c r="AH83" s="44"/>
      <c r="AI83" s="44"/>
      <c r="AJ83" s="44"/>
      <c r="AK83" s="44"/>
      <c r="AL83" s="44"/>
      <c r="AM83" s="44"/>
      <c r="AN83" s="44"/>
      <c r="AO83" s="388"/>
      <c r="AP83" s="356"/>
      <c r="AQ83" s="357"/>
      <c r="AR83" s="357"/>
      <c r="AS83" s="362"/>
    </row>
    <row r="84" spans="2:45" s="188" customFormat="1" x14ac:dyDescent="0.25">
      <c r="B84" s="43"/>
      <c r="C84" s="399"/>
      <c r="D84" s="44"/>
      <c r="E84" s="46"/>
      <c r="F84" s="44"/>
      <c r="G84" s="44"/>
      <c r="H84" s="46"/>
      <c r="I84" s="46"/>
      <c r="J84" s="44"/>
      <c r="K84" s="44"/>
      <c r="L84" s="44"/>
      <c r="M84" s="48"/>
      <c r="N84" s="48"/>
      <c r="O84" s="48"/>
      <c r="P84" s="44"/>
      <c r="Q84" s="44"/>
      <c r="R84" s="44"/>
      <c r="S84" s="44"/>
      <c r="T84" s="44"/>
      <c r="U84" s="44"/>
      <c r="V84" s="44"/>
      <c r="W84" s="44"/>
      <c r="X84" s="44"/>
      <c r="Y84" s="44"/>
      <c r="Z84" s="44"/>
      <c r="AA84" s="44"/>
      <c r="AB84" s="44"/>
      <c r="AC84" s="44"/>
      <c r="AD84" s="45"/>
      <c r="AE84" s="44"/>
      <c r="AF84" s="44"/>
      <c r="AG84" s="44"/>
      <c r="AH84" s="44"/>
      <c r="AI84" s="44"/>
      <c r="AJ84" s="44"/>
      <c r="AK84" s="44"/>
      <c r="AL84" s="44"/>
      <c r="AM84" s="44"/>
      <c r="AN84" s="44"/>
      <c r="AO84" s="388"/>
      <c r="AP84" s="356"/>
      <c r="AQ84" s="357"/>
      <c r="AR84" s="357"/>
      <c r="AS84" s="357"/>
    </row>
    <row r="85" spans="2:45" s="188" customFormat="1" x14ac:dyDescent="0.25">
      <c r="B85" s="43"/>
      <c r="C85" s="399"/>
      <c r="D85" s="44"/>
      <c r="E85" s="46"/>
      <c r="F85" s="44"/>
      <c r="G85" s="44"/>
      <c r="H85" s="46"/>
      <c r="I85" s="46"/>
      <c r="J85" s="44"/>
      <c r="K85" s="44"/>
      <c r="L85" s="44"/>
      <c r="M85" s="48"/>
      <c r="N85" s="48"/>
      <c r="O85" s="48"/>
      <c r="P85" s="44"/>
      <c r="Q85" s="44"/>
      <c r="R85" s="44"/>
      <c r="S85" s="44"/>
      <c r="T85" s="44"/>
      <c r="U85" s="44"/>
      <c r="V85" s="44"/>
      <c r="W85" s="44"/>
      <c r="X85" s="44"/>
      <c r="Y85" s="44"/>
      <c r="Z85" s="44"/>
      <c r="AA85" s="44"/>
      <c r="AB85" s="44"/>
      <c r="AC85" s="44"/>
      <c r="AD85" s="45"/>
      <c r="AE85" s="44"/>
      <c r="AF85" s="44"/>
      <c r="AG85" s="44"/>
      <c r="AH85" s="44"/>
      <c r="AI85" s="44"/>
      <c r="AJ85" s="44"/>
      <c r="AK85" s="44"/>
      <c r="AL85" s="44"/>
      <c r="AM85" s="44"/>
      <c r="AN85" s="44"/>
      <c r="AO85" s="388"/>
      <c r="AP85" s="356"/>
      <c r="AQ85" s="357"/>
      <c r="AR85" s="357"/>
      <c r="AS85" s="357"/>
    </row>
    <row r="86" spans="2:45" s="188" customFormat="1" x14ac:dyDescent="0.25">
      <c r="B86" s="43"/>
      <c r="C86" s="399"/>
      <c r="D86" s="44"/>
      <c r="E86" s="46"/>
      <c r="F86" s="44"/>
      <c r="G86" s="44"/>
      <c r="H86" s="46"/>
      <c r="I86" s="46"/>
      <c r="J86" s="44"/>
      <c r="K86" s="190"/>
      <c r="L86" s="190"/>
      <c r="M86" s="154"/>
      <c r="N86" s="154"/>
      <c r="O86" s="154"/>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60"/>
      <c r="AP86" s="363"/>
      <c r="AQ86" s="357"/>
      <c r="AR86" s="357"/>
      <c r="AS86" s="357"/>
    </row>
    <row r="87" spans="2:45" s="188" customFormat="1" x14ac:dyDescent="0.25">
      <c r="B87" s="43"/>
      <c r="C87" s="399"/>
      <c r="D87" s="44"/>
      <c r="E87" s="46"/>
      <c r="F87" s="44"/>
      <c r="G87" s="44"/>
      <c r="H87" s="46"/>
      <c r="I87" s="46"/>
      <c r="J87" s="44"/>
      <c r="K87" s="190"/>
      <c r="L87" s="190"/>
      <c r="M87" s="154"/>
      <c r="N87" s="154"/>
      <c r="O87" s="154"/>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60"/>
      <c r="AP87" s="363"/>
      <c r="AQ87" s="357"/>
      <c r="AR87" s="357"/>
      <c r="AS87" s="357"/>
    </row>
    <row r="88" spans="2:45" s="188" customFormat="1" x14ac:dyDescent="0.25">
      <c r="B88" s="43"/>
      <c r="C88" s="399"/>
      <c r="D88" s="44"/>
      <c r="E88" s="46"/>
      <c r="F88" s="44"/>
      <c r="G88" s="44"/>
      <c r="H88" s="46"/>
      <c r="I88" s="46"/>
      <c r="J88" s="44"/>
      <c r="K88" s="190"/>
      <c r="L88" s="190"/>
      <c r="M88" s="154"/>
      <c r="N88" s="154"/>
      <c r="O88" s="154"/>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60"/>
      <c r="AP88" s="363"/>
      <c r="AQ88" s="357"/>
      <c r="AR88" s="357"/>
      <c r="AS88" s="357"/>
    </row>
    <row r="89" spans="2:45" s="188" customFormat="1" x14ac:dyDescent="0.25">
      <c r="B89" s="43"/>
      <c r="C89" s="399"/>
      <c r="D89" s="44"/>
      <c r="E89" s="46"/>
      <c r="F89" s="44"/>
      <c r="G89" s="44"/>
      <c r="H89" s="46"/>
      <c r="I89" s="46"/>
      <c r="J89" s="44"/>
      <c r="K89" s="190"/>
      <c r="L89" s="190"/>
      <c r="M89" s="154"/>
      <c r="N89" s="154"/>
      <c r="O89" s="154"/>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60"/>
      <c r="AP89" s="363"/>
      <c r="AQ89" s="357"/>
      <c r="AR89" s="357"/>
      <c r="AS89" s="357"/>
    </row>
    <row r="90" spans="2:45" s="188" customFormat="1" x14ac:dyDescent="0.25">
      <c r="B90" s="43"/>
      <c r="C90" s="399"/>
      <c r="D90" s="44"/>
      <c r="E90" s="46"/>
      <c r="F90" s="44"/>
      <c r="G90" s="44"/>
      <c r="H90" s="46"/>
      <c r="I90" s="46"/>
      <c r="J90" s="44"/>
      <c r="K90" s="190"/>
      <c r="L90" s="190"/>
      <c r="M90" s="154"/>
      <c r="N90" s="154"/>
      <c r="O90" s="154"/>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60"/>
      <c r="AP90" s="363"/>
      <c r="AQ90" s="357"/>
      <c r="AR90" s="357"/>
      <c r="AS90" s="357"/>
    </row>
    <row r="91" spans="2:45" s="188" customFormat="1" x14ac:dyDescent="0.25">
      <c r="B91" s="43"/>
      <c r="C91" s="399"/>
      <c r="D91" s="44"/>
      <c r="E91" s="46"/>
      <c r="F91" s="44"/>
      <c r="G91" s="44"/>
      <c r="H91" s="46"/>
      <c r="I91" s="46"/>
      <c r="J91" s="44"/>
      <c r="K91" s="190"/>
      <c r="L91" s="190"/>
      <c r="M91" s="154"/>
      <c r="N91" s="154"/>
      <c r="O91" s="154"/>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60"/>
      <c r="AP91" s="363"/>
      <c r="AQ91" s="357"/>
      <c r="AR91" s="357"/>
      <c r="AS91" s="357"/>
    </row>
    <row r="92" spans="2:45" s="188" customFormat="1" x14ac:dyDescent="0.25">
      <c r="B92" s="43"/>
      <c r="C92" s="399"/>
      <c r="D92" s="44"/>
      <c r="E92" s="46"/>
      <c r="F92" s="44"/>
      <c r="G92" s="44"/>
      <c r="H92" s="46"/>
      <c r="I92" s="46"/>
      <c r="J92" s="44"/>
      <c r="K92" s="190"/>
      <c r="L92" s="190"/>
      <c r="M92" s="154"/>
      <c r="N92" s="154"/>
      <c r="O92" s="154"/>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60"/>
      <c r="AP92" s="363"/>
      <c r="AQ92" s="357"/>
      <c r="AR92" s="357"/>
      <c r="AS92" s="357"/>
    </row>
    <row r="93" spans="2:45" s="188" customFormat="1" x14ac:dyDescent="0.25">
      <c r="B93" s="43"/>
      <c r="C93" s="399"/>
      <c r="D93" s="44"/>
      <c r="E93" s="46"/>
      <c r="F93" s="44"/>
      <c r="G93" s="44"/>
      <c r="H93" s="46"/>
      <c r="I93" s="46"/>
      <c r="J93" s="44"/>
      <c r="K93" s="190"/>
      <c r="L93" s="190"/>
      <c r="M93" s="154"/>
      <c r="N93" s="154"/>
      <c r="O93" s="154"/>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60"/>
      <c r="AP93" s="363"/>
      <c r="AQ93" s="357"/>
      <c r="AR93" s="357"/>
      <c r="AS93" s="357"/>
    </row>
    <row r="94" spans="2:45" s="188" customFormat="1" x14ac:dyDescent="0.25">
      <c r="B94" s="43"/>
      <c r="C94" s="399"/>
      <c r="D94" s="44"/>
      <c r="E94" s="46"/>
      <c r="F94" s="44"/>
      <c r="G94" s="44"/>
      <c r="H94" s="46"/>
      <c r="I94" s="46"/>
      <c r="J94" s="44"/>
      <c r="K94" s="190"/>
      <c r="L94" s="190"/>
      <c r="M94" s="154"/>
      <c r="N94" s="154"/>
      <c r="O94" s="154"/>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60"/>
      <c r="AP94" s="363"/>
      <c r="AQ94" s="357"/>
      <c r="AR94" s="357"/>
      <c r="AS94" s="357"/>
    </row>
    <row r="95" spans="2:45" s="188" customFormat="1" x14ac:dyDescent="0.25">
      <c r="B95" s="43"/>
      <c r="C95" s="399"/>
      <c r="D95" s="44"/>
      <c r="E95" s="46"/>
      <c r="F95" s="44"/>
      <c r="G95" s="44"/>
      <c r="H95" s="46"/>
      <c r="I95" s="46"/>
      <c r="J95" s="44"/>
      <c r="K95" s="190"/>
      <c r="L95" s="190"/>
      <c r="M95" s="154"/>
      <c r="N95" s="154"/>
      <c r="O95" s="154"/>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60"/>
      <c r="AP95" s="363"/>
      <c r="AQ95" s="357"/>
      <c r="AR95" s="357"/>
      <c r="AS95" s="357"/>
    </row>
    <row r="96" spans="2:45" s="188" customFormat="1" x14ac:dyDescent="0.25">
      <c r="B96" s="43"/>
      <c r="C96" s="399"/>
      <c r="D96" s="44"/>
      <c r="E96" s="46"/>
      <c r="F96" s="44"/>
      <c r="G96" s="44"/>
      <c r="H96" s="46"/>
      <c r="I96" s="46"/>
      <c r="J96" s="44"/>
      <c r="K96" s="190"/>
      <c r="L96" s="190"/>
      <c r="M96" s="154"/>
      <c r="N96" s="154"/>
      <c r="O96" s="154"/>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60"/>
      <c r="AP96" s="363"/>
      <c r="AQ96" s="357"/>
      <c r="AR96" s="357"/>
      <c r="AS96" s="357"/>
    </row>
    <row r="97" spans="2:45" s="188" customFormat="1" x14ac:dyDescent="0.25">
      <c r="B97" s="43"/>
      <c r="C97" s="399"/>
      <c r="D97" s="44"/>
      <c r="E97" s="46"/>
      <c r="F97" s="44"/>
      <c r="G97" s="44"/>
      <c r="H97" s="46"/>
      <c r="I97" s="46"/>
      <c r="J97" s="44"/>
      <c r="K97" s="190"/>
      <c r="L97" s="190"/>
      <c r="M97" s="154"/>
      <c r="N97" s="154"/>
      <c r="O97" s="154"/>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60"/>
      <c r="AP97" s="363"/>
      <c r="AQ97" s="357"/>
      <c r="AR97" s="357"/>
      <c r="AS97" s="357"/>
    </row>
    <row r="98" spans="2:45" s="188" customFormat="1" x14ac:dyDescent="0.25">
      <c r="B98" s="43"/>
      <c r="C98" s="399"/>
      <c r="D98" s="44"/>
      <c r="E98" s="46"/>
      <c r="F98" s="44"/>
      <c r="G98" s="44"/>
      <c r="H98" s="46"/>
      <c r="I98" s="46"/>
      <c r="J98" s="44"/>
      <c r="K98" s="190"/>
      <c r="L98" s="190"/>
      <c r="M98" s="154"/>
      <c r="N98" s="154"/>
      <c r="O98" s="154"/>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60"/>
      <c r="AP98" s="363"/>
      <c r="AQ98" s="357"/>
      <c r="AR98" s="357"/>
      <c r="AS98" s="357"/>
    </row>
    <row r="99" spans="2:45" s="188" customFormat="1" x14ac:dyDescent="0.25">
      <c r="B99" s="43"/>
      <c r="C99" s="399"/>
      <c r="D99" s="44"/>
      <c r="E99" s="46"/>
      <c r="F99" s="44"/>
      <c r="G99" s="44"/>
      <c r="H99" s="46"/>
      <c r="I99" s="46"/>
      <c r="J99" s="44"/>
      <c r="K99" s="44"/>
      <c r="L99" s="44"/>
      <c r="M99" s="48"/>
      <c r="N99" s="48"/>
      <c r="O99" s="48"/>
      <c r="P99" s="44"/>
      <c r="Q99" s="44"/>
      <c r="R99" s="44"/>
      <c r="S99" s="44"/>
      <c r="T99" s="44"/>
      <c r="U99" s="44"/>
      <c r="V99" s="44"/>
      <c r="W99" s="44"/>
      <c r="X99" s="44"/>
      <c r="Y99" s="44"/>
      <c r="Z99" s="44"/>
      <c r="AA99" s="44"/>
      <c r="AB99" s="44"/>
      <c r="AC99" s="44"/>
      <c r="AD99" s="45"/>
      <c r="AE99" s="44"/>
      <c r="AF99" s="44"/>
      <c r="AG99" s="44"/>
      <c r="AH99" s="44"/>
      <c r="AI99" s="44"/>
      <c r="AJ99" s="44"/>
      <c r="AK99" s="44"/>
      <c r="AL99" s="44"/>
      <c r="AM99" s="44"/>
      <c r="AN99" s="44"/>
      <c r="AO99" s="388"/>
      <c r="AP99" s="356"/>
      <c r="AQ99" s="357"/>
      <c r="AR99" s="357"/>
      <c r="AS99" s="357"/>
    </row>
    <row r="100" spans="2:45" s="188" customFormat="1" x14ac:dyDescent="0.25">
      <c r="B100" s="43"/>
      <c r="C100" s="399"/>
      <c r="D100" s="44"/>
      <c r="E100" s="46"/>
      <c r="F100" s="44"/>
      <c r="G100" s="44"/>
      <c r="H100" s="46"/>
      <c r="I100" s="46"/>
      <c r="J100" s="44"/>
      <c r="K100" s="44"/>
      <c r="L100" s="44"/>
      <c r="M100" s="48"/>
      <c r="N100" s="48"/>
      <c r="O100" s="48"/>
      <c r="P100" s="44"/>
      <c r="Q100" s="44"/>
      <c r="R100" s="44"/>
      <c r="S100" s="44"/>
      <c r="T100" s="44"/>
      <c r="U100" s="44"/>
      <c r="V100" s="44"/>
      <c r="W100" s="44"/>
      <c r="X100" s="44"/>
      <c r="Y100" s="44"/>
      <c r="Z100" s="44"/>
      <c r="AA100" s="44"/>
      <c r="AB100" s="44"/>
      <c r="AC100" s="44"/>
      <c r="AD100" s="45"/>
      <c r="AE100" s="44"/>
      <c r="AF100" s="44"/>
      <c r="AG100" s="44"/>
      <c r="AH100" s="44"/>
      <c r="AI100" s="44"/>
      <c r="AJ100" s="44"/>
      <c r="AK100" s="44"/>
      <c r="AL100" s="44"/>
      <c r="AM100" s="44"/>
      <c r="AN100" s="44"/>
      <c r="AO100" s="388"/>
      <c r="AP100" s="356"/>
      <c r="AQ100" s="357"/>
      <c r="AR100" s="357"/>
      <c r="AS100" s="357"/>
    </row>
    <row r="101" spans="2:45" s="188" customFormat="1" x14ac:dyDescent="0.25">
      <c r="B101" s="43"/>
      <c r="C101" s="399"/>
      <c r="D101" s="44"/>
      <c r="E101" s="46"/>
      <c r="F101" s="44"/>
      <c r="G101" s="44"/>
      <c r="H101" s="46"/>
      <c r="I101" s="46"/>
      <c r="J101" s="44"/>
      <c r="K101" s="44"/>
      <c r="L101" s="44"/>
      <c r="M101" s="48"/>
      <c r="N101" s="48"/>
      <c r="O101" s="48"/>
      <c r="P101" s="44"/>
      <c r="Q101" s="44"/>
      <c r="R101" s="44"/>
      <c r="S101" s="44"/>
      <c r="T101" s="44"/>
      <c r="U101" s="44"/>
      <c r="V101" s="44"/>
      <c r="W101" s="44"/>
      <c r="X101" s="44"/>
      <c r="Y101" s="44"/>
      <c r="Z101" s="44"/>
      <c r="AA101" s="44"/>
      <c r="AB101" s="44"/>
      <c r="AC101" s="44"/>
      <c r="AD101" s="45"/>
      <c r="AE101" s="44"/>
      <c r="AF101" s="44"/>
      <c r="AG101" s="44"/>
      <c r="AH101" s="44"/>
      <c r="AI101" s="44"/>
      <c r="AJ101" s="44"/>
      <c r="AK101" s="44"/>
      <c r="AL101" s="44"/>
      <c r="AM101" s="44"/>
      <c r="AN101" s="44"/>
      <c r="AO101" s="388"/>
      <c r="AP101" s="356"/>
      <c r="AQ101" s="357"/>
      <c r="AR101" s="357"/>
      <c r="AS101" s="357"/>
    </row>
    <row r="102" spans="2:45" s="188" customFormat="1" x14ac:dyDescent="0.25">
      <c r="B102" s="43"/>
      <c r="C102" s="399"/>
      <c r="D102" s="44"/>
      <c r="E102" s="46"/>
      <c r="F102" s="44"/>
      <c r="G102" s="44"/>
      <c r="H102" s="46"/>
      <c r="I102" s="46"/>
      <c r="J102" s="44"/>
      <c r="K102" s="44"/>
      <c r="L102" s="44"/>
      <c r="M102" s="48"/>
      <c r="N102" s="48"/>
      <c r="O102" s="48"/>
      <c r="P102" s="44"/>
      <c r="Q102" s="44"/>
      <c r="R102" s="44"/>
      <c r="S102" s="44"/>
      <c r="T102" s="44"/>
      <c r="U102" s="44"/>
      <c r="V102" s="44"/>
      <c r="W102" s="44"/>
      <c r="X102" s="44"/>
      <c r="Y102" s="44"/>
      <c r="Z102" s="44"/>
      <c r="AA102" s="44"/>
      <c r="AB102" s="44"/>
      <c r="AC102" s="44"/>
      <c r="AD102" s="45"/>
      <c r="AE102" s="44"/>
      <c r="AF102" s="44"/>
      <c r="AG102" s="44"/>
      <c r="AH102" s="44"/>
      <c r="AI102" s="44"/>
      <c r="AJ102" s="44"/>
      <c r="AK102" s="44"/>
      <c r="AL102" s="44"/>
      <c r="AM102" s="44"/>
      <c r="AN102" s="44"/>
      <c r="AO102" s="388"/>
      <c r="AP102" s="356"/>
      <c r="AQ102" s="357"/>
      <c r="AR102" s="357"/>
      <c r="AS102" s="357"/>
    </row>
    <row r="103" spans="2:45" s="188" customFormat="1" x14ac:dyDescent="0.25">
      <c r="B103" s="43"/>
      <c r="C103" s="399"/>
      <c r="D103" s="44"/>
      <c r="E103" s="46"/>
      <c r="F103" s="44"/>
      <c r="G103" s="44"/>
      <c r="H103" s="46"/>
      <c r="I103" s="46"/>
      <c r="J103" s="44"/>
      <c r="K103" s="44"/>
      <c r="L103" s="44"/>
      <c r="M103" s="48"/>
      <c r="N103" s="48"/>
      <c r="O103" s="48"/>
      <c r="P103" s="44"/>
      <c r="Q103" s="44"/>
      <c r="R103" s="44"/>
      <c r="S103" s="44"/>
      <c r="T103" s="44"/>
      <c r="U103" s="44"/>
      <c r="V103" s="44"/>
      <c r="W103" s="44"/>
      <c r="X103" s="44"/>
      <c r="Y103" s="44"/>
      <c r="Z103" s="44"/>
      <c r="AA103" s="44"/>
      <c r="AB103" s="44"/>
      <c r="AC103" s="44"/>
      <c r="AD103" s="45"/>
      <c r="AE103" s="44"/>
      <c r="AF103" s="44"/>
      <c r="AG103" s="44"/>
      <c r="AH103" s="44"/>
      <c r="AI103" s="44"/>
      <c r="AJ103" s="44"/>
      <c r="AK103" s="44"/>
      <c r="AL103" s="44"/>
      <c r="AM103" s="44"/>
      <c r="AN103" s="44"/>
      <c r="AO103" s="388"/>
      <c r="AP103" s="356"/>
      <c r="AQ103" s="357"/>
      <c r="AR103" s="357"/>
      <c r="AS103" s="357"/>
    </row>
    <row r="104" spans="2:45" s="188" customFormat="1" x14ac:dyDescent="0.25">
      <c r="B104" s="43"/>
      <c r="C104" s="399"/>
      <c r="D104" s="44"/>
      <c r="E104" s="46"/>
      <c r="F104" s="44"/>
      <c r="G104" s="44"/>
      <c r="H104" s="46"/>
      <c r="I104" s="46"/>
      <c r="J104" s="44"/>
      <c r="K104" s="44"/>
      <c r="L104" s="44"/>
      <c r="M104" s="48"/>
      <c r="N104" s="48"/>
      <c r="O104" s="48"/>
      <c r="P104" s="44"/>
      <c r="Q104" s="44"/>
      <c r="R104" s="44"/>
      <c r="S104" s="44"/>
      <c r="T104" s="44"/>
      <c r="U104" s="44"/>
      <c r="V104" s="44"/>
      <c r="W104" s="44"/>
      <c r="X104" s="44"/>
      <c r="Y104" s="44"/>
      <c r="Z104" s="44"/>
      <c r="AA104" s="44"/>
      <c r="AB104" s="44"/>
      <c r="AC104" s="44"/>
      <c r="AD104" s="45"/>
      <c r="AE104" s="44"/>
      <c r="AF104" s="44"/>
      <c r="AG104" s="44"/>
      <c r="AH104" s="44"/>
      <c r="AI104" s="44"/>
      <c r="AJ104" s="44"/>
      <c r="AK104" s="44"/>
      <c r="AL104" s="44"/>
      <c r="AM104" s="44"/>
      <c r="AN104" s="44"/>
      <c r="AO104" s="388"/>
      <c r="AP104" s="356"/>
      <c r="AQ104" s="357"/>
      <c r="AR104" s="357"/>
      <c r="AS104" s="357"/>
    </row>
    <row r="105" spans="2:45" s="188" customFormat="1" x14ac:dyDescent="0.25">
      <c r="B105" s="43"/>
      <c r="C105" s="399"/>
      <c r="D105" s="44"/>
      <c r="E105" s="46"/>
      <c r="F105" s="44"/>
      <c r="G105" s="44"/>
      <c r="H105" s="46"/>
      <c r="I105" s="46"/>
      <c r="J105" s="44"/>
      <c r="K105" s="44"/>
      <c r="L105" s="44"/>
      <c r="M105" s="48"/>
      <c r="N105" s="48"/>
      <c r="O105" s="48"/>
      <c r="P105" s="44"/>
      <c r="Q105" s="44"/>
      <c r="R105" s="44"/>
      <c r="S105" s="44"/>
      <c r="T105" s="44"/>
      <c r="U105" s="44"/>
      <c r="V105" s="44"/>
      <c r="W105" s="44"/>
      <c r="X105" s="44"/>
      <c r="Y105" s="44"/>
      <c r="Z105" s="44"/>
      <c r="AA105" s="44"/>
      <c r="AB105" s="44"/>
      <c r="AC105" s="44"/>
      <c r="AD105" s="45"/>
      <c r="AE105" s="44"/>
      <c r="AF105" s="44"/>
      <c r="AG105" s="44"/>
      <c r="AH105" s="44"/>
      <c r="AI105" s="44"/>
      <c r="AJ105" s="44"/>
      <c r="AK105" s="44"/>
      <c r="AL105" s="44"/>
      <c r="AM105" s="44"/>
      <c r="AN105" s="44"/>
      <c r="AO105" s="388"/>
      <c r="AP105" s="356"/>
      <c r="AQ105" s="357"/>
      <c r="AR105" s="357"/>
      <c r="AS105" s="357"/>
    </row>
    <row r="106" spans="2:45" s="188" customFormat="1" x14ac:dyDescent="0.25">
      <c r="B106" s="43"/>
      <c r="C106" s="399"/>
      <c r="D106" s="44"/>
      <c r="E106" s="46"/>
      <c r="F106" s="44"/>
      <c r="G106" s="44"/>
      <c r="H106" s="46"/>
      <c r="I106" s="46"/>
      <c r="J106" s="44"/>
      <c r="K106" s="44"/>
      <c r="L106" s="44"/>
      <c r="M106" s="48"/>
      <c r="N106" s="48"/>
      <c r="O106" s="48"/>
      <c r="P106" s="44"/>
      <c r="Q106" s="44"/>
      <c r="R106" s="44"/>
      <c r="S106" s="44"/>
      <c r="T106" s="44"/>
      <c r="U106" s="44"/>
      <c r="V106" s="44"/>
      <c r="W106" s="44"/>
      <c r="X106" s="44"/>
      <c r="Y106" s="44"/>
      <c r="Z106" s="44"/>
      <c r="AA106" s="44"/>
      <c r="AB106" s="44"/>
      <c r="AC106" s="44"/>
      <c r="AD106" s="45"/>
      <c r="AE106" s="44"/>
      <c r="AF106" s="44"/>
      <c r="AG106" s="44"/>
      <c r="AH106" s="44"/>
      <c r="AI106" s="44"/>
      <c r="AJ106" s="44"/>
      <c r="AK106" s="44"/>
      <c r="AL106" s="44"/>
      <c r="AM106" s="44"/>
      <c r="AN106" s="44"/>
      <c r="AO106" s="388"/>
      <c r="AP106" s="356"/>
      <c r="AQ106" s="357"/>
      <c r="AR106" s="357"/>
      <c r="AS106" s="357"/>
    </row>
    <row r="107" spans="2:45" s="188" customFormat="1" x14ac:dyDescent="0.25">
      <c r="B107" s="43"/>
      <c r="C107" s="399"/>
      <c r="D107" s="44"/>
      <c r="E107" s="46"/>
      <c r="F107" s="44"/>
      <c r="G107" s="44"/>
      <c r="H107" s="46"/>
      <c r="I107" s="46"/>
      <c r="J107" s="44"/>
      <c r="K107" s="44"/>
      <c r="L107" s="44"/>
      <c r="M107" s="48"/>
      <c r="N107" s="48"/>
      <c r="O107" s="48"/>
      <c r="P107" s="44"/>
      <c r="Q107" s="44"/>
      <c r="R107" s="44"/>
      <c r="S107" s="44"/>
      <c r="T107" s="44"/>
      <c r="U107" s="44"/>
      <c r="V107" s="44"/>
      <c r="W107" s="44"/>
      <c r="X107" s="44"/>
      <c r="Y107" s="44"/>
      <c r="Z107" s="44"/>
      <c r="AA107" s="44"/>
      <c r="AB107" s="44"/>
      <c r="AC107" s="44"/>
      <c r="AD107" s="45"/>
      <c r="AE107" s="44"/>
      <c r="AF107" s="44"/>
      <c r="AG107" s="44"/>
      <c r="AH107" s="44"/>
      <c r="AI107" s="44"/>
      <c r="AJ107" s="44"/>
      <c r="AK107" s="44"/>
      <c r="AL107" s="44"/>
      <c r="AM107" s="44"/>
      <c r="AN107" s="44"/>
      <c r="AO107" s="388"/>
      <c r="AP107" s="356"/>
      <c r="AQ107" s="357"/>
      <c r="AR107" s="357"/>
      <c r="AS107" s="357"/>
    </row>
    <row r="108" spans="2:45" s="188" customFormat="1" x14ac:dyDescent="0.25">
      <c r="B108" s="43"/>
      <c r="C108" s="399"/>
      <c r="D108" s="44"/>
      <c r="E108" s="46"/>
      <c r="F108" s="44"/>
      <c r="G108" s="44"/>
      <c r="H108" s="46"/>
      <c r="I108" s="46"/>
      <c r="J108" s="44"/>
      <c r="K108" s="44"/>
      <c r="L108" s="44"/>
      <c r="M108" s="48"/>
      <c r="N108" s="48"/>
      <c r="O108" s="48"/>
      <c r="P108" s="44"/>
      <c r="Q108" s="44"/>
      <c r="R108" s="44"/>
      <c r="S108" s="44"/>
      <c r="T108" s="44"/>
      <c r="U108" s="44"/>
      <c r="V108" s="44"/>
      <c r="W108" s="44"/>
      <c r="X108" s="44"/>
      <c r="Y108" s="44"/>
      <c r="Z108" s="44"/>
      <c r="AA108" s="44"/>
      <c r="AB108" s="44"/>
      <c r="AC108" s="44"/>
      <c r="AD108" s="45"/>
      <c r="AE108" s="44"/>
      <c r="AF108" s="44"/>
      <c r="AG108" s="44"/>
      <c r="AH108" s="44"/>
      <c r="AI108" s="44"/>
      <c r="AJ108" s="44"/>
      <c r="AK108" s="44"/>
      <c r="AL108" s="44"/>
      <c r="AM108" s="44"/>
      <c r="AN108" s="44"/>
      <c r="AO108" s="388"/>
      <c r="AP108" s="356"/>
      <c r="AQ108" s="357"/>
      <c r="AR108" s="357"/>
      <c r="AS108" s="357"/>
    </row>
    <row r="109" spans="2:45" s="188" customFormat="1" x14ac:dyDescent="0.25">
      <c r="B109" s="43"/>
      <c r="C109" s="399"/>
      <c r="D109" s="44"/>
      <c r="E109" s="46"/>
      <c r="F109" s="44"/>
      <c r="G109" s="44"/>
      <c r="H109" s="46"/>
      <c r="I109" s="46"/>
      <c r="J109" s="44"/>
      <c r="K109" s="44"/>
      <c r="L109" s="44"/>
      <c r="M109" s="48"/>
      <c r="N109" s="48"/>
      <c r="O109" s="48"/>
      <c r="P109" s="44"/>
      <c r="Q109" s="44"/>
      <c r="R109" s="44"/>
      <c r="S109" s="44"/>
      <c r="T109" s="44"/>
      <c r="U109" s="44"/>
      <c r="V109" s="44"/>
      <c r="W109" s="44"/>
      <c r="X109" s="44"/>
      <c r="Y109" s="44"/>
      <c r="Z109" s="44"/>
      <c r="AA109" s="44"/>
      <c r="AB109" s="44"/>
      <c r="AC109" s="44"/>
      <c r="AD109" s="45"/>
      <c r="AE109" s="44"/>
      <c r="AF109" s="44"/>
      <c r="AG109" s="44"/>
      <c r="AH109" s="44"/>
      <c r="AI109" s="44"/>
      <c r="AJ109" s="44"/>
      <c r="AK109" s="44"/>
      <c r="AL109" s="44"/>
      <c r="AM109" s="44"/>
      <c r="AN109" s="44"/>
      <c r="AO109" s="388"/>
      <c r="AP109" s="356"/>
      <c r="AQ109" s="357"/>
      <c r="AR109" s="357"/>
      <c r="AS109" s="357"/>
    </row>
    <row r="110" spans="2:45" s="188" customFormat="1" x14ac:dyDescent="0.25">
      <c r="B110" s="43"/>
      <c r="C110" s="399"/>
      <c r="D110" s="44"/>
      <c r="E110" s="46"/>
      <c r="F110" s="44"/>
      <c r="G110" s="44"/>
      <c r="H110" s="46"/>
      <c r="I110" s="46"/>
      <c r="J110" s="44"/>
      <c r="K110" s="44"/>
      <c r="L110" s="44"/>
      <c r="M110" s="48"/>
      <c r="N110" s="48"/>
      <c r="O110" s="48"/>
      <c r="P110" s="44"/>
      <c r="Q110" s="44"/>
      <c r="R110" s="44"/>
      <c r="S110" s="44"/>
      <c r="T110" s="44"/>
      <c r="U110" s="44"/>
      <c r="V110" s="44"/>
      <c r="W110" s="44"/>
      <c r="X110" s="44"/>
      <c r="Y110" s="44"/>
      <c r="Z110" s="44"/>
      <c r="AA110" s="44"/>
      <c r="AB110" s="44"/>
      <c r="AC110" s="44"/>
      <c r="AD110" s="45"/>
      <c r="AE110" s="44"/>
      <c r="AF110" s="44"/>
      <c r="AG110" s="44"/>
      <c r="AH110" s="44"/>
      <c r="AI110" s="44"/>
      <c r="AJ110" s="44"/>
      <c r="AK110" s="44"/>
      <c r="AL110" s="44"/>
      <c r="AM110" s="44"/>
      <c r="AN110" s="44"/>
      <c r="AO110" s="388"/>
      <c r="AP110" s="356"/>
      <c r="AQ110" s="357"/>
      <c r="AR110" s="357"/>
      <c r="AS110" s="357"/>
    </row>
    <row r="111" spans="2:45" s="188" customFormat="1" x14ac:dyDescent="0.25">
      <c r="B111" s="43"/>
      <c r="C111" s="399"/>
      <c r="D111" s="44"/>
      <c r="E111" s="46"/>
      <c r="F111" s="44"/>
      <c r="G111" s="44"/>
      <c r="H111" s="46"/>
      <c r="I111" s="46"/>
      <c r="J111" s="44"/>
      <c r="K111" s="44"/>
      <c r="L111" s="44"/>
      <c r="M111" s="48"/>
      <c r="N111" s="48"/>
      <c r="O111" s="48"/>
      <c r="P111" s="44"/>
      <c r="Q111" s="44"/>
      <c r="R111" s="44"/>
      <c r="S111" s="44"/>
      <c r="T111" s="44"/>
      <c r="U111" s="44"/>
      <c r="V111" s="44"/>
      <c r="W111" s="44"/>
      <c r="X111" s="44"/>
      <c r="Y111" s="44"/>
      <c r="Z111" s="44"/>
      <c r="AA111" s="44"/>
      <c r="AB111" s="44"/>
      <c r="AC111" s="44"/>
      <c r="AD111" s="45"/>
      <c r="AE111" s="44"/>
      <c r="AF111" s="44"/>
      <c r="AG111" s="44"/>
      <c r="AH111" s="44"/>
      <c r="AI111" s="44"/>
      <c r="AJ111" s="44"/>
      <c r="AK111" s="44"/>
      <c r="AL111" s="44"/>
      <c r="AM111" s="44"/>
      <c r="AN111" s="44"/>
      <c r="AO111" s="388"/>
      <c r="AP111" s="356"/>
      <c r="AQ111" s="357"/>
      <c r="AR111" s="357"/>
      <c r="AS111" s="357"/>
    </row>
    <row r="112" spans="2:45" s="188" customFormat="1" x14ac:dyDescent="0.25">
      <c r="B112" s="43"/>
      <c r="C112" s="399"/>
      <c r="D112" s="44"/>
      <c r="E112" s="46"/>
      <c r="F112" s="44"/>
      <c r="G112" s="44"/>
      <c r="H112" s="46"/>
      <c r="I112" s="46"/>
      <c r="J112" s="44"/>
      <c r="K112" s="44"/>
      <c r="L112" s="44"/>
      <c r="M112" s="48"/>
      <c r="N112" s="48"/>
      <c r="O112" s="48"/>
      <c r="P112" s="44"/>
      <c r="Q112" s="44"/>
      <c r="R112" s="44"/>
      <c r="S112" s="44"/>
      <c r="T112" s="44"/>
      <c r="U112" s="44"/>
      <c r="V112" s="44"/>
      <c r="W112" s="44"/>
      <c r="X112" s="44"/>
      <c r="Y112" s="44"/>
      <c r="Z112" s="44"/>
      <c r="AA112" s="44"/>
      <c r="AB112" s="44"/>
      <c r="AC112" s="44"/>
      <c r="AD112" s="45"/>
      <c r="AE112" s="44"/>
      <c r="AF112" s="44"/>
      <c r="AG112" s="44"/>
      <c r="AH112" s="44"/>
      <c r="AI112" s="44"/>
      <c r="AJ112" s="44"/>
      <c r="AK112" s="44"/>
      <c r="AL112" s="44"/>
      <c r="AM112" s="44"/>
      <c r="AN112" s="44"/>
      <c r="AO112" s="388"/>
      <c r="AP112" s="356"/>
      <c r="AQ112" s="357"/>
      <c r="AR112" s="357"/>
      <c r="AS112" s="357"/>
    </row>
    <row r="113" spans="1:45" s="188" customFormat="1" x14ac:dyDescent="0.25">
      <c r="B113" s="43"/>
      <c r="C113" s="399"/>
      <c r="D113" s="44"/>
      <c r="E113" s="46"/>
      <c r="F113" s="44"/>
      <c r="G113" s="44"/>
      <c r="H113" s="46"/>
      <c r="I113" s="46"/>
      <c r="J113" s="44"/>
      <c r="K113" s="44"/>
      <c r="L113" s="44"/>
      <c r="M113" s="48"/>
      <c r="N113" s="48"/>
      <c r="O113" s="48"/>
      <c r="P113" s="44"/>
      <c r="Q113" s="44"/>
      <c r="R113" s="44"/>
      <c r="S113" s="44"/>
      <c r="T113" s="44"/>
      <c r="U113" s="44"/>
      <c r="V113" s="44"/>
      <c r="W113" s="44"/>
      <c r="X113" s="44"/>
      <c r="Y113" s="44"/>
      <c r="Z113" s="44"/>
      <c r="AA113" s="44"/>
      <c r="AB113" s="44"/>
      <c r="AC113" s="44"/>
      <c r="AD113" s="45"/>
      <c r="AE113" s="44"/>
      <c r="AF113" s="44"/>
      <c r="AG113" s="44"/>
      <c r="AH113" s="44"/>
      <c r="AI113" s="44"/>
      <c r="AJ113" s="44"/>
      <c r="AK113" s="44"/>
      <c r="AL113" s="44"/>
      <c r="AM113" s="44"/>
      <c r="AN113" s="44"/>
      <c r="AO113" s="388"/>
      <c r="AP113" s="356"/>
      <c r="AQ113" s="357"/>
      <c r="AR113" s="357"/>
      <c r="AS113" s="357"/>
    </row>
    <row r="114" spans="1:45" s="188" customFormat="1" x14ac:dyDescent="0.25">
      <c r="B114" s="43"/>
      <c r="C114" s="399"/>
      <c r="D114" s="44"/>
      <c r="E114" s="46"/>
      <c r="F114" s="44"/>
      <c r="G114" s="44"/>
      <c r="H114" s="46"/>
      <c r="I114" s="46"/>
      <c r="J114" s="44"/>
      <c r="K114" s="44"/>
      <c r="L114" s="44"/>
      <c r="M114" s="48"/>
      <c r="N114" s="48"/>
      <c r="O114" s="48"/>
      <c r="P114" s="44"/>
      <c r="Q114" s="44"/>
      <c r="R114" s="44"/>
      <c r="S114" s="44"/>
      <c r="T114" s="44"/>
      <c r="U114" s="44"/>
      <c r="V114" s="44"/>
      <c r="W114" s="44"/>
      <c r="X114" s="44"/>
      <c r="Y114" s="44"/>
      <c r="Z114" s="44"/>
      <c r="AA114" s="44"/>
      <c r="AB114" s="44"/>
      <c r="AC114" s="44"/>
      <c r="AD114" s="45"/>
      <c r="AE114" s="44"/>
      <c r="AF114" s="44"/>
      <c r="AG114" s="44"/>
      <c r="AH114" s="44"/>
      <c r="AI114" s="44"/>
      <c r="AJ114" s="44"/>
      <c r="AK114" s="44"/>
      <c r="AL114" s="44"/>
      <c r="AM114" s="44"/>
      <c r="AN114" s="44"/>
      <c r="AO114" s="388"/>
      <c r="AP114" s="356"/>
      <c r="AQ114" s="357"/>
      <c r="AR114" s="357"/>
      <c r="AS114" s="357"/>
    </row>
    <row r="115" spans="1:45" s="188" customFormat="1" x14ac:dyDescent="0.25">
      <c r="B115" s="43"/>
      <c r="C115" s="399"/>
      <c r="D115" s="44"/>
      <c r="E115" s="46"/>
      <c r="F115" s="44"/>
      <c r="G115" s="44"/>
      <c r="H115" s="46"/>
      <c r="I115" s="46"/>
      <c r="J115" s="44"/>
      <c r="K115" s="44"/>
      <c r="L115" s="44"/>
      <c r="M115" s="48"/>
      <c r="N115" s="48"/>
      <c r="O115" s="48"/>
      <c r="P115" s="44"/>
      <c r="Q115" s="44"/>
      <c r="R115" s="44"/>
      <c r="S115" s="44"/>
      <c r="T115" s="44"/>
      <c r="U115" s="44"/>
      <c r="V115" s="44"/>
      <c r="W115" s="44"/>
      <c r="X115" s="44"/>
      <c r="Y115" s="44"/>
      <c r="Z115" s="44"/>
      <c r="AA115" s="44"/>
      <c r="AB115" s="44"/>
      <c r="AC115" s="44"/>
      <c r="AD115" s="45"/>
      <c r="AE115" s="44"/>
      <c r="AF115" s="44"/>
      <c r="AG115" s="44"/>
      <c r="AH115" s="44"/>
      <c r="AI115" s="44"/>
      <c r="AJ115" s="44"/>
      <c r="AK115" s="44"/>
      <c r="AL115" s="44"/>
      <c r="AM115" s="44"/>
      <c r="AN115" s="44"/>
      <c r="AO115" s="388"/>
      <c r="AP115" s="356"/>
      <c r="AQ115" s="357"/>
      <c r="AR115" s="357"/>
      <c r="AS115" s="357"/>
    </row>
    <row r="116" spans="1:45" s="188" customFormat="1" x14ac:dyDescent="0.25">
      <c r="B116" s="43"/>
      <c r="C116" s="399"/>
      <c r="D116" s="44"/>
      <c r="E116" s="46"/>
      <c r="F116" s="44"/>
      <c r="G116" s="44"/>
      <c r="H116" s="46"/>
      <c r="I116" s="46"/>
      <c r="J116" s="44"/>
      <c r="K116" s="44"/>
      <c r="L116" s="44"/>
      <c r="M116" s="48"/>
      <c r="N116" s="48"/>
      <c r="O116" s="48"/>
      <c r="P116" s="44"/>
      <c r="Q116" s="44"/>
      <c r="R116" s="44"/>
      <c r="S116" s="44"/>
      <c r="T116" s="44"/>
      <c r="U116" s="44"/>
      <c r="V116" s="44"/>
      <c r="W116" s="44"/>
      <c r="X116" s="44"/>
      <c r="Y116" s="44"/>
      <c r="Z116" s="44"/>
      <c r="AA116" s="44"/>
      <c r="AB116" s="44"/>
      <c r="AC116" s="44"/>
      <c r="AD116" s="45"/>
      <c r="AE116" s="44"/>
      <c r="AF116" s="44"/>
      <c r="AG116" s="44"/>
      <c r="AH116" s="44"/>
      <c r="AI116" s="44"/>
      <c r="AJ116" s="44"/>
      <c r="AK116" s="44"/>
      <c r="AL116" s="44"/>
      <c r="AM116" s="44"/>
      <c r="AN116" s="44"/>
      <c r="AO116" s="388"/>
      <c r="AP116" s="356"/>
      <c r="AQ116" s="357"/>
      <c r="AR116" s="357"/>
      <c r="AS116" s="357"/>
    </row>
    <row r="117" spans="1:45" s="188" customFormat="1" x14ac:dyDescent="0.25">
      <c r="B117" s="43"/>
      <c r="C117" s="399"/>
      <c r="D117" s="44"/>
      <c r="E117" s="46"/>
      <c r="F117" s="44"/>
      <c r="G117" s="44"/>
      <c r="H117" s="46"/>
      <c r="I117" s="46"/>
      <c r="J117" s="44"/>
      <c r="K117" s="44"/>
      <c r="L117" s="44"/>
      <c r="M117" s="48"/>
      <c r="N117" s="48"/>
      <c r="O117" s="48"/>
      <c r="P117" s="44"/>
      <c r="Q117" s="44"/>
      <c r="R117" s="44"/>
      <c r="S117" s="44"/>
      <c r="T117" s="44"/>
      <c r="U117" s="44"/>
      <c r="V117" s="44"/>
      <c r="W117" s="44"/>
      <c r="X117" s="44"/>
      <c r="Y117" s="44"/>
      <c r="Z117" s="44"/>
      <c r="AA117" s="44"/>
      <c r="AB117" s="44"/>
      <c r="AC117" s="44"/>
      <c r="AD117" s="45"/>
      <c r="AE117" s="44"/>
      <c r="AF117" s="44"/>
      <c r="AG117" s="44"/>
      <c r="AH117" s="44"/>
      <c r="AI117" s="44"/>
      <c r="AJ117" s="44"/>
      <c r="AK117" s="44"/>
      <c r="AL117" s="44"/>
      <c r="AM117" s="44"/>
      <c r="AN117" s="44"/>
      <c r="AO117" s="388"/>
      <c r="AP117" s="356"/>
      <c r="AQ117" s="357"/>
      <c r="AR117" s="357"/>
      <c r="AS117" s="357"/>
    </row>
    <row r="118" spans="1:45" s="188" customFormat="1" x14ac:dyDescent="0.25">
      <c r="B118" s="43"/>
      <c r="C118" s="399"/>
      <c r="D118" s="44"/>
      <c r="E118" s="46"/>
      <c r="F118" s="44"/>
      <c r="G118" s="44"/>
      <c r="H118" s="46"/>
      <c r="I118" s="46"/>
      <c r="J118" s="44"/>
      <c r="K118" s="44"/>
      <c r="L118" s="44"/>
      <c r="M118" s="48"/>
      <c r="N118" s="48"/>
      <c r="O118" s="48"/>
      <c r="P118" s="44"/>
      <c r="Q118" s="44"/>
      <c r="R118" s="44"/>
      <c r="S118" s="44"/>
      <c r="T118" s="44"/>
      <c r="U118" s="44"/>
      <c r="V118" s="44"/>
      <c r="W118" s="44"/>
      <c r="X118" s="44"/>
      <c r="Y118" s="44"/>
      <c r="Z118" s="44"/>
      <c r="AA118" s="44"/>
      <c r="AB118" s="44"/>
      <c r="AC118" s="44"/>
      <c r="AD118" s="45"/>
      <c r="AE118" s="44"/>
      <c r="AF118" s="44"/>
      <c r="AG118" s="44"/>
      <c r="AH118" s="44"/>
      <c r="AI118" s="44"/>
      <c r="AJ118" s="44"/>
      <c r="AK118" s="44"/>
      <c r="AL118" s="44"/>
      <c r="AM118" s="44"/>
      <c r="AN118" s="44"/>
      <c r="AO118" s="388"/>
      <c r="AP118" s="356"/>
      <c r="AQ118" s="357"/>
      <c r="AR118" s="357"/>
      <c r="AS118" s="357"/>
    </row>
    <row r="119" spans="1:45" s="188" customFormat="1" x14ac:dyDescent="0.25">
      <c r="B119" s="43"/>
      <c r="C119" s="399"/>
      <c r="D119" s="44"/>
      <c r="E119" s="46"/>
      <c r="F119" s="44"/>
      <c r="G119" s="44"/>
      <c r="H119" s="46"/>
      <c r="I119" s="46"/>
      <c r="J119" s="44"/>
      <c r="K119" s="44"/>
      <c r="L119" s="44"/>
      <c r="M119" s="48"/>
      <c r="N119" s="48"/>
      <c r="O119" s="48"/>
      <c r="P119" s="44"/>
      <c r="Q119" s="44"/>
      <c r="R119" s="44"/>
      <c r="S119" s="44"/>
      <c r="T119" s="44"/>
      <c r="U119" s="44"/>
      <c r="V119" s="44"/>
      <c r="W119" s="44"/>
      <c r="X119" s="44"/>
      <c r="Y119" s="44"/>
      <c r="Z119" s="44"/>
      <c r="AA119" s="44"/>
      <c r="AB119" s="44"/>
      <c r="AC119" s="44"/>
      <c r="AD119" s="45"/>
      <c r="AE119" s="44"/>
      <c r="AF119" s="44"/>
      <c r="AG119" s="44"/>
      <c r="AH119" s="44"/>
      <c r="AI119" s="44"/>
      <c r="AJ119" s="44"/>
      <c r="AK119" s="44"/>
      <c r="AL119" s="44"/>
      <c r="AM119" s="44"/>
      <c r="AN119" s="44"/>
      <c r="AO119" s="388"/>
      <c r="AP119" s="356"/>
      <c r="AQ119" s="357"/>
      <c r="AR119" s="357"/>
      <c r="AS119" s="357"/>
    </row>
    <row r="120" spans="1:45" s="188" customFormat="1" x14ac:dyDescent="0.25">
      <c r="B120" s="43"/>
      <c r="C120" s="399"/>
      <c r="D120" s="44"/>
      <c r="E120" s="46"/>
      <c r="F120" s="44"/>
      <c r="G120" s="44"/>
      <c r="H120" s="46"/>
      <c r="I120" s="46"/>
      <c r="J120" s="44"/>
      <c r="K120" s="44"/>
      <c r="L120" s="44"/>
      <c r="M120" s="48"/>
      <c r="N120" s="48"/>
      <c r="O120" s="48"/>
      <c r="P120" s="44"/>
      <c r="Q120" s="44"/>
      <c r="R120" s="44"/>
      <c r="S120" s="44"/>
      <c r="T120" s="44"/>
      <c r="U120" s="44"/>
      <c r="V120" s="44"/>
      <c r="W120" s="44"/>
      <c r="X120" s="44"/>
      <c r="Y120" s="44"/>
      <c r="Z120" s="44"/>
      <c r="AA120" s="44"/>
      <c r="AB120" s="44"/>
      <c r="AC120" s="44"/>
      <c r="AD120" s="45"/>
      <c r="AE120" s="44"/>
      <c r="AF120" s="44"/>
      <c r="AG120" s="44"/>
      <c r="AH120" s="44"/>
      <c r="AI120" s="44"/>
      <c r="AJ120" s="44"/>
      <c r="AK120" s="44"/>
      <c r="AL120" s="44"/>
      <c r="AM120" s="44"/>
      <c r="AN120" s="44"/>
      <c r="AO120" s="388"/>
      <c r="AP120" s="356"/>
      <c r="AQ120" s="357"/>
      <c r="AR120" s="357"/>
      <c r="AS120" s="357"/>
    </row>
    <row r="121" spans="1:45" s="188" customFormat="1" x14ac:dyDescent="0.25">
      <c r="B121" s="43"/>
      <c r="C121" s="399"/>
      <c r="D121" s="44"/>
      <c r="E121" s="46"/>
      <c r="F121" s="44"/>
      <c r="G121" s="44"/>
      <c r="H121" s="46"/>
      <c r="I121" s="46"/>
      <c r="J121" s="44"/>
      <c r="K121" s="44"/>
      <c r="L121" s="44"/>
      <c r="M121" s="48"/>
      <c r="N121" s="48"/>
      <c r="O121" s="48"/>
      <c r="P121" s="44"/>
      <c r="Q121" s="44"/>
      <c r="R121" s="44"/>
      <c r="S121" s="44"/>
      <c r="T121" s="44"/>
      <c r="U121" s="44"/>
      <c r="V121" s="44"/>
      <c r="W121" s="44"/>
      <c r="X121" s="44"/>
      <c r="Y121" s="44"/>
      <c r="Z121" s="44"/>
      <c r="AA121" s="44"/>
      <c r="AB121" s="44"/>
      <c r="AC121" s="44"/>
      <c r="AD121" s="45"/>
      <c r="AE121" s="44"/>
      <c r="AF121" s="44"/>
      <c r="AG121" s="44"/>
      <c r="AH121" s="44"/>
      <c r="AI121" s="44"/>
      <c r="AJ121" s="44"/>
      <c r="AK121" s="44"/>
      <c r="AL121" s="44"/>
      <c r="AM121" s="44"/>
      <c r="AN121" s="44"/>
      <c r="AO121" s="388"/>
      <c r="AP121" s="356"/>
      <c r="AQ121" s="357"/>
      <c r="AR121" s="357"/>
      <c r="AS121" s="357"/>
    </row>
    <row r="122" spans="1:45" s="188" customFormat="1" x14ac:dyDescent="0.25">
      <c r="B122" s="43"/>
      <c r="C122" s="399"/>
      <c r="D122" s="44"/>
      <c r="E122" s="46"/>
      <c r="F122" s="44"/>
      <c r="G122" s="44"/>
      <c r="H122" s="46"/>
      <c r="I122" s="46"/>
      <c r="J122" s="44"/>
      <c r="K122" s="44"/>
      <c r="L122" s="44"/>
      <c r="M122" s="48"/>
      <c r="N122" s="48"/>
      <c r="O122" s="48"/>
      <c r="P122" s="44"/>
      <c r="Q122" s="44"/>
      <c r="R122" s="44"/>
      <c r="S122" s="44"/>
      <c r="T122" s="44"/>
      <c r="U122" s="44"/>
      <c r="V122" s="44"/>
      <c r="W122" s="44"/>
      <c r="X122" s="44"/>
      <c r="Y122" s="44"/>
      <c r="Z122" s="44"/>
      <c r="AA122" s="44"/>
      <c r="AB122" s="44"/>
      <c r="AC122" s="44"/>
      <c r="AD122" s="45"/>
      <c r="AE122" s="44"/>
      <c r="AF122" s="44"/>
      <c r="AG122" s="44"/>
      <c r="AH122" s="44"/>
      <c r="AI122" s="44"/>
      <c r="AJ122" s="44"/>
      <c r="AK122" s="44"/>
      <c r="AL122" s="44"/>
      <c r="AM122" s="44"/>
      <c r="AN122" s="44"/>
      <c r="AO122" s="388"/>
      <c r="AP122" s="356"/>
      <c r="AQ122" s="357"/>
      <c r="AR122" s="357"/>
      <c r="AS122" s="357"/>
    </row>
    <row r="123" spans="1:45" s="188" customFormat="1" x14ac:dyDescent="0.25">
      <c r="B123" s="43"/>
      <c r="C123" s="399"/>
      <c r="D123" s="44"/>
      <c r="E123" s="46"/>
      <c r="F123" s="44"/>
      <c r="G123" s="44"/>
      <c r="H123" s="46"/>
      <c r="I123" s="46"/>
      <c r="J123" s="44"/>
      <c r="K123" s="44"/>
      <c r="L123" s="44"/>
      <c r="M123" s="48"/>
      <c r="N123" s="48"/>
      <c r="O123" s="48"/>
      <c r="P123" s="44"/>
      <c r="Q123" s="44"/>
      <c r="R123" s="44"/>
      <c r="S123" s="44"/>
      <c r="T123" s="44"/>
      <c r="U123" s="44"/>
      <c r="V123" s="44"/>
      <c r="W123" s="44"/>
      <c r="X123" s="44"/>
      <c r="Y123" s="44"/>
      <c r="Z123" s="44"/>
      <c r="AA123" s="44"/>
      <c r="AB123" s="44"/>
      <c r="AC123" s="44"/>
      <c r="AD123" s="45"/>
      <c r="AE123" s="44"/>
      <c r="AF123" s="44"/>
      <c r="AG123" s="44"/>
      <c r="AH123" s="44"/>
      <c r="AI123" s="44"/>
      <c r="AJ123" s="44"/>
      <c r="AK123" s="44"/>
      <c r="AL123" s="44"/>
      <c r="AM123" s="44"/>
      <c r="AN123" s="44"/>
      <c r="AO123" s="388"/>
      <c r="AP123" s="356"/>
      <c r="AQ123" s="357"/>
      <c r="AR123" s="357"/>
      <c r="AS123" s="357"/>
    </row>
    <row r="124" spans="1:45" s="188" customFormat="1" x14ac:dyDescent="0.25">
      <c r="B124" s="43"/>
      <c r="C124" s="399"/>
      <c r="D124" s="44"/>
      <c r="E124" s="46"/>
      <c r="F124" s="44"/>
      <c r="G124" s="44"/>
      <c r="H124" s="46"/>
      <c r="I124" s="46"/>
      <c r="J124" s="44"/>
      <c r="K124" s="44"/>
      <c r="L124" s="44"/>
      <c r="M124" s="48"/>
      <c r="N124" s="48"/>
      <c r="O124" s="48"/>
      <c r="P124" s="44"/>
      <c r="Q124" s="44"/>
      <c r="R124" s="44"/>
      <c r="S124" s="44"/>
      <c r="T124" s="44"/>
      <c r="U124" s="44"/>
      <c r="V124" s="44"/>
      <c r="W124" s="44"/>
      <c r="X124" s="44"/>
      <c r="Y124" s="44"/>
      <c r="Z124" s="44"/>
      <c r="AA124" s="44"/>
      <c r="AB124" s="44"/>
      <c r="AC124" s="44"/>
      <c r="AD124" s="45"/>
      <c r="AE124" s="44"/>
      <c r="AF124" s="44"/>
      <c r="AG124" s="44"/>
      <c r="AH124" s="44"/>
      <c r="AI124" s="44"/>
      <c r="AJ124" s="44"/>
      <c r="AK124" s="44"/>
      <c r="AL124" s="44"/>
      <c r="AM124" s="44"/>
      <c r="AN124" s="44"/>
      <c r="AO124" s="388"/>
      <c r="AP124" s="356"/>
      <c r="AQ124" s="361"/>
      <c r="AR124" s="361"/>
      <c r="AS124" s="357"/>
    </row>
    <row r="125" spans="1:45" x14ac:dyDescent="0.25">
      <c r="C125" s="399"/>
      <c r="D125" s="44"/>
      <c r="E125" s="46"/>
      <c r="F125" s="44"/>
      <c r="G125" s="44"/>
      <c r="H125" s="46"/>
      <c r="I125" s="46"/>
      <c r="J125" s="44"/>
      <c r="K125" s="44"/>
      <c r="L125" s="44"/>
      <c r="M125" s="48"/>
      <c r="N125" s="48"/>
      <c r="O125" s="48"/>
      <c r="P125" s="44"/>
      <c r="Q125" s="44"/>
      <c r="R125" s="44"/>
      <c r="S125" s="44"/>
      <c r="T125" s="44"/>
      <c r="U125" s="44"/>
      <c r="V125" s="44"/>
      <c r="W125" s="44"/>
      <c r="X125" s="44"/>
      <c r="Y125" s="44"/>
      <c r="Z125" s="44"/>
      <c r="AA125" s="44"/>
      <c r="AB125" s="44"/>
      <c r="AC125" s="44"/>
      <c r="AD125" s="45"/>
      <c r="AE125" s="44"/>
      <c r="AF125" s="44"/>
      <c r="AG125" s="44"/>
      <c r="AH125" s="44"/>
      <c r="AI125" s="44"/>
      <c r="AJ125" s="44"/>
      <c r="AK125" s="44"/>
      <c r="AL125" s="44"/>
      <c r="AM125" s="44"/>
      <c r="AN125" s="44"/>
      <c r="AO125" s="388"/>
      <c r="AP125" s="356"/>
    </row>
    <row r="126" spans="1:45" x14ac:dyDescent="0.25">
      <c r="C126" s="399"/>
      <c r="D126" s="44"/>
      <c r="E126" s="46"/>
      <c r="F126" s="44"/>
      <c r="G126" s="44"/>
      <c r="H126" s="46"/>
      <c r="I126" s="46"/>
      <c r="J126" s="44"/>
      <c r="K126" s="44"/>
      <c r="L126" s="44"/>
      <c r="M126" s="48"/>
      <c r="N126" s="48"/>
      <c r="O126" s="48"/>
      <c r="P126" s="44"/>
      <c r="Q126" s="44"/>
      <c r="R126" s="44"/>
      <c r="S126" s="44"/>
      <c r="T126" s="44"/>
      <c r="U126" s="44"/>
      <c r="V126" s="44"/>
      <c r="W126" s="44"/>
      <c r="X126" s="44"/>
      <c r="Y126" s="44"/>
      <c r="Z126" s="44"/>
      <c r="AA126" s="44"/>
      <c r="AB126" s="44"/>
      <c r="AC126" s="44"/>
      <c r="AD126" s="45"/>
      <c r="AE126" s="44"/>
      <c r="AF126" s="44"/>
      <c r="AG126" s="44"/>
      <c r="AH126" s="44"/>
      <c r="AI126" s="44"/>
      <c r="AJ126" s="44"/>
      <c r="AK126" s="44"/>
      <c r="AL126" s="44"/>
      <c r="AM126" s="44"/>
      <c r="AN126" s="44"/>
      <c r="AO126" s="388"/>
      <c r="AP126" s="356"/>
    </row>
    <row r="127" spans="1:45" s="361" customFormat="1" x14ac:dyDescent="0.25">
      <c r="A127" s="186"/>
      <c r="B127" s="43"/>
      <c r="C127" s="399"/>
      <c r="D127" s="44"/>
      <c r="E127" s="46"/>
      <c r="F127" s="44"/>
      <c r="G127" s="44"/>
      <c r="H127" s="46"/>
      <c r="I127" s="46"/>
      <c r="J127" s="44"/>
      <c r="K127" s="44"/>
      <c r="L127" s="44"/>
      <c r="M127" s="48"/>
      <c r="N127" s="48"/>
      <c r="O127" s="48"/>
      <c r="P127" s="44"/>
      <c r="Q127" s="44"/>
      <c r="R127" s="44"/>
      <c r="S127" s="44"/>
      <c r="T127" s="44"/>
      <c r="U127" s="44"/>
      <c r="V127" s="44"/>
      <c r="W127" s="44"/>
      <c r="X127" s="44"/>
      <c r="Y127" s="44"/>
      <c r="Z127" s="44"/>
      <c r="AA127" s="44"/>
      <c r="AB127" s="44"/>
      <c r="AC127" s="44"/>
      <c r="AD127" s="45"/>
      <c r="AE127" s="44"/>
      <c r="AF127" s="44"/>
      <c r="AG127" s="44"/>
      <c r="AH127" s="44"/>
      <c r="AI127" s="44"/>
      <c r="AJ127" s="44"/>
      <c r="AK127" s="44"/>
      <c r="AL127" s="44"/>
      <c r="AM127" s="44"/>
      <c r="AN127" s="44"/>
      <c r="AO127" s="388"/>
      <c r="AP127" s="356"/>
    </row>
    <row r="128" spans="1:45" s="361" customFormat="1" x14ac:dyDescent="0.25">
      <c r="A128" s="186"/>
      <c r="B128" s="43"/>
      <c r="C128" s="399"/>
      <c r="D128" s="44"/>
      <c r="E128" s="46"/>
      <c r="F128" s="44"/>
      <c r="G128" s="44"/>
      <c r="H128" s="46"/>
      <c r="I128" s="46"/>
      <c r="J128" s="44"/>
      <c r="K128" s="44"/>
      <c r="L128" s="44"/>
      <c r="M128" s="48"/>
      <c r="N128" s="48"/>
      <c r="O128" s="48"/>
      <c r="P128" s="44"/>
      <c r="Q128" s="44"/>
      <c r="R128" s="44"/>
      <c r="S128" s="44"/>
      <c r="T128" s="44"/>
      <c r="U128" s="44"/>
      <c r="V128" s="44"/>
      <c r="W128" s="44"/>
      <c r="X128" s="44"/>
      <c r="Y128" s="44"/>
      <c r="Z128" s="44"/>
      <c r="AA128" s="44"/>
      <c r="AB128" s="44"/>
      <c r="AC128" s="44"/>
      <c r="AD128" s="45"/>
      <c r="AE128" s="44"/>
      <c r="AF128" s="44"/>
      <c r="AG128" s="44"/>
      <c r="AH128" s="44"/>
      <c r="AI128" s="44"/>
      <c r="AJ128" s="44"/>
      <c r="AK128" s="44"/>
      <c r="AL128" s="44"/>
      <c r="AM128" s="44"/>
      <c r="AN128" s="44"/>
      <c r="AO128" s="388"/>
      <c r="AP128" s="356"/>
    </row>
    <row r="129" spans="1:42" s="361" customFormat="1" x14ac:dyDescent="0.25">
      <c r="A129" s="186"/>
      <c r="B129" s="43"/>
      <c r="C129" s="399"/>
      <c r="D129" s="44"/>
      <c r="E129" s="46"/>
      <c r="F129" s="44"/>
      <c r="G129" s="44"/>
      <c r="H129" s="46"/>
      <c r="I129" s="46"/>
      <c r="J129" s="44"/>
      <c r="K129" s="44"/>
      <c r="L129" s="44"/>
      <c r="M129" s="48"/>
      <c r="N129" s="48"/>
      <c r="O129" s="48"/>
      <c r="P129" s="44"/>
      <c r="Q129" s="44"/>
      <c r="R129" s="44"/>
      <c r="S129" s="44"/>
      <c r="T129" s="44"/>
      <c r="U129" s="44"/>
      <c r="V129" s="44"/>
      <c r="W129" s="44"/>
      <c r="X129" s="44"/>
      <c r="Y129" s="44"/>
      <c r="Z129" s="44"/>
      <c r="AA129" s="44"/>
      <c r="AB129" s="44"/>
      <c r="AC129" s="44"/>
      <c r="AD129" s="45"/>
      <c r="AE129" s="44"/>
      <c r="AF129" s="44"/>
      <c r="AG129" s="44"/>
      <c r="AH129" s="44"/>
      <c r="AI129" s="44"/>
      <c r="AJ129" s="44"/>
      <c r="AK129" s="44"/>
      <c r="AL129" s="44"/>
      <c r="AM129" s="44"/>
      <c r="AN129" s="44"/>
      <c r="AO129" s="388"/>
      <c r="AP129" s="356"/>
    </row>
    <row r="130" spans="1:42" s="361" customFormat="1" x14ac:dyDescent="0.25">
      <c r="A130" s="186"/>
      <c r="B130" s="43"/>
      <c r="C130" s="399"/>
      <c r="D130" s="44"/>
      <c r="E130" s="46"/>
      <c r="F130" s="44"/>
      <c r="G130" s="44"/>
      <c r="H130" s="46"/>
      <c r="I130" s="46"/>
      <c r="J130" s="44"/>
      <c r="K130" s="44"/>
      <c r="L130" s="44"/>
      <c r="M130" s="48"/>
      <c r="N130" s="48"/>
      <c r="O130" s="48"/>
      <c r="P130" s="44"/>
      <c r="Q130" s="44"/>
      <c r="R130" s="44"/>
      <c r="S130" s="44"/>
      <c r="T130" s="44"/>
      <c r="U130" s="44"/>
      <c r="V130" s="44"/>
      <c r="W130" s="44"/>
      <c r="X130" s="44"/>
      <c r="Y130" s="44"/>
      <c r="Z130" s="44"/>
      <c r="AA130" s="44"/>
      <c r="AB130" s="44"/>
      <c r="AC130" s="44"/>
      <c r="AD130" s="45"/>
      <c r="AE130" s="44"/>
      <c r="AF130" s="44"/>
      <c r="AG130" s="44"/>
      <c r="AH130" s="44"/>
      <c r="AI130" s="44"/>
      <c r="AJ130" s="44"/>
      <c r="AK130" s="44"/>
      <c r="AL130" s="44"/>
      <c r="AM130" s="44"/>
      <c r="AN130" s="44"/>
      <c r="AO130" s="388"/>
      <c r="AP130" s="356"/>
    </row>
    <row r="131" spans="1:42" s="361" customFormat="1" x14ac:dyDescent="0.25">
      <c r="A131" s="186"/>
      <c r="B131" s="43"/>
      <c r="C131" s="399"/>
      <c r="D131" s="44"/>
      <c r="E131" s="46"/>
      <c r="F131" s="44"/>
      <c r="G131" s="44"/>
      <c r="H131" s="46"/>
      <c r="I131" s="46"/>
      <c r="J131" s="44"/>
      <c r="K131" s="44"/>
      <c r="L131" s="44"/>
      <c r="M131" s="48"/>
      <c r="N131" s="48"/>
      <c r="O131" s="48"/>
      <c r="P131" s="44"/>
      <c r="Q131" s="44"/>
      <c r="R131" s="44"/>
      <c r="S131" s="44"/>
      <c r="T131" s="44"/>
      <c r="U131" s="44"/>
      <c r="V131" s="44"/>
      <c r="W131" s="44"/>
      <c r="X131" s="44"/>
      <c r="Y131" s="44"/>
      <c r="Z131" s="44"/>
      <c r="AA131" s="44"/>
      <c r="AB131" s="44"/>
      <c r="AC131" s="44"/>
      <c r="AD131" s="45"/>
      <c r="AE131" s="44"/>
      <c r="AF131" s="44"/>
      <c r="AG131" s="44"/>
      <c r="AH131" s="44"/>
      <c r="AI131" s="44"/>
      <c r="AJ131" s="44"/>
      <c r="AK131" s="44"/>
      <c r="AL131" s="44"/>
      <c r="AM131" s="44"/>
      <c r="AN131" s="44"/>
      <c r="AO131" s="388"/>
      <c r="AP131" s="356"/>
    </row>
    <row r="132" spans="1:42" s="361" customFormat="1" x14ac:dyDescent="0.25">
      <c r="A132" s="186"/>
      <c r="B132" s="43"/>
      <c r="C132" s="399"/>
      <c r="D132" s="44"/>
      <c r="E132" s="46"/>
      <c r="F132" s="44"/>
      <c r="G132" s="44"/>
      <c r="H132" s="46"/>
      <c r="I132" s="46"/>
      <c r="J132" s="44"/>
      <c r="K132" s="44"/>
      <c r="L132" s="44"/>
      <c r="M132" s="48"/>
      <c r="N132" s="48"/>
      <c r="O132" s="48"/>
      <c r="P132" s="44"/>
      <c r="Q132" s="44"/>
      <c r="R132" s="44"/>
      <c r="S132" s="44"/>
      <c r="T132" s="44"/>
      <c r="U132" s="44"/>
      <c r="V132" s="44"/>
      <c r="W132" s="44"/>
      <c r="X132" s="44"/>
      <c r="Y132" s="44"/>
      <c r="Z132" s="44"/>
      <c r="AA132" s="44"/>
      <c r="AB132" s="44"/>
      <c r="AC132" s="44"/>
      <c r="AD132" s="45"/>
      <c r="AE132" s="44"/>
      <c r="AF132" s="44"/>
      <c r="AG132" s="44"/>
      <c r="AH132" s="44"/>
      <c r="AI132" s="44"/>
      <c r="AJ132" s="44"/>
      <c r="AK132" s="44"/>
      <c r="AL132" s="44"/>
      <c r="AM132" s="44"/>
      <c r="AN132" s="44"/>
      <c r="AO132" s="388"/>
      <c r="AP132" s="356"/>
    </row>
    <row r="133" spans="1:42" s="361" customFormat="1" x14ac:dyDescent="0.25">
      <c r="A133" s="186"/>
      <c r="B133" s="43"/>
      <c r="C133" s="399"/>
      <c r="D133" s="44"/>
      <c r="E133" s="46"/>
      <c r="F133" s="44"/>
      <c r="G133" s="44"/>
      <c r="H133" s="46"/>
      <c r="I133" s="46"/>
      <c r="J133" s="44"/>
      <c r="K133" s="44"/>
      <c r="L133" s="44"/>
      <c r="M133" s="48"/>
      <c r="N133" s="48"/>
      <c r="O133" s="48"/>
      <c r="P133" s="44"/>
      <c r="Q133" s="44"/>
      <c r="R133" s="44"/>
      <c r="S133" s="44"/>
      <c r="T133" s="44"/>
      <c r="U133" s="44"/>
      <c r="V133" s="44"/>
      <c r="W133" s="44"/>
      <c r="X133" s="44"/>
      <c r="Y133" s="44"/>
      <c r="Z133" s="44"/>
      <c r="AA133" s="44"/>
      <c r="AB133" s="44"/>
      <c r="AC133" s="44"/>
      <c r="AD133" s="45"/>
      <c r="AE133" s="44"/>
      <c r="AF133" s="44"/>
      <c r="AG133" s="44"/>
      <c r="AH133" s="44"/>
      <c r="AI133" s="44"/>
      <c r="AJ133" s="44"/>
      <c r="AK133" s="44"/>
      <c r="AL133" s="44"/>
      <c r="AM133" s="44"/>
      <c r="AN133" s="44"/>
      <c r="AO133" s="388"/>
      <c r="AP133" s="356"/>
    </row>
    <row r="134" spans="1:42" s="361" customFormat="1" x14ac:dyDescent="0.25">
      <c r="A134" s="186"/>
      <c r="B134" s="43"/>
      <c r="C134" s="399"/>
      <c r="D134" s="44"/>
      <c r="E134" s="46"/>
      <c r="F134" s="44"/>
      <c r="G134" s="44"/>
      <c r="H134" s="46"/>
      <c r="I134" s="46"/>
      <c r="J134" s="44"/>
      <c r="K134" s="44"/>
      <c r="L134" s="44"/>
      <c r="M134" s="48"/>
      <c r="N134" s="48"/>
      <c r="O134" s="48"/>
      <c r="P134" s="44"/>
      <c r="Q134" s="44"/>
      <c r="R134" s="44"/>
      <c r="S134" s="44"/>
      <c r="T134" s="44"/>
      <c r="U134" s="44"/>
      <c r="V134" s="44"/>
      <c r="W134" s="44"/>
      <c r="X134" s="44"/>
      <c r="Y134" s="44"/>
      <c r="Z134" s="44"/>
      <c r="AA134" s="44"/>
      <c r="AB134" s="44"/>
      <c r="AC134" s="44"/>
      <c r="AD134" s="45"/>
      <c r="AE134" s="44"/>
      <c r="AF134" s="44"/>
      <c r="AG134" s="44"/>
      <c r="AH134" s="44"/>
      <c r="AI134" s="44"/>
      <c r="AJ134" s="44"/>
      <c r="AK134" s="44"/>
      <c r="AL134" s="44"/>
      <c r="AM134" s="44"/>
      <c r="AN134" s="44"/>
      <c r="AO134" s="388"/>
      <c r="AP134" s="356"/>
    </row>
    <row r="135" spans="1:42" s="361" customFormat="1" x14ac:dyDescent="0.25">
      <c r="A135" s="186"/>
      <c r="B135" s="43"/>
      <c r="C135" s="399"/>
      <c r="D135" s="44"/>
      <c r="E135" s="46"/>
      <c r="F135" s="44"/>
      <c r="G135" s="44"/>
      <c r="H135" s="46"/>
      <c r="I135" s="46"/>
      <c r="J135" s="44"/>
      <c r="K135" s="44"/>
      <c r="L135" s="44"/>
      <c r="M135" s="48"/>
      <c r="N135" s="48"/>
      <c r="O135" s="48"/>
      <c r="P135" s="44"/>
      <c r="Q135" s="44"/>
      <c r="R135" s="44"/>
      <c r="S135" s="44"/>
      <c r="T135" s="44"/>
      <c r="U135" s="44"/>
      <c r="V135" s="44"/>
      <c r="W135" s="44"/>
      <c r="X135" s="44"/>
      <c r="Y135" s="44"/>
      <c r="Z135" s="44"/>
      <c r="AA135" s="44"/>
      <c r="AB135" s="44"/>
      <c r="AC135" s="44"/>
      <c r="AD135" s="45"/>
      <c r="AE135" s="44"/>
      <c r="AF135" s="44"/>
      <c r="AG135" s="44"/>
      <c r="AH135" s="44"/>
      <c r="AI135" s="44"/>
      <c r="AJ135" s="44"/>
      <c r="AK135" s="44"/>
      <c r="AL135" s="44"/>
      <c r="AM135" s="44"/>
      <c r="AN135" s="44"/>
      <c r="AO135" s="388"/>
      <c r="AP135" s="356"/>
    </row>
    <row r="136" spans="1:42" s="361" customFormat="1" x14ac:dyDescent="0.25">
      <c r="A136" s="186"/>
      <c r="B136" s="43"/>
      <c r="C136" s="399"/>
      <c r="D136" s="44"/>
      <c r="E136" s="46"/>
      <c r="F136" s="44"/>
      <c r="G136" s="44"/>
      <c r="H136" s="46"/>
      <c r="I136" s="46"/>
      <c r="J136" s="44"/>
      <c r="K136" s="44"/>
      <c r="L136" s="44"/>
      <c r="M136" s="48"/>
      <c r="N136" s="48"/>
      <c r="O136" s="48"/>
      <c r="P136" s="44"/>
      <c r="Q136" s="44"/>
      <c r="R136" s="44"/>
      <c r="S136" s="44"/>
      <c r="T136" s="44"/>
      <c r="U136" s="44"/>
      <c r="V136" s="44"/>
      <c r="W136" s="44"/>
      <c r="X136" s="44"/>
      <c r="Y136" s="44"/>
      <c r="Z136" s="44"/>
      <c r="AA136" s="44"/>
      <c r="AB136" s="44"/>
      <c r="AC136" s="44"/>
      <c r="AD136" s="45"/>
      <c r="AE136" s="44"/>
      <c r="AF136" s="44"/>
      <c r="AG136" s="44"/>
      <c r="AH136" s="44"/>
      <c r="AI136" s="44"/>
      <c r="AJ136" s="44"/>
      <c r="AK136" s="44"/>
      <c r="AL136" s="44"/>
      <c r="AM136" s="44"/>
      <c r="AN136" s="44"/>
      <c r="AO136" s="388"/>
      <c r="AP136" s="356"/>
    </row>
    <row r="137" spans="1:42" s="361" customFormat="1" x14ac:dyDescent="0.25">
      <c r="A137" s="186"/>
      <c r="B137" s="43"/>
      <c r="C137" s="399"/>
      <c r="D137" s="44"/>
      <c r="E137" s="46"/>
      <c r="F137" s="44"/>
      <c r="G137" s="44"/>
      <c r="H137" s="46"/>
      <c r="I137" s="46"/>
      <c r="J137" s="44"/>
      <c r="K137" s="44"/>
      <c r="L137" s="44"/>
      <c r="M137" s="48"/>
      <c r="N137" s="48"/>
      <c r="O137" s="48"/>
      <c r="P137" s="44"/>
      <c r="Q137" s="44"/>
      <c r="R137" s="44"/>
      <c r="S137" s="44"/>
      <c r="T137" s="44"/>
      <c r="U137" s="44"/>
      <c r="V137" s="44"/>
      <c r="W137" s="44"/>
      <c r="X137" s="44"/>
      <c r="Y137" s="44"/>
      <c r="Z137" s="44"/>
      <c r="AA137" s="44"/>
      <c r="AB137" s="44"/>
      <c r="AC137" s="44"/>
      <c r="AD137" s="45"/>
      <c r="AE137" s="44"/>
      <c r="AF137" s="44"/>
      <c r="AG137" s="44"/>
      <c r="AH137" s="44"/>
      <c r="AI137" s="44"/>
      <c r="AJ137" s="44"/>
      <c r="AK137" s="44"/>
      <c r="AL137" s="44"/>
      <c r="AM137" s="44"/>
      <c r="AN137" s="44"/>
      <c r="AO137" s="388"/>
      <c r="AP137" s="356"/>
    </row>
    <row r="138" spans="1:42" s="361" customFormat="1" x14ac:dyDescent="0.25">
      <c r="A138" s="186"/>
      <c r="B138" s="43"/>
      <c r="C138" s="399"/>
      <c r="D138" s="44"/>
      <c r="E138" s="46"/>
      <c r="F138" s="44"/>
      <c r="G138" s="44"/>
      <c r="H138" s="46"/>
      <c r="I138" s="46"/>
      <c r="J138" s="44"/>
      <c r="K138" s="44"/>
      <c r="L138" s="44"/>
      <c r="M138" s="48"/>
      <c r="N138" s="48"/>
      <c r="O138" s="48"/>
      <c r="P138" s="44"/>
      <c r="Q138" s="44"/>
      <c r="R138" s="44"/>
      <c r="S138" s="44"/>
      <c r="T138" s="44"/>
      <c r="U138" s="44"/>
      <c r="V138" s="44"/>
      <c r="W138" s="44"/>
      <c r="X138" s="44"/>
      <c r="Y138" s="44"/>
      <c r="Z138" s="44"/>
      <c r="AA138" s="44"/>
      <c r="AB138" s="44"/>
      <c r="AC138" s="44"/>
      <c r="AD138" s="45"/>
      <c r="AE138" s="44"/>
      <c r="AF138" s="44"/>
      <c r="AG138" s="44"/>
      <c r="AH138" s="44"/>
      <c r="AI138" s="44"/>
      <c r="AJ138" s="44"/>
      <c r="AK138" s="44"/>
      <c r="AL138" s="44"/>
      <c r="AM138" s="44"/>
      <c r="AN138" s="44"/>
      <c r="AO138" s="388"/>
      <c r="AP138" s="356"/>
    </row>
    <row r="139" spans="1:42" s="361" customFormat="1" x14ac:dyDescent="0.25">
      <c r="A139" s="186"/>
      <c r="B139" s="43"/>
      <c r="C139" s="399"/>
      <c r="D139" s="44"/>
      <c r="E139" s="46"/>
      <c r="F139" s="44"/>
      <c r="G139" s="44"/>
      <c r="H139" s="46"/>
      <c r="I139" s="46"/>
      <c r="J139" s="44"/>
      <c r="K139" s="44"/>
      <c r="L139" s="44"/>
      <c r="M139" s="48"/>
      <c r="N139" s="48"/>
      <c r="O139" s="48"/>
      <c r="P139" s="44"/>
      <c r="Q139" s="44"/>
      <c r="R139" s="44"/>
      <c r="S139" s="44"/>
      <c r="T139" s="44"/>
      <c r="U139" s="44"/>
      <c r="V139" s="44"/>
      <c r="W139" s="44"/>
      <c r="X139" s="44"/>
      <c r="Y139" s="44"/>
      <c r="Z139" s="44"/>
      <c r="AA139" s="44"/>
      <c r="AB139" s="44"/>
      <c r="AC139" s="44"/>
      <c r="AD139" s="45"/>
      <c r="AE139" s="44"/>
      <c r="AF139" s="44"/>
      <c r="AG139" s="44"/>
      <c r="AH139" s="44"/>
      <c r="AI139" s="44"/>
      <c r="AJ139" s="44"/>
      <c r="AK139" s="44"/>
      <c r="AL139" s="44"/>
      <c r="AM139" s="44"/>
      <c r="AN139" s="44"/>
      <c r="AO139" s="388"/>
      <c r="AP139" s="356"/>
    </row>
    <row r="140" spans="1:42" s="361" customFormat="1" x14ac:dyDescent="0.25">
      <c r="A140" s="186"/>
      <c r="B140" s="43"/>
      <c r="C140" s="399"/>
      <c r="D140" s="44"/>
      <c r="E140" s="46"/>
      <c r="F140" s="44"/>
      <c r="G140" s="44"/>
      <c r="H140" s="46"/>
      <c r="I140" s="46"/>
      <c r="J140" s="44"/>
      <c r="K140" s="44"/>
      <c r="L140" s="44"/>
      <c r="M140" s="48"/>
      <c r="N140" s="48"/>
      <c r="O140" s="48"/>
      <c r="P140" s="44"/>
      <c r="Q140" s="44"/>
      <c r="R140" s="44"/>
      <c r="S140" s="44"/>
      <c r="T140" s="44"/>
      <c r="U140" s="44"/>
      <c r="V140" s="44"/>
      <c r="W140" s="44"/>
      <c r="X140" s="44"/>
      <c r="Y140" s="44"/>
      <c r="Z140" s="44"/>
      <c r="AA140" s="44"/>
      <c r="AB140" s="44"/>
      <c r="AC140" s="44"/>
      <c r="AD140" s="45"/>
      <c r="AE140" s="44"/>
      <c r="AF140" s="44"/>
      <c r="AG140" s="44"/>
      <c r="AH140" s="44"/>
      <c r="AI140" s="44"/>
      <c r="AJ140" s="44"/>
      <c r="AK140" s="44"/>
      <c r="AL140" s="44"/>
      <c r="AM140" s="44"/>
      <c r="AN140" s="44"/>
      <c r="AO140" s="388"/>
      <c r="AP140" s="356"/>
    </row>
    <row r="141" spans="1:42" s="361" customFormat="1" x14ac:dyDescent="0.25">
      <c r="A141" s="186"/>
      <c r="B141" s="43"/>
      <c r="C141" s="399"/>
      <c r="D141" s="44"/>
      <c r="E141" s="46"/>
      <c r="F141" s="44"/>
      <c r="G141" s="44"/>
      <c r="H141" s="46"/>
      <c r="I141" s="46"/>
      <c r="J141" s="44"/>
      <c r="K141" s="44"/>
      <c r="L141" s="44"/>
      <c r="M141" s="48"/>
      <c r="N141" s="48"/>
      <c r="O141" s="48"/>
      <c r="P141" s="44"/>
      <c r="Q141" s="44"/>
      <c r="R141" s="44"/>
      <c r="S141" s="44"/>
      <c r="T141" s="44"/>
      <c r="U141" s="44"/>
      <c r="V141" s="44"/>
      <c r="W141" s="44"/>
      <c r="X141" s="44"/>
      <c r="Y141" s="44"/>
      <c r="Z141" s="44"/>
      <c r="AA141" s="44"/>
      <c r="AB141" s="44"/>
      <c r="AC141" s="44"/>
      <c r="AD141" s="45"/>
      <c r="AE141" s="44"/>
      <c r="AF141" s="44"/>
      <c r="AG141" s="44"/>
      <c r="AH141" s="44"/>
      <c r="AI141" s="44"/>
      <c r="AJ141" s="44"/>
      <c r="AK141" s="44"/>
      <c r="AL141" s="44"/>
      <c r="AM141" s="44"/>
      <c r="AN141" s="44"/>
      <c r="AO141" s="388"/>
      <c r="AP141" s="356"/>
    </row>
    <row r="142" spans="1:42" s="361" customFormat="1" x14ac:dyDescent="0.25">
      <c r="A142" s="186"/>
      <c r="B142" s="43"/>
      <c r="C142" s="399"/>
      <c r="D142" s="44"/>
      <c r="E142" s="46"/>
      <c r="F142" s="44"/>
      <c r="G142" s="44"/>
      <c r="H142" s="46"/>
      <c r="I142" s="46"/>
      <c r="J142" s="44"/>
      <c r="K142" s="44"/>
      <c r="L142" s="44"/>
      <c r="M142" s="48"/>
      <c r="N142" s="48"/>
      <c r="O142" s="48"/>
      <c r="P142" s="44"/>
      <c r="Q142" s="44"/>
      <c r="R142" s="44"/>
      <c r="S142" s="44"/>
      <c r="T142" s="44"/>
      <c r="U142" s="44"/>
      <c r="V142" s="44"/>
      <c r="W142" s="44"/>
      <c r="X142" s="44"/>
      <c r="Y142" s="44"/>
      <c r="Z142" s="44"/>
      <c r="AA142" s="44"/>
      <c r="AB142" s="44"/>
      <c r="AC142" s="44"/>
      <c r="AD142" s="45"/>
      <c r="AE142" s="44"/>
      <c r="AF142" s="44"/>
      <c r="AG142" s="44"/>
      <c r="AH142" s="44"/>
      <c r="AI142" s="44"/>
      <c r="AJ142" s="44"/>
      <c r="AK142" s="44"/>
      <c r="AL142" s="44"/>
      <c r="AM142" s="44"/>
      <c r="AN142" s="44"/>
      <c r="AO142" s="388"/>
      <c r="AP142" s="356"/>
    </row>
    <row r="143" spans="1:42" s="361" customFormat="1" x14ac:dyDescent="0.25">
      <c r="A143" s="186"/>
      <c r="B143" s="43"/>
      <c r="C143" s="399"/>
      <c r="D143" s="44"/>
      <c r="E143" s="46"/>
      <c r="F143" s="44"/>
      <c r="G143" s="44"/>
      <c r="H143" s="46"/>
      <c r="I143" s="46"/>
      <c r="J143" s="44"/>
      <c r="K143" s="44"/>
      <c r="L143" s="44"/>
      <c r="M143" s="48"/>
      <c r="N143" s="48"/>
      <c r="O143" s="48"/>
      <c r="P143" s="44"/>
      <c r="Q143" s="44"/>
      <c r="R143" s="44"/>
      <c r="S143" s="44"/>
      <c r="T143" s="44"/>
      <c r="U143" s="44"/>
      <c r="V143" s="44"/>
      <c r="W143" s="44"/>
      <c r="X143" s="44"/>
      <c r="Y143" s="44"/>
      <c r="Z143" s="44"/>
      <c r="AA143" s="44"/>
      <c r="AB143" s="44"/>
      <c r="AC143" s="44"/>
      <c r="AD143" s="45"/>
      <c r="AE143" s="44"/>
      <c r="AF143" s="44"/>
      <c r="AG143" s="44"/>
      <c r="AH143" s="44"/>
      <c r="AI143" s="44"/>
      <c r="AJ143" s="44"/>
      <c r="AK143" s="44"/>
      <c r="AL143" s="44"/>
      <c r="AM143" s="44"/>
      <c r="AN143" s="44"/>
      <c r="AO143" s="388"/>
      <c r="AP143" s="356"/>
    </row>
    <row r="144" spans="1:42" s="361" customFormat="1" x14ac:dyDescent="0.25">
      <c r="A144" s="186"/>
      <c r="B144" s="43"/>
      <c r="C144" s="399"/>
      <c r="D144" s="44"/>
      <c r="E144" s="46"/>
      <c r="F144" s="44"/>
      <c r="G144" s="44"/>
      <c r="H144" s="46"/>
      <c r="I144" s="46"/>
      <c r="J144" s="44"/>
      <c r="K144" s="44"/>
      <c r="L144" s="44"/>
      <c r="M144" s="48"/>
      <c r="N144" s="48"/>
      <c r="O144" s="48"/>
      <c r="P144" s="44"/>
      <c r="Q144" s="44"/>
      <c r="R144" s="44"/>
      <c r="S144" s="44"/>
      <c r="T144" s="44"/>
      <c r="U144" s="44"/>
      <c r="V144" s="44"/>
      <c r="W144" s="44"/>
      <c r="X144" s="44"/>
      <c r="Y144" s="44"/>
      <c r="Z144" s="44"/>
      <c r="AA144" s="44"/>
      <c r="AB144" s="44"/>
      <c r="AC144" s="44"/>
      <c r="AD144" s="45"/>
      <c r="AE144" s="44"/>
      <c r="AF144" s="44"/>
      <c r="AG144" s="44"/>
      <c r="AH144" s="44"/>
      <c r="AI144" s="44"/>
      <c r="AJ144" s="44"/>
      <c r="AK144" s="44"/>
      <c r="AL144" s="44"/>
      <c r="AM144" s="44"/>
      <c r="AN144" s="44"/>
      <c r="AO144" s="388"/>
      <c r="AP144" s="356"/>
    </row>
    <row r="145" spans="1:45" s="361" customFormat="1" x14ac:dyDescent="0.25">
      <c r="A145" s="186"/>
      <c r="B145" s="43"/>
      <c r="C145" s="399"/>
      <c r="D145" s="44"/>
      <c r="E145" s="46"/>
      <c r="F145" s="44"/>
      <c r="G145" s="44"/>
      <c r="H145" s="46"/>
      <c r="I145" s="46"/>
      <c r="J145" s="44"/>
      <c r="K145" s="44"/>
      <c r="L145" s="44"/>
      <c r="M145" s="48"/>
      <c r="N145" s="48"/>
      <c r="O145" s="48"/>
      <c r="P145" s="44"/>
      <c r="Q145" s="44"/>
      <c r="R145" s="44"/>
      <c r="S145" s="44"/>
      <c r="T145" s="44"/>
      <c r="U145" s="44"/>
      <c r="V145" s="44"/>
      <c r="W145" s="44"/>
      <c r="X145" s="44"/>
      <c r="Y145" s="44"/>
      <c r="Z145" s="44"/>
      <c r="AA145" s="44"/>
      <c r="AB145" s="44"/>
      <c r="AC145" s="44"/>
      <c r="AD145" s="45"/>
      <c r="AE145" s="44"/>
      <c r="AF145" s="44"/>
      <c r="AG145" s="44"/>
      <c r="AH145" s="44"/>
      <c r="AI145" s="44"/>
      <c r="AJ145" s="44"/>
      <c r="AK145" s="44"/>
      <c r="AL145" s="44"/>
      <c r="AM145" s="44"/>
      <c r="AN145" s="44"/>
      <c r="AO145" s="388"/>
      <c r="AP145" s="356"/>
    </row>
    <row r="146" spans="1:45" s="361" customFormat="1" x14ac:dyDescent="0.25">
      <c r="A146" s="186"/>
      <c r="B146" s="43"/>
      <c r="C146" s="399"/>
      <c r="D146" s="44"/>
      <c r="E146" s="46"/>
      <c r="F146" s="44"/>
      <c r="G146" s="44"/>
      <c r="H146" s="46"/>
      <c r="I146" s="46"/>
      <c r="J146" s="44"/>
      <c r="K146" s="44"/>
      <c r="L146" s="44"/>
      <c r="M146" s="48"/>
      <c r="N146" s="48"/>
      <c r="O146" s="48"/>
      <c r="P146" s="44"/>
      <c r="Q146" s="44"/>
      <c r="R146" s="44"/>
      <c r="S146" s="44"/>
      <c r="T146" s="44"/>
      <c r="U146" s="44"/>
      <c r="V146" s="44"/>
      <c r="W146" s="44"/>
      <c r="X146" s="44"/>
      <c r="Y146" s="44"/>
      <c r="Z146" s="44"/>
      <c r="AA146" s="44"/>
      <c r="AB146" s="44"/>
      <c r="AC146" s="44"/>
      <c r="AD146" s="45"/>
      <c r="AE146" s="44"/>
      <c r="AF146" s="44"/>
      <c r="AG146" s="44"/>
      <c r="AH146" s="44"/>
      <c r="AI146" s="44"/>
      <c r="AJ146" s="44"/>
      <c r="AK146" s="44"/>
      <c r="AL146" s="44"/>
      <c r="AM146" s="44"/>
      <c r="AN146" s="44"/>
      <c r="AO146" s="388"/>
      <c r="AP146" s="356"/>
    </row>
    <row r="147" spans="1:45" s="361" customFormat="1" x14ac:dyDescent="0.25">
      <c r="A147" s="186"/>
      <c r="B147" s="43"/>
      <c r="C147" s="399"/>
      <c r="D147" s="44"/>
      <c r="E147" s="46"/>
      <c r="F147" s="44"/>
      <c r="G147" s="44"/>
      <c r="H147" s="46"/>
      <c r="I147" s="46"/>
      <c r="J147" s="44"/>
      <c r="K147" s="44"/>
      <c r="L147" s="44"/>
      <c r="M147" s="48"/>
      <c r="N147" s="48"/>
      <c r="O147" s="48"/>
      <c r="P147" s="44"/>
      <c r="Q147" s="44"/>
      <c r="R147" s="44"/>
      <c r="S147" s="44"/>
      <c r="T147" s="44"/>
      <c r="U147" s="44"/>
      <c r="V147" s="44"/>
      <c r="W147" s="44"/>
      <c r="X147" s="44"/>
      <c r="Y147" s="44"/>
      <c r="Z147" s="44"/>
      <c r="AA147" s="44"/>
      <c r="AB147" s="44"/>
      <c r="AC147" s="44"/>
      <c r="AD147" s="45"/>
      <c r="AE147" s="44"/>
      <c r="AF147" s="44"/>
      <c r="AG147" s="44"/>
      <c r="AH147" s="44"/>
      <c r="AI147" s="44"/>
      <c r="AJ147" s="44"/>
      <c r="AK147" s="44"/>
      <c r="AL147" s="44"/>
      <c r="AM147" s="44"/>
      <c r="AN147" s="44"/>
      <c r="AO147" s="388"/>
      <c r="AP147" s="356"/>
    </row>
    <row r="148" spans="1:45" s="361" customFormat="1" x14ac:dyDescent="0.25">
      <c r="A148" s="186"/>
      <c r="B148" s="43"/>
      <c r="C148" s="399"/>
      <c r="D148" s="44"/>
      <c r="E148" s="46"/>
      <c r="F148" s="44"/>
      <c r="G148" s="44"/>
      <c r="H148" s="46"/>
      <c r="I148" s="46"/>
      <c r="J148" s="44"/>
      <c r="K148" s="44"/>
      <c r="L148" s="44"/>
      <c r="M148" s="48"/>
      <c r="N148" s="48"/>
      <c r="O148" s="48"/>
      <c r="P148" s="44"/>
      <c r="Q148" s="44"/>
      <c r="R148" s="44"/>
      <c r="S148" s="44"/>
      <c r="T148" s="44"/>
      <c r="U148" s="44"/>
      <c r="V148" s="44"/>
      <c r="W148" s="44"/>
      <c r="X148" s="44"/>
      <c r="Y148" s="44"/>
      <c r="Z148" s="44"/>
      <c r="AA148" s="44"/>
      <c r="AB148" s="44"/>
      <c r="AC148" s="44"/>
      <c r="AD148" s="45"/>
      <c r="AE148" s="44"/>
      <c r="AF148" s="44"/>
      <c r="AG148" s="44"/>
      <c r="AH148" s="44"/>
      <c r="AI148" s="44"/>
      <c r="AJ148" s="44"/>
      <c r="AK148" s="44"/>
      <c r="AL148" s="44"/>
      <c r="AM148" s="44"/>
      <c r="AN148" s="44"/>
      <c r="AO148" s="388"/>
      <c r="AP148" s="356"/>
    </row>
    <row r="149" spans="1:45" s="361" customFormat="1" x14ac:dyDescent="0.25">
      <c r="A149" s="186"/>
      <c r="B149" s="43"/>
      <c r="C149" s="399"/>
      <c r="D149" s="44"/>
      <c r="E149" s="46"/>
      <c r="F149" s="44"/>
      <c r="G149" s="44"/>
      <c r="H149" s="46"/>
      <c r="I149" s="46"/>
      <c r="J149" s="44"/>
      <c r="K149" s="44"/>
      <c r="L149" s="44"/>
      <c r="M149" s="48"/>
      <c r="N149" s="48"/>
      <c r="O149" s="48"/>
      <c r="P149" s="44"/>
      <c r="Q149" s="44"/>
      <c r="R149" s="44"/>
      <c r="S149" s="44"/>
      <c r="T149" s="44"/>
      <c r="U149" s="44"/>
      <c r="V149" s="44"/>
      <c r="W149" s="44"/>
      <c r="X149" s="44"/>
      <c r="Y149" s="44"/>
      <c r="Z149" s="44"/>
      <c r="AA149" s="44"/>
      <c r="AB149" s="44"/>
      <c r="AC149" s="44"/>
      <c r="AD149" s="45"/>
      <c r="AE149" s="44"/>
      <c r="AF149" s="44"/>
      <c r="AG149" s="44"/>
      <c r="AH149" s="44"/>
      <c r="AI149" s="44"/>
      <c r="AJ149" s="44"/>
      <c r="AK149" s="44"/>
      <c r="AL149" s="44"/>
      <c r="AM149" s="44"/>
      <c r="AN149" s="44"/>
      <c r="AO149" s="388"/>
      <c r="AP149" s="356"/>
    </row>
    <row r="150" spans="1:45" s="361" customFormat="1" x14ac:dyDescent="0.25">
      <c r="A150" s="186"/>
      <c r="B150" s="43"/>
      <c r="C150" s="399"/>
      <c r="D150" s="44"/>
      <c r="E150" s="46"/>
      <c r="F150" s="44"/>
      <c r="G150" s="44"/>
      <c r="H150" s="46"/>
      <c r="I150" s="46"/>
      <c r="J150" s="44"/>
      <c r="K150" s="44"/>
      <c r="L150" s="44"/>
      <c r="M150" s="48"/>
      <c r="N150" s="48"/>
      <c r="O150" s="48"/>
      <c r="P150" s="44"/>
      <c r="Q150" s="44"/>
      <c r="R150" s="44"/>
      <c r="S150" s="44"/>
      <c r="T150" s="44"/>
      <c r="U150" s="44"/>
      <c r="V150" s="44"/>
      <c r="W150" s="44"/>
      <c r="X150" s="44"/>
      <c r="Y150" s="44"/>
      <c r="Z150" s="44"/>
      <c r="AA150" s="44"/>
      <c r="AB150" s="44"/>
      <c r="AC150" s="44"/>
      <c r="AD150" s="45"/>
      <c r="AE150" s="44"/>
      <c r="AF150" s="44"/>
      <c r="AG150" s="44"/>
      <c r="AH150" s="44"/>
      <c r="AI150" s="44"/>
      <c r="AJ150" s="44"/>
      <c r="AK150" s="44"/>
      <c r="AL150" s="44"/>
      <c r="AM150" s="44"/>
      <c r="AN150" s="44"/>
      <c r="AO150" s="388"/>
      <c r="AP150" s="356"/>
    </row>
    <row r="151" spans="1:45" x14ac:dyDescent="0.25">
      <c r="C151" s="399"/>
      <c r="D151" s="44"/>
      <c r="E151" s="46"/>
      <c r="F151" s="44"/>
      <c r="G151" s="44"/>
      <c r="H151" s="46"/>
      <c r="I151" s="46"/>
      <c r="J151" s="44"/>
      <c r="K151" s="44"/>
      <c r="L151" s="44"/>
      <c r="M151" s="48"/>
      <c r="N151" s="48"/>
      <c r="O151" s="48"/>
      <c r="P151" s="44"/>
      <c r="Q151" s="44"/>
      <c r="R151" s="44"/>
      <c r="S151" s="44"/>
      <c r="T151" s="44"/>
      <c r="U151" s="44"/>
      <c r="V151" s="44"/>
      <c r="W151" s="44"/>
      <c r="X151" s="44"/>
      <c r="Y151" s="44"/>
      <c r="Z151" s="44"/>
      <c r="AA151" s="44"/>
      <c r="AB151" s="44"/>
      <c r="AC151" s="44"/>
      <c r="AD151" s="45"/>
      <c r="AE151" s="44"/>
      <c r="AF151" s="44"/>
      <c r="AG151" s="44"/>
      <c r="AH151" s="44"/>
      <c r="AI151" s="44"/>
      <c r="AJ151" s="44"/>
      <c r="AK151" s="44"/>
      <c r="AL151" s="44"/>
      <c r="AM151" s="44"/>
      <c r="AN151" s="44"/>
      <c r="AO151" s="388"/>
      <c r="AP151" s="356"/>
    </row>
    <row r="152" spans="1:45" x14ac:dyDescent="0.25">
      <c r="C152" s="399"/>
      <c r="D152" s="44"/>
      <c r="E152" s="46"/>
      <c r="F152" s="44"/>
      <c r="G152" s="44"/>
      <c r="H152" s="46"/>
      <c r="I152" s="46"/>
      <c r="J152" s="44"/>
      <c r="K152" s="190"/>
      <c r="L152" s="190"/>
      <c r="M152" s="154"/>
      <c r="N152" s="154"/>
      <c r="O152" s="154"/>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60"/>
      <c r="AP152" s="363"/>
    </row>
    <row r="153" spans="1:45" x14ac:dyDescent="0.25">
      <c r="C153" s="399"/>
      <c r="D153" s="44"/>
      <c r="E153" s="46"/>
      <c r="F153" s="44"/>
      <c r="G153" s="44"/>
      <c r="H153" s="46"/>
      <c r="I153" s="46"/>
      <c r="J153" s="44"/>
      <c r="K153" s="190"/>
      <c r="L153" s="190"/>
      <c r="M153" s="154"/>
      <c r="N153" s="154"/>
      <c r="O153" s="154"/>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60"/>
      <c r="AP153" s="363"/>
    </row>
    <row r="154" spans="1:45" x14ac:dyDescent="0.25">
      <c r="C154" s="399"/>
      <c r="D154" s="44"/>
      <c r="E154" s="46"/>
      <c r="F154" s="44"/>
      <c r="G154" s="44"/>
      <c r="H154" s="46"/>
      <c r="I154" s="46"/>
      <c r="J154" s="44"/>
      <c r="K154" s="190"/>
      <c r="L154" s="190"/>
      <c r="M154" s="154"/>
      <c r="N154" s="154"/>
      <c r="O154" s="154"/>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60"/>
      <c r="AP154" s="363"/>
      <c r="AQ154" s="357"/>
      <c r="AR154" s="357"/>
    </row>
    <row r="155" spans="1:45" s="188" customFormat="1" x14ac:dyDescent="0.25">
      <c r="B155" s="43"/>
      <c r="C155" s="399"/>
      <c r="D155" s="44"/>
      <c r="E155" s="46"/>
      <c r="F155" s="44"/>
      <c r="G155" s="44"/>
      <c r="H155" s="46"/>
      <c r="I155" s="46"/>
      <c r="J155" s="44"/>
      <c r="K155" s="190"/>
      <c r="L155" s="190"/>
      <c r="M155" s="154"/>
      <c r="N155" s="154"/>
      <c r="O155" s="154"/>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60"/>
      <c r="AP155" s="363"/>
      <c r="AQ155" s="357"/>
      <c r="AR155" s="357"/>
      <c r="AS155" s="357"/>
    </row>
    <row r="156" spans="1:45" s="188" customFormat="1" x14ac:dyDescent="0.25">
      <c r="B156" s="43"/>
      <c r="C156" s="51"/>
      <c r="D156" s="190"/>
      <c r="E156" s="190"/>
      <c r="F156" s="190"/>
      <c r="G156" s="190"/>
      <c r="H156" s="190"/>
      <c r="I156" s="190"/>
      <c r="J156" s="190"/>
      <c r="K156" s="190"/>
      <c r="L156" s="190"/>
      <c r="M156" s="154"/>
      <c r="N156" s="154"/>
      <c r="O156" s="154"/>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60"/>
      <c r="AP156" s="363"/>
      <c r="AQ156" s="357"/>
      <c r="AR156" s="357"/>
      <c r="AS156" s="357"/>
    </row>
    <row r="157" spans="1:45" s="188" customFormat="1" x14ac:dyDescent="0.25">
      <c r="B157" s="43"/>
      <c r="C157" s="51"/>
      <c r="D157" s="190"/>
      <c r="E157" s="190"/>
      <c r="F157" s="190"/>
      <c r="G157" s="190"/>
      <c r="H157" s="190"/>
      <c r="I157" s="190"/>
      <c r="J157" s="190"/>
      <c r="K157" s="190"/>
      <c r="L157" s="190"/>
      <c r="M157" s="154"/>
      <c r="N157" s="154"/>
      <c r="O157" s="154"/>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60"/>
      <c r="AP157" s="363"/>
      <c r="AQ157" s="357"/>
      <c r="AR157" s="357"/>
      <c r="AS157" s="357"/>
    </row>
    <row r="158" spans="1:45" s="188" customFormat="1" x14ac:dyDescent="0.25">
      <c r="B158" s="43"/>
      <c r="C158" s="51"/>
      <c r="D158" s="190"/>
      <c r="E158" s="190"/>
      <c r="F158" s="190"/>
      <c r="G158" s="190"/>
      <c r="H158" s="190"/>
      <c r="I158" s="190"/>
      <c r="J158" s="190"/>
      <c r="K158" s="190"/>
      <c r="L158" s="190"/>
      <c r="M158" s="154"/>
      <c r="N158" s="154"/>
      <c r="O158" s="154"/>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60"/>
      <c r="AP158" s="363"/>
      <c r="AQ158" s="357"/>
      <c r="AR158" s="357"/>
      <c r="AS158" s="357"/>
    </row>
    <row r="159" spans="1:45" s="188" customFormat="1" x14ac:dyDescent="0.25">
      <c r="B159" s="43"/>
      <c r="C159" s="51"/>
      <c r="D159" s="190"/>
      <c r="E159" s="190"/>
      <c r="F159" s="190"/>
      <c r="G159" s="190"/>
      <c r="H159" s="190"/>
      <c r="I159" s="190"/>
      <c r="J159" s="190"/>
      <c r="K159" s="190"/>
      <c r="L159" s="190"/>
      <c r="M159" s="154"/>
      <c r="N159" s="154"/>
      <c r="O159" s="154"/>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60"/>
      <c r="AP159" s="363"/>
      <c r="AQ159" s="357"/>
      <c r="AR159" s="357"/>
      <c r="AS159" s="357"/>
    </row>
    <row r="160" spans="1:45" s="188" customFormat="1" x14ac:dyDescent="0.25">
      <c r="B160" s="43"/>
      <c r="C160" s="51"/>
      <c r="D160" s="190"/>
      <c r="E160" s="190"/>
      <c r="F160" s="190"/>
      <c r="G160" s="190"/>
      <c r="H160" s="190"/>
      <c r="I160" s="190"/>
      <c r="J160" s="190"/>
      <c r="K160" s="190"/>
      <c r="L160" s="190"/>
      <c r="M160" s="154"/>
      <c r="N160" s="154"/>
      <c r="O160" s="154"/>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60"/>
      <c r="AP160" s="363"/>
      <c r="AQ160" s="357"/>
      <c r="AR160" s="357"/>
      <c r="AS160" s="357"/>
    </row>
    <row r="161" spans="2:45" s="188" customFormat="1" x14ac:dyDescent="0.25">
      <c r="B161" s="43"/>
      <c r="C161" s="52"/>
      <c r="D161" s="53"/>
      <c r="E161" s="53"/>
      <c r="F161" s="53"/>
      <c r="G161" s="53"/>
      <c r="H161" s="53"/>
      <c r="I161" s="53"/>
      <c r="J161" s="53"/>
      <c r="K161" s="53"/>
      <c r="L161" s="53"/>
      <c r="M161" s="155"/>
      <c r="N161" s="155"/>
      <c r="O161" s="155"/>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62"/>
      <c r="AP161" s="363"/>
      <c r="AQ161" s="357"/>
      <c r="AR161" s="357"/>
      <c r="AS161" s="357"/>
    </row>
    <row r="162" spans="2:45" s="188" customFormat="1" x14ac:dyDescent="0.25">
      <c r="B162" s="43"/>
      <c r="C162" s="187"/>
      <c r="D162" s="187"/>
      <c r="E162" s="187"/>
      <c r="F162" s="187"/>
      <c r="G162" s="187"/>
      <c r="H162" s="187"/>
      <c r="I162" s="187"/>
      <c r="J162" s="187"/>
      <c r="K162" s="187"/>
      <c r="L162" s="187"/>
      <c r="M162" s="156"/>
      <c r="N162" s="156"/>
      <c r="O162" s="156"/>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363"/>
      <c r="AQ162" s="357"/>
      <c r="AR162" s="357"/>
      <c r="AS162" s="357"/>
    </row>
    <row r="163" spans="2:45" s="188" customFormat="1" x14ac:dyDescent="0.25">
      <c r="B163" s="43"/>
      <c r="C163" s="187"/>
      <c r="D163" s="187"/>
      <c r="E163" s="187"/>
      <c r="F163" s="187"/>
      <c r="G163" s="187"/>
      <c r="H163" s="187"/>
      <c r="I163" s="187"/>
      <c r="J163" s="187"/>
      <c r="K163" s="187"/>
      <c r="L163" s="187"/>
      <c r="M163" s="156"/>
      <c r="N163" s="156"/>
      <c r="O163" s="156"/>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363"/>
      <c r="AQ163" s="357"/>
      <c r="AR163" s="357"/>
      <c r="AS163" s="357"/>
    </row>
    <row r="164" spans="2:45" s="188" customFormat="1" x14ac:dyDescent="0.25">
      <c r="B164" s="43"/>
      <c r="C164" s="187"/>
      <c r="D164" s="187"/>
      <c r="E164" s="187"/>
      <c r="F164" s="187"/>
      <c r="G164" s="187"/>
      <c r="H164" s="187"/>
      <c r="I164" s="187"/>
      <c r="J164" s="187"/>
      <c r="K164" s="187"/>
      <c r="L164" s="187"/>
      <c r="M164" s="156"/>
      <c r="N164" s="156"/>
      <c r="O164" s="156"/>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363"/>
      <c r="AQ164" s="357"/>
      <c r="AR164" s="357"/>
      <c r="AS164" s="357"/>
    </row>
    <row r="165" spans="2:45" s="188" customFormat="1" x14ac:dyDescent="0.25">
      <c r="B165" s="43"/>
      <c r="C165" s="187"/>
      <c r="D165" s="187"/>
      <c r="E165" s="187"/>
      <c r="F165" s="187"/>
      <c r="G165" s="187"/>
      <c r="H165" s="187"/>
      <c r="I165" s="187"/>
      <c r="J165" s="187"/>
      <c r="K165" s="187"/>
      <c r="L165" s="187"/>
      <c r="M165" s="156"/>
      <c r="N165" s="156"/>
      <c r="O165" s="156"/>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363"/>
      <c r="AQ165" s="357"/>
      <c r="AR165" s="357"/>
      <c r="AS165" s="357"/>
    </row>
    <row r="166" spans="2:45" s="188" customFormat="1" x14ac:dyDescent="0.25">
      <c r="B166" s="43"/>
      <c r="C166" s="187"/>
      <c r="D166" s="187"/>
      <c r="E166" s="187"/>
      <c r="F166" s="187"/>
      <c r="G166" s="187"/>
      <c r="H166" s="187"/>
      <c r="I166" s="187"/>
      <c r="J166" s="187"/>
      <c r="K166" s="187"/>
      <c r="L166" s="187"/>
      <c r="M166" s="156"/>
      <c r="N166" s="156"/>
      <c r="O166" s="156"/>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363"/>
      <c r="AQ166" s="357"/>
      <c r="AR166" s="357"/>
      <c r="AS166" s="357"/>
    </row>
    <row r="167" spans="2:45" s="188" customFormat="1" x14ac:dyDescent="0.25">
      <c r="B167" s="43"/>
      <c r="C167" s="187"/>
      <c r="D167" s="187"/>
      <c r="E167" s="187"/>
      <c r="F167" s="187"/>
      <c r="G167" s="187"/>
      <c r="H167" s="187"/>
      <c r="I167" s="187"/>
      <c r="J167" s="187"/>
      <c r="K167" s="187"/>
      <c r="L167" s="187"/>
      <c r="M167" s="156"/>
      <c r="N167" s="156"/>
      <c r="O167" s="156"/>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363"/>
      <c r="AQ167" s="357"/>
      <c r="AR167" s="357"/>
      <c r="AS167" s="357"/>
    </row>
    <row r="168" spans="2:45" s="188" customFormat="1" x14ac:dyDescent="0.25">
      <c r="B168" s="43"/>
      <c r="C168" s="187"/>
      <c r="D168" s="187"/>
      <c r="E168" s="187"/>
      <c r="F168" s="187"/>
      <c r="G168" s="187"/>
      <c r="H168" s="187"/>
      <c r="I168" s="187"/>
      <c r="J168" s="187"/>
      <c r="K168" s="187"/>
      <c r="L168" s="187"/>
      <c r="M168" s="156"/>
      <c r="N168" s="156"/>
      <c r="O168" s="156"/>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363"/>
      <c r="AQ168" s="357"/>
      <c r="AR168" s="357"/>
      <c r="AS168" s="357"/>
    </row>
    <row r="169" spans="2:45" s="188" customFormat="1" x14ac:dyDescent="0.25">
      <c r="B169" s="43"/>
      <c r="C169" s="187"/>
      <c r="D169" s="187"/>
      <c r="E169" s="187"/>
      <c r="F169" s="187"/>
      <c r="G169" s="187"/>
      <c r="H169" s="187"/>
      <c r="I169" s="187"/>
      <c r="J169" s="187"/>
      <c r="K169" s="187"/>
      <c r="L169" s="187"/>
      <c r="M169" s="156"/>
      <c r="N169" s="156"/>
      <c r="O169" s="156"/>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363"/>
      <c r="AQ169" s="357"/>
      <c r="AR169" s="357"/>
      <c r="AS169" s="357"/>
    </row>
    <row r="170" spans="2:45" s="188" customFormat="1" x14ac:dyDescent="0.25">
      <c r="B170" s="43"/>
      <c r="C170" s="187"/>
      <c r="D170" s="187"/>
      <c r="E170" s="187"/>
      <c r="F170" s="187"/>
      <c r="G170" s="187"/>
      <c r="H170" s="187"/>
      <c r="I170" s="187"/>
      <c r="J170" s="187"/>
      <c r="K170" s="187"/>
      <c r="L170" s="187"/>
      <c r="M170" s="156"/>
      <c r="N170" s="156"/>
      <c r="O170" s="156"/>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363"/>
      <c r="AQ170" s="357"/>
      <c r="AR170" s="357"/>
      <c r="AS170" s="357"/>
    </row>
    <row r="171" spans="2:45" s="188" customFormat="1" x14ac:dyDescent="0.25">
      <c r="B171" s="43"/>
      <c r="C171" s="187"/>
      <c r="D171" s="187"/>
      <c r="E171" s="187"/>
      <c r="F171" s="187"/>
      <c r="G171" s="187"/>
      <c r="H171" s="187"/>
      <c r="I171" s="187"/>
      <c r="J171" s="187"/>
      <c r="K171" s="187"/>
      <c r="L171" s="187"/>
      <c r="M171" s="156"/>
      <c r="N171" s="156"/>
      <c r="O171" s="156"/>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363"/>
      <c r="AQ171" s="357"/>
      <c r="AR171" s="357"/>
      <c r="AS171" s="357"/>
    </row>
    <row r="172" spans="2:45" s="188" customFormat="1" x14ac:dyDescent="0.25">
      <c r="B172" s="43"/>
      <c r="C172" s="187"/>
      <c r="D172" s="187"/>
      <c r="E172" s="187"/>
      <c r="F172" s="187"/>
      <c r="G172" s="187"/>
      <c r="H172" s="187"/>
      <c r="I172" s="187"/>
      <c r="J172" s="187"/>
      <c r="K172" s="187"/>
      <c r="L172" s="187"/>
      <c r="M172" s="156"/>
      <c r="N172" s="156"/>
      <c r="O172" s="156"/>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363"/>
      <c r="AQ172" s="357"/>
      <c r="AR172" s="357"/>
      <c r="AS172" s="357"/>
    </row>
    <row r="173" spans="2:45" s="188" customFormat="1" x14ac:dyDescent="0.25">
      <c r="B173" s="43"/>
      <c r="C173" s="187"/>
      <c r="D173" s="187"/>
      <c r="E173" s="187"/>
      <c r="F173" s="187"/>
      <c r="G173" s="187"/>
      <c r="H173" s="187"/>
      <c r="I173" s="187"/>
      <c r="J173" s="187"/>
      <c r="K173" s="187"/>
      <c r="L173" s="187"/>
      <c r="M173" s="156"/>
      <c r="N173" s="156"/>
      <c r="O173" s="156"/>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363"/>
      <c r="AQ173" s="357"/>
      <c r="AR173" s="357"/>
      <c r="AS173" s="357"/>
    </row>
    <row r="174" spans="2:45" s="188" customFormat="1" x14ac:dyDescent="0.25">
      <c r="B174" s="43"/>
      <c r="C174" s="187"/>
      <c r="D174" s="187"/>
      <c r="E174" s="187"/>
      <c r="F174" s="187"/>
      <c r="G174" s="187"/>
      <c r="H174" s="187"/>
      <c r="I174" s="187"/>
      <c r="J174" s="187"/>
      <c r="K174" s="187"/>
      <c r="L174" s="187"/>
      <c r="M174" s="156"/>
      <c r="N174" s="156"/>
      <c r="O174" s="156"/>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363"/>
      <c r="AQ174" s="357"/>
      <c r="AR174" s="357"/>
      <c r="AS174" s="357"/>
    </row>
    <row r="175" spans="2:45" s="188" customFormat="1" x14ac:dyDescent="0.25">
      <c r="B175" s="43"/>
      <c r="C175" s="187"/>
      <c r="D175" s="187"/>
      <c r="E175" s="187"/>
      <c r="F175" s="187"/>
      <c r="G175" s="187"/>
      <c r="H175" s="187"/>
      <c r="I175" s="187"/>
      <c r="J175" s="187"/>
      <c r="K175" s="187"/>
      <c r="L175" s="187"/>
      <c r="M175" s="156"/>
      <c r="N175" s="156"/>
      <c r="O175" s="156"/>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363"/>
      <c r="AQ175" s="357"/>
      <c r="AR175" s="357"/>
      <c r="AS175" s="357"/>
    </row>
    <row r="176" spans="2:45" s="188" customFormat="1" x14ac:dyDescent="0.25">
      <c r="B176" s="43"/>
      <c r="C176" s="187"/>
      <c r="D176" s="187"/>
      <c r="E176" s="187"/>
      <c r="F176" s="187"/>
      <c r="G176" s="187"/>
      <c r="H176" s="187"/>
      <c r="I176" s="187"/>
      <c r="J176" s="187"/>
      <c r="K176" s="187"/>
      <c r="L176" s="187"/>
      <c r="M176" s="156"/>
      <c r="N176" s="156"/>
      <c r="O176" s="156"/>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363"/>
      <c r="AQ176" s="357"/>
      <c r="AR176" s="357"/>
      <c r="AS176" s="357"/>
    </row>
    <row r="177" spans="2:45" s="188" customFormat="1" x14ac:dyDescent="0.25">
      <c r="B177" s="43"/>
      <c r="C177" s="187"/>
      <c r="D177" s="187"/>
      <c r="E177" s="187"/>
      <c r="F177" s="187"/>
      <c r="G177" s="187"/>
      <c r="H177" s="187"/>
      <c r="I177" s="187"/>
      <c r="J177" s="187"/>
      <c r="K177" s="187"/>
      <c r="L177" s="187"/>
      <c r="M177" s="156"/>
      <c r="N177" s="156"/>
      <c r="O177" s="156"/>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363"/>
      <c r="AQ177" s="357"/>
      <c r="AR177" s="357"/>
      <c r="AS177" s="357"/>
    </row>
    <row r="178" spans="2:45" s="188" customFormat="1" x14ac:dyDescent="0.25">
      <c r="B178" s="43"/>
      <c r="C178" s="187"/>
      <c r="D178" s="187"/>
      <c r="E178" s="187"/>
      <c r="F178" s="187"/>
      <c r="G178" s="187"/>
      <c r="H178" s="187"/>
      <c r="I178" s="187"/>
      <c r="J178" s="187"/>
      <c r="K178" s="187"/>
      <c r="L178" s="187"/>
      <c r="M178" s="156"/>
      <c r="N178" s="156"/>
      <c r="O178" s="156"/>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363"/>
      <c r="AQ178" s="357"/>
      <c r="AR178" s="357"/>
      <c r="AS178" s="357"/>
    </row>
    <row r="179" spans="2:45" s="188" customFormat="1" x14ac:dyDescent="0.25">
      <c r="B179" s="43"/>
      <c r="C179" s="187"/>
      <c r="D179" s="187"/>
      <c r="E179" s="187"/>
      <c r="F179" s="187"/>
      <c r="G179" s="187"/>
      <c r="H179" s="187"/>
      <c r="I179" s="187"/>
      <c r="J179" s="187"/>
      <c r="K179" s="187"/>
      <c r="L179" s="187"/>
      <c r="M179" s="156"/>
      <c r="N179" s="156"/>
      <c r="O179" s="156"/>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363"/>
      <c r="AQ179" s="357"/>
      <c r="AR179" s="357"/>
      <c r="AS179" s="357"/>
    </row>
    <row r="180" spans="2:45" s="188" customFormat="1" x14ac:dyDescent="0.25">
      <c r="B180" s="43"/>
      <c r="C180" s="187"/>
      <c r="D180" s="187"/>
      <c r="E180" s="187"/>
      <c r="F180" s="187"/>
      <c r="G180" s="187"/>
      <c r="H180" s="187"/>
      <c r="I180" s="187"/>
      <c r="J180" s="187"/>
      <c r="K180" s="187"/>
      <c r="L180" s="187"/>
      <c r="M180" s="156"/>
      <c r="N180" s="156"/>
      <c r="O180" s="156"/>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363"/>
      <c r="AQ180" s="357"/>
      <c r="AR180" s="357"/>
      <c r="AS180" s="357"/>
    </row>
    <row r="181" spans="2:45" s="188" customFormat="1" x14ac:dyDescent="0.25">
      <c r="B181" s="43"/>
      <c r="C181" s="187"/>
      <c r="D181" s="187"/>
      <c r="E181" s="187"/>
      <c r="F181" s="187"/>
      <c r="G181" s="187"/>
      <c r="H181" s="187"/>
      <c r="I181" s="187"/>
      <c r="J181" s="187"/>
      <c r="K181" s="187"/>
      <c r="L181" s="187"/>
      <c r="M181" s="156"/>
      <c r="N181" s="156"/>
      <c r="O181" s="156"/>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363"/>
      <c r="AQ181" s="357"/>
      <c r="AR181" s="357"/>
      <c r="AS181" s="357"/>
    </row>
    <row r="182" spans="2:45" s="188" customFormat="1" x14ac:dyDescent="0.25">
      <c r="B182" s="43"/>
      <c r="C182" s="187"/>
      <c r="D182" s="187"/>
      <c r="E182" s="187"/>
      <c r="F182" s="187"/>
      <c r="G182" s="187"/>
      <c r="H182" s="187"/>
      <c r="I182" s="187"/>
      <c r="J182" s="187"/>
      <c r="K182" s="187"/>
      <c r="L182" s="187"/>
      <c r="M182" s="156"/>
      <c r="N182" s="156"/>
      <c r="O182" s="156"/>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363"/>
      <c r="AQ182" s="357"/>
      <c r="AR182" s="357"/>
      <c r="AS182" s="357"/>
    </row>
    <row r="183" spans="2:45" s="188" customFormat="1" x14ac:dyDescent="0.25">
      <c r="B183" s="43"/>
      <c r="C183" s="187"/>
      <c r="D183" s="187"/>
      <c r="E183" s="187"/>
      <c r="F183" s="187"/>
      <c r="G183" s="187"/>
      <c r="H183" s="187"/>
      <c r="I183" s="187"/>
      <c r="J183" s="187"/>
      <c r="K183" s="187"/>
      <c r="L183" s="187"/>
      <c r="M183" s="156"/>
      <c r="N183" s="156"/>
      <c r="O183" s="156"/>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363"/>
      <c r="AQ183" s="357"/>
      <c r="AR183" s="357"/>
      <c r="AS183" s="357"/>
    </row>
    <row r="184" spans="2:45" s="188" customFormat="1" x14ac:dyDescent="0.25">
      <c r="B184" s="43"/>
      <c r="C184" s="187"/>
      <c r="D184" s="187"/>
      <c r="E184" s="187"/>
      <c r="F184" s="187"/>
      <c r="G184" s="187"/>
      <c r="H184" s="187"/>
      <c r="I184" s="187"/>
      <c r="J184" s="187"/>
      <c r="K184" s="187"/>
      <c r="L184" s="187"/>
      <c r="M184" s="156"/>
      <c r="N184" s="156"/>
      <c r="O184" s="156"/>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363"/>
      <c r="AQ184" s="357"/>
      <c r="AR184" s="357"/>
      <c r="AS184" s="357"/>
    </row>
    <row r="185" spans="2:45" s="188" customFormat="1" x14ac:dyDescent="0.25">
      <c r="B185" s="43"/>
      <c r="C185" s="187"/>
      <c r="D185" s="187"/>
      <c r="E185" s="187"/>
      <c r="F185" s="187"/>
      <c r="G185" s="187"/>
      <c r="H185" s="187"/>
      <c r="I185" s="187"/>
      <c r="J185" s="187"/>
      <c r="K185" s="187"/>
      <c r="L185" s="187"/>
      <c r="M185" s="156"/>
      <c r="N185" s="156"/>
      <c r="O185" s="156"/>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363"/>
      <c r="AQ185" s="357"/>
      <c r="AR185" s="357"/>
      <c r="AS185" s="357"/>
    </row>
    <row r="186" spans="2:45" s="188" customFormat="1" x14ac:dyDescent="0.25">
      <c r="B186" s="43"/>
      <c r="C186" s="187"/>
      <c r="D186" s="187"/>
      <c r="E186" s="187"/>
      <c r="F186" s="187"/>
      <c r="G186" s="187"/>
      <c r="H186" s="187"/>
      <c r="I186" s="187"/>
      <c r="J186" s="187"/>
      <c r="K186" s="187"/>
      <c r="L186" s="187"/>
      <c r="M186" s="156"/>
      <c r="N186" s="156"/>
      <c r="O186" s="156"/>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363"/>
      <c r="AQ186" s="357"/>
      <c r="AR186" s="357"/>
      <c r="AS186" s="357"/>
    </row>
    <row r="187" spans="2:45" s="188" customFormat="1" x14ac:dyDescent="0.25">
      <c r="B187" s="43"/>
      <c r="C187" s="187"/>
      <c r="D187" s="187"/>
      <c r="E187" s="187"/>
      <c r="F187" s="187"/>
      <c r="G187" s="187"/>
      <c r="H187" s="187"/>
      <c r="I187" s="187"/>
      <c r="J187" s="187"/>
      <c r="K187" s="187"/>
      <c r="L187" s="187"/>
      <c r="M187" s="156"/>
      <c r="N187" s="156"/>
      <c r="O187" s="156"/>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363"/>
      <c r="AQ187" s="357"/>
      <c r="AR187" s="357"/>
      <c r="AS187" s="357"/>
    </row>
    <row r="188" spans="2:45" s="188" customFormat="1" x14ac:dyDescent="0.25">
      <c r="B188" s="43"/>
      <c r="C188" s="187"/>
      <c r="D188" s="187"/>
      <c r="E188" s="187"/>
      <c r="F188" s="187"/>
      <c r="G188" s="187"/>
      <c r="H188" s="187"/>
      <c r="I188" s="187"/>
      <c r="J188" s="187"/>
      <c r="K188" s="187"/>
      <c r="L188" s="187"/>
      <c r="M188" s="156"/>
      <c r="N188" s="156"/>
      <c r="O188" s="156"/>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363"/>
      <c r="AQ188" s="357"/>
      <c r="AR188" s="357"/>
      <c r="AS188" s="357"/>
    </row>
    <row r="189" spans="2:45" s="188" customFormat="1" x14ac:dyDescent="0.25">
      <c r="B189" s="43"/>
      <c r="C189" s="187"/>
      <c r="D189" s="187"/>
      <c r="E189" s="187"/>
      <c r="F189" s="187"/>
      <c r="G189" s="187"/>
      <c r="H189" s="187"/>
      <c r="I189" s="187"/>
      <c r="J189" s="187"/>
      <c r="K189" s="187"/>
      <c r="L189" s="187"/>
      <c r="M189" s="156"/>
      <c r="N189" s="156"/>
      <c r="O189" s="156"/>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363"/>
      <c r="AQ189" s="357"/>
      <c r="AR189" s="357"/>
      <c r="AS189" s="357"/>
    </row>
    <row r="190" spans="2:45" s="188" customFormat="1" x14ac:dyDescent="0.25">
      <c r="B190" s="43"/>
      <c r="C190" s="187"/>
      <c r="D190" s="187"/>
      <c r="E190" s="187"/>
      <c r="F190" s="187"/>
      <c r="G190" s="187"/>
      <c r="H190" s="187"/>
      <c r="I190" s="187"/>
      <c r="J190" s="187"/>
      <c r="K190" s="187"/>
      <c r="L190" s="187"/>
      <c r="M190" s="156"/>
      <c r="N190" s="156"/>
      <c r="O190" s="156"/>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363"/>
      <c r="AQ190" s="357"/>
      <c r="AR190" s="357"/>
      <c r="AS190" s="357"/>
    </row>
    <row r="191" spans="2:45" s="188" customFormat="1" x14ac:dyDescent="0.25">
      <c r="B191" s="43"/>
      <c r="C191" s="187"/>
      <c r="D191" s="187"/>
      <c r="E191" s="187"/>
      <c r="F191" s="187"/>
      <c r="G191" s="187"/>
      <c r="H191" s="187"/>
      <c r="I191" s="187"/>
      <c r="J191" s="187"/>
      <c r="K191" s="187"/>
      <c r="L191" s="187"/>
      <c r="M191" s="156"/>
      <c r="N191" s="156"/>
      <c r="O191" s="156"/>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363"/>
      <c r="AQ191" s="357"/>
      <c r="AR191" s="357"/>
      <c r="AS191" s="357"/>
    </row>
    <row r="192" spans="2:45" s="188" customFormat="1" x14ac:dyDescent="0.25">
      <c r="B192" s="43"/>
      <c r="C192" s="187"/>
      <c r="D192" s="187"/>
      <c r="E192" s="187"/>
      <c r="F192" s="187"/>
      <c r="G192" s="187"/>
      <c r="H192" s="187"/>
      <c r="I192" s="187"/>
      <c r="J192" s="187"/>
      <c r="K192" s="187"/>
      <c r="L192" s="187"/>
      <c r="M192" s="156"/>
      <c r="N192" s="156"/>
      <c r="O192" s="156"/>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363"/>
      <c r="AQ192" s="357"/>
      <c r="AR192" s="357"/>
      <c r="AS192" s="357"/>
    </row>
    <row r="193" spans="2:45" s="188" customFormat="1" x14ac:dyDescent="0.25">
      <c r="B193" s="43"/>
      <c r="C193" s="187"/>
      <c r="D193" s="187"/>
      <c r="E193" s="187"/>
      <c r="F193" s="187"/>
      <c r="G193" s="187"/>
      <c r="H193" s="187"/>
      <c r="I193" s="187"/>
      <c r="J193" s="187"/>
      <c r="K193" s="187"/>
      <c r="L193" s="187"/>
      <c r="M193" s="156"/>
      <c r="N193" s="156"/>
      <c r="O193" s="156"/>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363"/>
      <c r="AQ193" s="357"/>
      <c r="AR193" s="357"/>
      <c r="AS193" s="357"/>
    </row>
    <row r="194" spans="2:45" s="188" customFormat="1" x14ac:dyDescent="0.25">
      <c r="B194" s="43"/>
      <c r="C194" s="187"/>
      <c r="D194" s="187"/>
      <c r="E194" s="187"/>
      <c r="F194" s="187"/>
      <c r="G194" s="187"/>
      <c r="H194" s="187"/>
      <c r="I194" s="187"/>
      <c r="J194" s="187"/>
      <c r="K194" s="187"/>
      <c r="L194" s="187"/>
      <c r="M194" s="156"/>
      <c r="N194" s="156"/>
      <c r="O194" s="156"/>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363"/>
      <c r="AQ194" s="357"/>
      <c r="AR194" s="357"/>
      <c r="AS194" s="357"/>
    </row>
    <row r="195" spans="2:45" s="188" customFormat="1" x14ac:dyDescent="0.25">
      <c r="B195" s="43"/>
      <c r="C195" s="187"/>
      <c r="D195" s="187"/>
      <c r="E195" s="187"/>
      <c r="F195" s="187"/>
      <c r="G195" s="187"/>
      <c r="H195" s="187"/>
      <c r="I195" s="187"/>
      <c r="J195" s="187"/>
      <c r="K195" s="187"/>
      <c r="L195" s="187"/>
      <c r="M195" s="156"/>
      <c r="N195" s="156"/>
      <c r="O195" s="156"/>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363"/>
      <c r="AQ195" s="357"/>
      <c r="AR195" s="357"/>
      <c r="AS195" s="357"/>
    </row>
    <row r="196" spans="2:45" s="188" customFormat="1" x14ac:dyDescent="0.25">
      <c r="B196" s="43"/>
      <c r="C196" s="187"/>
      <c r="D196" s="187"/>
      <c r="E196" s="187"/>
      <c r="F196" s="187"/>
      <c r="G196" s="187"/>
      <c r="H196" s="187"/>
      <c r="I196" s="187"/>
      <c r="J196" s="187"/>
      <c r="K196" s="187"/>
      <c r="L196" s="187"/>
      <c r="M196" s="156"/>
      <c r="N196" s="156"/>
      <c r="O196" s="156"/>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363"/>
      <c r="AQ196" s="357"/>
      <c r="AR196" s="357"/>
      <c r="AS196" s="357"/>
    </row>
    <row r="197" spans="2:45" s="188" customFormat="1" x14ac:dyDescent="0.25">
      <c r="B197" s="43"/>
      <c r="C197" s="187"/>
      <c r="D197" s="187"/>
      <c r="E197" s="187"/>
      <c r="F197" s="187"/>
      <c r="G197" s="187"/>
      <c r="H197" s="187"/>
      <c r="I197" s="187"/>
      <c r="J197" s="187"/>
      <c r="K197" s="187"/>
      <c r="L197" s="187"/>
      <c r="M197" s="156"/>
      <c r="N197" s="156"/>
      <c r="O197" s="156"/>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363"/>
      <c r="AQ197" s="357"/>
      <c r="AR197" s="357"/>
      <c r="AS197" s="357"/>
    </row>
    <row r="198" spans="2:45" s="188" customFormat="1" x14ac:dyDescent="0.25">
      <c r="B198" s="43"/>
      <c r="C198" s="187"/>
      <c r="D198" s="187"/>
      <c r="E198" s="187"/>
      <c r="F198" s="187"/>
      <c r="G198" s="187"/>
      <c r="H198" s="187"/>
      <c r="I198" s="187"/>
      <c r="J198" s="187"/>
      <c r="K198" s="187"/>
      <c r="L198" s="187"/>
      <c r="M198" s="156"/>
      <c r="N198" s="156"/>
      <c r="O198" s="156"/>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363"/>
      <c r="AQ198" s="357"/>
      <c r="AR198" s="357"/>
      <c r="AS198" s="357"/>
    </row>
    <row r="199" spans="2:45" s="188" customFormat="1" x14ac:dyDescent="0.25">
      <c r="B199" s="43"/>
      <c r="C199" s="187"/>
      <c r="D199" s="187"/>
      <c r="E199" s="187"/>
      <c r="F199" s="187"/>
      <c r="G199" s="187"/>
      <c r="H199" s="187"/>
      <c r="I199" s="187"/>
      <c r="J199" s="187"/>
      <c r="K199" s="187"/>
      <c r="L199" s="187"/>
      <c r="M199" s="156"/>
      <c r="N199" s="156"/>
      <c r="O199" s="156"/>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363"/>
      <c r="AQ199" s="357"/>
      <c r="AR199" s="357"/>
      <c r="AS199" s="357"/>
    </row>
    <row r="200" spans="2:45" s="188" customFormat="1" x14ac:dyDescent="0.25">
      <c r="B200" s="43"/>
      <c r="C200" s="187"/>
      <c r="D200" s="187"/>
      <c r="E200" s="187"/>
      <c r="F200" s="187"/>
      <c r="G200" s="187"/>
      <c r="H200" s="187"/>
      <c r="I200" s="187"/>
      <c r="J200" s="187"/>
      <c r="K200" s="187"/>
      <c r="L200" s="187"/>
      <c r="M200" s="156"/>
      <c r="N200" s="156"/>
      <c r="O200" s="156"/>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363"/>
      <c r="AQ200" s="357"/>
      <c r="AR200" s="357"/>
      <c r="AS200" s="357"/>
    </row>
    <row r="201" spans="2:45" s="188" customFormat="1" x14ac:dyDescent="0.25">
      <c r="B201" s="43"/>
      <c r="C201" s="187"/>
      <c r="D201" s="187"/>
      <c r="E201" s="187"/>
      <c r="F201" s="187"/>
      <c r="G201" s="187"/>
      <c r="H201" s="187"/>
      <c r="I201" s="187"/>
      <c r="J201" s="187"/>
      <c r="K201" s="187"/>
      <c r="L201" s="187"/>
      <c r="M201" s="156"/>
      <c r="N201" s="156"/>
      <c r="O201" s="156"/>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363"/>
      <c r="AQ201" s="357"/>
      <c r="AR201" s="357"/>
      <c r="AS201" s="357"/>
    </row>
    <row r="202" spans="2:45" s="188" customFormat="1" x14ac:dyDescent="0.25">
      <c r="B202" s="43"/>
      <c r="C202" s="187"/>
      <c r="D202" s="187"/>
      <c r="E202" s="187"/>
      <c r="F202" s="187"/>
      <c r="G202" s="187"/>
      <c r="H202" s="187"/>
      <c r="I202" s="187"/>
      <c r="J202" s="187"/>
      <c r="K202" s="187"/>
      <c r="L202" s="187"/>
      <c r="M202" s="156"/>
      <c r="N202" s="156"/>
      <c r="O202" s="156"/>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363"/>
      <c r="AQ202" s="357"/>
      <c r="AR202" s="357"/>
      <c r="AS202" s="357"/>
    </row>
    <row r="203" spans="2:45" s="188" customFormat="1" x14ac:dyDescent="0.25">
      <c r="B203" s="43"/>
      <c r="C203" s="187"/>
      <c r="D203" s="187"/>
      <c r="E203" s="187"/>
      <c r="F203" s="187"/>
      <c r="G203" s="187"/>
      <c r="H203" s="187"/>
      <c r="I203" s="187"/>
      <c r="J203" s="187"/>
      <c r="K203" s="187"/>
      <c r="L203" s="187"/>
      <c r="M203" s="156"/>
      <c r="N203" s="156"/>
      <c r="O203" s="156"/>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363"/>
      <c r="AQ203" s="357"/>
      <c r="AR203" s="357"/>
      <c r="AS203" s="357"/>
    </row>
    <row r="204" spans="2:45" s="188" customFormat="1" x14ac:dyDescent="0.25">
      <c r="B204" s="43"/>
      <c r="C204" s="187"/>
      <c r="D204" s="187"/>
      <c r="E204" s="187"/>
      <c r="F204" s="187"/>
      <c r="G204" s="187"/>
      <c r="H204" s="187"/>
      <c r="I204" s="187"/>
      <c r="J204" s="187"/>
      <c r="K204" s="187"/>
      <c r="L204" s="187"/>
      <c r="M204" s="156"/>
      <c r="N204" s="156"/>
      <c r="O204" s="156"/>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363"/>
      <c r="AQ204" s="357"/>
      <c r="AR204" s="357"/>
      <c r="AS204" s="357"/>
    </row>
    <row r="205" spans="2:45" s="188" customFormat="1" x14ac:dyDescent="0.25">
      <c r="B205" s="43"/>
      <c r="C205" s="187"/>
      <c r="D205" s="187"/>
      <c r="E205" s="187"/>
      <c r="F205" s="187"/>
      <c r="G205" s="187"/>
      <c r="H205" s="187"/>
      <c r="I205" s="187"/>
      <c r="J205" s="187"/>
      <c r="K205" s="187"/>
      <c r="L205" s="187"/>
      <c r="M205" s="156"/>
      <c r="N205" s="156"/>
      <c r="O205" s="156"/>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363"/>
      <c r="AQ205" s="357"/>
      <c r="AR205" s="357"/>
      <c r="AS205" s="357"/>
    </row>
    <row r="206" spans="2:45" s="188" customFormat="1" x14ac:dyDescent="0.25">
      <c r="B206" s="43"/>
      <c r="C206" s="187"/>
      <c r="D206" s="187"/>
      <c r="E206" s="187"/>
      <c r="F206" s="187"/>
      <c r="G206" s="187"/>
      <c r="H206" s="187"/>
      <c r="I206" s="187"/>
      <c r="J206" s="187"/>
      <c r="K206" s="187"/>
      <c r="L206" s="187"/>
      <c r="M206" s="156"/>
      <c r="N206" s="156"/>
      <c r="O206" s="156"/>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363"/>
      <c r="AQ206" s="357"/>
      <c r="AR206" s="357"/>
      <c r="AS206" s="357"/>
    </row>
    <row r="207" spans="2:45" s="188" customFormat="1" x14ac:dyDescent="0.25">
      <c r="B207" s="43"/>
      <c r="C207" s="187"/>
      <c r="D207" s="187"/>
      <c r="E207" s="187"/>
      <c r="F207" s="187"/>
      <c r="G207" s="187"/>
      <c r="H207" s="187"/>
      <c r="I207" s="187"/>
      <c r="J207" s="187"/>
      <c r="K207" s="187"/>
      <c r="L207" s="187"/>
      <c r="M207" s="156"/>
      <c r="N207" s="156"/>
      <c r="O207" s="156"/>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363"/>
      <c r="AQ207" s="357"/>
      <c r="AR207" s="357"/>
      <c r="AS207" s="357"/>
    </row>
    <row r="208" spans="2:45" s="188" customFormat="1" x14ac:dyDescent="0.25">
      <c r="B208" s="43"/>
      <c r="C208" s="187"/>
      <c r="D208" s="187"/>
      <c r="E208" s="187"/>
      <c r="F208" s="187"/>
      <c r="G208" s="187"/>
      <c r="H208" s="187"/>
      <c r="I208" s="187"/>
      <c r="J208" s="187"/>
      <c r="K208" s="187"/>
      <c r="L208" s="187"/>
      <c r="M208" s="156"/>
      <c r="N208" s="156"/>
      <c r="O208" s="156"/>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363"/>
      <c r="AQ208" s="357"/>
      <c r="AR208" s="357"/>
      <c r="AS208" s="357"/>
    </row>
    <row r="209" spans="2:45" s="188" customFormat="1" x14ac:dyDescent="0.25">
      <c r="B209" s="43"/>
      <c r="C209" s="187"/>
      <c r="D209" s="187"/>
      <c r="E209" s="187"/>
      <c r="F209" s="187"/>
      <c r="G209" s="187"/>
      <c r="H209" s="187"/>
      <c r="I209" s="187"/>
      <c r="J209" s="187"/>
      <c r="K209" s="187"/>
      <c r="L209" s="187"/>
      <c r="M209" s="156"/>
      <c r="N209" s="156"/>
      <c r="O209" s="156"/>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363"/>
      <c r="AQ209" s="357"/>
      <c r="AR209" s="357"/>
      <c r="AS209" s="357"/>
    </row>
    <row r="210" spans="2:45" s="188" customFormat="1" x14ac:dyDescent="0.25">
      <c r="B210" s="43"/>
      <c r="C210" s="187"/>
      <c r="D210" s="187"/>
      <c r="E210" s="187"/>
      <c r="F210" s="187"/>
      <c r="G210" s="187"/>
      <c r="H210" s="187"/>
      <c r="I210" s="187"/>
      <c r="J210" s="187"/>
      <c r="K210" s="187"/>
      <c r="L210" s="187"/>
      <c r="M210" s="156"/>
      <c r="N210" s="156"/>
      <c r="O210" s="156"/>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363"/>
      <c r="AQ210" s="357"/>
      <c r="AR210" s="357"/>
      <c r="AS210" s="357"/>
    </row>
    <row r="211" spans="2:45" s="188" customFormat="1" x14ac:dyDescent="0.25">
      <c r="B211" s="43"/>
      <c r="C211" s="187"/>
      <c r="D211" s="187"/>
      <c r="E211" s="187"/>
      <c r="F211" s="187"/>
      <c r="G211" s="187"/>
      <c r="H211" s="187"/>
      <c r="I211" s="187"/>
      <c r="J211" s="187"/>
      <c r="K211" s="187"/>
      <c r="L211" s="187"/>
      <c r="M211" s="156"/>
      <c r="N211" s="156"/>
      <c r="O211" s="156"/>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363"/>
      <c r="AQ211" s="357"/>
      <c r="AR211" s="357"/>
      <c r="AS211" s="357"/>
    </row>
    <row r="212" spans="2:45" s="188" customFormat="1" x14ac:dyDescent="0.25">
      <c r="B212" s="43"/>
      <c r="C212" s="187"/>
      <c r="D212" s="187"/>
      <c r="E212" s="187"/>
      <c r="F212" s="187"/>
      <c r="G212" s="187"/>
      <c r="H212" s="187"/>
      <c r="I212" s="187"/>
      <c r="J212" s="187"/>
      <c r="K212" s="187"/>
      <c r="L212" s="187"/>
      <c r="M212" s="156"/>
      <c r="N212" s="156"/>
      <c r="O212" s="156"/>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363"/>
      <c r="AQ212" s="357"/>
      <c r="AR212" s="357"/>
      <c r="AS212" s="357"/>
    </row>
    <row r="213" spans="2:45" s="188" customFormat="1" x14ac:dyDescent="0.25">
      <c r="B213" s="43"/>
      <c r="C213" s="187"/>
      <c r="D213" s="187"/>
      <c r="E213" s="187"/>
      <c r="F213" s="187"/>
      <c r="G213" s="187"/>
      <c r="H213" s="187"/>
      <c r="I213" s="187"/>
      <c r="J213" s="187"/>
      <c r="K213" s="187"/>
      <c r="L213" s="187"/>
      <c r="M213" s="156"/>
      <c r="N213" s="156"/>
      <c r="O213" s="156"/>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363"/>
      <c r="AQ213" s="357"/>
      <c r="AR213" s="357"/>
      <c r="AS213" s="357"/>
    </row>
    <row r="214" spans="2:45" s="188" customFormat="1" x14ac:dyDescent="0.25">
      <c r="B214" s="43"/>
      <c r="C214" s="187"/>
      <c r="D214" s="187"/>
      <c r="E214" s="187"/>
      <c r="F214" s="187"/>
      <c r="G214" s="187"/>
      <c r="H214" s="187"/>
      <c r="I214" s="187"/>
      <c r="J214" s="187"/>
      <c r="K214" s="187"/>
      <c r="L214" s="187"/>
      <c r="M214" s="156"/>
      <c r="N214" s="156"/>
      <c r="O214" s="156"/>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363"/>
      <c r="AQ214" s="357"/>
      <c r="AR214" s="357"/>
      <c r="AS214" s="357"/>
    </row>
    <row r="215" spans="2:45" s="188" customFormat="1" x14ac:dyDescent="0.25">
      <c r="B215" s="43"/>
      <c r="C215" s="187"/>
      <c r="D215" s="187"/>
      <c r="E215" s="187"/>
      <c r="F215" s="187"/>
      <c r="G215" s="187"/>
      <c r="H215" s="187"/>
      <c r="I215" s="187"/>
      <c r="J215" s="187"/>
      <c r="K215" s="187"/>
      <c r="L215" s="187"/>
      <c r="M215" s="156"/>
      <c r="N215" s="156"/>
      <c r="O215" s="156"/>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363"/>
      <c r="AQ215" s="357"/>
      <c r="AR215" s="357"/>
      <c r="AS215" s="357"/>
    </row>
    <row r="216" spans="2:45" s="188" customFormat="1" x14ac:dyDescent="0.25">
      <c r="B216" s="43"/>
      <c r="C216" s="187"/>
      <c r="D216" s="187"/>
      <c r="E216" s="187"/>
      <c r="F216" s="187"/>
      <c r="G216" s="187"/>
      <c r="H216" s="187"/>
      <c r="I216" s="187"/>
      <c r="J216" s="187"/>
      <c r="K216" s="187"/>
      <c r="L216" s="187"/>
      <c r="M216" s="156"/>
      <c r="N216" s="156"/>
      <c r="O216" s="156"/>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363"/>
      <c r="AQ216" s="357"/>
      <c r="AR216" s="357"/>
      <c r="AS216" s="357"/>
    </row>
    <row r="217" spans="2:45" s="188" customFormat="1" x14ac:dyDescent="0.25">
      <c r="B217" s="43"/>
      <c r="C217" s="187"/>
      <c r="D217" s="187"/>
      <c r="E217" s="187"/>
      <c r="F217" s="187"/>
      <c r="G217" s="187"/>
      <c r="H217" s="187"/>
      <c r="I217" s="187"/>
      <c r="J217" s="187"/>
      <c r="K217" s="187"/>
      <c r="L217" s="187"/>
      <c r="M217" s="156"/>
      <c r="N217" s="156"/>
      <c r="O217" s="156"/>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363"/>
      <c r="AQ217" s="357"/>
      <c r="AR217" s="357"/>
      <c r="AS217" s="357"/>
    </row>
    <row r="218" spans="2:45" s="188" customFormat="1" x14ac:dyDescent="0.25">
      <c r="B218" s="43"/>
      <c r="C218" s="187"/>
      <c r="D218" s="187"/>
      <c r="E218" s="187"/>
      <c r="F218" s="187"/>
      <c r="G218" s="187"/>
      <c r="H218" s="187"/>
      <c r="I218" s="187"/>
      <c r="J218" s="187"/>
      <c r="K218" s="187"/>
      <c r="L218" s="187"/>
      <c r="M218" s="156"/>
      <c r="N218" s="156"/>
      <c r="O218" s="156"/>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363"/>
      <c r="AQ218" s="357"/>
      <c r="AR218" s="357"/>
      <c r="AS218" s="357"/>
    </row>
    <row r="219" spans="2:45" s="188" customFormat="1" x14ac:dyDescent="0.25">
      <c r="B219" s="43"/>
      <c r="C219" s="187"/>
      <c r="D219" s="187"/>
      <c r="E219" s="187"/>
      <c r="F219" s="187"/>
      <c r="G219" s="187"/>
      <c r="H219" s="187"/>
      <c r="I219" s="187"/>
      <c r="J219" s="187"/>
      <c r="K219" s="187"/>
      <c r="L219" s="187"/>
      <c r="M219" s="156"/>
      <c r="N219" s="156"/>
      <c r="O219" s="156"/>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363"/>
      <c r="AQ219" s="357"/>
      <c r="AR219" s="357"/>
      <c r="AS219" s="357"/>
    </row>
    <row r="220" spans="2:45" s="188" customFormat="1" x14ac:dyDescent="0.25">
      <c r="B220" s="43"/>
      <c r="C220" s="187"/>
      <c r="D220" s="187"/>
      <c r="E220" s="187"/>
      <c r="F220" s="187"/>
      <c r="G220" s="187"/>
      <c r="H220" s="187"/>
      <c r="I220" s="187"/>
      <c r="J220" s="187"/>
      <c r="K220" s="187"/>
      <c r="L220" s="187"/>
      <c r="M220" s="156"/>
      <c r="N220" s="156"/>
      <c r="O220" s="156"/>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363"/>
      <c r="AQ220" s="357"/>
      <c r="AR220" s="357"/>
      <c r="AS220" s="357"/>
    </row>
    <row r="221" spans="2:45" s="188" customFormat="1" x14ac:dyDescent="0.25">
      <c r="B221" s="43"/>
      <c r="C221" s="187"/>
      <c r="D221" s="187"/>
      <c r="E221" s="187"/>
      <c r="F221" s="187"/>
      <c r="G221" s="187"/>
      <c r="H221" s="187"/>
      <c r="I221" s="187"/>
      <c r="J221" s="187"/>
      <c r="K221" s="187"/>
      <c r="L221" s="187"/>
      <c r="M221" s="156"/>
      <c r="N221" s="156"/>
      <c r="O221" s="156"/>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363"/>
      <c r="AQ221" s="357"/>
      <c r="AR221" s="357"/>
      <c r="AS221" s="357"/>
    </row>
    <row r="222" spans="2:45" s="188" customFormat="1" x14ac:dyDescent="0.25">
      <c r="B222" s="43"/>
      <c r="C222" s="187"/>
      <c r="D222" s="187"/>
      <c r="E222" s="187"/>
      <c r="F222" s="187"/>
      <c r="G222" s="187"/>
      <c r="H222" s="187"/>
      <c r="I222" s="187"/>
      <c r="J222" s="187"/>
      <c r="K222" s="187"/>
      <c r="L222" s="187"/>
      <c r="M222" s="156"/>
      <c r="N222" s="156"/>
      <c r="O222" s="156"/>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363"/>
      <c r="AQ222" s="357"/>
      <c r="AR222" s="357"/>
      <c r="AS222" s="357"/>
    </row>
    <row r="223" spans="2:45" s="188" customFormat="1" x14ac:dyDescent="0.25">
      <c r="B223" s="43"/>
      <c r="C223" s="187"/>
      <c r="D223" s="187"/>
      <c r="E223" s="187"/>
      <c r="F223" s="187"/>
      <c r="G223" s="187"/>
      <c r="H223" s="187"/>
      <c r="I223" s="187"/>
      <c r="J223" s="187"/>
      <c r="K223" s="187"/>
      <c r="L223" s="187"/>
      <c r="M223" s="156"/>
      <c r="N223" s="156"/>
      <c r="O223" s="156"/>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363"/>
      <c r="AQ223" s="357"/>
      <c r="AR223" s="357"/>
      <c r="AS223" s="357"/>
    </row>
    <row r="224" spans="2:45" s="188" customFormat="1" x14ac:dyDescent="0.25">
      <c r="B224" s="43"/>
      <c r="C224" s="187"/>
      <c r="D224" s="187"/>
      <c r="E224" s="187"/>
      <c r="F224" s="187"/>
      <c r="G224" s="187"/>
      <c r="H224" s="187"/>
      <c r="I224" s="187"/>
      <c r="J224" s="187"/>
      <c r="K224" s="187"/>
      <c r="L224" s="187"/>
      <c r="M224" s="156"/>
      <c r="N224" s="156"/>
      <c r="O224" s="156"/>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363"/>
      <c r="AQ224" s="357"/>
      <c r="AR224" s="357"/>
      <c r="AS224" s="357"/>
    </row>
    <row r="225" spans="1:45" s="188" customFormat="1" x14ac:dyDescent="0.25">
      <c r="B225" s="43"/>
      <c r="C225" s="187"/>
      <c r="D225" s="187"/>
      <c r="E225" s="187"/>
      <c r="F225" s="187"/>
      <c r="G225" s="187"/>
      <c r="H225" s="187"/>
      <c r="I225" s="187"/>
      <c r="J225" s="187"/>
      <c r="K225" s="187"/>
      <c r="L225" s="187"/>
      <c r="M225" s="156"/>
      <c r="N225" s="156"/>
      <c r="O225" s="156"/>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363"/>
      <c r="AQ225" s="357"/>
      <c r="AR225" s="357"/>
      <c r="AS225" s="357"/>
    </row>
    <row r="226" spans="1:45" s="188" customFormat="1" x14ac:dyDescent="0.25">
      <c r="B226" s="43"/>
      <c r="C226" s="187"/>
      <c r="D226" s="187"/>
      <c r="E226" s="187"/>
      <c r="F226" s="187"/>
      <c r="G226" s="187"/>
      <c r="H226" s="187"/>
      <c r="I226" s="187"/>
      <c r="J226" s="187"/>
      <c r="K226" s="187"/>
      <c r="L226" s="187"/>
      <c r="M226" s="156"/>
      <c r="N226" s="156"/>
      <c r="O226" s="156"/>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363"/>
      <c r="AQ226" s="357"/>
      <c r="AR226" s="357"/>
      <c r="AS226" s="357"/>
    </row>
    <row r="227" spans="1:45" s="188" customFormat="1" x14ac:dyDescent="0.25">
      <c r="B227" s="43"/>
      <c r="C227" s="187"/>
      <c r="D227" s="187"/>
      <c r="E227" s="187"/>
      <c r="F227" s="187"/>
      <c r="G227" s="187"/>
      <c r="H227" s="187"/>
      <c r="I227" s="187"/>
      <c r="J227" s="187"/>
      <c r="K227" s="187"/>
      <c r="L227" s="187"/>
      <c r="M227" s="156"/>
      <c r="N227" s="156"/>
      <c r="O227" s="156"/>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363"/>
      <c r="AQ227" s="357"/>
      <c r="AR227" s="357"/>
      <c r="AS227" s="357"/>
    </row>
    <row r="228" spans="1:45" s="188" customFormat="1" x14ac:dyDescent="0.25">
      <c r="B228" s="43"/>
      <c r="C228" s="187"/>
      <c r="D228" s="187"/>
      <c r="E228" s="187"/>
      <c r="F228" s="187"/>
      <c r="G228" s="187"/>
      <c r="H228" s="187"/>
      <c r="I228" s="187"/>
      <c r="J228" s="187"/>
      <c r="K228" s="187"/>
      <c r="L228" s="187"/>
      <c r="M228" s="156"/>
      <c r="N228" s="156"/>
      <c r="O228" s="156"/>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363"/>
      <c r="AQ228" s="361"/>
      <c r="AR228" s="361"/>
      <c r="AS228" s="357"/>
    </row>
    <row r="229" spans="1:45" x14ac:dyDescent="0.25">
      <c r="C229" s="187"/>
      <c r="D229" s="187"/>
      <c r="E229" s="187"/>
      <c r="F229" s="187"/>
      <c r="G229" s="187"/>
      <c r="H229" s="187"/>
      <c r="I229" s="187"/>
      <c r="J229" s="187"/>
      <c r="K229" s="187"/>
      <c r="L229" s="187"/>
      <c r="M229" s="156"/>
      <c r="N229" s="156"/>
      <c r="O229" s="156"/>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363"/>
    </row>
    <row r="230" spans="1:45" x14ac:dyDescent="0.25">
      <c r="C230" s="187"/>
      <c r="D230" s="187"/>
      <c r="E230" s="187"/>
      <c r="F230" s="187"/>
      <c r="G230" s="187"/>
      <c r="H230" s="187"/>
      <c r="I230" s="187"/>
      <c r="J230" s="187"/>
      <c r="K230" s="187"/>
      <c r="L230" s="187"/>
      <c r="M230" s="156"/>
      <c r="N230" s="156"/>
      <c r="O230" s="156"/>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363"/>
    </row>
    <row r="231" spans="1:45" s="361" customFormat="1" x14ac:dyDescent="0.25">
      <c r="A231" s="186"/>
      <c r="B231" s="43"/>
      <c r="C231" s="187"/>
      <c r="D231" s="187"/>
      <c r="E231" s="187"/>
      <c r="F231" s="187"/>
      <c r="G231" s="187"/>
      <c r="H231" s="187"/>
      <c r="I231" s="187"/>
      <c r="J231" s="187"/>
      <c r="K231" s="187"/>
      <c r="L231" s="187"/>
      <c r="M231" s="156"/>
      <c r="N231" s="156"/>
      <c r="O231" s="156"/>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363"/>
    </row>
    <row r="232" spans="1:45" s="361" customFormat="1" x14ac:dyDescent="0.25">
      <c r="A232" s="186"/>
      <c r="B232" s="43"/>
      <c r="C232" s="187"/>
      <c r="D232" s="187"/>
      <c r="E232" s="187"/>
      <c r="F232" s="187"/>
      <c r="G232" s="187"/>
      <c r="H232" s="187"/>
      <c r="I232" s="187"/>
      <c r="J232" s="187"/>
      <c r="K232" s="187"/>
      <c r="L232" s="187"/>
      <c r="M232" s="156"/>
      <c r="N232" s="156"/>
      <c r="O232" s="156"/>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363"/>
    </row>
    <row r="233" spans="1:45" s="361" customFormat="1" x14ac:dyDescent="0.25">
      <c r="A233" s="186"/>
      <c r="B233" s="43"/>
      <c r="C233" s="187"/>
      <c r="D233" s="187"/>
      <c r="E233" s="187"/>
      <c r="F233" s="187"/>
      <c r="G233" s="187"/>
      <c r="H233" s="187"/>
      <c r="I233" s="187"/>
      <c r="J233" s="187"/>
      <c r="K233" s="187"/>
      <c r="L233" s="187"/>
      <c r="M233" s="156"/>
      <c r="N233" s="156"/>
      <c r="O233" s="156"/>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363"/>
    </row>
    <row r="234" spans="1:45" s="361" customFormat="1" x14ac:dyDescent="0.25">
      <c r="A234" s="186"/>
      <c r="B234" s="43"/>
      <c r="C234" s="187"/>
      <c r="D234" s="187"/>
      <c r="E234" s="187"/>
      <c r="F234" s="187"/>
      <c r="G234" s="187"/>
      <c r="H234" s="187"/>
      <c r="I234" s="187"/>
      <c r="J234" s="187"/>
      <c r="K234" s="187"/>
      <c r="L234" s="187"/>
      <c r="M234" s="156"/>
      <c r="N234" s="156"/>
      <c r="O234" s="156"/>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363"/>
    </row>
    <row r="235" spans="1:45" s="361" customFormat="1" x14ac:dyDescent="0.25">
      <c r="A235" s="186"/>
      <c r="B235" s="43"/>
      <c r="C235" s="187"/>
      <c r="D235" s="187"/>
      <c r="E235" s="187"/>
      <c r="F235" s="187"/>
      <c r="G235" s="187"/>
      <c r="H235" s="187"/>
      <c r="I235" s="187"/>
      <c r="J235" s="187"/>
      <c r="K235" s="187"/>
      <c r="L235" s="187"/>
      <c r="M235" s="156"/>
      <c r="N235" s="156"/>
      <c r="O235" s="156"/>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363"/>
    </row>
    <row r="236" spans="1:45" s="361" customFormat="1" x14ac:dyDescent="0.25">
      <c r="A236" s="186"/>
      <c r="B236" s="43"/>
      <c r="C236" s="187"/>
      <c r="D236" s="187"/>
      <c r="E236" s="187"/>
      <c r="F236" s="187"/>
      <c r="G236" s="187"/>
      <c r="H236" s="187"/>
      <c r="I236" s="187"/>
      <c r="J236" s="187"/>
      <c r="K236" s="187"/>
      <c r="L236" s="187"/>
      <c r="M236" s="156"/>
      <c r="N236" s="156"/>
      <c r="O236" s="156"/>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363"/>
    </row>
    <row r="237" spans="1:45" s="361" customFormat="1" x14ac:dyDescent="0.25">
      <c r="A237" s="186"/>
      <c r="B237" s="43"/>
      <c r="C237" s="187"/>
      <c r="D237" s="187"/>
      <c r="E237" s="187"/>
      <c r="F237" s="187"/>
      <c r="G237" s="187"/>
      <c r="H237" s="187"/>
      <c r="I237" s="187"/>
      <c r="J237" s="187"/>
      <c r="K237" s="187"/>
      <c r="L237" s="187"/>
      <c r="M237" s="156"/>
      <c r="N237" s="156"/>
      <c r="O237" s="156"/>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363"/>
    </row>
    <row r="238" spans="1:45" s="361" customFormat="1" x14ac:dyDescent="0.25">
      <c r="A238" s="186"/>
      <c r="B238" s="43"/>
      <c r="C238" s="187"/>
      <c r="D238" s="187"/>
      <c r="E238" s="187"/>
      <c r="F238" s="187"/>
      <c r="G238" s="187"/>
      <c r="H238" s="187"/>
      <c r="I238" s="187"/>
      <c r="J238" s="187"/>
      <c r="K238" s="187"/>
      <c r="L238" s="187"/>
      <c r="M238" s="156"/>
      <c r="N238" s="156"/>
      <c r="O238" s="156"/>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363"/>
    </row>
    <row r="239" spans="1:45" s="361" customFormat="1" x14ac:dyDescent="0.25">
      <c r="A239" s="186"/>
      <c r="B239" s="43"/>
      <c r="C239" s="187"/>
      <c r="D239" s="187"/>
      <c r="E239" s="187"/>
      <c r="F239" s="187"/>
      <c r="G239" s="187"/>
      <c r="H239" s="187"/>
      <c r="I239" s="187"/>
      <c r="J239" s="187"/>
      <c r="K239" s="187"/>
      <c r="L239" s="187"/>
      <c r="M239" s="156"/>
      <c r="N239" s="156"/>
      <c r="O239" s="156"/>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363"/>
    </row>
    <row r="240" spans="1:45" s="361" customFormat="1" x14ac:dyDescent="0.25">
      <c r="A240" s="186"/>
      <c r="B240" s="43"/>
      <c r="C240" s="187"/>
      <c r="D240" s="187"/>
      <c r="E240" s="187"/>
      <c r="F240" s="187"/>
      <c r="G240" s="187"/>
      <c r="H240" s="187"/>
      <c r="I240" s="187"/>
      <c r="J240" s="187"/>
      <c r="K240" s="187"/>
      <c r="L240" s="187"/>
      <c r="M240" s="156"/>
      <c r="N240" s="156"/>
      <c r="O240" s="156"/>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363"/>
    </row>
    <row r="241" spans="1:42" s="361" customFormat="1" x14ac:dyDescent="0.25">
      <c r="A241" s="186"/>
      <c r="B241" s="43"/>
      <c r="C241" s="187"/>
      <c r="D241" s="187"/>
      <c r="E241" s="187"/>
      <c r="F241" s="187"/>
      <c r="G241" s="187"/>
      <c r="H241" s="187"/>
      <c r="I241" s="187"/>
      <c r="J241" s="187"/>
      <c r="K241" s="187"/>
      <c r="L241" s="187"/>
      <c r="M241" s="156"/>
      <c r="N241" s="156"/>
      <c r="O241" s="156"/>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363"/>
    </row>
    <row r="242" spans="1:42" s="361" customFormat="1" x14ac:dyDescent="0.25">
      <c r="A242" s="186"/>
      <c r="B242" s="43"/>
      <c r="C242" s="187"/>
      <c r="D242" s="187"/>
      <c r="E242" s="187"/>
      <c r="F242" s="187"/>
      <c r="G242" s="187"/>
      <c r="H242" s="187"/>
      <c r="I242" s="187"/>
      <c r="J242" s="187"/>
      <c r="K242" s="187"/>
      <c r="L242" s="187"/>
      <c r="M242" s="156"/>
      <c r="N242" s="156"/>
      <c r="O242" s="156"/>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363"/>
    </row>
    <row r="243" spans="1:42" s="361" customFormat="1" x14ac:dyDescent="0.25">
      <c r="A243" s="186"/>
      <c r="B243" s="43"/>
      <c r="C243" s="187"/>
      <c r="D243" s="187"/>
      <c r="E243" s="187"/>
      <c r="F243" s="187"/>
      <c r="G243" s="187"/>
      <c r="H243" s="187"/>
      <c r="I243" s="187"/>
      <c r="J243" s="187"/>
      <c r="K243" s="187"/>
      <c r="L243" s="187"/>
      <c r="M243" s="156"/>
      <c r="N243" s="156"/>
      <c r="O243" s="156"/>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363"/>
    </row>
    <row r="244" spans="1:42" s="361" customFormat="1" x14ac:dyDescent="0.25">
      <c r="A244" s="186"/>
      <c r="B244" s="43"/>
      <c r="C244" s="187"/>
      <c r="D244" s="187"/>
      <c r="E244" s="187"/>
      <c r="F244" s="187"/>
      <c r="G244" s="187"/>
      <c r="H244" s="187"/>
      <c r="I244" s="187"/>
      <c r="J244" s="187"/>
      <c r="K244" s="187"/>
      <c r="L244" s="187"/>
      <c r="M244" s="156"/>
      <c r="N244" s="156"/>
      <c r="O244" s="156"/>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363"/>
    </row>
    <row r="245" spans="1:42" s="361" customFormat="1" x14ac:dyDescent="0.25">
      <c r="A245" s="186"/>
      <c r="B245" s="43"/>
      <c r="C245" s="186"/>
      <c r="D245" s="186"/>
      <c r="E245" s="186"/>
      <c r="F245" s="186"/>
      <c r="G245" s="186"/>
      <c r="H245" s="186"/>
      <c r="I245" s="186"/>
      <c r="J245" s="186"/>
      <c r="K245" s="186"/>
      <c r="L245" s="186"/>
      <c r="M245" s="157"/>
      <c r="N245" s="157"/>
      <c r="O245" s="157"/>
      <c r="P245" s="186"/>
      <c r="Q245" s="186"/>
      <c r="R245" s="186"/>
      <c r="S245" s="186"/>
      <c r="T245" s="186"/>
      <c r="U245" s="186"/>
      <c r="V245" s="186"/>
      <c r="W245" s="186"/>
      <c r="X245" s="186"/>
      <c r="Y245" s="186"/>
      <c r="Z245" s="186"/>
      <c r="AA245" s="186"/>
      <c r="AB245" s="25"/>
      <c r="AC245" s="187"/>
      <c r="AD245" s="186"/>
      <c r="AE245" s="186"/>
      <c r="AF245" s="186"/>
      <c r="AG245" s="186"/>
      <c r="AH245" s="186"/>
      <c r="AI245" s="186"/>
      <c r="AJ245" s="186"/>
      <c r="AK245" s="186"/>
      <c r="AL245" s="186"/>
      <c r="AM245" s="187"/>
      <c r="AN245" s="187"/>
      <c r="AO245" s="186"/>
    </row>
    <row r="246" spans="1:42" s="361" customFormat="1" x14ac:dyDescent="0.25">
      <c r="A246" s="186"/>
      <c r="B246" s="43"/>
      <c r="C246" s="186"/>
      <c r="D246" s="186"/>
      <c r="E246" s="186"/>
      <c r="F246" s="186"/>
      <c r="G246" s="186"/>
      <c r="H246" s="186"/>
      <c r="I246" s="186"/>
      <c r="J246" s="186"/>
      <c r="K246" s="186"/>
      <c r="L246" s="186"/>
      <c r="M246" s="157"/>
      <c r="N246" s="157"/>
      <c r="O246" s="157"/>
      <c r="P246" s="186"/>
      <c r="Q246" s="186"/>
      <c r="R246" s="186"/>
      <c r="S246" s="186"/>
      <c r="T246" s="186"/>
      <c r="U246" s="186"/>
      <c r="V246" s="186"/>
      <c r="W246" s="186"/>
      <c r="X246" s="186"/>
      <c r="Y246" s="186"/>
      <c r="Z246" s="186"/>
      <c r="AA246" s="186"/>
      <c r="AB246" s="25"/>
      <c r="AC246" s="187"/>
      <c r="AD246" s="186"/>
      <c r="AE246" s="186"/>
      <c r="AF246" s="186"/>
      <c r="AG246" s="186"/>
      <c r="AH246" s="186"/>
      <c r="AI246" s="186"/>
      <c r="AJ246" s="186"/>
      <c r="AK246" s="186"/>
      <c r="AL246" s="186"/>
      <c r="AM246" s="187"/>
      <c r="AN246" s="187"/>
      <c r="AO246" s="186"/>
    </row>
    <row r="247" spans="1:42" s="361" customFormat="1" x14ac:dyDescent="0.25">
      <c r="A247" s="186"/>
      <c r="B247" s="43"/>
      <c r="C247" s="186"/>
      <c r="D247" s="186"/>
      <c r="E247" s="186"/>
      <c r="F247" s="186"/>
      <c r="G247" s="186"/>
      <c r="H247" s="186"/>
      <c r="I247" s="186"/>
      <c r="J247" s="186"/>
      <c r="K247" s="186"/>
      <c r="L247" s="186"/>
      <c r="M247" s="157"/>
      <c r="N247" s="157"/>
      <c r="O247" s="157"/>
      <c r="P247" s="186"/>
      <c r="Q247" s="186"/>
      <c r="R247" s="186"/>
      <c r="S247" s="186"/>
      <c r="T247" s="186"/>
      <c r="U247" s="186"/>
      <c r="V247" s="186"/>
      <c r="W247" s="186"/>
      <c r="X247" s="186"/>
      <c r="Y247" s="186"/>
      <c r="Z247" s="186"/>
      <c r="AA247" s="186"/>
      <c r="AB247" s="25"/>
      <c r="AC247" s="187"/>
      <c r="AD247" s="186"/>
      <c r="AE247" s="186"/>
      <c r="AF247" s="186"/>
      <c r="AG247" s="186"/>
      <c r="AH247" s="186"/>
      <c r="AI247" s="186"/>
      <c r="AJ247" s="186"/>
      <c r="AK247" s="186"/>
      <c r="AL247" s="186"/>
      <c r="AM247" s="187"/>
      <c r="AN247" s="187"/>
      <c r="AO247" s="186"/>
    </row>
    <row r="248" spans="1:42" s="361" customFormat="1" x14ac:dyDescent="0.25">
      <c r="A248" s="186"/>
      <c r="B248" s="43"/>
      <c r="C248" s="186"/>
      <c r="D248" s="186"/>
      <c r="E248" s="186"/>
      <c r="F248" s="186"/>
      <c r="G248" s="186"/>
      <c r="H248" s="186"/>
      <c r="I248" s="186"/>
      <c r="J248" s="186"/>
      <c r="K248" s="186"/>
      <c r="L248" s="186"/>
      <c r="M248" s="157"/>
      <c r="N248" s="157"/>
      <c r="O248" s="157"/>
      <c r="P248" s="186"/>
      <c r="Q248" s="186"/>
      <c r="R248" s="186"/>
      <c r="S248" s="186"/>
      <c r="T248" s="186"/>
      <c r="U248" s="186"/>
      <c r="V248" s="186"/>
      <c r="W248" s="186"/>
      <c r="X248" s="186"/>
      <c r="Y248" s="186"/>
      <c r="Z248" s="186"/>
      <c r="AA248" s="186"/>
      <c r="AB248" s="25"/>
      <c r="AC248" s="187"/>
      <c r="AD248" s="186"/>
      <c r="AE248" s="186"/>
      <c r="AF248" s="186"/>
      <c r="AG248" s="186"/>
      <c r="AH248" s="186"/>
      <c r="AI248" s="186"/>
      <c r="AJ248" s="186"/>
      <c r="AK248" s="186"/>
      <c r="AL248" s="186"/>
      <c r="AM248" s="187"/>
      <c r="AN248" s="187"/>
      <c r="AO248" s="186"/>
    </row>
    <row r="249" spans="1:42" s="361" customFormat="1" x14ac:dyDescent="0.25">
      <c r="A249" s="186"/>
      <c r="B249" s="43"/>
      <c r="C249" s="186"/>
      <c r="D249" s="186"/>
      <c r="E249" s="186"/>
      <c r="F249" s="186"/>
      <c r="G249" s="186"/>
      <c r="H249" s="186"/>
      <c r="I249" s="186"/>
      <c r="J249" s="186"/>
      <c r="K249" s="186"/>
      <c r="L249" s="186"/>
      <c r="M249" s="157"/>
      <c r="N249" s="157"/>
      <c r="O249" s="157"/>
      <c r="P249" s="186"/>
      <c r="Q249" s="186"/>
      <c r="R249" s="186"/>
      <c r="S249" s="186"/>
      <c r="T249" s="186"/>
      <c r="U249" s="186"/>
      <c r="V249" s="186"/>
      <c r="W249" s="186"/>
      <c r="X249" s="186"/>
      <c r="Y249" s="186"/>
      <c r="Z249" s="186"/>
      <c r="AA249" s="186"/>
      <c r="AB249" s="25"/>
      <c r="AC249" s="187"/>
      <c r="AD249" s="186"/>
      <c r="AE249" s="186"/>
      <c r="AF249" s="186"/>
      <c r="AG249" s="186"/>
      <c r="AH249" s="186"/>
      <c r="AI249" s="186"/>
      <c r="AJ249" s="186"/>
      <c r="AK249" s="186"/>
      <c r="AL249" s="186"/>
      <c r="AM249" s="187"/>
      <c r="AN249" s="187"/>
      <c r="AO249" s="186"/>
    </row>
    <row r="250" spans="1:42" s="361" customFormat="1" x14ac:dyDescent="0.25">
      <c r="A250" s="186"/>
      <c r="B250" s="43"/>
      <c r="C250" s="186"/>
      <c r="D250" s="186"/>
      <c r="E250" s="186"/>
      <c r="F250" s="186"/>
      <c r="G250" s="186"/>
      <c r="H250" s="186"/>
      <c r="I250" s="186"/>
      <c r="J250" s="186"/>
      <c r="K250" s="186"/>
      <c r="L250" s="186"/>
      <c r="M250" s="157"/>
      <c r="N250" s="157"/>
      <c r="O250" s="157"/>
      <c r="P250" s="186"/>
      <c r="Q250" s="186"/>
      <c r="R250" s="186"/>
      <c r="S250" s="186"/>
      <c r="T250" s="186"/>
      <c r="U250" s="186"/>
      <c r="V250" s="186"/>
      <c r="W250" s="186"/>
      <c r="X250" s="186"/>
      <c r="Y250" s="186"/>
      <c r="Z250" s="186"/>
      <c r="AA250" s="186"/>
      <c r="AB250" s="25"/>
      <c r="AC250" s="187"/>
      <c r="AD250" s="186"/>
      <c r="AE250" s="186"/>
      <c r="AF250" s="186"/>
      <c r="AG250" s="186"/>
      <c r="AH250" s="186"/>
      <c r="AI250" s="186"/>
      <c r="AJ250" s="186"/>
      <c r="AK250" s="186"/>
      <c r="AL250" s="186"/>
      <c r="AM250" s="187"/>
      <c r="AN250" s="187"/>
      <c r="AO250" s="186"/>
    </row>
    <row r="251" spans="1:42" s="361" customFormat="1" x14ac:dyDescent="0.25">
      <c r="A251" s="186"/>
      <c r="B251" s="43"/>
      <c r="C251" s="186"/>
      <c r="D251" s="186"/>
      <c r="E251" s="186"/>
      <c r="F251" s="186"/>
      <c r="G251" s="186"/>
      <c r="H251" s="186"/>
      <c r="I251" s="186"/>
      <c r="J251" s="186"/>
      <c r="K251" s="186"/>
      <c r="L251" s="186"/>
      <c r="M251" s="157"/>
      <c r="N251" s="157"/>
      <c r="O251" s="157"/>
      <c r="P251" s="186"/>
      <c r="Q251" s="186"/>
      <c r="R251" s="186"/>
      <c r="S251" s="186"/>
      <c r="T251" s="186"/>
      <c r="U251" s="186"/>
      <c r="V251" s="186"/>
      <c r="W251" s="186"/>
      <c r="X251" s="186"/>
      <c r="Y251" s="186"/>
      <c r="Z251" s="186"/>
      <c r="AA251" s="186"/>
      <c r="AB251" s="25"/>
      <c r="AC251" s="187"/>
      <c r="AD251" s="186"/>
      <c r="AE251" s="186"/>
      <c r="AF251" s="186"/>
      <c r="AG251" s="186"/>
      <c r="AH251" s="186"/>
      <c r="AI251" s="186"/>
      <c r="AJ251" s="186"/>
      <c r="AK251" s="186"/>
      <c r="AL251" s="186"/>
      <c r="AM251" s="187"/>
      <c r="AN251" s="187"/>
      <c r="AO251" s="186"/>
    </row>
    <row r="252" spans="1:42" s="361" customFormat="1" x14ac:dyDescent="0.25">
      <c r="A252" s="186"/>
      <c r="B252" s="43"/>
      <c r="C252" s="186"/>
      <c r="D252" s="186"/>
      <c r="E252" s="186"/>
      <c r="F252" s="186"/>
      <c r="G252" s="186"/>
      <c r="H252" s="186"/>
      <c r="I252" s="186"/>
      <c r="J252" s="186"/>
      <c r="K252" s="186"/>
      <c r="L252" s="186"/>
      <c r="M252" s="157"/>
      <c r="N252" s="157"/>
      <c r="O252" s="157"/>
      <c r="P252" s="186"/>
      <c r="Q252" s="186"/>
      <c r="R252" s="186"/>
      <c r="S252" s="186"/>
      <c r="T252" s="186"/>
      <c r="U252" s="186"/>
      <c r="V252" s="186"/>
      <c r="W252" s="186"/>
      <c r="X252" s="186"/>
      <c r="Y252" s="186"/>
      <c r="Z252" s="186"/>
      <c r="AA252" s="186"/>
      <c r="AB252" s="25"/>
      <c r="AC252" s="187"/>
      <c r="AD252" s="186"/>
      <c r="AE252" s="186"/>
      <c r="AF252" s="186"/>
      <c r="AG252" s="186"/>
      <c r="AH252" s="186"/>
      <c r="AI252" s="186"/>
      <c r="AJ252" s="186"/>
      <c r="AK252" s="186"/>
      <c r="AL252" s="186"/>
      <c r="AM252" s="187"/>
      <c r="AN252" s="187"/>
      <c r="AO252" s="186"/>
    </row>
    <row r="253" spans="1:42" s="361" customFormat="1" x14ac:dyDescent="0.25">
      <c r="A253" s="186"/>
      <c r="B253" s="43"/>
      <c r="C253" s="186"/>
      <c r="D253" s="186"/>
      <c r="E253" s="186"/>
      <c r="F253" s="186"/>
      <c r="G253" s="186"/>
      <c r="H253" s="186"/>
      <c r="I253" s="186"/>
      <c r="J253" s="186"/>
      <c r="K253" s="186"/>
      <c r="L253" s="186"/>
      <c r="M253" s="157"/>
      <c r="N253" s="157"/>
      <c r="O253" s="157"/>
      <c r="P253" s="186"/>
      <c r="Q253" s="186"/>
      <c r="R253" s="186"/>
      <c r="S253" s="186"/>
      <c r="T253" s="186"/>
      <c r="U253" s="186"/>
      <c r="V253" s="186"/>
      <c r="W253" s="186"/>
      <c r="X253" s="186"/>
      <c r="Y253" s="186"/>
      <c r="Z253" s="186"/>
      <c r="AA253" s="186"/>
      <c r="AB253" s="25"/>
      <c r="AC253" s="187"/>
      <c r="AD253" s="186"/>
      <c r="AE253" s="186"/>
      <c r="AF253" s="186"/>
      <c r="AG253" s="186"/>
      <c r="AH253" s="186"/>
      <c r="AI253" s="186"/>
      <c r="AJ253" s="186"/>
      <c r="AK253" s="186"/>
      <c r="AL253" s="186"/>
      <c r="AM253" s="187"/>
      <c r="AN253" s="187"/>
      <c r="AO253" s="186"/>
    </row>
    <row r="254" spans="1:42" s="361" customFormat="1" x14ac:dyDescent="0.25">
      <c r="A254" s="186"/>
      <c r="B254" s="43"/>
      <c r="C254" s="186"/>
      <c r="D254" s="186"/>
      <c r="E254" s="186"/>
      <c r="F254" s="186"/>
      <c r="G254" s="186"/>
      <c r="H254" s="186"/>
      <c r="I254" s="186"/>
      <c r="J254" s="186"/>
      <c r="K254" s="186"/>
      <c r="L254" s="186"/>
      <c r="M254" s="157"/>
      <c r="N254" s="157"/>
      <c r="O254" s="157"/>
      <c r="P254" s="186"/>
      <c r="Q254" s="186"/>
      <c r="R254" s="186"/>
      <c r="S254" s="186"/>
      <c r="T254" s="186"/>
      <c r="U254" s="186"/>
      <c r="V254" s="186"/>
      <c r="W254" s="186"/>
      <c r="X254" s="186"/>
      <c r="Y254" s="186"/>
      <c r="Z254" s="186"/>
      <c r="AA254" s="186"/>
      <c r="AB254" s="25"/>
      <c r="AC254" s="187"/>
      <c r="AD254" s="186"/>
      <c r="AE254" s="186"/>
      <c r="AF254" s="186"/>
      <c r="AG254" s="186"/>
      <c r="AH254" s="186"/>
      <c r="AI254" s="186"/>
      <c r="AJ254" s="186"/>
      <c r="AK254" s="186"/>
      <c r="AL254" s="186"/>
      <c r="AM254" s="187"/>
      <c r="AN254" s="187"/>
      <c r="AO254" s="186"/>
    </row>
    <row r="255" spans="1:42" x14ac:dyDescent="0.25">
      <c r="AB255" s="25"/>
      <c r="AC255" s="187"/>
      <c r="AM255" s="187"/>
      <c r="AN255" s="187"/>
    </row>
    <row r="256" spans="1:42" x14ac:dyDescent="0.25">
      <c r="AB256" s="25"/>
      <c r="AC256" s="187"/>
      <c r="AM256" s="187"/>
      <c r="AN256" s="187"/>
    </row>
    <row r="257" spans="28:40" x14ac:dyDescent="0.25">
      <c r="AB257" s="25"/>
      <c r="AC257" s="187"/>
      <c r="AM257" s="187"/>
      <c r="AN257" s="187"/>
    </row>
    <row r="258" spans="28:40" x14ac:dyDescent="0.25">
      <c r="AB258" s="25"/>
      <c r="AC258" s="187"/>
      <c r="AM258" s="187"/>
      <c r="AN258" s="187"/>
    </row>
    <row r="259" spans="28:40" x14ac:dyDescent="0.25">
      <c r="AB259" s="25"/>
      <c r="AC259" s="187"/>
      <c r="AM259" s="187"/>
      <c r="AN259" s="187"/>
    </row>
    <row r="260" spans="28:40" x14ac:dyDescent="0.25">
      <c r="AB260" s="25"/>
      <c r="AC260" s="187"/>
      <c r="AM260" s="187"/>
      <c r="AN260" s="187"/>
    </row>
    <row r="261" spans="28:40" x14ac:dyDescent="0.25">
      <c r="AB261" s="25"/>
      <c r="AC261" s="187"/>
      <c r="AM261" s="187"/>
      <c r="AN261" s="187"/>
    </row>
    <row r="262" spans="28:40" x14ac:dyDescent="0.25">
      <c r="AB262" s="25"/>
      <c r="AC262" s="187"/>
      <c r="AM262" s="187"/>
      <c r="AN262" s="187"/>
    </row>
    <row r="263" spans="28:40" x14ac:dyDescent="0.25">
      <c r="AB263" s="25"/>
      <c r="AC263" s="187"/>
      <c r="AM263" s="187"/>
      <c r="AN263" s="187"/>
    </row>
    <row r="264" spans="28:40" x14ac:dyDescent="0.25">
      <c r="AB264" s="25"/>
      <c r="AC264" s="187"/>
      <c r="AM264" s="187"/>
      <c r="AN264" s="187"/>
    </row>
    <row r="265" spans="28:40" x14ac:dyDescent="0.25">
      <c r="AB265" s="25"/>
      <c r="AC265" s="187"/>
      <c r="AM265" s="187"/>
      <c r="AN265" s="187"/>
    </row>
    <row r="266" spans="28:40" x14ac:dyDescent="0.25">
      <c r="AB266" s="25"/>
      <c r="AC266" s="187"/>
      <c r="AM266" s="187"/>
      <c r="AN266" s="187"/>
    </row>
    <row r="267" spans="28:40" x14ac:dyDescent="0.25">
      <c r="AB267" s="25"/>
      <c r="AC267" s="187"/>
      <c r="AM267" s="187"/>
      <c r="AN267" s="187"/>
    </row>
    <row r="268" spans="28:40" x14ac:dyDescent="0.25">
      <c r="AB268" s="25"/>
      <c r="AC268" s="187"/>
      <c r="AM268" s="187"/>
      <c r="AN268" s="187"/>
    </row>
    <row r="269" spans="28:40" x14ac:dyDescent="0.25">
      <c r="AB269" s="25"/>
      <c r="AC269" s="187"/>
      <c r="AM269" s="187"/>
      <c r="AN269" s="187"/>
    </row>
    <row r="270" spans="28:40" x14ac:dyDescent="0.25">
      <c r="AB270" s="25"/>
      <c r="AC270" s="187"/>
      <c r="AM270" s="187"/>
      <c r="AN270" s="187"/>
    </row>
    <row r="271" spans="28:40" x14ac:dyDescent="0.25">
      <c r="AB271" s="25"/>
      <c r="AC271" s="187"/>
      <c r="AM271" s="187"/>
      <c r="AN271" s="187"/>
    </row>
    <row r="272" spans="28:40" x14ac:dyDescent="0.25">
      <c r="AB272" s="25"/>
      <c r="AC272" s="187"/>
      <c r="AM272" s="187"/>
      <c r="AN272" s="187"/>
    </row>
    <row r="273" spans="28:40" x14ac:dyDescent="0.25">
      <c r="AB273" s="25"/>
      <c r="AC273" s="187"/>
      <c r="AM273" s="187"/>
      <c r="AN273" s="187"/>
    </row>
    <row r="274" spans="28:40" x14ac:dyDescent="0.25">
      <c r="AB274" s="25"/>
      <c r="AC274" s="187"/>
      <c r="AM274" s="187"/>
      <c r="AN274" s="187"/>
    </row>
    <row r="275" spans="28:40" x14ac:dyDescent="0.25">
      <c r="AB275" s="25"/>
      <c r="AC275" s="187"/>
      <c r="AM275" s="187"/>
      <c r="AN275" s="187"/>
    </row>
    <row r="276" spans="28:40" x14ac:dyDescent="0.25">
      <c r="AB276" s="25"/>
      <c r="AC276" s="187"/>
      <c r="AM276" s="187"/>
      <c r="AN276" s="187"/>
    </row>
    <row r="277" spans="28:40" x14ac:dyDescent="0.25">
      <c r="AB277" s="25"/>
      <c r="AC277" s="187"/>
      <c r="AM277" s="187"/>
      <c r="AN277" s="187"/>
    </row>
    <row r="278" spans="28:40" x14ac:dyDescent="0.25">
      <c r="AB278" s="25"/>
      <c r="AC278" s="187"/>
      <c r="AM278" s="187"/>
      <c r="AN278" s="187"/>
    </row>
    <row r="279" spans="28:40" x14ac:dyDescent="0.25">
      <c r="AB279" s="25"/>
      <c r="AC279" s="187"/>
      <c r="AM279" s="187"/>
      <c r="AN279" s="187"/>
    </row>
    <row r="280" spans="28:40" x14ac:dyDescent="0.25">
      <c r="AB280" s="25"/>
      <c r="AC280" s="187"/>
      <c r="AM280" s="187"/>
      <c r="AN280" s="187"/>
    </row>
    <row r="281" spans="28:40" x14ac:dyDescent="0.25">
      <c r="AB281" s="25"/>
      <c r="AC281" s="187"/>
      <c r="AM281" s="187"/>
      <c r="AN281" s="187"/>
    </row>
    <row r="282" spans="28:40" x14ac:dyDescent="0.25">
      <c r="AB282" s="25"/>
      <c r="AC282" s="187"/>
      <c r="AM282" s="187"/>
      <c r="AN282" s="187"/>
    </row>
    <row r="283" spans="28:40" x14ac:dyDescent="0.25">
      <c r="AB283" s="25"/>
      <c r="AC283" s="187"/>
      <c r="AM283" s="187"/>
      <c r="AN283" s="187"/>
    </row>
    <row r="284" spans="28:40" x14ac:dyDescent="0.25">
      <c r="AB284" s="25"/>
      <c r="AC284" s="187"/>
      <c r="AM284" s="187"/>
      <c r="AN284" s="187"/>
    </row>
    <row r="285" spans="28:40" x14ac:dyDescent="0.25">
      <c r="AB285" s="25"/>
      <c r="AC285" s="187"/>
      <c r="AM285" s="187"/>
      <c r="AN285" s="187"/>
    </row>
    <row r="286" spans="28:40" x14ac:dyDescent="0.25">
      <c r="AB286" s="25"/>
      <c r="AC286" s="187"/>
      <c r="AM286" s="187"/>
      <c r="AN286" s="187"/>
    </row>
    <row r="287" spans="28:40" x14ac:dyDescent="0.25">
      <c r="AB287" s="25"/>
      <c r="AC287" s="187"/>
      <c r="AM287" s="187"/>
      <c r="AN287" s="187"/>
    </row>
    <row r="288" spans="28:40" x14ac:dyDescent="0.25">
      <c r="AB288" s="25"/>
      <c r="AC288" s="187"/>
      <c r="AM288" s="187"/>
      <c r="AN288" s="187"/>
    </row>
    <row r="289" spans="1:41" x14ac:dyDescent="0.25">
      <c r="AB289" s="25"/>
      <c r="AC289" s="187"/>
      <c r="AM289" s="187"/>
      <c r="AN289" s="187"/>
    </row>
    <row r="290" spans="1:41" x14ac:dyDescent="0.25">
      <c r="AB290" s="25"/>
      <c r="AC290" s="187"/>
      <c r="AM290" s="187"/>
      <c r="AN290" s="187"/>
    </row>
    <row r="291" spans="1:41" x14ac:dyDescent="0.25">
      <c r="AB291" s="25"/>
      <c r="AC291" s="187"/>
      <c r="AM291" s="187"/>
      <c r="AN291" s="187"/>
    </row>
    <row r="292" spans="1:41" x14ac:dyDescent="0.25">
      <c r="AB292" s="25"/>
      <c r="AC292" s="187"/>
      <c r="AM292" s="187"/>
      <c r="AN292" s="187"/>
    </row>
    <row r="293" spans="1:41" x14ac:dyDescent="0.25">
      <c r="AB293" s="25"/>
      <c r="AC293" s="187"/>
      <c r="AM293" s="187"/>
      <c r="AN293" s="187"/>
    </row>
    <row r="294" spans="1:41" x14ac:dyDescent="0.25">
      <c r="AB294" s="25"/>
      <c r="AC294" s="187"/>
      <c r="AM294" s="187"/>
      <c r="AN294" s="187"/>
    </row>
    <row r="295" spans="1:41" x14ac:dyDescent="0.25">
      <c r="AB295" s="25"/>
      <c r="AC295" s="187"/>
      <c r="AM295" s="187"/>
      <c r="AN295" s="187"/>
    </row>
    <row r="296" spans="1:41" x14ac:dyDescent="0.25">
      <c r="AB296" s="25"/>
      <c r="AC296" s="187"/>
      <c r="AM296" s="187"/>
      <c r="AN296" s="187"/>
    </row>
    <row r="297" spans="1:41" x14ac:dyDescent="0.25">
      <c r="AB297" s="25"/>
      <c r="AC297" s="187"/>
      <c r="AM297" s="187"/>
      <c r="AN297" s="187"/>
    </row>
    <row r="298" spans="1:41" x14ac:dyDescent="0.25">
      <c r="AB298" s="25"/>
      <c r="AC298" s="187"/>
      <c r="AM298" s="187"/>
      <c r="AN298" s="187"/>
    </row>
    <row r="299" spans="1:41" x14ac:dyDescent="0.25">
      <c r="AB299" s="25"/>
      <c r="AC299" s="187"/>
      <c r="AM299" s="187"/>
      <c r="AN299" s="187"/>
    </row>
    <row r="300" spans="1:41" x14ac:dyDescent="0.25">
      <c r="AB300" s="25"/>
      <c r="AC300" s="187"/>
      <c r="AM300" s="187"/>
      <c r="AN300" s="187"/>
    </row>
    <row r="301" spans="1:41" x14ac:dyDescent="0.25">
      <c r="AB301" s="25"/>
      <c r="AC301" s="187"/>
      <c r="AM301" s="187"/>
      <c r="AN301" s="187"/>
    </row>
    <row r="302" spans="1:41" x14ac:dyDescent="0.25">
      <c r="AB302" s="25"/>
      <c r="AC302" s="187"/>
      <c r="AM302" s="187"/>
      <c r="AN302" s="187"/>
    </row>
    <row r="303" spans="1:41" s="361" customFormat="1" x14ac:dyDescent="0.25">
      <c r="A303" s="186"/>
      <c r="B303" s="43"/>
      <c r="C303" s="186"/>
      <c r="D303" s="186"/>
      <c r="E303" s="186"/>
      <c r="F303" s="186"/>
      <c r="G303" s="186"/>
      <c r="H303" s="186"/>
      <c r="I303" s="186"/>
      <c r="J303" s="186"/>
      <c r="K303" s="186"/>
      <c r="L303" s="186"/>
      <c r="M303" s="157"/>
      <c r="N303" s="157"/>
      <c r="O303" s="157"/>
      <c r="P303" s="186"/>
      <c r="Q303" s="186"/>
      <c r="R303" s="186"/>
      <c r="S303" s="186"/>
      <c r="T303" s="186"/>
      <c r="U303" s="186"/>
      <c r="V303" s="186"/>
      <c r="W303" s="186"/>
      <c r="X303" s="186"/>
      <c r="Y303" s="186"/>
      <c r="Z303" s="186"/>
      <c r="AA303" s="186"/>
      <c r="AB303" s="25"/>
      <c r="AC303" s="187"/>
      <c r="AD303" s="186"/>
      <c r="AE303" s="186"/>
      <c r="AF303" s="186"/>
      <c r="AG303" s="186"/>
      <c r="AH303" s="186"/>
      <c r="AI303" s="186"/>
      <c r="AJ303" s="186"/>
      <c r="AK303" s="186"/>
      <c r="AL303" s="186"/>
      <c r="AM303" s="187"/>
      <c r="AN303" s="187"/>
      <c r="AO303" s="186"/>
    </row>
    <row r="304" spans="1:41" s="361" customFormat="1" x14ac:dyDescent="0.25">
      <c r="A304" s="186"/>
      <c r="B304" s="43"/>
      <c r="C304" s="186"/>
      <c r="D304" s="186"/>
      <c r="E304" s="186"/>
      <c r="F304" s="186"/>
      <c r="G304" s="186"/>
      <c r="H304" s="186"/>
      <c r="I304" s="186"/>
      <c r="J304" s="186"/>
      <c r="K304" s="186"/>
      <c r="L304" s="186"/>
      <c r="M304" s="157"/>
      <c r="N304" s="157"/>
      <c r="O304" s="157"/>
      <c r="P304" s="186"/>
      <c r="Q304" s="186"/>
      <c r="R304" s="186"/>
      <c r="S304" s="186"/>
      <c r="T304" s="186"/>
      <c r="U304" s="186"/>
      <c r="V304" s="186"/>
      <c r="W304" s="186"/>
      <c r="X304" s="186"/>
      <c r="Y304" s="186"/>
      <c r="Z304" s="186"/>
      <c r="AA304" s="186"/>
      <c r="AB304" s="25"/>
      <c r="AC304" s="187"/>
      <c r="AD304" s="186"/>
      <c r="AE304" s="186"/>
      <c r="AF304" s="186"/>
      <c r="AG304" s="186"/>
      <c r="AH304" s="186"/>
      <c r="AI304" s="186"/>
      <c r="AJ304" s="186"/>
      <c r="AK304" s="186"/>
      <c r="AL304" s="186"/>
      <c r="AM304" s="187"/>
      <c r="AN304" s="187"/>
      <c r="AO304" s="186"/>
    </row>
    <row r="305" spans="1:42" s="361" customFormat="1" x14ac:dyDescent="0.25">
      <c r="A305" s="186"/>
      <c r="B305" s="43"/>
      <c r="C305" s="186"/>
      <c r="D305" s="186"/>
      <c r="E305" s="186"/>
      <c r="F305" s="186"/>
      <c r="G305" s="186"/>
      <c r="H305" s="186"/>
      <c r="I305" s="186"/>
      <c r="J305" s="186"/>
      <c r="K305" s="186"/>
      <c r="L305" s="186"/>
      <c r="M305" s="157"/>
      <c r="N305" s="157"/>
      <c r="O305" s="157"/>
      <c r="P305" s="186"/>
      <c r="Q305" s="186"/>
      <c r="R305" s="186"/>
      <c r="S305" s="186"/>
      <c r="T305" s="186"/>
      <c r="U305" s="186"/>
      <c r="V305" s="186"/>
      <c r="W305" s="186"/>
      <c r="X305" s="186"/>
      <c r="Y305" s="186"/>
      <c r="Z305" s="186"/>
      <c r="AA305" s="186"/>
      <c r="AB305" s="25"/>
      <c r="AC305" s="187"/>
      <c r="AD305" s="186"/>
      <c r="AE305" s="186"/>
      <c r="AF305" s="186"/>
      <c r="AG305" s="186"/>
      <c r="AH305" s="186"/>
      <c r="AI305" s="186"/>
      <c r="AJ305" s="186"/>
      <c r="AK305" s="186"/>
      <c r="AL305" s="186"/>
      <c r="AM305" s="187"/>
      <c r="AN305" s="187"/>
      <c r="AO305" s="186"/>
    </row>
    <row r="306" spans="1:42" s="361" customFormat="1" x14ac:dyDescent="0.25">
      <c r="A306" s="186"/>
      <c r="B306" s="43"/>
      <c r="C306" s="186"/>
      <c r="D306" s="186"/>
      <c r="E306" s="186"/>
      <c r="F306" s="186"/>
      <c r="G306" s="186"/>
      <c r="H306" s="186"/>
      <c r="I306" s="186"/>
      <c r="J306" s="186"/>
      <c r="K306" s="186"/>
      <c r="L306" s="186"/>
      <c r="M306" s="157"/>
      <c r="N306" s="157"/>
      <c r="O306" s="157"/>
      <c r="P306" s="186"/>
      <c r="Q306" s="186"/>
      <c r="R306" s="186"/>
      <c r="S306" s="186"/>
      <c r="T306" s="186"/>
      <c r="U306" s="186"/>
      <c r="V306" s="186"/>
      <c r="W306" s="186"/>
      <c r="X306" s="186"/>
      <c r="Y306" s="186"/>
      <c r="Z306" s="186"/>
      <c r="AA306" s="186"/>
      <c r="AB306" s="25"/>
      <c r="AC306" s="187"/>
      <c r="AD306" s="186"/>
      <c r="AE306" s="186"/>
      <c r="AF306" s="186"/>
      <c r="AG306" s="186"/>
      <c r="AH306" s="186"/>
      <c r="AI306" s="186"/>
      <c r="AJ306" s="186"/>
      <c r="AK306" s="186"/>
      <c r="AL306" s="186"/>
      <c r="AM306" s="187"/>
      <c r="AN306" s="187"/>
      <c r="AO306" s="186"/>
    </row>
    <row r="307" spans="1:42" s="361" customFormat="1" x14ac:dyDescent="0.25">
      <c r="A307" s="186"/>
      <c r="B307" s="43"/>
      <c r="C307" s="186"/>
      <c r="D307" s="186"/>
      <c r="E307" s="186"/>
      <c r="F307" s="186"/>
      <c r="G307" s="186"/>
      <c r="H307" s="186"/>
      <c r="I307" s="186"/>
      <c r="J307" s="186"/>
      <c r="K307" s="186"/>
      <c r="L307" s="186"/>
      <c r="M307" s="157"/>
      <c r="N307" s="157"/>
      <c r="O307" s="157"/>
      <c r="P307" s="186"/>
      <c r="Q307" s="186"/>
      <c r="R307" s="186"/>
      <c r="S307" s="186"/>
      <c r="T307" s="186"/>
      <c r="U307" s="186"/>
      <c r="V307" s="186"/>
      <c r="W307" s="186"/>
      <c r="X307" s="186"/>
      <c r="Y307" s="186"/>
      <c r="Z307" s="186"/>
      <c r="AA307" s="186"/>
      <c r="AB307" s="25"/>
      <c r="AC307" s="187"/>
      <c r="AD307" s="186"/>
      <c r="AE307" s="186"/>
      <c r="AF307" s="186"/>
      <c r="AG307" s="186"/>
      <c r="AH307" s="186"/>
      <c r="AI307" s="186"/>
      <c r="AJ307" s="186"/>
      <c r="AK307" s="186"/>
      <c r="AL307" s="186"/>
      <c r="AM307" s="187"/>
      <c r="AN307" s="187"/>
      <c r="AO307" s="186"/>
    </row>
    <row r="308" spans="1:42" s="361" customFormat="1" x14ac:dyDescent="0.25">
      <c r="A308" s="186"/>
      <c r="B308" s="43"/>
      <c r="C308" s="186"/>
      <c r="D308" s="186"/>
      <c r="E308" s="186"/>
      <c r="F308" s="186"/>
      <c r="G308" s="186"/>
      <c r="H308" s="186"/>
      <c r="I308" s="186"/>
      <c r="J308" s="186"/>
      <c r="K308" s="186"/>
      <c r="L308" s="186"/>
      <c r="M308" s="157"/>
      <c r="N308" s="157"/>
      <c r="O308" s="157"/>
      <c r="P308" s="186"/>
      <c r="Q308" s="186"/>
      <c r="R308" s="186"/>
      <c r="S308" s="186"/>
      <c r="T308" s="186"/>
      <c r="U308" s="186"/>
      <c r="V308" s="186"/>
      <c r="W308" s="186"/>
      <c r="X308" s="186"/>
      <c r="Y308" s="186"/>
      <c r="Z308" s="186"/>
      <c r="AA308" s="186"/>
      <c r="AB308" s="25"/>
      <c r="AC308" s="187"/>
      <c r="AD308" s="186"/>
      <c r="AE308" s="186"/>
      <c r="AF308" s="186"/>
      <c r="AG308" s="186"/>
      <c r="AH308" s="186"/>
      <c r="AI308" s="186"/>
      <c r="AJ308" s="186"/>
      <c r="AK308" s="186"/>
      <c r="AL308" s="186"/>
      <c r="AM308" s="187"/>
      <c r="AN308" s="187"/>
      <c r="AO308" s="186"/>
    </row>
    <row r="309" spans="1:42" s="361" customFormat="1" x14ac:dyDescent="0.25">
      <c r="A309" s="186"/>
      <c r="B309" s="43"/>
      <c r="C309" s="186"/>
      <c r="D309" s="186"/>
      <c r="E309" s="186"/>
      <c r="F309" s="186"/>
      <c r="G309" s="186"/>
      <c r="H309" s="186"/>
      <c r="I309" s="186"/>
      <c r="J309" s="186"/>
      <c r="K309" s="186"/>
      <c r="L309" s="186"/>
      <c r="M309" s="157"/>
      <c r="N309" s="157"/>
      <c r="O309" s="157"/>
      <c r="P309" s="186"/>
      <c r="Q309" s="186"/>
      <c r="R309" s="186"/>
      <c r="S309" s="186"/>
      <c r="T309" s="186"/>
      <c r="U309" s="186"/>
      <c r="V309" s="186"/>
      <c r="W309" s="186"/>
      <c r="X309" s="186"/>
      <c r="Y309" s="186"/>
      <c r="Z309" s="186"/>
      <c r="AA309" s="186"/>
      <c r="AB309" s="25"/>
      <c r="AC309" s="187"/>
      <c r="AD309" s="186"/>
      <c r="AE309" s="186"/>
      <c r="AF309" s="186"/>
      <c r="AG309" s="186"/>
      <c r="AH309" s="186"/>
      <c r="AI309" s="186"/>
      <c r="AJ309" s="186"/>
      <c r="AK309" s="186"/>
      <c r="AL309" s="186"/>
      <c r="AM309" s="187"/>
      <c r="AN309" s="187"/>
      <c r="AO309" s="186"/>
    </row>
    <row r="310" spans="1:42" s="361" customFormat="1" x14ac:dyDescent="0.25">
      <c r="A310" s="186"/>
      <c r="B310" s="43"/>
      <c r="C310" s="186"/>
      <c r="D310" s="186"/>
      <c r="E310" s="186"/>
      <c r="F310" s="186"/>
      <c r="G310" s="186"/>
      <c r="H310" s="186"/>
      <c r="I310" s="186"/>
      <c r="J310" s="186"/>
      <c r="K310" s="186"/>
      <c r="L310" s="186"/>
      <c r="M310" s="157"/>
      <c r="N310" s="157"/>
      <c r="O310" s="157"/>
      <c r="P310" s="186"/>
      <c r="Q310" s="186"/>
      <c r="R310" s="186"/>
      <c r="S310" s="186"/>
      <c r="T310" s="186"/>
      <c r="U310" s="186"/>
      <c r="V310" s="186"/>
      <c r="W310" s="186"/>
      <c r="X310" s="186"/>
      <c r="Y310" s="186"/>
      <c r="Z310" s="186"/>
      <c r="AA310" s="186"/>
      <c r="AB310" s="25"/>
      <c r="AC310" s="187"/>
      <c r="AD310" s="186"/>
      <c r="AE310" s="186"/>
      <c r="AF310" s="186"/>
      <c r="AG310" s="186"/>
      <c r="AH310" s="186"/>
      <c r="AI310" s="186"/>
      <c r="AJ310" s="186"/>
      <c r="AK310" s="186"/>
      <c r="AL310" s="186"/>
      <c r="AM310" s="187"/>
      <c r="AN310" s="187"/>
      <c r="AO310" s="186"/>
    </row>
    <row r="311" spans="1:42" s="361" customFormat="1" x14ac:dyDescent="0.25">
      <c r="A311" s="186"/>
      <c r="B311" s="43"/>
      <c r="C311" s="186"/>
      <c r="D311" s="186"/>
      <c r="E311" s="186"/>
      <c r="F311" s="186"/>
      <c r="G311" s="186"/>
      <c r="H311" s="186"/>
      <c r="I311" s="186"/>
      <c r="J311" s="186"/>
      <c r="K311" s="186"/>
      <c r="L311" s="186"/>
      <c r="M311" s="157"/>
      <c r="N311" s="157"/>
      <c r="O311" s="157"/>
      <c r="P311" s="186"/>
      <c r="Q311" s="186"/>
      <c r="R311" s="186"/>
      <c r="S311" s="186"/>
      <c r="T311" s="186"/>
      <c r="U311" s="186"/>
      <c r="V311" s="186"/>
      <c r="W311" s="186"/>
      <c r="X311" s="186"/>
      <c r="Y311" s="186"/>
      <c r="Z311" s="186"/>
      <c r="AA311" s="186"/>
      <c r="AB311" s="25"/>
      <c r="AC311" s="187"/>
      <c r="AD311" s="186"/>
      <c r="AE311" s="186"/>
      <c r="AF311" s="186"/>
      <c r="AG311" s="186"/>
      <c r="AH311" s="186"/>
      <c r="AI311" s="186"/>
      <c r="AJ311" s="186"/>
      <c r="AK311" s="186"/>
      <c r="AL311" s="186"/>
      <c r="AM311" s="187"/>
      <c r="AN311" s="187"/>
      <c r="AO311" s="186"/>
    </row>
    <row r="312" spans="1:42" s="361" customFormat="1" x14ac:dyDescent="0.25">
      <c r="A312" s="186"/>
      <c r="B312" s="43"/>
      <c r="C312" s="186"/>
      <c r="D312" s="186"/>
      <c r="E312" s="186"/>
      <c r="F312" s="186"/>
      <c r="G312" s="186"/>
      <c r="H312" s="186"/>
      <c r="I312" s="186"/>
      <c r="J312" s="186"/>
      <c r="K312" s="186"/>
      <c r="L312" s="186"/>
      <c r="M312" s="157"/>
      <c r="N312" s="157"/>
      <c r="O312" s="157"/>
      <c r="P312" s="186"/>
      <c r="Q312" s="186"/>
      <c r="R312" s="186"/>
      <c r="S312" s="186"/>
      <c r="T312" s="186"/>
      <c r="U312" s="186"/>
      <c r="V312" s="186"/>
      <c r="W312" s="186"/>
      <c r="X312" s="186"/>
      <c r="Y312" s="186"/>
      <c r="Z312" s="186"/>
      <c r="AA312" s="186"/>
      <c r="AB312" s="25"/>
      <c r="AC312" s="187"/>
      <c r="AD312" s="186"/>
      <c r="AE312" s="186"/>
      <c r="AF312" s="186"/>
      <c r="AG312" s="186"/>
      <c r="AH312" s="186"/>
      <c r="AI312" s="186"/>
      <c r="AJ312" s="186"/>
      <c r="AK312" s="186"/>
      <c r="AL312" s="186"/>
      <c r="AM312" s="187"/>
      <c r="AN312" s="187"/>
      <c r="AO312" s="186"/>
    </row>
    <row r="313" spans="1:42" s="361" customFormat="1" x14ac:dyDescent="0.25">
      <c r="A313" s="186"/>
      <c r="B313" s="43"/>
      <c r="C313" s="186"/>
      <c r="D313" s="186"/>
      <c r="E313" s="186"/>
      <c r="F313" s="186"/>
      <c r="G313" s="186"/>
      <c r="H313" s="186"/>
      <c r="I313" s="186"/>
      <c r="J313" s="186"/>
      <c r="K313" s="186"/>
      <c r="L313" s="186"/>
      <c r="M313" s="157"/>
      <c r="N313" s="157"/>
      <c r="O313" s="157"/>
      <c r="P313" s="186"/>
      <c r="Q313" s="186"/>
      <c r="R313" s="186"/>
      <c r="S313" s="186"/>
      <c r="T313" s="186"/>
      <c r="U313" s="186"/>
      <c r="V313" s="186"/>
      <c r="W313" s="186"/>
      <c r="X313" s="186"/>
      <c r="Y313" s="186"/>
      <c r="Z313" s="186"/>
      <c r="AA313" s="186"/>
      <c r="AB313" s="25"/>
      <c r="AC313" s="187"/>
      <c r="AD313" s="186"/>
      <c r="AE313" s="186"/>
      <c r="AF313" s="186"/>
      <c r="AG313" s="186"/>
      <c r="AH313" s="186"/>
      <c r="AI313" s="186"/>
      <c r="AJ313" s="186"/>
      <c r="AK313" s="186"/>
      <c r="AL313" s="186"/>
      <c r="AM313" s="187"/>
      <c r="AN313" s="187"/>
      <c r="AO313" s="186"/>
    </row>
    <row r="314" spans="1:42" s="361" customFormat="1" x14ac:dyDescent="0.25">
      <c r="A314" s="186"/>
      <c r="B314" s="43"/>
      <c r="C314" s="186"/>
      <c r="D314" s="186"/>
      <c r="E314" s="186"/>
      <c r="F314" s="186"/>
      <c r="G314" s="186"/>
      <c r="H314" s="186"/>
      <c r="I314" s="186"/>
      <c r="J314" s="186"/>
      <c r="K314" s="186"/>
      <c r="L314" s="186"/>
      <c r="M314" s="157"/>
      <c r="N314" s="157"/>
      <c r="O314" s="157"/>
      <c r="P314" s="186"/>
      <c r="Q314" s="186"/>
      <c r="R314" s="186"/>
      <c r="S314" s="186"/>
      <c r="T314" s="186"/>
      <c r="U314" s="186"/>
      <c r="V314" s="186"/>
      <c r="W314" s="186"/>
      <c r="X314" s="186"/>
      <c r="Y314" s="186"/>
      <c r="Z314" s="186"/>
      <c r="AA314" s="186"/>
      <c r="AB314" s="25"/>
      <c r="AC314" s="187"/>
      <c r="AD314" s="186"/>
      <c r="AE314" s="186"/>
      <c r="AF314" s="186"/>
      <c r="AG314" s="186"/>
      <c r="AH314" s="186"/>
      <c r="AI314" s="186"/>
      <c r="AJ314" s="186"/>
      <c r="AK314" s="186"/>
      <c r="AL314" s="186"/>
      <c r="AM314" s="187"/>
      <c r="AN314" s="187"/>
      <c r="AO314" s="186"/>
    </row>
    <row r="315" spans="1:42" s="361" customFormat="1" x14ac:dyDescent="0.25">
      <c r="A315" s="186"/>
      <c r="B315" s="43"/>
      <c r="C315" s="186"/>
      <c r="D315" s="186"/>
      <c r="E315" s="186"/>
      <c r="F315" s="186"/>
      <c r="G315" s="186"/>
      <c r="H315" s="186"/>
      <c r="I315" s="186"/>
      <c r="J315" s="186"/>
      <c r="K315" s="186"/>
      <c r="L315" s="186"/>
      <c r="M315" s="157"/>
      <c r="N315" s="157"/>
      <c r="O315" s="157"/>
      <c r="P315" s="186"/>
      <c r="Q315" s="186"/>
      <c r="R315" s="186"/>
      <c r="S315" s="186"/>
      <c r="T315" s="186"/>
      <c r="U315" s="186"/>
      <c r="V315" s="186"/>
      <c r="W315" s="186"/>
      <c r="X315" s="186"/>
      <c r="Y315" s="186"/>
      <c r="Z315" s="186"/>
      <c r="AA315" s="186"/>
      <c r="AB315" s="25"/>
      <c r="AC315" s="187"/>
      <c r="AD315" s="186"/>
      <c r="AE315" s="186"/>
      <c r="AF315" s="186"/>
      <c r="AG315" s="186"/>
      <c r="AH315" s="186"/>
      <c r="AI315" s="186"/>
      <c r="AJ315" s="186"/>
      <c r="AK315" s="186"/>
      <c r="AL315" s="186"/>
      <c r="AM315" s="187"/>
      <c r="AN315" s="187"/>
      <c r="AO315" s="186"/>
    </row>
    <row r="316" spans="1:42" s="361" customFormat="1" x14ac:dyDescent="0.25">
      <c r="A316" s="186"/>
      <c r="B316" s="43"/>
      <c r="C316" s="186"/>
      <c r="D316" s="186"/>
      <c r="E316" s="186"/>
      <c r="F316" s="186"/>
      <c r="G316" s="186"/>
      <c r="H316" s="186"/>
      <c r="I316" s="186"/>
      <c r="J316" s="186"/>
      <c r="K316" s="186"/>
      <c r="L316" s="186"/>
      <c r="M316" s="157"/>
      <c r="N316" s="157"/>
      <c r="O316" s="157"/>
      <c r="P316" s="186"/>
      <c r="Q316" s="186"/>
      <c r="R316" s="186"/>
      <c r="S316" s="186"/>
      <c r="T316" s="186"/>
      <c r="U316" s="186"/>
      <c r="V316" s="186"/>
      <c r="W316" s="186"/>
      <c r="X316" s="186"/>
      <c r="Y316" s="186"/>
      <c r="Z316" s="186"/>
      <c r="AA316" s="186"/>
      <c r="AB316" s="25"/>
      <c r="AC316" s="187"/>
      <c r="AD316" s="186"/>
      <c r="AE316" s="186"/>
      <c r="AF316" s="186"/>
      <c r="AG316" s="186"/>
      <c r="AH316" s="186"/>
      <c r="AI316" s="186"/>
      <c r="AJ316" s="186"/>
      <c r="AK316" s="186"/>
      <c r="AL316" s="186"/>
      <c r="AM316" s="187"/>
      <c r="AN316" s="187"/>
      <c r="AO316" s="186"/>
    </row>
    <row r="317" spans="1:42" s="361" customFormat="1" x14ac:dyDescent="0.25">
      <c r="A317" s="186"/>
      <c r="B317" s="43"/>
      <c r="C317" s="186"/>
      <c r="D317" s="186"/>
      <c r="E317" s="186"/>
      <c r="F317" s="186"/>
      <c r="G317" s="186"/>
      <c r="H317" s="186"/>
      <c r="I317" s="186"/>
      <c r="J317" s="186"/>
      <c r="K317" s="186"/>
      <c r="L317" s="186"/>
      <c r="M317" s="157"/>
      <c r="N317" s="157"/>
      <c r="O317" s="157"/>
      <c r="P317" s="186"/>
      <c r="Q317" s="186"/>
      <c r="R317" s="186"/>
      <c r="S317" s="186"/>
      <c r="T317" s="186"/>
      <c r="U317" s="186"/>
      <c r="V317" s="186"/>
      <c r="W317" s="186"/>
      <c r="X317" s="186"/>
      <c r="Y317" s="186"/>
      <c r="Z317" s="186"/>
      <c r="AA317" s="186"/>
      <c r="AB317" s="25"/>
      <c r="AC317" s="187"/>
      <c r="AD317" s="186"/>
      <c r="AE317" s="186"/>
      <c r="AF317" s="186"/>
      <c r="AG317" s="186"/>
      <c r="AH317" s="186"/>
      <c r="AI317" s="186"/>
      <c r="AJ317" s="186"/>
      <c r="AK317" s="186"/>
      <c r="AL317" s="186"/>
      <c r="AM317" s="187"/>
      <c r="AN317" s="187"/>
      <c r="AO317" s="186"/>
    </row>
    <row r="318" spans="1:42" s="361" customFormat="1" x14ac:dyDescent="0.25">
      <c r="A318" s="186"/>
      <c r="B318" s="43"/>
      <c r="C318" s="33"/>
      <c r="D318" s="34"/>
      <c r="E318" s="33"/>
      <c r="F318" s="34"/>
      <c r="G318" s="34"/>
      <c r="H318" s="33"/>
      <c r="I318" s="33"/>
      <c r="J318" s="34"/>
      <c r="K318" s="30"/>
      <c r="L318" s="30"/>
      <c r="M318" s="38"/>
      <c r="N318" s="38"/>
      <c r="O318" s="38"/>
      <c r="P318" s="31"/>
      <c r="Q318" s="30"/>
      <c r="R318" s="30"/>
      <c r="S318" s="30"/>
      <c r="T318" s="30"/>
      <c r="U318" s="30"/>
      <c r="V318" s="30"/>
      <c r="W318" s="31"/>
      <c r="X318" s="30"/>
      <c r="Y318" s="30"/>
      <c r="Z318" s="30"/>
      <c r="AA318" s="31"/>
      <c r="AB318" s="23"/>
      <c r="AC318" s="23"/>
      <c r="AD318" s="32"/>
      <c r="AE318" s="30"/>
      <c r="AF318" s="30"/>
      <c r="AG318" s="30"/>
      <c r="AH318" s="30"/>
      <c r="AI318" s="30"/>
      <c r="AJ318" s="30"/>
      <c r="AK318" s="30"/>
      <c r="AL318" s="30"/>
      <c r="AM318" s="23"/>
      <c r="AN318" s="23"/>
      <c r="AO318" s="32"/>
      <c r="AP318" s="356"/>
    </row>
    <row r="319" spans="1:42" s="361" customFormat="1" x14ac:dyDescent="0.25">
      <c r="A319" s="186"/>
      <c r="B319" s="43"/>
      <c r="C319" s="33"/>
      <c r="D319" s="34"/>
      <c r="E319" s="33"/>
      <c r="F319" s="34"/>
      <c r="G319" s="34"/>
      <c r="H319" s="33"/>
      <c r="I319" s="33"/>
      <c r="J319" s="34"/>
      <c r="K319" s="30"/>
      <c r="L319" s="30"/>
      <c r="M319" s="38"/>
      <c r="N319" s="38"/>
      <c r="O319" s="38"/>
      <c r="P319" s="31"/>
      <c r="Q319" s="30"/>
      <c r="R319" s="30"/>
      <c r="S319" s="30"/>
      <c r="T319" s="30"/>
      <c r="U319" s="30"/>
      <c r="V319" s="30"/>
      <c r="W319" s="31"/>
      <c r="X319" s="30"/>
      <c r="Y319" s="30"/>
      <c r="Z319" s="30"/>
      <c r="AA319" s="31"/>
      <c r="AB319" s="23"/>
      <c r="AC319" s="23"/>
      <c r="AD319" s="32"/>
      <c r="AE319" s="30"/>
      <c r="AF319" s="30"/>
      <c r="AG319" s="30"/>
      <c r="AH319" s="30"/>
      <c r="AI319" s="30"/>
      <c r="AJ319" s="30"/>
      <c r="AK319" s="30"/>
      <c r="AL319" s="30"/>
      <c r="AM319" s="23"/>
      <c r="AN319" s="23"/>
      <c r="AO319" s="32"/>
      <c r="AP319" s="356"/>
    </row>
    <row r="320" spans="1:42" s="361" customFormat="1" x14ac:dyDescent="0.25">
      <c r="A320" s="186"/>
      <c r="B320" s="43"/>
      <c r="C320" s="33"/>
      <c r="D320" s="34"/>
      <c r="E320" s="33"/>
      <c r="F320" s="34"/>
      <c r="G320" s="34"/>
      <c r="H320" s="33"/>
      <c r="I320" s="33"/>
      <c r="J320" s="34"/>
      <c r="K320" s="30"/>
      <c r="L320" s="30"/>
      <c r="M320" s="38"/>
      <c r="N320" s="38"/>
      <c r="O320" s="38"/>
      <c r="P320" s="31"/>
      <c r="Q320" s="30"/>
      <c r="R320" s="30"/>
      <c r="S320" s="30"/>
      <c r="T320" s="30"/>
      <c r="U320" s="30"/>
      <c r="V320" s="30"/>
      <c r="W320" s="31"/>
      <c r="X320" s="30"/>
      <c r="Y320" s="30"/>
      <c r="Z320" s="30"/>
      <c r="AA320" s="31"/>
      <c r="AB320" s="23"/>
      <c r="AC320" s="23"/>
      <c r="AD320" s="32"/>
      <c r="AE320" s="30"/>
      <c r="AF320" s="30"/>
      <c r="AG320" s="30"/>
      <c r="AH320" s="30"/>
      <c r="AI320" s="30"/>
      <c r="AJ320" s="30"/>
      <c r="AK320" s="30"/>
      <c r="AL320" s="30"/>
      <c r="AM320" s="23"/>
      <c r="AN320" s="23"/>
      <c r="AO320" s="32"/>
      <c r="AP320" s="356"/>
    </row>
    <row r="321" spans="1:42" s="361" customFormat="1" x14ac:dyDescent="0.25">
      <c r="A321" s="186"/>
      <c r="B321" s="43"/>
      <c r="C321" s="33"/>
      <c r="D321" s="34"/>
      <c r="E321" s="33"/>
      <c r="F321" s="34"/>
      <c r="G321" s="34"/>
      <c r="H321" s="33"/>
      <c r="I321" s="33"/>
      <c r="J321" s="34"/>
      <c r="K321" s="30"/>
      <c r="L321" s="30"/>
      <c r="M321" s="38"/>
      <c r="N321" s="38"/>
      <c r="O321" s="38"/>
      <c r="P321" s="31"/>
      <c r="Q321" s="30"/>
      <c r="R321" s="30"/>
      <c r="S321" s="30"/>
      <c r="T321" s="30"/>
      <c r="U321" s="30"/>
      <c r="V321" s="30"/>
      <c r="W321" s="31"/>
      <c r="X321" s="30"/>
      <c r="Y321" s="30"/>
      <c r="Z321" s="30"/>
      <c r="AA321" s="31"/>
      <c r="AB321" s="23"/>
      <c r="AC321" s="23"/>
      <c r="AD321" s="32"/>
      <c r="AE321" s="30"/>
      <c r="AF321" s="30"/>
      <c r="AG321" s="30"/>
      <c r="AH321" s="30"/>
      <c r="AI321" s="30"/>
      <c r="AJ321" s="30"/>
      <c r="AK321" s="30"/>
      <c r="AL321" s="30"/>
      <c r="AM321" s="23"/>
      <c r="AN321" s="23"/>
      <c r="AO321" s="32"/>
      <c r="AP321" s="356"/>
    </row>
    <row r="322" spans="1:42" s="361" customFormat="1" x14ac:dyDescent="0.25">
      <c r="A322" s="186"/>
      <c r="B322" s="43"/>
      <c r="C322" s="33"/>
      <c r="D322" s="34"/>
      <c r="E322" s="33"/>
      <c r="F322" s="34"/>
      <c r="G322" s="34"/>
      <c r="H322" s="33"/>
      <c r="I322" s="33"/>
      <c r="J322" s="34"/>
      <c r="K322" s="30"/>
      <c r="L322" s="30"/>
      <c r="M322" s="38"/>
      <c r="N322" s="38"/>
      <c r="O322" s="38"/>
      <c r="P322" s="31"/>
      <c r="Q322" s="30"/>
      <c r="R322" s="30"/>
      <c r="S322" s="30"/>
      <c r="T322" s="30"/>
      <c r="U322" s="30"/>
      <c r="V322" s="30"/>
      <c r="W322" s="31"/>
      <c r="X322" s="30"/>
      <c r="Y322" s="30"/>
      <c r="Z322" s="30"/>
      <c r="AA322" s="31"/>
      <c r="AB322" s="23"/>
      <c r="AC322" s="23"/>
      <c r="AD322" s="32"/>
      <c r="AE322" s="30"/>
      <c r="AF322" s="30"/>
      <c r="AG322" s="30"/>
      <c r="AH322" s="30"/>
      <c r="AI322" s="30"/>
      <c r="AJ322" s="30"/>
      <c r="AK322" s="30"/>
      <c r="AL322" s="30"/>
      <c r="AM322" s="23"/>
      <c r="AN322" s="23"/>
      <c r="AO322" s="32"/>
      <c r="AP322" s="356"/>
    </row>
    <row r="323" spans="1:42" s="361" customFormat="1" x14ac:dyDescent="0.25">
      <c r="A323" s="186"/>
      <c r="B323" s="43"/>
      <c r="C323" s="33"/>
      <c r="D323" s="34"/>
      <c r="E323" s="33"/>
      <c r="F323" s="34"/>
      <c r="G323" s="34"/>
      <c r="H323" s="33"/>
      <c r="I323" s="33"/>
      <c r="J323" s="34"/>
      <c r="K323" s="30"/>
      <c r="L323" s="30"/>
      <c r="M323" s="38"/>
      <c r="N323" s="38"/>
      <c r="O323" s="38"/>
      <c r="P323" s="31"/>
      <c r="Q323" s="30"/>
      <c r="R323" s="30"/>
      <c r="S323" s="30"/>
      <c r="T323" s="30"/>
      <c r="U323" s="30"/>
      <c r="V323" s="30"/>
      <c r="W323" s="31"/>
      <c r="X323" s="30"/>
      <c r="Y323" s="30"/>
      <c r="Z323" s="30"/>
      <c r="AA323" s="31"/>
      <c r="AB323" s="23"/>
      <c r="AC323" s="23"/>
      <c r="AD323" s="32"/>
      <c r="AE323" s="30"/>
      <c r="AF323" s="30"/>
      <c r="AG323" s="30"/>
      <c r="AH323" s="30"/>
      <c r="AI323" s="30"/>
      <c r="AJ323" s="30"/>
      <c r="AK323" s="30"/>
      <c r="AL323" s="30"/>
      <c r="AM323" s="23"/>
      <c r="AN323" s="23"/>
      <c r="AO323" s="32"/>
      <c r="AP323" s="356"/>
    </row>
    <row r="324" spans="1:42" s="361" customFormat="1" x14ac:dyDescent="0.25">
      <c r="A324" s="186"/>
      <c r="B324" s="43"/>
      <c r="C324" s="33"/>
      <c r="D324" s="34"/>
      <c r="E324" s="33"/>
      <c r="F324" s="34"/>
      <c r="G324" s="34"/>
      <c r="H324" s="33"/>
      <c r="I324" s="33"/>
      <c r="J324" s="34"/>
      <c r="K324" s="30"/>
      <c r="L324" s="30"/>
      <c r="M324" s="38"/>
      <c r="N324" s="38"/>
      <c r="O324" s="38"/>
      <c r="P324" s="31"/>
      <c r="Q324" s="30"/>
      <c r="R324" s="30"/>
      <c r="S324" s="30"/>
      <c r="T324" s="30"/>
      <c r="U324" s="30"/>
      <c r="V324" s="30"/>
      <c r="W324" s="31"/>
      <c r="X324" s="30"/>
      <c r="Y324" s="30"/>
      <c r="Z324" s="30"/>
      <c r="AA324" s="31"/>
      <c r="AB324" s="23"/>
      <c r="AC324" s="23"/>
      <c r="AD324" s="32"/>
      <c r="AE324" s="30"/>
      <c r="AF324" s="30"/>
      <c r="AG324" s="30"/>
      <c r="AH324" s="30"/>
      <c r="AI324" s="30"/>
      <c r="AJ324" s="30"/>
      <c r="AK324" s="30"/>
      <c r="AL324" s="30"/>
      <c r="AM324" s="23"/>
      <c r="AN324" s="23"/>
      <c r="AO324" s="32"/>
      <c r="AP324" s="356"/>
    </row>
    <row r="325" spans="1:42" s="361" customFormat="1" x14ac:dyDescent="0.25">
      <c r="A325" s="186"/>
      <c r="B325" s="43"/>
      <c r="C325" s="33"/>
      <c r="D325" s="34"/>
      <c r="E325" s="33"/>
      <c r="F325" s="34"/>
      <c r="G325" s="34"/>
      <c r="H325" s="33"/>
      <c r="I325" s="33"/>
      <c r="J325" s="34"/>
      <c r="K325" s="30"/>
      <c r="L325" s="30"/>
      <c r="M325" s="38"/>
      <c r="N325" s="38"/>
      <c r="O325" s="38"/>
      <c r="P325" s="31"/>
      <c r="Q325" s="30"/>
      <c r="R325" s="30"/>
      <c r="S325" s="30"/>
      <c r="T325" s="30"/>
      <c r="U325" s="30"/>
      <c r="V325" s="30"/>
      <c r="W325" s="31"/>
      <c r="X325" s="30"/>
      <c r="Y325" s="30"/>
      <c r="Z325" s="30"/>
      <c r="AA325" s="31"/>
      <c r="AB325" s="23"/>
      <c r="AC325" s="23"/>
      <c r="AD325" s="32"/>
      <c r="AE325" s="30"/>
      <c r="AF325" s="30"/>
      <c r="AG325" s="30"/>
      <c r="AH325" s="30"/>
      <c r="AI325" s="30"/>
      <c r="AJ325" s="30"/>
      <c r="AK325" s="30"/>
      <c r="AL325" s="30"/>
      <c r="AM325" s="23"/>
      <c r="AN325" s="23"/>
      <c r="AO325" s="32"/>
      <c r="AP325" s="356"/>
    </row>
    <row r="326" spans="1:42" s="361" customFormat="1" x14ac:dyDescent="0.25">
      <c r="A326" s="186"/>
      <c r="B326" s="43"/>
      <c r="C326" s="33"/>
      <c r="D326" s="34"/>
      <c r="E326" s="33"/>
      <c r="F326" s="34"/>
      <c r="G326" s="34"/>
      <c r="H326" s="33"/>
      <c r="I326" s="33"/>
      <c r="J326" s="34"/>
      <c r="K326" s="30"/>
      <c r="L326" s="30"/>
      <c r="M326" s="38"/>
      <c r="N326" s="38"/>
      <c r="O326" s="38"/>
      <c r="P326" s="31"/>
      <c r="Q326" s="30"/>
      <c r="R326" s="30"/>
      <c r="S326" s="30"/>
      <c r="T326" s="30"/>
      <c r="U326" s="30"/>
      <c r="V326" s="30"/>
      <c r="W326" s="31"/>
      <c r="X326" s="30"/>
      <c r="Y326" s="30"/>
      <c r="Z326" s="30"/>
      <c r="AA326" s="31"/>
      <c r="AB326" s="23"/>
      <c r="AC326" s="23"/>
      <c r="AD326" s="32"/>
      <c r="AE326" s="30"/>
      <c r="AF326" s="30"/>
      <c r="AG326" s="30"/>
      <c r="AH326" s="30"/>
      <c r="AI326" s="30"/>
      <c r="AJ326" s="30"/>
      <c r="AK326" s="30"/>
      <c r="AL326" s="30"/>
      <c r="AM326" s="23"/>
      <c r="AN326" s="23"/>
      <c r="AO326" s="32"/>
      <c r="AP326" s="356"/>
    </row>
    <row r="327" spans="1:42" s="361" customFormat="1" x14ac:dyDescent="0.25">
      <c r="A327" s="186"/>
      <c r="B327" s="43"/>
      <c r="C327" s="33"/>
      <c r="D327" s="34"/>
      <c r="E327" s="33"/>
      <c r="F327" s="34"/>
      <c r="G327" s="34"/>
      <c r="H327" s="33"/>
      <c r="I327" s="33"/>
      <c r="J327" s="34"/>
      <c r="K327" s="30"/>
      <c r="L327" s="30"/>
      <c r="M327" s="38"/>
      <c r="N327" s="38"/>
      <c r="O327" s="38"/>
      <c r="P327" s="31"/>
      <c r="Q327" s="30"/>
      <c r="R327" s="30"/>
      <c r="S327" s="30"/>
      <c r="T327" s="30"/>
      <c r="U327" s="30"/>
      <c r="V327" s="30"/>
      <c r="W327" s="31"/>
      <c r="X327" s="30"/>
      <c r="Y327" s="30"/>
      <c r="Z327" s="30"/>
      <c r="AA327" s="31"/>
      <c r="AB327" s="23"/>
      <c r="AC327" s="23"/>
      <c r="AD327" s="32"/>
      <c r="AE327" s="30"/>
      <c r="AF327" s="30"/>
      <c r="AG327" s="30"/>
      <c r="AH327" s="30"/>
      <c r="AI327" s="30"/>
      <c r="AJ327" s="30"/>
      <c r="AK327" s="30"/>
      <c r="AL327" s="30"/>
      <c r="AM327" s="23"/>
      <c r="AN327" s="23"/>
      <c r="AO327" s="32"/>
      <c r="AP327" s="356"/>
    </row>
    <row r="328" spans="1:42" s="361" customFormat="1" x14ac:dyDescent="0.25">
      <c r="A328" s="186"/>
      <c r="B328" s="43"/>
      <c r="C328" s="33"/>
      <c r="D328" s="34"/>
      <c r="E328" s="33"/>
      <c r="F328" s="34"/>
      <c r="G328" s="34"/>
      <c r="H328" s="33"/>
      <c r="I328" s="33"/>
      <c r="J328" s="34"/>
      <c r="K328" s="30"/>
      <c r="L328" s="30"/>
      <c r="M328" s="38"/>
      <c r="N328" s="38"/>
      <c r="O328" s="38"/>
      <c r="P328" s="31"/>
      <c r="Q328" s="30"/>
      <c r="R328" s="30"/>
      <c r="S328" s="30"/>
      <c r="T328" s="30"/>
      <c r="U328" s="30"/>
      <c r="V328" s="30"/>
      <c r="W328" s="31"/>
      <c r="X328" s="30"/>
      <c r="Y328" s="30"/>
      <c r="Z328" s="30"/>
      <c r="AA328" s="31"/>
      <c r="AB328" s="23"/>
      <c r="AC328" s="23"/>
      <c r="AD328" s="32"/>
      <c r="AE328" s="30"/>
      <c r="AF328" s="30"/>
      <c r="AG328" s="30"/>
      <c r="AH328" s="30"/>
      <c r="AI328" s="30"/>
      <c r="AJ328" s="30"/>
      <c r="AK328" s="30"/>
      <c r="AL328" s="30"/>
      <c r="AM328" s="23"/>
      <c r="AN328" s="23"/>
      <c r="AO328" s="32"/>
      <c r="AP328" s="356"/>
    </row>
    <row r="329" spans="1:42" s="361" customFormat="1" x14ac:dyDescent="0.25">
      <c r="A329" s="186"/>
      <c r="B329" s="43"/>
      <c r="C329" s="33"/>
      <c r="D329" s="34"/>
      <c r="E329" s="33"/>
      <c r="F329" s="34"/>
      <c r="G329" s="34"/>
      <c r="H329" s="33"/>
      <c r="I329" s="33"/>
      <c r="J329" s="34"/>
      <c r="K329" s="30"/>
      <c r="L329" s="30"/>
      <c r="M329" s="38"/>
      <c r="N329" s="38"/>
      <c r="O329" s="38"/>
      <c r="P329" s="31"/>
      <c r="Q329" s="30"/>
      <c r="R329" s="30"/>
      <c r="S329" s="30"/>
      <c r="T329" s="30"/>
      <c r="U329" s="30"/>
      <c r="V329" s="30"/>
      <c r="W329" s="31"/>
      <c r="X329" s="30"/>
      <c r="Y329" s="30"/>
      <c r="Z329" s="30"/>
      <c r="AA329" s="31"/>
      <c r="AB329" s="23"/>
      <c r="AC329" s="23"/>
      <c r="AD329" s="32"/>
      <c r="AE329" s="30"/>
      <c r="AF329" s="30"/>
      <c r="AG329" s="30"/>
      <c r="AH329" s="30"/>
      <c r="AI329" s="30"/>
      <c r="AJ329" s="30"/>
      <c r="AK329" s="30"/>
      <c r="AL329" s="30"/>
      <c r="AM329" s="23"/>
      <c r="AN329" s="23"/>
      <c r="AO329" s="32"/>
      <c r="AP329" s="356"/>
    </row>
    <row r="330" spans="1:42" s="361" customFormat="1" x14ac:dyDescent="0.25">
      <c r="A330" s="186"/>
      <c r="B330" s="43"/>
      <c r="C330" s="33"/>
      <c r="D330" s="34"/>
      <c r="E330" s="33"/>
      <c r="F330" s="34"/>
      <c r="G330" s="34"/>
      <c r="H330" s="33"/>
      <c r="I330" s="33"/>
      <c r="J330" s="34"/>
      <c r="K330" s="30"/>
      <c r="L330" s="30"/>
      <c r="M330" s="38"/>
      <c r="N330" s="38"/>
      <c r="O330" s="38"/>
      <c r="P330" s="31"/>
      <c r="Q330" s="30"/>
      <c r="R330" s="30"/>
      <c r="S330" s="30"/>
      <c r="T330" s="30"/>
      <c r="U330" s="30"/>
      <c r="V330" s="30"/>
      <c r="W330" s="31"/>
      <c r="X330" s="30"/>
      <c r="Y330" s="30"/>
      <c r="Z330" s="30"/>
      <c r="AA330" s="31"/>
      <c r="AB330" s="23"/>
      <c r="AC330" s="23"/>
      <c r="AD330" s="32"/>
      <c r="AE330" s="30"/>
      <c r="AF330" s="30"/>
      <c r="AG330" s="30"/>
      <c r="AH330" s="30"/>
      <c r="AI330" s="30"/>
      <c r="AJ330" s="30"/>
      <c r="AK330" s="30"/>
      <c r="AL330" s="30"/>
      <c r="AM330" s="23"/>
      <c r="AN330" s="23"/>
      <c r="AO330" s="32"/>
      <c r="AP330" s="356"/>
    </row>
    <row r="331" spans="1:42" s="361" customFormat="1" x14ac:dyDescent="0.25">
      <c r="A331" s="186"/>
      <c r="B331" s="43"/>
      <c r="C331" s="33"/>
      <c r="D331" s="34"/>
      <c r="E331" s="33"/>
      <c r="F331" s="34"/>
      <c r="G331" s="34"/>
      <c r="H331" s="33"/>
      <c r="I331" s="33"/>
      <c r="J331" s="34"/>
      <c r="K331" s="30"/>
      <c r="L331" s="30"/>
      <c r="M331" s="38"/>
      <c r="N331" s="38"/>
      <c r="O331" s="38"/>
      <c r="P331" s="31"/>
      <c r="Q331" s="30"/>
      <c r="R331" s="30"/>
      <c r="S331" s="30"/>
      <c r="T331" s="30"/>
      <c r="U331" s="30"/>
      <c r="V331" s="30"/>
      <c r="W331" s="31"/>
      <c r="X331" s="30"/>
      <c r="Y331" s="30"/>
      <c r="Z331" s="30"/>
      <c r="AA331" s="31"/>
      <c r="AB331" s="23"/>
      <c r="AC331" s="23"/>
      <c r="AD331" s="32"/>
      <c r="AE331" s="30"/>
      <c r="AF331" s="30"/>
      <c r="AG331" s="30"/>
      <c r="AH331" s="30"/>
      <c r="AI331" s="30"/>
      <c r="AJ331" s="30"/>
      <c r="AK331" s="30"/>
      <c r="AL331" s="30"/>
      <c r="AM331" s="23"/>
      <c r="AN331" s="23"/>
      <c r="AO331" s="32"/>
      <c r="AP331" s="356"/>
    </row>
    <row r="332" spans="1:42" s="361" customFormat="1" x14ac:dyDescent="0.25">
      <c r="A332" s="186"/>
      <c r="B332" s="43"/>
      <c r="C332" s="33"/>
      <c r="D332" s="34"/>
      <c r="E332" s="33"/>
      <c r="F332" s="34"/>
      <c r="G332" s="34"/>
      <c r="H332" s="33"/>
      <c r="I332" s="33"/>
      <c r="J332" s="34"/>
      <c r="K332" s="30"/>
      <c r="L332" s="30"/>
      <c r="M332" s="38"/>
      <c r="N332" s="38"/>
      <c r="O332" s="38"/>
      <c r="P332" s="31"/>
      <c r="Q332" s="30"/>
      <c r="R332" s="30"/>
      <c r="S332" s="30"/>
      <c r="T332" s="30"/>
      <c r="U332" s="30"/>
      <c r="V332" s="30"/>
      <c r="W332" s="31"/>
      <c r="X332" s="30"/>
      <c r="Y332" s="30"/>
      <c r="Z332" s="30"/>
      <c r="AA332" s="31"/>
      <c r="AB332" s="23"/>
      <c r="AC332" s="23"/>
      <c r="AD332" s="32"/>
      <c r="AE332" s="30"/>
      <c r="AF332" s="30"/>
      <c r="AG332" s="30"/>
      <c r="AH332" s="30"/>
      <c r="AI332" s="30"/>
      <c r="AJ332" s="30"/>
      <c r="AK332" s="30"/>
      <c r="AL332" s="30"/>
      <c r="AM332" s="23"/>
      <c r="AN332" s="23"/>
      <c r="AO332" s="32"/>
      <c r="AP332" s="356"/>
    </row>
    <row r="333" spans="1:42" s="361" customFormat="1" x14ac:dyDescent="0.25">
      <c r="A333" s="186"/>
      <c r="B333" s="43"/>
      <c r="C333" s="33"/>
      <c r="D333" s="34"/>
      <c r="E333" s="33"/>
      <c r="F333" s="34"/>
      <c r="G333" s="34"/>
      <c r="H333" s="33"/>
      <c r="I333" s="33"/>
      <c r="J333" s="34"/>
      <c r="K333" s="30"/>
      <c r="L333" s="30"/>
      <c r="M333" s="38"/>
      <c r="N333" s="38"/>
      <c r="O333" s="38"/>
      <c r="P333" s="31"/>
      <c r="Q333" s="30"/>
      <c r="R333" s="30"/>
      <c r="S333" s="30"/>
      <c r="T333" s="30"/>
      <c r="U333" s="30"/>
      <c r="V333" s="30"/>
      <c r="W333" s="31"/>
      <c r="X333" s="30"/>
      <c r="Y333" s="30"/>
      <c r="Z333" s="30"/>
      <c r="AA333" s="31"/>
      <c r="AB333" s="23"/>
      <c r="AC333" s="23"/>
      <c r="AD333" s="32"/>
      <c r="AE333" s="30"/>
      <c r="AF333" s="30"/>
      <c r="AG333" s="30"/>
      <c r="AH333" s="30"/>
      <c r="AI333" s="30"/>
      <c r="AJ333" s="30"/>
      <c r="AK333" s="30"/>
      <c r="AL333" s="30"/>
      <c r="AM333" s="23"/>
      <c r="AN333" s="23"/>
      <c r="AO333" s="32"/>
      <c r="AP333" s="356"/>
    </row>
    <row r="334" spans="1:42" s="361" customFormat="1" x14ac:dyDescent="0.25">
      <c r="A334" s="186"/>
      <c r="B334" s="43"/>
      <c r="C334" s="33"/>
      <c r="D334" s="34"/>
      <c r="E334" s="33"/>
      <c r="F334" s="34"/>
      <c r="G334" s="34"/>
      <c r="H334" s="33"/>
      <c r="I334" s="33"/>
      <c r="J334" s="34"/>
      <c r="K334" s="30"/>
      <c r="L334" s="30"/>
      <c r="M334" s="38"/>
      <c r="N334" s="38"/>
      <c r="O334" s="38"/>
      <c r="P334" s="31"/>
      <c r="Q334" s="30"/>
      <c r="R334" s="30"/>
      <c r="S334" s="30"/>
      <c r="T334" s="30"/>
      <c r="U334" s="30"/>
      <c r="V334" s="30"/>
      <c r="W334" s="31"/>
      <c r="X334" s="30"/>
      <c r="Y334" s="30"/>
      <c r="Z334" s="30"/>
      <c r="AA334" s="31"/>
      <c r="AB334" s="23"/>
      <c r="AC334" s="23"/>
      <c r="AD334" s="32"/>
      <c r="AE334" s="30"/>
      <c r="AF334" s="30"/>
      <c r="AG334" s="30"/>
      <c r="AH334" s="30"/>
      <c r="AI334" s="30"/>
      <c r="AJ334" s="30"/>
      <c r="AK334" s="30"/>
      <c r="AL334" s="30"/>
      <c r="AM334" s="23"/>
      <c r="AN334" s="23"/>
      <c r="AO334" s="32"/>
      <c r="AP334" s="356"/>
    </row>
    <row r="335" spans="1:42" s="361" customFormat="1" x14ac:dyDescent="0.25">
      <c r="A335" s="186"/>
      <c r="B335" s="43"/>
      <c r="C335" s="33"/>
      <c r="D335" s="34"/>
      <c r="E335" s="33"/>
      <c r="F335" s="34"/>
      <c r="G335" s="34"/>
      <c r="H335" s="33"/>
      <c r="I335" s="33"/>
      <c r="J335" s="34"/>
      <c r="K335" s="30"/>
      <c r="L335" s="30"/>
      <c r="M335" s="38"/>
      <c r="N335" s="38"/>
      <c r="O335" s="38"/>
      <c r="P335" s="31"/>
      <c r="Q335" s="30"/>
      <c r="R335" s="30"/>
      <c r="S335" s="30"/>
      <c r="T335" s="30"/>
      <c r="U335" s="30"/>
      <c r="V335" s="30"/>
      <c r="W335" s="31"/>
      <c r="X335" s="30"/>
      <c r="Y335" s="30"/>
      <c r="Z335" s="30"/>
      <c r="AA335" s="31"/>
      <c r="AB335" s="23"/>
      <c r="AC335" s="23"/>
      <c r="AD335" s="32"/>
      <c r="AE335" s="30"/>
      <c r="AF335" s="30"/>
      <c r="AG335" s="30"/>
      <c r="AH335" s="30"/>
      <c r="AI335" s="30"/>
      <c r="AJ335" s="30"/>
      <c r="AK335" s="30"/>
      <c r="AL335" s="30"/>
      <c r="AM335" s="23"/>
      <c r="AN335" s="23"/>
      <c r="AO335" s="32"/>
      <c r="AP335" s="356"/>
    </row>
    <row r="336" spans="1:42" s="361" customFormat="1" x14ac:dyDescent="0.25">
      <c r="A336" s="186"/>
      <c r="B336" s="43"/>
      <c r="C336" s="33"/>
      <c r="D336" s="34"/>
      <c r="E336" s="33"/>
      <c r="F336" s="34"/>
      <c r="G336" s="34"/>
      <c r="H336" s="33"/>
      <c r="I336" s="33"/>
      <c r="J336" s="34"/>
      <c r="K336" s="30"/>
      <c r="L336" s="30"/>
      <c r="M336" s="38"/>
      <c r="N336" s="38"/>
      <c r="O336" s="38"/>
      <c r="P336" s="31"/>
      <c r="Q336" s="30"/>
      <c r="R336" s="30"/>
      <c r="S336" s="30"/>
      <c r="T336" s="30"/>
      <c r="U336" s="30"/>
      <c r="V336" s="30"/>
      <c r="W336" s="31"/>
      <c r="X336" s="30"/>
      <c r="Y336" s="30"/>
      <c r="Z336" s="30"/>
      <c r="AA336" s="31"/>
      <c r="AB336" s="23"/>
      <c r="AC336" s="23"/>
      <c r="AD336" s="32"/>
      <c r="AE336" s="30"/>
      <c r="AF336" s="30"/>
      <c r="AG336" s="30"/>
      <c r="AH336" s="30"/>
      <c r="AI336" s="30"/>
      <c r="AJ336" s="30"/>
      <c r="AK336" s="30"/>
      <c r="AL336" s="30"/>
      <c r="AM336" s="23"/>
      <c r="AN336" s="23"/>
      <c r="AO336" s="32"/>
      <c r="AP336" s="356"/>
    </row>
    <row r="337" spans="1:42" s="361" customFormat="1" x14ac:dyDescent="0.25">
      <c r="A337" s="186"/>
      <c r="B337" s="43"/>
      <c r="C337" s="33"/>
      <c r="D337" s="34"/>
      <c r="E337" s="33"/>
      <c r="F337" s="34"/>
      <c r="G337" s="34"/>
      <c r="H337" s="33"/>
      <c r="I337" s="33"/>
      <c r="J337" s="34"/>
      <c r="K337" s="30"/>
      <c r="L337" s="30"/>
      <c r="M337" s="38"/>
      <c r="N337" s="38"/>
      <c r="O337" s="38"/>
      <c r="P337" s="31"/>
      <c r="Q337" s="30"/>
      <c r="R337" s="30"/>
      <c r="S337" s="30"/>
      <c r="T337" s="30"/>
      <c r="U337" s="30"/>
      <c r="V337" s="30"/>
      <c r="W337" s="31"/>
      <c r="X337" s="30"/>
      <c r="Y337" s="30"/>
      <c r="Z337" s="30"/>
      <c r="AA337" s="31"/>
      <c r="AB337" s="23"/>
      <c r="AC337" s="23"/>
      <c r="AD337" s="32"/>
      <c r="AE337" s="30"/>
      <c r="AF337" s="30"/>
      <c r="AG337" s="30"/>
      <c r="AH337" s="30"/>
      <c r="AI337" s="30"/>
      <c r="AJ337" s="30"/>
      <c r="AK337" s="30"/>
      <c r="AL337" s="30"/>
      <c r="AM337" s="23"/>
      <c r="AN337" s="23"/>
      <c r="AO337" s="32"/>
      <c r="AP337" s="356"/>
    </row>
    <row r="338" spans="1:42" s="361" customFormat="1" x14ac:dyDescent="0.25">
      <c r="A338" s="186"/>
      <c r="B338" s="43"/>
      <c r="C338" s="33"/>
      <c r="D338" s="34"/>
      <c r="E338" s="33"/>
      <c r="F338" s="34"/>
      <c r="G338" s="34"/>
      <c r="H338" s="33"/>
      <c r="I338" s="33"/>
      <c r="J338" s="34"/>
      <c r="K338" s="30"/>
      <c r="L338" s="30"/>
      <c r="M338" s="38"/>
      <c r="N338" s="38"/>
      <c r="O338" s="38"/>
      <c r="P338" s="31"/>
      <c r="Q338" s="30"/>
      <c r="R338" s="30"/>
      <c r="S338" s="30"/>
      <c r="T338" s="30"/>
      <c r="U338" s="30"/>
      <c r="V338" s="30"/>
      <c r="W338" s="31"/>
      <c r="X338" s="30"/>
      <c r="Y338" s="30"/>
      <c r="Z338" s="30"/>
      <c r="AA338" s="31"/>
      <c r="AB338" s="23"/>
      <c r="AC338" s="23"/>
      <c r="AD338" s="32"/>
      <c r="AE338" s="30"/>
      <c r="AF338" s="30"/>
      <c r="AG338" s="30"/>
      <c r="AH338" s="30"/>
      <c r="AI338" s="30"/>
      <c r="AJ338" s="30"/>
      <c r="AK338" s="30"/>
      <c r="AL338" s="30"/>
      <c r="AM338" s="23"/>
      <c r="AN338" s="23"/>
      <c r="AO338" s="32"/>
      <c r="AP338" s="356"/>
    </row>
    <row r="339" spans="1:42" s="361" customFormat="1" x14ac:dyDescent="0.25">
      <c r="A339" s="186"/>
      <c r="B339" s="43"/>
      <c r="C339" s="33"/>
      <c r="D339" s="34"/>
      <c r="E339" s="33"/>
      <c r="F339" s="34"/>
      <c r="G339" s="34"/>
      <c r="H339" s="33"/>
      <c r="I339" s="33"/>
      <c r="J339" s="34"/>
      <c r="K339" s="30"/>
      <c r="L339" s="30"/>
      <c r="M339" s="38"/>
      <c r="N339" s="38"/>
      <c r="O339" s="38"/>
      <c r="P339" s="31"/>
      <c r="Q339" s="30"/>
      <c r="R339" s="30"/>
      <c r="S339" s="30"/>
      <c r="T339" s="30"/>
      <c r="U339" s="30"/>
      <c r="V339" s="30"/>
      <c r="W339" s="31"/>
      <c r="X339" s="30"/>
      <c r="Y339" s="30"/>
      <c r="Z339" s="30"/>
      <c r="AA339" s="31"/>
      <c r="AB339" s="23"/>
      <c r="AC339" s="23"/>
      <c r="AD339" s="32"/>
      <c r="AE339" s="30"/>
      <c r="AF339" s="30"/>
      <c r="AG339" s="30"/>
      <c r="AH339" s="30"/>
      <c r="AI339" s="30"/>
      <c r="AJ339" s="30"/>
      <c r="AK339" s="30"/>
      <c r="AL339" s="30"/>
      <c r="AM339" s="23"/>
      <c r="AN339" s="23"/>
      <c r="AO339" s="32"/>
      <c r="AP339" s="356"/>
    </row>
    <row r="340" spans="1:42" s="361" customFormat="1" x14ac:dyDescent="0.25">
      <c r="A340" s="186"/>
      <c r="B340" s="43"/>
      <c r="C340" s="33"/>
      <c r="D340" s="34"/>
      <c r="E340" s="33"/>
      <c r="F340" s="34"/>
      <c r="G340" s="34"/>
      <c r="H340" s="33"/>
      <c r="I340" s="33"/>
      <c r="J340" s="34"/>
      <c r="K340" s="30"/>
      <c r="L340" s="30"/>
      <c r="M340" s="38"/>
      <c r="N340" s="38"/>
      <c r="O340" s="38"/>
      <c r="P340" s="31"/>
      <c r="Q340" s="30"/>
      <c r="R340" s="30"/>
      <c r="S340" s="30"/>
      <c r="T340" s="30"/>
      <c r="U340" s="30"/>
      <c r="V340" s="30"/>
      <c r="W340" s="31"/>
      <c r="X340" s="30"/>
      <c r="Y340" s="30"/>
      <c r="Z340" s="30"/>
      <c r="AA340" s="31"/>
      <c r="AB340" s="23"/>
      <c r="AC340" s="23"/>
      <c r="AD340" s="32"/>
      <c r="AE340" s="30"/>
      <c r="AF340" s="30"/>
      <c r="AG340" s="30"/>
      <c r="AH340" s="30"/>
      <c r="AI340" s="30"/>
      <c r="AJ340" s="30"/>
      <c r="AK340" s="30"/>
      <c r="AL340" s="30"/>
      <c r="AM340" s="23"/>
      <c r="AN340" s="23"/>
      <c r="AO340" s="32"/>
      <c r="AP340" s="356"/>
    </row>
    <row r="341" spans="1:42" s="361" customFormat="1" x14ac:dyDescent="0.25">
      <c r="A341" s="186"/>
      <c r="B341" s="43"/>
      <c r="C341" s="33"/>
      <c r="D341" s="34"/>
      <c r="E341" s="33"/>
      <c r="F341" s="34"/>
      <c r="G341" s="34"/>
      <c r="H341" s="33"/>
      <c r="I341" s="33"/>
      <c r="J341" s="34"/>
      <c r="K341" s="30"/>
      <c r="L341" s="30"/>
      <c r="M341" s="38"/>
      <c r="N341" s="38"/>
      <c r="O341" s="38"/>
      <c r="P341" s="31"/>
      <c r="Q341" s="30"/>
      <c r="R341" s="30"/>
      <c r="S341" s="30"/>
      <c r="T341" s="30"/>
      <c r="U341" s="30"/>
      <c r="V341" s="30"/>
      <c r="W341" s="31"/>
      <c r="X341" s="30"/>
      <c r="Y341" s="30"/>
      <c r="Z341" s="30"/>
      <c r="AA341" s="31"/>
      <c r="AB341" s="23"/>
      <c r="AC341" s="23"/>
      <c r="AD341" s="32"/>
      <c r="AE341" s="30"/>
      <c r="AF341" s="30"/>
      <c r="AG341" s="30"/>
      <c r="AH341" s="30"/>
      <c r="AI341" s="30"/>
      <c r="AJ341" s="30"/>
      <c r="AK341" s="30"/>
      <c r="AL341" s="30"/>
      <c r="AM341" s="23"/>
      <c r="AN341" s="23"/>
      <c r="AO341" s="32"/>
      <c r="AP341" s="356"/>
    </row>
    <row r="342" spans="1:42" s="361" customFormat="1" x14ac:dyDescent="0.25">
      <c r="A342" s="186"/>
      <c r="B342" s="43"/>
      <c r="C342" s="33"/>
      <c r="D342" s="34"/>
      <c r="E342" s="33"/>
      <c r="F342" s="34"/>
      <c r="G342" s="34"/>
      <c r="H342" s="33"/>
      <c r="I342" s="33"/>
      <c r="J342" s="34"/>
      <c r="K342" s="30"/>
      <c r="L342" s="30"/>
      <c r="M342" s="38"/>
      <c r="N342" s="38"/>
      <c r="O342" s="38"/>
      <c r="P342" s="31"/>
      <c r="Q342" s="30"/>
      <c r="R342" s="30"/>
      <c r="S342" s="30"/>
      <c r="T342" s="30"/>
      <c r="U342" s="30"/>
      <c r="V342" s="30"/>
      <c r="W342" s="31"/>
      <c r="X342" s="30"/>
      <c r="Y342" s="30"/>
      <c r="Z342" s="30"/>
      <c r="AA342" s="31"/>
      <c r="AB342" s="23"/>
      <c r="AC342" s="23"/>
      <c r="AD342" s="32"/>
      <c r="AE342" s="30"/>
      <c r="AF342" s="30"/>
      <c r="AG342" s="30"/>
      <c r="AH342" s="30"/>
      <c r="AI342" s="30"/>
      <c r="AJ342" s="30"/>
      <c r="AK342" s="30"/>
      <c r="AL342" s="30"/>
      <c r="AM342" s="23"/>
      <c r="AN342" s="23"/>
      <c r="AO342" s="32"/>
      <c r="AP342" s="356"/>
    </row>
    <row r="343" spans="1:42" s="361" customFormat="1" x14ac:dyDescent="0.25">
      <c r="A343" s="186"/>
      <c r="B343" s="43"/>
      <c r="C343" s="33"/>
      <c r="D343" s="34"/>
      <c r="E343" s="33"/>
      <c r="F343" s="34"/>
      <c r="G343" s="34"/>
      <c r="H343" s="33"/>
      <c r="I343" s="33"/>
      <c r="J343" s="34"/>
      <c r="K343" s="30"/>
      <c r="L343" s="30"/>
      <c r="M343" s="38"/>
      <c r="N343" s="38"/>
      <c r="O343" s="38"/>
      <c r="P343" s="31"/>
      <c r="Q343" s="30"/>
      <c r="R343" s="30"/>
      <c r="S343" s="30"/>
      <c r="T343" s="30"/>
      <c r="U343" s="30"/>
      <c r="V343" s="30"/>
      <c r="W343" s="31"/>
      <c r="X343" s="30"/>
      <c r="Y343" s="30"/>
      <c r="Z343" s="30"/>
      <c r="AA343" s="31"/>
      <c r="AB343" s="23"/>
      <c r="AC343" s="23"/>
      <c r="AD343" s="32"/>
      <c r="AE343" s="30"/>
      <c r="AF343" s="30"/>
      <c r="AG343" s="30"/>
      <c r="AH343" s="30"/>
      <c r="AI343" s="30"/>
      <c r="AJ343" s="30"/>
      <c r="AK343" s="30"/>
      <c r="AL343" s="30"/>
      <c r="AM343" s="23"/>
      <c r="AN343" s="23"/>
      <c r="AO343" s="32"/>
      <c r="AP343" s="356"/>
    </row>
    <row r="344" spans="1:42" s="361" customFormat="1" x14ac:dyDescent="0.25">
      <c r="A344" s="186"/>
      <c r="B344" s="43"/>
      <c r="C344" s="33"/>
      <c r="D344" s="34"/>
      <c r="E344" s="33"/>
      <c r="F344" s="34"/>
      <c r="G344" s="34"/>
      <c r="H344" s="33"/>
      <c r="I344" s="33"/>
      <c r="J344" s="34"/>
      <c r="K344" s="30"/>
      <c r="L344" s="30"/>
      <c r="M344" s="38"/>
      <c r="N344" s="38"/>
      <c r="O344" s="38"/>
      <c r="P344" s="31"/>
      <c r="Q344" s="30"/>
      <c r="R344" s="30"/>
      <c r="S344" s="30"/>
      <c r="T344" s="30"/>
      <c r="U344" s="30"/>
      <c r="V344" s="30"/>
      <c r="W344" s="31"/>
      <c r="X344" s="30"/>
      <c r="Y344" s="30"/>
      <c r="Z344" s="30"/>
      <c r="AA344" s="31"/>
      <c r="AB344" s="23"/>
      <c r="AC344" s="23"/>
      <c r="AD344" s="32"/>
      <c r="AE344" s="30"/>
      <c r="AF344" s="30"/>
      <c r="AG344" s="30"/>
      <c r="AH344" s="30"/>
      <c r="AI344" s="30"/>
      <c r="AJ344" s="30"/>
      <c r="AK344" s="30"/>
      <c r="AL344" s="30"/>
      <c r="AM344" s="23"/>
      <c r="AN344" s="23"/>
      <c r="AO344" s="32"/>
      <c r="AP344" s="356"/>
    </row>
    <row r="345" spans="1:42" s="361" customFormat="1" x14ac:dyDescent="0.25">
      <c r="A345" s="186"/>
      <c r="B345" s="43"/>
      <c r="C345" s="33"/>
      <c r="D345" s="34"/>
      <c r="E345" s="33"/>
      <c r="F345" s="34"/>
      <c r="G345" s="34"/>
      <c r="H345" s="33"/>
      <c r="I345" s="33"/>
      <c r="J345" s="34"/>
      <c r="K345" s="30"/>
      <c r="L345" s="30"/>
      <c r="M345" s="38"/>
      <c r="N345" s="38"/>
      <c r="O345" s="38"/>
      <c r="P345" s="31"/>
      <c r="Q345" s="30"/>
      <c r="R345" s="30"/>
      <c r="S345" s="30"/>
      <c r="T345" s="30"/>
      <c r="U345" s="30"/>
      <c r="V345" s="30"/>
      <c r="W345" s="31"/>
      <c r="X345" s="30"/>
      <c r="Y345" s="30"/>
      <c r="Z345" s="30"/>
      <c r="AA345" s="31"/>
      <c r="AB345" s="23"/>
      <c r="AC345" s="23"/>
      <c r="AD345" s="32"/>
      <c r="AE345" s="30"/>
      <c r="AF345" s="30"/>
      <c r="AG345" s="30"/>
      <c r="AH345" s="30"/>
      <c r="AI345" s="30"/>
      <c r="AJ345" s="30"/>
      <c r="AK345" s="30"/>
      <c r="AL345" s="30"/>
      <c r="AM345" s="23"/>
      <c r="AN345" s="23"/>
      <c r="AO345" s="32"/>
      <c r="AP345" s="356"/>
    </row>
    <row r="346" spans="1:42" s="361" customFormat="1" x14ac:dyDescent="0.25">
      <c r="A346" s="186"/>
      <c r="B346" s="43"/>
      <c r="C346" s="33"/>
      <c r="D346" s="34"/>
      <c r="E346" s="33"/>
      <c r="F346" s="34"/>
      <c r="G346" s="34"/>
      <c r="H346" s="33"/>
      <c r="I346" s="33"/>
      <c r="J346" s="34"/>
      <c r="K346" s="30"/>
      <c r="L346" s="30"/>
      <c r="M346" s="38"/>
      <c r="N346" s="38"/>
      <c r="O346" s="38"/>
      <c r="P346" s="31"/>
      <c r="Q346" s="30"/>
      <c r="R346" s="30"/>
      <c r="S346" s="30"/>
      <c r="T346" s="30"/>
      <c r="U346" s="30"/>
      <c r="V346" s="30"/>
      <c r="W346" s="31"/>
      <c r="X346" s="30"/>
      <c r="Y346" s="30"/>
      <c r="Z346" s="30"/>
      <c r="AA346" s="31"/>
      <c r="AB346" s="23"/>
      <c r="AC346" s="23"/>
      <c r="AD346" s="32"/>
      <c r="AE346" s="30"/>
      <c r="AF346" s="30"/>
      <c r="AG346" s="30"/>
      <c r="AH346" s="30"/>
      <c r="AI346" s="30"/>
      <c r="AJ346" s="30"/>
      <c r="AK346" s="30"/>
      <c r="AL346" s="30"/>
      <c r="AM346" s="23"/>
      <c r="AN346" s="23"/>
      <c r="AO346" s="32"/>
      <c r="AP346" s="356"/>
    </row>
    <row r="347" spans="1:42" s="361" customFormat="1" x14ac:dyDescent="0.25">
      <c r="A347" s="186"/>
      <c r="B347" s="43"/>
      <c r="C347" s="33"/>
      <c r="D347" s="34"/>
      <c r="E347" s="33"/>
      <c r="F347" s="34"/>
      <c r="G347" s="34"/>
      <c r="H347" s="33"/>
      <c r="I347" s="33"/>
      <c r="J347" s="34"/>
      <c r="K347" s="30"/>
      <c r="L347" s="30"/>
      <c r="M347" s="38"/>
      <c r="N347" s="38"/>
      <c r="O347" s="38"/>
      <c r="P347" s="31"/>
      <c r="Q347" s="30"/>
      <c r="R347" s="30"/>
      <c r="S347" s="30"/>
      <c r="T347" s="30"/>
      <c r="U347" s="30"/>
      <c r="V347" s="30"/>
      <c r="W347" s="31"/>
      <c r="X347" s="30"/>
      <c r="Y347" s="30"/>
      <c r="Z347" s="30"/>
      <c r="AA347" s="31"/>
      <c r="AB347" s="23"/>
      <c r="AC347" s="23"/>
      <c r="AD347" s="32"/>
      <c r="AE347" s="30"/>
      <c r="AF347" s="30"/>
      <c r="AG347" s="30"/>
      <c r="AH347" s="30"/>
      <c r="AI347" s="30"/>
      <c r="AJ347" s="30"/>
      <c r="AK347" s="30"/>
      <c r="AL347" s="30"/>
      <c r="AM347" s="23"/>
      <c r="AN347" s="23"/>
      <c r="AO347" s="32"/>
      <c r="AP347" s="356"/>
    </row>
    <row r="348" spans="1:42" s="361" customFormat="1" x14ac:dyDescent="0.25">
      <c r="A348" s="186"/>
      <c r="B348" s="43"/>
      <c r="C348" s="33"/>
      <c r="D348" s="34"/>
      <c r="E348" s="33"/>
      <c r="F348" s="34"/>
      <c r="G348" s="34"/>
      <c r="H348" s="33"/>
      <c r="I348" s="33"/>
      <c r="J348" s="34"/>
      <c r="K348" s="30"/>
      <c r="L348" s="30"/>
      <c r="M348" s="38"/>
      <c r="N348" s="38"/>
      <c r="O348" s="38"/>
      <c r="P348" s="31"/>
      <c r="Q348" s="30"/>
      <c r="R348" s="30"/>
      <c r="S348" s="30"/>
      <c r="T348" s="30"/>
      <c r="U348" s="30"/>
      <c r="V348" s="30"/>
      <c r="W348" s="31"/>
      <c r="X348" s="30"/>
      <c r="Y348" s="30"/>
      <c r="Z348" s="30"/>
      <c r="AA348" s="31"/>
      <c r="AB348" s="23"/>
      <c r="AC348" s="23"/>
      <c r="AD348" s="32"/>
      <c r="AE348" s="30"/>
      <c r="AF348" s="30"/>
      <c r="AG348" s="30"/>
      <c r="AH348" s="30"/>
      <c r="AI348" s="30"/>
      <c r="AJ348" s="30"/>
      <c r="AK348" s="30"/>
      <c r="AL348" s="30"/>
      <c r="AM348" s="23"/>
      <c r="AN348" s="23"/>
      <c r="AO348" s="32"/>
      <c r="AP348" s="356"/>
    </row>
    <row r="349" spans="1:42" s="361" customFormat="1" x14ac:dyDescent="0.25">
      <c r="A349" s="186"/>
      <c r="B349" s="43"/>
      <c r="C349" s="33"/>
      <c r="D349" s="34"/>
      <c r="E349" s="33"/>
      <c r="F349" s="34"/>
      <c r="G349" s="34"/>
      <c r="H349" s="33"/>
      <c r="I349" s="33"/>
      <c r="J349" s="34"/>
      <c r="K349" s="30"/>
      <c r="L349" s="30"/>
      <c r="M349" s="38"/>
      <c r="N349" s="38"/>
      <c r="O349" s="38"/>
      <c r="P349" s="31"/>
      <c r="Q349" s="30"/>
      <c r="R349" s="30"/>
      <c r="S349" s="30"/>
      <c r="T349" s="30"/>
      <c r="U349" s="30"/>
      <c r="V349" s="30"/>
      <c r="W349" s="31"/>
      <c r="X349" s="30"/>
      <c r="Y349" s="30"/>
      <c r="Z349" s="30"/>
      <c r="AA349" s="31"/>
      <c r="AB349" s="23"/>
      <c r="AC349" s="23"/>
      <c r="AD349" s="32"/>
      <c r="AE349" s="30"/>
      <c r="AF349" s="30"/>
      <c r="AG349" s="30"/>
      <c r="AH349" s="30"/>
      <c r="AI349" s="30"/>
      <c r="AJ349" s="30"/>
      <c r="AK349" s="30"/>
      <c r="AL349" s="30"/>
      <c r="AM349" s="23"/>
      <c r="AN349" s="23"/>
      <c r="AO349" s="32"/>
      <c r="AP349" s="356"/>
    </row>
    <row r="350" spans="1:42" s="361" customFormat="1" x14ac:dyDescent="0.25">
      <c r="A350" s="186"/>
      <c r="B350" s="43"/>
      <c r="C350" s="33"/>
      <c r="D350" s="34"/>
      <c r="E350" s="33"/>
      <c r="F350" s="34"/>
      <c r="G350" s="34"/>
      <c r="H350" s="33"/>
      <c r="I350" s="33"/>
      <c r="J350" s="34"/>
      <c r="K350" s="30"/>
      <c r="L350" s="30"/>
      <c r="M350" s="38"/>
      <c r="N350" s="38"/>
      <c r="O350" s="38"/>
      <c r="P350" s="31"/>
      <c r="Q350" s="30"/>
      <c r="R350" s="30"/>
      <c r="S350" s="30"/>
      <c r="T350" s="30"/>
      <c r="U350" s="30"/>
      <c r="V350" s="30"/>
      <c r="W350" s="31"/>
      <c r="X350" s="30"/>
      <c r="Y350" s="30"/>
      <c r="Z350" s="30"/>
      <c r="AA350" s="31"/>
      <c r="AB350" s="23"/>
      <c r="AC350" s="23"/>
      <c r="AD350" s="32"/>
      <c r="AE350" s="30"/>
      <c r="AF350" s="30"/>
      <c r="AG350" s="30"/>
      <c r="AH350" s="30"/>
      <c r="AI350" s="30"/>
      <c r="AJ350" s="30"/>
      <c r="AK350" s="30"/>
      <c r="AL350" s="30"/>
      <c r="AM350" s="23"/>
      <c r="AN350" s="23"/>
      <c r="AO350" s="32"/>
      <c r="AP350" s="356"/>
    </row>
    <row r="351" spans="1:42" s="361" customFormat="1" x14ac:dyDescent="0.25">
      <c r="A351" s="186"/>
      <c r="B351" s="43"/>
      <c r="C351" s="33"/>
      <c r="D351" s="34"/>
      <c r="E351" s="33"/>
      <c r="F351" s="34"/>
      <c r="G351" s="34"/>
      <c r="H351" s="33"/>
      <c r="I351" s="33"/>
      <c r="J351" s="34"/>
      <c r="K351" s="30"/>
      <c r="L351" s="30"/>
      <c r="M351" s="38"/>
      <c r="N351" s="38"/>
      <c r="O351" s="38"/>
      <c r="P351" s="31"/>
      <c r="Q351" s="30"/>
      <c r="R351" s="30"/>
      <c r="S351" s="30"/>
      <c r="T351" s="30"/>
      <c r="U351" s="30"/>
      <c r="V351" s="30"/>
      <c r="W351" s="31"/>
      <c r="X351" s="30"/>
      <c r="Y351" s="30"/>
      <c r="Z351" s="30"/>
      <c r="AA351" s="31"/>
      <c r="AB351" s="23"/>
      <c r="AC351" s="23"/>
      <c r="AD351" s="32"/>
      <c r="AE351" s="30"/>
      <c r="AF351" s="30"/>
      <c r="AG351" s="30"/>
      <c r="AH351" s="30"/>
      <c r="AI351" s="30"/>
      <c r="AJ351" s="30"/>
      <c r="AK351" s="30"/>
      <c r="AL351" s="30"/>
      <c r="AM351" s="23"/>
      <c r="AN351" s="23"/>
      <c r="AO351" s="32"/>
      <c r="AP351" s="356"/>
    </row>
    <row r="352" spans="1:42" s="361" customFormat="1" x14ac:dyDescent="0.25">
      <c r="A352" s="186"/>
      <c r="B352" s="43"/>
      <c r="C352" s="33"/>
      <c r="D352" s="34"/>
      <c r="E352" s="33"/>
      <c r="F352" s="34"/>
      <c r="G352" s="34"/>
      <c r="H352" s="33"/>
      <c r="I352" s="33"/>
      <c r="J352" s="34"/>
      <c r="K352" s="30"/>
      <c r="L352" s="30"/>
      <c r="M352" s="38"/>
      <c r="N352" s="38"/>
      <c r="O352" s="38"/>
      <c r="P352" s="31"/>
      <c r="Q352" s="30"/>
      <c r="R352" s="30"/>
      <c r="S352" s="30"/>
      <c r="T352" s="30"/>
      <c r="U352" s="30"/>
      <c r="V352" s="30"/>
      <c r="W352" s="31"/>
      <c r="X352" s="30"/>
      <c r="Y352" s="30"/>
      <c r="Z352" s="30"/>
      <c r="AA352" s="31"/>
      <c r="AB352" s="23"/>
      <c r="AC352" s="23"/>
      <c r="AD352" s="32"/>
      <c r="AE352" s="30"/>
      <c r="AF352" s="30"/>
      <c r="AG352" s="30"/>
      <c r="AH352" s="30"/>
      <c r="AI352" s="30"/>
      <c r="AJ352" s="30"/>
      <c r="AK352" s="30"/>
      <c r="AL352" s="30"/>
      <c r="AM352" s="23"/>
      <c r="AN352" s="23"/>
      <c r="AO352" s="32"/>
      <c r="AP352" s="356"/>
    </row>
    <row r="353" spans="1:42" s="361" customFormat="1" x14ac:dyDescent="0.25">
      <c r="A353" s="186"/>
      <c r="B353" s="43"/>
      <c r="C353" s="33"/>
      <c r="D353" s="34"/>
      <c r="E353" s="33"/>
      <c r="F353" s="34"/>
      <c r="G353" s="34"/>
      <c r="H353" s="33"/>
      <c r="I353" s="33"/>
      <c r="J353" s="34"/>
      <c r="K353" s="30"/>
      <c r="L353" s="30"/>
      <c r="M353" s="38"/>
      <c r="N353" s="38"/>
      <c r="O353" s="38"/>
      <c r="P353" s="31"/>
      <c r="Q353" s="30"/>
      <c r="R353" s="30"/>
      <c r="S353" s="30"/>
      <c r="T353" s="30"/>
      <c r="U353" s="30"/>
      <c r="V353" s="30"/>
      <c r="W353" s="31"/>
      <c r="X353" s="30"/>
      <c r="Y353" s="30"/>
      <c r="Z353" s="30"/>
      <c r="AA353" s="31"/>
      <c r="AB353" s="23"/>
      <c r="AC353" s="23"/>
      <c r="AD353" s="32"/>
      <c r="AE353" s="30"/>
      <c r="AF353" s="30"/>
      <c r="AG353" s="30"/>
      <c r="AH353" s="30"/>
      <c r="AI353" s="30"/>
      <c r="AJ353" s="30"/>
      <c r="AK353" s="30"/>
      <c r="AL353" s="30"/>
      <c r="AM353" s="23"/>
      <c r="AN353" s="23"/>
      <c r="AO353" s="32"/>
      <c r="AP353" s="356"/>
    </row>
    <row r="354" spans="1:42" s="361" customFormat="1" x14ac:dyDescent="0.25">
      <c r="A354" s="186"/>
      <c r="B354" s="43"/>
      <c r="C354" s="33"/>
      <c r="D354" s="34"/>
      <c r="E354" s="33"/>
      <c r="F354" s="34"/>
      <c r="G354" s="34"/>
      <c r="H354" s="33"/>
      <c r="I354" s="33"/>
      <c r="J354" s="34"/>
      <c r="K354" s="30"/>
      <c r="L354" s="30"/>
      <c r="M354" s="38"/>
      <c r="N354" s="38"/>
      <c r="O354" s="38"/>
      <c r="P354" s="31"/>
      <c r="Q354" s="30"/>
      <c r="R354" s="30"/>
      <c r="S354" s="30"/>
      <c r="T354" s="30"/>
      <c r="U354" s="30"/>
      <c r="V354" s="30"/>
      <c r="W354" s="31"/>
      <c r="X354" s="30"/>
      <c r="Y354" s="30"/>
      <c r="Z354" s="30"/>
      <c r="AA354" s="31"/>
      <c r="AB354" s="23"/>
      <c r="AC354" s="23"/>
      <c r="AD354" s="32"/>
      <c r="AE354" s="30"/>
      <c r="AF354" s="30"/>
      <c r="AG354" s="30"/>
      <c r="AH354" s="30"/>
      <c r="AI354" s="30"/>
      <c r="AJ354" s="30"/>
      <c r="AK354" s="30"/>
      <c r="AL354" s="30"/>
      <c r="AM354" s="23"/>
      <c r="AN354" s="23"/>
      <c r="AO354" s="32"/>
      <c r="AP354" s="356"/>
    </row>
    <row r="355" spans="1:42" s="361" customFormat="1" x14ac:dyDescent="0.25">
      <c r="A355" s="186"/>
      <c r="B355" s="43"/>
      <c r="C355" s="33"/>
      <c r="D355" s="34"/>
      <c r="E355" s="33"/>
      <c r="F355" s="34"/>
      <c r="G355" s="34"/>
      <c r="H355" s="33"/>
      <c r="I355" s="33"/>
      <c r="J355" s="34"/>
      <c r="K355" s="30"/>
      <c r="L355" s="30"/>
      <c r="M355" s="38"/>
      <c r="N355" s="38"/>
      <c r="O355" s="38"/>
      <c r="P355" s="31"/>
      <c r="Q355" s="30"/>
      <c r="R355" s="30"/>
      <c r="S355" s="30"/>
      <c r="T355" s="30"/>
      <c r="U355" s="30"/>
      <c r="V355" s="30"/>
      <c r="W355" s="31"/>
      <c r="X355" s="30"/>
      <c r="Y355" s="30"/>
      <c r="Z355" s="30"/>
      <c r="AA355" s="31"/>
      <c r="AB355" s="23"/>
      <c r="AC355" s="23"/>
      <c r="AD355" s="32"/>
      <c r="AE355" s="30"/>
      <c r="AF355" s="30"/>
      <c r="AG355" s="30"/>
      <c r="AH355" s="30"/>
      <c r="AI355" s="30"/>
      <c r="AJ355" s="30"/>
      <c r="AK355" s="30"/>
      <c r="AL355" s="30"/>
      <c r="AM355" s="23"/>
      <c r="AN355" s="23"/>
      <c r="AO355" s="32"/>
      <c r="AP355" s="356"/>
    </row>
    <row r="356" spans="1:42" s="361" customFormat="1" x14ac:dyDescent="0.25">
      <c r="A356" s="186"/>
      <c r="B356" s="43"/>
      <c r="C356" s="33"/>
      <c r="D356" s="34"/>
      <c r="E356" s="33"/>
      <c r="F356" s="34"/>
      <c r="G356" s="34"/>
      <c r="H356" s="33"/>
      <c r="I356" s="33"/>
      <c r="J356" s="34"/>
      <c r="K356" s="30"/>
      <c r="L356" s="30"/>
      <c r="M356" s="38"/>
      <c r="N356" s="38"/>
      <c r="O356" s="38"/>
      <c r="P356" s="31"/>
      <c r="Q356" s="30"/>
      <c r="R356" s="30"/>
      <c r="S356" s="30"/>
      <c r="T356" s="30"/>
      <c r="U356" s="30"/>
      <c r="V356" s="30"/>
      <c r="W356" s="31"/>
      <c r="X356" s="30"/>
      <c r="Y356" s="30"/>
      <c r="Z356" s="30"/>
      <c r="AA356" s="31"/>
      <c r="AB356" s="23"/>
      <c r="AC356" s="23"/>
      <c r="AD356" s="32"/>
      <c r="AE356" s="30"/>
      <c r="AF356" s="30"/>
      <c r="AG356" s="30"/>
      <c r="AH356" s="30"/>
      <c r="AI356" s="30"/>
      <c r="AJ356" s="30"/>
      <c r="AK356" s="30"/>
      <c r="AL356" s="30"/>
      <c r="AM356" s="23"/>
      <c r="AN356" s="23"/>
      <c r="AO356" s="32"/>
      <c r="AP356" s="356"/>
    </row>
    <row r="357" spans="1:42" s="361" customFormat="1" x14ac:dyDescent="0.25">
      <c r="A357" s="186"/>
      <c r="B357" s="43"/>
      <c r="C357" s="33"/>
      <c r="D357" s="34"/>
      <c r="E357" s="33"/>
      <c r="F357" s="34"/>
      <c r="G357" s="34"/>
      <c r="H357" s="33"/>
      <c r="I357" s="33"/>
      <c r="J357" s="34"/>
      <c r="K357" s="30"/>
      <c r="L357" s="30"/>
      <c r="M357" s="38"/>
      <c r="N357" s="38"/>
      <c r="O357" s="38"/>
      <c r="P357" s="31"/>
      <c r="Q357" s="30"/>
      <c r="R357" s="30"/>
      <c r="S357" s="30"/>
      <c r="T357" s="30"/>
      <c r="U357" s="30"/>
      <c r="V357" s="30"/>
      <c r="W357" s="31"/>
      <c r="X357" s="30"/>
      <c r="Y357" s="30"/>
      <c r="Z357" s="30"/>
      <c r="AA357" s="31"/>
      <c r="AB357" s="23"/>
      <c r="AC357" s="23"/>
      <c r="AD357" s="32"/>
      <c r="AE357" s="30"/>
      <c r="AF357" s="30"/>
      <c r="AG357" s="30"/>
      <c r="AH357" s="30"/>
      <c r="AI357" s="30"/>
      <c r="AJ357" s="30"/>
      <c r="AK357" s="30"/>
      <c r="AL357" s="30"/>
      <c r="AM357" s="23"/>
      <c r="AN357" s="23"/>
      <c r="AO357" s="32"/>
      <c r="AP357" s="356"/>
    </row>
    <row r="358" spans="1:42" s="361" customFormat="1" x14ac:dyDescent="0.25">
      <c r="A358" s="186"/>
      <c r="B358" s="43"/>
      <c r="C358" s="33"/>
      <c r="D358" s="34"/>
      <c r="E358" s="33"/>
      <c r="F358" s="34"/>
      <c r="G358" s="34"/>
      <c r="H358" s="33"/>
      <c r="I358" s="33"/>
      <c r="J358" s="34"/>
      <c r="K358" s="30"/>
      <c r="L358" s="30"/>
      <c r="M358" s="38"/>
      <c r="N358" s="38"/>
      <c r="O358" s="38"/>
      <c r="P358" s="31"/>
      <c r="Q358" s="30"/>
      <c r="R358" s="30"/>
      <c r="S358" s="30"/>
      <c r="T358" s="30"/>
      <c r="U358" s="30"/>
      <c r="V358" s="30"/>
      <c r="W358" s="31"/>
      <c r="X358" s="30"/>
      <c r="Y358" s="30"/>
      <c r="Z358" s="30"/>
      <c r="AA358" s="31"/>
      <c r="AB358" s="23"/>
      <c r="AC358" s="23"/>
      <c r="AD358" s="32"/>
      <c r="AE358" s="30"/>
      <c r="AF358" s="30"/>
      <c r="AG358" s="30"/>
      <c r="AH358" s="30"/>
      <c r="AI358" s="30"/>
      <c r="AJ358" s="30"/>
      <c r="AK358" s="30"/>
      <c r="AL358" s="30"/>
      <c r="AM358" s="23"/>
      <c r="AN358" s="23"/>
      <c r="AO358" s="32"/>
      <c r="AP358" s="356"/>
    </row>
    <row r="359" spans="1:42" s="361" customFormat="1" x14ac:dyDescent="0.25">
      <c r="A359" s="186"/>
      <c r="B359" s="43"/>
      <c r="C359" s="33"/>
      <c r="D359" s="34"/>
      <c r="E359" s="33"/>
      <c r="F359" s="34"/>
      <c r="G359" s="34"/>
      <c r="H359" s="33"/>
      <c r="I359" s="33"/>
      <c r="J359" s="34"/>
      <c r="K359" s="30"/>
      <c r="L359" s="30"/>
      <c r="M359" s="38"/>
      <c r="N359" s="38"/>
      <c r="O359" s="38"/>
      <c r="P359" s="31"/>
      <c r="Q359" s="30"/>
      <c r="R359" s="30"/>
      <c r="S359" s="30"/>
      <c r="T359" s="30"/>
      <c r="U359" s="30"/>
      <c r="V359" s="30"/>
      <c r="W359" s="31"/>
      <c r="X359" s="30"/>
      <c r="Y359" s="30"/>
      <c r="Z359" s="30"/>
      <c r="AA359" s="31"/>
      <c r="AB359" s="23"/>
      <c r="AC359" s="23"/>
      <c r="AD359" s="32"/>
      <c r="AE359" s="30"/>
      <c r="AF359" s="30"/>
      <c r="AG359" s="30"/>
      <c r="AH359" s="30"/>
      <c r="AI359" s="30"/>
      <c r="AJ359" s="30"/>
      <c r="AK359" s="30"/>
      <c r="AL359" s="30"/>
      <c r="AM359" s="23"/>
      <c r="AN359" s="23"/>
      <c r="AO359" s="32"/>
      <c r="AP359" s="356"/>
    </row>
    <row r="360" spans="1:42" s="361" customFormat="1" x14ac:dyDescent="0.25">
      <c r="A360" s="186"/>
      <c r="B360" s="43"/>
      <c r="C360" s="33"/>
      <c r="D360" s="34"/>
      <c r="E360" s="33"/>
      <c r="F360" s="34"/>
      <c r="G360" s="34"/>
      <c r="H360" s="33"/>
      <c r="I360" s="33"/>
      <c r="J360" s="34"/>
      <c r="K360" s="30"/>
      <c r="L360" s="30"/>
      <c r="M360" s="38"/>
      <c r="N360" s="38"/>
      <c r="O360" s="38"/>
      <c r="P360" s="31"/>
      <c r="Q360" s="30"/>
      <c r="R360" s="30"/>
      <c r="S360" s="30"/>
      <c r="T360" s="30"/>
      <c r="U360" s="30"/>
      <c r="V360" s="30"/>
      <c r="W360" s="31"/>
      <c r="X360" s="30"/>
      <c r="Y360" s="30"/>
      <c r="Z360" s="30"/>
      <c r="AA360" s="31"/>
      <c r="AB360" s="23"/>
      <c r="AC360" s="23"/>
      <c r="AD360" s="32"/>
      <c r="AE360" s="30"/>
      <c r="AF360" s="30"/>
      <c r="AG360" s="30"/>
      <c r="AH360" s="30"/>
      <c r="AI360" s="30"/>
      <c r="AJ360" s="30"/>
      <c r="AK360" s="30"/>
      <c r="AL360" s="30"/>
      <c r="AM360" s="23"/>
      <c r="AN360" s="23"/>
      <c r="AO360" s="32"/>
      <c r="AP360" s="356"/>
    </row>
    <row r="361" spans="1:42" s="361" customFormat="1" x14ac:dyDescent="0.25">
      <c r="A361" s="186"/>
      <c r="B361" s="43"/>
      <c r="C361" s="33"/>
      <c r="D361" s="34"/>
      <c r="E361" s="33"/>
      <c r="F361" s="34"/>
      <c r="G361" s="34"/>
      <c r="H361" s="33"/>
      <c r="I361" s="33"/>
      <c r="J361" s="34"/>
      <c r="K361" s="30"/>
      <c r="L361" s="30"/>
      <c r="M361" s="38"/>
      <c r="N361" s="38"/>
      <c r="O361" s="38"/>
      <c r="P361" s="31"/>
      <c r="Q361" s="30"/>
      <c r="R361" s="30"/>
      <c r="S361" s="30"/>
      <c r="T361" s="30"/>
      <c r="U361" s="30"/>
      <c r="V361" s="30"/>
      <c r="W361" s="31"/>
      <c r="X361" s="30"/>
      <c r="Y361" s="30"/>
      <c r="Z361" s="30"/>
      <c r="AA361" s="31"/>
      <c r="AB361" s="23"/>
      <c r="AC361" s="23"/>
      <c r="AD361" s="32"/>
      <c r="AE361" s="30"/>
      <c r="AF361" s="30"/>
      <c r="AG361" s="30"/>
      <c r="AH361" s="30"/>
      <c r="AI361" s="30"/>
      <c r="AJ361" s="30"/>
      <c r="AK361" s="30"/>
      <c r="AL361" s="30"/>
      <c r="AM361" s="23"/>
      <c r="AN361" s="23"/>
      <c r="AO361" s="32"/>
      <c r="AP361" s="356"/>
    </row>
    <row r="362" spans="1:42" s="361" customFormat="1" x14ac:dyDescent="0.25">
      <c r="A362" s="186"/>
      <c r="B362" s="43"/>
      <c r="C362" s="33"/>
      <c r="D362" s="34"/>
      <c r="E362" s="33"/>
      <c r="F362" s="34"/>
      <c r="G362" s="34"/>
      <c r="H362" s="33"/>
      <c r="I362" s="33"/>
      <c r="J362" s="34"/>
      <c r="K362" s="30"/>
      <c r="L362" s="30"/>
      <c r="M362" s="38"/>
      <c r="N362" s="38"/>
      <c r="O362" s="38"/>
      <c r="P362" s="31"/>
      <c r="Q362" s="30"/>
      <c r="R362" s="30"/>
      <c r="S362" s="30"/>
      <c r="T362" s="30"/>
      <c r="U362" s="30"/>
      <c r="V362" s="30"/>
      <c r="W362" s="31"/>
      <c r="X362" s="30"/>
      <c r="Y362" s="30"/>
      <c r="Z362" s="30"/>
      <c r="AA362" s="31"/>
      <c r="AB362" s="23"/>
      <c r="AC362" s="23"/>
      <c r="AD362" s="32"/>
      <c r="AE362" s="30"/>
      <c r="AF362" s="30"/>
      <c r="AG362" s="30"/>
      <c r="AH362" s="30"/>
      <c r="AI362" s="30"/>
      <c r="AJ362" s="30"/>
      <c r="AK362" s="30"/>
      <c r="AL362" s="30"/>
      <c r="AM362" s="23"/>
      <c r="AN362" s="23"/>
      <c r="AO362" s="32"/>
      <c r="AP362" s="356"/>
    </row>
    <row r="363" spans="1:42" s="361" customFormat="1" x14ac:dyDescent="0.25">
      <c r="A363" s="186"/>
      <c r="B363" s="43"/>
      <c r="C363" s="33"/>
      <c r="D363" s="34"/>
      <c r="E363" s="33"/>
      <c r="F363" s="34"/>
      <c r="G363" s="34"/>
      <c r="H363" s="33"/>
      <c r="I363" s="33"/>
      <c r="J363" s="34"/>
      <c r="K363" s="30"/>
      <c r="L363" s="30"/>
      <c r="M363" s="38"/>
      <c r="N363" s="38"/>
      <c r="O363" s="38"/>
      <c r="P363" s="31"/>
      <c r="Q363" s="30"/>
      <c r="R363" s="30"/>
      <c r="S363" s="30"/>
      <c r="T363" s="30"/>
      <c r="U363" s="30"/>
      <c r="V363" s="30"/>
      <c r="W363" s="31"/>
      <c r="X363" s="30"/>
      <c r="Y363" s="30"/>
      <c r="Z363" s="30"/>
      <c r="AA363" s="31"/>
      <c r="AB363" s="23"/>
      <c r="AC363" s="23"/>
      <c r="AD363" s="32"/>
      <c r="AE363" s="30"/>
      <c r="AF363" s="30"/>
      <c r="AG363" s="30"/>
      <c r="AH363" s="30"/>
      <c r="AI363" s="30"/>
      <c r="AJ363" s="30"/>
      <c r="AK363" s="30"/>
      <c r="AL363" s="30"/>
      <c r="AM363" s="23"/>
      <c r="AN363" s="23"/>
      <c r="AO363" s="32"/>
      <c r="AP363" s="356"/>
    </row>
    <row r="364" spans="1:42" s="361" customFormat="1" x14ac:dyDescent="0.25">
      <c r="A364" s="186"/>
      <c r="B364" s="43"/>
      <c r="C364" s="33"/>
      <c r="D364" s="34"/>
      <c r="E364" s="33"/>
      <c r="F364" s="34"/>
      <c r="G364" s="34"/>
      <c r="H364" s="33"/>
      <c r="I364" s="33"/>
      <c r="J364" s="34"/>
      <c r="K364" s="30"/>
      <c r="L364" s="30"/>
      <c r="M364" s="38"/>
      <c r="N364" s="38"/>
      <c r="O364" s="38"/>
      <c r="P364" s="31"/>
      <c r="Q364" s="30"/>
      <c r="R364" s="30"/>
      <c r="S364" s="30"/>
      <c r="T364" s="30"/>
      <c r="U364" s="30"/>
      <c r="V364" s="30"/>
      <c r="W364" s="31"/>
      <c r="X364" s="30"/>
      <c r="Y364" s="30"/>
      <c r="Z364" s="30"/>
      <c r="AA364" s="31"/>
      <c r="AB364" s="23"/>
      <c r="AC364" s="23"/>
      <c r="AD364" s="32"/>
      <c r="AE364" s="30"/>
      <c r="AF364" s="30"/>
      <c r="AG364" s="30"/>
      <c r="AH364" s="30"/>
      <c r="AI364" s="30"/>
      <c r="AJ364" s="30"/>
      <c r="AK364" s="30"/>
      <c r="AL364" s="30"/>
      <c r="AM364" s="23"/>
      <c r="AN364" s="23"/>
      <c r="AO364" s="32"/>
      <c r="AP364" s="356"/>
    </row>
    <row r="365" spans="1:42" s="361" customFormat="1" x14ac:dyDescent="0.25">
      <c r="A365" s="186"/>
      <c r="B365" s="43"/>
      <c r="C365" s="33"/>
      <c r="D365" s="34"/>
      <c r="E365" s="33"/>
      <c r="F365" s="34"/>
      <c r="G365" s="34"/>
      <c r="H365" s="33"/>
      <c r="I365" s="33"/>
      <c r="J365" s="34"/>
      <c r="K365" s="30"/>
      <c r="L365" s="30"/>
      <c r="M365" s="38"/>
      <c r="N365" s="38"/>
      <c r="O365" s="38"/>
      <c r="P365" s="31"/>
      <c r="Q365" s="30"/>
      <c r="R365" s="30"/>
      <c r="S365" s="30"/>
      <c r="T365" s="30"/>
      <c r="U365" s="30"/>
      <c r="V365" s="30"/>
      <c r="W365" s="31"/>
      <c r="X365" s="30"/>
      <c r="Y365" s="30"/>
      <c r="Z365" s="30"/>
      <c r="AA365" s="31"/>
      <c r="AB365" s="23"/>
      <c r="AC365" s="23"/>
      <c r="AD365" s="32"/>
      <c r="AE365" s="30"/>
      <c r="AF365" s="30"/>
      <c r="AG365" s="30"/>
      <c r="AH365" s="30"/>
      <c r="AI365" s="30"/>
      <c r="AJ365" s="30"/>
      <c r="AK365" s="30"/>
      <c r="AL365" s="30"/>
      <c r="AM365" s="23"/>
      <c r="AN365" s="23"/>
      <c r="AO365" s="32"/>
      <c r="AP365" s="356"/>
    </row>
    <row r="366" spans="1:42" s="361" customFormat="1" x14ac:dyDescent="0.25">
      <c r="A366" s="186"/>
      <c r="B366" s="43"/>
      <c r="C366" s="33"/>
      <c r="D366" s="34"/>
      <c r="E366" s="33"/>
      <c r="F366" s="34"/>
      <c r="G366" s="34"/>
      <c r="H366" s="33"/>
      <c r="I366" s="33"/>
      <c r="J366" s="34"/>
      <c r="K366" s="30"/>
      <c r="L366" s="30"/>
      <c r="M366" s="38"/>
      <c r="N366" s="38"/>
      <c r="O366" s="38"/>
      <c r="P366" s="31"/>
      <c r="Q366" s="30"/>
      <c r="R366" s="30"/>
      <c r="S366" s="30"/>
      <c r="T366" s="30"/>
      <c r="U366" s="30"/>
      <c r="V366" s="30"/>
      <c r="W366" s="31"/>
      <c r="X366" s="30"/>
      <c r="Y366" s="30"/>
      <c r="Z366" s="30"/>
      <c r="AA366" s="31"/>
      <c r="AB366" s="23"/>
      <c r="AC366" s="23"/>
      <c r="AD366" s="32"/>
      <c r="AE366" s="30"/>
      <c r="AF366" s="30"/>
      <c r="AG366" s="30"/>
      <c r="AH366" s="30"/>
      <c r="AI366" s="30"/>
      <c r="AJ366" s="30"/>
      <c r="AK366" s="30"/>
      <c r="AL366" s="30"/>
      <c r="AM366" s="23"/>
      <c r="AN366" s="23"/>
      <c r="AO366" s="32"/>
      <c r="AP366" s="356"/>
    </row>
    <row r="367" spans="1:42" s="361" customFormat="1" x14ac:dyDescent="0.25">
      <c r="A367" s="186"/>
      <c r="B367" s="43"/>
      <c r="C367" s="33"/>
      <c r="D367" s="34"/>
      <c r="E367" s="33"/>
      <c r="F367" s="34"/>
      <c r="G367" s="34"/>
      <c r="H367" s="33"/>
      <c r="I367" s="33"/>
      <c r="J367" s="34"/>
      <c r="K367" s="30"/>
      <c r="L367" s="30"/>
      <c r="M367" s="38"/>
      <c r="N367" s="38"/>
      <c r="O367" s="38"/>
      <c r="P367" s="31"/>
      <c r="Q367" s="30"/>
      <c r="R367" s="30"/>
      <c r="S367" s="30"/>
      <c r="T367" s="30"/>
      <c r="U367" s="30"/>
      <c r="V367" s="30"/>
      <c r="W367" s="31"/>
      <c r="X367" s="30"/>
      <c r="Y367" s="30"/>
      <c r="Z367" s="30"/>
      <c r="AA367" s="31"/>
      <c r="AB367" s="23"/>
      <c r="AC367" s="23"/>
      <c r="AD367" s="32"/>
      <c r="AE367" s="30"/>
      <c r="AF367" s="30"/>
      <c r="AG367" s="30"/>
      <c r="AH367" s="30"/>
      <c r="AI367" s="30"/>
      <c r="AJ367" s="30"/>
      <c r="AK367" s="30"/>
      <c r="AL367" s="30"/>
      <c r="AM367" s="23"/>
      <c r="AN367" s="23"/>
      <c r="AO367" s="32"/>
      <c r="AP367" s="356"/>
    </row>
    <row r="368" spans="1:42" s="361" customFormat="1" x14ac:dyDescent="0.25">
      <c r="A368" s="186"/>
      <c r="B368" s="43"/>
      <c r="C368" s="33"/>
      <c r="D368" s="34"/>
      <c r="E368" s="33"/>
      <c r="F368" s="34"/>
      <c r="G368" s="34"/>
      <c r="H368" s="33"/>
      <c r="I368" s="33"/>
      <c r="J368" s="34"/>
      <c r="K368" s="30"/>
      <c r="L368" s="30"/>
      <c r="M368" s="38"/>
      <c r="N368" s="38"/>
      <c r="O368" s="38"/>
      <c r="P368" s="31"/>
      <c r="Q368" s="30"/>
      <c r="R368" s="30"/>
      <c r="S368" s="30"/>
      <c r="T368" s="30"/>
      <c r="U368" s="30"/>
      <c r="V368" s="30"/>
      <c r="W368" s="31"/>
      <c r="X368" s="30"/>
      <c r="Y368" s="30"/>
      <c r="Z368" s="30"/>
      <c r="AA368" s="31"/>
      <c r="AB368" s="23"/>
      <c r="AC368" s="23"/>
      <c r="AD368" s="32"/>
      <c r="AE368" s="30"/>
      <c r="AF368" s="30"/>
      <c r="AG368" s="30"/>
      <c r="AH368" s="30"/>
      <c r="AI368" s="30"/>
      <c r="AJ368" s="30"/>
      <c r="AK368" s="30"/>
      <c r="AL368" s="30"/>
      <c r="AM368" s="23"/>
      <c r="AN368" s="23"/>
      <c r="AO368" s="32"/>
      <c r="AP368" s="356"/>
    </row>
    <row r="369" spans="1:42" s="361" customFormat="1" x14ac:dyDescent="0.25">
      <c r="A369" s="186"/>
      <c r="B369" s="43"/>
      <c r="C369" s="33"/>
      <c r="D369" s="34"/>
      <c r="E369" s="33"/>
      <c r="F369" s="34"/>
      <c r="G369" s="34"/>
      <c r="H369" s="33"/>
      <c r="I369" s="33"/>
      <c r="J369" s="34"/>
      <c r="K369" s="30"/>
      <c r="L369" s="30"/>
      <c r="M369" s="38"/>
      <c r="N369" s="38"/>
      <c r="O369" s="38"/>
      <c r="P369" s="31"/>
      <c r="Q369" s="30"/>
      <c r="R369" s="30"/>
      <c r="S369" s="30"/>
      <c r="T369" s="30"/>
      <c r="U369" s="30"/>
      <c r="V369" s="30"/>
      <c r="W369" s="31"/>
      <c r="X369" s="30"/>
      <c r="Y369" s="30"/>
      <c r="Z369" s="30"/>
      <c r="AA369" s="31"/>
      <c r="AB369" s="23"/>
      <c r="AC369" s="23"/>
      <c r="AD369" s="32"/>
      <c r="AE369" s="30"/>
      <c r="AF369" s="30"/>
      <c r="AG369" s="30"/>
      <c r="AH369" s="30"/>
      <c r="AI369" s="30"/>
      <c r="AJ369" s="30"/>
      <c r="AK369" s="30"/>
      <c r="AL369" s="30"/>
      <c r="AM369" s="23"/>
      <c r="AN369" s="23"/>
      <c r="AO369" s="32"/>
      <c r="AP369" s="356"/>
    </row>
    <row r="370" spans="1:42" s="361" customFormat="1" x14ac:dyDescent="0.25">
      <c r="A370" s="186"/>
      <c r="B370" s="43"/>
      <c r="C370" s="33"/>
      <c r="D370" s="34"/>
      <c r="E370" s="33"/>
      <c r="F370" s="34"/>
      <c r="G370" s="34"/>
      <c r="H370" s="33"/>
      <c r="I370" s="33"/>
      <c r="J370" s="34"/>
      <c r="K370" s="30"/>
      <c r="L370" s="30"/>
      <c r="M370" s="38"/>
      <c r="N370" s="38"/>
      <c r="O370" s="38"/>
      <c r="P370" s="31"/>
      <c r="Q370" s="30"/>
      <c r="R370" s="30"/>
      <c r="S370" s="30"/>
      <c r="T370" s="30"/>
      <c r="U370" s="30"/>
      <c r="V370" s="30"/>
      <c r="W370" s="31"/>
      <c r="X370" s="30"/>
      <c r="Y370" s="30"/>
      <c r="Z370" s="30"/>
      <c r="AA370" s="31"/>
      <c r="AB370" s="23"/>
      <c r="AC370" s="23"/>
      <c r="AD370" s="32"/>
      <c r="AE370" s="30"/>
      <c r="AF370" s="30"/>
      <c r="AG370" s="30"/>
      <c r="AH370" s="30"/>
      <c r="AI370" s="30"/>
      <c r="AJ370" s="30"/>
      <c r="AK370" s="30"/>
      <c r="AL370" s="30"/>
      <c r="AM370" s="23"/>
      <c r="AN370" s="23"/>
      <c r="AO370" s="32"/>
      <c r="AP370" s="356"/>
    </row>
    <row r="371" spans="1:42" s="361" customFormat="1" x14ac:dyDescent="0.25">
      <c r="A371" s="186"/>
      <c r="B371" s="43"/>
      <c r="C371" s="33"/>
      <c r="D371" s="34"/>
      <c r="E371" s="33"/>
      <c r="F371" s="34"/>
      <c r="G371" s="34"/>
      <c r="H371" s="33"/>
      <c r="I371" s="33"/>
      <c r="J371" s="34"/>
      <c r="K371" s="30"/>
      <c r="L371" s="30"/>
      <c r="M371" s="38"/>
      <c r="N371" s="38"/>
      <c r="O371" s="38"/>
      <c r="P371" s="31"/>
      <c r="Q371" s="30"/>
      <c r="R371" s="30"/>
      <c r="S371" s="30"/>
      <c r="T371" s="30"/>
      <c r="U371" s="30"/>
      <c r="V371" s="30"/>
      <c r="W371" s="31"/>
      <c r="X371" s="30"/>
      <c r="Y371" s="30"/>
      <c r="Z371" s="30"/>
      <c r="AA371" s="31"/>
      <c r="AB371" s="23"/>
      <c r="AC371" s="23"/>
      <c r="AD371" s="32"/>
      <c r="AE371" s="30"/>
      <c r="AF371" s="30"/>
      <c r="AG371" s="30"/>
      <c r="AH371" s="30"/>
      <c r="AI371" s="30"/>
      <c r="AJ371" s="30"/>
      <c r="AK371" s="30"/>
      <c r="AL371" s="30"/>
      <c r="AM371" s="23"/>
      <c r="AN371" s="23"/>
      <c r="AO371" s="32"/>
      <c r="AP371" s="356"/>
    </row>
    <row r="372" spans="1:42" s="361" customFormat="1" x14ac:dyDescent="0.25">
      <c r="A372" s="186"/>
      <c r="B372" s="43"/>
      <c r="C372" s="33"/>
      <c r="D372" s="34"/>
      <c r="E372" s="33"/>
      <c r="F372" s="34"/>
      <c r="G372" s="34"/>
      <c r="H372" s="33"/>
      <c r="I372" s="33"/>
      <c r="J372" s="34"/>
      <c r="K372" s="30"/>
      <c r="L372" s="30"/>
      <c r="M372" s="38"/>
      <c r="N372" s="38"/>
      <c r="O372" s="38"/>
      <c r="P372" s="31"/>
      <c r="Q372" s="30"/>
      <c r="R372" s="30"/>
      <c r="S372" s="30"/>
      <c r="T372" s="30"/>
      <c r="U372" s="30"/>
      <c r="V372" s="30"/>
      <c r="W372" s="31"/>
      <c r="X372" s="30"/>
      <c r="Y372" s="30"/>
      <c r="Z372" s="30"/>
      <c r="AA372" s="31"/>
      <c r="AB372" s="23"/>
      <c r="AC372" s="23"/>
      <c r="AD372" s="32"/>
      <c r="AE372" s="30"/>
      <c r="AF372" s="30"/>
      <c r="AG372" s="30"/>
      <c r="AH372" s="30"/>
      <c r="AI372" s="30"/>
      <c r="AJ372" s="30"/>
      <c r="AK372" s="30"/>
      <c r="AL372" s="30"/>
      <c r="AM372" s="23"/>
      <c r="AN372" s="23"/>
      <c r="AO372" s="32"/>
      <c r="AP372" s="356"/>
    </row>
    <row r="373" spans="1:42" s="361" customFormat="1" x14ac:dyDescent="0.25">
      <c r="A373" s="186"/>
      <c r="B373" s="43"/>
      <c r="C373" s="33"/>
      <c r="D373" s="34"/>
      <c r="E373" s="33"/>
      <c r="F373" s="34"/>
      <c r="G373" s="34"/>
      <c r="H373" s="33"/>
      <c r="I373" s="33"/>
      <c r="J373" s="34"/>
      <c r="K373" s="30"/>
      <c r="L373" s="30"/>
      <c r="M373" s="38"/>
      <c r="N373" s="38"/>
      <c r="O373" s="38"/>
      <c r="P373" s="31"/>
      <c r="Q373" s="30"/>
      <c r="R373" s="30"/>
      <c r="S373" s="30"/>
      <c r="T373" s="30"/>
      <c r="U373" s="30"/>
      <c r="V373" s="30"/>
      <c r="W373" s="31"/>
      <c r="X373" s="30"/>
      <c r="Y373" s="30"/>
      <c r="Z373" s="30"/>
      <c r="AA373" s="31"/>
      <c r="AB373" s="23"/>
      <c r="AC373" s="23"/>
      <c r="AD373" s="32"/>
      <c r="AE373" s="30"/>
      <c r="AF373" s="30"/>
      <c r="AG373" s="30"/>
      <c r="AH373" s="30"/>
      <c r="AI373" s="30"/>
      <c r="AJ373" s="30"/>
      <c r="AK373" s="30"/>
      <c r="AL373" s="30"/>
      <c r="AM373" s="23"/>
      <c r="AN373" s="23"/>
      <c r="AO373" s="32"/>
      <c r="AP373" s="356"/>
    </row>
    <row r="374" spans="1:42" s="361" customFormat="1" x14ac:dyDescent="0.25">
      <c r="A374" s="186"/>
      <c r="B374" s="43"/>
      <c r="C374" s="33"/>
      <c r="D374" s="34"/>
      <c r="E374" s="33"/>
      <c r="F374" s="34"/>
      <c r="G374" s="34"/>
      <c r="H374" s="33"/>
      <c r="I374" s="33"/>
      <c r="J374" s="34"/>
      <c r="K374" s="30"/>
      <c r="L374" s="30"/>
      <c r="M374" s="38"/>
      <c r="N374" s="38"/>
      <c r="O374" s="38"/>
      <c r="P374" s="31"/>
      <c r="Q374" s="30"/>
      <c r="R374" s="30"/>
      <c r="S374" s="30"/>
      <c r="T374" s="30"/>
      <c r="U374" s="30"/>
      <c r="V374" s="30"/>
      <c r="W374" s="31"/>
      <c r="X374" s="30"/>
      <c r="Y374" s="30"/>
      <c r="Z374" s="30"/>
      <c r="AA374" s="31"/>
      <c r="AB374" s="23"/>
      <c r="AC374" s="23"/>
      <c r="AD374" s="32"/>
      <c r="AE374" s="30"/>
      <c r="AF374" s="30"/>
      <c r="AG374" s="30"/>
      <c r="AH374" s="30"/>
      <c r="AI374" s="30"/>
      <c r="AJ374" s="30"/>
      <c r="AK374" s="30"/>
      <c r="AL374" s="30"/>
      <c r="AM374" s="23"/>
      <c r="AN374" s="23"/>
      <c r="AO374" s="32"/>
      <c r="AP374" s="356"/>
    </row>
    <row r="375" spans="1:42" s="361" customFormat="1" x14ac:dyDescent="0.25">
      <c r="A375" s="186"/>
      <c r="B375" s="43"/>
      <c r="C375" s="33"/>
      <c r="D375" s="34"/>
      <c r="E375" s="33"/>
      <c r="F375" s="34"/>
      <c r="G375" s="34"/>
      <c r="H375" s="33"/>
      <c r="I375" s="33"/>
      <c r="J375" s="34"/>
      <c r="K375" s="30"/>
      <c r="L375" s="30"/>
      <c r="M375" s="38"/>
      <c r="N375" s="38"/>
      <c r="O375" s="38"/>
      <c r="P375" s="31"/>
      <c r="Q375" s="30"/>
      <c r="R375" s="30"/>
      <c r="S375" s="30"/>
      <c r="T375" s="30"/>
      <c r="U375" s="30"/>
      <c r="V375" s="30"/>
      <c r="W375" s="31"/>
      <c r="X375" s="30"/>
      <c r="Y375" s="30"/>
      <c r="Z375" s="30"/>
      <c r="AA375" s="31"/>
      <c r="AB375" s="23"/>
      <c r="AC375" s="23"/>
      <c r="AD375" s="32"/>
      <c r="AE375" s="30"/>
      <c r="AF375" s="30"/>
      <c r="AG375" s="30"/>
      <c r="AH375" s="30"/>
      <c r="AI375" s="30"/>
      <c r="AJ375" s="30"/>
      <c r="AK375" s="30"/>
      <c r="AL375" s="30"/>
      <c r="AM375" s="23"/>
      <c r="AN375" s="23"/>
      <c r="AO375" s="32"/>
      <c r="AP375" s="356"/>
    </row>
    <row r="376" spans="1:42" s="361" customFormat="1" x14ac:dyDescent="0.25">
      <c r="A376" s="186"/>
      <c r="B376" s="43"/>
      <c r="C376" s="33"/>
      <c r="D376" s="34"/>
      <c r="E376" s="33"/>
      <c r="F376" s="34"/>
      <c r="G376" s="34"/>
      <c r="H376" s="33"/>
      <c r="I376" s="33"/>
      <c r="J376" s="34"/>
      <c r="K376" s="30"/>
      <c r="L376" s="30"/>
      <c r="M376" s="38"/>
      <c r="N376" s="38"/>
      <c r="O376" s="38"/>
      <c r="P376" s="31"/>
      <c r="Q376" s="30"/>
      <c r="R376" s="30"/>
      <c r="S376" s="30"/>
      <c r="T376" s="30"/>
      <c r="U376" s="30"/>
      <c r="V376" s="30"/>
      <c r="W376" s="31"/>
      <c r="X376" s="30"/>
      <c r="Y376" s="30"/>
      <c r="Z376" s="30"/>
      <c r="AA376" s="31"/>
      <c r="AB376" s="23"/>
      <c r="AC376" s="23"/>
      <c r="AD376" s="32"/>
      <c r="AE376" s="30"/>
      <c r="AF376" s="30"/>
      <c r="AG376" s="30"/>
      <c r="AH376" s="30"/>
      <c r="AI376" s="30"/>
      <c r="AJ376" s="30"/>
      <c r="AK376" s="30"/>
      <c r="AL376" s="30"/>
      <c r="AM376" s="23"/>
      <c r="AN376" s="23"/>
      <c r="AO376" s="32"/>
      <c r="AP376" s="356"/>
    </row>
    <row r="377" spans="1:42" s="361" customFormat="1" x14ac:dyDescent="0.25">
      <c r="A377" s="186"/>
      <c r="B377" s="43"/>
      <c r="C377" s="33"/>
      <c r="D377" s="34"/>
      <c r="E377" s="33"/>
      <c r="F377" s="34"/>
      <c r="G377" s="34"/>
      <c r="H377" s="33"/>
      <c r="I377" s="33"/>
      <c r="J377" s="34"/>
      <c r="K377" s="30"/>
      <c r="L377" s="30"/>
      <c r="M377" s="38"/>
      <c r="N377" s="38"/>
      <c r="O377" s="38"/>
      <c r="P377" s="31"/>
      <c r="Q377" s="30"/>
      <c r="R377" s="30"/>
      <c r="S377" s="30"/>
      <c r="T377" s="30"/>
      <c r="U377" s="30"/>
      <c r="V377" s="30"/>
      <c r="W377" s="31"/>
      <c r="X377" s="30"/>
      <c r="Y377" s="30"/>
      <c r="Z377" s="30"/>
      <c r="AA377" s="31"/>
      <c r="AB377" s="23"/>
      <c r="AC377" s="23"/>
      <c r="AD377" s="32"/>
      <c r="AE377" s="30"/>
      <c r="AF377" s="30"/>
      <c r="AG377" s="30"/>
      <c r="AH377" s="30"/>
      <c r="AI377" s="30"/>
      <c r="AJ377" s="30"/>
      <c r="AK377" s="30"/>
      <c r="AL377" s="30"/>
      <c r="AM377" s="23"/>
      <c r="AN377" s="23"/>
      <c r="AO377" s="32"/>
      <c r="AP377" s="356"/>
    </row>
    <row r="378" spans="1:42" s="361" customFormat="1" x14ac:dyDescent="0.25">
      <c r="A378" s="186"/>
      <c r="B378" s="43"/>
      <c r="C378" s="33"/>
      <c r="D378" s="34"/>
      <c r="E378" s="33"/>
      <c r="F378" s="34"/>
      <c r="G378" s="34"/>
      <c r="H378" s="33"/>
      <c r="I378" s="33"/>
      <c r="J378" s="34"/>
      <c r="K378" s="30"/>
      <c r="L378" s="30"/>
      <c r="M378" s="38"/>
      <c r="N378" s="38"/>
      <c r="O378" s="38"/>
      <c r="P378" s="31"/>
      <c r="Q378" s="30"/>
      <c r="R378" s="30"/>
      <c r="S378" s="30"/>
      <c r="T378" s="30"/>
      <c r="U378" s="30"/>
      <c r="V378" s="30"/>
      <c r="W378" s="31"/>
      <c r="X378" s="30"/>
      <c r="Y378" s="30"/>
      <c r="Z378" s="30"/>
      <c r="AA378" s="31"/>
      <c r="AB378" s="23"/>
      <c r="AC378" s="23"/>
      <c r="AD378" s="32"/>
      <c r="AE378" s="30"/>
      <c r="AF378" s="30"/>
      <c r="AG378" s="30"/>
      <c r="AH378" s="30"/>
      <c r="AI378" s="30"/>
      <c r="AJ378" s="30"/>
      <c r="AK378" s="30"/>
      <c r="AL378" s="30"/>
      <c r="AM378" s="23"/>
      <c r="AN378" s="23"/>
      <c r="AO378" s="32"/>
      <c r="AP378" s="356"/>
    </row>
    <row r="379" spans="1:42" s="361" customFormat="1" x14ac:dyDescent="0.25">
      <c r="A379" s="186"/>
      <c r="B379" s="43"/>
      <c r="C379" s="33"/>
      <c r="D379" s="34"/>
      <c r="E379" s="33"/>
      <c r="F379" s="34"/>
      <c r="G379" s="34"/>
      <c r="H379" s="33"/>
      <c r="I379" s="33"/>
      <c r="J379" s="34"/>
      <c r="K379" s="30"/>
      <c r="L379" s="30"/>
      <c r="M379" s="38"/>
      <c r="N379" s="38"/>
      <c r="O379" s="38"/>
      <c r="P379" s="31"/>
      <c r="Q379" s="30"/>
      <c r="R379" s="30"/>
      <c r="S379" s="30"/>
      <c r="T379" s="30"/>
      <c r="U379" s="30"/>
      <c r="V379" s="30"/>
      <c r="W379" s="31"/>
      <c r="X379" s="30"/>
      <c r="Y379" s="30"/>
      <c r="Z379" s="30"/>
      <c r="AA379" s="31"/>
      <c r="AB379" s="23"/>
      <c r="AC379" s="23"/>
      <c r="AD379" s="32"/>
      <c r="AE379" s="30"/>
      <c r="AF379" s="30"/>
      <c r="AG379" s="30"/>
      <c r="AH379" s="30"/>
      <c r="AI379" s="30"/>
      <c r="AJ379" s="30"/>
      <c r="AK379" s="30"/>
      <c r="AL379" s="30"/>
      <c r="AM379" s="23"/>
      <c r="AN379" s="23"/>
      <c r="AO379" s="32"/>
      <c r="AP379" s="356"/>
    </row>
    <row r="380" spans="1:42" s="361" customFormat="1" x14ac:dyDescent="0.25">
      <c r="A380" s="186"/>
      <c r="B380" s="43"/>
      <c r="C380" s="33"/>
      <c r="D380" s="34"/>
      <c r="E380" s="33"/>
      <c r="F380" s="34"/>
      <c r="G380" s="34"/>
      <c r="H380" s="33"/>
      <c r="I380" s="33"/>
      <c r="J380" s="34"/>
      <c r="K380" s="30"/>
      <c r="L380" s="30"/>
      <c r="M380" s="38"/>
      <c r="N380" s="38"/>
      <c r="O380" s="38"/>
      <c r="P380" s="31"/>
      <c r="Q380" s="30"/>
      <c r="R380" s="30"/>
      <c r="S380" s="30"/>
      <c r="T380" s="30"/>
      <c r="U380" s="30"/>
      <c r="V380" s="30"/>
      <c r="W380" s="31"/>
      <c r="X380" s="30"/>
      <c r="Y380" s="30"/>
      <c r="Z380" s="30"/>
      <c r="AA380" s="31"/>
      <c r="AB380" s="23"/>
      <c r="AC380" s="23"/>
      <c r="AD380" s="32"/>
      <c r="AE380" s="30"/>
      <c r="AF380" s="30"/>
      <c r="AG380" s="30"/>
      <c r="AH380" s="30"/>
      <c r="AI380" s="30"/>
      <c r="AJ380" s="30"/>
      <c r="AK380" s="30"/>
      <c r="AL380" s="30"/>
      <c r="AM380" s="23"/>
      <c r="AN380" s="23"/>
      <c r="AO380" s="32"/>
      <c r="AP380" s="356"/>
    </row>
    <row r="381" spans="1:42" s="361" customFormat="1" x14ac:dyDescent="0.25">
      <c r="A381" s="186"/>
      <c r="B381" s="43"/>
      <c r="C381" s="33"/>
      <c r="D381" s="34"/>
      <c r="E381" s="33"/>
      <c r="F381" s="34"/>
      <c r="G381" s="34"/>
      <c r="H381" s="33"/>
      <c r="I381" s="33"/>
      <c r="J381" s="34"/>
      <c r="K381" s="30"/>
      <c r="L381" s="30"/>
      <c r="M381" s="38"/>
      <c r="N381" s="38"/>
      <c r="O381" s="38"/>
      <c r="P381" s="31"/>
      <c r="Q381" s="30"/>
      <c r="R381" s="30"/>
      <c r="S381" s="30"/>
      <c r="T381" s="30"/>
      <c r="U381" s="30"/>
      <c r="V381" s="30"/>
      <c r="W381" s="31"/>
      <c r="X381" s="30"/>
      <c r="Y381" s="30"/>
      <c r="Z381" s="30"/>
      <c r="AA381" s="31"/>
      <c r="AB381" s="23"/>
      <c r="AC381" s="23"/>
      <c r="AD381" s="32"/>
      <c r="AE381" s="30"/>
      <c r="AF381" s="30"/>
      <c r="AG381" s="30"/>
      <c r="AH381" s="30"/>
      <c r="AI381" s="30"/>
      <c r="AJ381" s="30"/>
      <c r="AK381" s="30"/>
      <c r="AL381" s="30"/>
      <c r="AM381" s="23"/>
      <c r="AN381" s="23"/>
      <c r="AO381" s="32"/>
      <c r="AP381" s="356"/>
    </row>
    <row r="382" spans="1:42" s="361" customFormat="1" x14ac:dyDescent="0.25">
      <c r="A382" s="186"/>
      <c r="B382" s="43"/>
      <c r="C382" s="33"/>
      <c r="D382" s="34"/>
      <c r="E382" s="33"/>
      <c r="F382" s="34"/>
      <c r="G382" s="34"/>
      <c r="H382" s="33"/>
      <c r="I382" s="33"/>
      <c r="J382" s="34"/>
      <c r="K382" s="30"/>
      <c r="L382" s="30"/>
      <c r="M382" s="38"/>
      <c r="N382" s="38"/>
      <c r="O382" s="38"/>
      <c r="P382" s="31"/>
      <c r="Q382" s="30"/>
      <c r="R382" s="30"/>
      <c r="S382" s="30"/>
      <c r="T382" s="30"/>
      <c r="U382" s="30"/>
      <c r="V382" s="30"/>
      <c r="W382" s="31"/>
      <c r="X382" s="30"/>
      <c r="Y382" s="30"/>
      <c r="Z382" s="30"/>
      <c r="AA382" s="31"/>
      <c r="AB382" s="23"/>
      <c r="AC382" s="23"/>
      <c r="AD382" s="32"/>
      <c r="AE382" s="30"/>
      <c r="AF382" s="30"/>
      <c r="AG382" s="30"/>
      <c r="AH382" s="30"/>
      <c r="AI382" s="30"/>
      <c r="AJ382" s="30"/>
      <c r="AK382" s="30"/>
      <c r="AL382" s="30"/>
      <c r="AM382" s="23"/>
      <c r="AN382" s="23"/>
      <c r="AO382" s="32"/>
      <c r="AP382" s="356"/>
    </row>
    <row r="383" spans="1:42" s="361" customFormat="1" x14ac:dyDescent="0.25">
      <c r="A383" s="186"/>
      <c r="B383" s="43"/>
      <c r="C383" s="33"/>
      <c r="D383" s="34"/>
      <c r="E383" s="33"/>
      <c r="F383" s="34"/>
      <c r="G383" s="34"/>
      <c r="H383" s="33"/>
      <c r="I383" s="33"/>
      <c r="J383" s="34"/>
      <c r="K383" s="30"/>
      <c r="L383" s="30"/>
      <c r="M383" s="38"/>
      <c r="N383" s="38"/>
      <c r="O383" s="38"/>
      <c r="P383" s="31"/>
      <c r="Q383" s="30"/>
      <c r="R383" s="30"/>
      <c r="S383" s="30"/>
      <c r="T383" s="30"/>
      <c r="U383" s="30"/>
      <c r="V383" s="30"/>
      <c r="W383" s="31"/>
      <c r="X383" s="30"/>
      <c r="Y383" s="30"/>
      <c r="Z383" s="30"/>
      <c r="AA383" s="31"/>
      <c r="AB383" s="23"/>
      <c r="AC383" s="23"/>
      <c r="AD383" s="32"/>
      <c r="AE383" s="30"/>
      <c r="AF383" s="30"/>
      <c r="AG383" s="30"/>
      <c r="AH383" s="30"/>
      <c r="AI383" s="30"/>
      <c r="AJ383" s="30"/>
      <c r="AK383" s="30"/>
      <c r="AL383" s="30"/>
      <c r="AM383" s="23"/>
      <c r="AN383" s="23"/>
      <c r="AO383" s="32"/>
      <c r="AP383" s="356"/>
    </row>
    <row r="384" spans="1:42" s="361" customFormat="1" x14ac:dyDescent="0.25">
      <c r="A384" s="186"/>
      <c r="B384" s="43"/>
      <c r="C384" s="37"/>
      <c r="D384" s="30"/>
      <c r="E384" s="37"/>
      <c r="F384" s="30"/>
      <c r="G384" s="30"/>
      <c r="H384" s="37"/>
      <c r="I384" s="37"/>
      <c r="J384" s="30"/>
      <c r="K384" s="187"/>
      <c r="L384" s="187"/>
      <c r="M384" s="156"/>
      <c r="N384" s="156"/>
      <c r="O384" s="156"/>
      <c r="P384" s="22"/>
      <c r="Q384" s="187"/>
      <c r="R384" s="187"/>
      <c r="S384" s="187"/>
      <c r="T384" s="187"/>
      <c r="U384" s="187"/>
      <c r="V384" s="187"/>
      <c r="W384" s="22"/>
      <c r="X384" s="187"/>
      <c r="Y384" s="187"/>
      <c r="Z384" s="187"/>
      <c r="AA384" s="22"/>
      <c r="AB384" s="25"/>
      <c r="AC384" s="25"/>
      <c r="AD384" s="21"/>
      <c r="AE384" s="187"/>
      <c r="AF384" s="187"/>
      <c r="AG384" s="187"/>
      <c r="AH384" s="187"/>
      <c r="AI384" s="187"/>
      <c r="AJ384" s="187"/>
      <c r="AK384" s="187"/>
      <c r="AL384" s="187"/>
      <c r="AM384" s="25"/>
      <c r="AN384" s="25"/>
      <c r="AO384" s="21"/>
      <c r="AP384" s="363"/>
    </row>
    <row r="385" spans="1:42" s="361" customFormat="1" x14ac:dyDescent="0.25">
      <c r="A385" s="186"/>
      <c r="B385" s="43"/>
      <c r="C385" s="37"/>
      <c r="D385" s="30"/>
      <c r="E385" s="37"/>
      <c r="F385" s="30"/>
      <c r="G385" s="30"/>
      <c r="H385" s="37"/>
      <c r="I385" s="37"/>
      <c r="J385" s="30"/>
      <c r="K385" s="187"/>
      <c r="L385" s="187"/>
      <c r="M385" s="156"/>
      <c r="N385" s="156"/>
      <c r="O385" s="156"/>
      <c r="P385" s="22"/>
      <c r="Q385" s="187"/>
      <c r="R385" s="187"/>
      <c r="S385" s="187"/>
      <c r="T385" s="187"/>
      <c r="U385" s="187"/>
      <c r="V385" s="187"/>
      <c r="W385" s="22"/>
      <c r="X385" s="187"/>
      <c r="Y385" s="187"/>
      <c r="Z385" s="187"/>
      <c r="AA385" s="22"/>
      <c r="AB385" s="25"/>
      <c r="AC385" s="25"/>
      <c r="AD385" s="21"/>
      <c r="AE385" s="187"/>
      <c r="AF385" s="187"/>
      <c r="AG385" s="187"/>
      <c r="AH385" s="187"/>
      <c r="AI385" s="187"/>
      <c r="AJ385" s="187"/>
      <c r="AK385" s="187"/>
      <c r="AL385" s="187"/>
      <c r="AM385" s="25"/>
      <c r="AN385" s="25"/>
      <c r="AO385" s="21"/>
      <c r="AP385" s="363"/>
    </row>
    <row r="386" spans="1:42" s="361" customFormat="1" x14ac:dyDescent="0.25">
      <c r="A386" s="186"/>
      <c r="B386" s="43"/>
      <c r="C386" s="37"/>
      <c r="D386" s="30"/>
      <c r="E386" s="37"/>
      <c r="F386" s="30"/>
      <c r="G386" s="30"/>
      <c r="H386" s="37"/>
      <c r="I386" s="37"/>
      <c r="J386" s="30"/>
      <c r="K386" s="187"/>
      <c r="L386" s="187"/>
      <c r="M386" s="156"/>
      <c r="N386" s="156"/>
      <c r="O386" s="156"/>
      <c r="P386" s="22"/>
      <c r="Q386" s="187"/>
      <c r="R386" s="187"/>
      <c r="S386" s="187"/>
      <c r="T386" s="187"/>
      <c r="U386" s="187"/>
      <c r="V386" s="187"/>
      <c r="W386" s="22"/>
      <c r="X386" s="187"/>
      <c r="Y386" s="187"/>
      <c r="Z386" s="187"/>
      <c r="AA386" s="22"/>
      <c r="AB386" s="25"/>
      <c r="AC386" s="25"/>
      <c r="AD386" s="21"/>
      <c r="AE386" s="187"/>
      <c r="AF386" s="187"/>
      <c r="AG386" s="187"/>
      <c r="AH386" s="187"/>
      <c r="AI386" s="187"/>
      <c r="AJ386" s="187"/>
      <c r="AK386" s="187"/>
      <c r="AL386" s="187"/>
      <c r="AM386" s="25"/>
      <c r="AN386" s="25"/>
      <c r="AO386" s="21"/>
      <c r="AP386" s="363"/>
    </row>
    <row r="387" spans="1:42" s="361" customFormat="1" x14ac:dyDescent="0.25">
      <c r="A387" s="186"/>
      <c r="B387" s="43"/>
      <c r="C387" s="37"/>
      <c r="D387" s="30"/>
      <c r="E387" s="37"/>
      <c r="F387" s="30"/>
      <c r="G387" s="30"/>
      <c r="H387" s="37"/>
      <c r="I387" s="37"/>
      <c r="J387" s="30"/>
      <c r="K387" s="187"/>
      <c r="L387" s="187"/>
      <c r="M387" s="156"/>
      <c r="N387" s="156"/>
      <c r="O387" s="156"/>
      <c r="P387" s="22"/>
      <c r="Q387" s="187"/>
      <c r="R387" s="187"/>
      <c r="S387" s="187"/>
      <c r="T387" s="187"/>
      <c r="U387" s="187"/>
      <c r="V387" s="187"/>
      <c r="W387" s="22"/>
      <c r="X387" s="187"/>
      <c r="Y387" s="187"/>
      <c r="Z387" s="187"/>
      <c r="AA387" s="22"/>
      <c r="AB387" s="25"/>
      <c r="AC387" s="25"/>
      <c r="AD387" s="21"/>
      <c r="AE387" s="187"/>
      <c r="AF387" s="187"/>
      <c r="AG387" s="187"/>
      <c r="AH387" s="187"/>
      <c r="AI387" s="187"/>
      <c r="AJ387" s="187"/>
      <c r="AK387" s="187"/>
      <c r="AL387" s="187"/>
      <c r="AM387" s="25"/>
      <c r="AN387" s="25"/>
      <c r="AO387" s="21"/>
      <c r="AP387" s="363"/>
    </row>
    <row r="388" spans="1:42" s="361" customFormat="1" x14ac:dyDescent="0.25">
      <c r="A388" s="186"/>
      <c r="B388" s="43"/>
      <c r="C388" s="37"/>
      <c r="D388" s="30"/>
      <c r="E388" s="37"/>
      <c r="F388" s="30"/>
      <c r="G388" s="30"/>
      <c r="H388" s="37"/>
      <c r="I388" s="37"/>
      <c r="J388" s="30"/>
      <c r="K388" s="187"/>
      <c r="L388" s="187"/>
      <c r="M388" s="156"/>
      <c r="N388" s="156"/>
      <c r="O388" s="156"/>
      <c r="P388" s="22"/>
      <c r="Q388" s="187"/>
      <c r="R388" s="187"/>
      <c r="S388" s="187"/>
      <c r="T388" s="187"/>
      <c r="U388" s="187"/>
      <c r="V388" s="187"/>
      <c r="W388" s="22"/>
      <c r="X388" s="187"/>
      <c r="Y388" s="187"/>
      <c r="Z388" s="187"/>
      <c r="AA388" s="22"/>
      <c r="AB388" s="25"/>
      <c r="AC388" s="25"/>
      <c r="AD388" s="21"/>
      <c r="AE388" s="187"/>
      <c r="AF388" s="187"/>
      <c r="AG388" s="187"/>
      <c r="AH388" s="187"/>
      <c r="AI388" s="187"/>
      <c r="AJ388" s="187"/>
      <c r="AK388" s="187"/>
      <c r="AL388" s="187"/>
      <c r="AM388" s="25"/>
      <c r="AN388" s="25"/>
      <c r="AO388" s="21"/>
      <c r="AP388" s="363"/>
    </row>
    <row r="389" spans="1:42" s="361" customFormat="1" x14ac:dyDescent="0.25">
      <c r="A389" s="186"/>
      <c r="B389" s="43"/>
      <c r="C389" s="37"/>
      <c r="D389" s="30"/>
      <c r="E389" s="37"/>
      <c r="F389" s="30"/>
      <c r="G389" s="30"/>
      <c r="H389" s="37"/>
      <c r="I389" s="37"/>
      <c r="J389" s="30"/>
      <c r="K389" s="187"/>
      <c r="L389" s="187"/>
      <c r="M389" s="156"/>
      <c r="N389" s="156"/>
      <c r="O389" s="156"/>
      <c r="P389" s="22"/>
      <c r="Q389" s="187"/>
      <c r="R389" s="187"/>
      <c r="S389" s="187"/>
      <c r="T389" s="187"/>
      <c r="U389" s="187"/>
      <c r="V389" s="187"/>
      <c r="W389" s="22"/>
      <c r="X389" s="187"/>
      <c r="Y389" s="187"/>
      <c r="Z389" s="187"/>
      <c r="AA389" s="22"/>
      <c r="AB389" s="25"/>
      <c r="AC389" s="25"/>
      <c r="AD389" s="21"/>
      <c r="AE389" s="187"/>
      <c r="AF389" s="187"/>
      <c r="AG389" s="187"/>
      <c r="AH389" s="187"/>
      <c r="AI389" s="187"/>
      <c r="AJ389" s="187"/>
      <c r="AK389" s="187"/>
      <c r="AL389" s="187"/>
      <c r="AM389" s="25"/>
      <c r="AN389" s="25"/>
      <c r="AO389" s="21"/>
      <c r="AP389" s="363"/>
    </row>
    <row r="390" spans="1:42" s="361" customFormat="1" x14ac:dyDescent="0.25">
      <c r="A390" s="186"/>
      <c r="B390" s="43"/>
      <c r="C390" s="37"/>
      <c r="D390" s="30"/>
      <c r="E390" s="37"/>
      <c r="F390" s="30"/>
      <c r="G390" s="30"/>
      <c r="H390" s="37"/>
      <c r="I390" s="37"/>
      <c r="J390" s="30"/>
      <c r="K390" s="187"/>
      <c r="L390" s="187"/>
      <c r="M390" s="156"/>
      <c r="N390" s="156"/>
      <c r="O390" s="156"/>
      <c r="P390" s="22"/>
      <c r="Q390" s="187"/>
      <c r="R390" s="187"/>
      <c r="S390" s="187"/>
      <c r="T390" s="187"/>
      <c r="U390" s="187"/>
      <c r="V390" s="187"/>
      <c r="W390" s="22"/>
      <c r="X390" s="187"/>
      <c r="Y390" s="187"/>
      <c r="Z390" s="187"/>
      <c r="AA390" s="22"/>
      <c r="AB390" s="25"/>
      <c r="AC390" s="25"/>
      <c r="AD390" s="21"/>
      <c r="AE390" s="187"/>
      <c r="AF390" s="187"/>
      <c r="AG390" s="187"/>
      <c r="AH390" s="187"/>
      <c r="AI390" s="187"/>
      <c r="AJ390" s="187"/>
      <c r="AK390" s="187"/>
      <c r="AL390" s="187"/>
      <c r="AM390" s="25"/>
      <c r="AN390" s="25"/>
      <c r="AO390" s="21"/>
      <c r="AP390" s="363"/>
    </row>
    <row r="391" spans="1:42" s="361" customFormat="1" x14ac:dyDescent="0.25">
      <c r="A391" s="186"/>
      <c r="B391" s="43"/>
      <c r="C391" s="37"/>
      <c r="D391" s="30"/>
      <c r="E391" s="37"/>
      <c r="F391" s="30"/>
      <c r="G391" s="30"/>
      <c r="H391" s="37"/>
      <c r="I391" s="37"/>
      <c r="J391" s="30"/>
      <c r="K391" s="187"/>
      <c r="L391" s="187"/>
      <c r="M391" s="156"/>
      <c r="N391" s="156"/>
      <c r="O391" s="156"/>
      <c r="P391" s="22"/>
      <c r="Q391" s="187"/>
      <c r="R391" s="187"/>
      <c r="S391" s="187"/>
      <c r="T391" s="187"/>
      <c r="U391" s="187"/>
      <c r="V391" s="187"/>
      <c r="W391" s="22"/>
      <c r="X391" s="187"/>
      <c r="Y391" s="187"/>
      <c r="Z391" s="187"/>
      <c r="AA391" s="22"/>
      <c r="AB391" s="25"/>
      <c r="AC391" s="25"/>
      <c r="AD391" s="21"/>
      <c r="AE391" s="187"/>
      <c r="AF391" s="187"/>
      <c r="AG391" s="187"/>
      <c r="AH391" s="187"/>
      <c r="AI391" s="187"/>
      <c r="AJ391" s="187"/>
      <c r="AK391" s="187"/>
      <c r="AL391" s="187"/>
      <c r="AM391" s="25"/>
      <c r="AN391" s="25"/>
      <c r="AO391" s="21"/>
      <c r="AP391" s="363"/>
    </row>
    <row r="392" spans="1:42" s="361" customFormat="1" x14ac:dyDescent="0.25">
      <c r="A392" s="186"/>
      <c r="B392" s="43"/>
      <c r="C392" s="37"/>
      <c r="D392" s="30"/>
      <c r="E392" s="37"/>
      <c r="F392" s="30"/>
      <c r="G392" s="30"/>
      <c r="H392" s="37"/>
      <c r="I392" s="37"/>
      <c r="J392" s="30"/>
      <c r="K392" s="187"/>
      <c r="L392" s="187"/>
      <c r="M392" s="156"/>
      <c r="N392" s="156"/>
      <c r="O392" s="156"/>
      <c r="P392" s="22"/>
      <c r="Q392" s="187"/>
      <c r="R392" s="187"/>
      <c r="S392" s="187"/>
      <c r="T392" s="187"/>
      <c r="U392" s="187"/>
      <c r="V392" s="187"/>
      <c r="W392" s="22"/>
      <c r="X392" s="187"/>
      <c r="Y392" s="187"/>
      <c r="Z392" s="187"/>
      <c r="AA392" s="22"/>
      <c r="AB392" s="25"/>
      <c r="AC392" s="25"/>
      <c r="AD392" s="21"/>
      <c r="AE392" s="187"/>
      <c r="AF392" s="187"/>
      <c r="AG392" s="187"/>
      <c r="AH392" s="187"/>
      <c r="AI392" s="187"/>
      <c r="AJ392" s="187"/>
      <c r="AK392" s="187"/>
      <c r="AL392" s="187"/>
      <c r="AM392" s="25"/>
      <c r="AN392" s="25"/>
      <c r="AO392" s="21"/>
      <c r="AP392" s="363"/>
    </row>
    <row r="393" spans="1:42" s="361" customFormat="1" x14ac:dyDescent="0.25">
      <c r="A393" s="186"/>
      <c r="B393" s="43"/>
      <c r="C393" s="37"/>
      <c r="D393" s="30"/>
      <c r="E393" s="37"/>
      <c r="F393" s="30"/>
      <c r="G393" s="30"/>
      <c r="H393" s="37"/>
      <c r="I393" s="37"/>
      <c r="J393" s="30"/>
      <c r="K393" s="187"/>
      <c r="L393" s="187"/>
      <c r="M393" s="156"/>
      <c r="N393" s="156"/>
      <c r="O393" s="156"/>
      <c r="P393" s="22"/>
      <c r="Q393" s="187"/>
      <c r="R393" s="187"/>
      <c r="S393" s="187"/>
      <c r="T393" s="187"/>
      <c r="U393" s="187"/>
      <c r="V393" s="187"/>
      <c r="W393" s="22"/>
      <c r="X393" s="187"/>
      <c r="Y393" s="187"/>
      <c r="Z393" s="187"/>
      <c r="AA393" s="22"/>
      <c r="AB393" s="25"/>
      <c r="AC393" s="25"/>
      <c r="AD393" s="21"/>
      <c r="AE393" s="187"/>
      <c r="AF393" s="187"/>
      <c r="AG393" s="187"/>
      <c r="AH393" s="187"/>
      <c r="AI393" s="187"/>
      <c r="AJ393" s="187"/>
      <c r="AK393" s="187"/>
      <c r="AL393" s="187"/>
      <c r="AM393" s="25"/>
      <c r="AN393" s="25"/>
      <c r="AO393" s="21"/>
      <c r="AP393" s="363"/>
    </row>
    <row r="394" spans="1:42" s="361" customFormat="1" x14ac:dyDescent="0.25">
      <c r="A394" s="186"/>
      <c r="B394" s="43"/>
      <c r="C394" s="37"/>
      <c r="D394" s="30"/>
      <c r="E394" s="37"/>
      <c r="F394" s="30"/>
      <c r="G394" s="30"/>
      <c r="H394" s="37"/>
      <c r="I394" s="37"/>
      <c r="J394" s="30"/>
      <c r="K394" s="187"/>
      <c r="L394" s="187"/>
      <c r="M394" s="156"/>
      <c r="N394" s="156"/>
      <c r="O394" s="156"/>
      <c r="P394" s="22"/>
      <c r="Q394" s="187"/>
      <c r="R394" s="187"/>
      <c r="S394" s="187"/>
      <c r="T394" s="187"/>
      <c r="U394" s="187"/>
      <c r="V394" s="187"/>
      <c r="W394" s="22"/>
      <c r="X394" s="187"/>
      <c r="Y394" s="187"/>
      <c r="Z394" s="187"/>
      <c r="AA394" s="22"/>
      <c r="AB394" s="25"/>
      <c r="AC394" s="25"/>
      <c r="AD394" s="21"/>
      <c r="AE394" s="187"/>
      <c r="AF394" s="187"/>
      <c r="AG394" s="187"/>
      <c r="AH394" s="187"/>
      <c r="AI394" s="187"/>
      <c r="AJ394" s="187"/>
      <c r="AK394" s="187"/>
      <c r="AL394" s="187"/>
      <c r="AM394" s="25"/>
      <c r="AN394" s="25"/>
      <c r="AO394" s="21"/>
      <c r="AP394" s="363"/>
    </row>
    <row r="395" spans="1:42" s="361" customFormat="1" x14ac:dyDescent="0.25">
      <c r="A395" s="186"/>
      <c r="B395" s="43"/>
      <c r="C395" s="37"/>
      <c r="D395" s="30"/>
      <c r="E395" s="37"/>
      <c r="F395" s="30"/>
      <c r="G395" s="30"/>
      <c r="H395" s="37"/>
      <c r="I395" s="37"/>
      <c r="J395" s="30"/>
      <c r="K395" s="187"/>
      <c r="L395" s="187"/>
      <c r="M395" s="156"/>
      <c r="N395" s="156"/>
      <c r="O395" s="156"/>
      <c r="P395" s="22"/>
      <c r="Q395" s="187"/>
      <c r="R395" s="187"/>
      <c r="S395" s="187"/>
      <c r="T395" s="187"/>
      <c r="U395" s="187"/>
      <c r="V395" s="187"/>
      <c r="W395" s="22"/>
      <c r="X395" s="187"/>
      <c r="Y395" s="187"/>
      <c r="Z395" s="187"/>
      <c r="AA395" s="22"/>
      <c r="AB395" s="25"/>
      <c r="AC395" s="25"/>
      <c r="AD395" s="21"/>
      <c r="AE395" s="187"/>
      <c r="AF395" s="187"/>
      <c r="AG395" s="187"/>
      <c r="AH395" s="187"/>
      <c r="AI395" s="187"/>
      <c r="AJ395" s="187"/>
      <c r="AK395" s="187"/>
      <c r="AL395" s="187"/>
      <c r="AM395" s="25"/>
      <c r="AN395" s="25"/>
      <c r="AO395" s="21"/>
      <c r="AP395" s="363"/>
    </row>
    <row r="396" spans="1:42" s="361" customFormat="1" x14ac:dyDescent="0.25">
      <c r="A396" s="186"/>
      <c r="B396" s="43"/>
      <c r="C396" s="37"/>
      <c r="D396" s="30"/>
      <c r="E396" s="37"/>
      <c r="F396" s="30"/>
      <c r="G396" s="30"/>
      <c r="H396" s="37"/>
      <c r="I396" s="37"/>
      <c r="J396" s="30"/>
      <c r="K396" s="187"/>
      <c r="L396" s="187"/>
      <c r="M396" s="156"/>
      <c r="N396" s="156"/>
      <c r="O396" s="156"/>
      <c r="P396" s="22"/>
      <c r="Q396" s="187"/>
      <c r="R396" s="187"/>
      <c r="S396" s="187"/>
      <c r="T396" s="187"/>
      <c r="U396" s="187"/>
      <c r="V396" s="187"/>
      <c r="W396" s="22"/>
      <c r="X396" s="187"/>
      <c r="Y396" s="187"/>
      <c r="Z396" s="187"/>
      <c r="AA396" s="22"/>
      <c r="AB396" s="25"/>
      <c r="AC396" s="25"/>
      <c r="AD396" s="21"/>
      <c r="AE396" s="187"/>
      <c r="AF396" s="187"/>
      <c r="AG396" s="187"/>
      <c r="AH396" s="187"/>
      <c r="AI396" s="187"/>
      <c r="AJ396" s="187"/>
      <c r="AK396" s="187"/>
      <c r="AL396" s="187"/>
      <c r="AM396" s="25"/>
      <c r="AN396" s="25"/>
      <c r="AO396" s="21"/>
      <c r="AP396" s="363"/>
    </row>
    <row r="397" spans="1:42" s="361" customFormat="1" x14ac:dyDescent="0.25">
      <c r="A397" s="186"/>
      <c r="B397" s="43"/>
      <c r="C397" s="33"/>
      <c r="D397" s="34"/>
      <c r="E397" s="33"/>
      <c r="F397" s="34"/>
      <c r="G397" s="34"/>
      <c r="H397" s="33"/>
      <c r="I397" s="33"/>
      <c r="J397" s="34"/>
      <c r="K397" s="30"/>
      <c r="L397" s="30"/>
      <c r="M397" s="38"/>
      <c r="N397" s="38"/>
      <c r="O397" s="38"/>
      <c r="P397" s="31"/>
      <c r="Q397" s="30"/>
      <c r="R397" s="30"/>
      <c r="S397" s="30"/>
      <c r="T397" s="30"/>
      <c r="U397" s="30"/>
      <c r="V397" s="30"/>
      <c r="W397" s="31"/>
      <c r="X397" s="30"/>
      <c r="Y397" s="30"/>
      <c r="Z397" s="30"/>
      <c r="AA397" s="31"/>
      <c r="AB397" s="23"/>
      <c r="AC397" s="23"/>
      <c r="AD397" s="32"/>
      <c r="AE397" s="30"/>
      <c r="AF397" s="30"/>
      <c r="AG397" s="30"/>
      <c r="AH397" s="30"/>
      <c r="AI397" s="30"/>
      <c r="AJ397" s="30"/>
      <c r="AK397" s="30"/>
      <c r="AL397" s="30"/>
      <c r="AM397" s="23"/>
      <c r="AN397" s="23"/>
      <c r="AO397" s="32"/>
      <c r="AP397" s="356"/>
    </row>
    <row r="398" spans="1:42" s="361" customFormat="1" x14ac:dyDescent="0.25">
      <c r="A398" s="186"/>
      <c r="B398" s="43"/>
      <c r="C398" s="33"/>
      <c r="D398" s="34"/>
      <c r="E398" s="33"/>
      <c r="F398" s="34"/>
      <c r="G398" s="34"/>
      <c r="H398" s="33"/>
      <c r="I398" s="33"/>
      <c r="J398" s="34"/>
      <c r="K398" s="30"/>
      <c r="L398" s="30"/>
      <c r="M398" s="38"/>
      <c r="N398" s="38"/>
      <c r="O398" s="38"/>
      <c r="P398" s="31"/>
      <c r="Q398" s="30"/>
      <c r="R398" s="30"/>
      <c r="S398" s="30"/>
      <c r="T398" s="30"/>
      <c r="U398" s="30"/>
      <c r="V398" s="30"/>
      <c r="W398" s="31"/>
      <c r="X398" s="30"/>
      <c r="Y398" s="30"/>
      <c r="Z398" s="30"/>
      <c r="AA398" s="31"/>
      <c r="AB398" s="23"/>
      <c r="AC398" s="23"/>
      <c r="AD398" s="32"/>
      <c r="AE398" s="30"/>
      <c r="AF398" s="30"/>
      <c r="AG398" s="30"/>
      <c r="AH398" s="30"/>
      <c r="AI398" s="30"/>
      <c r="AJ398" s="30"/>
      <c r="AK398" s="30"/>
      <c r="AL398" s="30"/>
      <c r="AM398" s="23"/>
      <c r="AN398" s="23"/>
      <c r="AO398" s="32"/>
      <c r="AP398" s="356"/>
    </row>
    <row r="399" spans="1:42" s="361" customFormat="1" x14ac:dyDescent="0.25">
      <c r="A399" s="186"/>
      <c r="B399" s="43"/>
      <c r="C399" s="33"/>
      <c r="D399" s="34"/>
      <c r="E399" s="33"/>
      <c r="F399" s="34"/>
      <c r="G399" s="34"/>
      <c r="H399" s="33"/>
      <c r="I399" s="33"/>
      <c r="J399" s="34"/>
      <c r="K399" s="30"/>
      <c r="L399" s="30"/>
      <c r="M399" s="38"/>
      <c r="N399" s="38"/>
      <c r="O399" s="38"/>
      <c r="P399" s="31"/>
      <c r="Q399" s="30"/>
      <c r="R399" s="30"/>
      <c r="S399" s="30"/>
      <c r="T399" s="30"/>
      <c r="U399" s="30"/>
      <c r="V399" s="30"/>
      <c r="W399" s="31"/>
      <c r="X399" s="30"/>
      <c r="Y399" s="30"/>
      <c r="Z399" s="30"/>
      <c r="AA399" s="31"/>
      <c r="AB399" s="23"/>
      <c r="AC399" s="23"/>
      <c r="AD399" s="32"/>
      <c r="AE399" s="30"/>
      <c r="AF399" s="30"/>
      <c r="AG399" s="30"/>
      <c r="AH399" s="30"/>
      <c r="AI399" s="30"/>
      <c r="AJ399" s="30"/>
      <c r="AK399" s="30"/>
      <c r="AL399" s="30"/>
      <c r="AM399" s="23"/>
      <c r="AN399" s="23"/>
      <c r="AO399" s="32"/>
      <c r="AP399" s="356"/>
    </row>
    <row r="400" spans="1:42" s="361" customFormat="1" x14ac:dyDescent="0.25">
      <c r="A400" s="186"/>
      <c r="B400" s="43"/>
      <c r="C400" s="33"/>
      <c r="D400" s="34"/>
      <c r="E400" s="33"/>
      <c r="F400" s="34"/>
      <c r="G400" s="34"/>
      <c r="H400" s="33"/>
      <c r="I400" s="33"/>
      <c r="J400" s="34"/>
      <c r="K400" s="30"/>
      <c r="L400" s="30"/>
      <c r="M400" s="38"/>
      <c r="N400" s="38"/>
      <c r="O400" s="38"/>
      <c r="P400" s="31"/>
      <c r="Q400" s="30"/>
      <c r="R400" s="30"/>
      <c r="S400" s="30"/>
      <c r="T400" s="30"/>
      <c r="U400" s="30"/>
      <c r="V400" s="30"/>
      <c r="W400" s="31"/>
      <c r="X400" s="30"/>
      <c r="Y400" s="30"/>
      <c r="Z400" s="30"/>
      <c r="AA400" s="31"/>
      <c r="AB400" s="23"/>
      <c r="AC400" s="23"/>
      <c r="AD400" s="32"/>
      <c r="AE400" s="30"/>
      <c r="AF400" s="30"/>
      <c r="AG400" s="30"/>
      <c r="AH400" s="30"/>
      <c r="AI400" s="30"/>
      <c r="AJ400" s="30"/>
      <c r="AK400" s="30"/>
      <c r="AL400" s="30"/>
      <c r="AM400" s="23"/>
      <c r="AN400" s="23"/>
      <c r="AO400" s="32"/>
      <c r="AP400" s="356"/>
    </row>
    <row r="401" spans="1:42" s="361" customFormat="1" x14ac:dyDescent="0.25">
      <c r="A401" s="186"/>
      <c r="B401" s="43"/>
      <c r="C401" s="33"/>
      <c r="D401" s="34"/>
      <c r="E401" s="33"/>
      <c r="F401" s="34"/>
      <c r="G401" s="34"/>
      <c r="H401" s="33"/>
      <c r="I401" s="33"/>
      <c r="J401" s="34"/>
      <c r="K401" s="30"/>
      <c r="L401" s="30"/>
      <c r="M401" s="38"/>
      <c r="N401" s="38"/>
      <c r="O401" s="38"/>
      <c r="P401" s="31"/>
      <c r="Q401" s="30"/>
      <c r="R401" s="30"/>
      <c r="S401" s="30"/>
      <c r="T401" s="30"/>
      <c r="U401" s="30"/>
      <c r="V401" s="30"/>
      <c r="W401" s="31"/>
      <c r="X401" s="30"/>
      <c r="Y401" s="30"/>
      <c r="Z401" s="30"/>
      <c r="AA401" s="31"/>
      <c r="AB401" s="23"/>
      <c r="AC401" s="23"/>
      <c r="AD401" s="32"/>
      <c r="AE401" s="30"/>
      <c r="AF401" s="30"/>
      <c r="AG401" s="30"/>
      <c r="AH401" s="30"/>
      <c r="AI401" s="30"/>
      <c r="AJ401" s="30"/>
      <c r="AK401" s="30"/>
      <c r="AL401" s="30"/>
      <c r="AM401" s="23"/>
      <c r="AN401" s="23"/>
      <c r="AO401" s="32"/>
      <c r="AP401" s="356"/>
    </row>
    <row r="402" spans="1:42" s="361" customFormat="1" x14ac:dyDescent="0.25">
      <c r="A402" s="186"/>
      <c r="B402" s="43"/>
      <c r="C402" s="33"/>
      <c r="D402" s="34"/>
      <c r="E402" s="33"/>
      <c r="F402" s="34"/>
      <c r="G402" s="34"/>
      <c r="H402" s="33"/>
      <c r="I402" s="33"/>
      <c r="J402" s="34"/>
      <c r="K402" s="30"/>
      <c r="L402" s="30"/>
      <c r="M402" s="38"/>
      <c r="N402" s="38"/>
      <c r="O402" s="38"/>
      <c r="P402" s="31"/>
      <c r="Q402" s="30"/>
      <c r="R402" s="30"/>
      <c r="S402" s="30"/>
      <c r="T402" s="30"/>
      <c r="U402" s="30"/>
      <c r="V402" s="30"/>
      <c r="W402" s="31"/>
      <c r="X402" s="30"/>
      <c r="Y402" s="30"/>
      <c r="Z402" s="30"/>
      <c r="AA402" s="31"/>
      <c r="AB402" s="23"/>
      <c r="AC402" s="23"/>
      <c r="AD402" s="32"/>
      <c r="AE402" s="30"/>
      <c r="AF402" s="30"/>
      <c r="AG402" s="30"/>
      <c r="AH402" s="30"/>
      <c r="AI402" s="30"/>
      <c r="AJ402" s="30"/>
      <c r="AK402" s="30"/>
      <c r="AL402" s="30"/>
      <c r="AM402" s="23"/>
      <c r="AN402" s="23"/>
      <c r="AO402" s="32"/>
      <c r="AP402" s="356"/>
    </row>
    <row r="403" spans="1:42" s="361" customFormat="1" x14ac:dyDescent="0.25">
      <c r="A403" s="186"/>
      <c r="B403" s="43"/>
      <c r="C403" s="33"/>
      <c r="D403" s="34"/>
      <c r="E403" s="33"/>
      <c r="F403" s="34"/>
      <c r="G403" s="34"/>
      <c r="H403" s="33"/>
      <c r="I403" s="33"/>
      <c r="J403" s="34"/>
      <c r="K403" s="30"/>
      <c r="L403" s="30"/>
      <c r="M403" s="38"/>
      <c r="N403" s="38"/>
      <c r="O403" s="38"/>
      <c r="P403" s="31"/>
      <c r="Q403" s="30"/>
      <c r="R403" s="30"/>
      <c r="S403" s="30"/>
      <c r="T403" s="30"/>
      <c r="U403" s="30"/>
      <c r="V403" s="30"/>
      <c r="W403" s="31"/>
      <c r="X403" s="30"/>
      <c r="Y403" s="30"/>
      <c r="Z403" s="30"/>
      <c r="AA403" s="31"/>
      <c r="AB403" s="23"/>
      <c r="AC403" s="23"/>
      <c r="AD403" s="32"/>
      <c r="AE403" s="30"/>
      <c r="AF403" s="30"/>
      <c r="AG403" s="30"/>
      <c r="AH403" s="30"/>
      <c r="AI403" s="30"/>
      <c r="AJ403" s="30"/>
      <c r="AK403" s="30"/>
      <c r="AL403" s="30"/>
      <c r="AM403" s="23"/>
      <c r="AN403" s="23"/>
      <c r="AO403" s="32"/>
      <c r="AP403" s="356"/>
    </row>
    <row r="404" spans="1:42" s="361" customFormat="1" x14ac:dyDescent="0.25">
      <c r="A404" s="186"/>
      <c r="B404" s="43"/>
      <c r="C404" s="33"/>
      <c r="D404" s="34"/>
      <c r="E404" s="33"/>
      <c r="F404" s="34"/>
      <c r="G404" s="34"/>
      <c r="H404" s="33"/>
      <c r="I404" s="33"/>
      <c r="J404" s="34"/>
      <c r="K404" s="30"/>
      <c r="L404" s="30"/>
      <c r="M404" s="38"/>
      <c r="N404" s="38"/>
      <c r="O404" s="38"/>
      <c r="P404" s="31"/>
      <c r="Q404" s="30"/>
      <c r="R404" s="30"/>
      <c r="S404" s="30"/>
      <c r="T404" s="30"/>
      <c r="U404" s="30"/>
      <c r="V404" s="30"/>
      <c r="W404" s="31"/>
      <c r="X404" s="30"/>
      <c r="Y404" s="30"/>
      <c r="Z404" s="30"/>
      <c r="AA404" s="31"/>
      <c r="AB404" s="23"/>
      <c r="AC404" s="23"/>
      <c r="AD404" s="32"/>
      <c r="AE404" s="30"/>
      <c r="AF404" s="30"/>
      <c r="AG404" s="30"/>
      <c r="AH404" s="30"/>
      <c r="AI404" s="30"/>
      <c r="AJ404" s="30"/>
      <c r="AK404" s="30"/>
      <c r="AL404" s="30"/>
      <c r="AM404" s="23"/>
      <c r="AN404" s="23"/>
      <c r="AO404" s="32"/>
      <c r="AP404" s="356"/>
    </row>
    <row r="405" spans="1:42" s="361" customFormat="1" x14ac:dyDescent="0.25">
      <c r="A405" s="186"/>
      <c r="B405" s="43"/>
      <c r="C405" s="33"/>
      <c r="D405" s="34"/>
      <c r="E405" s="33"/>
      <c r="F405" s="34"/>
      <c r="G405" s="34"/>
      <c r="H405" s="33"/>
      <c r="I405" s="33"/>
      <c r="J405" s="34"/>
      <c r="K405" s="30"/>
      <c r="L405" s="30"/>
      <c r="M405" s="38"/>
      <c r="N405" s="38"/>
      <c r="O405" s="38"/>
      <c r="P405" s="31"/>
      <c r="Q405" s="30"/>
      <c r="R405" s="30"/>
      <c r="S405" s="30"/>
      <c r="T405" s="30"/>
      <c r="U405" s="30"/>
      <c r="V405" s="30"/>
      <c r="W405" s="31"/>
      <c r="X405" s="30"/>
      <c r="Y405" s="30"/>
      <c r="Z405" s="30"/>
      <c r="AA405" s="31"/>
      <c r="AB405" s="23"/>
      <c r="AC405" s="23"/>
      <c r="AD405" s="32"/>
      <c r="AE405" s="30"/>
      <c r="AF405" s="30"/>
      <c r="AG405" s="30"/>
      <c r="AH405" s="30"/>
      <c r="AI405" s="30"/>
      <c r="AJ405" s="30"/>
      <c r="AK405" s="30"/>
      <c r="AL405" s="30"/>
      <c r="AM405" s="23"/>
      <c r="AN405" s="23"/>
      <c r="AO405" s="32"/>
      <c r="AP405" s="356"/>
    </row>
    <row r="406" spans="1:42" s="361" customFormat="1" x14ac:dyDescent="0.25">
      <c r="A406" s="186"/>
      <c r="B406" s="43"/>
      <c r="C406" s="33"/>
      <c r="D406" s="34"/>
      <c r="E406" s="33"/>
      <c r="F406" s="34"/>
      <c r="G406" s="34"/>
      <c r="H406" s="33"/>
      <c r="I406" s="33"/>
      <c r="J406" s="34"/>
      <c r="K406" s="30"/>
      <c r="L406" s="30"/>
      <c r="M406" s="38"/>
      <c r="N406" s="38"/>
      <c r="O406" s="38"/>
      <c r="P406" s="31"/>
      <c r="Q406" s="30"/>
      <c r="R406" s="30"/>
      <c r="S406" s="30"/>
      <c r="T406" s="30"/>
      <c r="U406" s="30"/>
      <c r="V406" s="30"/>
      <c r="W406" s="31"/>
      <c r="X406" s="30"/>
      <c r="Y406" s="30"/>
      <c r="Z406" s="30"/>
      <c r="AA406" s="31"/>
      <c r="AB406" s="23"/>
      <c r="AC406" s="23"/>
      <c r="AD406" s="32"/>
      <c r="AE406" s="30"/>
      <c r="AF406" s="30"/>
      <c r="AG406" s="30"/>
      <c r="AH406" s="30"/>
      <c r="AI406" s="30"/>
      <c r="AJ406" s="30"/>
      <c r="AK406" s="30"/>
      <c r="AL406" s="30"/>
      <c r="AM406" s="23"/>
      <c r="AN406" s="23"/>
      <c r="AO406" s="32"/>
      <c r="AP406" s="356"/>
    </row>
    <row r="407" spans="1:42" s="361" customFormat="1" x14ac:dyDescent="0.25">
      <c r="A407" s="186"/>
      <c r="B407" s="43"/>
      <c r="C407" s="33"/>
      <c r="D407" s="34"/>
      <c r="E407" s="33"/>
      <c r="F407" s="34"/>
      <c r="G407" s="34"/>
      <c r="H407" s="33"/>
      <c r="I407" s="33"/>
      <c r="J407" s="34"/>
      <c r="K407" s="30"/>
      <c r="L407" s="30"/>
      <c r="M407" s="38"/>
      <c r="N407" s="38"/>
      <c r="O407" s="38"/>
      <c r="P407" s="31"/>
      <c r="Q407" s="30"/>
      <c r="R407" s="30"/>
      <c r="S407" s="30"/>
      <c r="T407" s="30"/>
      <c r="U407" s="30"/>
      <c r="V407" s="30"/>
      <c r="W407" s="31"/>
      <c r="X407" s="30"/>
      <c r="Y407" s="30"/>
      <c r="Z407" s="30"/>
      <c r="AA407" s="31"/>
      <c r="AB407" s="23"/>
      <c r="AC407" s="23"/>
      <c r="AD407" s="32"/>
      <c r="AE407" s="30"/>
      <c r="AF407" s="30"/>
      <c r="AG407" s="30"/>
      <c r="AH407" s="30"/>
      <c r="AI407" s="30"/>
      <c r="AJ407" s="30"/>
      <c r="AK407" s="30"/>
      <c r="AL407" s="30"/>
      <c r="AM407" s="23"/>
      <c r="AN407" s="23"/>
      <c r="AO407" s="32"/>
      <c r="AP407" s="356"/>
    </row>
    <row r="408" spans="1:42" s="361" customFormat="1" x14ac:dyDescent="0.25">
      <c r="A408" s="186"/>
      <c r="B408" s="43"/>
      <c r="C408" s="33"/>
      <c r="D408" s="34"/>
      <c r="E408" s="33"/>
      <c r="F408" s="34"/>
      <c r="G408" s="34"/>
      <c r="H408" s="33"/>
      <c r="I408" s="33"/>
      <c r="J408" s="34"/>
      <c r="K408" s="30"/>
      <c r="L408" s="30"/>
      <c r="M408" s="38"/>
      <c r="N408" s="38"/>
      <c r="O408" s="38"/>
      <c r="P408" s="31"/>
      <c r="Q408" s="30"/>
      <c r="R408" s="30"/>
      <c r="S408" s="30"/>
      <c r="T408" s="30"/>
      <c r="U408" s="30"/>
      <c r="V408" s="30"/>
      <c r="W408" s="31"/>
      <c r="X408" s="30"/>
      <c r="Y408" s="30"/>
      <c r="Z408" s="30"/>
      <c r="AA408" s="31"/>
      <c r="AB408" s="23"/>
      <c r="AC408" s="23"/>
      <c r="AD408" s="32"/>
      <c r="AE408" s="30"/>
      <c r="AF408" s="30"/>
      <c r="AG408" s="30"/>
      <c r="AH408" s="30"/>
      <c r="AI408" s="30"/>
      <c r="AJ408" s="30"/>
      <c r="AK408" s="30"/>
      <c r="AL408" s="30"/>
      <c r="AM408" s="23"/>
      <c r="AN408" s="23"/>
      <c r="AO408" s="32"/>
      <c r="AP408" s="356"/>
    </row>
    <row r="409" spans="1:42" s="361" customFormat="1" x14ac:dyDescent="0.25">
      <c r="A409" s="186"/>
      <c r="B409" s="43"/>
      <c r="C409" s="33"/>
      <c r="D409" s="34"/>
      <c r="E409" s="33"/>
      <c r="F409" s="34"/>
      <c r="G409" s="34"/>
      <c r="H409" s="33"/>
      <c r="I409" s="33"/>
      <c r="J409" s="34"/>
      <c r="K409" s="30"/>
      <c r="L409" s="30"/>
      <c r="M409" s="38"/>
      <c r="N409" s="38"/>
      <c r="O409" s="38"/>
      <c r="P409" s="31"/>
      <c r="Q409" s="30"/>
      <c r="R409" s="30"/>
      <c r="S409" s="30"/>
      <c r="T409" s="30"/>
      <c r="U409" s="30"/>
      <c r="V409" s="30"/>
      <c r="W409" s="31"/>
      <c r="X409" s="30"/>
      <c r="Y409" s="30"/>
      <c r="Z409" s="30"/>
      <c r="AA409" s="31"/>
      <c r="AB409" s="23"/>
      <c r="AC409" s="23"/>
      <c r="AD409" s="32"/>
      <c r="AE409" s="30"/>
      <c r="AF409" s="30"/>
      <c r="AG409" s="30"/>
      <c r="AH409" s="30"/>
      <c r="AI409" s="30"/>
      <c r="AJ409" s="30"/>
      <c r="AK409" s="30"/>
      <c r="AL409" s="30"/>
      <c r="AM409" s="23"/>
      <c r="AN409" s="23"/>
      <c r="AO409" s="32"/>
      <c r="AP409" s="356"/>
    </row>
    <row r="410" spans="1:42" s="361" customFormat="1" x14ac:dyDescent="0.25">
      <c r="A410" s="186"/>
      <c r="B410" s="43"/>
      <c r="C410" s="33"/>
      <c r="D410" s="34"/>
      <c r="E410" s="33"/>
      <c r="F410" s="34"/>
      <c r="G410" s="34"/>
      <c r="H410" s="33"/>
      <c r="I410" s="33"/>
      <c r="J410" s="34"/>
      <c r="K410" s="30"/>
      <c r="L410" s="30"/>
      <c r="M410" s="38"/>
      <c r="N410" s="38"/>
      <c r="O410" s="38"/>
      <c r="P410" s="31"/>
      <c r="Q410" s="30"/>
      <c r="R410" s="30"/>
      <c r="S410" s="30"/>
      <c r="T410" s="30"/>
      <c r="U410" s="30"/>
      <c r="V410" s="30"/>
      <c r="W410" s="31"/>
      <c r="X410" s="30"/>
      <c r="Y410" s="30"/>
      <c r="Z410" s="30"/>
      <c r="AA410" s="31"/>
      <c r="AB410" s="23"/>
      <c r="AC410" s="23"/>
      <c r="AD410" s="32"/>
      <c r="AE410" s="30"/>
      <c r="AF410" s="30"/>
      <c r="AG410" s="30"/>
      <c r="AH410" s="30"/>
      <c r="AI410" s="30"/>
      <c r="AJ410" s="30"/>
      <c r="AK410" s="30"/>
      <c r="AL410" s="30"/>
      <c r="AM410" s="23"/>
      <c r="AN410" s="23"/>
      <c r="AO410" s="32"/>
      <c r="AP410" s="356"/>
    </row>
    <row r="411" spans="1:42" s="361" customFormat="1" x14ac:dyDescent="0.25">
      <c r="A411" s="186"/>
      <c r="B411" s="43"/>
      <c r="C411" s="33"/>
      <c r="D411" s="34"/>
      <c r="E411" s="33"/>
      <c r="F411" s="34"/>
      <c r="G411" s="34"/>
      <c r="H411" s="33"/>
      <c r="I411" s="33"/>
      <c r="J411" s="34"/>
      <c r="K411" s="30"/>
      <c r="L411" s="30"/>
      <c r="M411" s="38"/>
      <c r="N411" s="38"/>
      <c r="O411" s="38"/>
      <c r="P411" s="31"/>
      <c r="Q411" s="30"/>
      <c r="R411" s="30"/>
      <c r="S411" s="30"/>
      <c r="T411" s="30"/>
      <c r="U411" s="30"/>
      <c r="V411" s="30"/>
      <c r="W411" s="31"/>
      <c r="X411" s="30"/>
      <c r="Y411" s="30"/>
      <c r="Z411" s="30"/>
      <c r="AA411" s="31"/>
      <c r="AB411" s="23"/>
      <c r="AC411" s="23"/>
      <c r="AD411" s="32"/>
      <c r="AE411" s="30"/>
      <c r="AF411" s="30"/>
      <c r="AG411" s="30"/>
      <c r="AH411" s="30"/>
      <c r="AI411" s="30"/>
      <c r="AJ411" s="30"/>
      <c r="AK411" s="30"/>
      <c r="AL411" s="30"/>
      <c r="AM411" s="23"/>
      <c r="AN411" s="23"/>
      <c r="AO411" s="32"/>
      <c r="AP411" s="356"/>
    </row>
    <row r="412" spans="1:42" s="361" customFormat="1" x14ac:dyDescent="0.25">
      <c r="A412" s="186"/>
      <c r="B412" s="43"/>
      <c r="C412" s="33"/>
      <c r="D412" s="34"/>
      <c r="E412" s="33"/>
      <c r="F412" s="34"/>
      <c r="G412" s="34"/>
      <c r="H412" s="33"/>
      <c r="I412" s="33"/>
      <c r="J412" s="34"/>
      <c r="K412" s="30"/>
      <c r="L412" s="30"/>
      <c r="M412" s="38"/>
      <c r="N412" s="38"/>
      <c r="O412" s="38"/>
      <c r="P412" s="31"/>
      <c r="Q412" s="30"/>
      <c r="R412" s="30"/>
      <c r="S412" s="30"/>
      <c r="T412" s="30"/>
      <c r="U412" s="30"/>
      <c r="V412" s="30"/>
      <c r="W412" s="31"/>
      <c r="X412" s="30"/>
      <c r="Y412" s="30"/>
      <c r="Z412" s="30"/>
      <c r="AA412" s="31"/>
      <c r="AB412" s="23"/>
      <c r="AC412" s="23"/>
      <c r="AD412" s="32"/>
      <c r="AE412" s="30"/>
      <c r="AF412" s="30"/>
      <c r="AG412" s="30"/>
      <c r="AH412" s="30"/>
      <c r="AI412" s="30"/>
      <c r="AJ412" s="30"/>
      <c r="AK412" s="30"/>
      <c r="AL412" s="30"/>
      <c r="AM412" s="23"/>
      <c r="AN412" s="23"/>
      <c r="AO412" s="32"/>
      <c r="AP412" s="356"/>
    </row>
    <row r="413" spans="1:42" s="361" customFormat="1" x14ac:dyDescent="0.25">
      <c r="A413" s="186"/>
      <c r="B413" s="43"/>
      <c r="C413" s="33"/>
      <c r="D413" s="34"/>
      <c r="E413" s="33"/>
      <c r="F413" s="34"/>
      <c r="G413" s="34"/>
      <c r="H413" s="33"/>
      <c r="I413" s="33"/>
      <c r="J413" s="34"/>
      <c r="K413" s="30"/>
      <c r="L413" s="30"/>
      <c r="M413" s="38"/>
      <c r="N413" s="38"/>
      <c r="O413" s="38"/>
      <c r="P413" s="31"/>
      <c r="Q413" s="30"/>
      <c r="R413" s="30"/>
      <c r="S413" s="30"/>
      <c r="T413" s="30"/>
      <c r="U413" s="30"/>
      <c r="V413" s="30"/>
      <c r="W413" s="31"/>
      <c r="X413" s="30"/>
      <c r="Y413" s="30"/>
      <c r="Z413" s="30"/>
      <c r="AA413" s="31"/>
      <c r="AB413" s="23"/>
      <c r="AC413" s="23"/>
      <c r="AD413" s="32"/>
      <c r="AE413" s="30"/>
      <c r="AF413" s="30"/>
      <c r="AG413" s="30"/>
      <c r="AH413" s="30"/>
      <c r="AI413" s="30"/>
      <c r="AJ413" s="30"/>
      <c r="AK413" s="30"/>
      <c r="AL413" s="30"/>
      <c r="AM413" s="23"/>
      <c r="AN413" s="23"/>
      <c r="AO413" s="32"/>
      <c r="AP413" s="356"/>
    </row>
    <row r="414" spans="1:42" s="361" customFormat="1" x14ac:dyDescent="0.25">
      <c r="A414" s="186"/>
      <c r="B414" s="43"/>
      <c r="C414" s="33"/>
      <c r="D414" s="34"/>
      <c r="E414" s="33"/>
      <c r="F414" s="34"/>
      <c r="G414" s="34"/>
      <c r="H414" s="33"/>
      <c r="I414" s="33"/>
      <c r="J414" s="34"/>
      <c r="K414" s="30"/>
      <c r="L414" s="30"/>
      <c r="M414" s="38"/>
      <c r="N414" s="38"/>
      <c r="O414" s="38"/>
      <c r="P414" s="31"/>
      <c r="Q414" s="30"/>
      <c r="R414" s="30"/>
      <c r="S414" s="30"/>
      <c r="T414" s="30"/>
      <c r="U414" s="30"/>
      <c r="V414" s="30"/>
      <c r="W414" s="31"/>
      <c r="X414" s="30"/>
      <c r="Y414" s="30"/>
      <c r="Z414" s="30"/>
      <c r="AA414" s="31"/>
      <c r="AB414" s="23"/>
      <c r="AC414" s="23"/>
      <c r="AD414" s="32"/>
      <c r="AE414" s="30"/>
      <c r="AF414" s="30"/>
      <c r="AG414" s="30"/>
      <c r="AH414" s="30"/>
      <c r="AI414" s="30"/>
      <c r="AJ414" s="30"/>
      <c r="AK414" s="30"/>
      <c r="AL414" s="30"/>
      <c r="AM414" s="23"/>
      <c r="AN414" s="23"/>
      <c r="AO414" s="32"/>
      <c r="AP414" s="356"/>
    </row>
    <row r="415" spans="1:42" s="361" customFormat="1" x14ac:dyDescent="0.25">
      <c r="A415" s="186"/>
      <c r="B415" s="43"/>
      <c r="C415" s="33"/>
      <c r="D415" s="34"/>
      <c r="E415" s="33"/>
      <c r="F415" s="34"/>
      <c r="G415" s="34"/>
      <c r="H415" s="33"/>
      <c r="I415" s="33"/>
      <c r="J415" s="34"/>
      <c r="K415" s="30"/>
      <c r="L415" s="30"/>
      <c r="M415" s="38"/>
      <c r="N415" s="38"/>
      <c r="O415" s="38"/>
      <c r="P415" s="31"/>
      <c r="Q415" s="30"/>
      <c r="R415" s="30"/>
      <c r="S415" s="30"/>
      <c r="T415" s="30"/>
      <c r="U415" s="30"/>
      <c r="V415" s="30"/>
      <c r="W415" s="31"/>
      <c r="X415" s="30"/>
      <c r="Y415" s="30"/>
      <c r="Z415" s="30"/>
      <c r="AA415" s="31"/>
      <c r="AB415" s="23"/>
      <c r="AC415" s="23"/>
      <c r="AD415" s="32"/>
      <c r="AE415" s="30"/>
      <c r="AF415" s="30"/>
      <c r="AG415" s="30"/>
      <c r="AH415" s="30"/>
      <c r="AI415" s="30"/>
      <c r="AJ415" s="30"/>
      <c r="AK415" s="30"/>
      <c r="AL415" s="30"/>
      <c r="AM415" s="23"/>
      <c r="AN415" s="23"/>
      <c r="AO415" s="32"/>
      <c r="AP415" s="356"/>
    </row>
    <row r="416" spans="1:42" s="361" customFormat="1" x14ac:dyDescent="0.25">
      <c r="A416" s="186"/>
      <c r="B416" s="43"/>
      <c r="C416" s="33"/>
      <c r="D416" s="34"/>
      <c r="E416" s="33"/>
      <c r="F416" s="34"/>
      <c r="G416" s="34"/>
      <c r="H416" s="33"/>
      <c r="I416" s="33"/>
      <c r="J416" s="34"/>
      <c r="K416" s="30"/>
      <c r="L416" s="30"/>
      <c r="M416" s="38"/>
      <c r="N416" s="38"/>
      <c r="O416" s="38"/>
      <c r="P416" s="31"/>
      <c r="Q416" s="30"/>
      <c r="R416" s="30"/>
      <c r="S416" s="30"/>
      <c r="T416" s="30"/>
      <c r="U416" s="30"/>
      <c r="V416" s="30"/>
      <c r="W416" s="31"/>
      <c r="X416" s="30"/>
      <c r="Y416" s="30"/>
      <c r="Z416" s="30"/>
      <c r="AA416" s="31"/>
      <c r="AB416" s="23"/>
      <c r="AC416" s="23"/>
      <c r="AD416" s="32"/>
      <c r="AE416" s="30"/>
      <c r="AF416" s="30"/>
      <c r="AG416" s="30"/>
      <c r="AH416" s="30"/>
      <c r="AI416" s="30"/>
      <c r="AJ416" s="30"/>
      <c r="AK416" s="30"/>
      <c r="AL416" s="30"/>
      <c r="AM416" s="23"/>
      <c r="AN416" s="23"/>
      <c r="AO416" s="32"/>
      <c r="AP416" s="356"/>
    </row>
    <row r="417" spans="1:42" s="361" customFormat="1" x14ac:dyDescent="0.25">
      <c r="A417" s="186"/>
      <c r="B417" s="43"/>
      <c r="C417" s="33"/>
      <c r="D417" s="34"/>
      <c r="E417" s="33"/>
      <c r="F417" s="34"/>
      <c r="G417" s="34"/>
      <c r="H417" s="33"/>
      <c r="I417" s="33"/>
      <c r="J417" s="34"/>
      <c r="K417" s="30"/>
      <c r="L417" s="30"/>
      <c r="M417" s="38"/>
      <c r="N417" s="38"/>
      <c r="O417" s="38"/>
      <c r="P417" s="31"/>
      <c r="Q417" s="30"/>
      <c r="R417" s="30"/>
      <c r="S417" s="30"/>
      <c r="T417" s="30"/>
      <c r="U417" s="30"/>
      <c r="V417" s="30"/>
      <c r="W417" s="31"/>
      <c r="X417" s="30"/>
      <c r="Y417" s="30"/>
      <c r="Z417" s="30"/>
      <c r="AA417" s="31"/>
      <c r="AB417" s="23"/>
      <c r="AC417" s="23"/>
      <c r="AD417" s="32"/>
      <c r="AE417" s="30"/>
      <c r="AF417" s="30"/>
      <c r="AG417" s="30"/>
      <c r="AH417" s="30"/>
      <c r="AI417" s="30"/>
      <c r="AJ417" s="30"/>
      <c r="AK417" s="30"/>
      <c r="AL417" s="30"/>
      <c r="AM417" s="23"/>
      <c r="AN417" s="23"/>
      <c r="AO417" s="32"/>
      <c r="AP417" s="356"/>
    </row>
    <row r="418" spans="1:42" s="361" customFormat="1" x14ac:dyDescent="0.25">
      <c r="A418" s="186"/>
      <c r="B418" s="43"/>
      <c r="C418" s="33"/>
      <c r="D418" s="34"/>
      <c r="E418" s="33"/>
      <c r="F418" s="34"/>
      <c r="G418" s="34"/>
      <c r="H418" s="33"/>
      <c r="I418" s="33"/>
      <c r="J418" s="34"/>
      <c r="K418" s="30"/>
      <c r="L418" s="30"/>
      <c r="M418" s="38"/>
      <c r="N418" s="38"/>
      <c r="O418" s="38"/>
      <c r="P418" s="31"/>
      <c r="Q418" s="30"/>
      <c r="R418" s="30"/>
      <c r="S418" s="30"/>
      <c r="T418" s="30"/>
      <c r="U418" s="30"/>
      <c r="V418" s="30"/>
      <c r="W418" s="31"/>
      <c r="X418" s="30"/>
      <c r="Y418" s="30"/>
      <c r="Z418" s="30"/>
      <c r="AA418" s="31"/>
      <c r="AB418" s="23"/>
      <c r="AC418" s="23"/>
      <c r="AD418" s="32"/>
      <c r="AE418" s="30"/>
      <c r="AF418" s="30"/>
      <c r="AG418" s="30"/>
      <c r="AH418" s="30"/>
      <c r="AI418" s="30"/>
      <c r="AJ418" s="30"/>
      <c r="AK418" s="30"/>
      <c r="AL418" s="30"/>
      <c r="AM418" s="23"/>
      <c r="AN418" s="23"/>
      <c r="AO418" s="32"/>
      <c r="AP418" s="356"/>
    </row>
    <row r="419" spans="1:42" s="361" customFormat="1" x14ac:dyDescent="0.25">
      <c r="A419" s="186"/>
      <c r="B419" s="43"/>
      <c r="C419" s="33"/>
      <c r="D419" s="34"/>
      <c r="E419" s="33"/>
      <c r="F419" s="34"/>
      <c r="G419" s="34"/>
      <c r="H419" s="33"/>
      <c r="I419" s="33"/>
      <c r="J419" s="34"/>
      <c r="K419" s="30"/>
      <c r="L419" s="30"/>
      <c r="M419" s="38"/>
      <c r="N419" s="38"/>
      <c r="O419" s="38"/>
      <c r="P419" s="31"/>
      <c r="Q419" s="30"/>
      <c r="R419" s="30"/>
      <c r="S419" s="30"/>
      <c r="T419" s="30"/>
      <c r="U419" s="30"/>
      <c r="V419" s="30"/>
      <c r="W419" s="31"/>
      <c r="X419" s="30"/>
      <c r="Y419" s="30"/>
      <c r="Z419" s="30"/>
      <c r="AA419" s="31"/>
      <c r="AB419" s="23"/>
      <c r="AC419" s="23"/>
      <c r="AD419" s="32"/>
      <c r="AE419" s="30"/>
      <c r="AF419" s="30"/>
      <c r="AG419" s="30"/>
      <c r="AH419" s="30"/>
      <c r="AI419" s="30"/>
      <c r="AJ419" s="30"/>
      <c r="AK419" s="30"/>
      <c r="AL419" s="30"/>
      <c r="AM419" s="23"/>
      <c r="AN419" s="23"/>
      <c r="AO419" s="32"/>
      <c r="AP419" s="356"/>
    </row>
    <row r="420" spans="1:42" s="361" customFormat="1" x14ac:dyDescent="0.25">
      <c r="A420" s="186"/>
      <c r="B420" s="43"/>
      <c r="C420" s="33"/>
      <c r="D420" s="34"/>
      <c r="E420" s="33"/>
      <c r="F420" s="34"/>
      <c r="G420" s="34"/>
      <c r="H420" s="33"/>
      <c r="I420" s="33"/>
      <c r="J420" s="34"/>
      <c r="K420" s="30"/>
      <c r="L420" s="30"/>
      <c r="M420" s="38"/>
      <c r="N420" s="38"/>
      <c r="O420" s="38"/>
      <c r="P420" s="31"/>
      <c r="Q420" s="30"/>
      <c r="R420" s="30"/>
      <c r="S420" s="30"/>
      <c r="T420" s="30"/>
      <c r="U420" s="30"/>
      <c r="V420" s="30"/>
      <c r="W420" s="31"/>
      <c r="X420" s="30"/>
      <c r="Y420" s="30"/>
      <c r="Z420" s="30"/>
      <c r="AA420" s="31"/>
      <c r="AB420" s="23"/>
      <c r="AC420" s="23"/>
      <c r="AD420" s="32"/>
      <c r="AE420" s="30"/>
      <c r="AF420" s="30"/>
      <c r="AG420" s="30"/>
      <c r="AH420" s="30"/>
      <c r="AI420" s="30"/>
      <c r="AJ420" s="30"/>
      <c r="AK420" s="30"/>
      <c r="AL420" s="30"/>
      <c r="AM420" s="23"/>
      <c r="AN420" s="23"/>
      <c r="AO420" s="32"/>
      <c r="AP420" s="356"/>
    </row>
    <row r="421" spans="1:42" s="361" customFormat="1" x14ac:dyDescent="0.25">
      <c r="A421" s="186"/>
      <c r="B421" s="43"/>
      <c r="C421" s="33"/>
      <c r="D421" s="34"/>
      <c r="E421" s="33"/>
      <c r="F421" s="34"/>
      <c r="G421" s="34"/>
      <c r="H421" s="33"/>
      <c r="I421" s="33"/>
      <c r="J421" s="34"/>
      <c r="K421" s="30"/>
      <c r="L421" s="30"/>
      <c r="M421" s="38"/>
      <c r="N421" s="38"/>
      <c r="O421" s="38"/>
      <c r="P421" s="31"/>
      <c r="Q421" s="30"/>
      <c r="R421" s="30"/>
      <c r="S421" s="30"/>
      <c r="T421" s="30"/>
      <c r="U421" s="30"/>
      <c r="V421" s="30"/>
      <c r="W421" s="31"/>
      <c r="X421" s="30"/>
      <c r="Y421" s="30"/>
      <c r="Z421" s="30"/>
      <c r="AA421" s="31"/>
      <c r="AB421" s="23"/>
      <c r="AC421" s="23"/>
      <c r="AD421" s="32"/>
      <c r="AE421" s="30"/>
      <c r="AF421" s="30"/>
      <c r="AG421" s="30"/>
      <c r="AH421" s="30"/>
      <c r="AI421" s="30"/>
      <c r="AJ421" s="30"/>
      <c r="AK421" s="30"/>
      <c r="AL421" s="30"/>
      <c r="AM421" s="23"/>
      <c r="AN421" s="23"/>
      <c r="AO421" s="32"/>
      <c r="AP421" s="356"/>
    </row>
    <row r="422" spans="1:42" s="361" customFormat="1" x14ac:dyDescent="0.25">
      <c r="A422" s="186"/>
      <c r="B422" s="43"/>
      <c r="C422" s="33"/>
      <c r="D422" s="34"/>
      <c r="E422" s="33"/>
      <c r="F422" s="34"/>
      <c r="G422" s="34"/>
      <c r="H422" s="33"/>
      <c r="I422" s="33"/>
      <c r="J422" s="34"/>
      <c r="K422" s="30"/>
      <c r="L422" s="30"/>
      <c r="M422" s="38"/>
      <c r="N422" s="38"/>
      <c r="O422" s="38"/>
      <c r="P422" s="31"/>
      <c r="Q422" s="30"/>
      <c r="R422" s="30"/>
      <c r="S422" s="30"/>
      <c r="T422" s="30"/>
      <c r="U422" s="30"/>
      <c r="V422" s="30"/>
      <c r="W422" s="31"/>
      <c r="X422" s="30"/>
      <c r="Y422" s="30"/>
      <c r="Z422" s="30"/>
      <c r="AA422" s="31"/>
      <c r="AB422" s="23"/>
      <c r="AC422" s="23"/>
      <c r="AD422" s="32"/>
      <c r="AE422" s="30"/>
      <c r="AF422" s="30"/>
      <c r="AG422" s="30"/>
      <c r="AH422" s="30"/>
      <c r="AI422" s="30"/>
      <c r="AJ422" s="30"/>
      <c r="AK422" s="30"/>
      <c r="AL422" s="30"/>
      <c r="AM422" s="23"/>
      <c r="AN422" s="23"/>
      <c r="AO422" s="32"/>
      <c r="AP422" s="356"/>
    </row>
    <row r="423" spans="1:42" s="361" customFormat="1" x14ac:dyDescent="0.25">
      <c r="A423" s="186"/>
      <c r="B423" s="43"/>
      <c r="C423" s="33"/>
      <c r="D423" s="34"/>
      <c r="E423" s="33"/>
      <c r="F423" s="34"/>
      <c r="G423" s="34"/>
      <c r="H423" s="33"/>
      <c r="I423" s="33"/>
      <c r="J423" s="34"/>
      <c r="K423" s="30"/>
      <c r="L423" s="30"/>
      <c r="M423" s="38"/>
      <c r="N423" s="38"/>
      <c r="O423" s="38"/>
      <c r="P423" s="31"/>
      <c r="Q423" s="30"/>
      <c r="R423" s="30"/>
      <c r="S423" s="30"/>
      <c r="T423" s="30"/>
      <c r="U423" s="30"/>
      <c r="V423" s="30"/>
      <c r="W423" s="31"/>
      <c r="X423" s="30"/>
      <c r="Y423" s="30"/>
      <c r="Z423" s="30"/>
      <c r="AA423" s="31"/>
      <c r="AB423" s="23"/>
      <c r="AC423" s="23"/>
      <c r="AD423" s="32"/>
      <c r="AE423" s="30"/>
      <c r="AF423" s="30"/>
      <c r="AG423" s="30"/>
      <c r="AH423" s="30"/>
      <c r="AI423" s="30"/>
      <c r="AJ423" s="30"/>
      <c r="AK423" s="30"/>
      <c r="AL423" s="30"/>
      <c r="AM423" s="23"/>
      <c r="AN423" s="23"/>
      <c r="AO423" s="32"/>
      <c r="AP423" s="356"/>
    </row>
    <row r="424" spans="1:42" s="361" customFormat="1" x14ac:dyDescent="0.25">
      <c r="A424" s="186"/>
      <c r="B424" s="43"/>
      <c r="C424" s="33"/>
      <c r="D424" s="34"/>
      <c r="E424" s="33"/>
      <c r="F424" s="34"/>
      <c r="G424" s="34"/>
      <c r="H424" s="33"/>
      <c r="I424" s="33"/>
      <c r="J424" s="34"/>
      <c r="K424" s="30"/>
      <c r="L424" s="30"/>
      <c r="M424" s="38"/>
      <c r="N424" s="38"/>
      <c r="O424" s="38"/>
      <c r="P424" s="31"/>
      <c r="Q424" s="30"/>
      <c r="R424" s="30"/>
      <c r="S424" s="30"/>
      <c r="T424" s="30"/>
      <c r="U424" s="30"/>
      <c r="V424" s="30"/>
      <c r="W424" s="31"/>
      <c r="X424" s="30"/>
      <c r="Y424" s="30"/>
      <c r="Z424" s="30"/>
      <c r="AA424" s="31"/>
      <c r="AB424" s="23"/>
      <c r="AC424" s="23"/>
      <c r="AD424" s="32"/>
      <c r="AE424" s="30"/>
      <c r="AF424" s="30"/>
      <c r="AG424" s="30"/>
      <c r="AH424" s="30"/>
      <c r="AI424" s="30"/>
      <c r="AJ424" s="30"/>
      <c r="AK424" s="30"/>
      <c r="AL424" s="30"/>
      <c r="AM424" s="23"/>
      <c r="AN424" s="23"/>
      <c r="AO424" s="32"/>
      <c r="AP424" s="356"/>
    </row>
    <row r="425" spans="1:42" s="361" customFormat="1" x14ac:dyDescent="0.25">
      <c r="A425" s="186"/>
      <c r="B425" s="43"/>
      <c r="C425" s="33"/>
      <c r="D425" s="34"/>
      <c r="E425" s="33"/>
      <c r="F425" s="34"/>
      <c r="G425" s="34"/>
      <c r="H425" s="33"/>
      <c r="I425" s="33"/>
      <c r="J425" s="34"/>
      <c r="K425" s="30"/>
      <c r="L425" s="30"/>
      <c r="M425" s="38"/>
      <c r="N425" s="38"/>
      <c r="O425" s="38"/>
      <c r="P425" s="31"/>
      <c r="Q425" s="30"/>
      <c r="R425" s="30"/>
      <c r="S425" s="30"/>
      <c r="T425" s="30"/>
      <c r="U425" s="30"/>
      <c r="V425" s="30"/>
      <c r="W425" s="31"/>
      <c r="X425" s="30"/>
      <c r="Y425" s="30"/>
      <c r="Z425" s="30"/>
      <c r="AA425" s="31"/>
      <c r="AB425" s="23"/>
      <c r="AC425" s="23"/>
      <c r="AD425" s="32"/>
      <c r="AE425" s="30"/>
      <c r="AF425" s="30"/>
      <c r="AG425" s="30"/>
      <c r="AH425" s="30"/>
      <c r="AI425" s="30"/>
      <c r="AJ425" s="30"/>
      <c r="AK425" s="30"/>
      <c r="AL425" s="30"/>
      <c r="AM425" s="23"/>
      <c r="AN425" s="23"/>
      <c r="AO425" s="32"/>
      <c r="AP425" s="356"/>
    </row>
    <row r="426" spans="1:42" s="361" customFormat="1" x14ac:dyDescent="0.25">
      <c r="A426" s="186"/>
      <c r="B426" s="43"/>
      <c r="C426" s="33"/>
      <c r="D426" s="34"/>
      <c r="E426" s="33"/>
      <c r="F426" s="34"/>
      <c r="G426" s="34"/>
      <c r="H426" s="33"/>
      <c r="I426" s="33"/>
      <c r="J426" s="34"/>
      <c r="K426" s="30"/>
      <c r="L426" s="30"/>
      <c r="M426" s="38"/>
      <c r="N426" s="38"/>
      <c r="O426" s="38"/>
      <c r="P426" s="31"/>
      <c r="Q426" s="30"/>
      <c r="R426" s="30"/>
      <c r="S426" s="30"/>
      <c r="T426" s="30"/>
      <c r="U426" s="30"/>
      <c r="V426" s="30"/>
      <c r="W426" s="31"/>
      <c r="X426" s="30"/>
      <c r="Y426" s="30"/>
      <c r="Z426" s="30"/>
      <c r="AA426" s="31"/>
      <c r="AB426" s="23"/>
      <c r="AC426" s="23"/>
      <c r="AD426" s="32"/>
      <c r="AE426" s="30"/>
      <c r="AF426" s="30"/>
      <c r="AG426" s="30"/>
      <c r="AH426" s="30"/>
      <c r="AI426" s="30"/>
      <c r="AJ426" s="30"/>
      <c r="AK426" s="30"/>
      <c r="AL426" s="30"/>
      <c r="AM426" s="23"/>
      <c r="AN426" s="23"/>
      <c r="AO426" s="32"/>
      <c r="AP426" s="356"/>
    </row>
    <row r="427" spans="1:42" s="361" customFormat="1" x14ac:dyDescent="0.25">
      <c r="A427" s="186"/>
      <c r="B427" s="43"/>
      <c r="C427" s="33"/>
      <c r="D427" s="34"/>
      <c r="E427" s="33"/>
      <c r="F427" s="34"/>
      <c r="G427" s="34"/>
      <c r="H427" s="33"/>
      <c r="I427" s="33"/>
      <c r="J427" s="34"/>
      <c r="K427" s="30"/>
      <c r="L427" s="30"/>
      <c r="M427" s="38"/>
      <c r="N427" s="38"/>
      <c r="O427" s="38"/>
      <c r="P427" s="31"/>
      <c r="Q427" s="30"/>
      <c r="R427" s="30"/>
      <c r="S427" s="30"/>
      <c r="T427" s="30"/>
      <c r="U427" s="30"/>
      <c r="V427" s="30"/>
      <c r="W427" s="31"/>
      <c r="X427" s="30"/>
      <c r="Y427" s="30"/>
      <c r="Z427" s="30"/>
      <c r="AA427" s="31"/>
      <c r="AB427" s="23"/>
      <c r="AC427" s="23"/>
      <c r="AD427" s="32"/>
      <c r="AE427" s="30"/>
      <c r="AF427" s="30"/>
      <c r="AG427" s="30"/>
      <c r="AH427" s="30"/>
      <c r="AI427" s="30"/>
      <c r="AJ427" s="30"/>
      <c r="AK427" s="30"/>
      <c r="AL427" s="30"/>
      <c r="AM427" s="23"/>
      <c r="AN427" s="23"/>
      <c r="AO427" s="32"/>
      <c r="AP427" s="356"/>
    </row>
    <row r="428" spans="1:42" s="361" customFormat="1" x14ac:dyDescent="0.25">
      <c r="A428" s="186"/>
      <c r="B428" s="43"/>
      <c r="C428" s="33"/>
      <c r="D428" s="34"/>
      <c r="E428" s="33"/>
      <c r="F428" s="34"/>
      <c r="G428" s="34"/>
      <c r="H428" s="33"/>
      <c r="I428" s="33"/>
      <c r="J428" s="34"/>
      <c r="K428" s="30"/>
      <c r="L428" s="30"/>
      <c r="M428" s="38"/>
      <c r="N428" s="38"/>
      <c r="O428" s="38"/>
      <c r="P428" s="31"/>
      <c r="Q428" s="30"/>
      <c r="R428" s="30"/>
      <c r="S428" s="30"/>
      <c r="T428" s="30"/>
      <c r="U428" s="30"/>
      <c r="V428" s="30"/>
      <c r="W428" s="31"/>
      <c r="X428" s="30"/>
      <c r="Y428" s="30"/>
      <c r="Z428" s="30"/>
      <c r="AA428" s="31"/>
      <c r="AB428" s="23"/>
      <c r="AC428" s="23"/>
      <c r="AD428" s="32"/>
      <c r="AE428" s="30"/>
      <c r="AF428" s="30"/>
      <c r="AG428" s="30"/>
      <c r="AH428" s="30"/>
      <c r="AI428" s="30"/>
      <c r="AJ428" s="30"/>
      <c r="AK428" s="30"/>
      <c r="AL428" s="30"/>
      <c r="AM428" s="23"/>
      <c r="AN428" s="23"/>
      <c r="AO428" s="32"/>
      <c r="AP428" s="356"/>
    </row>
    <row r="429" spans="1:42" s="361" customFormat="1" x14ac:dyDescent="0.25">
      <c r="A429" s="186"/>
      <c r="B429" s="43"/>
      <c r="C429" s="33"/>
      <c r="D429" s="34"/>
      <c r="E429" s="33"/>
      <c r="F429" s="34"/>
      <c r="G429" s="34"/>
      <c r="H429" s="33"/>
      <c r="I429" s="33"/>
      <c r="J429" s="34"/>
      <c r="K429" s="30"/>
      <c r="L429" s="30"/>
      <c r="M429" s="38"/>
      <c r="N429" s="38"/>
      <c r="O429" s="38"/>
      <c r="P429" s="31"/>
      <c r="Q429" s="30"/>
      <c r="R429" s="30"/>
      <c r="S429" s="30"/>
      <c r="T429" s="30"/>
      <c r="U429" s="30"/>
      <c r="V429" s="30"/>
      <c r="W429" s="31"/>
      <c r="X429" s="30"/>
      <c r="Y429" s="30"/>
      <c r="Z429" s="30"/>
      <c r="AA429" s="31"/>
      <c r="AB429" s="23"/>
      <c r="AC429" s="23"/>
      <c r="AD429" s="32"/>
      <c r="AE429" s="30"/>
      <c r="AF429" s="30"/>
      <c r="AG429" s="30"/>
      <c r="AH429" s="30"/>
      <c r="AI429" s="30"/>
      <c r="AJ429" s="30"/>
      <c r="AK429" s="30"/>
      <c r="AL429" s="30"/>
      <c r="AM429" s="23"/>
      <c r="AN429" s="23"/>
      <c r="AO429" s="32"/>
      <c r="AP429" s="356"/>
    </row>
    <row r="430" spans="1:42" s="361" customFormat="1" x14ac:dyDescent="0.25">
      <c r="A430" s="186"/>
      <c r="B430" s="43"/>
      <c r="C430" s="33"/>
      <c r="D430" s="34"/>
      <c r="E430" s="33"/>
      <c r="F430" s="34"/>
      <c r="G430" s="34"/>
      <c r="H430" s="33"/>
      <c r="I430" s="33"/>
      <c r="J430" s="34"/>
      <c r="K430" s="30"/>
      <c r="L430" s="30"/>
      <c r="M430" s="38"/>
      <c r="N430" s="38"/>
      <c r="O430" s="38"/>
      <c r="P430" s="31"/>
      <c r="Q430" s="30"/>
      <c r="R430" s="30"/>
      <c r="S430" s="30"/>
      <c r="T430" s="30"/>
      <c r="U430" s="30"/>
      <c r="V430" s="30"/>
      <c r="W430" s="31"/>
      <c r="X430" s="30"/>
      <c r="Y430" s="30"/>
      <c r="Z430" s="30"/>
      <c r="AA430" s="31"/>
      <c r="AB430" s="23"/>
      <c r="AC430" s="23"/>
      <c r="AD430" s="32"/>
      <c r="AE430" s="30"/>
      <c r="AF430" s="30"/>
      <c r="AG430" s="30"/>
      <c r="AH430" s="30"/>
      <c r="AI430" s="30"/>
      <c r="AJ430" s="30"/>
      <c r="AK430" s="30"/>
      <c r="AL430" s="30"/>
      <c r="AM430" s="23"/>
      <c r="AN430" s="23"/>
      <c r="AO430" s="32"/>
      <c r="AP430" s="356"/>
    </row>
    <row r="431" spans="1:42" s="361" customFormat="1" x14ac:dyDescent="0.25">
      <c r="A431" s="186"/>
      <c r="B431" s="43"/>
      <c r="C431" s="33"/>
      <c r="D431" s="34"/>
      <c r="E431" s="33"/>
      <c r="F431" s="34"/>
      <c r="G431" s="34"/>
      <c r="H431" s="33"/>
      <c r="I431" s="33"/>
      <c r="J431" s="34"/>
      <c r="K431" s="30"/>
      <c r="L431" s="30"/>
      <c r="M431" s="38"/>
      <c r="N431" s="38"/>
      <c r="O431" s="38"/>
      <c r="P431" s="31"/>
      <c r="Q431" s="30"/>
      <c r="R431" s="30"/>
      <c r="S431" s="30"/>
      <c r="T431" s="30"/>
      <c r="U431" s="30"/>
      <c r="V431" s="30"/>
      <c r="W431" s="31"/>
      <c r="X431" s="30"/>
      <c r="Y431" s="30"/>
      <c r="Z431" s="30"/>
      <c r="AA431" s="31"/>
      <c r="AB431" s="23"/>
      <c r="AC431" s="23"/>
      <c r="AD431" s="32"/>
      <c r="AE431" s="30"/>
      <c r="AF431" s="30"/>
      <c r="AG431" s="30"/>
      <c r="AH431" s="30"/>
      <c r="AI431" s="30"/>
      <c r="AJ431" s="30"/>
      <c r="AK431" s="30"/>
      <c r="AL431" s="30"/>
      <c r="AM431" s="23"/>
      <c r="AN431" s="23"/>
      <c r="AO431" s="32"/>
      <c r="AP431" s="356"/>
    </row>
    <row r="432" spans="1:42" s="361" customFormat="1" x14ac:dyDescent="0.25">
      <c r="A432" s="186"/>
      <c r="B432" s="43"/>
      <c r="C432" s="33"/>
      <c r="D432" s="34"/>
      <c r="E432" s="33"/>
      <c r="F432" s="34"/>
      <c r="G432" s="34"/>
      <c r="H432" s="33"/>
      <c r="I432" s="33"/>
      <c r="J432" s="34"/>
      <c r="K432" s="30"/>
      <c r="L432" s="30"/>
      <c r="M432" s="38"/>
      <c r="N432" s="38"/>
      <c r="O432" s="38"/>
      <c r="P432" s="31"/>
      <c r="Q432" s="30"/>
      <c r="R432" s="30"/>
      <c r="S432" s="30"/>
      <c r="T432" s="30"/>
      <c r="U432" s="30"/>
      <c r="V432" s="30"/>
      <c r="W432" s="31"/>
      <c r="X432" s="30"/>
      <c r="Y432" s="30"/>
      <c r="Z432" s="30"/>
      <c r="AA432" s="31"/>
      <c r="AB432" s="23"/>
      <c r="AC432" s="23"/>
      <c r="AD432" s="32"/>
      <c r="AE432" s="30"/>
      <c r="AF432" s="30"/>
      <c r="AG432" s="30"/>
      <c r="AH432" s="30"/>
      <c r="AI432" s="30"/>
      <c r="AJ432" s="30"/>
      <c r="AK432" s="30"/>
      <c r="AL432" s="30"/>
      <c r="AM432" s="23"/>
      <c r="AN432" s="23"/>
      <c r="AO432" s="32"/>
      <c r="AP432" s="356"/>
    </row>
    <row r="433" spans="1:42" s="361" customFormat="1" x14ac:dyDescent="0.25">
      <c r="A433" s="186"/>
      <c r="B433" s="43"/>
      <c r="C433" s="33"/>
      <c r="D433" s="34"/>
      <c r="E433" s="33"/>
      <c r="F433" s="34"/>
      <c r="G433" s="34"/>
      <c r="H433" s="33"/>
      <c r="I433" s="33"/>
      <c r="J433" s="34"/>
      <c r="K433" s="30"/>
      <c r="L433" s="30"/>
      <c r="M433" s="38"/>
      <c r="N433" s="38"/>
      <c r="O433" s="38"/>
      <c r="P433" s="31"/>
      <c r="Q433" s="30"/>
      <c r="R433" s="30"/>
      <c r="S433" s="30"/>
      <c r="T433" s="30"/>
      <c r="U433" s="30"/>
      <c r="V433" s="30"/>
      <c r="W433" s="31"/>
      <c r="X433" s="30"/>
      <c r="Y433" s="30"/>
      <c r="Z433" s="30"/>
      <c r="AA433" s="31"/>
      <c r="AB433" s="23"/>
      <c r="AC433" s="23"/>
      <c r="AD433" s="32"/>
      <c r="AE433" s="30"/>
      <c r="AF433" s="30"/>
      <c r="AG433" s="30"/>
      <c r="AH433" s="30"/>
      <c r="AI433" s="30"/>
      <c r="AJ433" s="30"/>
      <c r="AK433" s="30"/>
      <c r="AL433" s="30"/>
      <c r="AM433" s="23"/>
      <c r="AN433" s="23"/>
      <c r="AO433" s="32"/>
      <c r="AP433" s="356"/>
    </row>
    <row r="434" spans="1:42" s="361" customFormat="1" x14ac:dyDescent="0.25">
      <c r="A434" s="186"/>
      <c r="B434" s="43"/>
      <c r="C434" s="33"/>
      <c r="D434" s="34"/>
      <c r="E434" s="33"/>
      <c r="F434" s="34"/>
      <c r="G434" s="34"/>
      <c r="H434" s="33"/>
      <c r="I434" s="33"/>
      <c r="J434" s="34"/>
      <c r="K434" s="30"/>
      <c r="L434" s="30"/>
      <c r="M434" s="38"/>
      <c r="N434" s="38"/>
      <c r="O434" s="38"/>
      <c r="P434" s="31"/>
      <c r="Q434" s="30"/>
      <c r="R434" s="30"/>
      <c r="S434" s="30"/>
      <c r="T434" s="30"/>
      <c r="U434" s="30"/>
      <c r="V434" s="30"/>
      <c r="W434" s="31"/>
      <c r="X434" s="30"/>
      <c r="Y434" s="30"/>
      <c r="Z434" s="30"/>
      <c r="AA434" s="31"/>
      <c r="AB434" s="23"/>
      <c r="AC434" s="23"/>
      <c r="AD434" s="32"/>
      <c r="AE434" s="30"/>
      <c r="AF434" s="30"/>
      <c r="AG434" s="30"/>
      <c r="AH434" s="30"/>
      <c r="AI434" s="30"/>
      <c r="AJ434" s="30"/>
      <c r="AK434" s="30"/>
      <c r="AL434" s="30"/>
      <c r="AM434" s="23"/>
      <c r="AN434" s="23"/>
      <c r="AO434" s="32"/>
      <c r="AP434" s="356"/>
    </row>
    <row r="435" spans="1:42" s="361" customFormat="1" x14ac:dyDescent="0.25">
      <c r="A435" s="186"/>
      <c r="B435" s="43"/>
      <c r="C435" s="33"/>
      <c r="D435" s="34"/>
      <c r="E435" s="33"/>
      <c r="F435" s="34"/>
      <c r="G435" s="34"/>
      <c r="H435" s="33"/>
      <c r="I435" s="33"/>
      <c r="J435" s="34"/>
      <c r="K435" s="30"/>
      <c r="L435" s="30"/>
      <c r="M435" s="38"/>
      <c r="N435" s="38"/>
      <c r="O435" s="38"/>
      <c r="P435" s="31"/>
      <c r="Q435" s="30"/>
      <c r="R435" s="30"/>
      <c r="S435" s="30"/>
      <c r="T435" s="30"/>
      <c r="U435" s="30"/>
      <c r="V435" s="30"/>
      <c r="W435" s="31"/>
      <c r="X435" s="30"/>
      <c r="Y435" s="30"/>
      <c r="Z435" s="30"/>
      <c r="AA435" s="31"/>
      <c r="AB435" s="23"/>
      <c r="AC435" s="23"/>
      <c r="AD435" s="32"/>
      <c r="AE435" s="30"/>
      <c r="AF435" s="30"/>
      <c r="AG435" s="30"/>
      <c r="AH435" s="30"/>
      <c r="AI435" s="30"/>
      <c r="AJ435" s="30"/>
      <c r="AK435" s="30"/>
      <c r="AL435" s="30"/>
      <c r="AM435" s="23"/>
      <c r="AN435" s="23"/>
      <c r="AO435" s="32"/>
      <c r="AP435" s="356"/>
    </row>
    <row r="436" spans="1:42" s="361" customFormat="1" x14ac:dyDescent="0.25">
      <c r="A436" s="186"/>
      <c r="B436" s="43"/>
      <c r="C436" s="33"/>
      <c r="D436" s="34"/>
      <c r="E436" s="33"/>
      <c r="F436" s="34"/>
      <c r="G436" s="34"/>
      <c r="H436" s="33"/>
      <c r="I436" s="33"/>
      <c r="J436" s="34"/>
      <c r="K436" s="30"/>
      <c r="L436" s="30"/>
      <c r="M436" s="38"/>
      <c r="N436" s="38"/>
      <c r="O436" s="38"/>
      <c r="P436" s="31"/>
      <c r="Q436" s="30"/>
      <c r="R436" s="30"/>
      <c r="S436" s="30"/>
      <c r="T436" s="30"/>
      <c r="U436" s="30"/>
      <c r="V436" s="30"/>
      <c r="W436" s="31"/>
      <c r="X436" s="30"/>
      <c r="Y436" s="30"/>
      <c r="Z436" s="30"/>
      <c r="AA436" s="31"/>
      <c r="AB436" s="23"/>
      <c r="AC436" s="23"/>
      <c r="AD436" s="32"/>
      <c r="AE436" s="30"/>
      <c r="AF436" s="30"/>
      <c r="AG436" s="30"/>
      <c r="AH436" s="30"/>
      <c r="AI436" s="30"/>
      <c r="AJ436" s="30"/>
      <c r="AK436" s="30"/>
      <c r="AL436" s="30"/>
      <c r="AM436" s="23"/>
      <c r="AN436" s="23"/>
      <c r="AO436" s="32"/>
      <c r="AP436" s="356"/>
    </row>
    <row r="437" spans="1:42" s="361" customFormat="1" x14ac:dyDescent="0.25">
      <c r="A437" s="186"/>
      <c r="B437" s="43"/>
      <c r="C437" s="33"/>
      <c r="D437" s="34"/>
      <c r="E437" s="33"/>
      <c r="F437" s="34"/>
      <c r="G437" s="34"/>
      <c r="H437" s="33"/>
      <c r="I437" s="33"/>
      <c r="J437" s="34"/>
      <c r="K437" s="30"/>
      <c r="L437" s="30"/>
      <c r="M437" s="38"/>
      <c r="N437" s="38"/>
      <c r="O437" s="38"/>
      <c r="P437" s="31"/>
      <c r="Q437" s="30"/>
      <c r="R437" s="30"/>
      <c r="S437" s="30"/>
      <c r="T437" s="30"/>
      <c r="U437" s="30"/>
      <c r="V437" s="30"/>
      <c r="W437" s="31"/>
      <c r="X437" s="30"/>
      <c r="Y437" s="30"/>
      <c r="Z437" s="30"/>
      <c r="AA437" s="31"/>
      <c r="AB437" s="23"/>
      <c r="AC437" s="23"/>
      <c r="AD437" s="32"/>
      <c r="AE437" s="30"/>
      <c r="AF437" s="30"/>
      <c r="AG437" s="30"/>
      <c r="AH437" s="30"/>
      <c r="AI437" s="30"/>
      <c r="AJ437" s="30"/>
      <c r="AK437" s="30"/>
      <c r="AL437" s="30"/>
      <c r="AM437" s="23"/>
      <c r="AN437" s="23"/>
      <c r="AO437" s="32"/>
      <c r="AP437" s="356"/>
    </row>
    <row r="438" spans="1:42" s="361" customFormat="1" x14ac:dyDescent="0.25">
      <c r="A438" s="186"/>
      <c r="B438" s="43"/>
      <c r="C438" s="33"/>
      <c r="D438" s="34"/>
      <c r="E438" s="33"/>
      <c r="F438" s="34"/>
      <c r="G438" s="34"/>
      <c r="H438" s="33"/>
      <c r="I438" s="33"/>
      <c r="J438" s="34"/>
      <c r="K438" s="30"/>
      <c r="L438" s="30"/>
      <c r="M438" s="38"/>
      <c r="N438" s="38"/>
      <c r="O438" s="38"/>
      <c r="P438" s="31"/>
      <c r="Q438" s="30"/>
      <c r="R438" s="30"/>
      <c r="S438" s="30"/>
      <c r="T438" s="30"/>
      <c r="U438" s="30"/>
      <c r="V438" s="30"/>
      <c r="W438" s="31"/>
      <c r="X438" s="30"/>
      <c r="Y438" s="30"/>
      <c r="Z438" s="30"/>
      <c r="AA438" s="31"/>
      <c r="AB438" s="23"/>
      <c r="AC438" s="23"/>
      <c r="AD438" s="32"/>
      <c r="AE438" s="30"/>
      <c r="AF438" s="30"/>
      <c r="AG438" s="30"/>
      <c r="AH438" s="30"/>
      <c r="AI438" s="30"/>
      <c r="AJ438" s="30"/>
      <c r="AK438" s="30"/>
      <c r="AL438" s="30"/>
      <c r="AM438" s="23"/>
      <c r="AN438" s="23"/>
      <c r="AO438" s="32"/>
      <c r="AP438" s="356"/>
    </row>
    <row r="439" spans="1:42" s="361" customFormat="1" x14ac:dyDescent="0.25">
      <c r="A439" s="186"/>
      <c r="B439" s="43"/>
      <c r="C439" s="33"/>
      <c r="D439" s="34"/>
      <c r="E439" s="33"/>
      <c r="F439" s="34"/>
      <c r="G439" s="34"/>
      <c r="H439" s="33"/>
      <c r="I439" s="33"/>
      <c r="J439" s="34"/>
      <c r="K439" s="30"/>
      <c r="L439" s="30"/>
      <c r="M439" s="38"/>
      <c r="N439" s="38"/>
      <c r="O439" s="38"/>
      <c r="P439" s="31"/>
      <c r="Q439" s="30"/>
      <c r="R439" s="30"/>
      <c r="S439" s="30"/>
      <c r="T439" s="30"/>
      <c r="U439" s="30"/>
      <c r="V439" s="30"/>
      <c r="W439" s="31"/>
      <c r="X439" s="30"/>
      <c r="Y439" s="30"/>
      <c r="Z439" s="30"/>
      <c r="AA439" s="31"/>
      <c r="AB439" s="23"/>
      <c r="AC439" s="23"/>
      <c r="AD439" s="32"/>
      <c r="AE439" s="30"/>
      <c r="AF439" s="30"/>
      <c r="AG439" s="30"/>
      <c r="AH439" s="30"/>
      <c r="AI439" s="30"/>
      <c r="AJ439" s="30"/>
      <c r="AK439" s="30"/>
      <c r="AL439" s="30"/>
      <c r="AM439" s="23"/>
      <c r="AN439" s="23"/>
      <c r="AO439" s="32"/>
      <c r="AP439" s="356"/>
    </row>
    <row r="440" spans="1:42" s="361" customFormat="1" x14ac:dyDescent="0.25">
      <c r="A440" s="186"/>
      <c r="B440" s="43"/>
      <c r="C440" s="33"/>
      <c r="D440" s="34"/>
      <c r="E440" s="33"/>
      <c r="F440" s="34"/>
      <c r="G440" s="34"/>
      <c r="H440" s="33"/>
      <c r="I440" s="33"/>
      <c r="J440" s="34"/>
      <c r="K440" s="30"/>
      <c r="L440" s="30"/>
      <c r="M440" s="38"/>
      <c r="N440" s="38"/>
      <c r="O440" s="38"/>
      <c r="P440" s="31"/>
      <c r="Q440" s="30"/>
      <c r="R440" s="30"/>
      <c r="S440" s="30"/>
      <c r="T440" s="30"/>
      <c r="U440" s="30"/>
      <c r="V440" s="30"/>
      <c r="W440" s="31"/>
      <c r="X440" s="30"/>
      <c r="Y440" s="30"/>
      <c r="Z440" s="30"/>
      <c r="AA440" s="31"/>
      <c r="AB440" s="23"/>
      <c r="AC440" s="23"/>
      <c r="AD440" s="32"/>
      <c r="AE440" s="30"/>
      <c r="AF440" s="30"/>
      <c r="AG440" s="30"/>
      <c r="AH440" s="30"/>
      <c r="AI440" s="30"/>
      <c r="AJ440" s="30"/>
      <c r="AK440" s="30"/>
      <c r="AL440" s="30"/>
      <c r="AM440" s="23"/>
      <c r="AN440" s="23"/>
      <c r="AO440" s="32"/>
      <c r="AP440" s="356"/>
    </row>
    <row r="441" spans="1:42" s="361" customFormat="1" x14ac:dyDescent="0.25">
      <c r="A441" s="186"/>
      <c r="B441" s="43"/>
      <c r="C441" s="33"/>
      <c r="D441" s="34"/>
      <c r="E441" s="33"/>
      <c r="F441" s="34"/>
      <c r="G441" s="34"/>
      <c r="H441" s="33"/>
      <c r="I441" s="33"/>
      <c r="J441" s="34"/>
      <c r="K441" s="30"/>
      <c r="L441" s="30"/>
      <c r="M441" s="38"/>
      <c r="N441" s="38"/>
      <c r="O441" s="38"/>
      <c r="P441" s="31"/>
      <c r="Q441" s="30"/>
      <c r="R441" s="30"/>
      <c r="S441" s="30"/>
      <c r="T441" s="30"/>
      <c r="U441" s="30"/>
      <c r="V441" s="30"/>
      <c r="W441" s="31"/>
      <c r="X441" s="30"/>
      <c r="Y441" s="30"/>
      <c r="Z441" s="30"/>
      <c r="AA441" s="31"/>
      <c r="AB441" s="23"/>
      <c r="AC441" s="23"/>
      <c r="AD441" s="32"/>
      <c r="AE441" s="30"/>
      <c r="AF441" s="30"/>
      <c r="AG441" s="30"/>
      <c r="AH441" s="30"/>
      <c r="AI441" s="30"/>
      <c r="AJ441" s="30"/>
      <c r="AK441" s="30"/>
      <c r="AL441" s="30"/>
      <c r="AM441" s="23"/>
      <c r="AN441" s="23"/>
      <c r="AO441" s="32"/>
      <c r="AP441" s="356"/>
    </row>
    <row r="442" spans="1:42" s="361" customFormat="1" x14ac:dyDescent="0.25">
      <c r="A442" s="186"/>
      <c r="B442" s="43"/>
      <c r="C442" s="33"/>
      <c r="D442" s="34"/>
      <c r="E442" s="33"/>
      <c r="F442" s="34"/>
      <c r="G442" s="34"/>
      <c r="H442" s="33"/>
      <c r="I442" s="33"/>
      <c r="J442" s="34"/>
      <c r="K442" s="30"/>
      <c r="L442" s="30"/>
      <c r="M442" s="38"/>
      <c r="N442" s="38"/>
      <c r="O442" s="38"/>
      <c r="P442" s="31"/>
      <c r="Q442" s="30"/>
      <c r="R442" s="30"/>
      <c r="S442" s="30"/>
      <c r="T442" s="30"/>
      <c r="U442" s="30"/>
      <c r="V442" s="30"/>
      <c r="W442" s="31"/>
      <c r="X442" s="30"/>
      <c r="Y442" s="30"/>
      <c r="Z442" s="30"/>
      <c r="AA442" s="31"/>
      <c r="AB442" s="23"/>
      <c r="AC442" s="23"/>
      <c r="AD442" s="32"/>
      <c r="AE442" s="30"/>
      <c r="AF442" s="30"/>
      <c r="AG442" s="30"/>
      <c r="AH442" s="30"/>
      <c r="AI442" s="30"/>
      <c r="AJ442" s="30"/>
      <c r="AK442" s="30"/>
      <c r="AL442" s="30"/>
      <c r="AM442" s="23"/>
      <c r="AN442" s="23"/>
      <c r="AO442" s="32"/>
      <c r="AP442" s="356"/>
    </row>
    <row r="443" spans="1:42" s="361" customFormat="1" x14ac:dyDescent="0.25">
      <c r="A443" s="186"/>
      <c r="B443" s="43"/>
      <c r="C443" s="33"/>
      <c r="D443" s="34"/>
      <c r="E443" s="33"/>
      <c r="F443" s="34"/>
      <c r="G443" s="34"/>
      <c r="H443" s="33"/>
      <c r="I443" s="33"/>
      <c r="J443" s="34"/>
      <c r="K443" s="30"/>
      <c r="L443" s="30"/>
      <c r="M443" s="38"/>
      <c r="N443" s="38"/>
      <c r="O443" s="38"/>
      <c r="P443" s="31"/>
      <c r="Q443" s="30"/>
      <c r="R443" s="30"/>
      <c r="S443" s="30"/>
      <c r="T443" s="30"/>
      <c r="U443" s="30"/>
      <c r="V443" s="30"/>
      <c r="W443" s="31"/>
      <c r="X443" s="30"/>
      <c r="Y443" s="30"/>
      <c r="Z443" s="30"/>
      <c r="AA443" s="31"/>
      <c r="AB443" s="23"/>
      <c r="AC443" s="23"/>
      <c r="AD443" s="32"/>
      <c r="AE443" s="30"/>
      <c r="AF443" s="30"/>
      <c r="AG443" s="30"/>
      <c r="AH443" s="30"/>
      <c r="AI443" s="30"/>
      <c r="AJ443" s="30"/>
      <c r="AK443" s="30"/>
      <c r="AL443" s="30"/>
      <c r="AM443" s="23"/>
      <c r="AN443" s="23"/>
      <c r="AO443" s="32"/>
      <c r="AP443" s="356"/>
    </row>
    <row r="444" spans="1:42" s="361" customFormat="1" x14ac:dyDescent="0.25">
      <c r="A444" s="186"/>
      <c r="B444" s="43"/>
      <c r="C444" s="33"/>
      <c r="D444" s="34"/>
      <c r="E444" s="33"/>
      <c r="F444" s="34"/>
      <c r="G444" s="34"/>
      <c r="H444" s="33"/>
      <c r="I444" s="33"/>
      <c r="J444" s="34"/>
      <c r="K444" s="30"/>
      <c r="L444" s="30"/>
      <c r="M444" s="38"/>
      <c r="N444" s="38"/>
      <c r="O444" s="38"/>
      <c r="P444" s="31"/>
      <c r="Q444" s="30"/>
      <c r="R444" s="30"/>
      <c r="S444" s="30"/>
      <c r="T444" s="30"/>
      <c r="U444" s="30"/>
      <c r="V444" s="30"/>
      <c r="W444" s="31"/>
      <c r="X444" s="30"/>
      <c r="Y444" s="30"/>
      <c r="Z444" s="30"/>
      <c r="AA444" s="31"/>
      <c r="AB444" s="23"/>
      <c r="AC444" s="23"/>
      <c r="AD444" s="32"/>
      <c r="AE444" s="30"/>
      <c r="AF444" s="30"/>
      <c r="AG444" s="30"/>
      <c r="AH444" s="30"/>
      <c r="AI444" s="30"/>
      <c r="AJ444" s="30"/>
      <c r="AK444" s="30"/>
      <c r="AL444" s="30"/>
      <c r="AM444" s="23"/>
      <c r="AN444" s="23"/>
      <c r="AO444" s="32"/>
      <c r="AP444" s="356"/>
    </row>
    <row r="445" spans="1:42" s="361" customFormat="1" x14ac:dyDescent="0.25">
      <c r="A445" s="186"/>
      <c r="B445" s="43"/>
      <c r="C445" s="33"/>
      <c r="D445" s="34"/>
      <c r="E445" s="33"/>
      <c r="F445" s="34"/>
      <c r="G445" s="34"/>
      <c r="H445" s="33"/>
      <c r="I445" s="33"/>
      <c r="J445" s="34"/>
      <c r="K445" s="30"/>
      <c r="L445" s="30"/>
      <c r="M445" s="38"/>
      <c r="N445" s="38"/>
      <c r="O445" s="38"/>
      <c r="P445" s="31"/>
      <c r="Q445" s="30"/>
      <c r="R445" s="30"/>
      <c r="S445" s="30"/>
      <c r="T445" s="30"/>
      <c r="U445" s="30"/>
      <c r="V445" s="30"/>
      <c r="W445" s="31"/>
      <c r="X445" s="30"/>
      <c r="Y445" s="30"/>
      <c r="Z445" s="30"/>
      <c r="AA445" s="31"/>
      <c r="AB445" s="23"/>
      <c r="AC445" s="23"/>
      <c r="AD445" s="32"/>
      <c r="AE445" s="30"/>
      <c r="AF445" s="30"/>
      <c r="AG445" s="30"/>
      <c r="AH445" s="30"/>
      <c r="AI445" s="30"/>
      <c r="AJ445" s="30"/>
      <c r="AK445" s="30"/>
      <c r="AL445" s="30"/>
      <c r="AM445" s="23"/>
      <c r="AN445" s="23"/>
      <c r="AO445" s="32"/>
      <c r="AP445" s="356"/>
    </row>
    <row r="446" spans="1:42" s="361" customFormat="1" x14ac:dyDescent="0.25">
      <c r="A446" s="186"/>
      <c r="B446" s="43"/>
      <c r="C446" s="33"/>
      <c r="D446" s="34"/>
      <c r="E446" s="33"/>
      <c r="F446" s="34"/>
      <c r="G446" s="34"/>
      <c r="H446" s="33"/>
      <c r="I446" s="33"/>
      <c r="J446" s="34"/>
      <c r="K446" s="30"/>
      <c r="L446" s="30"/>
      <c r="M446" s="38"/>
      <c r="N446" s="38"/>
      <c r="O446" s="38"/>
      <c r="P446" s="31"/>
      <c r="Q446" s="30"/>
      <c r="R446" s="30"/>
      <c r="S446" s="30"/>
      <c r="T446" s="30"/>
      <c r="U446" s="30"/>
      <c r="V446" s="30"/>
      <c r="W446" s="31"/>
      <c r="X446" s="30"/>
      <c r="Y446" s="30"/>
      <c r="Z446" s="30"/>
      <c r="AA446" s="31"/>
      <c r="AB446" s="23"/>
      <c r="AC446" s="23"/>
      <c r="AD446" s="32"/>
      <c r="AE446" s="30"/>
      <c r="AF446" s="30"/>
      <c r="AG446" s="30"/>
      <c r="AH446" s="30"/>
      <c r="AI446" s="30"/>
      <c r="AJ446" s="30"/>
      <c r="AK446" s="30"/>
      <c r="AL446" s="30"/>
      <c r="AM446" s="23"/>
      <c r="AN446" s="23"/>
      <c r="AO446" s="32"/>
      <c r="AP446" s="356"/>
    </row>
    <row r="447" spans="1:42" s="361" customFormat="1" x14ac:dyDescent="0.25">
      <c r="A447" s="186"/>
      <c r="B447" s="43"/>
      <c r="C447" s="33"/>
      <c r="D447" s="34"/>
      <c r="E447" s="33"/>
      <c r="F447" s="34"/>
      <c r="G447" s="34"/>
      <c r="H447" s="33"/>
      <c r="I447" s="33"/>
      <c r="J447" s="34"/>
      <c r="K447" s="30"/>
      <c r="L447" s="30"/>
      <c r="M447" s="38"/>
      <c r="N447" s="38"/>
      <c r="O447" s="38"/>
      <c r="P447" s="31"/>
      <c r="Q447" s="30"/>
      <c r="R447" s="30"/>
      <c r="S447" s="30"/>
      <c r="T447" s="30"/>
      <c r="U447" s="30"/>
      <c r="V447" s="30"/>
      <c r="W447" s="31"/>
      <c r="X447" s="30"/>
      <c r="Y447" s="30"/>
      <c r="Z447" s="30"/>
      <c r="AA447" s="31"/>
      <c r="AB447" s="23"/>
      <c r="AC447" s="23"/>
      <c r="AD447" s="32"/>
      <c r="AE447" s="30"/>
      <c r="AF447" s="30"/>
      <c r="AG447" s="30"/>
      <c r="AH447" s="30"/>
      <c r="AI447" s="30"/>
      <c r="AJ447" s="30"/>
      <c r="AK447" s="30"/>
      <c r="AL447" s="30"/>
      <c r="AM447" s="23"/>
      <c r="AN447" s="23"/>
      <c r="AO447" s="32"/>
      <c r="AP447" s="356"/>
    </row>
    <row r="448" spans="1:42" s="361" customFormat="1" x14ac:dyDescent="0.25">
      <c r="A448" s="186"/>
      <c r="B448" s="43"/>
      <c r="C448" s="33"/>
      <c r="D448" s="34"/>
      <c r="E448" s="33"/>
      <c r="F448" s="34"/>
      <c r="G448" s="34"/>
      <c r="H448" s="33"/>
      <c r="I448" s="33"/>
      <c r="J448" s="34"/>
      <c r="K448" s="30"/>
      <c r="L448" s="30"/>
      <c r="M448" s="38"/>
      <c r="N448" s="38"/>
      <c r="O448" s="38"/>
      <c r="P448" s="31"/>
      <c r="Q448" s="30"/>
      <c r="R448" s="30"/>
      <c r="S448" s="30"/>
      <c r="T448" s="30"/>
      <c r="U448" s="30"/>
      <c r="V448" s="30"/>
      <c r="W448" s="31"/>
      <c r="X448" s="30"/>
      <c r="Y448" s="30"/>
      <c r="Z448" s="30"/>
      <c r="AA448" s="31"/>
      <c r="AB448" s="23"/>
      <c r="AC448" s="23"/>
      <c r="AD448" s="32"/>
      <c r="AE448" s="30"/>
      <c r="AF448" s="30"/>
      <c r="AG448" s="30"/>
      <c r="AH448" s="30"/>
      <c r="AI448" s="30"/>
      <c r="AJ448" s="30"/>
      <c r="AK448" s="30"/>
      <c r="AL448" s="30"/>
      <c r="AM448" s="23"/>
      <c r="AN448" s="23"/>
      <c r="AO448" s="32"/>
      <c r="AP448" s="356"/>
    </row>
    <row r="449" spans="1:42" s="361" customFormat="1" x14ac:dyDescent="0.25">
      <c r="A449" s="186"/>
      <c r="B449" s="43"/>
      <c r="C449" s="33"/>
      <c r="D449" s="34"/>
      <c r="E449" s="33"/>
      <c r="F449" s="34"/>
      <c r="G449" s="34"/>
      <c r="H449" s="33"/>
      <c r="I449" s="33"/>
      <c r="J449" s="34"/>
      <c r="K449" s="30"/>
      <c r="L449" s="30"/>
      <c r="M449" s="38"/>
      <c r="N449" s="38"/>
      <c r="O449" s="38"/>
      <c r="P449" s="31"/>
      <c r="Q449" s="30"/>
      <c r="R449" s="30"/>
      <c r="S449" s="30"/>
      <c r="T449" s="30"/>
      <c r="U449" s="30"/>
      <c r="V449" s="30"/>
      <c r="W449" s="31"/>
      <c r="X449" s="30"/>
      <c r="Y449" s="30"/>
      <c r="Z449" s="30"/>
      <c r="AA449" s="31"/>
      <c r="AB449" s="23"/>
      <c r="AC449" s="23"/>
      <c r="AD449" s="32"/>
      <c r="AE449" s="30"/>
      <c r="AF449" s="30"/>
      <c r="AG449" s="30"/>
      <c r="AH449" s="30"/>
      <c r="AI449" s="30"/>
      <c r="AJ449" s="30"/>
      <c r="AK449" s="30"/>
      <c r="AL449" s="30"/>
      <c r="AM449" s="23"/>
      <c r="AN449" s="23"/>
      <c r="AO449" s="32"/>
      <c r="AP449" s="356"/>
    </row>
    <row r="450" spans="1:42" s="361" customFormat="1" x14ac:dyDescent="0.25">
      <c r="A450" s="186"/>
      <c r="B450" s="43"/>
      <c r="C450" s="33"/>
      <c r="D450" s="34"/>
      <c r="E450" s="33"/>
      <c r="F450" s="34"/>
      <c r="G450" s="34"/>
      <c r="H450" s="33"/>
      <c r="I450" s="33"/>
      <c r="J450" s="34"/>
      <c r="K450" s="30"/>
      <c r="L450" s="30"/>
      <c r="M450" s="38"/>
      <c r="N450" s="38"/>
      <c r="O450" s="38"/>
      <c r="P450" s="31"/>
      <c r="Q450" s="30"/>
      <c r="R450" s="30"/>
      <c r="S450" s="30"/>
      <c r="T450" s="30"/>
      <c r="U450" s="30"/>
      <c r="V450" s="30"/>
      <c r="W450" s="31"/>
      <c r="X450" s="30"/>
      <c r="Y450" s="30"/>
      <c r="Z450" s="30"/>
      <c r="AA450" s="31"/>
      <c r="AB450" s="23"/>
      <c r="AC450" s="23"/>
      <c r="AD450" s="32"/>
      <c r="AE450" s="30"/>
      <c r="AF450" s="30"/>
      <c r="AG450" s="30"/>
      <c r="AH450" s="30"/>
      <c r="AI450" s="30"/>
      <c r="AJ450" s="30"/>
      <c r="AK450" s="30"/>
      <c r="AL450" s="30"/>
      <c r="AM450" s="23"/>
      <c r="AN450" s="23"/>
      <c r="AO450" s="32"/>
      <c r="AP450" s="356"/>
    </row>
    <row r="451" spans="1:42" s="361" customFormat="1" x14ac:dyDescent="0.25">
      <c r="A451" s="186"/>
      <c r="B451" s="43"/>
      <c r="C451" s="33"/>
      <c r="D451" s="34"/>
      <c r="E451" s="33"/>
      <c r="F451" s="34"/>
      <c r="G451" s="34"/>
      <c r="H451" s="33"/>
      <c r="I451" s="33"/>
      <c r="J451" s="34"/>
      <c r="K451" s="30"/>
      <c r="L451" s="30"/>
      <c r="M451" s="38"/>
      <c r="N451" s="38"/>
      <c r="O451" s="38"/>
      <c r="P451" s="31"/>
      <c r="Q451" s="30"/>
      <c r="R451" s="30"/>
      <c r="S451" s="30"/>
      <c r="T451" s="30"/>
      <c r="U451" s="30"/>
      <c r="V451" s="30"/>
      <c r="W451" s="31"/>
      <c r="X451" s="30"/>
      <c r="Y451" s="30"/>
      <c r="Z451" s="30"/>
      <c r="AA451" s="31"/>
      <c r="AB451" s="23"/>
      <c r="AC451" s="23"/>
      <c r="AD451" s="32"/>
      <c r="AE451" s="30"/>
      <c r="AF451" s="30"/>
      <c r="AG451" s="30"/>
      <c r="AH451" s="30"/>
      <c r="AI451" s="30"/>
      <c r="AJ451" s="30"/>
      <c r="AK451" s="30"/>
      <c r="AL451" s="30"/>
      <c r="AM451" s="23"/>
      <c r="AN451" s="23"/>
      <c r="AO451" s="32"/>
      <c r="AP451" s="356"/>
    </row>
    <row r="452" spans="1:42" s="361" customFormat="1" x14ac:dyDescent="0.25">
      <c r="A452" s="186"/>
      <c r="B452" s="43"/>
      <c r="C452" s="33"/>
      <c r="D452" s="34"/>
      <c r="E452" s="33"/>
      <c r="F452" s="34"/>
      <c r="G452" s="34"/>
      <c r="H452" s="33"/>
      <c r="I452" s="33"/>
      <c r="J452" s="34"/>
      <c r="K452" s="30"/>
      <c r="L452" s="30"/>
      <c r="M452" s="38"/>
      <c r="N452" s="38"/>
      <c r="O452" s="38"/>
      <c r="P452" s="31"/>
      <c r="Q452" s="30"/>
      <c r="R452" s="30"/>
      <c r="S452" s="30"/>
      <c r="T452" s="30"/>
      <c r="U452" s="30"/>
      <c r="V452" s="30"/>
      <c r="W452" s="31"/>
      <c r="X452" s="30"/>
      <c r="Y452" s="30"/>
      <c r="Z452" s="30"/>
      <c r="AA452" s="31"/>
      <c r="AB452" s="23"/>
      <c r="AC452" s="23"/>
      <c r="AD452" s="32"/>
      <c r="AE452" s="30"/>
      <c r="AF452" s="30"/>
      <c r="AG452" s="30"/>
      <c r="AH452" s="30"/>
      <c r="AI452" s="30"/>
      <c r="AJ452" s="30"/>
      <c r="AK452" s="30"/>
      <c r="AL452" s="30"/>
      <c r="AM452" s="23"/>
      <c r="AN452" s="23"/>
      <c r="AO452" s="32"/>
      <c r="AP452" s="356"/>
    </row>
    <row r="453" spans="1:42" s="361" customFormat="1" x14ac:dyDescent="0.25">
      <c r="A453" s="186"/>
      <c r="B453" s="43"/>
      <c r="C453" s="33"/>
      <c r="D453" s="34"/>
      <c r="E453" s="33"/>
      <c r="F453" s="34"/>
      <c r="G453" s="34"/>
      <c r="H453" s="33"/>
      <c r="I453" s="33"/>
      <c r="J453" s="34"/>
      <c r="K453" s="30"/>
      <c r="L453" s="30"/>
      <c r="M453" s="38"/>
      <c r="N453" s="38"/>
      <c r="O453" s="38"/>
      <c r="P453" s="31"/>
      <c r="Q453" s="30"/>
      <c r="R453" s="30"/>
      <c r="S453" s="30"/>
      <c r="T453" s="30"/>
      <c r="U453" s="30"/>
      <c r="V453" s="30"/>
      <c r="W453" s="31"/>
      <c r="X453" s="30"/>
      <c r="Y453" s="30"/>
      <c r="Z453" s="30"/>
      <c r="AA453" s="31"/>
      <c r="AB453" s="23"/>
      <c r="AC453" s="23"/>
      <c r="AD453" s="32"/>
      <c r="AE453" s="30"/>
      <c r="AF453" s="30"/>
      <c r="AG453" s="30"/>
      <c r="AH453" s="30"/>
      <c r="AI453" s="30"/>
      <c r="AJ453" s="30"/>
      <c r="AK453" s="30"/>
      <c r="AL453" s="30"/>
      <c r="AM453" s="23"/>
      <c r="AN453" s="23"/>
      <c r="AO453" s="32"/>
      <c r="AP453" s="356"/>
    </row>
    <row r="454" spans="1:42" s="361" customFormat="1" x14ac:dyDescent="0.25">
      <c r="A454" s="186"/>
      <c r="B454" s="43"/>
      <c r="C454" s="33"/>
      <c r="D454" s="34"/>
      <c r="E454" s="33"/>
      <c r="F454" s="34"/>
      <c r="G454" s="34"/>
      <c r="H454" s="33"/>
      <c r="I454" s="33"/>
      <c r="J454" s="34"/>
      <c r="K454" s="30"/>
      <c r="L454" s="30"/>
      <c r="M454" s="38"/>
      <c r="N454" s="38"/>
      <c r="O454" s="38"/>
      <c r="P454" s="31"/>
      <c r="Q454" s="30"/>
      <c r="R454" s="30"/>
      <c r="S454" s="30"/>
      <c r="T454" s="30"/>
      <c r="U454" s="30"/>
      <c r="V454" s="30"/>
      <c r="W454" s="31"/>
      <c r="X454" s="30"/>
      <c r="Y454" s="30"/>
      <c r="Z454" s="30"/>
      <c r="AA454" s="31"/>
      <c r="AB454" s="23"/>
      <c r="AC454" s="23"/>
      <c r="AD454" s="32"/>
      <c r="AE454" s="30"/>
      <c r="AF454" s="30"/>
      <c r="AG454" s="30"/>
      <c r="AH454" s="30"/>
      <c r="AI454" s="30"/>
      <c r="AJ454" s="30"/>
      <c r="AK454" s="30"/>
      <c r="AL454" s="30"/>
      <c r="AM454" s="23"/>
      <c r="AN454" s="23"/>
      <c r="AO454" s="32"/>
      <c r="AP454" s="356"/>
    </row>
    <row r="455" spans="1:42" s="361" customFormat="1" x14ac:dyDescent="0.25">
      <c r="A455" s="186"/>
      <c r="B455" s="43"/>
      <c r="C455" s="33"/>
      <c r="D455" s="34"/>
      <c r="E455" s="33"/>
      <c r="F455" s="34"/>
      <c r="G455" s="34"/>
      <c r="H455" s="33"/>
      <c r="I455" s="33"/>
      <c r="J455" s="34"/>
      <c r="K455" s="30"/>
      <c r="L455" s="30"/>
      <c r="M455" s="38"/>
      <c r="N455" s="38"/>
      <c r="O455" s="38"/>
      <c r="P455" s="31"/>
      <c r="Q455" s="30"/>
      <c r="R455" s="30"/>
      <c r="S455" s="30"/>
      <c r="T455" s="30"/>
      <c r="U455" s="30"/>
      <c r="V455" s="30"/>
      <c r="W455" s="31"/>
      <c r="X455" s="30"/>
      <c r="Y455" s="30"/>
      <c r="Z455" s="30"/>
      <c r="AA455" s="31"/>
      <c r="AB455" s="23"/>
      <c r="AC455" s="23"/>
      <c r="AD455" s="32"/>
      <c r="AE455" s="30"/>
      <c r="AF455" s="30"/>
      <c r="AG455" s="30"/>
      <c r="AH455" s="30"/>
      <c r="AI455" s="30"/>
      <c r="AJ455" s="30"/>
      <c r="AK455" s="30"/>
      <c r="AL455" s="30"/>
      <c r="AM455" s="23"/>
      <c r="AN455" s="23"/>
      <c r="AO455" s="32"/>
      <c r="AP455" s="356"/>
    </row>
    <row r="456" spans="1:42" s="361" customFormat="1" x14ac:dyDescent="0.25">
      <c r="A456" s="186"/>
      <c r="B456" s="43"/>
      <c r="C456" s="33"/>
      <c r="D456" s="34"/>
      <c r="E456" s="33"/>
      <c r="F456" s="34"/>
      <c r="G456" s="34"/>
      <c r="H456" s="33"/>
      <c r="I456" s="33"/>
      <c r="J456" s="34"/>
      <c r="K456" s="30"/>
      <c r="L456" s="30"/>
      <c r="M456" s="38"/>
      <c r="N456" s="38"/>
      <c r="O456" s="38"/>
      <c r="P456" s="31"/>
      <c r="Q456" s="30"/>
      <c r="R456" s="30"/>
      <c r="S456" s="30"/>
      <c r="T456" s="30"/>
      <c r="U456" s="30"/>
      <c r="V456" s="30"/>
      <c r="W456" s="31"/>
      <c r="X456" s="30"/>
      <c r="Y456" s="30"/>
      <c r="Z456" s="30"/>
      <c r="AA456" s="31"/>
      <c r="AB456" s="23"/>
      <c r="AC456" s="23"/>
      <c r="AD456" s="32"/>
      <c r="AE456" s="30"/>
      <c r="AF456" s="30"/>
      <c r="AG456" s="30"/>
      <c r="AH456" s="30"/>
      <c r="AI456" s="30"/>
      <c r="AJ456" s="30"/>
      <c r="AK456" s="30"/>
      <c r="AL456" s="30"/>
      <c r="AM456" s="23"/>
      <c r="AN456" s="23"/>
      <c r="AO456" s="32"/>
      <c r="AP456" s="356"/>
    </row>
    <row r="457" spans="1:42" s="361" customFormat="1" x14ac:dyDescent="0.25">
      <c r="A457" s="186"/>
      <c r="B457" s="43"/>
      <c r="C457" s="33"/>
      <c r="D457" s="34"/>
      <c r="E457" s="33"/>
      <c r="F457" s="34"/>
      <c r="G457" s="34"/>
      <c r="H457" s="33"/>
      <c r="I457" s="33"/>
      <c r="J457" s="34"/>
      <c r="K457" s="30"/>
      <c r="L457" s="30"/>
      <c r="M457" s="38"/>
      <c r="N457" s="38"/>
      <c r="O457" s="38"/>
      <c r="P457" s="31"/>
      <c r="Q457" s="30"/>
      <c r="R457" s="30"/>
      <c r="S457" s="30"/>
      <c r="T457" s="30"/>
      <c r="U457" s="30"/>
      <c r="V457" s="30"/>
      <c r="W457" s="31"/>
      <c r="X457" s="30"/>
      <c r="Y457" s="30"/>
      <c r="Z457" s="30"/>
      <c r="AA457" s="31"/>
      <c r="AB457" s="23"/>
      <c r="AC457" s="23"/>
      <c r="AD457" s="32"/>
      <c r="AE457" s="30"/>
      <c r="AF457" s="30"/>
      <c r="AG457" s="30"/>
      <c r="AH457" s="30"/>
      <c r="AI457" s="30"/>
      <c r="AJ457" s="30"/>
      <c r="AK457" s="30"/>
      <c r="AL457" s="30"/>
      <c r="AM457" s="23"/>
      <c r="AN457" s="23"/>
      <c r="AO457" s="32"/>
      <c r="AP457" s="356"/>
    </row>
    <row r="458" spans="1:42" s="361" customFormat="1" x14ac:dyDescent="0.25">
      <c r="A458" s="186"/>
      <c r="B458" s="43"/>
      <c r="C458" s="33"/>
      <c r="D458" s="34"/>
      <c r="E458" s="33"/>
      <c r="F458" s="34"/>
      <c r="G458" s="34"/>
      <c r="H458" s="33"/>
      <c r="I458" s="33"/>
      <c r="J458" s="34"/>
      <c r="K458" s="30"/>
      <c r="L458" s="30"/>
      <c r="M458" s="38"/>
      <c r="N458" s="38"/>
      <c r="O458" s="38"/>
      <c r="P458" s="31"/>
      <c r="Q458" s="30"/>
      <c r="R458" s="30"/>
      <c r="S458" s="30"/>
      <c r="T458" s="30"/>
      <c r="U458" s="30"/>
      <c r="V458" s="30"/>
      <c r="W458" s="31"/>
      <c r="X458" s="30"/>
      <c r="Y458" s="30"/>
      <c r="Z458" s="30"/>
      <c r="AA458" s="31"/>
      <c r="AB458" s="23"/>
      <c r="AC458" s="23"/>
      <c r="AD458" s="32"/>
      <c r="AE458" s="30"/>
      <c r="AF458" s="30"/>
      <c r="AG458" s="30"/>
      <c r="AH458" s="30"/>
      <c r="AI458" s="30"/>
      <c r="AJ458" s="30"/>
      <c r="AK458" s="30"/>
      <c r="AL458" s="30"/>
      <c r="AM458" s="23"/>
      <c r="AN458" s="23"/>
      <c r="AO458" s="32"/>
      <c r="AP458" s="356"/>
    </row>
    <row r="459" spans="1:42" s="361" customFormat="1" x14ac:dyDescent="0.25">
      <c r="A459" s="186"/>
      <c r="B459" s="43"/>
      <c r="C459" s="33"/>
      <c r="D459" s="34"/>
      <c r="E459" s="33"/>
      <c r="F459" s="34"/>
      <c r="G459" s="34"/>
      <c r="H459" s="33"/>
      <c r="I459" s="33"/>
      <c r="J459" s="34"/>
      <c r="K459" s="30"/>
      <c r="L459" s="30"/>
      <c r="M459" s="38"/>
      <c r="N459" s="38"/>
      <c r="O459" s="38"/>
      <c r="P459" s="31"/>
      <c r="Q459" s="30"/>
      <c r="R459" s="30"/>
      <c r="S459" s="30"/>
      <c r="T459" s="30"/>
      <c r="U459" s="30"/>
      <c r="V459" s="30"/>
      <c r="W459" s="31"/>
      <c r="X459" s="30"/>
      <c r="Y459" s="30"/>
      <c r="Z459" s="30"/>
      <c r="AA459" s="31"/>
      <c r="AB459" s="23"/>
      <c r="AC459" s="23"/>
      <c r="AD459" s="32"/>
      <c r="AE459" s="30"/>
      <c r="AF459" s="30"/>
      <c r="AG459" s="30"/>
      <c r="AH459" s="30"/>
      <c r="AI459" s="30"/>
      <c r="AJ459" s="30"/>
      <c r="AK459" s="30"/>
      <c r="AL459" s="30"/>
      <c r="AM459" s="23"/>
      <c r="AN459" s="23"/>
      <c r="AO459" s="32"/>
      <c r="AP459" s="356"/>
    </row>
    <row r="460" spans="1:42" s="361" customFormat="1" x14ac:dyDescent="0.25">
      <c r="A460" s="186"/>
      <c r="B460" s="43"/>
      <c r="C460" s="33"/>
      <c r="D460" s="34"/>
      <c r="E460" s="33"/>
      <c r="F460" s="34"/>
      <c r="G460" s="34"/>
      <c r="H460" s="33"/>
      <c r="I460" s="33"/>
      <c r="J460" s="34"/>
      <c r="K460" s="30"/>
      <c r="L460" s="30"/>
      <c r="M460" s="38"/>
      <c r="N460" s="38"/>
      <c r="O460" s="38"/>
      <c r="P460" s="31"/>
      <c r="Q460" s="30"/>
      <c r="R460" s="30"/>
      <c r="S460" s="30"/>
      <c r="T460" s="30"/>
      <c r="U460" s="30"/>
      <c r="V460" s="30"/>
      <c r="W460" s="31"/>
      <c r="X460" s="30"/>
      <c r="Y460" s="30"/>
      <c r="Z460" s="30"/>
      <c r="AA460" s="31"/>
      <c r="AB460" s="23"/>
      <c r="AC460" s="23"/>
      <c r="AD460" s="32"/>
      <c r="AE460" s="30"/>
      <c r="AF460" s="30"/>
      <c r="AG460" s="30"/>
      <c r="AH460" s="30"/>
      <c r="AI460" s="30"/>
      <c r="AJ460" s="30"/>
      <c r="AK460" s="30"/>
      <c r="AL460" s="30"/>
      <c r="AM460" s="23"/>
      <c r="AN460" s="23"/>
      <c r="AO460" s="32"/>
      <c r="AP460" s="356"/>
    </row>
    <row r="461" spans="1:42" s="361" customFormat="1" x14ac:dyDescent="0.25">
      <c r="A461" s="186"/>
      <c r="B461" s="43"/>
      <c r="C461" s="33"/>
      <c r="D461" s="34"/>
      <c r="E461" s="33"/>
      <c r="F461" s="34"/>
      <c r="G461" s="34"/>
      <c r="H461" s="33"/>
      <c r="I461" s="33"/>
      <c r="J461" s="34"/>
      <c r="K461" s="30"/>
      <c r="L461" s="30"/>
      <c r="M461" s="38"/>
      <c r="N461" s="38"/>
      <c r="O461" s="38"/>
      <c r="P461" s="31"/>
      <c r="Q461" s="30"/>
      <c r="R461" s="30"/>
      <c r="S461" s="30"/>
      <c r="T461" s="30"/>
      <c r="U461" s="30"/>
      <c r="V461" s="30"/>
      <c r="W461" s="31"/>
      <c r="X461" s="30"/>
      <c r="Y461" s="30"/>
      <c r="Z461" s="30"/>
      <c r="AA461" s="31"/>
      <c r="AB461" s="23"/>
      <c r="AC461" s="23"/>
      <c r="AD461" s="32"/>
      <c r="AE461" s="30"/>
      <c r="AF461" s="30"/>
      <c r="AG461" s="30"/>
      <c r="AH461" s="30"/>
      <c r="AI461" s="30"/>
      <c r="AJ461" s="30"/>
      <c r="AK461" s="30"/>
      <c r="AL461" s="30"/>
      <c r="AM461" s="23"/>
      <c r="AN461" s="23"/>
      <c r="AO461" s="32"/>
      <c r="AP461" s="356"/>
    </row>
    <row r="462" spans="1:42" s="361" customFormat="1" x14ac:dyDescent="0.25">
      <c r="A462" s="186"/>
      <c r="B462" s="43"/>
      <c r="C462" s="33"/>
      <c r="D462" s="34"/>
      <c r="E462" s="33"/>
      <c r="F462" s="34"/>
      <c r="G462" s="34"/>
      <c r="H462" s="33"/>
      <c r="I462" s="33"/>
      <c r="J462" s="34"/>
      <c r="K462" s="30"/>
      <c r="L462" s="30"/>
      <c r="M462" s="38"/>
      <c r="N462" s="38"/>
      <c r="O462" s="38"/>
      <c r="P462" s="31"/>
      <c r="Q462" s="30"/>
      <c r="R462" s="30"/>
      <c r="S462" s="30"/>
      <c r="T462" s="30"/>
      <c r="U462" s="30"/>
      <c r="V462" s="30"/>
      <c r="W462" s="31"/>
      <c r="X462" s="30"/>
      <c r="Y462" s="30"/>
      <c r="Z462" s="30"/>
      <c r="AA462" s="31"/>
      <c r="AB462" s="23"/>
      <c r="AC462" s="23"/>
      <c r="AD462" s="32"/>
      <c r="AE462" s="30"/>
      <c r="AF462" s="30"/>
      <c r="AG462" s="30"/>
      <c r="AH462" s="30"/>
      <c r="AI462" s="30"/>
      <c r="AJ462" s="30"/>
      <c r="AK462" s="30"/>
      <c r="AL462" s="30"/>
      <c r="AM462" s="23"/>
      <c r="AN462" s="23"/>
      <c r="AO462" s="32"/>
      <c r="AP462" s="356"/>
    </row>
    <row r="463" spans="1:42" s="361" customFormat="1" x14ac:dyDescent="0.25">
      <c r="A463" s="186"/>
      <c r="B463" s="43"/>
      <c r="C463" s="37"/>
      <c r="D463" s="30"/>
      <c r="E463" s="37"/>
      <c r="F463" s="30"/>
      <c r="G463" s="30"/>
      <c r="H463" s="37"/>
      <c r="I463" s="37"/>
      <c r="J463" s="30"/>
      <c r="K463" s="187"/>
      <c r="L463" s="187"/>
      <c r="M463" s="156"/>
      <c r="N463" s="156"/>
      <c r="O463" s="156"/>
      <c r="P463" s="22"/>
      <c r="Q463" s="187"/>
      <c r="R463" s="187"/>
      <c r="S463" s="187"/>
      <c r="T463" s="187"/>
      <c r="U463" s="187"/>
      <c r="V463" s="187"/>
      <c r="W463" s="22"/>
      <c r="X463" s="187"/>
      <c r="Y463" s="187"/>
      <c r="Z463" s="187"/>
      <c r="AA463" s="22"/>
      <c r="AB463" s="25"/>
      <c r="AC463" s="25"/>
      <c r="AD463" s="21"/>
      <c r="AE463" s="187"/>
      <c r="AF463" s="187"/>
      <c r="AG463" s="187"/>
      <c r="AH463" s="187"/>
      <c r="AI463" s="187"/>
      <c r="AJ463" s="187"/>
      <c r="AK463" s="187"/>
      <c r="AL463" s="187"/>
      <c r="AM463" s="25"/>
      <c r="AN463" s="25"/>
      <c r="AO463" s="21"/>
      <c r="AP463" s="363"/>
    </row>
    <row r="464" spans="1:42" s="361" customFormat="1" x14ac:dyDescent="0.25">
      <c r="A464" s="186"/>
      <c r="B464" s="43"/>
      <c r="C464" s="37"/>
      <c r="D464" s="30"/>
      <c r="E464" s="37"/>
      <c r="F464" s="30"/>
      <c r="G464" s="30"/>
      <c r="H464" s="37"/>
      <c r="I464" s="37"/>
      <c r="J464" s="30"/>
      <c r="K464" s="187"/>
      <c r="L464" s="187"/>
      <c r="M464" s="156"/>
      <c r="N464" s="156"/>
      <c r="O464" s="156"/>
      <c r="P464" s="22"/>
      <c r="Q464" s="187"/>
      <c r="R464" s="187"/>
      <c r="S464" s="187"/>
      <c r="T464" s="187"/>
      <c r="U464" s="187"/>
      <c r="V464" s="187"/>
      <c r="W464" s="22"/>
      <c r="X464" s="187"/>
      <c r="Y464" s="187"/>
      <c r="Z464" s="187"/>
      <c r="AA464" s="22"/>
      <c r="AB464" s="25"/>
      <c r="AC464" s="25"/>
      <c r="AD464" s="21"/>
      <c r="AE464" s="187"/>
      <c r="AF464" s="187"/>
      <c r="AG464" s="187"/>
      <c r="AH464" s="187"/>
      <c r="AI464" s="187"/>
      <c r="AJ464" s="187"/>
      <c r="AK464" s="187"/>
      <c r="AL464" s="187"/>
      <c r="AM464" s="25"/>
      <c r="AN464" s="25"/>
      <c r="AO464" s="21"/>
      <c r="AP464" s="363"/>
    </row>
    <row r="465" spans="1:42" s="361" customFormat="1" x14ac:dyDescent="0.25">
      <c r="A465" s="186"/>
      <c r="B465" s="43"/>
      <c r="C465" s="37"/>
      <c r="D465" s="30"/>
      <c r="E465" s="37"/>
      <c r="F465" s="30"/>
      <c r="G465" s="30"/>
      <c r="H465" s="37"/>
      <c r="I465" s="37"/>
      <c r="J465" s="30"/>
      <c r="K465" s="187"/>
      <c r="L465" s="187"/>
      <c r="M465" s="156"/>
      <c r="N465" s="156"/>
      <c r="O465" s="156"/>
      <c r="P465" s="22"/>
      <c r="Q465" s="187"/>
      <c r="R465" s="187"/>
      <c r="S465" s="187"/>
      <c r="T465" s="187"/>
      <c r="U465" s="187"/>
      <c r="V465" s="187"/>
      <c r="W465" s="22"/>
      <c r="X465" s="187"/>
      <c r="Y465" s="187"/>
      <c r="Z465" s="187"/>
      <c r="AA465" s="22"/>
      <c r="AB465" s="25"/>
      <c r="AC465" s="25"/>
      <c r="AD465" s="21"/>
      <c r="AE465" s="187"/>
      <c r="AF465" s="187"/>
      <c r="AG465" s="187"/>
      <c r="AH465" s="187"/>
      <c r="AI465" s="187"/>
      <c r="AJ465" s="187"/>
      <c r="AK465" s="187"/>
      <c r="AL465" s="187"/>
      <c r="AM465" s="25"/>
      <c r="AN465" s="25"/>
      <c r="AO465" s="21"/>
      <c r="AP465" s="363"/>
    </row>
    <row r="466" spans="1:42" s="361" customFormat="1" x14ac:dyDescent="0.25">
      <c r="A466" s="186"/>
      <c r="B466" s="43"/>
      <c r="C466" s="37"/>
      <c r="D466" s="30"/>
      <c r="E466" s="37"/>
      <c r="F466" s="30"/>
      <c r="G466" s="30"/>
      <c r="H466" s="37"/>
      <c r="I466" s="37"/>
      <c r="J466" s="30"/>
      <c r="K466" s="187"/>
      <c r="L466" s="187"/>
      <c r="M466" s="156"/>
      <c r="N466" s="156"/>
      <c r="O466" s="156"/>
      <c r="P466" s="22"/>
      <c r="Q466" s="187"/>
      <c r="R466" s="187"/>
      <c r="S466" s="187"/>
      <c r="T466" s="187"/>
      <c r="U466" s="187"/>
      <c r="V466" s="187"/>
      <c r="W466" s="22"/>
      <c r="X466" s="187"/>
      <c r="Y466" s="187"/>
      <c r="Z466" s="187"/>
      <c r="AA466" s="22"/>
      <c r="AB466" s="25"/>
      <c r="AC466" s="25"/>
      <c r="AD466" s="21"/>
      <c r="AE466" s="187"/>
      <c r="AF466" s="187"/>
      <c r="AG466" s="187"/>
      <c r="AH466" s="187"/>
      <c r="AI466" s="187"/>
      <c r="AJ466" s="187"/>
      <c r="AK466" s="187"/>
      <c r="AL466" s="187"/>
      <c r="AM466" s="25"/>
      <c r="AN466" s="25"/>
      <c r="AO466" s="21"/>
      <c r="AP466" s="363"/>
    </row>
    <row r="467" spans="1:42" s="361" customFormat="1" x14ac:dyDescent="0.25">
      <c r="A467" s="186"/>
      <c r="B467" s="43"/>
      <c r="C467" s="37"/>
      <c r="D467" s="30"/>
      <c r="E467" s="37"/>
      <c r="F467" s="30"/>
      <c r="G467" s="30"/>
      <c r="H467" s="37"/>
      <c r="I467" s="37"/>
      <c r="J467" s="30"/>
      <c r="K467" s="187"/>
      <c r="L467" s="187"/>
      <c r="M467" s="156"/>
      <c r="N467" s="156"/>
      <c r="O467" s="156"/>
      <c r="P467" s="22"/>
      <c r="Q467" s="187"/>
      <c r="R467" s="187"/>
      <c r="S467" s="187"/>
      <c r="T467" s="187"/>
      <c r="U467" s="187"/>
      <c r="V467" s="187"/>
      <c r="W467" s="22"/>
      <c r="X467" s="187"/>
      <c r="Y467" s="187"/>
      <c r="Z467" s="187"/>
      <c r="AA467" s="22"/>
      <c r="AB467" s="25"/>
      <c r="AC467" s="25"/>
      <c r="AD467" s="21"/>
      <c r="AE467" s="187"/>
      <c r="AF467" s="187"/>
      <c r="AG467" s="187"/>
      <c r="AH467" s="187"/>
      <c r="AI467" s="187"/>
      <c r="AJ467" s="187"/>
      <c r="AK467" s="187"/>
      <c r="AL467" s="187"/>
      <c r="AM467" s="25"/>
      <c r="AN467" s="25"/>
      <c r="AO467" s="21"/>
      <c r="AP467" s="363"/>
    </row>
    <row r="468" spans="1:42" s="361" customFormat="1" x14ac:dyDescent="0.25">
      <c r="A468" s="186"/>
      <c r="B468" s="43"/>
      <c r="C468" s="37"/>
      <c r="D468" s="30"/>
      <c r="E468" s="37"/>
      <c r="F468" s="30"/>
      <c r="G468" s="30"/>
      <c r="H468" s="37"/>
      <c r="I468" s="37"/>
      <c r="J468" s="30"/>
      <c r="K468" s="187"/>
      <c r="L468" s="187"/>
      <c r="M468" s="156"/>
      <c r="N468" s="156"/>
      <c r="O468" s="156"/>
      <c r="P468" s="22"/>
      <c r="Q468" s="187"/>
      <c r="R468" s="187"/>
      <c r="S468" s="187"/>
      <c r="T468" s="187"/>
      <c r="U468" s="187"/>
      <c r="V468" s="187"/>
      <c r="W468" s="22"/>
      <c r="X468" s="187"/>
      <c r="Y468" s="187"/>
      <c r="Z468" s="187"/>
      <c r="AA468" s="22"/>
      <c r="AB468" s="25"/>
      <c r="AC468" s="25"/>
      <c r="AD468" s="21"/>
      <c r="AE468" s="187"/>
      <c r="AF468" s="187"/>
      <c r="AG468" s="187"/>
      <c r="AH468" s="187"/>
      <c r="AI468" s="187"/>
      <c r="AJ468" s="187"/>
      <c r="AK468" s="187"/>
      <c r="AL468" s="187"/>
      <c r="AM468" s="25"/>
      <c r="AN468" s="25"/>
      <c r="AO468" s="21"/>
      <c r="AP468" s="363"/>
    </row>
    <row r="469" spans="1:42" s="361" customFormat="1" x14ac:dyDescent="0.25">
      <c r="A469" s="186"/>
      <c r="B469" s="43"/>
      <c r="C469" s="37"/>
      <c r="D469" s="30"/>
      <c r="E469" s="37"/>
      <c r="F469" s="30"/>
      <c r="G469" s="30"/>
      <c r="H469" s="37"/>
      <c r="I469" s="37"/>
      <c r="J469" s="30"/>
      <c r="K469" s="187"/>
      <c r="L469" s="187"/>
      <c r="M469" s="156"/>
      <c r="N469" s="156"/>
      <c r="O469" s="156"/>
      <c r="P469" s="22"/>
      <c r="Q469" s="187"/>
      <c r="R469" s="187"/>
      <c r="S469" s="187"/>
      <c r="T469" s="187"/>
      <c r="U469" s="187"/>
      <c r="V469" s="187"/>
      <c r="W469" s="22"/>
      <c r="X469" s="187"/>
      <c r="Y469" s="187"/>
      <c r="Z469" s="187"/>
      <c r="AA469" s="22"/>
      <c r="AB469" s="25"/>
      <c r="AC469" s="25"/>
      <c r="AD469" s="21"/>
      <c r="AE469" s="187"/>
      <c r="AF469" s="187"/>
      <c r="AG469" s="187"/>
      <c r="AH469" s="187"/>
      <c r="AI469" s="187"/>
      <c r="AJ469" s="187"/>
      <c r="AK469" s="187"/>
      <c r="AL469" s="187"/>
      <c r="AM469" s="25"/>
      <c r="AN469" s="25"/>
      <c r="AO469" s="21"/>
      <c r="AP469" s="363"/>
    </row>
    <row r="470" spans="1:42" s="361" customFormat="1" x14ac:dyDescent="0.25">
      <c r="A470" s="186"/>
      <c r="B470" s="43"/>
      <c r="C470" s="37"/>
      <c r="D470" s="30"/>
      <c r="E470" s="37"/>
      <c r="F470" s="30"/>
      <c r="G470" s="30"/>
      <c r="H470" s="37"/>
      <c r="I470" s="37"/>
      <c r="J470" s="30"/>
      <c r="K470" s="187"/>
      <c r="L470" s="187"/>
      <c r="M470" s="156"/>
      <c r="N470" s="156"/>
      <c r="O470" s="156"/>
      <c r="P470" s="22"/>
      <c r="Q470" s="187"/>
      <c r="R470" s="187"/>
      <c r="S470" s="187"/>
      <c r="T470" s="187"/>
      <c r="U470" s="187"/>
      <c r="V470" s="187"/>
      <c r="W470" s="22"/>
      <c r="X470" s="187"/>
      <c r="Y470" s="187"/>
      <c r="Z470" s="187"/>
      <c r="AA470" s="22"/>
      <c r="AB470" s="25"/>
      <c r="AC470" s="25"/>
      <c r="AD470" s="21"/>
      <c r="AE470" s="187"/>
      <c r="AF470" s="187"/>
      <c r="AG470" s="187"/>
      <c r="AH470" s="187"/>
      <c r="AI470" s="187"/>
      <c r="AJ470" s="187"/>
      <c r="AK470" s="187"/>
      <c r="AL470" s="187"/>
      <c r="AM470" s="25"/>
      <c r="AN470" s="25"/>
      <c r="AO470" s="21"/>
      <c r="AP470" s="363"/>
    </row>
    <row r="471" spans="1:42" s="361" customFormat="1" x14ac:dyDescent="0.25">
      <c r="A471" s="186"/>
      <c r="B471" s="43"/>
      <c r="C471" s="37"/>
      <c r="D471" s="30"/>
      <c r="E471" s="37"/>
      <c r="F471" s="30"/>
      <c r="G471" s="30"/>
      <c r="H471" s="37"/>
      <c r="I471" s="37"/>
      <c r="J471" s="30"/>
      <c r="K471" s="187"/>
      <c r="L471" s="187"/>
      <c r="M471" s="156"/>
      <c r="N471" s="156"/>
      <c r="O471" s="156"/>
      <c r="P471" s="22"/>
      <c r="Q471" s="187"/>
      <c r="R471" s="187"/>
      <c r="S471" s="187"/>
      <c r="T471" s="187"/>
      <c r="U471" s="187"/>
      <c r="V471" s="187"/>
      <c r="W471" s="22"/>
      <c r="X471" s="187"/>
      <c r="Y471" s="187"/>
      <c r="Z471" s="187"/>
      <c r="AA471" s="22"/>
      <c r="AB471" s="25"/>
      <c r="AC471" s="25"/>
      <c r="AD471" s="21"/>
      <c r="AE471" s="187"/>
      <c r="AF471" s="187"/>
      <c r="AG471" s="187"/>
      <c r="AH471" s="187"/>
      <c r="AI471" s="187"/>
      <c r="AJ471" s="187"/>
      <c r="AK471" s="187"/>
      <c r="AL471" s="187"/>
      <c r="AM471" s="25"/>
      <c r="AN471" s="25"/>
      <c r="AO471" s="21"/>
      <c r="AP471" s="363"/>
    </row>
    <row r="472" spans="1:42" s="361" customFormat="1" x14ac:dyDescent="0.25">
      <c r="A472" s="186"/>
      <c r="B472" s="43"/>
      <c r="C472" s="37"/>
      <c r="D472" s="30"/>
      <c r="E472" s="37"/>
      <c r="F472" s="30"/>
      <c r="G472" s="30"/>
      <c r="H472" s="37"/>
      <c r="I472" s="37"/>
      <c r="J472" s="30"/>
      <c r="K472" s="187"/>
      <c r="L472" s="187"/>
      <c r="M472" s="156"/>
      <c r="N472" s="156"/>
      <c r="O472" s="156"/>
      <c r="P472" s="22"/>
      <c r="Q472" s="187"/>
      <c r="R472" s="187"/>
      <c r="S472" s="187"/>
      <c r="T472" s="187"/>
      <c r="U472" s="187"/>
      <c r="V472" s="187"/>
      <c r="W472" s="22"/>
      <c r="X472" s="187"/>
      <c r="Y472" s="187"/>
      <c r="Z472" s="187"/>
      <c r="AA472" s="22"/>
      <c r="AB472" s="25"/>
      <c r="AC472" s="25"/>
      <c r="AD472" s="21"/>
      <c r="AE472" s="187"/>
      <c r="AF472" s="187"/>
      <c r="AG472" s="187"/>
      <c r="AH472" s="187"/>
      <c r="AI472" s="187"/>
      <c r="AJ472" s="187"/>
      <c r="AK472" s="187"/>
      <c r="AL472" s="187"/>
      <c r="AM472" s="25"/>
      <c r="AN472" s="25"/>
      <c r="AO472" s="21"/>
      <c r="AP472" s="363"/>
    </row>
    <row r="473" spans="1:42" s="361" customFormat="1" x14ac:dyDescent="0.25">
      <c r="A473" s="186"/>
      <c r="B473" s="43"/>
      <c r="C473" s="37"/>
      <c r="D473" s="30"/>
      <c r="E473" s="37"/>
      <c r="F473" s="30"/>
      <c r="G473" s="30"/>
      <c r="H473" s="37"/>
      <c r="I473" s="37"/>
      <c r="J473" s="30"/>
      <c r="K473" s="187"/>
      <c r="L473" s="187"/>
      <c r="M473" s="156"/>
      <c r="N473" s="156"/>
      <c r="O473" s="156"/>
      <c r="P473" s="22"/>
      <c r="Q473" s="187"/>
      <c r="R473" s="187"/>
      <c r="S473" s="187"/>
      <c r="T473" s="187"/>
      <c r="U473" s="187"/>
      <c r="V473" s="187"/>
      <c r="W473" s="22"/>
      <c r="X473" s="187"/>
      <c r="Y473" s="187"/>
      <c r="Z473" s="187"/>
      <c r="AA473" s="22"/>
      <c r="AB473" s="25"/>
      <c r="AC473" s="25"/>
      <c r="AD473" s="21"/>
      <c r="AE473" s="187"/>
      <c r="AF473" s="187"/>
      <c r="AG473" s="187"/>
      <c r="AH473" s="187"/>
      <c r="AI473" s="187"/>
      <c r="AJ473" s="187"/>
      <c r="AK473" s="187"/>
      <c r="AL473" s="187"/>
      <c r="AM473" s="25"/>
      <c r="AN473" s="25"/>
      <c r="AO473" s="21"/>
      <c r="AP473" s="363"/>
    </row>
    <row r="474" spans="1:42" s="361" customFormat="1" x14ac:dyDescent="0.25">
      <c r="A474" s="186"/>
      <c r="B474" s="43"/>
      <c r="C474" s="37"/>
      <c r="D474" s="30"/>
      <c r="E474" s="37"/>
      <c r="F474" s="30"/>
      <c r="G474" s="30"/>
      <c r="H474" s="37"/>
      <c r="I474" s="37"/>
      <c r="J474" s="30"/>
      <c r="K474" s="187"/>
      <c r="L474" s="187"/>
      <c r="M474" s="156"/>
      <c r="N474" s="156"/>
      <c r="O474" s="156"/>
      <c r="P474" s="22"/>
      <c r="Q474" s="187"/>
      <c r="R474" s="187"/>
      <c r="S474" s="187"/>
      <c r="T474" s="187"/>
      <c r="U474" s="187"/>
      <c r="V474" s="187"/>
      <c r="W474" s="22"/>
      <c r="X474" s="187"/>
      <c r="Y474" s="187"/>
      <c r="Z474" s="187"/>
      <c r="AA474" s="22"/>
      <c r="AB474" s="25"/>
      <c r="AC474" s="25"/>
      <c r="AD474" s="21"/>
      <c r="AE474" s="187"/>
      <c r="AF474" s="187"/>
      <c r="AG474" s="187"/>
      <c r="AH474" s="187"/>
      <c r="AI474" s="187"/>
      <c r="AJ474" s="187"/>
      <c r="AK474" s="187"/>
      <c r="AL474" s="187"/>
      <c r="AM474" s="25"/>
      <c r="AN474" s="25"/>
      <c r="AO474" s="21"/>
      <c r="AP474" s="363"/>
    </row>
    <row r="475" spans="1:42" s="361" customFormat="1" x14ac:dyDescent="0.25">
      <c r="A475" s="186"/>
      <c r="B475" s="43"/>
      <c r="C475" s="37"/>
      <c r="D475" s="30"/>
      <c r="E475" s="37"/>
      <c r="F475" s="30"/>
      <c r="G475" s="30"/>
      <c r="H475" s="37"/>
      <c r="I475" s="37"/>
      <c r="J475" s="30"/>
      <c r="K475" s="187"/>
      <c r="L475" s="187"/>
      <c r="M475" s="156"/>
      <c r="N475" s="156"/>
      <c r="O475" s="156"/>
      <c r="P475" s="22"/>
      <c r="Q475" s="187"/>
      <c r="R475" s="187"/>
      <c r="S475" s="187"/>
      <c r="T475" s="187"/>
      <c r="U475" s="187"/>
      <c r="V475" s="187"/>
      <c r="W475" s="22"/>
      <c r="X475" s="187"/>
      <c r="Y475" s="187"/>
      <c r="Z475" s="187"/>
      <c r="AA475" s="22"/>
      <c r="AB475" s="25"/>
      <c r="AC475" s="25"/>
      <c r="AD475" s="21"/>
      <c r="AE475" s="187"/>
      <c r="AF475" s="187"/>
      <c r="AG475" s="187"/>
      <c r="AH475" s="187"/>
      <c r="AI475" s="187"/>
      <c r="AJ475" s="187"/>
      <c r="AK475" s="187"/>
      <c r="AL475" s="187"/>
      <c r="AM475" s="25"/>
      <c r="AN475" s="25"/>
      <c r="AO475" s="21"/>
      <c r="AP475" s="363"/>
    </row>
    <row r="476" spans="1:42" s="361" customFormat="1" x14ac:dyDescent="0.25">
      <c r="A476" s="186"/>
      <c r="B476" s="43"/>
      <c r="C476" s="22"/>
      <c r="D476" s="187"/>
      <c r="E476" s="22"/>
      <c r="F476" s="187"/>
      <c r="G476" s="187"/>
      <c r="H476" s="22"/>
      <c r="I476" s="22"/>
      <c r="J476" s="187"/>
      <c r="K476" s="187"/>
      <c r="L476" s="187"/>
      <c r="M476" s="156"/>
      <c r="N476" s="156"/>
      <c r="O476" s="156"/>
      <c r="P476" s="22"/>
      <c r="Q476" s="187"/>
      <c r="R476" s="187"/>
      <c r="S476" s="187"/>
      <c r="T476" s="187"/>
      <c r="U476" s="187"/>
      <c r="V476" s="187"/>
      <c r="W476" s="22"/>
      <c r="X476" s="187"/>
      <c r="Y476" s="187"/>
      <c r="Z476" s="187"/>
      <c r="AA476" s="22"/>
      <c r="AB476" s="25"/>
      <c r="AC476" s="25"/>
      <c r="AD476" s="21"/>
      <c r="AE476" s="187"/>
      <c r="AF476" s="187"/>
      <c r="AG476" s="187"/>
      <c r="AH476" s="187"/>
      <c r="AI476" s="187"/>
      <c r="AJ476" s="187"/>
      <c r="AK476" s="187"/>
      <c r="AL476" s="187"/>
      <c r="AM476" s="25"/>
      <c r="AN476" s="25"/>
      <c r="AO476" s="21"/>
      <c r="AP476" s="363"/>
    </row>
    <row r="477" spans="1:42" s="361" customFormat="1" x14ac:dyDescent="0.25">
      <c r="A477" s="186"/>
      <c r="B477" s="43"/>
      <c r="C477" s="22"/>
      <c r="D477" s="187"/>
      <c r="E477" s="22"/>
      <c r="F477" s="187"/>
      <c r="G477" s="187"/>
      <c r="H477" s="22"/>
      <c r="I477" s="22"/>
      <c r="J477" s="187"/>
      <c r="K477" s="187"/>
      <c r="L477" s="187"/>
      <c r="M477" s="156"/>
      <c r="N477" s="156"/>
      <c r="O477" s="156"/>
      <c r="P477" s="22"/>
      <c r="Q477" s="187"/>
      <c r="R477" s="187"/>
      <c r="S477" s="187"/>
      <c r="T477" s="187"/>
      <c r="U477" s="187"/>
      <c r="V477" s="187"/>
      <c r="W477" s="22"/>
      <c r="X477" s="187"/>
      <c r="Y477" s="187"/>
      <c r="Z477" s="187"/>
      <c r="AA477" s="22"/>
      <c r="AB477" s="25"/>
      <c r="AC477" s="25"/>
      <c r="AD477" s="21"/>
      <c r="AE477" s="187"/>
      <c r="AF477" s="187"/>
      <c r="AG477" s="187"/>
      <c r="AH477" s="187"/>
      <c r="AI477" s="187"/>
      <c r="AJ477" s="187"/>
      <c r="AK477" s="187"/>
      <c r="AL477" s="187"/>
      <c r="AM477" s="25"/>
      <c r="AN477" s="25"/>
      <c r="AO477" s="21"/>
      <c r="AP477" s="363"/>
    </row>
  </sheetData>
  <mergeCells count="30">
    <mergeCell ref="C1:AO2"/>
    <mergeCell ref="C3:D4"/>
    <mergeCell ref="E3:F4"/>
    <mergeCell ref="G3:H4"/>
    <mergeCell ref="I3:J4"/>
    <mergeCell ref="K3:L3"/>
    <mergeCell ref="M3:M5"/>
    <mergeCell ref="N3:N5"/>
    <mergeCell ref="O3:O5"/>
    <mergeCell ref="P3:Q4"/>
    <mergeCell ref="K4:K5"/>
    <mergeCell ref="W3:X4"/>
    <mergeCell ref="Y3:Z4"/>
    <mergeCell ref="AA3:AB4"/>
    <mergeCell ref="AC3:AD4"/>
    <mergeCell ref="L4:L5"/>
    <mergeCell ref="R3:U3"/>
    <mergeCell ref="AM4:AM5"/>
    <mergeCell ref="AN4:AN5"/>
    <mergeCell ref="AO4:AO5"/>
    <mergeCell ref="R4:R5"/>
    <mergeCell ref="S4:S5"/>
    <mergeCell ref="T4:T5"/>
    <mergeCell ref="U4:U5"/>
    <mergeCell ref="AM3:AO3"/>
    <mergeCell ref="V4:V5"/>
    <mergeCell ref="AG3:AH4"/>
    <mergeCell ref="AI3:AJ4"/>
    <mergeCell ref="AK3:AL4"/>
    <mergeCell ref="AE3:AF4"/>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BF7E7-6FDA-455A-ADC7-7C64FC76B48F}">
  <dimension ref="A1:AI507"/>
  <sheetViews>
    <sheetView topLeftCell="C1" zoomScaleNormal="100" workbookViewId="0">
      <pane ySplit="5" topLeftCell="A6" activePane="bottomLeft" state="frozen"/>
      <selection pane="bottomLeft" activeCell="E9" sqref="E9"/>
    </sheetView>
  </sheetViews>
  <sheetFormatPr baseColWidth="10" defaultRowHeight="15" x14ac:dyDescent="0.25"/>
  <cols>
    <col min="1" max="1" width="10.5703125" customWidth="1"/>
    <col min="2" max="2" width="11.42578125" style="43"/>
    <col min="3" max="3" width="14.85546875" bestFit="1" customWidth="1"/>
    <col min="7" max="7" width="13.5703125" bestFit="1" customWidth="1"/>
    <col min="8" max="8" width="17.7109375" bestFit="1" customWidth="1"/>
    <col min="9" max="9" width="12" customWidth="1"/>
    <col min="13" max="13" width="20.85546875" bestFit="1" customWidth="1"/>
    <col min="14" max="14" width="6.85546875" bestFit="1" customWidth="1"/>
    <col min="15" max="15" width="6.42578125" bestFit="1" customWidth="1"/>
    <col min="26" max="26" width="15.5703125" bestFit="1" customWidth="1"/>
    <col min="27" max="27" width="12.85546875" customWidth="1"/>
    <col min="28" max="28" width="12.5703125" customWidth="1"/>
    <col min="29" max="29" width="18.7109375" bestFit="1" customWidth="1"/>
    <col min="30" max="31" width="22.42578125" bestFit="1" customWidth="1"/>
    <col min="32" max="32" width="49.85546875" style="361" customWidth="1"/>
    <col min="33" max="33" width="85" style="361" customWidth="1"/>
    <col min="34" max="34" width="44.85546875" style="361" customWidth="1"/>
    <col min="35" max="35" width="87" style="361" customWidth="1"/>
  </cols>
  <sheetData>
    <row r="1" spans="1:35" s="42" customFormat="1" ht="15.75" thickTop="1" x14ac:dyDescent="0.25">
      <c r="B1" s="43"/>
      <c r="C1" s="845" t="s">
        <v>192</v>
      </c>
      <c r="D1" s="846"/>
      <c r="E1" s="846"/>
      <c r="F1" s="846"/>
      <c r="G1" s="846"/>
      <c r="H1" s="846"/>
      <c r="I1" s="846"/>
      <c r="J1" s="846"/>
      <c r="K1" s="846"/>
      <c r="L1" s="846"/>
      <c r="M1" s="846"/>
      <c r="N1" s="846"/>
      <c r="O1" s="846"/>
      <c r="P1" s="846"/>
      <c r="Q1" s="846"/>
      <c r="R1" s="846"/>
      <c r="S1" s="846"/>
      <c r="T1" s="846"/>
      <c r="U1" s="846"/>
      <c r="V1" s="846"/>
      <c r="W1" s="846"/>
      <c r="X1" s="863"/>
      <c r="Y1" s="864"/>
      <c r="Z1" s="864"/>
      <c r="AA1" s="864"/>
      <c r="AB1" s="864"/>
      <c r="AC1" s="864"/>
      <c r="AD1" s="168"/>
      <c r="AE1" s="849"/>
      <c r="AF1" s="353"/>
      <c r="AG1" s="354"/>
      <c r="AH1" s="354"/>
      <c r="AI1" s="354"/>
    </row>
    <row r="2" spans="1:35" s="42" customFormat="1" x14ac:dyDescent="0.25">
      <c r="B2" s="43"/>
      <c r="C2" s="847"/>
      <c r="D2" s="848"/>
      <c r="E2" s="848"/>
      <c r="F2" s="848"/>
      <c r="G2" s="848"/>
      <c r="H2" s="848"/>
      <c r="I2" s="848"/>
      <c r="J2" s="848"/>
      <c r="K2" s="848"/>
      <c r="L2" s="848"/>
      <c r="M2" s="848"/>
      <c r="N2" s="848"/>
      <c r="O2" s="848"/>
      <c r="P2" s="848"/>
      <c r="Q2" s="848"/>
      <c r="R2" s="848"/>
      <c r="S2" s="848"/>
      <c r="T2" s="848"/>
      <c r="U2" s="848"/>
      <c r="V2" s="848"/>
      <c r="W2" s="848"/>
      <c r="X2" s="865"/>
      <c r="Y2" s="866"/>
      <c r="Z2" s="866"/>
      <c r="AA2" s="866"/>
      <c r="AB2" s="866"/>
      <c r="AC2" s="866"/>
      <c r="AD2" s="169"/>
      <c r="AE2" s="850"/>
      <c r="AF2" s="353"/>
      <c r="AG2" s="354"/>
      <c r="AH2" s="354"/>
      <c r="AI2" s="354"/>
    </row>
    <row r="3" spans="1:35" s="42" customFormat="1" ht="30" customHeight="1" x14ac:dyDescent="0.25">
      <c r="B3" s="43"/>
      <c r="C3" s="851" t="s">
        <v>221</v>
      </c>
      <c r="D3" s="852"/>
      <c r="E3" s="852"/>
      <c r="F3" s="853"/>
      <c r="G3" s="854" t="s">
        <v>193</v>
      </c>
      <c r="H3" s="852"/>
      <c r="I3" s="852"/>
      <c r="J3" s="852"/>
      <c r="K3" s="852"/>
      <c r="L3" s="852"/>
      <c r="M3" s="853"/>
      <c r="N3" s="854" t="s">
        <v>202</v>
      </c>
      <c r="O3" s="852"/>
      <c r="P3" s="852"/>
      <c r="Q3" s="852"/>
      <c r="R3" s="852"/>
      <c r="S3" s="852"/>
      <c r="T3" s="852"/>
      <c r="U3" s="852"/>
      <c r="V3" s="852"/>
      <c r="W3" s="852"/>
      <c r="X3" s="854" t="s">
        <v>32</v>
      </c>
      <c r="Y3" s="852"/>
      <c r="Z3" s="852"/>
      <c r="AA3" s="852"/>
      <c r="AB3" s="852"/>
      <c r="AC3" s="852"/>
      <c r="AD3" s="370" t="s">
        <v>210</v>
      </c>
      <c r="AE3" s="373" t="s">
        <v>211</v>
      </c>
      <c r="AF3" s="353"/>
      <c r="AG3" s="354"/>
      <c r="AH3" s="354"/>
      <c r="AI3" s="354"/>
    </row>
    <row r="4" spans="1:35" s="42" customFormat="1" ht="30" customHeight="1" x14ac:dyDescent="0.25">
      <c r="B4" s="43"/>
      <c r="C4" s="351" t="s">
        <v>39</v>
      </c>
      <c r="D4" s="854" t="s">
        <v>84</v>
      </c>
      <c r="E4" s="852"/>
      <c r="F4" s="853"/>
      <c r="G4" s="855" t="s">
        <v>24</v>
      </c>
      <c r="H4" s="855" t="s">
        <v>195</v>
      </c>
      <c r="I4" s="858" t="s">
        <v>196</v>
      </c>
      <c r="J4" s="858" t="s">
        <v>218</v>
      </c>
      <c r="K4" s="855" t="s">
        <v>584</v>
      </c>
      <c r="L4" s="855" t="s">
        <v>197</v>
      </c>
      <c r="M4" s="855" t="s">
        <v>585</v>
      </c>
      <c r="N4" s="854" t="s">
        <v>101</v>
      </c>
      <c r="O4" s="862"/>
      <c r="P4" s="854" t="s">
        <v>103</v>
      </c>
      <c r="Q4" s="862"/>
      <c r="R4" s="854" t="s">
        <v>104</v>
      </c>
      <c r="S4" s="862"/>
      <c r="T4" s="854" t="s">
        <v>588</v>
      </c>
      <c r="U4" s="862"/>
      <c r="V4" s="855" t="s">
        <v>102</v>
      </c>
      <c r="W4" s="855" t="s">
        <v>111</v>
      </c>
      <c r="X4" s="854" t="s">
        <v>32</v>
      </c>
      <c r="Y4" s="862"/>
      <c r="Z4" s="370" t="s">
        <v>207</v>
      </c>
      <c r="AA4" s="867" t="s">
        <v>208</v>
      </c>
      <c r="AB4" s="858" t="s">
        <v>209</v>
      </c>
      <c r="AC4" s="870" t="s">
        <v>132</v>
      </c>
      <c r="AD4" s="855" t="s">
        <v>210</v>
      </c>
      <c r="AE4" s="860" t="s">
        <v>211</v>
      </c>
      <c r="AF4" s="353"/>
      <c r="AG4" s="354"/>
      <c r="AH4" s="354"/>
      <c r="AI4" s="354"/>
    </row>
    <row r="5" spans="1:35" s="42" customFormat="1" ht="30" x14ac:dyDescent="0.25">
      <c r="B5" s="43"/>
      <c r="C5" s="352" t="s">
        <v>580</v>
      </c>
      <c r="D5" s="350" t="s">
        <v>581</v>
      </c>
      <c r="E5" s="350" t="s">
        <v>582</v>
      </c>
      <c r="F5" s="350" t="s">
        <v>583</v>
      </c>
      <c r="G5" s="856"/>
      <c r="H5" s="857"/>
      <c r="I5" s="859"/>
      <c r="J5" s="859"/>
      <c r="K5" s="857"/>
      <c r="L5" s="857"/>
      <c r="M5" s="857"/>
      <c r="N5" s="350" t="s">
        <v>586</v>
      </c>
      <c r="O5" s="350" t="s">
        <v>587</v>
      </c>
      <c r="P5" s="366" t="s">
        <v>590</v>
      </c>
      <c r="Q5" s="367" t="s">
        <v>591</v>
      </c>
      <c r="R5" s="366" t="s">
        <v>536</v>
      </c>
      <c r="S5" s="367" t="s">
        <v>593</v>
      </c>
      <c r="T5" s="368" t="s">
        <v>592</v>
      </c>
      <c r="U5" s="369" t="s">
        <v>594</v>
      </c>
      <c r="V5" s="856"/>
      <c r="W5" s="856"/>
      <c r="X5" s="371" t="s">
        <v>63</v>
      </c>
      <c r="Y5" s="371" t="s">
        <v>64</v>
      </c>
      <c r="Z5" s="370" t="s">
        <v>589</v>
      </c>
      <c r="AA5" s="868"/>
      <c r="AB5" s="869"/>
      <c r="AC5" s="871"/>
      <c r="AD5" s="856"/>
      <c r="AE5" s="861"/>
      <c r="AF5" s="353" t="s">
        <v>625</v>
      </c>
      <c r="AG5" s="354" t="s">
        <v>22</v>
      </c>
      <c r="AH5" s="354" t="s">
        <v>624</v>
      </c>
      <c r="AI5" s="355" t="s">
        <v>23</v>
      </c>
    </row>
    <row r="6" spans="1:35" s="24" customFormat="1" ht="15" customHeight="1" x14ac:dyDescent="0.25">
      <c r="A6" s="70"/>
      <c r="B6" s="43"/>
      <c r="C6" s="180" t="s">
        <v>603</v>
      </c>
      <c r="D6" s="44">
        <v>1</v>
      </c>
      <c r="E6" s="44"/>
      <c r="F6" s="44"/>
      <c r="G6" s="57" t="s">
        <v>595</v>
      </c>
      <c r="H6" s="57" t="s">
        <v>596</v>
      </c>
      <c r="I6" s="57" t="s">
        <v>597</v>
      </c>
      <c r="J6" s="59" t="s">
        <v>598</v>
      </c>
      <c r="K6" s="176" t="s">
        <v>599</v>
      </c>
      <c r="L6" s="176" t="s">
        <v>600</v>
      </c>
      <c r="M6" s="177" t="s">
        <v>601</v>
      </c>
      <c r="N6" s="147">
        <v>1</v>
      </c>
      <c r="O6" s="44"/>
      <c r="P6" s="44">
        <v>1</v>
      </c>
      <c r="Q6" s="44"/>
      <c r="R6" s="44">
        <v>1</v>
      </c>
      <c r="S6" s="44"/>
      <c r="T6" s="44">
        <v>1</v>
      </c>
      <c r="U6" s="44"/>
      <c r="V6" s="44">
        <v>2018</v>
      </c>
      <c r="W6" s="181">
        <v>7000000</v>
      </c>
      <c r="X6" s="147">
        <v>1</v>
      </c>
      <c r="Y6" s="44"/>
      <c r="Z6" s="178">
        <v>0.6</v>
      </c>
      <c r="AA6" s="179">
        <v>43312</v>
      </c>
      <c r="AB6" s="179">
        <v>43313</v>
      </c>
      <c r="AC6" s="57" t="s">
        <v>602</v>
      </c>
      <c r="AD6" s="170"/>
      <c r="AE6" s="49"/>
      <c r="AF6" s="356" t="s">
        <v>647</v>
      </c>
      <c r="AG6" s="357" t="s">
        <v>621</v>
      </c>
      <c r="AH6" s="357"/>
      <c r="AI6" s="357" t="s">
        <v>607</v>
      </c>
    </row>
    <row r="7" spans="1:35" s="24" customFormat="1" x14ac:dyDescent="0.25">
      <c r="A7" s="70"/>
      <c r="B7" s="43"/>
      <c r="C7" s="180" t="s">
        <v>603</v>
      </c>
      <c r="D7" s="44"/>
      <c r="E7" s="44">
        <v>1</v>
      </c>
      <c r="F7" s="44"/>
      <c r="G7" s="57" t="s">
        <v>595</v>
      </c>
      <c r="H7" s="57" t="s">
        <v>596</v>
      </c>
      <c r="I7" s="57" t="s">
        <v>597</v>
      </c>
      <c r="J7" s="59" t="s">
        <v>598</v>
      </c>
      <c r="K7" s="176" t="s">
        <v>599</v>
      </c>
      <c r="L7" s="176" t="s">
        <v>600</v>
      </c>
      <c r="M7" s="177" t="s">
        <v>601</v>
      </c>
      <c r="N7" s="58"/>
      <c r="O7" s="44">
        <v>1</v>
      </c>
      <c r="P7" s="44">
        <v>1</v>
      </c>
      <c r="Q7" s="44"/>
      <c r="R7" s="44">
        <v>1</v>
      </c>
      <c r="S7" s="44"/>
      <c r="T7" s="44">
        <v>1</v>
      </c>
      <c r="U7" s="44"/>
      <c r="V7" s="44">
        <v>2013</v>
      </c>
      <c r="W7" s="181">
        <v>4500000</v>
      </c>
      <c r="X7" s="147">
        <v>1</v>
      </c>
      <c r="Y7" s="44"/>
      <c r="Z7" s="178">
        <v>0.8</v>
      </c>
      <c r="AA7" s="179">
        <v>43312</v>
      </c>
      <c r="AB7" s="179">
        <v>43313</v>
      </c>
      <c r="AC7" s="57" t="s">
        <v>602</v>
      </c>
      <c r="AD7" s="174" t="s">
        <v>604</v>
      </c>
      <c r="AE7" s="49"/>
      <c r="AF7" s="356" t="s">
        <v>648</v>
      </c>
      <c r="AG7" s="357" t="s">
        <v>622</v>
      </c>
      <c r="AH7" s="357"/>
      <c r="AI7" s="357" t="s">
        <v>607</v>
      </c>
    </row>
    <row r="8" spans="1:35" s="24" customFormat="1" x14ac:dyDescent="0.25">
      <c r="A8" s="70"/>
      <c r="B8" s="43"/>
      <c r="C8" s="180" t="s">
        <v>603</v>
      </c>
      <c r="D8" s="44"/>
      <c r="E8" s="44"/>
      <c r="F8" s="44">
        <v>1</v>
      </c>
      <c r="G8" s="57" t="s">
        <v>595</v>
      </c>
      <c r="H8" s="57" t="s">
        <v>596</v>
      </c>
      <c r="I8" s="57" t="s">
        <v>597</v>
      </c>
      <c r="J8" s="59" t="s">
        <v>598</v>
      </c>
      <c r="K8" s="176" t="s">
        <v>599</v>
      </c>
      <c r="L8" s="176" t="s">
        <v>600</v>
      </c>
      <c r="M8" s="177" t="s">
        <v>601</v>
      </c>
      <c r="N8" s="147">
        <v>1</v>
      </c>
      <c r="O8" s="44"/>
      <c r="P8" s="44"/>
      <c r="Q8" s="44">
        <v>1</v>
      </c>
      <c r="R8" s="44"/>
      <c r="S8" s="44">
        <v>1</v>
      </c>
      <c r="T8" s="44"/>
      <c r="U8" s="44">
        <v>1</v>
      </c>
      <c r="V8" s="44">
        <v>2018</v>
      </c>
      <c r="W8" s="181">
        <v>6090000</v>
      </c>
      <c r="X8" s="147">
        <v>1</v>
      </c>
      <c r="Y8" s="44"/>
      <c r="Z8" s="178">
        <v>0.75</v>
      </c>
      <c r="AA8" s="179">
        <v>43312</v>
      </c>
      <c r="AB8" s="179">
        <v>43313</v>
      </c>
      <c r="AC8" s="57" t="s">
        <v>605</v>
      </c>
      <c r="AD8" s="170"/>
      <c r="AE8" s="49"/>
      <c r="AF8" s="356" t="s">
        <v>649</v>
      </c>
      <c r="AG8" s="357" t="s">
        <v>623</v>
      </c>
      <c r="AH8" s="357"/>
      <c r="AI8" s="357" t="s">
        <v>607</v>
      </c>
    </row>
    <row r="9" spans="1:35" s="24" customFormat="1" x14ac:dyDescent="0.25">
      <c r="A9" s="70"/>
      <c r="B9" s="43"/>
      <c r="C9" s="180" t="s">
        <v>603</v>
      </c>
      <c r="D9" s="44">
        <v>1</v>
      </c>
      <c r="E9" s="44"/>
      <c r="F9" s="44"/>
      <c r="G9" s="57" t="s">
        <v>595</v>
      </c>
      <c r="H9" s="57" t="s">
        <v>596</v>
      </c>
      <c r="I9" s="57" t="s">
        <v>597</v>
      </c>
      <c r="J9" s="59" t="s">
        <v>598</v>
      </c>
      <c r="K9" s="176" t="s">
        <v>599</v>
      </c>
      <c r="L9" s="176" t="s">
        <v>600</v>
      </c>
      <c r="M9" s="177" t="s">
        <v>601</v>
      </c>
      <c r="N9" s="58"/>
      <c r="O9" s="50">
        <v>1</v>
      </c>
      <c r="P9" s="50"/>
      <c r="Q9" s="50">
        <v>1</v>
      </c>
      <c r="R9" s="50"/>
      <c r="S9" s="50">
        <v>1</v>
      </c>
      <c r="T9" s="50"/>
      <c r="U9" s="50">
        <v>1</v>
      </c>
      <c r="V9" s="44">
        <v>2013</v>
      </c>
      <c r="W9" s="182">
        <v>4200000</v>
      </c>
      <c r="X9" s="147">
        <v>1</v>
      </c>
      <c r="Y9" s="50"/>
      <c r="Z9" s="183">
        <v>0.9</v>
      </c>
      <c r="AA9" s="179">
        <v>43312</v>
      </c>
      <c r="AB9" s="179">
        <v>43313</v>
      </c>
      <c r="AC9" s="50" t="s">
        <v>605</v>
      </c>
      <c r="AD9" s="171" t="s">
        <v>606</v>
      </c>
      <c r="AE9" s="49"/>
      <c r="AF9" s="356" t="s">
        <v>650</v>
      </c>
      <c r="AG9" s="357" t="s">
        <v>626</v>
      </c>
      <c r="AH9" s="357"/>
      <c r="AI9" s="357" t="s">
        <v>607</v>
      </c>
    </row>
    <row r="10" spans="1:35" s="24" customFormat="1" ht="15" customHeight="1" x14ac:dyDescent="0.25">
      <c r="A10" s="70"/>
      <c r="B10" s="43"/>
      <c r="C10" s="180" t="s">
        <v>603</v>
      </c>
      <c r="D10" s="44"/>
      <c r="E10" s="44">
        <v>1</v>
      </c>
      <c r="F10" s="44"/>
      <c r="G10" s="57" t="s">
        <v>595</v>
      </c>
      <c r="H10" s="57" t="s">
        <v>596</v>
      </c>
      <c r="I10" s="57" t="s">
        <v>597</v>
      </c>
      <c r="J10" s="59" t="s">
        <v>598</v>
      </c>
      <c r="K10" s="176" t="s">
        <v>599</v>
      </c>
      <c r="L10" s="176" t="s">
        <v>600</v>
      </c>
      <c r="M10" s="177" t="s">
        <v>601</v>
      </c>
      <c r="N10" s="147">
        <v>1</v>
      </c>
      <c r="O10" s="44"/>
      <c r="P10" s="44">
        <v>1</v>
      </c>
      <c r="Q10" s="44"/>
      <c r="R10" s="44">
        <v>1</v>
      </c>
      <c r="S10" s="44"/>
      <c r="T10" s="44">
        <v>1</v>
      </c>
      <c r="U10" s="44"/>
      <c r="V10" s="44">
        <v>2018</v>
      </c>
      <c r="W10" s="181">
        <v>7000000</v>
      </c>
      <c r="X10" s="58"/>
      <c r="Y10" s="50">
        <v>1</v>
      </c>
      <c r="Z10" s="178">
        <v>0.6</v>
      </c>
      <c r="AA10" s="179">
        <v>43312</v>
      </c>
      <c r="AB10" s="179">
        <v>43313</v>
      </c>
      <c r="AC10" s="57" t="s">
        <v>602</v>
      </c>
      <c r="AD10" s="171"/>
      <c r="AE10" s="49"/>
      <c r="AF10" s="356" t="s">
        <v>651</v>
      </c>
      <c r="AG10" s="357" t="s">
        <v>627</v>
      </c>
      <c r="AH10" s="357"/>
      <c r="AI10" s="357" t="s">
        <v>607</v>
      </c>
    </row>
    <row r="11" spans="1:35" s="24" customFormat="1" x14ac:dyDescent="0.25">
      <c r="A11" s="70"/>
      <c r="B11" s="43"/>
      <c r="C11" s="180" t="s">
        <v>603</v>
      </c>
      <c r="D11" s="44"/>
      <c r="E11" s="44"/>
      <c r="F11" s="44">
        <v>1</v>
      </c>
      <c r="G11" s="57" t="s">
        <v>595</v>
      </c>
      <c r="H11" s="57" t="s">
        <v>596</v>
      </c>
      <c r="I11" s="57" t="s">
        <v>597</v>
      </c>
      <c r="J11" s="59" t="s">
        <v>598</v>
      </c>
      <c r="K11" s="176" t="s">
        <v>599</v>
      </c>
      <c r="L11" s="176" t="s">
        <v>600</v>
      </c>
      <c r="M11" s="177" t="s">
        <v>601</v>
      </c>
      <c r="N11" s="58"/>
      <c r="O11" s="44">
        <v>1</v>
      </c>
      <c r="P11" s="44">
        <v>1</v>
      </c>
      <c r="Q11" s="44"/>
      <c r="R11" s="44">
        <v>1</v>
      </c>
      <c r="S11" s="44"/>
      <c r="T11" s="44">
        <v>1</v>
      </c>
      <c r="U11" s="44"/>
      <c r="V11" s="44">
        <v>2013</v>
      </c>
      <c r="W11" s="181">
        <v>4500000</v>
      </c>
      <c r="X11" s="58"/>
      <c r="Y11" s="50">
        <v>1</v>
      </c>
      <c r="Z11" s="178">
        <v>0.8</v>
      </c>
      <c r="AA11" s="179">
        <v>43312</v>
      </c>
      <c r="AB11" s="179">
        <v>43313</v>
      </c>
      <c r="AC11" s="57" t="s">
        <v>602</v>
      </c>
      <c r="AD11" s="171"/>
      <c r="AE11" s="49" t="s">
        <v>604</v>
      </c>
      <c r="AF11" s="356" t="s">
        <v>652</v>
      </c>
      <c r="AG11" s="357" t="s">
        <v>628</v>
      </c>
      <c r="AH11" s="357"/>
      <c r="AI11" s="357" t="s">
        <v>607</v>
      </c>
    </row>
    <row r="12" spans="1:35" s="24" customFormat="1" ht="15" customHeight="1" x14ac:dyDescent="0.25">
      <c r="A12" s="70"/>
      <c r="B12" s="43"/>
      <c r="C12" s="180" t="s">
        <v>603</v>
      </c>
      <c r="D12" s="44">
        <v>1</v>
      </c>
      <c r="E12" s="44"/>
      <c r="F12" s="44"/>
      <c r="G12" s="57" t="s">
        <v>595</v>
      </c>
      <c r="H12" s="57" t="s">
        <v>596</v>
      </c>
      <c r="I12" s="57" t="s">
        <v>597</v>
      </c>
      <c r="J12" s="59" t="s">
        <v>598</v>
      </c>
      <c r="K12" s="176" t="s">
        <v>599</v>
      </c>
      <c r="L12" s="176" t="s">
        <v>600</v>
      </c>
      <c r="M12" s="177" t="s">
        <v>601</v>
      </c>
      <c r="N12" s="147">
        <v>1</v>
      </c>
      <c r="O12" s="44"/>
      <c r="P12" s="44"/>
      <c r="Q12" s="44">
        <v>1</v>
      </c>
      <c r="R12" s="44"/>
      <c r="S12" s="44">
        <v>1</v>
      </c>
      <c r="T12" s="44"/>
      <c r="U12" s="44">
        <v>1</v>
      </c>
      <c r="V12" s="44">
        <v>2018</v>
      </c>
      <c r="W12" s="181">
        <v>6090000</v>
      </c>
      <c r="X12" s="58"/>
      <c r="Y12" s="44">
        <v>1</v>
      </c>
      <c r="Z12" s="178">
        <v>0.75</v>
      </c>
      <c r="AA12" s="179">
        <v>43312</v>
      </c>
      <c r="AB12" s="179">
        <v>43313</v>
      </c>
      <c r="AC12" s="57" t="s">
        <v>605</v>
      </c>
      <c r="AD12" s="170"/>
      <c r="AE12" s="49"/>
      <c r="AF12" s="356" t="s">
        <v>653</v>
      </c>
      <c r="AG12" s="357" t="s">
        <v>629</v>
      </c>
      <c r="AH12" s="357"/>
      <c r="AI12" s="357" t="s">
        <v>607</v>
      </c>
    </row>
    <row r="13" spans="1:35" s="24" customFormat="1" ht="15.75" thickBot="1" x14ac:dyDescent="0.3">
      <c r="A13" s="70"/>
      <c r="B13" s="43"/>
      <c r="C13" s="180" t="s">
        <v>603</v>
      </c>
      <c r="D13" s="44"/>
      <c r="E13" s="44">
        <v>1</v>
      </c>
      <c r="F13" s="44"/>
      <c r="G13" s="57" t="s">
        <v>595</v>
      </c>
      <c r="H13" s="57" t="s">
        <v>596</v>
      </c>
      <c r="I13" s="57" t="s">
        <v>597</v>
      </c>
      <c r="J13" s="59" t="s">
        <v>598</v>
      </c>
      <c r="K13" s="176" t="s">
        <v>599</v>
      </c>
      <c r="L13" s="176" t="s">
        <v>600</v>
      </c>
      <c r="M13" s="177" t="s">
        <v>601</v>
      </c>
      <c r="N13" s="58"/>
      <c r="O13" s="50">
        <v>1</v>
      </c>
      <c r="P13" s="50"/>
      <c r="Q13" s="50">
        <v>1</v>
      </c>
      <c r="R13" s="50"/>
      <c r="S13" s="50">
        <v>1</v>
      </c>
      <c r="T13" s="50"/>
      <c r="U13" s="50">
        <v>1</v>
      </c>
      <c r="V13" s="44">
        <v>2013</v>
      </c>
      <c r="W13" s="182">
        <v>4200000</v>
      </c>
      <c r="X13" s="58"/>
      <c r="Y13" s="44">
        <v>1</v>
      </c>
      <c r="Z13" s="183">
        <v>0.9</v>
      </c>
      <c r="AA13" s="179">
        <v>43312</v>
      </c>
      <c r="AB13" s="179">
        <v>43313</v>
      </c>
      <c r="AC13" s="50" t="s">
        <v>605</v>
      </c>
      <c r="AD13" s="170"/>
      <c r="AE13" s="49" t="s">
        <v>606</v>
      </c>
      <c r="AF13" s="356" t="s">
        <v>654</v>
      </c>
      <c r="AG13" s="357" t="s">
        <v>630</v>
      </c>
      <c r="AH13" s="357"/>
      <c r="AI13" s="357" t="s">
        <v>607</v>
      </c>
    </row>
    <row r="14" spans="1:35" s="24" customFormat="1" ht="15.75" thickTop="1" x14ac:dyDescent="0.25">
      <c r="A14" s="70"/>
      <c r="B14" s="43"/>
      <c r="C14" s="194" t="s">
        <v>603</v>
      </c>
      <c r="D14" s="195"/>
      <c r="E14" s="195"/>
      <c r="F14" s="195"/>
      <c r="G14" s="195"/>
      <c r="H14" s="195"/>
      <c r="I14" s="195"/>
      <c r="J14" s="195"/>
      <c r="K14" s="185"/>
      <c r="L14" s="185"/>
      <c r="M14" s="185"/>
      <c r="N14" s="185"/>
      <c r="O14" s="185"/>
      <c r="P14" s="185"/>
      <c r="Q14" s="185"/>
      <c r="R14" s="185"/>
      <c r="S14" s="185"/>
      <c r="T14" s="185"/>
      <c r="U14" s="185"/>
      <c r="V14" s="185"/>
      <c r="W14" s="185"/>
      <c r="X14" s="185"/>
      <c r="Y14" s="185"/>
      <c r="Z14" s="185"/>
      <c r="AA14" s="185"/>
      <c r="AB14" s="185"/>
      <c r="AC14" s="185"/>
      <c r="AD14" s="185"/>
      <c r="AE14" s="196"/>
      <c r="AF14" s="356" t="s">
        <v>660</v>
      </c>
      <c r="AG14" s="357" t="s">
        <v>631</v>
      </c>
      <c r="AH14" s="357"/>
      <c r="AI14" s="358" t="s">
        <v>658</v>
      </c>
    </row>
    <row r="15" spans="1:35" s="24" customFormat="1" x14ac:dyDescent="0.25">
      <c r="A15" s="70"/>
      <c r="B15" s="43"/>
      <c r="C15" s="180" t="s">
        <v>603</v>
      </c>
      <c r="D15" s="191"/>
      <c r="E15" s="191"/>
      <c r="F15" s="191">
        <v>1</v>
      </c>
      <c r="G15" s="191"/>
      <c r="H15" s="191"/>
      <c r="I15" s="191"/>
      <c r="J15" s="191"/>
      <c r="K15" s="191"/>
      <c r="L15" s="191"/>
      <c r="M15" s="191"/>
      <c r="N15" s="191"/>
      <c r="O15" s="191"/>
      <c r="P15" s="191"/>
      <c r="Q15" s="191"/>
      <c r="R15" s="191"/>
      <c r="S15" s="191"/>
      <c r="T15" s="191"/>
      <c r="U15" s="191"/>
      <c r="V15" s="191"/>
      <c r="W15" s="182"/>
      <c r="X15" s="191"/>
      <c r="Y15" s="191"/>
      <c r="Z15" s="191"/>
      <c r="AA15" s="191"/>
      <c r="AB15" s="191"/>
      <c r="AC15" s="191"/>
      <c r="AD15" s="191"/>
      <c r="AE15" s="189"/>
      <c r="AF15" s="356" t="s">
        <v>661</v>
      </c>
      <c r="AG15" s="357" t="s">
        <v>632</v>
      </c>
      <c r="AH15" s="357"/>
      <c r="AI15" s="358" t="s">
        <v>659</v>
      </c>
    </row>
    <row r="16" spans="1:35" s="24" customFormat="1" x14ac:dyDescent="0.25">
      <c r="A16" s="70"/>
      <c r="B16" s="43"/>
      <c r="C16" s="180" t="s">
        <v>603</v>
      </c>
      <c r="D16" s="44">
        <v>1</v>
      </c>
      <c r="E16" s="44"/>
      <c r="F16" s="44"/>
      <c r="G16" s="57" t="s">
        <v>608</v>
      </c>
      <c r="H16" s="57"/>
      <c r="I16" s="57"/>
      <c r="J16" s="58"/>
      <c r="K16" s="58"/>
      <c r="L16" s="58"/>
      <c r="M16" s="58"/>
      <c r="N16" s="58"/>
      <c r="O16" s="50"/>
      <c r="P16" s="50"/>
      <c r="Q16" s="50"/>
      <c r="R16" s="50"/>
      <c r="S16" s="50"/>
      <c r="T16" s="50"/>
      <c r="U16" s="50"/>
      <c r="V16" s="50"/>
      <c r="W16" s="182"/>
      <c r="X16" s="58"/>
      <c r="Y16" s="50"/>
      <c r="Z16" s="50"/>
      <c r="AA16" s="50"/>
      <c r="AB16" s="50"/>
      <c r="AC16" s="50"/>
      <c r="AD16" s="171"/>
      <c r="AE16" s="49"/>
      <c r="AF16" s="356" t="s">
        <v>662</v>
      </c>
      <c r="AG16" s="357" t="s">
        <v>633</v>
      </c>
      <c r="AH16" s="357"/>
      <c r="AI16" s="358" t="s">
        <v>609</v>
      </c>
    </row>
    <row r="17" spans="1:35" s="24" customFormat="1" x14ac:dyDescent="0.25">
      <c r="A17" s="70"/>
      <c r="B17" s="43"/>
      <c r="C17" s="180" t="s">
        <v>603</v>
      </c>
      <c r="D17" s="44"/>
      <c r="E17" s="44">
        <v>1</v>
      </c>
      <c r="F17" s="44"/>
      <c r="G17" s="191" t="s">
        <v>595</v>
      </c>
      <c r="H17" s="191" t="s">
        <v>596</v>
      </c>
      <c r="I17" s="191" t="s">
        <v>597</v>
      </c>
      <c r="J17" s="193" t="s">
        <v>598</v>
      </c>
      <c r="K17" s="176" t="s">
        <v>599</v>
      </c>
      <c r="L17" s="176" t="s">
        <v>600</v>
      </c>
      <c r="M17" s="177" t="s">
        <v>601</v>
      </c>
      <c r="N17" s="58"/>
      <c r="O17" s="50"/>
      <c r="P17" s="50"/>
      <c r="Q17" s="50"/>
      <c r="R17" s="50"/>
      <c r="S17" s="50"/>
      <c r="T17" s="50"/>
      <c r="U17" s="50"/>
      <c r="V17" s="50"/>
      <c r="W17" s="182"/>
      <c r="X17" s="58"/>
      <c r="Y17" s="50"/>
      <c r="Z17" s="50"/>
      <c r="AA17" s="50"/>
      <c r="AB17" s="50"/>
      <c r="AC17" s="50"/>
      <c r="AD17" s="171"/>
      <c r="AE17" s="49"/>
      <c r="AF17" s="356" t="s">
        <v>663</v>
      </c>
      <c r="AG17" s="357" t="s">
        <v>634</v>
      </c>
      <c r="AH17" s="357"/>
      <c r="AI17" s="358" t="s">
        <v>640</v>
      </c>
    </row>
    <row r="18" spans="1:35" s="24" customFormat="1" x14ac:dyDescent="0.25">
      <c r="A18" s="70"/>
      <c r="B18" s="43"/>
      <c r="C18" s="180" t="s">
        <v>603</v>
      </c>
      <c r="D18" s="44"/>
      <c r="E18" s="44"/>
      <c r="F18" s="44">
        <v>1</v>
      </c>
      <c r="G18" s="57" t="s">
        <v>610</v>
      </c>
      <c r="H18" s="57" t="s">
        <v>611</v>
      </c>
      <c r="I18" s="57"/>
      <c r="J18" s="58"/>
      <c r="K18" s="193" t="s">
        <v>612</v>
      </c>
      <c r="L18" s="193" t="s">
        <v>613</v>
      </c>
      <c r="M18" s="193" t="s">
        <v>616</v>
      </c>
      <c r="N18" s="58"/>
      <c r="O18" s="44"/>
      <c r="P18" s="44"/>
      <c r="Q18" s="44"/>
      <c r="R18" s="44"/>
      <c r="S18" s="44"/>
      <c r="T18" s="44"/>
      <c r="U18" s="44"/>
      <c r="V18" s="44"/>
      <c r="W18" s="182"/>
      <c r="X18" s="58"/>
      <c r="Y18" s="44"/>
      <c r="Z18" s="44"/>
      <c r="AA18" s="44"/>
      <c r="AB18" s="44"/>
      <c r="AC18" s="44"/>
      <c r="AD18" s="170"/>
      <c r="AE18" s="49"/>
      <c r="AF18" s="356" t="s">
        <v>664</v>
      </c>
      <c r="AG18" s="357" t="s">
        <v>635</v>
      </c>
      <c r="AH18" s="357"/>
      <c r="AI18" s="358" t="s">
        <v>641</v>
      </c>
    </row>
    <row r="19" spans="1:35" s="24" customFormat="1" x14ac:dyDescent="0.25">
      <c r="A19" s="70"/>
      <c r="B19" s="43"/>
      <c r="C19" s="180" t="s">
        <v>603</v>
      </c>
      <c r="D19" s="44">
        <v>1</v>
      </c>
      <c r="E19" s="44"/>
      <c r="F19" s="44"/>
      <c r="G19" s="191" t="s">
        <v>610</v>
      </c>
      <c r="H19" s="191" t="s">
        <v>611</v>
      </c>
      <c r="I19" s="57"/>
      <c r="J19" s="193"/>
      <c r="K19" s="193" t="s">
        <v>615</v>
      </c>
      <c r="L19" s="193" t="s">
        <v>617</v>
      </c>
      <c r="M19" s="177" t="s">
        <v>618</v>
      </c>
      <c r="N19" s="147">
        <v>1</v>
      </c>
      <c r="O19" s="44"/>
      <c r="P19" s="44"/>
      <c r="Q19" s="44"/>
      <c r="R19" s="44"/>
      <c r="S19" s="44"/>
      <c r="T19" s="44"/>
      <c r="U19" s="44"/>
      <c r="V19" s="44"/>
      <c r="W19" s="182"/>
      <c r="X19" s="58"/>
      <c r="Y19" s="44"/>
      <c r="Z19" s="44"/>
      <c r="AA19" s="44"/>
      <c r="AB19" s="44"/>
      <c r="AC19" s="44"/>
      <c r="AD19" s="170"/>
      <c r="AE19" s="49"/>
      <c r="AF19" s="356" t="s">
        <v>665</v>
      </c>
      <c r="AG19" s="357" t="s">
        <v>636</v>
      </c>
      <c r="AH19" s="357"/>
      <c r="AI19" s="358" t="s">
        <v>657</v>
      </c>
    </row>
    <row r="20" spans="1:35" s="24" customFormat="1" x14ac:dyDescent="0.25">
      <c r="A20" s="70"/>
      <c r="B20" s="43"/>
      <c r="C20" s="180" t="s">
        <v>603</v>
      </c>
      <c r="D20" s="44"/>
      <c r="E20" s="44">
        <v>1</v>
      </c>
      <c r="F20" s="44"/>
      <c r="G20" s="191" t="s">
        <v>619</v>
      </c>
      <c r="H20" s="191" t="s">
        <v>611</v>
      </c>
      <c r="I20" s="191"/>
      <c r="J20" s="193"/>
      <c r="K20" s="193" t="s">
        <v>615</v>
      </c>
      <c r="L20" s="193" t="s">
        <v>617</v>
      </c>
      <c r="M20" s="177" t="s">
        <v>618</v>
      </c>
      <c r="N20" s="58"/>
      <c r="O20" s="44">
        <v>1</v>
      </c>
      <c r="P20" s="44">
        <v>1</v>
      </c>
      <c r="Q20" s="44"/>
      <c r="R20" s="44">
        <v>1</v>
      </c>
      <c r="S20" s="44"/>
      <c r="T20" s="44">
        <v>1</v>
      </c>
      <c r="U20" s="44"/>
      <c r="V20" s="44">
        <v>2015</v>
      </c>
      <c r="W20" s="182">
        <v>3850000</v>
      </c>
      <c r="X20" s="58"/>
      <c r="Y20" s="44"/>
      <c r="Z20" s="44"/>
      <c r="AA20" s="44"/>
      <c r="AB20" s="44"/>
      <c r="AC20" s="44"/>
      <c r="AD20" s="170"/>
      <c r="AE20" s="49"/>
      <c r="AF20" s="356" t="s">
        <v>666</v>
      </c>
      <c r="AG20" s="357" t="s">
        <v>637</v>
      </c>
      <c r="AH20" s="357"/>
      <c r="AI20" s="358" t="s">
        <v>642</v>
      </c>
    </row>
    <row r="21" spans="1:35" s="24" customFormat="1" x14ac:dyDescent="0.25">
      <c r="A21" s="70"/>
      <c r="B21" s="43"/>
      <c r="C21" s="180" t="s">
        <v>603</v>
      </c>
      <c r="D21" s="44"/>
      <c r="E21" s="44"/>
      <c r="F21" s="44">
        <v>1</v>
      </c>
      <c r="G21" s="191" t="s">
        <v>620</v>
      </c>
      <c r="H21" s="191" t="s">
        <v>611</v>
      </c>
      <c r="I21" s="57" t="s">
        <v>614</v>
      </c>
      <c r="J21" s="58"/>
      <c r="K21" s="193" t="s">
        <v>615</v>
      </c>
      <c r="L21" s="193" t="s">
        <v>617</v>
      </c>
      <c r="M21" s="177" t="s">
        <v>618</v>
      </c>
      <c r="N21" s="58"/>
      <c r="O21" s="50">
        <v>1</v>
      </c>
      <c r="P21" s="50">
        <v>1</v>
      </c>
      <c r="Q21" s="50"/>
      <c r="R21" s="50">
        <v>1</v>
      </c>
      <c r="S21" s="50"/>
      <c r="T21" s="50">
        <v>1</v>
      </c>
      <c r="U21" s="50"/>
      <c r="V21" s="50">
        <v>2015</v>
      </c>
      <c r="W21" s="182">
        <v>3850000</v>
      </c>
      <c r="X21" s="147">
        <v>1</v>
      </c>
      <c r="Y21" s="50"/>
      <c r="Z21" s="50"/>
      <c r="AA21" s="50"/>
      <c r="AB21" s="50"/>
      <c r="AC21" s="50"/>
      <c r="AD21" s="171"/>
      <c r="AE21" s="49"/>
      <c r="AF21" s="356" t="s">
        <v>667</v>
      </c>
      <c r="AG21" s="357" t="s">
        <v>638</v>
      </c>
      <c r="AH21" s="357"/>
      <c r="AI21" s="358" t="s">
        <v>644</v>
      </c>
    </row>
    <row r="22" spans="1:35" s="24" customFormat="1" x14ac:dyDescent="0.25">
      <c r="A22" s="70"/>
      <c r="B22" s="43"/>
      <c r="C22" s="180" t="s">
        <v>603</v>
      </c>
      <c r="D22" s="44">
        <v>1</v>
      </c>
      <c r="E22" s="44"/>
      <c r="F22" s="44"/>
      <c r="G22" s="191" t="s">
        <v>620</v>
      </c>
      <c r="H22" s="191" t="s">
        <v>611</v>
      </c>
      <c r="I22" s="191" t="s">
        <v>614</v>
      </c>
      <c r="J22" s="192"/>
      <c r="K22" s="193" t="s">
        <v>615</v>
      </c>
      <c r="L22" s="193" t="s">
        <v>617</v>
      </c>
      <c r="M22" s="177" t="s">
        <v>618</v>
      </c>
      <c r="N22" s="58"/>
      <c r="O22" s="190">
        <v>1</v>
      </c>
      <c r="P22" s="190">
        <v>1</v>
      </c>
      <c r="Q22" s="190"/>
      <c r="R22" s="190">
        <v>1</v>
      </c>
      <c r="S22" s="190"/>
      <c r="T22" s="190">
        <v>1</v>
      </c>
      <c r="U22" s="190"/>
      <c r="V22" s="190">
        <v>2015</v>
      </c>
      <c r="W22" s="182">
        <v>3850000</v>
      </c>
      <c r="X22" s="147">
        <v>1</v>
      </c>
      <c r="Y22" s="50"/>
      <c r="Z22" s="183">
        <v>0.7</v>
      </c>
      <c r="AA22" s="50"/>
      <c r="AB22" s="50"/>
      <c r="AC22" s="50"/>
      <c r="AD22" s="171"/>
      <c r="AE22" s="49"/>
      <c r="AF22" s="356" t="s">
        <v>668</v>
      </c>
      <c r="AG22" s="357" t="s">
        <v>639</v>
      </c>
      <c r="AH22" s="357"/>
      <c r="AI22" s="358" t="s">
        <v>643</v>
      </c>
    </row>
    <row r="23" spans="1:35" s="24" customFormat="1" ht="15.75" thickBot="1" x14ac:dyDescent="0.3">
      <c r="A23" s="70"/>
      <c r="B23" s="43"/>
      <c r="C23" s="480" t="s">
        <v>603</v>
      </c>
      <c r="D23" s="420"/>
      <c r="E23" s="420">
        <v>1</v>
      </c>
      <c r="F23" s="420"/>
      <c r="G23" s="422" t="s">
        <v>620</v>
      </c>
      <c r="H23" s="422" t="s">
        <v>611</v>
      </c>
      <c r="I23" s="422" t="s">
        <v>614</v>
      </c>
      <c r="J23" s="463"/>
      <c r="K23" s="469" t="s">
        <v>615</v>
      </c>
      <c r="L23" s="469" t="s">
        <v>617</v>
      </c>
      <c r="M23" s="467" t="s">
        <v>618</v>
      </c>
      <c r="N23" s="463"/>
      <c r="O23" s="466">
        <v>1</v>
      </c>
      <c r="P23" s="466">
        <v>1</v>
      </c>
      <c r="Q23" s="466"/>
      <c r="R23" s="466">
        <v>1</v>
      </c>
      <c r="S23" s="466"/>
      <c r="T23" s="466">
        <v>1</v>
      </c>
      <c r="U23" s="466"/>
      <c r="V23" s="466">
        <v>2015</v>
      </c>
      <c r="W23" s="470">
        <v>3850000</v>
      </c>
      <c r="X23" s="421">
        <v>1</v>
      </c>
      <c r="Y23" s="466"/>
      <c r="Z23" s="481">
        <v>0.7</v>
      </c>
      <c r="AA23" s="482">
        <v>43315</v>
      </c>
      <c r="AB23" s="482">
        <v>43314</v>
      </c>
      <c r="AC23" s="466"/>
      <c r="AD23" s="483"/>
      <c r="AE23" s="468"/>
      <c r="AF23" s="356" t="s">
        <v>669</v>
      </c>
      <c r="AG23" s="357" t="s">
        <v>645</v>
      </c>
      <c r="AH23" s="357"/>
      <c r="AI23" s="358" t="s">
        <v>646</v>
      </c>
    </row>
    <row r="24" spans="1:35" s="24" customFormat="1" ht="15.75" thickTop="1" x14ac:dyDescent="0.25">
      <c r="A24" s="70"/>
      <c r="B24" s="43"/>
      <c r="C24" s="460"/>
      <c r="D24" s="75"/>
      <c r="E24" s="75"/>
      <c r="F24" s="75"/>
      <c r="G24" s="73"/>
      <c r="H24" s="73"/>
      <c r="I24" s="73"/>
      <c r="J24" s="426"/>
      <c r="K24" s="426"/>
      <c r="L24" s="426"/>
      <c r="M24" s="426"/>
      <c r="N24" s="426"/>
      <c r="O24" s="75"/>
      <c r="P24" s="75"/>
      <c r="Q24" s="75"/>
      <c r="R24" s="75"/>
      <c r="S24" s="75"/>
      <c r="T24" s="75"/>
      <c r="U24" s="75"/>
      <c r="V24" s="75"/>
      <c r="W24" s="75"/>
      <c r="X24" s="426"/>
      <c r="Y24" s="75"/>
      <c r="Z24" s="75"/>
      <c r="AA24" s="75"/>
      <c r="AB24" s="75"/>
      <c r="AC24" s="75"/>
      <c r="AD24" s="430"/>
      <c r="AE24" s="76"/>
      <c r="AF24" s="356"/>
      <c r="AG24" s="357"/>
      <c r="AH24" s="357"/>
      <c r="AI24" s="357"/>
    </row>
    <row r="25" spans="1:35" s="24" customFormat="1" x14ac:dyDescent="0.25">
      <c r="A25" s="70"/>
      <c r="B25" s="43"/>
      <c r="C25" s="51"/>
      <c r="D25" s="44"/>
      <c r="E25" s="44"/>
      <c r="F25" s="44"/>
      <c r="G25" s="57"/>
      <c r="H25" s="57"/>
      <c r="I25" s="57"/>
      <c r="J25" s="58"/>
      <c r="K25" s="58"/>
      <c r="L25" s="58"/>
      <c r="M25" s="58"/>
      <c r="N25" s="58"/>
      <c r="O25" s="44"/>
      <c r="P25" s="44"/>
      <c r="Q25" s="44"/>
      <c r="R25" s="44"/>
      <c r="S25" s="44"/>
      <c r="T25" s="44"/>
      <c r="U25" s="44"/>
      <c r="V25" s="44"/>
      <c r="W25" s="44"/>
      <c r="X25" s="58"/>
      <c r="Y25" s="44"/>
      <c r="Z25" s="44"/>
      <c r="AA25" s="44"/>
      <c r="AB25" s="44"/>
      <c r="AC25" s="44"/>
      <c r="AD25" s="170"/>
      <c r="AE25" s="49"/>
      <c r="AF25" s="356"/>
      <c r="AG25" s="357"/>
      <c r="AH25" s="357"/>
      <c r="AI25" s="357"/>
    </row>
    <row r="26" spans="1:35" s="24" customFormat="1" x14ac:dyDescent="0.25">
      <c r="A26" s="70"/>
      <c r="B26" s="43"/>
      <c r="C26" s="51"/>
      <c r="D26" s="44"/>
      <c r="E26" s="44"/>
      <c r="F26" s="44"/>
      <c r="G26" s="57"/>
      <c r="H26" s="57"/>
      <c r="I26" s="57"/>
      <c r="J26" s="58"/>
      <c r="K26" s="58"/>
      <c r="L26" s="58"/>
      <c r="M26" s="58"/>
      <c r="N26" s="58"/>
      <c r="O26" s="44"/>
      <c r="P26" s="44"/>
      <c r="Q26" s="44"/>
      <c r="R26" s="44"/>
      <c r="S26" s="44"/>
      <c r="T26" s="44"/>
      <c r="U26" s="44"/>
      <c r="V26" s="44"/>
      <c r="W26" s="44"/>
      <c r="X26" s="58"/>
      <c r="Y26" s="44"/>
      <c r="Z26" s="44"/>
      <c r="AA26" s="44"/>
      <c r="AB26" s="44"/>
      <c r="AC26" s="44"/>
      <c r="AD26" s="170"/>
      <c r="AE26" s="49"/>
      <c r="AF26" s="356"/>
      <c r="AG26" s="357"/>
      <c r="AH26" s="357"/>
      <c r="AI26" s="357"/>
    </row>
    <row r="27" spans="1:35" s="24" customFormat="1" x14ac:dyDescent="0.25">
      <c r="A27" s="70"/>
      <c r="B27" s="43"/>
      <c r="C27" s="51"/>
      <c r="D27" s="44"/>
      <c r="E27" s="44"/>
      <c r="F27" s="44"/>
      <c r="G27" s="57"/>
      <c r="H27" s="57"/>
      <c r="I27" s="57"/>
      <c r="J27" s="58"/>
      <c r="K27" s="58"/>
      <c r="L27" s="58"/>
      <c r="M27" s="58"/>
      <c r="N27" s="58"/>
      <c r="O27" s="50"/>
      <c r="P27" s="50"/>
      <c r="Q27" s="50"/>
      <c r="R27" s="50"/>
      <c r="S27" s="50"/>
      <c r="T27" s="50"/>
      <c r="U27" s="50"/>
      <c r="V27" s="50"/>
      <c r="W27" s="50"/>
      <c r="X27" s="58"/>
      <c r="Y27" s="50"/>
      <c r="Z27" s="50"/>
      <c r="AA27" s="50"/>
      <c r="AB27" s="50"/>
      <c r="AC27" s="50"/>
      <c r="AD27" s="171"/>
      <c r="AE27" s="49"/>
      <c r="AF27" s="356"/>
      <c r="AG27" s="357"/>
      <c r="AH27" s="357"/>
      <c r="AI27" s="357"/>
    </row>
    <row r="28" spans="1:35" s="24" customFormat="1" x14ac:dyDescent="0.25">
      <c r="A28" s="70"/>
      <c r="B28" s="43"/>
      <c r="C28" s="51"/>
      <c r="D28" s="44"/>
      <c r="E28" s="44"/>
      <c r="F28" s="44"/>
      <c r="G28" s="57"/>
      <c r="H28" s="57"/>
      <c r="I28" s="57"/>
      <c r="J28" s="58"/>
      <c r="K28" s="58"/>
      <c r="L28" s="58"/>
      <c r="M28" s="58"/>
      <c r="N28" s="58"/>
      <c r="O28" s="50"/>
      <c r="P28" s="50"/>
      <c r="Q28" s="50"/>
      <c r="R28" s="50"/>
      <c r="S28" s="50"/>
      <c r="T28" s="50"/>
      <c r="U28" s="50"/>
      <c r="V28" s="50"/>
      <c r="W28" s="50"/>
      <c r="X28" s="58"/>
      <c r="Y28" s="50"/>
      <c r="Z28" s="50"/>
      <c r="AA28" s="50"/>
      <c r="AB28" s="50"/>
      <c r="AC28" s="50"/>
      <c r="AD28" s="171"/>
      <c r="AE28" s="49"/>
      <c r="AF28" s="356"/>
      <c r="AG28" s="357"/>
      <c r="AH28" s="357"/>
      <c r="AI28" s="357"/>
    </row>
    <row r="29" spans="1:35" s="24" customFormat="1" x14ac:dyDescent="0.25">
      <c r="A29" s="70"/>
      <c r="B29" s="43"/>
      <c r="C29" s="51"/>
      <c r="D29" s="44"/>
      <c r="E29" s="44"/>
      <c r="F29" s="44"/>
      <c r="G29" s="57"/>
      <c r="H29" s="57"/>
      <c r="I29" s="57"/>
      <c r="J29" s="58"/>
      <c r="K29" s="58"/>
      <c r="L29" s="58"/>
      <c r="M29" s="58"/>
      <c r="N29" s="58"/>
      <c r="O29" s="50"/>
      <c r="P29" s="50"/>
      <c r="Q29" s="50"/>
      <c r="R29" s="50"/>
      <c r="S29" s="50"/>
      <c r="T29" s="50"/>
      <c r="U29" s="50"/>
      <c r="V29" s="50"/>
      <c r="W29" s="50"/>
      <c r="X29" s="58"/>
      <c r="Y29" s="50"/>
      <c r="Z29" s="50"/>
      <c r="AA29" s="50"/>
      <c r="AB29" s="50"/>
      <c r="AC29" s="50"/>
      <c r="AD29" s="171"/>
      <c r="AE29" s="49"/>
      <c r="AF29" s="356"/>
      <c r="AG29" s="357"/>
      <c r="AH29" s="357"/>
      <c r="AI29" s="357"/>
    </row>
    <row r="30" spans="1:35" s="24" customFormat="1" x14ac:dyDescent="0.25">
      <c r="A30" s="70"/>
      <c r="B30" s="43"/>
      <c r="C30" s="51"/>
      <c r="D30" s="44"/>
      <c r="E30" s="44"/>
      <c r="F30" s="44"/>
      <c r="G30" s="57"/>
      <c r="H30" s="57"/>
      <c r="I30" s="57"/>
      <c r="J30" s="58"/>
      <c r="K30" s="58"/>
      <c r="L30" s="58"/>
      <c r="M30" s="58"/>
      <c r="N30" s="58"/>
      <c r="O30" s="44"/>
      <c r="P30" s="44"/>
      <c r="Q30" s="44"/>
      <c r="R30" s="44"/>
      <c r="S30" s="44"/>
      <c r="T30" s="44"/>
      <c r="U30" s="44"/>
      <c r="V30" s="44"/>
      <c r="W30" s="44"/>
      <c r="X30" s="58"/>
      <c r="Y30" s="44"/>
      <c r="Z30" s="44"/>
      <c r="AA30" s="44"/>
      <c r="AB30" s="44"/>
      <c r="AC30" s="44"/>
      <c r="AD30" s="170"/>
      <c r="AE30" s="49"/>
      <c r="AF30" s="356"/>
      <c r="AG30" s="357"/>
      <c r="AH30" s="357"/>
      <c r="AI30" s="357"/>
    </row>
    <row r="31" spans="1:35" s="24" customFormat="1" x14ac:dyDescent="0.25">
      <c r="A31" s="70"/>
      <c r="B31" s="43"/>
      <c r="C31" s="51"/>
      <c r="D31" s="50"/>
      <c r="E31" s="50"/>
      <c r="F31" s="44"/>
      <c r="G31" s="57"/>
      <c r="H31" s="57"/>
      <c r="I31" s="57"/>
      <c r="J31" s="58"/>
      <c r="K31" s="58"/>
      <c r="L31" s="58"/>
      <c r="M31" s="58"/>
      <c r="N31" s="58"/>
      <c r="O31" s="44"/>
      <c r="P31" s="44"/>
      <c r="Q31" s="44"/>
      <c r="R31" s="44"/>
      <c r="S31" s="44"/>
      <c r="T31" s="44"/>
      <c r="U31" s="44"/>
      <c r="V31" s="44"/>
      <c r="W31" s="44"/>
      <c r="X31" s="58"/>
      <c r="Y31" s="44"/>
      <c r="Z31" s="44"/>
      <c r="AA31" s="44"/>
      <c r="AB31" s="44"/>
      <c r="AC31" s="44"/>
      <c r="AD31" s="170"/>
      <c r="AE31" s="49"/>
      <c r="AF31" s="356"/>
      <c r="AG31" s="357"/>
      <c r="AH31" s="357"/>
      <c r="AI31" s="357"/>
    </row>
    <row r="32" spans="1:35" s="24" customFormat="1" x14ac:dyDescent="0.25">
      <c r="A32" s="70"/>
      <c r="B32" s="43"/>
      <c r="C32" s="51"/>
      <c r="D32" s="50"/>
      <c r="E32" s="50"/>
      <c r="F32" s="44"/>
      <c r="G32" s="57"/>
      <c r="H32" s="57"/>
      <c r="I32" s="57"/>
      <c r="J32" s="58"/>
      <c r="K32" s="58"/>
      <c r="L32" s="58"/>
      <c r="M32" s="58"/>
      <c r="N32" s="58"/>
      <c r="O32" s="44"/>
      <c r="P32" s="44"/>
      <c r="Q32" s="44"/>
      <c r="R32" s="44"/>
      <c r="S32" s="44"/>
      <c r="T32" s="44"/>
      <c r="U32" s="44"/>
      <c r="V32" s="44"/>
      <c r="W32" s="44"/>
      <c r="X32" s="58"/>
      <c r="Y32" s="44"/>
      <c r="Z32" s="44"/>
      <c r="AA32" s="44"/>
      <c r="AB32" s="44"/>
      <c r="AC32" s="44"/>
      <c r="AD32" s="170"/>
      <c r="AE32" s="49"/>
      <c r="AF32" s="356"/>
      <c r="AG32" s="357"/>
      <c r="AH32" s="357"/>
      <c r="AI32" s="357"/>
    </row>
    <row r="33" spans="1:35" s="24" customFormat="1" x14ac:dyDescent="0.25">
      <c r="A33" s="70"/>
      <c r="B33" s="43"/>
      <c r="C33" s="51"/>
      <c r="D33" s="50"/>
      <c r="E33" s="50"/>
      <c r="F33" s="44"/>
      <c r="G33" s="57"/>
      <c r="H33" s="57"/>
      <c r="I33" s="57"/>
      <c r="J33" s="58"/>
      <c r="K33" s="58"/>
      <c r="L33" s="58"/>
      <c r="M33" s="58"/>
      <c r="N33" s="58"/>
      <c r="O33" s="50"/>
      <c r="P33" s="50"/>
      <c r="Q33" s="50"/>
      <c r="R33" s="50"/>
      <c r="S33" s="50"/>
      <c r="T33" s="50"/>
      <c r="U33" s="50"/>
      <c r="V33" s="50"/>
      <c r="W33" s="50"/>
      <c r="X33" s="58"/>
      <c r="Y33" s="50"/>
      <c r="Z33" s="50"/>
      <c r="AA33" s="50"/>
      <c r="AB33" s="50"/>
      <c r="AC33" s="50"/>
      <c r="AD33" s="171"/>
      <c r="AE33" s="49"/>
      <c r="AF33" s="356"/>
      <c r="AG33" s="357"/>
      <c r="AH33" s="357"/>
      <c r="AI33" s="357"/>
    </row>
    <row r="34" spans="1:35" s="24" customFormat="1" x14ac:dyDescent="0.25">
      <c r="A34" s="70"/>
      <c r="B34" s="43"/>
      <c r="C34" s="51"/>
      <c r="D34" s="50"/>
      <c r="E34" s="50"/>
      <c r="F34" s="44"/>
      <c r="G34" s="57"/>
      <c r="H34" s="57"/>
      <c r="I34" s="57"/>
      <c r="J34" s="58"/>
      <c r="K34" s="58"/>
      <c r="L34" s="58"/>
      <c r="M34" s="58"/>
      <c r="N34" s="58"/>
      <c r="O34" s="50"/>
      <c r="P34" s="50"/>
      <c r="Q34" s="50"/>
      <c r="R34" s="50"/>
      <c r="S34" s="50"/>
      <c r="T34" s="50"/>
      <c r="U34" s="50"/>
      <c r="V34" s="50"/>
      <c r="W34" s="50"/>
      <c r="X34" s="58"/>
      <c r="Y34" s="50"/>
      <c r="Z34" s="50"/>
      <c r="AA34" s="50"/>
      <c r="AB34" s="50"/>
      <c r="AC34" s="50"/>
      <c r="AD34" s="171"/>
      <c r="AE34" s="49"/>
      <c r="AF34" s="356"/>
      <c r="AG34" s="357"/>
      <c r="AH34" s="357"/>
      <c r="AI34" s="357"/>
    </row>
    <row r="35" spans="1:35" s="24" customFormat="1" x14ac:dyDescent="0.25">
      <c r="A35" s="70"/>
      <c r="B35" s="43"/>
      <c r="C35" s="51"/>
      <c r="D35" s="50"/>
      <c r="E35" s="50"/>
      <c r="F35" s="44"/>
      <c r="G35" s="57"/>
      <c r="H35" s="57"/>
      <c r="I35" s="57"/>
      <c r="J35" s="58"/>
      <c r="K35" s="58"/>
      <c r="L35" s="58"/>
      <c r="M35" s="58"/>
      <c r="N35" s="58"/>
      <c r="O35" s="50"/>
      <c r="P35" s="50"/>
      <c r="Q35" s="50"/>
      <c r="R35" s="50"/>
      <c r="S35" s="50"/>
      <c r="T35" s="50"/>
      <c r="U35" s="50"/>
      <c r="V35" s="50"/>
      <c r="W35" s="50"/>
      <c r="X35" s="58"/>
      <c r="Y35" s="50"/>
      <c r="Z35" s="50"/>
      <c r="AA35" s="50"/>
      <c r="AB35" s="50"/>
      <c r="AC35" s="50"/>
      <c r="AD35" s="171"/>
      <c r="AE35" s="49"/>
      <c r="AF35" s="356"/>
      <c r="AG35" s="357"/>
      <c r="AH35" s="357"/>
      <c r="AI35" s="357"/>
    </row>
    <row r="36" spans="1:35" s="24" customFormat="1" x14ac:dyDescent="0.25">
      <c r="A36" s="70"/>
      <c r="B36" s="43"/>
      <c r="C36" s="51"/>
      <c r="D36" s="50"/>
      <c r="E36" s="50"/>
      <c r="F36" s="44"/>
      <c r="G36" s="57"/>
      <c r="H36" s="57"/>
      <c r="I36" s="57"/>
      <c r="J36" s="58"/>
      <c r="K36" s="58"/>
      <c r="L36" s="58"/>
      <c r="M36" s="58"/>
      <c r="N36" s="58"/>
      <c r="O36" s="44"/>
      <c r="P36" s="44"/>
      <c r="Q36" s="44"/>
      <c r="R36" s="44"/>
      <c r="S36" s="44"/>
      <c r="T36" s="44"/>
      <c r="U36" s="44"/>
      <c r="V36" s="44"/>
      <c r="W36" s="44"/>
      <c r="X36" s="58"/>
      <c r="Y36" s="44"/>
      <c r="Z36" s="44"/>
      <c r="AA36" s="44"/>
      <c r="AB36" s="44"/>
      <c r="AC36" s="44"/>
      <c r="AD36" s="170"/>
      <c r="AE36" s="49"/>
      <c r="AF36" s="356"/>
      <c r="AG36" s="357"/>
      <c r="AH36" s="357"/>
      <c r="AI36" s="357"/>
    </row>
    <row r="37" spans="1:35" s="24" customFormat="1" x14ac:dyDescent="0.25">
      <c r="A37" s="70"/>
      <c r="B37" s="43"/>
      <c r="C37" s="51"/>
      <c r="D37" s="50"/>
      <c r="E37" s="50"/>
      <c r="F37" s="44"/>
      <c r="G37" s="57"/>
      <c r="H37" s="57"/>
      <c r="I37" s="57"/>
      <c r="J37" s="58"/>
      <c r="K37" s="58"/>
      <c r="L37" s="58"/>
      <c r="M37" s="58"/>
      <c r="N37" s="58"/>
      <c r="O37" s="44"/>
      <c r="P37" s="44"/>
      <c r="Q37" s="44"/>
      <c r="R37" s="44"/>
      <c r="S37" s="44"/>
      <c r="T37" s="44"/>
      <c r="U37" s="44"/>
      <c r="V37" s="44"/>
      <c r="W37" s="44"/>
      <c r="X37" s="58"/>
      <c r="Y37" s="44"/>
      <c r="Z37" s="44"/>
      <c r="AA37" s="44"/>
      <c r="AB37" s="44"/>
      <c r="AC37" s="44"/>
      <c r="AD37" s="170"/>
      <c r="AE37" s="49"/>
      <c r="AF37" s="356"/>
      <c r="AG37" s="357"/>
      <c r="AH37" s="357"/>
      <c r="AI37" s="357"/>
    </row>
    <row r="38" spans="1:35" s="24" customFormat="1" x14ac:dyDescent="0.25">
      <c r="A38" s="70"/>
      <c r="B38" s="43"/>
      <c r="C38" s="51"/>
      <c r="D38" s="50"/>
      <c r="E38" s="50"/>
      <c r="F38" s="44"/>
      <c r="G38" s="57"/>
      <c r="H38" s="57"/>
      <c r="I38" s="57"/>
      <c r="J38" s="58"/>
      <c r="K38" s="58"/>
      <c r="L38" s="58"/>
      <c r="M38" s="58"/>
      <c r="N38" s="58"/>
      <c r="O38" s="44"/>
      <c r="P38" s="44"/>
      <c r="Q38" s="44"/>
      <c r="R38" s="44"/>
      <c r="S38" s="44"/>
      <c r="T38" s="44"/>
      <c r="U38" s="44"/>
      <c r="V38" s="44"/>
      <c r="W38" s="44"/>
      <c r="X38" s="58"/>
      <c r="Y38" s="44"/>
      <c r="Z38" s="44"/>
      <c r="AA38" s="44"/>
      <c r="AB38" s="44"/>
      <c r="AC38" s="44"/>
      <c r="AD38" s="170"/>
      <c r="AE38" s="49"/>
      <c r="AF38" s="356"/>
      <c r="AG38" s="357"/>
      <c r="AH38" s="357"/>
      <c r="AI38" s="357"/>
    </row>
    <row r="39" spans="1:35" s="24" customFormat="1" x14ac:dyDescent="0.25">
      <c r="A39" s="70"/>
      <c r="B39" s="43"/>
      <c r="C39" s="51"/>
      <c r="D39" s="50"/>
      <c r="E39" s="50"/>
      <c r="F39" s="44"/>
      <c r="G39" s="57"/>
      <c r="H39" s="57"/>
      <c r="I39" s="57"/>
      <c r="J39" s="58"/>
      <c r="K39" s="58"/>
      <c r="L39" s="58"/>
      <c r="M39" s="58"/>
      <c r="N39" s="58"/>
      <c r="O39" s="50"/>
      <c r="P39" s="50"/>
      <c r="Q39" s="50"/>
      <c r="R39" s="50"/>
      <c r="S39" s="50"/>
      <c r="T39" s="50"/>
      <c r="U39" s="50"/>
      <c r="V39" s="50"/>
      <c r="W39" s="50"/>
      <c r="X39" s="58"/>
      <c r="Y39" s="50"/>
      <c r="Z39" s="50"/>
      <c r="AA39" s="50"/>
      <c r="AB39" s="50"/>
      <c r="AC39" s="50"/>
      <c r="AD39" s="171"/>
      <c r="AE39" s="49"/>
      <c r="AF39" s="356"/>
      <c r="AG39" s="357"/>
      <c r="AH39" s="357"/>
      <c r="AI39" s="357"/>
    </row>
    <row r="40" spans="1:35" s="24" customFormat="1" x14ac:dyDescent="0.25">
      <c r="A40" s="70"/>
      <c r="B40" s="43"/>
      <c r="C40" s="51"/>
      <c r="D40" s="50"/>
      <c r="E40" s="50"/>
      <c r="F40" s="44"/>
      <c r="G40" s="57"/>
      <c r="H40" s="57"/>
      <c r="I40" s="57"/>
      <c r="J40" s="58"/>
      <c r="K40" s="58"/>
      <c r="L40" s="58"/>
      <c r="M40" s="58"/>
      <c r="N40" s="58"/>
      <c r="O40" s="50"/>
      <c r="P40" s="50"/>
      <c r="Q40" s="50"/>
      <c r="R40" s="50"/>
      <c r="S40" s="50"/>
      <c r="T40" s="50"/>
      <c r="U40" s="50"/>
      <c r="V40" s="50"/>
      <c r="W40" s="50"/>
      <c r="X40" s="58"/>
      <c r="Y40" s="50"/>
      <c r="Z40" s="50"/>
      <c r="AA40" s="50"/>
      <c r="AB40" s="50"/>
      <c r="AC40" s="50"/>
      <c r="AD40" s="171"/>
      <c r="AE40" s="49"/>
      <c r="AF40" s="356"/>
      <c r="AG40" s="357"/>
      <c r="AH40" s="357"/>
      <c r="AI40" s="357"/>
    </row>
    <row r="41" spans="1:35" s="84" customFormat="1" ht="15.75" thickBot="1" x14ac:dyDescent="0.3">
      <c r="A41" s="77"/>
      <c r="B41" s="71"/>
      <c r="C41" s="78"/>
      <c r="D41" s="79"/>
      <c r="E41" s="79"/>
      <c r="F41" s="82"/>
      <c r="G41" s="80"/>
      <c r="H41" s="80"/>
      <c r="I41" s="80"/>
      <c r="J41" s="81"/>
      <c r="K41" s="81"/>
      <c r="L41" s="81"/>
      <c r="M41" s="81"/>
      <c r="N41" s="81"/>
      <c r="O41" s="79"/>
      <c r="P41" s="79"/>
      <c r="Q41" s="79"/>
      <c r="R41" s="79"/>
      <c r="S41" s="79"/>
      <c r="T41" s="79"/>
      <c r="U41" s="79"/>
      <c r="V41" s="79"/>
      <c r="W41" s="79"/>
      <c r="X41" s="81"/>
      <c r="Y41" s="79"/>
      <c r="Z41" s="79"/>
      <c r="AA41" s="79"/>
      <c r="AB41" s="79"/>
      <c r="AC41" s="79"/>
      <c r="AD41" s="172"/>
      <c r="AE41" s="83"/>
      <c r="AF41" s="359"/>
      <c r="AG41" s="360"/>
      <c r="AH41" s="360"/>
      <c r="AI41" s="360"/>
    </row>
    <row r="42" spans="1:35" s="24" customFormat="1" ht="15.75" thickTop="1" x14ac:dyDescent="0.25">
      <c r="A42" s="70"/>
      <c r="B42" s="43"/>
      <c r="C42" s="184"/>
      <c r="D42" s="73"/>
      <c r="E42" s="73"/>
      <c r="F42" s="73"/>
      <c r="G42" s="73"/>
      <c r="H42" s="73"/>
      <c r="I42" s="73"/>
      <c r="J42" s="74"/>
      <c r="K42" s="74"/>
      <c r="L42" s="74"/>
      <c r="M42" s="74"/>
      <c r="N42" s="74"/>
      <c r="O42" s="73"/>
      <c r="P42" s="73"/>
      <c r="Q42" s="73"/>
      <c r="R42" s="73"/>
      <c r="S42" s="73"/>
      <c r="T42" s="73"/>
      <c r="U42" s="73"/>
      <c r="V42" s="73"/>
      <c r="W42" s="73"/>
      <c r="X42" s="74"/>
      <c r="Y42" s="73"/>
      <c r="Z42" s="73"/>
      <c r="AA42" s="73"/>
      <c r="AB42" s="73"/>
      <c r="AC42" s="73"/>
      <c r="AD42" s="173"/>
      <c r="AE42" s="76"/>
      <c r="AF42" s="356"/>
      <c r="AG42" s="357"/>
      <c r="AH42" s="357"/>
      <c r="AI42" s="357"/>
    </row>
    <row r="43" spans="1:35" s="24" customFormat="1" x14ac:dyDescent="0.25">
      <c r="A43" s="70"/>
      <c r="B43" s="43"/>
      <c r="C43" s="51"/>
      <c r="D43" s="57"/>
      <c r="E43" s="57"/>
      <c r="F43" s="57"/>
      <c r="G43" s="57"/>
      <c r="H43" s="57"/>
      <c r="I43" s="57"/>
      <c r="J43" s="59"/>
      <c r="K43" s="59"/>
      <c r="L43" s="59"/>
      <c r="M43" s="59"/>
      <c r="N43" s="59"/>
      <c r="O43" s="57"/>
      <c r="P43" s="57"/>
      <c r="Q43" s="57"/>
      <c r="R43" s="57"/>
      <c r="S43" s="57"/>
      <c r="T43" s="57"/>
      <c r="U43" s="57"/>
      <c r="V43" s="57"/>
      <c r="W43" s="57"/>
      <c r="X43" s="59"/>
      <c r="Y43" s="57"/>
      <c r="Z43" s="57"/>
      <c r="AA43" s="57"/>
      <c r="AB43" s="57"/>
      <c r="AC43" s="57"/>
      <c r="AD43" s="174"/>
      <c r="AE43" s="49"/>
      <c r="AF43" s="356"/>
      <c r="AG43" s="357"/>
      <c r="AH43" s="357"/>
      <c r="AI43" s="357"/>
    </row>
    <row r="44" spans="1:35" s="24" customFormat="1" x14ac:dyDescent="0.25">
      <c r="A44" s="70"/>
      <c r="B44" s="43"/>
      <c r="C44" s="51"/>
      <c r="D44" s="57"/>
      <c r="E44" s="57"/>
      <c r="F44" s="57"/>
      <c r="G44" s="57"/>
      <c r="H44" s="57"/>
      <c r="I44" s="57"/>
      <c r="J44" s="59"/>
      <c r="K44" s="59"/>
      <c r="L44" s="59"/>
      <c r="M44" s="59"/>
      <c r="N44" s="59"/>
      <c r="O44" s="57"/>
      <c r="P44" s="57"/>
      <c r="Q44" s="57"/>
      <c r="R44" s="57"/>
      <c r="S44" s="57"/>
      <c r="T44" s="57"/>
      <c r="U44" s="57"/>
      <c r="V44" s="57"/>
      <c r="W44" s="57"/>
      <c r="X44" s="59"/>
      <c r="Y44" s="57"/>
      <c r="Z44" s="57"/>
      <c r="AA44" s="57"/>
      <c r="AB44" s="57"/>
      <c r="AC44" s="57"/>
      <c r="AD44" s="174"/>
      <c r="AE44" s="49"/>
      <c r="AF44" s="356"/>
      <c r="AG44" s="357"/>
      <c r="AH44" s="357"/>
      <c r="AI44" s="357"/>
    </row>
    <row r="45" spans="1:35" s="24" customFormat="1" x14ac:dyDescent="0.25">
      <c r="A45" s="70"/>
      <c r="B45" s="43"/>
      <c r="C45" s="51"/>
      <c r="D45" s="57"/>
      <c r="E45" s="57"/>
      <c r="F45" s="57"/>
      <c r="G45" s="57"/>
      <c r="H45" s="57"/>
      <c r="I45" s="57"/>
      <c r="J45" s="59"/>
      <c r="K45" s="59"/>
      <c r="L45" s="59"/>
      <c r="M45" s="59"/>
      <c r="N45" s="59"/>
      <c r="O45" s="57"/>
      <c r="P45" s="57"/>
      <c r="Q45" s="57"/>
      <c r="R45" s="57"/>
      <c r="S45" s="57"/>
      <c r="T45" s="57"/>
      <c r="U45" s="57"/>
      <c r="V45" s="57"/>
      <c r="W45" s="57"/>
      <c r="X45" s="59"/>
      <c r="Y45" s="57"/>
      <c r="Z45" s="57"/>
      <c r="AA45" s="57"/>
      <c r="AB45" s="57"/>
      <c r="AC45" s="57"/>
      <c r="AD45" s="174"/>
      <c r="AE45" s="49"/>
      <c r="AF45" s="356"/>
      <c r="AG45" s="357"/>
      <c r="AH45" s="357"/>
      <c r="AI45" s="357"/>
    </row>
    <row r="46" spans="1:35" s="24" customFormat="1" x14ac:dyDescent="0.25">
      <c r="A46" s="70"/>
      <c r="B46" s="43"/>
      <c r="C46" s="51"/>
      <c r="D46" s="57"/>
      <c r="E46" s="57"/>
      <c r="F46" s="57"/>
      <c r="G46" s="57"/>
      <c r="H46" s="57"/>
      <c r="I46" s="57"/>
      <c r="J46" s="59"/>
      <c r="K46" s="59"/>
      <c r="L46" s="59"/>
      <c r="M46" s="59"/>
      <c r="N46" s="59"/>
      <c r="O46" s="57"/>
      <c r="P46" s="57"/>
      <c r="Q46" s="57"/>
      <c r="R46" s="57"/>
      <c r="S46" s="57"/>
      <c r="T46" s="57"/>
      <c r="U46" s="57"/>
      <c r="V46" s="57"/>
      <c r="W46" s="57"/>
      <c r="X46" s="59"/>
      <c r="Y46" s="57"/>
      <c r="Z46" s="57"/>
      <c r="AA46" s="57"/>
      <c r="AB46" s="57"/>
      <c r="AC46" s="57"/>
      <c r="AD46" s="174"/>
      <c r="AE46" s="49"/>
      <c r="AF46" s="356"/>
      <c r="AG46" s="357"/>
      <c r="AH46" s="357"/>
      <c r="AI46" s="357"/>
    </row>
    <row r="47" spans="1:35" s="24" customFormat="1" x14ac:dyDescent="0.25">
      <c r="A47" s="70"/>
      <c r="B47" s="43"/>
      <c r="C47" s="51"/>
      <c r="D47" s="57"/>
      <c r="E47" s="57"/>
      <c r="F47" s="57"/>
      <c r="G47" s="57"/>
      <c r="H47" s="57"/>
      <c r="I47" s="57"/>
      <c r="J47" s="59"/>
      <c r="K47" s="59"/>
      <c r="L47" s="59"/>
      <c r="M47" s="59"/>
      <c r="N47" s="59"/>
      <c r="O47" s="57"/>
      <c r="P47" s="57"/>
      <c r="Q47" s="57"/>
      <c r="R47" s="57"/>
      <c r="S47" s="57"/>
      <c r="T47" s="57"/>
      <c r="U47" s="57"/>
      <c r="V47" s="57"/>
      <c r="W47" s="57"/>
      <c r="X47" s="59"/>
      <c r="Y47" s="57"/>
      <c r="Z47" s="57"/>
      <c r="AA47" s="57"/>
      <c r="AB47" s="57"/>
      <c r="AC47" s="57"/>
      <c r="AD47" s="174"/>
      <c r="AE47" s="49"/>
      <c r="AF47" s="356"/>
      <c r="AG47" s="357"/>
      <c r="AH47" s="357"/>
      <c r="AI47" s="357"/>
    </row>
    <row r="48" spans="1:35" s="24" customFormat="1" x14ac:dyDescent="0.25">
      <c r="A48" s="70"/>
      <c r="B48" s="43"/>
      <c r="C48" s="51"/>
      <c r="D48" s="57"/>
      <c r="E48" s="57"/>
      <c r="F48" s="57"/>
      <c r="G48" s="57"/>
      <c r="H48" s="57"/>
      <c r="I48" s="57"/>
      <c r="J48" s="59"/>
      <c r="K48" s="59"/>
      <c r="L48" s="59"/>
      <c r="M48" s="59"/>
      <c r="N48" s="59"/>
      <c r="O48" s="57"/>
      <c r="P48" s="57"/>
      <c r="Q48" s="57"/>
      <c r="R48" s="57"/>
      <c r="S48" s="57"/>
      <c r="T48" s="57"/>
      <c r="U48" s="57"/>
      <c r="V48" s="57"/>
      <c r="W48" s="57"/>
      <c r="X48" s="59"/>
      <c r="Y48" s="57"/>
      <c r="Z48" s="57"/>
      <c r="AA48" s="57"/>
      <c r="AB48" s="57"/>
      <c r="AC48" s="57"/>
      <c r="AD48" s="174"/>
      <c r="AE48" s="49"/>
      <c r="AF48" s="356"/>
      <c r="AG48" s="357"/>
      <c r="AH48" s="357"/>
      <c r="AI48" s="357"/>
    </row>
    <row r="49" spans="1:35" s="24" customFormat="1" x14ac:dyDescent="0.25">
      <c r="A49" s="70"/>
      <c r="B49" s="43"/>
      <c r="C49" s="51"/>
      <c r="D49" s="57"/>
      <c r="E49" s="57"/>
      <c r="F49" s="57"/>
      <c r="G49" s="57"/>
      <c r="H49" s="57"/>
      <c r="I49" s="57"/>
      <c r="J49" s="59"/>
      <c r="K49" s="59"/>
      <c r="L49" s="59"/>
      <c r="M49" s="59"/>
      <c r="N49" s="59"/>
      <c r="O49" s="57"/>
      <c r="P49" s="57"/>
      <c r="Q49" s="57"/>
      <c r="R49" s="57"/>
      <c r="S49" s="57"/>
      <c r="T49" s="57"/>
      <c r="U49" s="57"/>
      <c r="V49" s="57"/>
      <c r="W49" s="57"/>
      <c r="X49" s="59"/>
      <c r="Y49" s="57"/>
      <c r="Z49" s="57"/>
      <c r="AA49" s="57"/>
      <c r="AB49" s="57"/>
      <c r="AC49" s="57"/>
      <c r="AD49" s="174"/>
      <c r="AE49" s="49"/>
      <c r="AF49" s="356"/>
      <c r="AG49" s="357"/>
      <c r="AH49" s="357"/>
      <c r="AI49" s="357"/>
    </row>
    <row r="50" spans="1:35" s="24" customFormat="1" x14ac:dyDescent="0.25">
      <c r="A50" s="70"/>
      <c r="B50" s="43"/>
      <c r="C50" s="66"/>
      <c r="D50" s="57"/>
      <c r="E50" s="57"/>
      <c r="F50" s="57"/>
      <c r="G50" s="57"/>
      <c r="H50" s="57"/>
      <c r="I50" s="57"/>
      <c r="J50" s="59"/>
      <c r="K50" s="59"/>
      <c r="L50" s="59"/>
      <c r="M50" s="59"/>
      <c r="N50" s="59"/>
      <c r="O50" s="57"/>
      <c r="P50" s="57"/>
      <c r="Q50" s="57"/>
      <c r="R50" s="57"/>
      <c r="S50" s="57"/>
      <c r="T50" s="57"/>
      <c r="U50" s="57"/>
      <c r="V50" s="57"/>
      <c r="W50" s="57"/>
      <c r="X50" s="59"/>
      <c r="Y50" s="57"/>
      <c r="Z50" s="57"/>
      <c r="AA50" s="57"/>
      <c r="AB50" s="57"/>
      <c r="AC50" s="57"/>
      <c r="AD50" s="174"/>
      <c r="AE50" s="49"/>
      <c r="AF50" s="356"/>
      <c r="AG50" s="357"/>
      <c r="AH50" s="357"/>
      <c r="AI50" s="357"/>
    </row>
    <row r="51" spans="1:35" s="24" customFormat="1" x14ac:dyDescent="0.25">
      <c r="A51" s="70"/>
      <c r="B51" s="43"/>
      <c r="C51" s="66"/>
      <c r="D51" s="57"/>
      <c r="E51" s="57"/>
      <c r="F51" s="57"/>
      <c r="G51" s="57"/>
      <c r="H51" s="57"/>
      <c r="I51" s="57"/>
      <c r="J51" s="59"/>
      <c r="K51" s="59"/>
      <c r="L51" s="59"/>
      <c r="M51" s="59"/>
      <c r="N51" s="59"/>
      <c r="O51" s="57"/>
      <c r="P51" s="57"/>
      <c r="Q51" s="57"/>
      <c r="R51" s="57"/>
      <c r="S51" s="57"/>
      <c r="T51" s="57"/>
      <c r="U51" s="57"/>
      <c r="V51" s="57"/>
      <c r="W51" s="57"/>
      <c r="X51" s="59"/>
      <c r="Y51" s="57"/>
      <c r="Z51" s="57"/>
      <c r="AA51" s="57"/>
      <c r="AB51" s="57"/>
      <c r="AC51" s="57"/>
      <c r="AD51" s="174"/>
      <c r="AE51" s="49"/>
      <c r="AF51" s="356"/>
      <c r="AG51" s="357"/>
      <c r="AH51" s="357"/>
      <c r="AI51" s="357"/>
    </row>
    <row r="52" spans="1:35" s="24" customFormat="1" x14ac:dyDescent="0.25">
      <c r="A52" s="70"/>
      <c r="B52" s="43"/>
      <c r="C52" s="66"/>
      <c r="D52" s="57"/>
      <c r="E52" s="57"/>
      <c r="F52" s="57"/>
      <c r="G52" s="57"/>
      <c r="H52" s="57"/>
      <c r="I52" s="57"/>
      <c r="J52" s="59"/>
      <c r="K52" s="59"/>
      <c r="L52" s="59"/>
      <c r="M52" s="59"/>
      <c r="N52" s="59"/>
      <c r="O52" s="57"/>
      <c r="P52" s="57"/>
      <c r="Q52" s="57"/>
      <c r="R52" s="57"/>
      <c r="S52" s="57"/>
      <c r="T52" s="57"/>
      <c r="U52" s="57"/>
      <c r="V52" s="57"/>
      <c r="W52" s="57"/>
      <c r="X52" s="59"/>
      <c r="Y52" s="57"/>
      <c r="Z52" s="57"/>
      <c r="AA52" s="57"/>
      <c r="AB52" s="57"/>
      <c r="AC52" s="57"/>
      <c r="AD52" s="174"/>
      <c r="AE52" s="49"/>
      <c r="AF52" s="356"/>
      <c r="AG52" s="357"/>
      <c r="AH52" s="357"/>
      <c r="AI52" s="357"/>
    </row>
    <row r="53" spans="1:35" s="24" customFormat="1" x14ac:dyDescent="0.25">
      <c r="A53" s="70"/>
      <c r="B53" s="43"/>
      <c r="C53" s="66"/>
      <c r="D53" s="57"/>
      <c r="E53" s="57"/>
      <c r="F53" s="57"/>
      <c r="G53" s="57"/>
      <c r="H53" s="57"/>
      <c r="I53" s="57"/>
      <c r="J53" s="59"/>
      <c r="K53" s="59"/>
      <c r="L53" s="59"/>
      <c r="M53" s="59"/>
      <c r="N53" s="59"/>
      <c r="O53" s="57"/>
      <c r="P53" s="57"/>
      <c r="Q53" s="57"/>
      <c r="R53" s="57"/>
      <c r="S53" s="57"/>
      <c r="T53" s="57"/>
      <c r="U53" s="57"/>
      <c r="V53" s="57"/>
      <c r="W53" s="57"/>
      <c r="X53" s="59"/>
      <c r="Y53" s="57"/>
      <c r="Z53" s="57"/>
      <c r="AA53" s="57"/>
      <c r="AB53" s="57"/>
      <c r="AC53" s="57"/>
      <c r="AD53" s="174"/>
      <c r="AE53" s="49"/>
      <c r="AF53" s="356"/>
      <c r="AG53" s="357"/>
      <c r="AH53" s="357"/>
      <c r="AI53" s="357"/>
    </row>
    <row r="54" spans="1:35" s="24" customFormat="1" x14ac:dyDescent="0.25">
      <c r="A54" s="70"/>
      <c r="B54" s="43"/>
      <c r="C54" s="66"/>
      <c r="D54" s="57"/>
      <c r="E54" s="57"/>
      <c r="F54" s="57"/>
      <c r="G54" s="57"/>
      <c r="H54" s="57"/>
      <c r="I54" s="57"/>
      <c r="J54" s="59"/>
      <c r="K54" s="59"/>
      <c r="L54" s="59"/>
      <c r="M54" s="59"/>
      <c r="N54" s="59"/>
      <c r="O54" s="57"/>
      <c r="P54" s="57"/>
      <c r="Q54" s="57"/>
      <c r="R54" s="57"/>
      <c r="S54" s="57"/>
      <c r="T54" s="57"/>
      <c r="U54" s="57"/>
      <c r="V54" s="57"/>
      <c r="W54" s="57"/>
      <c r="X54" s="59"/>
      <c r="Y54" s="57"/>
      <c r="Z54" s="57"/>
      <c r="AA54" s="57"/>
      <c r="AB54" s="57"/>
      <c r="AC54" s="57"/>
      <c r="AD54" s="174"/>
      <c r="AE54" s="49"/>
      <c r="AF54" s="356"/>
      <c r="AG54" s="357"/>
      <c r="AH54" s="357"/>
      <c r="AI54" s="357"/>
    </row>
    <row r="55" spans="1:35" s="24" customFormat="1" x14ac:dyDescent="0.25">
      <c r="A55" s="70"/>
      <c r="B55" s="43"/>
      <c r="C55" s="66"/>
      <c r="D55" s="57"/>
      <c r="E55" s="57"/>
      <c r="F55" s="57"/>
      <c r="G55" s="57"/>
      <c r="H55" s="57"/>
      <c r="I55" s="57"/>
      <c r="J55" s="59"/>
      <c r="K55" s="59"/>
      <c r="L55" s="59"/>
      <c r="M55" s="59"/>
      <c r="N55" s="59"/>
      <c r="O55" s="57"/>
      <c r="P55" s="57"/>
      <c r="Q55" s="57"/>
      <c r="R55" s="57"/>
      <c r="S55" s="57"/>
      <c r="T55" s="57"/>
      <c r="U55" s="57"/>
      <c r="V55" s="57"/>
      <c r="W55" s="57"/>
      <c r="X55" s="59"/>
      <c r="Y55" s="57"/>
      <c r="Z55" s="57"/>
      <c r="AA55" s="57"/>
      <c r="AB55" s="57"/>
      <c r="AC55" s="57"/>
      <c r="AD55" s="174"/>
      <c r="AE55" s="49"/>
      <c r="AF55" s="356"/>
      <c r="AG55" s="357"/>
      <c r="AH55" s="357"/>
      <c r="AI55" s="357"/>
    </row>
    <row r="56" spans="1:35" s="24" customFormat="1" x14ac:dyDescent="0.25">
      <c r="A56" s="70"/>
      <c r="B56" s="43"/>
      <c r="C56" s="63"/>
      <c r="D56" s="57"/>
      <c r="E56" s="57"/>
      <c r="F56" s="57"/>
      <c r="G56" s="57"/>
      <c r="H56" s="57"/>
      <c r="I56" s="57"/>
      <c r="J56" s="59"/>
      <c r="K56" s="59"/>
      <c r="L56" s="59"/>
      <c r="M56" s="59"/>
      <c r="N56" s="59"/>
      <c r="O56" s="57"/>
      <c r="P56" s="57"/>
      <c r="Q56" s="57"/>
      <c r="R56" s="57"/>
      <c r="S56" s="57"/>
      <c r="T56" s="57"/>
      <c r="U56" s="57"/>
      <c r="V56" s="57"/>
      <c r="W56" s="57"/>
      <c r="X56" s="59"/>
      <c r="Y56" s="57"/>
      <c r="Z56" s="57"/>
      <c r="AA56" s="57"/>
      <c r="AB56" s="57"/>
      <c r="AC56" s="57"/>
      <c r="AD56" s="174"/>
      <c r="AE56" s="49"/>
      <c r="AF56" s="356"/>
      <c r="AG56" s="357"/>
      <c r="AH56" s="357"/>
      <c r="AI56" s="357"/>
    </row>
    <row r="57" spans="1:35" s="24" customFormat="1" x14ac:dyDescent="0.25">
      <c r="A57" s="70"/>
      <c r="B57" s="43"/>
      <c r="C57" s="63"/>
      <c r="D57" s="57"/>
      <c r="E57" s="57"/>
      <c r="F57" s="57"/>
      <c r="G57" s="57"/>
      <c r="H57" s="57"/>
      <c r="I57" s="57"/>
      <c r="J57" s="59"/>
      <c r="K57" s="59"/>
      <c r="L57" s="59"/>
      <c r="M57" s="59"/>
      <c r="N57" s="59"/>
      <c r="O57" s="57"/>
      <c r="P57" s="57"/>
      <c r="Q57" s="57"/>
      <c r="R57" s="57"/>
      <c r="S57" s="57"/>
      <c r="T57" s="57"/>
      <c r="U57" s="57"/>
      <c r="V57" s="57"/>
      <c r="W57" s="57"/>
      <c r="X57" s="59"/>
      <c r="Y57" s="57"/>
      <c r="Z57" s="57"/>
      <c r="AA57" s="57"/>
      <c r="AB57" s="57"/>
      <c r="AC57" s="57"/>
      <c r="AD57" s="174"/>
      <c r="AE57" s="49"/>
      <c r="AF57" s="356"/>
      <c r="AG57" s="357"/>
      <c r="AH57" s="357"/>
      <c r="AI57" s="357"/>
    </row>
    <row r="58" spans="1:35" s="24" customFormat="1" x14ac:dyDescent="0.25">
      <c r="A58" s="70"/>
      <c r="B58" s="43"/>
      <c r="C58" s="63"/>
      <c r="D58" s="57"/>
      <c r="E58" s="57"/>
      <c r="F58" s="57"/>
      <c r="G58" s="57"/>
      <c r="H58" s="57"/>
      <c r="I58" s="57"/>
      <c r="J58" s="59"/>
      <c r="K58" s="59"/>
      <c r="L58" s="59"/>
      <c r="M58" s="59"/>
      <c r="N58" s="59"/>
      <c r="O58" s="57"/>
      <c r="P58" s="57"/>
      <c r="Q58" s="57"/>
      <c r="R58" s="57"/>
      <c r="S58" s="57"/>
      <c r="T58" s="57"/>
      <c r="U58" s="57"/>
      <c r="V58" s="57"/>
      <c r="W58" s="57"/>
      <c r="X58" s="59"/>
      <c r="Y58" s="57"/>
      <c r="Z58" s="57"/>
      <c r="AA58" s="57"/>
      <c r="AB58" s="57"/>
      <c r="AC58" s="57"/>
      <c r="AD58" s="174"/>
      <c r="AE58" s="49"/>
      <c r="AF58" s="356"/>
      <c r="AG58" s="357"/>
      <c r="AH58" s="357"/>
      <c r="AI58" s="357"/>
    </row>
    <row r="59" spans="1:35" s="24" customFormat="1" x14ac:dyDescent="0.25">
      <c r="A59" s="70"/>
      <c r="B59" s="43"/>
      <c r="C59" s="63"/>
      <c r="D59" s="57"/>
      <c r="E59" s="57"/>
      <c r="F59" s="57"/>
      <c r="G59" s="57"/>
      <c r="H59" s="57"/>
      <c r="I59" s="57"/>
      <c r="J59" s="59"/>
      <c r="K59" s="59"/>
      <c r="L59" s="59"/>
      <c r="M59" s="59"/>
      <c r="N59" s="59"/>
      <c r="O59" s="57"/>
      <c r="P59" s="57"/>
      <c r="Q59" s="57"/>
      <c r="R59" s="57"/>
      <c r="S59" s="57"/>
      <c r="T59" s="57"/>
      <c r="U59" s="57"/>
      <c r="V59" s="57"/>
      <c r="W59" s="57"/>
      <c r="X59" s="59"/>
      <c r="Y59" s="57"/>
      <c r="Z59" s="57"/>
      <c r="AA59" s="57"/>
      <c r="AB59" s="57"/>
      <c r="AC59" s="57"/>
      <c r="AD59" s="174"/>
      <c r="AE59" s="49"/>
      <c r="AF59" s="356"/>
      <c r="AG59" s="357"/>
      <c r="AH59" s="357"/>
      <c r="AI59" s="357"/>
    </row>
    <row r="60" spans="1:35" s="24" customFormat="1" x14ac:dyDescent="0.25">
      <c r="A60" s="70"/>
      <c r="B60" s="43"/>
      <c r="C60" s="63"/>
      <c r="D60" s="57"/>
      <c r="E60" s="57"/>
      <c r="F60" s="57"/>
      <c r="G60" s="57"/>
      <c r="H60" s="57"/>
      <c r="I60" s="57"/>
      <c r="J60" s="59"/>
      <c r="K60" s="59"/>
      <c r="L60" s="59"/>
      <c r="M60" s="59"/>
      <c r="N60" s="59"/>
      <c r="O60" s="57"/>
      <c r="P60" s="57"/>
      <c r="Q60" s="57"/>
      <c r="R60" s="57"/>
      <c r="S60" s="57"/>
      <c r="T60" s="57"/>
      <c r="U60" s="57"/>
      <c r="V60" s="57"/>
      <c r="W60" s="57"/>
      <c r="X60" s="59"/>
      <c r="Y60" s="57"/>
      <c r="Z60" s="57"/>
      <c r="AA60" s="57"/>
      <c r="AB60" s="57"/>
      <c r="AC60" s="57"/>
      <c r="AD60" s="174"/>
      <c r="AE60" s="49"/>
      <c r="AF60" s="356"/>
      <c r="AG60" s="357"/>
      <c r="AH60" s="357"/>
      <c r="AI60" s="357"/>
    </row>
    <row r="61" spans="1:35" s="24" customFormat="1" x14ac:dyDescent="0.25">
      <c r="A61" s="70"/>
      <c r="B61" s="43"/>
      <c r="C61" s="63"/>
      <c r="D61" s="57"/>
      <c r="E61" s="57"/>
      <c r="F61" s="57"/>
      <c r="G61" s="57"/>
      <c r="H61" s="57"/>
      <c r="I61" s="57"/>
      <c r="J61" s="59"/>
      <c r="K61" s="59"/>
      <c r="L61" s="59"/>
      <c r="M61" s="59"/>
      <c r="N61" s="59"/>
      <c r="O61" s="57"/>
      <c r="P61" s="57"/>
      <c r="Q61" s="57"/>
      <c r="R61" s="57"/>
      <c r="S61" s="57"/>
      <c r="T61" s="57"/>
      <c r="U61" s="57"/>
      <c r="V61" s="57"/>
      <c r="W61" s="57"/>
      <c r="X61" s="59"/>
      <c r="Y61" s="57"/>
      <c r="Z61" s="57"/>
      <c r="AA61" s="57"/>
      <c r="AB61" s="57"/>
      <c r="AC61" s="57"/>
      <c r="AD61" s="174"/>
      <c r="AE61" s="49"/>
      <c r="AF61" s="356"/>
      <c r="AG61" s="357"/>
      <c r="AH61" s="357"/>
      <c r="AI61" s="357"/>
    </row>
    <row r="62" spans="1:35" s="24" customFormat="1" x14ac:dyDescent="0.25">
      <c r="A62" s="70"/>
      <c r="B62" s="43"/>
      <c r="C62" s="63"/>
      <c r="D62" s="57"/>
      <c r="E62" s="57"/>
      <c r="F62" s="57"/>
      <c r="G62" s="57"/>
      <c r="H62" s="57"/>
      <c r="I62" s="57"/>
      <c r="J62" s="59"/>
      <c r="K62" s="59"/>
      <c r="L62" s="59"/>
      <c r="M62" s="59"/>
      <c r="N62" s="59"/>
      <c r="O62" s="57"/>
      <c r="P62" s="57"/>
      <c r="Q62" s="57"/>
      <c r="R62" s="57"/>
      <c r="S62" s="57"/>
      <c r="T62" s="57"/>
      <c r="U62" s="57"/>
      <c r="V62" s="57"/>
      <c r="W62" s="57"/>
      <c r="X62" s="59"/>
      <c r="Y62" s="57"/>
      <c r="Z62" s="57"/>
      <c r="AA62" s="57"/>
      <c r="AB62" s="57"/>
      <c r="AC62" s="57"/>
      <c r="AD62" s="174"/>
      <c r="AE62" s="49"/>
      <c r="AF62" s="356"/>
      <c r="AG62" s="357"/>
      <c r="AH62" s="357"/>
      <c r="AI62" s="357"/>
    </row>
    <row r="63" spans="1:35" s="24" customFormat="1" x14ac:dyDescent="0.25">
      <c r="A63" s="70"/>
      <c r="B63" s="43"/>
      <c r="C63" s="63"/>
      <c r="D63" s="57"/>
      <c r="E63" s="57"/>
      <c r="F63" s="57"/>
      <c r="G63" s="57"/>
      <c r="H63" s="57"/>
      <c r="I63" s="57"/>
      <c r="J63" s="59"/>
      <c r="K63" s="59"/>
      <c r="L63" s="59"/>
      <c r="M63" s="59"/>
      <c r="N63" s="59"/>
      <c r="O63" s="57"/>
      <c r="P63" s="57"/>
      <c r="Q63" s="57"/>
      <c r="R63" s="57"/>
      <c r="S63" s="57"/>
      <c r="T63" s="57"/>
      <c r="U63" s="57"/>
      <c r="V63" s="57"/>
      <c r="W63" s="57"/>
      <c r="X63" s="59"/>
      <c r="Y63" s="57"/>
      <c r="Z63" s="57"/>
      <c r="AA63" s="57"/>
      <c r="AB63" s="57"/>
      <c r="AC63" s="57"/>
      <c r="AD63" s="174"/>
      <c r="AE63" s="49"/>
      <c r="AF63" s="356"/>
      <c r="AG63" s="357"/>
      <c r="AH63" s="357"/>
      <c r="AI63" s="357"/>
    </row>
    <row r="64" spans="1:35" s="24" customFormat="1" x14ac:dyDescent="0.25">
      <c r="A64" s="70"/>
      <c r="B64" s="43"/>
      <c r="C64" s="63"/>
      <c r="D64" s="57"/>
      <c r="E64" s="57"/>
      <c r="F64" s="57"/>
      <c r="G64" s="57"/>
      <c r="H64" s="57"/>
      <c r="I64" s="57"/>
      <c r="J64" s="59"/>
      <c r="K64" s="59"/>
      <c r="L64" s="59"/>
      <c r="M64" s="59"/>
      <c r="N64" s="59"/>
      <c r="O64" s="57"/>
      <c r="P64" s="57"/>
      <c r="Q64" s="57"/>
      <c r="R64" s="57"/>
      <c r="S64" s="57"/>
      <c r="T64" s="57"/>
      <c r="U64" s="57"/>
      <c r="V64" s="57"/>
      <c r="W64" s="57"/>
      <c r="X64" s="59"/>
      <c r="Y64" s="57"/>
      <c r="Z64" s="57"/>
      <c r="AA64" s="57"/>
      <c r="AB64" s="57"/>
      <c r="AC64" s="57"/>
      <c r="AD64" s="174"/>
      <c r="AE64" s="49"/>
      <c r="AF64" s="356"/>
      <c r="AG64" s="357"/>
      <c r="AH64" s="357"/>
      <c r="AI64" s="357"/>
    </row>
    <row r="65" spans="1:35" s="24" customFormat="1" x14ac:dyDescent="0.25">
      <c r="A65" s="70"/>
      <c r="B65" s="43"/>
      <c r="C65" s="63"/>
      <c r="D65" s="57"/>
      <c r="E65" s="57"/>
      <c r="F65" s="57"/>
      <c r="G65" s="57"/>
      <c r="H65" s="57"/>
      <c r="I65" s="57"/>
      <c r="J65" s="59"/>
      <c r="K65" s="59"/>
      <c r="L65" s="59"/>
      <c r="M65" s="59"/>
      <c r="N65" s="59"/>
      <c r="O65" s="57"/>
      <c r="P65" s="57"/>
      <c r="Q65" s="57"/>
      <c r="R65" s="57"/>
      <c r="S65" s="57"/>
      <c r="T65" s="57"/>
      <c r="U65" s="57"/>
      <c r="V65" s="57"/>
      <c r="W65" s="57"/>
      <c r="X65" s="59"/>
      <c r="Y65" s="57"/>
      <c r="Z65" s="57"/>
      <c r="AA65" s="57"/>
      <c r="AB65" s="57"/>
      <c r="AC65" s="57"/>
      <c r="AD65" s="174"/>
      <c r="AE65" s="49"/>
      <c r="AF65" s="356"/>
      <c r="AG65" s="357"/>
      <c r="AH65" s="357"/>
      <c r="AI65" s="357"/>
    </row>
    <row r="66" spans="1:35" s="24" customFormat="1" x14ac:dyDescent="0.25">
      <c r="A66" s="70"/>
      <c r="B66" s="43"/>
      <c r="C66" s="63"/>
      <c r="D66" s="57"/>
      <c r="E66" s="57"/>
      <c r="F66" s="57"/>
      <c r="G66" s="57"/>
      <c r="H66" s="57"/>
      <c r="I66" s="57"/>
      <c r="J66" s="59"/>
      <c r="K66" s="59"/>
      <c r="L66" s="59"/>
      <c r="M66" s="59"/>
      <c r="N66" s="59"/>
      <c r="O66" s="57"/>
      <c r="P66" s="57"/>
      <c r="Q66" s="57"/>
      <c r="R66" s="57"/>
      <c r="S66" s="57"/>
      <c r="T66" s="57"/>
      <c r="U66" s="57"/>
      <c r="V66" s="57"/>
      <c r="W66" s="57"/>
      <c r="X66" s="59"/>
      <c r="Y66" s="57"/>
      <c r="Z66" s="57"/>
      <c r="AA66" s="57"/>
      <c r="AB66" s="57"/>
      <c r="AC66" s="57"/>
      <c r="AD66" s="174"/>
      <c r="AE66" s="49"/>
      <c r="AF66" s="356"/>
      <c r="AG66" s="357"/>
      <c r="AH66" s="357"/>
      <c r="AI66" s="357"/>
    </row>
    <row r="67" spans="1:35" s="24" customFormat="1" x14ac:dyDescent="0.25">
      <c r="A67" s="70"/>
      <c r="B67" s="43"/>
      <c r="C67" s="63"/>
      <c r="D67" s="57"/>
      <c r="E67" s="57"/>
      <c r="F67" s="57"/>
      <c r="G67" s="57"/>
      <c r="H67" s="57"/>
      <c r="I67" s="57"/>
      <c r="J67" s="59"/>
      <c r="K67" s="59"/>
      <c r="L67" s="59"/>
      <c r="M67" s="59"/>
      <c r="N67" s="59"/>
      <c r="O67" s="57"/>
      <c r="P67" s="57"/>
      <c r="Q67" s="57"/>
      <c r="R67" s="57"/>
      <c r="S67" s="57"/>
      <c r="T67" s="57"/>
      <c r="U67" s="57"/>
      <c r="V67" s="57"/>
      <c r="W67" s="57"/>
      <c r="X67" s="59"/>
      <c r="Y67" s="57"/>
      <c r="Z67" s="57"/>
      <c r="AA67" s="57"/>
      <c r="AB67" s="57"/>
      <c r="AC67" s="57"/>
      <c r="AD67" s="174"/>
      <c r="AE67" s="49"/>
      <c r="AF67" s="356"/>
      <c r="AG67" s="357"/>
      <c r="AH67" s="357"/>
      <c r="AI67" s="357"/>
    </row>
    <row r="68" spans="1:35" s="24" customFormat="1" x14ac:dyDescent="0.25">
      <c r="B68" s="43"/>
      <c r="C68" s="63"/>
      <c r="D68" s="57"/>
      <c r="E68" s="57"/>
      <c r="F68" s="57"/>
      <c r="G68" s="57"/>
      <c r="H68" s="57"/>
      <c r="I68" s="57"/>
      <c r="J68" s="59"/>
      <c r="K68" s="59"/>
      <c r="L68" s="59"/>
      <c r="M68" s="59"/>
      <c r="N68" s="59"/>
      <c r="O68" s="57"/>
      <c r="P68" s="57"/>
      <c r="Q68" s="57"/>
      <c r="R68" s="57"/>
      <c r="S68" s="57"/>
      <c r="T68" s="57"/>
      <c r="U68" s="57"/>
      <c r="V68" s="57"/>
      <c r="W68" s="57"/>
      <c r="X68" s="59"/>
      <c r="Y68" s="57"/>
      <c r="Z68" s="57"/>
      <c r="AA68" s="57"/>
      <c r="AB68" s="57"/>
      <c r="AC68" s="57"/>
      <c r="AD68" s="174"/>
      <c r="AE68" s="49"/>
      <c r="AF68" s="356"/>
      <c r="AG68" s="357"/>
      <c r="AH68" s="357"/>
      <c r="AI68" s="357"/>
    </row>
    <row r="69" spans="1:35" s="24" customFormat="1" x14ac:dyDescent="0.25">
      <c r="B69" s="43"/>
      <c r="C69" s="63"/>
      <c r="D69" s="57"/>
      <c r="E69" s="57"/>
      <c r="F69" s="57"/>
      <c r="G69" s="57"/>
      <c r="H69" s="57"/>
      <c r="I69" s="57"/>
      <c r="J69" s="59"/>
      <c r="K69" s="59"/>
      <c r="L69" s="59"/>
      <c r="M69" s="59"/>
      <c r="N69" s="59"/>
      <c r="O69" s="57"/>
      <c r="P69" s="57"/>
      <c r="Q69" s="57"/>
      <c r="R69" s="57"/>
      <c r="S69" s="57"/>
      <c r="T69" s="57"/>
      <c r="U69" s="57"/>
      <c r="V69" s="57"/>
      <c r="W69" s="57"/>
      <c r="X69" s="59"/>
      <c r="Y69" s="57"/>
      <c r="Z69" s="57"/>
      <c r="AA69" s="57"/>
      <c r="AB69" s="57"/>
      <c r="AC69" s="57"/>
      <c r="AD69" s="174"/>
      <c r="AE69" s="49"/>
      <c r="AF69" s="356"/>
      <c r="AG69" s="357"/>
      <c r="AH69" s="357"/>
      <c r="AI69" s="357"/>
    </row>
    <row r="70" spans="1:35" s="24" customFormat="1" x14ac:dyDescent="0.25">
      <c r="B70" s="43"/>
      <c r="C70" s="63"/>
      <c r="D70" s="57"/>
      <c r="E70" s="57"/>
      <c r="F70" s="57"/>
      <c r="G70" s="57"/>
      <c r="H70" s="57"/>
      <c r="I70" s="57"/>
      <c r="J70" s="59"/>
      <c r="K70" s="59"/>
      <c r="L70" s="59"/>
      <c r="M70" s="59"/>
      <c r="N70" s="59"/>
      <c r="O70" s="57"/>
      <c r="P70" s="57"/>
      <c r="Q70" s="57"/>
      <c r="R70" s="57"/>
      <c r="S70" s="57"/>
      <c r="T70" s="57"/>
      <c r="U70" s="57"/>
      <c r="V70" s="57"/>
      <c r="W70" s="57"/>
      <c r="X70" s="59"/>
      <c r="Y70" s="57"/>
      <c r="Z70" s="57"/>
      <c r="AA70" s="57"/>
      <c r="AB70" s="57"/>
      <c r="AC70" s="57"/>
      <c r="AD70" s="174"/>
      <c r="AE70" s="49"/>
      <c r="AF70" s="356"/>
      <c r="AG70" s="357"/>
      <c r="AH70" s="357"/>
      <c r="AI70" s="357"/>
    </row>
    <row r="71" spans="1:35" s="24" customFormat="1" x14ac:dyDescent="0.25">
      <c r="B71" s="43"/>
      <c r="C71" s="63"/>
      <c r="D71" s="57"/>
      <c r="E71" s="57"/>
      <c r="F71" s="57"/>
      <c r="G71" s="57"/>
      <c r="H71" s="57"/>
      <c r="I71" s="57"/>
      <c r="J71" s="59"/>
      <c r="K71" s="59"/>
      <c r="L71" s="59"/>
      <c r="M71" s="59"/>
      <c r="N71" s="59"/>
      <c r="O71" s="57"/>
      <c r="P71" s="57"/>
      <c r="Q71" s="57"/>
      <c r="R71" s="57"/>
      <c r="S71" s="57"/>
      <c r="T71" s="57"/>
      <c r="U71" s="57"/>
      <c r="V71" s="57"/>
      <c r="W71" s="57"/>
      <c r="X71" s="59"/>
      <c r="Y71" s="57"/>
      <c r="Z71" s="57"/>
      <c r="AA71" s="57"/>
      <c r="AB71" s="57"/>
      <c r="AC71" s="57"/>
      <c r="AD71" s="174"/>
      <c r="AE71" s="49"/>
      <c r="AF71" s="356"/>
      <c r="AG71" s="357"/>
      <c r="AH71" s="357"/>
      <c r="AI71" s="357"/>
    </row>
    <row r="72" spans="1:35" s="24" customFormat="1" x14ac:dyDescent="0.25">
      <c r="B72" s="43"/>
      <c r="C72" s="63"/>
      <c r="D72" s="57"/>
      <c r="E72" s="57"/>
      <c r="F72" s="57"/>
      <c r="G72" s="57"/>
      <c r="H72" s="57"/>
      <c r="I72" s="57"/>
      <c r="J72" s="59"/>
      <c r="K72" s="59"/>
      <c r="L72" s="59"/>
      <c r="M72" s="59"/>
      <c r="N72" s="59"/>
      <c r="O72" s="57"/>
      <c r="P72" s="57"/>
      <c r="Q72" s="57"/>
      <c r="R72" s="57"/>
      <c r="S72" s="57"/>
      <c r="T72" s="57"/>
      <c r="U72" s="57"/>
      <c r="V72" s="57"/>
      <c r="W72" s="57"/>
      <c r="X72" s="59"/>
      <c r="Y72" s="57"/>
      <c r="Z72" s="57"/>
      <c r="AA72" s="57"/>
      <c r="AB72" s="57"/>
      <c r="AC72" s="57"/>
      <c r="AD72" s="174"/>
      <c r="AE72" s="49"/>
      <c r="AF72" s="356"/>
      <c r="AG72" s="357"/>
      <c r="AH72" s="357"/>
      <c r="AI72" s="357"/>
    </row>
    <row r="73" spans="1:35" s="24" customFormat="1" x14ac:dyDescent="0.25">
      <c r="B73" s="43"/>
      <c r="C73" s="63"/>
      <c r="D73" s="57"/>
      <c r="E73" s="57"/>
      <c r="F73" s="57"/>
      <c r="G73" s="57"/>
      <c r="H73" s="57"/>
      <c r="I73" s="57"/>
      <c r="J73" s="59"/>
      <c r="K73" s="59"/>
      <c r="L73" s="59"/>
      <c r="M73" s="59"/>
      <c r="N73" s="59"/>
      <c r="O73" s="57"/>
      <c r="P73" s="57"/>
      <c r="Q73" s="57"/>
      <c r="R73" s="57"/>
      <c r="S73" s="57"/>
      <c r="T73" s="57"/>
      <c r="U73" s="57"/>
      <c r="V73" s="57"/>
      <c r="W73" s="57"/>
      <c r="X73" s="59"/>
      <c r="Y73" s="57"/>
      <c r="Z73" s="57"/>
      <c r="AA73" s="57"/>
      <c r="AB73" s="57"/>
      <c r="AC73" s="57"/>
      <c r="AD73" s="174"/>
      <c r="AE73" s="49"/>
      <c r="AF73" s="356"/>
      <c r="AG73" s="357"/>
      <c r="AH73" s="357"/>
      <c r="AI73" s="357"/>
    </row>
    <row r="74" spans="1:35" s="24" customFormat="1" x14ac:dyDescent="0.25">
      <c r="B74" s="43"/>
      <c r="C74" s="63"/>
      <c r="D74" s="57"/>
      <c r="E74" s="57"/>
      <c r="F74" s="57"/>
      <c r="G74" s="57"/>
      <c r="H74" s="57"/>
      <c r="I74" s="57"/>
      <c r="J74" s="59"/>
      <c r="K74" s="59"/>
      <c r="L74" s="59"/>
      <c r="M74" s="59"/>
      <c r="N74" s="59"/>
      <c r="O74" s="57"/>
      <c r="P74" s="57"/>
      <c r="Q74" s="57"/>
      <c r="R74" s="57"/>
      <c r="S74" s="57"/>
      <c r="T74" s="57"/>
      <c r="U74" s="57"/>
      <c r="V74" s="57"/>
      <c r="W74" s="57"/>
      <c r="X74" s="59"/>
      <c r="Y74" s="57"/>
      <c r="Z74" s="57"/>
      <c r="AA74" s="57"/>
      <c r="AB74" s="57"/>
      <c r="AC74" s="57"/>
      <c r="AD74" s="174"/>
      <c r="AE74" s="49"/>
      <c r="AF74" s="356"/>
      <c r="AG74" s="357"/>
      <c r="AH74" s="357"/>
      <c r="AI74" s="357"/>
    </row>
    <row r="75" spans="1:35" s="24" customFormat="1" x14ac:dyDescent="0.25">
      <c r="B75" s="43"/>
      <c r="C75" s="63"/>
      <c r="D75" s="57"/>
      <c r="E75" s="57"/>
      <c r="F75" s="57"/>
      <c r="G75" s="57"/>
      <c r="H75" s="57"/>
      <c r="I75" s="57"/>
      <c r="J75" s="59"/>
      <c r="K75" s="59"/>
      <c r="L75" s="59"/>
      <c r="M75" s="59"/>
      <c r="N75" s="59"/>
      <c r="O75" s="57"/>
      <c r="P75" s="57"/>
      <c r="Q75" s="57"/>
      <c r="R75" s="57"/>
      <c r="S75" s="57"/>
      <c r="T75" s="57"/>
      <c r="U75" s="57"/>
      <c r="V75" s="57"/>
      <c r="W75" s="57"/>
      <c r="X75" s="59"/>
      <c r="Y75" s="57"/>
      <c r="Z75" s="57"/>
      <c r="AA75" s="57"/>
      <c r="AB75" s="57"/>
      <c r="AC75" s="57"/>
      <c r="AD75" s="174"/>
      <c r="AE75" s="49"/>
      <c r="AF75" s="356"/>
      <c r="AG75" s="357"/>
      <c r="AH75" s="357"/>
      <c r="AI75" s="357"/>
    </row>
    <row r="76" spans="1:35" s="24" customFormat="1" x14ac:dyDescent="0.25">
      <c r="B76" s="43"/>
      <c r="C76" s="61"/>
      <c r="D76" s="44"/>
      <c r="E76" s="44"/>
      <c r="F76" s="44"/>
      <c r="G76" s="44"/>
      <c r="H76" s="44"/>
      <c r="I76" s="44"/>
      <c r="J76" s="44"/>
      <c r="K76" s="44"/>
      <c r="L76" s="44"/>
      <c r="M76" s="44"/>
      <c r="N76" s="44"/>
      <c r="O76" s="44"/>
      <c r="P76" s="44"/>
      <c r="Q76" s="44"/>
      <c r="R76" s="44"/>
      <c r="S76" s="44"/>
      <c r="T76" s="44"/>
      <c r="U76" s="44"/>
      <c r="V76" s="44"/>
      <c r="W76" s="44"/>
      <c r="X76" s="44"/>
      <c r="Y76" s="44"/>
      <c r="Z76" s="44"/>
      <c r="AA76" s="44"/>
      <c r="AB76" s="44"/>
      <c r="AC76" s="44"/>
      <c r="AD76" s="170"/>
      <c r="AE76" s="49"/>
      <c r="AF76" s="356"/>
      <c r="AG76" s="357"/>
      <c r="AH76" s="357"/>
      <c r="AI76" s="357"/>
    </row>
    <row r="77" spans="1:35" s="24" customFormat="1" x14ac:dyDescent="0.25">
      <c r="B77" s="43"/>
      <c r="C77" s="61"/>
      <c r="D77" s="44"/>
      <c r="E77" s="44"/>
      <c r="F77" s="44"/>
      <c r="G77" s="44"/>
      <c r="H77" s="44"/>
      <c r="I77" s="44"/>
      <c r="J77" s="44"/>
      <c r="K77" s="44"/>
      <c r="L77" s="44"/>
      <c r="M77" s="44"/>
      <c r="N77" s="44"/>
      <c r="O77" s="44"/>
      <c r="P77" s="44"/>
      <c r="Q77" s="44"/>
      <c r="R77" s="44"/>
      <c r="S77" s="44"/>
      <c r="T77" s="44"/>
      <c r="U77" s="44"/>
      <c r="V77" s="44"/>
      <c r="W77" s="44"/>
      <c r="X77" s="44"/>
      <c r="Y77" s="44"/>
      <c r="Z77" s="44"/>
      <c r="AA77" s="44"/>
      <c r="AB77" s="44"/>
      <c r="AC77" s="44"/>
      <c r="AD77" s="170"/>
      <c r="AE77" s="49"/>
      <c r="AF77" s="356"/>
      <c r="AG77" s="357"/>
      <c r="AH77" s="357"/>
      <c r="AI77" s="357"/>
    </row>
    <row r="78" spans="1:35" s="24" customFormat="1" x14ac:dyDescent="0.25">
      <c r="B78" s="43"/>
      <c r="C78" s="61"/>
      <c r="D78" s="44"/>
      <c r="E78" s="44"/>
      <c r="F78" s="44"/>
      <c r="G78" s="44"/>
      <c r="H78" s="44"/>
      <c r="I78" s="44"/>
      <c r="J78" s="44"/>
      <c r="K78" s="44"/>
      <c r="L78" s="44"/>
      <c r="M78" s="44"/>
      <c r="N78" s="44"/>
      <c r="O78" s="44"/>
      <c r="P78" s="44"/>
      <c r="Q78" s="44"/>
      <c r="R78" s="44"/>
      <c r="S78" s="44"/>
      <c r="T78" s="44"/>
      <c r="U78" s="44"/>
      <c r="V78" s="44"/>
      <c r="W78" s="44"/>
      <c r="X78" s="44"/>
      <c r="Y78" s="44"/>
      <c r="Z78" s="44"/>
      <c r="AA78" s="44"/>
      <c r="AB78" s="44"/>
      <c r="AC78" s="44"/>
      <c r="AD78" s="170"/>
      <c r="AE78" s="49"/>
      <c r="AF78" s="356"/>
      <c r="AG78" s="357"/>
      <c r="AH78" s="357"/>
      <c r="AI78" s="357"/>
    </row>
    <row r="79" spans="1:35" s="24" customFormat="1" x14ac:dyDescent="0.25">
      <c r="B79" s="43"/>
      <c r="C79" s="61"/>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170"/>
      <c r="AE79" s="49"/>
      <c r="AF79" s="356"/>
      <c r="AG79" s="357"/>
      <c r="AH79" s="357"/>
      <c r="AI79" s="357"/>
    </row>
    <row r="80" spans="1:35" s="24" customFormat="1" x14ac:dyDescent="0.25">
      <c r="B80" s="43"/>
      <c r="C80" s="61"/>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170"/>
      <c r="AE80" s="49"/>
      <c r="AF80" s="356"/>
      <c r="AG80" s="357"/>
      <c r="AH80" s="357"/>
      <c r="AI80" s="357"/>
    </row>
    <row r="81" spans="2:35" s="24" customFormat="1" x14ac:dyDescent="0.25">
      <c r="B81" s="43"/>
      <c r="C81" s="61"/>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170"/>
      <c r="AE81" s="49"/>
      <c r="AF81" s="356"/>
      <c r="AG81" s="361"/>
      <c r="AH81" s="361"/>
      <c r="AI81" s="357"/>
    </row>
    <row r="82" spans="2:35" x14ac:dyDescent="0.25">
      <c r="C82" s="61"/>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170"/>
      <c r="AE82" s="49"/>
      <c r="AF82" s="356"/>
    </row>
    <row r="83" spans="2:35" x14ac:dyDescent="0.25">
      <c r="C83" s="61"/>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170"/>
      <c r="AE83" s="49"/>
      <c r="AF83" s="356"/>
    </row>
    <row r="84" spans="2:35" x14ac:dyDescent="0.25">
      <c r="C84" s="61"/>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170"/>
      <c r="AE84" s="49"/>
      <c r="AF84" s="356"/>
    </row>
    <row r="85" spans="2:35" x14ac:dyDescent="0.25">
      <c r="C85" s="61"/>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170"/>
      <c r="AE85" s="49"/>
      <c r="AF85" s="356"/>
    </row>
    <row r="86" spans="2:35" x14ac:dyDescent="0.25">
      <c r="C86" s="61"/>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170"/>
      <c r="AE86" s="49"/>
      <c r="AF86" s="356"/>
    </row>
    <row r="87" spans="2:35" x14ac:dyDescent="0.25">
      <c r="C87" s="61"/>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170"/>
      <c r="AE87" s="49"/>
      <c r="AF87" s="356"/>
    </row>
    <row r="88" spans="2:35" x14ac:dyDescent="0.25">
      <c r="C88" s="61"/>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170"/>
      <c r="AE88" s="49"/>
      <c r="AF88" s="356"/>
    </row>
    <row r="89" spans="2:35" x14ac:dyDescent="0.25">
      <c r="C89" s="61"/>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170"/>
      <c r="AE89" s="49"/>
      <c r="AF89" s="356"/>
    </row>
    <row r="90" spans="2:35" x14ac:dyDescent="0.25">
      <c r="C90" s="61"/>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170"/>
      <c r="AE90" s="49"/>
      <c r="AF90" s="356"/>
    </row>
    <row r="91" spans="2:35" x14ac:dyDescent="0.25">
      <c r="C91" s="61"/>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170"/>
      <c r="AE91" s="49"/>
      <c r="AF91" s="356"/>
      <c r="AG91" s="357"/>
      <c r="AH91" s="357"/>
      <c r="AI91" s="362"/>
    </row>
    <row r="92" spans="2:35" s="24" customFormat="1" x14ac:dyDescent="0.25">
      <c r="B92" s="43"/>
      <c r="C92" s="61"/>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170"/>
      <c r="AE92" s="49"/>
      <c r="AF92" s="356"/>
      <c r="AG92" s="357"/>
      <c r="AH92" s="357"/>
      <c r="AI92" s="357"/>
    </row>
    <row r="93" spans="2:35" s="24" customFormat="1" x14ac:dyDescent="0.25">
      <c r="B93" s="43"/>
      <c r="C93" s="61"/>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170"/>
      <c r="AE93" s="49"/>
      <c r="AF93" s="356"/>
      <c r="AG93" s="357"/>
      <c r="AH93" s="357"/>
      <c r="AI93" s="357"/>
    </row>
    <row r="94" spans="2:35" s="24" customFormat="1" x14ac:dyDescent="0.25">
      <c r="B94" s="43"/>
      <c r="C94" s="51"/>
      <c r="D94" s="50"/>
      <c r="E94" s="50"/>
      <c r="F94" s="50"/>
      <c r="G94" s="50"/>
      <c r="H94" s="50"/>
      <c r="I94" s="50"/>
      <c r="J94" s="50"/>
      <c r="K94" s="50"/>
      <c r="L94" s="50"/>
      <c r="M94" s="50"/>
      <c r="N94" s="50"/>
      <c r="O94" s="50"/>
      <c r="P94" s="50"/>
      <c r="Q94" s="50"/>
      <c r="R94" s="50"/>
      <c r="S94" s="50"/>
      <c r="T94" s="50"/>
      <c r="U94" s="50"/>
      <c r="V94" s="50"/>
      <c r="W94" s="50"/>
      <c r="X94" s="50"/>
      <c r="Y94" s="50"/>
      <c r="Z94" s="50"/>
      <c r="AA94" s="50"/>
      <c r="AB94" s="50"/>
      <c r="AC94" s="50"/>
      <c r="AD94" s="171"/>
      <c r="AE94" s="60"/>
      <c r="AF94" s="363"/>
      <c r="AG94" s="357"/>
      <c r="AH94" s="357"/>
      <c r="AI94" s="357"/>
    </row>
    <row r="95" spans="2:35" s="24" customFormat="1" x14ac:dyDescent="0.25">
      <c r="B95" s="43"/>
      <c r="C95" s="51"/>
      <c r="D95" s="50"/>
      <c r="E95" s="50"/>
      <c r="F95" s="50"/>
      <c r="G95" s="50"/>
      <c r="H95" s="50"/>
      <c r="I95" s="50"/>
      <c r="J95" s="50"/>
      <c r="K95" s="50"/>
      <c r="L95" s="50"/>
      <c r="M95" s="50"/>
      <c r="N95" s="50"/>
      <c r="O95" s="50"/>
      <c r="P95" s="50"/>
      <c r="Q95" s="50"/>
      <c r="R95" s="50"/>
      <c r="S95" s="50"/>
      <c r="T95" s="50"/>
      <c r="U95" s="50"/>
      <c r="V95" s="50"/>
      <c r="W95" s="50"/>
      <c r="X95" s="50"/>
      <c r="Y95" s="50"/>
      <c r="Z95" s="50"/>
      <c r="AA95" s="50"/>
      <c r="AB95" s="50"/>
      <c r="AC95" s="50"/>
      <c r="AD95" s="171"/>
      <c r="AE95" s="60"/>
      <c r="AF95" s="363"/>
      <c r="AG95" s="357"/>
      <c r="AH95" s="357"/>
      <c r="AI95" s="357"/>
    </row>
    <row r="96" spans="2:35" s="24" customFormat="1" x14ac:dyDescent="0.25">
      <c r="B96" s="43"/>
      <c r="C96" s="51"/>
      <c r="D96" s="50"/>
      <c r="E96" s="50"/>
      <c r="F96" s="50"/>
      <c r="G96" s="50"/>
      <c r="H96" s="50"/>
      <c r="I96" s="50"/>
      <c r="J96" s="50"/>
      <c r="K96" s="50"/>
      <c r="L96" s="50"/>
      <c r="M96" s="50"/>
      <c r="N96" s="50"/>
      <c r="O96" s="50"/>
      <c r="P96" s="50"/>
      <c r="Q96" s="50"/>
      <c r="R96" s="50"/>
      <c r="S96" s="50"/>
      <c r="T96" s="50"/>
      <c r="U96" s="50"/>
      <c r="V96" s="50"/>
      <c r="W96" s="50"/>
      <c r="X96" s="50"/>
      <c r="Y96" s="50"/>
      <c r="Z96" s="50"/>
      <c r="AA96" s="50"/>
      <c r="AB96" s="50"/>
      <c r="AC96" s="50"/>
      <c r="AD96" s="171"/>
      <c r="AE96" s="60"/>
      <c r="AF96" s="363"/>
      <c r="AG96" s="357"/>
      <c r="AH96" s="357"/>
      <c r="AI96" s="357"/>
    </row>
    <row r="97" spans="2:35" s="24" customFormat="1" x14ac:dyDescent="0.25">
      <c r="B97" s="43"/>
      <c r="C97" s="51"/>
      <c r="D97" s="50"/>
      <c r="E97" s="50"/>
      <c r="F97" s="50"/>
      <c r="G97" s="50"/>
      <c r="H97" s="50"/>
      <c r="I97" s="50"/>
      <c r="J97" s="50"/>
      <c r="K97" s="50"/>
      <c r="L97" s="50"/>
      <c r="M97" s="50"/>
      <c r="N97" s="50"/>
      <c r="O97" s="50"/>
      <c r="P97" s="50"/>
      <c r="Q97" s="50"/>
      <c r="R97" s="50"/>
      <c r="S97" s="50"/>
      <c r="T97" s="50"/>
      <c r="U97" s="50"/>
      <c r="V97" s="50"/>
      <c r="W97" s="50"/>
      <c r="X97" s="50"/>
      <c r="Y97" s="50"/>
      <c r="Z97" s="50"/>
      <c r="AA97" s="50"/>
      <c r="AB97" s="50"/>
      <c r="AC97" s="50"/>
      <c r="AD97" s="171"/>
      <c r="AE97" s="60"/>
      <c r="AF97" s="363"/>
      <c r="AG97" s="357"/>
      <c r="AH97" s="357"/>
      <c r="AI97" s="357"/>
    </row>
    <row r="98" spans="2:35" s="24" customFormat="1" x14ac:dyDescent="0.25">
      <c r="B98" s="43"/>
      <c r="C98" s="51"/>
      <c r="D98" s="50"/>
      <c r="E98" s="50"/>
      <c r="F98" s="50"/>
      <c r="G98" s="50"/>
      <c r="H98" s="50"/>
      <c r="I98" s="50"/>
      <c r="J98" s="50"/>
      <c r="K98" s="50"/>
      <c r="L98" s="50"/>
      <c r="M98" s="50"/>
      <c r="N98" s="50"/>
      <c r="O98" s="50"/>
      <c r="P98" s="50"/>
      <c r="Q98" s="50"/>
      <c r="R98" s="50"/>
      <c r="S98" s="50"/>
      <c r="T98" s="50"/>
      <c r="U98" s="50"/>
      <c r="V98" s="50"/>
      <c r="W98" s="50"/>
      <c r="X98" s="50"/>
      <c r="Y98" s="50"/>
      <c r="Z98" s="50"/>
      <c r="AA98" s="50"/>
      <c r="AB98" s="50"/>
      <c r="AC98" s="50"/>
      <c r="AD98" s="171"/>
      <c r="AE98" s="60"/>
      <c r="AF98" s="363"/>
      <c r="AG98" s="357"/>
      <c r="AH98" s="357"/>
      <c r="AI98" s="357"/>
    </row>
    <row r="99" spans="2:35" s="24" customFormat="1" x14ac:dyDescent="0.25">
      <c r="B99" s="43"/>
      <c r="C99" s="51"/>
      <c r="D99" s="50"/>
      <c r="E99" s="50"/>
      <c r="F99" s="50"/>
      <c r="G99" s="50"/>
      <c r="H99" s="50"/>
      <c r="I99" s="50"/>
      <c r="J99" s="50"/>
      <c r="K99" s="50"/>
      <c r="L99" s="50"/>
      <c r="M99" s="50"/>
      <c r="N99" s="50"/>
      <c r="O99" s="50"/>
      <c r="P99" s="50"/>
      <c r="Q99" s="50"/>
      <c r="R99" s="50"/>
      <c r="S99" s="50"/>
      <c r="T99" s="50"/>
      <c r="U99" s="50"/>
      <c r="V99" s="50"/>
      <c r="W99" s="50"/>
      <c r="X99" s="50"/>
      <c r="Y99" s="50"/>
      <c r="Z99" s="50"/>
      <c r="AA99" s="50"/>
      <c r="AB99" s="50"/>
      <c r="AC99" s="50"/>
      <c r="AD99" s="171"/>
      <c r="AE99" s="60"/>
      <c r="AF99" s="363"/>
      <c r="AG99" s="357"/>
      <c r="AH99" s="357"/>
      <c r="AI99" s="357"/>
    </row>
    <row r="100" spans="2:35" s="24" customFormat="1" x14ac:dyDescent="0.25">
      <c r="B100" s="43"/>
      <c r="C100" s="51"/>
      <c r="D100" s="50"/>
      <c r="E100" s="50"/>
      <c r="F100" s="50"/>
      <c r="G100" s="50"/>
      <c r="H100" s="50"/>
      <c r="I100" s="50"/>
      <c r="J100" s="50"/>
      <c r="K100" s="50"/>
      <c r="L100" s="50"/>
      <c r="M100" s="50"/>
      <c r="N100" s="50"/>
      <c r="O100" s="50"/>
      <c r="P100" s="50"/>
      <c r="Q100" s="50"/>
      <c r="R100" s="50"/>
      <c r="S100" s="50"/>
      <c r="T100" s="50"/>
      <c r="U100" s="50"/>
      <c r="V100" s="50"/>
      <c r="W100" s="50"/>
      <c r="X100" s="50"/>
      <c r="Y100" s="50"/>
      <c r="Z100" s="50"/>
      <c r="AA100" s="50"/>
      <c r="AB100" s="50"/>
      <c r="AC100" s="50"/>
      <c r="AD100" s="171"/>
      <c r="AE100" s="60"/>
      <c r="AF100" s="363"/>
      <c r="AG100" s="357"/>
      <c r="AH100" s="357"/>
      <c r="AI100" s="357"/>
    </row>
    <row r="101" spans="2:35" s="24" customFormat="1" x14ac:dyDescent="0.25">
      <c r="B101" s="43"/>
      <c r="C101" s="51"/>
      <c r="D101" s="50"/>
      <c r="E101" s="50"/>
      <c r="F101" s="50"/>
      <c r="G101" s="50"/>
      <c r="H101" s="50"/>
      <c r="I101" s="50"/>
      <c r="J101" s="50"/>
      <c r="K101" s="50"/>
      <c r="L101" s="50"/>
      <c r="M101" s="50"/>
      <c r="N101" s="50"/>
      <c r="O101" s="50"/>
      <c r="P101" s="50"/>
      <c r="Q101" s="50"/>
      <c r="R101" s="50"/>
      <c r="S101" s="50"/>
      <c r="T101" s="50"/>
      <c r="U101" s="50"/>
      <c r="V101" s="50"/>
      <c r="W101" s="50"/>
      <c r="X101" s="50"/>
      <c r="Y101" s="50"/>
      <c r="Z101" s="50"/>
      <c r="AA101" s="50"/>
      <c r="AB101" s="50"/>
      <c r="AC101" s="50"/>
      <c r="AD101" s="171"/>
      <c r="AE101" s="60"/>
      <c r="AF101" s="363"/>
      <c r="AG101" s="357"/>
      <c r="AH101" s="357"/>
      <c r="AI101" s="357"/>
    </row>
    <row r="102" spans="2:35" s="24" customFormat="1" x14ac:dyDescent="0.25">
      <c r="B102" s="43"/>
      <c r="C102" s="51"/>
      <c r="D102" s="50"/>
      <c r="E102" s="50"/>
      <c r="F102" s="50"/>
      <c r="G102" s="50"/>
      <c r="H102" s="50"/>
      <c r="I102" s="50"/>
      <c r="J102" s="50"/>
      <c r="K102" s="50"/>
      <c r="L102" s="50"/>
      <c r="M102" s="50"/>
      <c r="N102" s="50"/>
      <c r="O102" s="50"/>
      <c r="P102" s="50"/>
      <c r="Q102" s="50"/>
      <c r="R102" s="50"/>
      <c r="S102" s="50"/>
      <c r="T102" s="50"/>
      <c r="U102" s="50"/>
      <c r="V102" s="50"/>
      <c r="W102" s="50"/>
      <c r="X102" s="50"/>
      <c r="Y102" s="50"/>
      <c r="Z102" s="50"/>
      <c r="AA102" s="50"/>
      <c r="AB102" s="50"/>
      <c r="AC102" s="50"/>
      <c r="AD102" s="171"/>
      <c r="AE102" s="60"/>
      <c r="AF102" s="363"/>
      <c r="AG102" s="357"/>
      <c r="AH102" s="357"/>
      <c r="AI102" s="357"/>
    </row>
    <row r="103" spans="2:35" s="24" customFormat="1" x14ac:dyDescent="0.25">
      <c r="B103" s="43"/>
      <c r="C103" s="51"/>
      <c r="D103" s="50"/>
      <c r="E103" s="50"/>
      <c r="F103" s="50"/>
      <c r="G103" s="50"/>
      <c r="H103" s="50"/>
      <c r="I103" s="50"/>
      <c r="J103" s="50"/>
      <c r="K103" s="50"/>
      <c r="L103" s="50"/>
      <c r="M103" s="50"/>
      <c r="N103" s="50"/>
      <c r="O103" s="50"/>
      <c r="P103" s="50"/>
      <c r="Q103" s="50"/>
      <c r="R103" s="50"/>
      <c r="S103" s="50"/>
      <c r="T103" s="50"/>
      <c r="U103" s="50"/>
      <c r="V103" s="50"/>
      <c r="W103" s="50"/>
      <c r="X103" s="50"/>
      <c r="Y103" s="50"/>
      <c r="Z103" s="50"/>
      <c r="AA103" s="50"/>
      <c r="AB103" s="50"/>
      <c r="AC103" s="50"/>
      <c r="AD103" s="171"/>
      <c r="AE103" s="60"/>
      <c r="AF103" s="363"/>
      <c r="AG103" s="357"/>
      <c r="AH103" s="357"/>
      <c r="AI103" s="357"/>
    </row>
    <row r="104" spans="2:35" s="24" customFormat="1" x14ac:dyDescent="0.25">
      <c r="B104" s="43"/>
      <c r="C104" s="51"/>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171"/>
      <c r="AE104" s="60"/>
      <c r="AF104" s="363"/>
      <c r="AG104" s="357"/>
      <c r="AH104" s="357"/>
      <c r="AI104" s="357"/>
    </row>
    <row r="105" spans="2:35" s="24" customFormat="1" x14ac:dyDescent="0.25">
      <c r="B105" s="43"/>
      <c r="C105" s="51"/>
      <c r="D105" s="50"/>
      <c r="E105" s="50"/>
      <c r="F105" s="50"/>
      <c r="G105" s="50"/>
      <c r="H105" s="50"/>
      <c r="I105" s="50"/>
      <c r="J105" s="50"/>
      <c r="K105" s="50"/>
      <c r="L105" s="50"/>
      <c r="M105" s="50"/>
      <c r="N105" s="50"/>
      <c r="O105" s="50"/>
      <c r="P105" s="50"/>
      <c r="Q105" s="50"/>
      <c r="R105" s="50"/>
      <c r="S105" s="50"/>
      <c r="T105" s="50"/>
      <c r="U105" s="50"/>
      <c r="V105" s="50"/>
      <c r="W105" s="50"/>
      <c r="X105" s="50"/>
      <c r="Y105" s="50"/>
      <c r="Z105" s="50"/>
      <c r="AA105" s="50"/>
      <c r="AB105" s="50"/>
      <c r="AC105" s="50"/>
      <c r="AD105" s="171"/>
      <c r="AE105" s="60"/>
      <c r="AF105" s="363"/>
      <c r="AG105" s="357"/>
      <c r="AH105" s="357"/>
      <c r="AI105" s="357"/>
    </row>
    <row r="106" spans="2:35" s="24" customFormat="1" x14ac:dyDescent="0.25">
      <c r="B106" s="43"/>
      <c r="C106" s="51"/>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171"/>
      <c r="AE106" s="60"/>
      <c r="AF106" s="363"/>
      <c r="AG106" s="357"/>
      <c r="AH106" s="357"/>
      <c r="AI106" s="357"/>
    </row>
    <row r="107" spans="2:35" s="24" customFormat="1" x14ac:dyDescent="0.25">
      <c r="B107" s="43"/>
      <c r="C107" s="61"/>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170"/>
      <c r="AE107" s="49"/>
      <c r="AF107" s="356"/>
      <c r="AG107" s="357"/>
      <c r="AH107" s="357"/>
      <c r="AI107" s="357"/>
    </row>
    <row r="108" spans="2:35" s="24" customFormat="1" x14ac:dyDescent="0.25">
      <c r="B108" s="43"/>
      <c r="C108" s="61"/>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170"/>
      <c r="AE108" s="49"/>
      <c r="AF108" s="356"/>
      <c r="AG108" s="357"/>
      <c r="AH108" s="357"/>
      <c r="AI108" s="357"/>
    </row>
    <row r="109" spans="2:35" s="24" customFormat="1" x14ac:dyDescent="0.25">
      <c r="B109" s="43"/>
      <c r="C109" s="61"/>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170"/>
      <c r="AE109" s="49"/>
      <c r="AF109" s="356"/>
      <c r="AG109" s="357"/>
      <c r="AH109" s="357"/>
      <c r="AI109" s="357"/>
    </row>
    <row r="110" spans="2:35" s="24" customFormat="1" x14ac:dyDescent="0.25">
      <c r="B110" s="43"/>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170"/>
      <c r="AE110" s="49"/>
      <c r="AF110" s="356"/>
      <c r="AG110" s="357"/>
      <c r="AH110" s="357"/>
      <c r="AI110" s="357"/>
    </row>
    <row r="111" spans="2:35" s="24" customFormat="1" x14ac:dyDescent="0.25">
      <c r="B111" s="43"/>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170"/>
      <c r="AE111" s="49"/>
      <c r="AF111" s="356"/>
      <c r="AG111" s="357"/>
      <c r="AH111" s="357"/>
      <c r="AI111" s="357"/>
    </row>
    <row r="112" spans="2:35" s="24" customFormat="1" x14ac:dyDescent="0.25">
      <c r="B112" s="43"/>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170"/>
      <c r="AE112" s="49"/>
      <c r="AF112" s="356"/>
      <c r="AG112" s="357"/>
      <c r="AH112" s="357"/>
      <c r="AI112" s="357"/>
    </row>
    <row r="113" spans="2:35" s="24" customFormat="1" x14ac:dyDescent="0.25">
      <c r="B113" s="43"/>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170"/>
      <c r="AE113" s="49"/>
      <c r="AF113" s="356"/>
      <c r="AG113" s="357"/>
      <c r="AH113" s="357"/>
      <c r="AI113" s="357"/>
    </row>
    <row r="114" spans="2:35" s="24"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170"/>
      <c r="AE114" s="49"/>
      <c r="AF114" s="356"/>
      <c r="AG114" s="357"/>
      <c r="AH114" s="357"/>
      <c r="AI114" s="357"/>
    </row>
    <row r="115" spans="2:35" s="24"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170"/>
      <c r="AE115" s="49"/>
      <c r="AF115" s="356"/>
      <c r="AG115" s="357"/>
      <c r="AH115" s="357"/>
      <c r="AI115" s="357"/>
    </row>
    <row r="116" spans="2:35" s="24" customFormat="1" x14ac:dyDescent="0.25">
      <c r="B116" s="43"/>
      <c r="C116" s="61"/>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170"/>
      <c r="AE116" s="49"/>
      <c r="AF116" s="356"/>
      <c r="AG116" s="357"/>
      <c r="AH116" s="357"/>
      <c r="AI116" s="357"/>
    </row>
    <row r="117" spans="2:35" s="24" customFormat="1" x14ac:dyDescent="0.25">
      <c r="B117" s="43"/>
      <c r="C117" s="61"/>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170"/>
      <c r="AE117" s="49"/>
      <c r="AF117" s="356"/>
      <c r="AG117" s="357"/>
      <c r="AH117" s="357"/>
      <c r="AI117" s="357"/>
    </row>
    <row r="118" spans="2:35" s="24" customFormat="1" x14ac:dyDescent="0.25">
      <c r="B118" s="43"/>
      <c r="C118" s="61"/>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170"/>
      <c r="AE118" s="49"/>
      <c r="AF118" s="356"/>
      <c r="AG118" s="357"/>
      <c r="AH118" s="357"/>
      <c r="AI118" s="357"/>
    </row>
    <row r="119" spans="2:35" s="24" customFormat="1" x14ac:dyDescent="0.25">
      <c r="B119" s="43"/>
      <c r="C119" s="61"/>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170"/>
      <c r="AE119" s="49"/>
      <c r="AF119" s="356"/>
      <c r="AG119" s="357"/>
      <c r="AH119" s="357"/>
      <c r="AI119" s="357"/>
    </row>
    <row r="120" spans="2:35" s="24" customFormat="1" x14ac:dyDescent="0.25">
      <c r="B120" s="43"/>
      <c r="C120" s="61"/>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170"/>
      <c r="AE120" s="49"/>
      <c r="AF120" s="356"/>
      <c r="AG120" s="357"/>
      <c r="AH120" s="357"/>
      <c r="AI120" s="357"/>
    </row>
    <row r="121" spans="2:35" s="24" customFormat="1" x14ac:dyDescent="0.25">
      <c r="B121" s="43"/>
      <c r="C121" s="61"/>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170"/>
      <c r="AE121" s="49"/>
      <c r="AF121" s="356"/>
      <c r="AG121" s="357"/>
      <c r="AH121" s="357"/>
      <c r="AI121" s="357"/>
    </row>
    <row r="122" spans="2:35" s="24" customFormat="1" x14ac:dyDescent="0.25">
      <c r="B122" s="43"/>
      <c r="C122" s="61"/>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170"/>
      <c r="AE122" s="49"/>
      <c r="AF122" s="356"/>
      <c r="AG122" s="357"/>
      <c r="AH122" s="357"/>
      <c r="AI122" s="357"/>
    </row>
    <row r="123" spans="2:35" s="24" customFormat="1" x14ac:dyDescent="0.25">
      <c r="B123" s="43"/>
      <c r="C123" s="61"/>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170"/>
      <c r="AE123" s="49"/>
      <c r="AF123" s="356"/>
      <c r="AG123" s="357"/>
      <c r="AH123" s="357"/>
      <c r="AI123" s="357"/>
    </row>
    <row r="124" spans="2:35" s="24" customFormat="1" x14ac:dyDescent="0.25">
      <c r="B124" s="43"/>
      <c r="C124" s="61"/>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170"/>
      <c r="AE124" s="49"/>
      <c r="AF124" s="356"/>
      <c r="AG124" s="357"/>
      <c r="AH124" s="357"/>
      <c r="AI124" s="357"/>
    </row>
    <row r="125" spans="2:35" s="24" customFormat="1" x14ac:dyDescent="0.25">
      <c r="B125" s="43"/>
      <c r="C125" s="61"/>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170"/>
      <c r="AE125" s="49"/>
      <c r="AF125" s="356"/>
      <c r="AG125" s="357"/>
      <c r="AH125" s="357"/>
      <c r="AI125" s="357"/>
    </row>
    <row r="126" spans="2:35" s="24" customFormat="1" x14ac:dyDescent="0.25">
      <c r="B126" s="43"/>
      <c r="C126" s="61"/>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170"/>
      <c r="AE126" s="49"/>
      <c r="AF126" s="356"/>
      <c r="AG126" s="357"/>
      <c r="AH126" s="357"/>
      <c r="AI126" s="357"/>
    </row>
    <row r="127" spans="2:35" s="24" customFormat="1" x14ac:dyDescent="0.25">
      <c r="B127" s="43"/>
      <c r="C127" s="61"/>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170"/>
      <c r="AE127" s="49"/>
      <c r="AF127" s="356"/>
      <c r="AG127" s="357"/>
      <c r="AH127" s="357"/>
      <c r="AI127" s="357"/>
    </row>
    <row r="128" spans="2:35" s="24" customFormat="1" x14ac:dyDescent="0.25">
      <c r="B128" s="43"/>
      <c r="C128" s="61"/>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170"/>
      <c r="AE128" s="49"/>
      <c r="AF128" s="356"/>
      <c r="AG128" s="357"/>
      <c r="AH128" s="357"/>
      <c r="AI128" s="357"/>
    </row>
    <row r="129" spans="2:35" s="24" customFormat="1" x14ac:dyDescent="0.25">
      <c r="B129" s="43"/>
      <c r="C129" s="61"/>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170"/>
      <c r="AE129" s="49"/>
      <c r="AF129" s="356"/>
      <c r="AG129" s="357"/>
      <c r="AH129" s="357"/>
      <c r="AI129" s="357"/>
    </row>
    <row r="130" spans="2:35" s="24" customFormat="1" x14ac:dyDescent="0.25">
      <c r="B130" s="43"/>
      <c r="C130" s="61"/>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170"/>
      <c r="AE130" s="49"/>
      <c r="AF130" s="356"/>
      <c r="AG130" s="357"/>
      <c r="AH130" s="357"/>
      <c r="AI130" s="357"/>
    </row>
    <row r="131" spans="2:35" s="24"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170"/>
      <c r="AE131" s="49"/>
      <c r="AF131" s="356"/>
      <c r="AG131" s="357"/>
      <c r="AH131" s="357"/>
      <c r="AI131" s="357"/>
    </row>
    <row r="132" spans="2:35" s="24"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170"/>
      <c r="AE132" s="49"/>
      <c r="AF132" s="356"/>
      <c r="AG132" s="361"/>
      <c r="AH132" s="361"/>
      <c r="AI132" s="357"/>
    </row>
    <row r="133" spans="2:35" x14ac:dyDescent="0.25">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170"/>
      <c r="AE133" s="49"/>
      <c r="AF133" s="356"/>
    </row>
    <row r="134" spans="2:35" x14ac:dyDescent="0.25">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170"/>
      <c r="AE134" s="49"/>
      <c r="AF134" s="356"/>
    </row>
    <row r="135" spans="2:35" x14ac:dyDescent="0.25">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170"/>
      <c r="AE135" s="49"/>
      <c r="AF135" s="356"/>
    </row>
    <row r="136" spans="2:35" x14ac:dyDescent="0.25">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170"/>
      <c r="AE136" s="49"/>
      <c r="AF136" s="356"/>
    </row>
    <row r="137" spans="2:35" x14ac:dyDescent="0.25">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170"/>
      <c r="AE137" s="49"/>
      <c r="AF137" s="356"/>
    </row>
    <row r="138" spans="2:35" x14ac:dyDescent="0.25">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170"/>
      <c r="AE138" s="49"/>
      <c r="AF138" s="356"/>
    </row>
    <row r="139" spans="2:35" x14ac:dyDescent="0.25">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170"/>
      <c r="AE139" s="49"/>
      <c r="AF139" s="356"/>
    </row>
    <row r="140" spans="2:35" x14ac:dyDescent="0.25">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170"/>
      <c r="AE140" s="49"/>
      <c r="AF140" s="356"/>
    </row>
    <row r="141" spans="2:35" x14ac:dyDescent="0.25">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170"/>
      <c r="AE141" s="49"/>
      <c r="AF141" s="356"/>
    </row>
    <row r="142" spans="2:35" x14ac:dyDescent="0.25">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170"/>
      <c r="AE142" s="49"/>
      <c r="AF142" s="356"/>
    </row>
    <row r="143" spans="2:35" x14ac:dyDescent="0.25">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170"/>
      <c r="AE143" s="49"/>
      <c r="AF143" s="356"/>
    </row>
    <row r="144" spans="2:35" x14ac:dyDescent="0.25">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170"/>
      <c r="AE144" s="49"/>
      <c r="AF144" s="356"/>
    </row>
    <row r="145" spans="3:32" x14ac:dyDescent="0.25">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170"/>
      <c r="AE145" s="49"/>
      <c r="AF145" s="356"/>
    </row>
    <row r="146" spans="3:32" x14ac:dyDescent="0.25">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170"/>
      <c r="AE146" s="49"/>
      <c r="AF146" s="356"/>
    </row>
    <row r="147" spans="3:32" x14ac:dyDescent="0.25">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170"/>
      <c r="AE147" s="49"/>
      <c r="AF147" s="356"/>
    </row>
    <row r="148" spans="3:32" x14ac:dyDescent="0.25">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170"/>
      <c r="AE148" s="49"/>
      <c r="AF148" s="356"/>
    </row>
    <row r="149" spans="3:32" x14ac:dyDescent="0.25">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170"/>
      <c r="AE149" s="49"/>
      <c r="AF149" s="356"/>
    </row>
    <row r="150" spans="3:32" x14ac:dyDescent="0.25">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170"/>
      <c r="AE150" s="49"/>
      <c r="AF150" s="356"/>
    </row>
    <row r="151" spans="3:32" x14ac:dyDescent="0.25">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170"/>
      <c r="AE151" s="49"/>
      <c r="AF151" s="356"/>
    </row>
    <row r="152" spans="3:32" x14ac:dyDescent="0.25">
      <c r="C152" s="61"/>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170"/>
      <c r="AE152" s="49"/>
      <c r="AF152" s="356"/>
    </row>
    <row r="153" spans="3:32" x14ac:dyDescent="0.25">
      <c r="C153" s="61"/>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170"/>
      <c r="AE153" s="49"/>
      <c r="AF153" s="356"/>
    </row>
    <row r="154" spans="3:32" x14ac:dyDescent="0.25">
      <c r="C154" s="61"/>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170"/>
      <c r="AE154" s="49"/>
      <c r="AF154" s="356"/>
    </row>
    <row r="155" spans="3:32" x14ac:dyDescent="0.25">
      <c r="C155" s="61"/>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170"/>
      <c r="AE155" s="49"/>
      <c r="AF155" s="356"/>
    </row>
    <row r="156" spans="3:32" x14ac:dyDescent="0.25">
      <c r="C156" s="61"/>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170"/>
      <c r="AE156" s="49"/>
      <c r="AF156" s="356"/>
    </row>
    <row r="157" spans="3:32" x14ac:dyDescent="0.25">
      <c r="C157" s="61"/>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170"/>
      <c r="AE157" s="49"/>
      <c r="AF157" s="356"/>
    </row>
    <row r="158" spans="3:32" x14ac:dyDescent="0.25">
      <c r="C158" s="61"/>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170"/>
      <c r="AE158" s="49"/>
      <c r="AF158" s="356"/>
    </row>
    <row r="159" spans="3:32" x14ac:dyDescent="0.25">
      <c r="C159" s="61"/>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170"/>
      <c r="AE159" s="49"/>
      <c r="AF159" s="356"/>
    </row>
    <row r="160" spans="3:32" x14ac:dyDescent="0.25">
      <c r="C160" s="61"/>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170"/>
      <c r="AE160" s="49"/>
      <c r="AF160" s="356"/>
    </row>
    <row r="161" spans="3:32" x14ac:dyDescent="0.25">
      <c r="C161" s="61"/>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170"/>
      <c r="AE161" s="49"/>
      <c r="AF161" s="356"/>
    </row>
    <row r="162" spans="3:32" x14ac:dyDescent="0.25">
      <c r="C162" s="61"/>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170"/>
      <c r="AE162" s="49"/>
      <c r="AF162" s="356"/>
    </row>
    <row r="163" spans="3:32" x14ac:dyDescent="0.25">
      <c r="C163" s="61"/>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170"/>
      <c r="AE163" s="49"/>
      <c r="AF163" s="356"/>
    </row>
    <row r="164" spans="3:32" x14ac:dyDescent="0.25">
      <c r="C164" s="61"/>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170"/>
      <c r="AE164" s="49"/>
      <c r="AF164" s="356"/>
    </row>
    <row r="165" spans="3:32" x14ac:dyDescent="0.25">
      <c r="C165" s="61"/>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170"/>
      <c r="AE165" s="49"/>
      <c r="AF165" s="356"/>
    </row>
    <row r="166" spans="3:32" x14ac:dyDescent="0.25">
      <c r="C166" s="61"/>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170"/>
      <c r="AE166" s="49"/>
      <c r="AF166" s="356"/>
    </row>
    <row r="167" spans="3:32" x14ac:dyDescent="0.25">
      <c r="C167" s="61"/>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170"/>
      <c r="AE167" s="49"/>
      <c r="AF167" s="356"/>
    </row>
    <row r="168" spans="3:32" x14ac:dyDescent="0.25">
      <c r="C168" s="61"/>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170"/>
      <c r="AE168" s="49"/>
      <c r="AF168" s="356"/>
    </row>
    <row r="169" spans="3:32" x14ac:dyDescent="0.25">
      <c r="C169" s="61"/>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170"/>
      <c r="AE169" s="49"/>
      <c r="AF169" s="356"/>
    </row>
    <row r="170" spans="3:32" x14ac:dyDescent="0.25">
      <c r="C170" s="61"/>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170"/>
      <c r="AE170" s="49"/>
      <c r="AF170" s="356"/>
    </row>
    <row r="171" spans="3:32" x14ac:dyDescent="0.25">
      <c r="C171" s="61"/>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170"/>
      <c r="AE171" s="49"/>
      <c r="AF171" s="356"/>
    </row>
    <row r="172" spans="3:32" x14ac:dyDescent="0.25">
      <c r="C172" s="61"/>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170"/>
      <c r="AE172" s="49"/>
      <c r="AF172" s="356"/>
    </row>
    <row r="173" spans="3:32" x14ac:dyDescent="0.25">
      <c r="C173" s="51"/>
      <c r="D173" s="50"/>
      <c r="E173" s="50"/>
      <c r="F173" s="50"/>
      <c r="G173" s="50"/>
      <c r="H173" s="50"/>
      <c r="I173" s="50"/>
      <c r="J173" s="50"/>
      <c r="K173" s="50"/>
      <c r="L173" s="50"/>
      <c r="M173" s="50"/>
      <c r="N173" s="50"/>
      <c r="O173" s="50"/>
      <c r="P173" s="50"/>
      <c r="Q173" s="50"/>
      <c r="R173" s="50"/>
      <c r="S173" s="50"/>
      <c r="T173" s="50"/>
      <c r="U173" s="50"/>
      <c r="V173" s="50"/>
      <c r="W173" s="50"/>
      <c r="X173" s="50"/>
      <c r="Y173" s="50"/>
      <c r="Z173" s="50"/>
      <c r="AA173" s="50"/>
      <c r="AB173" s="50"/>
      <c r="AC173" s="50"/>
      <c r="AD173" s="171"/>
      <c r="AE173" s="60"/>
      <c r="AF173" s="363"/>
    </row>
    <row r="174" spans="3:32" x14ac:dyDescent="0.25">
      <c r="C174" s="51"/>
      <c r="D174" s="50"/>
      <c r="E174" s="50"/>
      <c r="F174" s="50"/>
      <c r="G174" s="50"/>
      <c r="H174" s="50"/>
      <c r="I174" s="50"/>
      <c r="J174" s="50"/>
      <c r="K174" s="50"/>
      <c r="L174" s="50"/>
      <c r="M174" s="50"/>
      <c r="N174" s="50"/>
      <c r="O174" s="50"/>
      <c r="P174" s="50"/>
      <c r="Q174" s="50"/>
      <c r="R174" s="50"/>
      <c r="S174" s="50"/>
      <c r="T174" s="50"/>
      <c r="U174" s="50"/>
      <c r="V174" s="50"/>
      <c r="W174" s="50"/>
      <c r="X174" s="50"/>
      <c r="Y174" s="50"/>
      <c r="Z174" s="50"/>
      <c r="AA174" s="50"/>
      <c r="AB174" s="50"/>
      <c r="AC174" s="50"/>
      <c r="AD174" s="171"/>
      <c r="AE174" s="60"/>
      <c r="AF174" s="363"/>
    </row>
    <row r="175" spans="3:32" x14ac:dyDescent="0.25">
      <c r="C175" s="51"/>
      <c r="D175" s="50"/>
      <c r="E175" s="50"/>
      <c r="F175" s="50"/>
      <c r="G175" s="50"/>
      <c r="H175" s="50"/>
      <c r="I175" s="50"/>
      <c r="J175" s="50"/>
      <c r="K175" s="50"/>
      <c r="L175" s="50"/>
      <c r="M175" s="50"/>
      <c r="N175" s="50"/>
      <c r="O175" s="50"/>
      <c r="P175" s="50"/>
      <c r="Q175" s="50"/>
      <c r="R175" s="50"/>
      <c r="S175" s="50"/>
      <c r="T175" s="50"/>
      <c r="U175" s="50"/>
      <c r="V175" s="50"/>
      <c r="W175" s="50"/>
      <c r="X175" s="50"/>
      <c r="Y175" s="50"/>
      <c r="Z175" s="50"/>
      <c r="AA175" s="50"/>
      <c r="AB175" s="50"/>
      <c r="AC175" s="50"/>
      <c r="AD175" s="171"/>
      <c r="AE175" s="60"/>
      <c r="AF175" s="363"/>
    </row>
    <row r="176" spans="3:32" x14ac:dyDescent="0.25">
      <c r="C176" s="51"/>
      <c r="D176" s="50"/>
      <c r="E176" s="50"/>
      <c r="F176" s="50"/>
      <c r="G176" s="50"/>
      <c r="H176" s="50"/>
      <c r="I176" s="50"/>
      <c r="J176" s="50"/>
      <c r="K176" s="50"/>
      <c r="L176" s="50"/>
      <c r="M176" s="50"/>
      <c r="N176" s="50"/>
      <c r="O176" s="50"/>
      <c r="P176" s="50"/>
      <c r="Q176" s="50"/>
      <c r="R176" s="50"/>
      <c r="S176" s="50"/>
      <c r="T176" s="50"/>
      <c r="U176" s="50"/>
      <c r="V176" s="50"/>
      <c r="W176" s="50"/>
      <c r="X176" s="50"/>
      <c r="Y176" s="50"/>
      <c r="Z176" s="50"/>
      <c r="AA176" s="50"/>
      <c r="AB176" s="50"/>
      <c r="AC176" s="50"/>
      <c r="AD176" s="171"/>
      <c r="AE176" s="60"/>
      <c r="AF176" s="363"/>
    </row>
    <row r="177" spans="2:35" x14ac:dyDescent="0.25">
      <c r="C177" s="51"/>
      <c r="D177" s="50"/>
      <c r="E177" s="50"/>
      <c r="F177" s="50"/>
      <c r="G177" s="50"/>
      <c r="H177" s="50"/>
      <c r="I177" s="50"/>
      <c r="J177" s="50"/>
      <c r="K177" s="50"/>
      <c r="L177" s="50"/>
      <c r="M177" s="50"/>
      <c r="N177" s="50"/>
      <c r="O177" s="50"/>
      <c r="P177" s="50"/>
      <c r="Q177" s="50"/>
      <c r="R177" s="50"/>
      <c r="S177" s="50"/>
      <c r="T177" s="50"/>
      <c r="U177" s="50"/>
      <c r="V177" s="50"/>
      <c r="W177" s="50"/>
      <c r="X177" s="50"/>
      <c r="Y177" s="50"/>
      <c r="Z177" s="50"/>
      <c r="AA177" s="50"/>
      <c r="AB177" s="50"/>
      <c r="AC177" s="50"/>
      <c r="AD177" s="171"/>
      <c r="AE177" s="60"/>
      <c r="AF177" s="363"/>
    </row>
    <row r="178" spans="2:35" x14ac:dyDescent="0.25">
      <c r="C178" s="51"/>
      <c r="D178" s="50"/>
      <c r="E178" s="50"/>
      <c r="F178" s="50"/>
      <c r="G178" s="50"/>
      <c r="H178" s="50"/>
      <c r="I178" s="50"/>
      <c r="J178" s="50"/>
      <c r="K178" s="50"/>
      <c r="L178" s="50"/>
      <c r="M178" s="50"/>
      <c r="N178" s="50"/>
      <c r="O178" s="50"/>
      <c r="P178" s="50"/>
      <c r="Q178" s="50"/>
      <c r="R178" s="50"/>
      <c r="S178" s="50"/>
      <c r="T178" s="50"/>
      <c r="U178" s="50"/>
      <c r="V178" s="50"/>
      <c r="W178" s="50"/>
      <c r="X178" s="50"/>
      <c r="Y178" s="50"/>
      <c r="Z178" s="50"/>
      <c r="AA178" s="50"/>
      <c r="AB178" s="50"/>
      <c r="AC178" s="50"/>
      <c r="AD178" s="171"/>
      <c r="AE178" s="60"/>
      <c r="AF178" s="363"/>
    </row>
    <row r="179" spans="2:35" x14ac:dyDescent="0.25">
      <c r="C179" s="51"/>
      <c r="D179" s="50"/>
      <c r="E179" s="50"/>
      <c r="F179" s="50"/>
      <c r="G179" s="50"/>
      <c r="H179" s="50"/>
      <c r="I179" s="50"/>
      <c r="J179" s="50"/>
      <c r="K179" s="50"/>
      <c r="L179" s="50"/>
      <c r="M179" s="50"/>
      <c r="N179" s="50"/>
      <c r="O179" s="50"/>
      <c r="P179" s="50"/>
      <c r="Q179" s="50"/>
      <c r="R179" s="50"/>
      <c r="S179" s="50"/>
      <c r="T179" s="50"/>
      <c r="U179" s="50"/>
      <c r="V179" s="50"/>
      <c r="W179" s="50"/>
      <c r="X179" s="50"/>
      <c r="Y179" s="50"/>
      <c r="Z179" s="50"/>
      <c r="AA179" s="50"/>
      <c r="AB179" s="50"/>
      <c r="AC179" s="50"/>
      <c r="AD179" s="171"/>
      <c r="AE179" s="60"/>
      <c r="AF179" s="363"/>
    </row>
    <row r="180" spans="2:35" x14ac:dyDescent="0.25">
      <c r="C180" s="51"/>
      <c r="D180" s="50"/>
      <c r="E180" s="50"/>
      <c r="F180" s="50"/>
      <c r="G180" s="50"/>
      <c r="H180" s="50"/>
      <c r="I180" s="50"/>
      <c r="J180" s="50"/>
      <c r="K180" s="50"/>
      <c r="L180" s="50"/>
      <c r="M180" s="50"/>
      <c r="N180" s="50"/>
      <c r="O180" s="50"/>
      <c r="P180" s="50"/>
      <c r="Q180" s="50"/>
      <c r="R180" s="50"/>
      <c r="S180" s="50"/>
      <c r="T180" s="50"/>
      <c r="U180" s="50"/>
      <c r="V180" s="50"/>
      <c r="W180" s="50"/>
      <c r="X180" s="50"/>
      <c r="Y180" s="50"/>
      <c r="Z180" s="50"/>
      <c r="AA180" s="50"/>
      <c r="AB180" s="50"/>
      <c r="AC180" s="50"/>
      <c r="AD180" s="171"/>
      <c r="AE180" s="60"/>
      <c r="AF180" s="363"/>
    </row>
    <row r="181" spans="2:35" x14ac:dyDescent="0.25">
      <c r="C181" s="51"/>
      <c r="D181" s="50"/>
      <c r="E181" s="50"/>
      <c r="F181" s="50"/>
      <c r="G181" s="50"/>
      <c r="H181" s="50"/>
      <c r="I181" s="50"/>
      <c r="J181" s="50"/>
      <c r="K181" s="50"/>
      <c r="L181" s="50"/>
      <c r="M181" s="50"/>
      <c r="N181" s="50"/>
      <c r="O181" s="50"/>
      <c r="P181" s="50"/>
      <c r="Q181" s="50"/>
      <c r="R181" s="50"/>
      <c r="S181" s="50"/>
      <c r="T181" s="50"/>
      <c r="U181" s="50"/>
      <c r="V181" s="50"/>
      <c r="W181" s="50"/>
      <c r="X181" s="50"/>
      <c r="Y181" s="50"/>
      <c r="Z181" s="50"/>
      <c r="AA181" s="50"/>
      <c r="AB181" s="50"/>
      <c r="AC181" s="50"/>
      <c r="AD181" s="171"/>
      <c r="AE181" s="60"/>
      <c r="AF181" s="363"/>
    </row>
    <row r="182" spans="2:35" x14ac:dyDescent="0.25">
      <c r="C182" s="51"/>
      <c r="D182" s="50"/>
      <c r="E182" s="50"/>
      <c r="F182" s="50"/>
      <c r="G182" s="50"/>
      <c r="H182" s="50"/>
      <c r="I182" s="50"/>
      <c r="J182" s="50"/>
      <c r="K182" s="50"/>
      <c r="L182" s="50"/>
      <c r="M182" s="50"/>
      <c r="N182" s="50"/>
      <c r="O182" s="50"/>
      <c r="P182" s="50"/>
      <c r="Q182" s="50"/>
      <c r="R182" s="50"/>
      <c r="S182" s="50"/>
      <c r="T182" s="50"/>
      <c r="U182" s="50"/>
      <c r="V182" s="50"/>
      <c r="W182" s="50"/>
      <c r="X182" s="50"/>
      <c r="Y182" s="50"/>
      <c r="Z182" s="50"/>
      <c r="AA182" s="50"/>
      <c r="AB182" s="50"/>
      <c r="AC182" s="50"/>
      <c r="AD182" s="171"/>
      <c r="AE182" s="60"/>
      <c r="AF182" s="363"/>
    </row>
    <row r="183" spans="2:35" x14ac:dyDescent="0.25">
      <c r="C183" s="51"/>
      <c r="D183" s="50"/>
      <c r="E183" s="50"/>
      <c r="F183" s="50"/>
      <c r="G183" s="50"/>
      <c r="H183" s="50"/>
      <c r="I183" s="50"/>
      <c r="J183" s="50"/>
      <c r="K183" s="50"/>
      <c r="L183" s="50"/>
      <c r="M183" s="50"/>
      <c r="N183" s="50"/>
      <c r="O183" s="50"/>
      <c r="P183" s="50"/>
      <c r="Q183" s="50"/>
      <c r="R183" s="50"/>
      <c r="S183" s="50"/>
      <c r="T183" s="50"/>
      <c r="U183" s="50"/>
      <c r="V183" s="50"/>
      <c r="W183" s="50"/>
      <c r="X183" s="50"/>
      <c r="Y183" s="50"/>
      <c r="Z183" s="50"/>
      <c r="AA183" s="50"/>
      <c r="AB183" s="50"/>
      <c r="AC183" s="50"/>
      <c r="AD183" s="171"/>
      <c r="AE183" s="60"/>
      <c r="AF183" s="363"/>
    </row>
    <row r="184" spans="2:35" x14ac:dyDescent="0.25">
      <c r="C184" s="51"/>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171"/>
      <c r="AE184" s="60"/>
      <c r="AF184" s="363"/>
      <c r="AG184" s="357"/>
      <c r="AH184" s="357"/>
    </row>
    <row r="185" spans="2:35" s="24" customFormat="1" x14ac:dyDescent="0.25">
      <c r="B185" s="43"/>
      <c r="C185" s="51"/>
      <c r="D185" s="50"/>
      <c r="E185" s="50"/>
      <c r="F185" s="50"/>
      <c r="G185" s="50"/>
      <c r="H185" s="50"/>
      <c r="I185" s="50"/>
      <c r="J185" s="50"/>
      <c r="K185" s="50"/>
      <c r="L185" s="50"/>
      <c r="M185" s="50"/>
      <c r="N185" s="50"/>
      <c r="O185" s="50"/>
      <c r="P185" s="50"/>
      <c r="Q185" s="50"/>
      <c r="R185" s="50"/>
      <c r="S185" s="50"/>
      <c r="T185" s="50"/>
      <c r="U185" s="50"/>
      <c r="V185" s="50"/>
      <c r="W185" s="50"/>
      <c r="X185" s="50"/>
      <c r="Y185" s="50"/>
      <c r="Z185" s="50"/>
      <c r="AA185" s="50"/>
      <c r="AB185" s="50"/>
      <c r="AC185" s="50"/>
      <c r="AD185" s="171"/>
      <c r="AE185" s="60"/>
      <c r="AF185" s="363"/>
      <c r="AG185" s="357"/>
      <c r="AH185" s="357"/>
      <c r="AI185" s="357"/>
    </row>
    <row r="186" spans="2:35" s="24" customFormat="1" x14ac:dyDescent="0.25">
      <c r="B186" s="43"/>
      <c r="C186" s="51"/>
      <c r="D186" s="50"/>
      <c r="E186" s="50"/>
      <c r="F186" s="50"/>
      <c r="G186" s="50"/>
      <c r="H186" s="50"/>
      <c r="I186" s="50"/>
      <c r="J186" s="50"/>
      <c r="K186" s="50"/>
      <c r="L186" s="50"/>
      <c r="M186" s="50"/>
      <c r="N186" s="50"/>
      <c r="O186" s="50"/>
      <c r="P186" s="50"/>
      <c r="Q186" s="50"/>
      <c r="R186" s="50"/>
      <c r="S186" s="50"/>
      <c r="T186" s="50"/>
      <c r="U186" s="50"/>
      <c r="V186" s="50"/>
      <c r="W186" s="50"/>
      <c r="X186" s="50"/>
      <c r="Y186" s="50"/>
      <c r="Z186" s="50"/>
      <c r="AA186" s="50"/>
      <c r="AB186" s="50"/>
      <c r="AC186" s="50"/>
      <c r="AD186" s="171"/>
      <c r="AE186" s="60"/>
      <c r="AF186" s="363"/>
      <c r="AG186" s="357"/>
      <c r="AH186" s="357"/>
      <c r="AI186" s="357"/>
    </row>
    <row r="187" spans="2:35" s="24" customFormat="1" x14ac:dyDescent="0.25">
      <c r="B187" s="43"/>
      <c r="C187" s="51"/>
      <c r="D187" s="50"/>
      <c r="E187" s="50"/>
      <c r="F187" s="50"/>
      <c r="G187" s="50"/>
      <c r="H187" s="50"/>
      <c r="I187" s="50"/>
      <c r="J187" s="50"/>
      <c r="K187" s="50"/>
      <c r="L187" s="50"/>
      <c r="M187" s="50"/>
      <c r="N187" s="50"/>
      <c r="O187" s="50"/>
      <c r="P187" s="50"/>
      <c r="Q187" s="50"/>
      <c r="R187" s="50"/>
      <c r="S187" s="50"/>
      <c r="T187" s="50"/>
      <c r="U187" s="50"/>
      <c r="V187" s="50"/>
      <c r="W187" s="50"/>
      <c r="X187" s="50"/>
      <c r="Y187" s="50"/>
      <c r="Z187" s="50"/>
      <c r="AA187" s="50"/>
      <c r="AB187" s="50"/>
      <c r="AC187" s="50"/>
      <c r="AD187" s="171"/>
      <c r="AE187" s="60"/>
      <c r="AF187" s="363"/>
      <c r="AG187" s="357"/>
      <c r="AH187" s="357"/>
      <c r="AI187" s="357"/>
    </row>
    <row r="188" spans="2:35" s="24" customFormat="1" x14ac:dyDescent="0.25">
      <c r="B188" s="43"/>
      <c r="C188" s="51"/>
      <c r="D188" s="50"/>
      <c r="E188" s="50"/>
      <c r="F188" s="50"/>
      <c r="G188" s="50"/>
      <c r="H188" s="50"/>
      <c r="I188" s="50"/>
      <c r="J188" s="50"/>
      <c r="K188" s="50"/>
      <c r="L188" s="50"/>
      <c r="M188" s="50"/>
      <c r="N188" s="50"/>
      <c r="O188" s="50"/>
      <c r="P188" s="50"/>
      <c r="Q188" s="50"/>
      <c r="R188" s="50"/>
      <c r="S188" s="50"/>
      <c r="T188" s="50"/>
      <c r="U188" s="50"/>
      <c r="V188" s="50"/>
      <c r="W188" s="50"/>
      <c r="X188" s="50"/>
      <c r="Y188" s="50"/>
      <c r="Z188" s="50"/>
      <c r="AA188" s="50"/>
      <c r="AB188" s="50"/>
      <c r="AC188" s="50"/>
      <c r="AD188" s="171"/>
      <c r="AE188" s="60"/>
      <c r="AF188" s="363"/>
      <c r="AG188" s="357"/>
      <c r="AH188" s="357"/>
      <c r="AI188" s="357"/>
    </row>
    <row r="189" spans="2:35" s="24" customFormat="1" x14ac:dyDescent="0.25">
      <c r="B189" s="43"/>
      <c r="C189" s="51"/>
      <c r="D189" s="50"/>
      <c r="E189" s="50"/>
      <c r="F189" s="50"/>
      <c r="G189" s="50"/>
      <c r="H189" s="50"/>
      <c r="I189" s="50"/>
      <c r="J189" s="50"/>
      <c r="K189" s="50"/>
      <c r="L189" s="50"/>
      <c r="M189" s="50"/>
      <c r="N189" s="50"/>
      <c r="O189" s="50"/>
      <c r="P189" s="50"/>
      <c r="Q189" s="50"/>
      <c r="R189" s="50"/>
      <c r="S189" s="50"/>
      <c r="T189" s="50"/>
      <c r="U189" s="50"/>
      <c r="V189" s="50"/>
      <c r="W189" s="50"/>
      <c r="X189" s="50"/>
      <c r="Y189" s="50"/>
      <c r="Z189" s="50"/>
      <c r="AA189" s="50"/>
      <c r="AB189" s="50"/>
      <c r="AC189" s="50"/>
      <c r="AD189" s="171"/>
      <c r="AE189" s="60"/>
      <c r="AF189" s="363"/>
      <c r="AG189" s="357"/>
      <c r="AH189" s="357"/>
      <c r="AI189" s="357"/>
    </row>
    <row r="190" spans="2:35" s="24" customFormat="1" x14ac:dyDescent="0.25">
      <c r="B190" s="43"/>
      <c r="C190" s="51"/>
      <c r="D190" s="50"/>
      <c r="E190" s="50"/>
      <c r="F190" s="50"/>
      <c r="G190" s="50"/>
      <c r="H190" s="50"/>
      <c r="I190" s="50"/>
      <c r="J190" s="50"/>
      <c r="K190" s="50"/>
      <c r="L190" s="50"/>
      <c r="M190" s="50"/>
      <c r="N190" s="50"/>
      <c r="O190" s="50"/>
      <c r="P190" s="50"/>
      <c r="Q190" s="50"/>
      <c r="R190" s="50"/>
      <c r="S190" s="50"/>
      <c r="T190" s="50"/>
      <c r="U190" s="50"/>
      <c r="V190" s="50"/>
      <c r="W190" s="50"/>
      <c r="X190" s="50"/>
      <c r="Y190" s="50"/>
      <c r="Z190" s="50"/>
      <c r="AA190" s="50"/>
      <c r="AB190" s="50"/>
      <c r="AC190" s="50"/>
      <c r="AD190" s="171"/>
      <c r="AE190" s="60"/>
      <c r="AF190" s="363"/>
      <c r="AG190" s="357"/>
      <c r="AH190" s="357"/>
      <c r="AI190" s="357"/>
    </row>
    <row r="191" spans="2:35" s="24" customFormat="1" x14ac:dyDescent="0.25">
      <c r="B191" s="43"/>
      <c r="C191" s="52"/>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175"/>
      <c r="AE191" s="62"/>
      <c r="AF191" s="363"/>
      <c r="AG191" s="357"/>
      <c r="AH191" s="357"/>
      <c r="AI191" s="357"/>
    </row>
    <row r="192" spans="2:35" s="24" customFormat="1" x14ac:dyDescent="0.25">
      <c r="B192" s="43"/>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363"/>
      <c r="AG192" s="357"/>
      <c r="AH192" s="357"/>
      <c r="AI192" s="357"/>
    </row>
    <row r="193" spans="2:35" s="24" customFormat="1" x14ac:dyDescent="0.25">
      <c r="B193" s="43"/>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363"/>
      <c r="AG193" s="357"/>
      <c r="AH193" s="357"/>
      <c r="AI193" s="357"/>
    </row>
    <row r="194" spans="2:35" s="24" customFormat="1" x14ac:dyDescent="0.25">
      <c r="B194" s="43"/>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363"/>
      <c r="AG194" s="357"/>
      <c r="AH194" s="357"/>
      <c r="AI194" s="357"/>
    </row>
    <row r="195" spans="2:35" s="24" customFormat="1" x14ac:dyDescent="0.25">
      <c r="B195" s="43"/>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363"/>
      <c r="AG195" s="357"/>
      <c r="AH195" s="357"/>
      <c r="AI195" s="357"/>
    </row>
    <row r="196" spans="2:35" s="24" customFormat="1" x14ac:dyDescent="0.25">
      <c r="B196" s="43"/>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363"/>
      <c r="AG196" s="357"/>
      <c r="AH196" s="357"/>
      <c r="AI196" s="357"/>
    </row>
    <row r="197" spans="2:35" s="24" customFormat="1" x14ac:dyDescent="0.25">
      <c r="B197" s="43"/>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363"/>
      <c r="AG197" s="357"/>
      <c r="AH197" s="357"/>
      <c r="AI197" s="357"/>
    </row>
    <row r="198" spans="2:35" s="24" customFormat="1" x14ac:dyDescent="0.25">
      <c r="B198" s="43"/>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363"/>
      <c r="AG198" s="357"/>
      <c r="AH198" s="357"/>
      <c r="AI198" s="357"/>
    </row>
    <row r="199" spans="2:35" s="24" customFormat="1" x14ac:dyDescent="0.25">
      <c r="B199" s="43"/>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363"/>
      <c r="AG199" s="357"/>
      <c r="AH199" s="357"/>
      <c r="AI199" s="357"/>
    </row>
    <row r="200" spans="2:35" s="24" customFormat="1" x14ac:dyDescent="0.25">
      <c r="B200" s="43"/>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363"/>
      <c r="AG200" s="357"/>
      <c r="AH200" s="357"/>
      <c r="AI200" s="357"/>
    </row>
    <row r="201" spans="2:35" s="24" customFormat="1" x14ac:dyDescent="0.25">
      <c r="B201" s="43"/>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363"/>
      <c r="AG201" s="357"/>
      <c r="AH201" s="357"/>
      <c r="AI201" s="357"/>
    </row>
    <row r="202" spans="2:35" s="24" customFormat="1" x14ac:dyDescent="0.25">
      <c r="B202" s="43"/>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363"/>
      <c r="AG202" s="357"/>
      <c r="AH202" s="357"/>
      <c r="AI202" s="357"/>
    </row>
    <row r="203" spans="2:35" s="24" customFormat="1" x14ac:dyDescent="0.25">
      <c r="B203" s="43"/>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363"/>
      <c r="AG203" s="357"/>
      <c r="AH203" s="357"/>
      <c r="AI203" s="357"/>
    </row>
    <row r="204" spans="2:35" s="24" customFormat="1" x14ac:dyDescent="0.25">
      <c r="B204" s="43"/>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363"/>
      <c r="AG204" s="357"/>
      <c r="AH204" s="357"/>
      <c r="AI204" s="357"/>
    </row>
    <row r="205" spans="2:35" s="24" customFormat="1" x14ac:dyDescent="0.25">
      <c r="B205" s="43"/>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363"/>
      <c r="AG205" s="357"/>
      <c r="AH205" s="357"/>
      <c r="AI205" s="357"/>
    </row>
    <row r="206" spans="2:35" s="24" customFormat="1" x14ac:dyDescent="0.25">
      <c r="B206" s="43"/>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363"/>
      <c r="AG206" s="357"/>
      <c r="AH206" s="357"/>
      <c r="AI206" s="357"/>
    </row>
    <row r="207" spans="2:35" s="24" customFormat="1" x14ac:dyDescent="0.25">
      <c r="B207" s="43"/>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363"/>
      <c r="AG207" s="357"/>
      <c r="AH207" s="357"/>
      <c r="AI207" s="357"/>
    </row>
    <row r="208" spans="2:35" s="24" customFormat="1" x14ac:dyDescent="0.25">
      <c r="B208" s="43"/>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363"/>
      <c r="AG208" s="357"/>
      <c r="AH208" s="357"/>
      <c r="AI208" s="357"/>
    </row>
    <row r="209" spans="2:35" s="24" customFormat="1" x14ac:dyDescent="0.25">
      <c r="B209" s="43"/>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363"/>
      <c r="AG209" s="357"/>
      <c r="AH209" s="357"/>
      <c r="AI209" s="357"/>
    </row>
    <row r="210" spans="2:35" s="24" customFormat="1" x14ac:dyDescent="0.25">
      <c r="B210" s="43"/>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363"/>
      <c r="AG210" s="357"/>
      <c r="AH210" s="357"/>
      <c r="AI210" s="357"/>
    </row>
    <row r="211" spans="2:35" s="24" customFormat="1" x14ac:dyDescent="0.25">
      <c r="B211" s="43"/>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363"/>
      <c r="AG211" s="357"/>
      <c r="AH211" s="357"/>
      <c r="AI211" s="357"/>
    </row>
    <row r="212" spans="2:35" s="24" customFormat="1" x14ac:dyDescent="0.25">
      <c r="B212" s="43"/>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363"/>
      <c r="AG212" s="357"/>
      <c r="AH212" s="357"/>
      <c r="AI212" s="357"/>
    </row>
    <row r="213" spans="2:35" s="24" customFormat="1" x14ac:dyDescent="0.25">
      <c r="B213" s="43"/>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363"/>
      <c r="AG213" s="357"/>
      <c r="AH213" s="357"/>
      <c r="AI213" s="357"/>
    </row>
    <row r="214" spans="2:35" s="24" customFormat="1" x14ac:dyDescent="0.25">
      <c r="B214" s="43"/>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363"/>
      <c r="AG214" s="357"/>
      <c r="AH214" s="357"/>
      <c r="AI214" s="357"/>
    </row>
    <row r="215" spans="2:35" s="24" customFormat="1" x14ac:dyDescent="0.25">
      <c r="B215" s="43"/>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363"/>
      <c r="AG215" s="357"/>
      <c r="AH215" s="357"/>
      <c r="AI215" s="357"/>
    </row>
    <row r="216" spans="2:35" s="24" customFormat="1" x14ac:dyDescent="0.25">
      <c r="B216" s="43"/>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363"/>
      <c r="AG216" s="357"/>
      <c r="AH216" s="357"/>
      <c r="AI216" s="357"/>
    </row>
    <row r="217" spans="2:35" s="24" customFormat="1" x14ac:dyDescent="0.25">
      <c r="B217" s="43"/>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363"/>
      <c r="AG217" s="357"/>
      <c r="AH217" s="357"/>
      <c r="AI217" s="357"/>
    </row>
    <row r="218" spans="2:35" s="24" customFormat="1" x14ac:dyDescent="0.25">
      <c r="B218" s="43"/>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363"/>
      <c r="AG218" s="357"/>
      <c r="AH218" s="357"/>
      <c r="AI218" s="357"/>
    </row>
    <row r="219" spans="2:35" s="24" customFormat="1" x14ac:dyDescent="0.25">
      <c r="B219" s="43"/>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363"/>
      <c r="AG219" s="357"/>
      <c r="AH219" s="357"/>
      <c r="AI219" s="357"/>
    </row>
    <row r="220" spans="2:35" s="24" customFormat="1" x14ac:dyDescent="0.25">
      <c r="B220" s="43"/>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363"/>
      <c r="AG220" s="357"/>
      <c r="AH220" s="357"/>
      <c r="AI220" s="357"/>
    </row>
    <row r="221" spans="2:35" s="24" customFormat="1" x14ac:dyDescent="0.25">
      <c r="B221" s="43"/>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363"/>
      <c r="AG221" s="357"/>
      <c r="AH221" s="357"/>
      <c r="AI221" s="357"/>
    </row>
    <row r="222" spans="2:35" s="24" customFormat="1" x14ac:dyDescent="0.25">
      <c r="B222" s="43"/>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363"/>
      <c r="AG222" s="357"/>
      <c r="AH222" s="357"/>
      <c r="AI222" s="357"/>
    </row>
    <row r="223" spans="2:35" s="24" customFormat="1" x14ac:dyDescent="0.25">
      <c r="B223" s="43"/>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363"/>
      <c r="AG223" s="357"/>
      <c r="AH223" s="357"/>
      <c r="AI223" s="357"/>
    </row>
    <row r="224" spans="2:35" s="24" customFormat="1" x14ac:dyDescent="0.25">
      <c r="B224" s="43"/>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363"/>
      <c r="AG224" s="357"/>
      <c r="AH224" s="357"/>
      <c r="AI224" s="357"/>
    </row>
    <row r="225" spans="2:35" s="24" customFormat="1" x14ac:dyDescent="0.25">
      <c r="B225" s="43"/>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363"/>
      <c r="AG225" s="357"/>
      <c r="AH225" s="357"/>
      <c r="AI225" s="357"/>
    </row>
    <row r="226" spans="2:35" s="24" customFormat="1" x14ac:dyDescent="0.25">
      <c r="B226" s="43"/>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363"/>
      <c r="AG226" s="357"/>
      <c r="AH226" s="357"/>
      <c r="AI226" s="357"/>
    </row>
    <row r="227" spans="2:35" s="24" customFormat="1" x14ac:dyDescent="0.25">
      <c r="B227" s="43"/>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363"/>
      <c r="AG227" s="357"/>
      <c r="AH227" s="357"/>
      <c r="AI227" s="357"/>
    </row>
    <row r="228" spans="2:35" s="24" customFormat="1" x14ac:dyDescent="0.25">
      <c r="B228" s="43"/>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363"/>
      <c r="AG228" s="357"/>
      <c r="AH228" s="357"/>
      <c r="AI228" s="357"/>
    </row>
    <row r="229" spans="2:35" s="24" customFormat="1" x14ac:dyDescent="0.25">
      <c r="B229" s="43"/>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363"/>
      <c r="AG229" s="357"/>
      <c r="AH229" s="357"/>
      <c r="AI229" s="357"/>
    </row>
    <row r="230" spans="2:35" s="24" customFormat="1" x14ac:dyDescent="0.25">
      <c r="B230" s="43"/>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363"/>
      <c r="AG230" s="357"/>
      <c r="AH230" s="357"/>
      <c r="AI230" s="357"/>
    </row>
    <row r="231" spans="2:35" s="24" customFormat="1" x14ac:dyDescent="0.25">
      <c r="B231" s="43"/>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363"/>
      <c r="AG231" s="357"/>
      <c r="AH231" s="357"/>
      <c r="AI231" s="357"/>
    </row>
    <row r="232" spans="2:35" s="24" customFormat="1" x14ac:dyDescent="0.25">
      <c r="B232" s="43"/>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363"/>
      <c r="AG232" s="357"/>
      <c r="AH232" s="357"/>
      <c r="AI232" s="357"/>
    </row>
    <row r="233" spans="2:35" s="24" customFormat="1" x14ac:dyDescent="0.25">
      <c r="B233" s="43"/>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363"/>
      <c r="AG233" s="357"/>
      <c r="AH233" s="357"/>
      <c r="AI233" s="357"/>
    </row>
    <row r="234" spans="2:35" s="24" customFormat="1" x14ac:dyDescent="0.25">
      <c r="B234" s="43"/>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363"/>
      <c r="AG234" s="357"/>
      <c r="AH234" s="357"/>
      <c r="AI234" s="357"/>
    </row>
    <row r="235" spans="2:35" s="24" customFormat="1" x14ac:dyDescent="0.25">
      <c r="B235" s="43"/>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363"/>
      <c r="AG235" s="357"/>
      <c r="AH235" s="357"/>
      <c r="AI235" s="357"/>
    </row>
    <row r="236" spans="2:35" s="24" customFormat="1" x14ac:dyDescent="0.25">
      <c r="B236" s="43"/>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363"/>
      <c r="AG236" s="357"/>
      <c r="AH236" s="357"/>
      <c r="AI236" s="357"/>
    </row>
    <row r="237" spans="2:35" s="24" customFormat="1" x14ac:dyDescent="0.25">
      <c r="B237" s="43"/>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363"/>
      <c r="AG237" s="357"/>
      <c r="AH237" s="357"/>
      <c r="AI237" s="357"/>
    </row>
    <row r="238" spans="2:35" s="24" customFormat="1" x14ac:dyDescent="0.25">
      <c r="B238" s="43"/>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363"/>
      <c r="AG238" s="357"/>
      <c r="AH238" s="357"/>
      <c r="AI238" s="357"/>
    </row>
    <row r="239" spans="2:35" s="24" customFormat="1" x14ac:dyDescent="0.25">
      <c r="B239" s="43"/>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363"/>
      <c r="AG239" s="357"/>
      <c r="AH239" s="357"/>
      <c r="AI239" s="357"/>
    </row>
    <row r="240" spans="2:35" s="24" customFormat="1" x14ac:dyDescent="0.25">
      <c r="B240" s="43"/>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363"/>
      <c r="AG240" s="357"/>
      <c r="AH240" s="357"/>
      <c r="AI240" s="357"/>
    </row>
    <row r="241" spans="2:35" s="24" customFormat="1" x14ac:dyDescent="0.25">
      <c r="B241" s="43"/>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363"/>
      <c r="AG241" s="357"/>
      <c r="AH241" s="357"/>
      <c r="AI241" s="357"/>
    </row>
    <row r="242" spans="2:35" s="24" customFormat="1" x14ac:dyDescent="0.25">
      <c r="B242" s="43"/>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363"/>
      <c r="AG242" s="357"/>
      <c r="AH242" s="357"/>
      <c r="AI242" s="357"/>
    </row>
    <row r="243" spans="2:35" s="24" customFormat="1" x14ac:dyDescent="0.25">
      <c r="B243" s="43"/>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363"/>
      <c r="AG243" s="357"/>
      <c r="AH243" s="357"/>
      <c r="AI243" s="357"/>
    </row>
    <row r="244" spans="2:35" s="24" customFormat="1" x14ac:dyDescent="0.25">
      <c r="B244" s="43"/>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363"/>
      <c r="AG244" s="357"/>
      <c r="AH244" s="357"/>
      <c r="AI244" s="357"/>
    </row>
    <row r="245" spans="2:35" s="24" customFormat="1" x14ac:dyDescent="0.25">
      <c r="B245" s="43"/>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363"/>
      <c r="AG245" s="357"/>
      <c r="AH245" s="357"/>
      <c r="AI245" s="357"/>
    </row>
    <row r="246" spans="2:35" s="24" customFormat="1" x14ac:dyDescent="0.25">
      <c r="B246" s="43"/>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363"/>
      <c r="AG246" s="357"/>
      <c r="AH246" s="357"/>
      <c r="AI246" s="357"/>
    </row>
    <row r="247" spans="2:35" s="24" customFormat="1" x14ac:dyDescent="0.25">
      <c r="B247" s="43"/>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363"/>
      <c r="AG247" s="357"/>
      <c r="AH247" s="357"/>
      <c r="AI247" s="357"/>
    </row>
    <row r="248" spans="2:35" s="24" customFormat="1" x14ac:dyDescent="0.25">
      <c r="B248" s="43"/>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363"/>
      <c r="AG248" s="357"/>
      <c r="AH248" s="357"/>
      <c r="AI248" s="357"/>
    </row>
    <row r="249" spans="2:35" s="24" customFormat="1" x14ac:dyDescent="0.25">
      <c r="B249" s="43"/>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363"/>
      <c r="AG249" s="357"/>
      <c r="AH249" s="357"/>
      <c r="AI249" s="357"/>
    </row>
    <row r="250" spans="2:35" s="24" customFormat="1" x14ac:dyDescent="0.25">
      <c r="B250" s="43"/>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363"/>
      <c r="AG250" s="357"/>
      <c r="AH250" s="357"/>
      <c r="AI250" s="357"/>
    </row>
    <row r="251" spans="2:35" s="24" customFormat="1" x14ac:dyDescent="0.25">
      <c r="B251" s="43"/>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363"/>
      <c r="AG251" s="357"/>
      <c r="AH251" s="357"/>
      <c r="AI251" s="357"/>
    </row>
    <row r="252" spans="2:35" s="24" customFormat="1" x14ac:dyDescent="0.25">
      <c r="B252" s="43"/>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363"/>
      <c r="AG252" s="357"/>
      <c r="AH252" s="357"/>
      <c r="AI252" s="357"/>
    </row>
    <row r="253" spans="2:35" s="24" customFormat="1" x14ac:dyDescent="0.25">
      <c r="B253" s="43"/>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363"/>
      <c r="AG253" s="357"/>
      <c r="AH253" s="357"/>
      <c r="AI253" s="357"/>
    </row>
    <row r="254" spans="2:35" s="24" customFormat="1" x14ac:dyDescent="0.25">
      <c r="B254" s="43"/>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363"/>
      <c r="AG254" s="357"/>
      <c r="AH254" s="357"/>
      <c r="AI254" s="357"/>
    </row>
    <row r="255" spans="2:35" s="24" customFormat="1" x14ac:dyDescent="0.25">
      <c r="B255" s="43"/>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363"/>
      <c r="AG255" s="357"/>
      <c r="AH255" s="357"/>
      <c r="AI255" s="357"/>
    </row>
    <row r="256" spans="2:35" s="24" customFormat="1" x14ac:dyDescent="0.25">
      <c r="B256" s="43"/>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363"/>
      <c r="AG256" s="357"/>
      <c r="AH256" s="357"/>
      <c r="AI256" s="357"/>
    </row>
    <row r="257" spans="2:35" s="24" customFormat="1" x14ac:dyDescent="0.25">
      <c r="B257" s="43"/>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363"/>
      <c r="AG257" s="357"/>
      <c r="AH257" s="357"/>
      <c r="AI257" s="357"/>
    </row>
    <row r="258" spans="2:35" s="24" customFormat="1" x14ac:dyDescent="0.25">
      <c r="B258" s="43"/>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363"/>
      <c r="AG258" s="361"/>
      <c r="AH258" s="361"/>
      <c r="AI258" s="357"/>
    </row>
    <row r="259" spans="2:35" x14ac:dyDescent="0.25">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363"/>
    </row>
    <row r="260" spans="2:35" x14ac:dyDescent="0.25">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363"/>
    </row>
    <row r="261" spans="2:35" x14ac:dyDescent="0.25">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363"/>
    </row>
    <row r="262" spans="2:35" x14ac:dyDescent="0.25">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363"/>
    </row>
    <row r="263" spans="2:35" x14ac:dyDescent="0.25">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363"/>
    </row>
    <row r="264" spans="2:35" x14ac:dyDescent="0.25">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363"/>
    </row>
    <row r="265" spans="2:35" x14ac:dyDescent="0.25">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363"/>
    </row>
    <row r="266" spans="2:35" x14ac:dyDescent="0.25">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363"/>
    </row>
    <row r="267" spans="2:35" x14ac:dyDescent="0.25">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363"/>
    </row>
    <row r="268" spans="2:35" x14ac:dyDescent="0.25">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363"/>
    </row>
    <row r="269" spans="2:35" x14ac:dyDescent="0.25">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363"/>
    </row>
    <row r="270" spans="2:35" x14ac:dyDescent="0.25">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363"/>
    </row>
    <row r="271" spans="2:35" x14ac:dyDescent="0.25">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363"/>
    </row>
    <row r="272" spans="2:35" x14ac:dyDescent="0.25">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363"/>
    </row>
    <row r="273" spans="3:32" x14ac:dyDescent="0.25">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363"/>
    </row>
    <row r="274" spans="3:32" x14ac:dyDescent="0.25">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363"/>
    </row>
    <row r="275" spans="3:32" x14ac:dyDescent="0.25">
      <c r="D275" s="39"/>
      <c r="E275" s="39"/>
      <c r="L275" s="25"/>
      <c r="M275" s="19"/>
      <c r="N275" s="19"/>
      <c r="O275" s="19"/>
      <c r="P275" s="19"/>
      <c r="Q275" s="19"/>
      <c r="R275" s="19"/>
      <c r="S275" s="19"/>
      <c r="T275" s="19"/>
      <c r="U275" s="19"/>
      <c r="V275" s="19"/>
      <c r="W275" s="19"/>
      <c r="X275" s="19"/>
      <c r="Y275" s="19"/>
      <c r="Z275" s="19"/>
      <c r="AA275" s="19"/>
      <c r="AB275" s="19"/>
      <c r="AC275" s="19"/>
      <c r="AD275" s="19"/>
    </row>
    <row r="276" spans="3:32" x14ac:dyDescent="0.25">
      <c r="D276" s="39"/>
      <c r="E276" s="39"/>
      <c r="L276" s="25"/>
      <c r="M276" s="19"/>
      <c r="N276" s="19"/>
      <c r="O276" s="19"/>
      <c r="P276" s="19"/>
      <c r="Q276" s="19"/>
      <c r="R276" s="19"/>
      <c r="S276" s="19"/>
      <c r="T276" s="19"/>
      <c r="U276" s="19"/>
      <c r="V276" s="19"/>
      <c r="W276" s="19"/>
      <c r="X276" s="19"/>
      <c r="Y276" s="19"/>
      <c r="Z276" s="19"/>
      <c r="AA276" s="19"/>
      <c r="AB276" s="19"/>
      <c r="AC276" s="19"/>
      <c r="AD276" s="19"/>
    </row>
    <row r="277" spans="3:32" x14ac:dyDescent="0.25">
      <c r="D277" s="39"/>
      <c r="E277" s="39"/>
      <c r="L277" s="25"/>
      <c r="M277" s="19"/>
      <c r="N277" s="19"/>
      <c r="O277" s="19"/>
      <c r="P277" s="19"/>
      <c r="Q277" s="19"/>
      <c r="R277" s="19"/>
      <c r="S277" s="19"/>
      <c r="T277" s="19"/>
      <c r="U277" s="19"/>
      <c r="V277" s="19"/>
      <c r="W277" s="19"/>
      <c r="X277" s="19"/>
      <c r="Y277" s="19"/>
      <c r="Z277" s="19"/>
      <c r="AA277" s="19"/>
      <c r="AB277" s="19"/>
      <c r="AC277" s="19"/>
      <c r="AD277" s="19"/>
    </row>
    <row r="278" spans="3:32" x14ac:dyDescent="0.25">
      <c r="D278" s="39"/>
      <c r="E278" s="39"/>
      <c r="L278" s="25"/>
      <c r="M278" s="19"/>
      <c r="N278" s="19"/>
      <c r="O278" s="19"/>
      <c r="P278" s="19"/>
      <c r="Q278" s="19"/>
      <c r="R278" s="19"/>
      <c r="S278" s="19"/>
      <c r="T278" s="19"/>
      <c r="U278" s="19"/>
      <c r="V278" s="19"/>
      <c r="W278" s="19"/>
      <c r="X278" s="19"/>
      <c r="Y278" s="19"/>
      <c r="Z278" s="19"/>
      <c r="AA278" s="19"/>
      <c r="AB278" s="19"/>
      <c r="AC278" s="19"/>
      <c r="AD278" s="19"/>
    </row>
    <row r="279" spans="3:32" x14ac:dyDescent="0.25">
      <c r="D279" s="39"/>
      <c r="E279" s="39"/>
      <c r="L279" s="25"/>
      <c r="M279" s="19"/>
      <c r="N279" s="19"/>
      <c r="O279" s="19"/>
      <c r="P279" s="19"/>
      <c r="Q279" s="19"/>
      <c r="R279" s="19"/>
      <c r="S279" s="19"/>
      <c r="T279" s="19"/>
      <c r="U279" s="19"/>
      <c r="V279" s="19"/>
      <c r="W279" s="19"/>
      <c r="X279" s="19"/>
      <c r="Y279" s="19"/>
      <c r="Z279" s="19"/>
      <c r="AA279" s="19"/>
      <c r="AB279" s="19"/>
      <c r="AC279" s="19"/>
      <c r="AD279" s="19"/>
    </row>
    <row r="280" spans="3:32" x14ac:dyDescent="0.25">
      <c r="D280" s="39"/>
      <c r="E280" s="39"/>
      <c r="L280" s="25"/>
      <c r="M280" s="19"/>
      <c r="N280" s="19"/>
      <c r="O280" s="19"/>
      <c r="P280" s="19"/>
      <c r="Q280" s="19"/>
      <c r="R280" s="19"/>
      <c r="S280" s="19"/>
      <c r="T280" s="19"/>
      <c r="U280" s="19"/>
      <c r="V280" s="19"/>
      <c r="W280" s="19"/>
      <c r="X280" s="19"/>
      <c r="Y280" s="19"/>
      <c r="Z280" s="19"/>
      <c r="AA280" s="19"/>
      <c r="AB280" s="19"/>
      <c r="AC280" s="19"/>
      <c r="AD280" s="19"/>
    </row>
    <row r="281" spans="3:32" x14ac:dyDescent="0.25">
      <c r="D281" s="39"/>
      <c r="E281" s="39"/>
      <c r="L281" s="25"/>
      <c r="M281" s="19"/>
      <c r="N281" s="19"/>
      <c r="O281" s="19"/>
      <c r="P281" s="19"/>
      <c r="Q281" s="19"/>
      <c r="R281" s="19"/>
      <c r="S281" s="19"/>
      <c r="T281" s="19"/>
      <c r="U281" s="19"/>
      <c r="V281" s="19"/>
      <c r="W281" s="19"/>
      <c r="X281" s="19"/>
      <c r="Y281" s="19"/>
      <c r="Z281" s="19"/>
      <c r="AA281" s="19"/>
      <c r="AB281" s="19"/>
      <c r="AC281" s="19"/>
      <c r="AD281" s="19"/>
    </row>
    <row r="282" spans="3:32" x14ac:dyDescent="0.25">
      <c r="D282" s="39"/>
      <c r="E282" s="39"/>
      <c r="L282" s="25"/>
      <c r="M282" s="19"/>
      <c r="N282" s="19"/>
      <c r="O282" s="19"/>
      <c r="P282" s="19"/>
      <c r="Q282" s="19"/>
      <c r="R282" s="19"/>
      <c r="S282" s="19"/>
      <c r="T282" s="19"/>
      <c r="U282" s="19"/>
      <c r="V282" s="19"/>
      <c r="W282" s="19"/>
      <c r="X282" s="19"/>
      <c r="Y282" s="19"/>
      <c r="Z282" s="19"/>
      <c r="AA282" s="19"/>
      <c r="AB282" s="19"/>
      <c r="AC282" s="19"/>
      <c r="AD282" s="19"/>
    </row>
    <row r="283" spans="3:32" x14ac:dyDescent="0.25">
      <c r="D283" s="39"/>
      <c r="E283" s="39"/>
      <c r="L283" s="25"/>
      <c r="M283" s="19"/>
      <c r="N283" s="19"/>
      <c r="O283" s="19"/>
      <c r="P283" s="19"/>
      <c r="Q283" s="19"/>
      <c r="R283" s="19"/>
      <c r="S283" s="19"/>
      <c r="T283" s="19"/>
      <c r="U283" s="19"/>
      <c r="V283" s="19"/>
      <c r="W283" s="19"/>
      <c r="X283" s="19"/>
      <c r="Y283" s="19"/>
      <c r="Z283" s="19"/>
      <c r="AA283" s="19"/>
      <c r="AB283" s="19"/>
      <c r="AC283" s="19"/>
      <c r="AD283" s="19"/>
    </row>
    <row r="284" spans="3:32" x14ac:dyDescent="0.25">
      <c r="D284" s="39"/>
      <c r="E284" s="39"/>
      <c r="L284" s="25"/>
      <c r="M284" s="19"/>
      <c r="N284" s="19"/>
      <c r="O284" s="19"/>
      <c r="P284" s="19"/>
      <c r="Q284" s="19"/>
      <c r="R284" s="19"/>
      <c r="S284" s="19"/>
      <c r="T284" s="19"/>
      <c r="U284" s="19"/>
      <c r="V284" s="19"/>
      <c r="W284" s="19"/>
      <c r="X284" s="19"/>
      <c r="Y284" s="19"/>
      <c r="Z284" s="19"/>
      <c r="AA284" s="19"/>
      <c r="AB284" s="19"/>
      <c r="AC284" s="19"/>
      <c r="AD284" s="19"/>
    </row>
    <row r="285" spans="3:32" x14ac:dyDescent="0.25">
      <c r="D285" s="39"/>
      <c r="E285" s="39"/>
      <c r="L285" s="25"/>
      <c r="M285" s="19"/>
      <c r="N285" s="19"/>
      <c r="O285" s="19"/>
      <c r="P285" s="19"/>
      <c r="Q285" s="19"/>
      <c r="R285" s="19"/>
      <c r="S285" s="19"/>
      <c r="T285" s="19"/>
      <c r="U285" s="19"/>
      <c r="V285" s="19"/>
      <c r="W285" s="19"/>
      <c r="X285" s="19"/>
      <c r="Y285" s="19"/>
      <c r="Z285" s="19"/>
      <c r="AA285" s="19"/>
      <c r="AB285" s="19"/>
      <c r="AC285" s="19"/>
      <c r="AD285" s="19"/>
    </row>
    <row r="286" spans="3:32" x14ac:dyDescent="0.25">
      <c r="D286" s="39"/>
      <c r="E286" s="39"/>
      <c r="L286" s="25"/>
      <c r="M286" s="19"/>
      <c r="N286" s="19"/>
      <c r="O286" s="19"/>
      <c r="P286" s="19"/>
      <c r="Q286" s="19"/>
      <c r="R286" s="19"/>
      <c r="S286" s="19"/>
      <c r="T286" s="19"/>
      <c r="U286" s="19"/>
      <c r="V286" s="19"/>
      <c r="W286" s="19"/>
      <c r="X286" s="19"/>
      <c r="Y286" s="19"/>
      <c r="Z286" s="19"/>
      <c r="AA286" s="19"/>
      <c r="AB286" s="19"/>
      <c r="AC286" s="19"/>
      <c r="AD286" s="19"/>
    </row>
    <row r="287" spans="3:32" x14ac:dyDescent="0.25">
      <c r="D287" s="39"/>
      <c r="E287" s="39"/>
      <c r="L287" s="25"/>
      <c r="M287" s="19"/>
      <c r="N287" s="19"/>
      <c r="O287" s="19"/>
      <c r="P287" s="19"/>
      <c r="Q287" s="19"/>
      <c r="R287" s="19"/>
      <c r="S287" s="19"/>
      <c r="T287" s="19"/>
      <c r="U287" s="19"/>
      <c r="V287" s="19"/>
      <c r="W287" s="19"/>
      <c r="X287" s="19"/>
      <c r="Y287" s="19"/>
      <c r="Z287" s="19"/>
      <c r="AA287" s="19"/>
      <c r="AB287" s="19"/>
      <c r="AC287" s="19"/>
      <c r="AD287" s="19"/>
    </row>
    <row r="288" spans="3:32" x14ac:dyDescent="0.25">
      <c r="D288" s="39"/>
      <c r="E288" s="39"/>
      <c r="L288" s="25"/>
      <c r="M288" s="19"/>
      <c r="N288" s="19"/>
      <c r="O288" s="19"/>
      <c r="P288" s="19"/>
      <c r="Q288" s="19"/>
      <c r="R288" s="19"/>
      <c r="S288" s="19"/>
      <c r="T288" s="19"/>
      <c r="U288" s="19"/>
      <c r="V288" s="19"/>
      <c r="W288" s="19"/>
      <c r="X288" s="19"/>
      <c r="Y288" s="19"/>
      <c r="Z288" s="19"/>
      <c r="AA288" s="19"/>
      <c r="AB288" s="19"/>
      <c r="AC288" s="19"/>
      <c r="AD288" s="19"/>
    </row>
    <row r="289" spans="4:30" x14ac:dyDescent="0.25">
      <c r="D289" s="39"/>
      <c r="E289" s="39"/>
      <c r="L289" s="25"/>
      <c r="M289" s="19"/>
      <c r="N289" s="19"/>
      <c r="O289" s="19"/>
      <c r="P289" s="19"/>
      <c r="Q289" s="19"/>
      <c r="R289" s="19"/>
      <c r="S289" s="19"/>
      <c r="T289" s="19"/>
      <c r="U289" s="19"/>
      <c r="V289" s="19"/>
      <c r="W289" s="19"/>
      <c r="X289" s="19"/>
      <c r="Y289" s="19"/>
      <c r="Z289" s="19"/>
      <c r="AA289" s="19"/>
      <c r="AB289" s="19"/>
      <c r="AC289" s="19"/>
      <c r="AD289" s="19"/>
    </row>
    <row r="290" spans="4:30" x14ac:dyDescent="0.25">
      <c r="D290" s="39"/>
      <c r="E290" s="39"/>
      <c r="L290" s="25"/>
      <c r="M290" s="19"/>
      <c r="N290" s="19"/>
      <c r="O290" s="19"/>
      <c r="P290" s="19"/>
      <c r="Q290" s="19"/>
      <c r="R290" s="19"/>
      <c r="S290" s="19"/>
      <c r="T290" s="19"/>
      <c r="U290" s="19"/>
      <c r="V290" s="19"/>
      <c r="W290" s="19"/>
      <c r="X290" s="19"/>
      <c r="Y290" s="19"/>
      <c r="Z290" s="19"/>
      <c r="AA290" s="19"/>
      <c r="AB290" s="19"/>
      <c r="AC290" s="19"/>
      <c r="AD290" s="19"/>
    </row>
    <row r="291" spans="4:30" x14ac:dyDescent="0.25">
      <c r="D291" s="39"/>
      <c r="E291" s="39"/>
      <c r="L291" s="25"/>
      <c r="M291" s="19"/>
      <c r="N291" s="19"/>
      <c r="O291" s="19"/>
      <c r="P291" s="19"/>
      <c r="Q291" s="19"/>
      <c r="R291" s="19"/>
      <c r="S291" s="19"/>
      <c r="T291" s="19"/>
      <c r="U291" s="19"/>
      <c r="V291" s="19"/>
      <c r="W291" s="19"/>
      <c r="X291" s="19"/>
      <c r="Y291" s="19"/>
      <c r="Z291" s="19"/>
      <c r="AA291" s="19"/>
      <c r="AB291" s="19"/>
      <c r="AC291" s="19"/>
      <c r="AD291" s="19"/>
    </row>
    <row r="292" spans="4:30" x14ac:dyDescent="0.25">
      <c r="D292" s="39"/>
      <c r="E292" s="39"/>
      <c r="L292" s="25"/>
      <c r="M292" s="19"/>
      <c r="N292" s="19"/>
      <c r="O292" s="19"/>
      <c r="P292" s="19"/>
      <c r="Q292" s="19"/>
      <c r="R292" s="19"/>
      <c r="S292" s="19"/>
      <c r="T292" s="19"/>
      <c r="U292" s="19"/>
      <c r="V292" s="19"/>
      <c r="W292" s="19"/>
      <c r="X292" s="19"/>
      <c r="Y292" s="19"/>
      <c r="Z292" s="19"/>
      <c r="AA292" s="19"/>
      <c r="AB292" s="19"/>
      <c r="AC292" s="19"/>
      <c r="AD292" s="19"/>
    </row>
    <row r="293" spans="4:30" x14ac:dyDescent="0.25">
      <c r="D293" s="39"/>
      <c r="E293" s="39"/>
      <c r="L293" s="25"/>
      <c r="M293" s="19"/>
      <c r="N293" s="19"/>
      <c r="O293" s="19"/>
      <c r="P293" s="19"/>
      <c r="Q293" s="19"/>
      <c r="R293" s="19"/>
      <c r="S293" s="19"/>
      <c r="T293" s="19"/>
      <c r="U293" s="19"/>
      <c r="V293" s="19"/>
      <c r="W293" s="19"/>
      <c r="X293" s="19"/>
      <c r="Y293" s="19"/>
      <c r="Z293" s="19"/>
      <c r="AA293" s="19"/>
      <c r="AB293" s="19"/>
      <c r="AC293" s="19"/>
      <c r="AD293" s="19"/>
    </row>
    <row r="294" spans="4:30" x14ac:dyDescent="0.25">
      <c r="D294" s="39"/>
      <c r="E294" s="39"/>
      <c r="L294" s="25"/>
      <c r="M294" s="19"/>
      <c r="N294" s="19"/>
      <c r="O294" s="19"/>
      <c r="P294" s="19"/>
      <c r="Q294" s="19"/>
      <c r="R294" s="19"/>
      <c r="S294" s="19"/>
      <c r="T294" s="19"/>
      <c r="U294" s="19"/>
      <c r="V294" s="19"/>
      <c r="W294" s="19"/>
      <c r="X294" s="19"/>
      <c r="Y294" s="19"/>
      <c r="Z294" s="19"/>
      <c r="AA294" s="19"/>
      <c r="AB294" s="19"/>
      <c r="AC294" s="19"/>
      <c r="AD294" s="19"/>
    </row>
    <row r="295" spans="4:30" x14ac:dyDescent="0.25">
      <c r="D295" s="39"/>
      <c r="E295" s="39"/>
      <c r="L295" s="25"/>
      <c r="M295" s="19"/>
      <c r="N295" s="19"/>
      <c r="O295" s="19"/>
      <c r="P295" s="19"/>
      <c r="Q295" s="19"/>
      <c r="R295" s="19"/>
      <c r="S295" s="19"/>
      <c r="T295" s="19"/>
      <c r="U295" s="19"/>
      <c r="V295" s="19"/>
      <c r="W295" s="19"/>
      <c r="X295" s="19"/>
      <c r="Y295" s="19"/>
      <c r="Z295" s="19"/>
      <c r="AA295" s="19"/>
      <c r="AB295" s="19"/>
      <c r="AC295" s="19"/>
      <c r="AD295" s="19"/>
    </row>
    <row r="296" spans="4:30" x14ac:dyDescent="0.25">
      <c r="D296" s="39"/>
      <c r="E296" s="39"/>
      <c r="L296" s="25"/>
      <c r="M296" s="19"/>
      <c r="N296" s="19"/>
      <c r="O296" s="19"/>
      <c r="P296" s="19"/>
      <c r="Q296" s="19"/>
      <c r="R296" s="19"/>
      <c r="S296" s="19"/>
      <c r="T296" s="19"/>
      <c r="U296" s="19"/>
      <c r="V296" s="19"/>
      <c r="W296" s="19"/>
      <c r="X296" s="19"/>
      <c r="Y296" s="19"/>
      <c r="Z296" s="19"/>
      <c r="AA296" s="19"/>
      <c r="AB296" s="19"/>
      <c r="AC296" s="19"/>
      <c r="AD296" s="19"/>
    </row>
    <row r="297" spans="4:30" x14ac:dyDescent="0.25">
      <c r="D297" s="39"/>
      <c r="E297" s="39"/>
      <c r="L297" s="25"/>
      <c r="M297" s="19"/>
      <c r="N297" s="19"/>
      <c r="O297" s="19"/>
      <c r="P297" s="19"/>
      <c r="Q297" s="19"/>
      <c r="R297" s="19"/>
      <c r="S297" s="19"/>
      <c r="T297" s="19"/>
      <c r="U297" s="19"/>
      <c r="V297" s="19"/>
      <c r="W297" s="19"/>
      <c r="X297" s="19"/>
      <c r="Y297" s="19"/>
      <c r="Z297" s="19"/>
      <c r="AA297" s="19"/>
      <c r="AB297" s="19"/>
      <c r="AC297" s="19"/>
      <c r="AD297" s="19"/>
    </row>
    <row r="298" spans="4:30" x14ac:dyDescent="0.25">
      <c r="D298" s="39"/>
      <c r="E298" s="39"/>
      <c r="L298" s="25"/>
      <c r="M298" s="19"/>
      <c r="N298" s="19"/>
      <c r="O298" s="19"/>
      <c r="P298" s="19"/>
      <c r="Q298" s="19"/>
      <c r="R298" s="19"/>
      <c r="S298" s="19"/>
      <c r="T298" s="19"/>
      <c r="U298" s="19"/>
      <c r="V298" s="19"/>
      <c r="W298" s="19"/>
      <c r="X298" s="19"/>
      <c r="Y298" s="19"/>
      <c r="Z298" s="19"/>
      <c r="AA298" s="19"/>
      <c r="AB298" s="19"/>
      <c r="AC298" s="19"/>
      <c r="AD298" s="19"/>
    </row>
    <row r="299" spans="4:30" x14ac:dyDescent="0.25">
      <c r="D299" s="39"/>
      <c r="E299" s="39"/>
      <c r="L299" s="25"/>
      <c r="M299" s="19"/>
      <c r="N299" s="19"/>
      <c r="O299" s="19"/>
      <c r="P299" s="19"/>
      <c r="Q299" s="19"/>
      <c r="R299" s="19"/>
      <c r="S299" s="19"/>
      <c r="T299" s="19"/>
      <c r="U299" s="19"/>
      <c r="V299" s="19"/>
      <c r="W299" s="19"/>
      <c r="X299" s="19"/>
      <c r="Y299" s="19"/>
      <c r="Z299" s="19"/>
      <c r="AA299" s="19"/>
      <c r="AB299" s="19"/>
      <c r="AC299" s="19"/>
      <c r="AD299" s="19"/>
    </row>
    <row r="300" spans="4:30" x14ac:dyDescent="0.25">
      <c r="D300" s="39"/>
      <c r="E300" s="39"/>
      <c r="L300" s="25"/>
      <c r="M300" s="19"/>
      <c r="N300" s="19"/>
      <c r="O300" s="19"/>
      <c r="P300" s="19"/>
      <c r="Q300" s="19"/>
      <c r="R300" s="19"/>
      <c r="S300" s="19"/>
      <c r="T300" s="19"/>
      <c r="U300" s="19"/>
      <c r="V300" s="19"/>
      <c r="W300" s="19"/>
      <c r="X300" s="19"/>
      <c r="Y300" s="19"/>
      <c r="Z300" s="19"/>
      <c r="AA300" s="19"/>
      <c r="AB300" s="19"/>
      <c r="AC300" s="19"/>
      <c r="AD300" s="19"/>
    </row>
    <row r="301" spans="4:30" x14ac:dyDescent="0.25">
      <c r="D301" s="39"/>
      <c r="E301" s="39"/>
      <c r="L301" s="25"/>
      <c r="M301" s="19"/>
      <c r="N301" s="19"/>
      <c r="O301" s="19"/>
      <c r="P301" s="19"/>
      <c r="Q301" s="19"/>
      <c r="R301" s="19"/>
      <c r="S301" s="19"/>
      <c r="T301" s="19"/>
      <c r="U301" s="19"/>
      <c r="V301" s="19"/>
      <c r="W301" s="19"/>
      <c r="X301" s="19"/>
      <c r="Y301" s="19"/>
      <c r="Z301" s="19"/>
      <c r="AA301" s="19"/>
      <c r="AB301" s="19"/>
      <c r="AC301" s="19"/>
      <c r="AD301" s="19"/>
    </row>
    <row r="302" spans="4:30" x14ac:dyDescent="0.25">
      <c r="D302" s="39"/>
      <c r="E302" s="39"/>
      <c r="L302" s="25"/>
      <c r="M302" s="19"/>
      <c r="N302" s="19"/>
      <c r="O302" s="19"/>
      <c r="P302" s="19"/>
      <c r="Q302" s="19"/>
      <c r="R302" s="19"/>
      <c r="S302" s="19"/>
      <c r="T302" s="19"/>
      <c r="U302" s="19"/>
      <c r="V302" s="19"/>
      <c r="W302" s="19"/>
      <c r="X302" s="19"/>
      <c r="Y302" s="19"/>
      <c r="Z302" s="19"/>
      <c r="AA302" s="19"/>
      <c r="AB302" s="19"/>
      <c r="AC302" s="19"/>
      <c r="AD302" s="19"/>
    </row>
    <row r="303" spans="4:30" x14ac:dyDescent="0.25">
      <c r="D303" s="39"/>
      <c r="E303" s="39"/>
      <c r="L303" s="25"/>
      <c r="M303" s="19"/>
      <c r="N303" s="19"/>
      <c r="O303" s="19"/>
      <c r="P303" s="19"/>
      <c r="Q303" s="19"/>
      <c r="R303" s="19"/>
      <c r="S303" s="19"/>
      <c r="T303" s="19"/>
      <c r="U303" s="19"/>
      <c r="V303" s="19"/>
      <c r="W303" s="19"/>
      <c r="X303" s="19"/>
      <c r="Y303" s="19"/>
      <c r="Z303" s="19"/>
      <c r="AA303" s="19"/>
      <c r="AB303" s="19"/>
      <c r="AC303" s="19"/>
      <c r="AD303" s="19"/>
    </row>
    <row r="304" spans="4:30" x14ac:dyDescent="0.25">
      <c r="D304" s="39"/>
      <c r="E304" s="39"/>
      <c r="L304" s="25"/>
      <c r="M304" s="19"/>
      <c r="N304" s="19"/>
      <c r="O304" s="19"/>
      <c r="P304" s="19"/>
      <c r="Q304" s="19"/>
      <c r="R304" s="19"/>
      <c r="S304" s="19"/>
      <c r="T304" s="19"/>
      <c r="U304" s="19"/>
      <c r="V304" s="19"/>
      <c r="W304" s="19"/>
      <c r="X304" s="19"/>
      <c r="Y304" s="19"/>
      <c r="Z304" s="19"/>
      <c r="AA304" s="19"/>
      <c r="AB304" s="19"/>
      <c r="AC304" s="19"/>
      <c r="AD304" s="19"/>
    </row>
    <row r="305" spans="4:30" x14ac:dyDescent="0.25">
      <c r="D305" s="39"/>
      <c r="E305" s="39"/>
      <c r="L305" s="25"/>
      <c r="M305" s="19"/>
      <c r="N305" s="19"/>
      <c r="O305" s="19"/>
      <c r="P305" s="19"/>
      <c r="Q305" s="19"/>
      <c r="R305" s="19"/>
      <c r="S305" s="19"/>
      <c r="T305" s="19"/>
      <c r="U305" s="19"/>
      <c r="V305" s="19"/>
      <c r="W305" s="19"/>
      <c r="X305" s="19"/>
      <c r="Y305" s="19"/>
      <c r="Z305" s="19"/>
      <c r="AA305" s="19"/>
      <c r="AB305" s="19"/>
      <c r="AC305" s="19"/>
      <c r="AD305" s="19"/>
    </row>
    <row r="306" spans="4:30" x14ac:dyDescent="0.25">
      <c r="D306" s="39"/>
      <c r="E306" s="39"/>
      <c r="L306" s="25"/>
      <c r="M306" s="19"/>
      <c r="N306" s="19"/>
      <c r="O306" s="19"/>
      <c r="P306" s="19"/>
      <c r="Q306" s="19"/>
      <c r="R306" s="19"/>
      <c r="S306" s="19"/>
      <c r="T306" s="19"/>
      <c r="U306" s="19"/>
      <c r="V306" s="19"/>
      <c r="W306" s="19"/>
      <c r="X306" s="19"/>
      <c r="Y306" s="19"/>
      <c r="Z306" s="19"/>
      <c r="AA306" s="19"/>
      <c r="AB306" s="19"/>
      <c r="AC306" s="19"/>
      <c r="AD306" s="19"/>
    </row>
    <row r="307" spans="4:30" x14ac:dyDescent="0.25">
      <c r="D307" s="39"/>
      <c r="E307" s="39"/>
      <c r="L307" s="25"/>
      <c r="M307" s="19"/>
      <c r="N307" s="19"/>
      <c r="O307" s="19"/>
      <c r="P307" s="19"/>
      <c r="Q307" s="19"/>
      <c r="R307" s="19"/>
      <c r="S307" s="19"/>
      <c r="T307" s="19"/>
      <c r="U307" s="19"/>
      <c r="V307" s="19"/>
      <c r="W307" s="19"/>
      <c r="X307" s="19"/>
      <c r="Y307" s="19"/>
      <c r="Z307" s="19"/>
      <c r="AA307" s="19"/>
      <c r="AB307" s="19"/>
      <c r="AC307" s="19"/>
      <c r="AD307" s="19"/>
    </row>
    <row r="308" spans="4:30" x14ac:dyDescent="0.25">
      <c r="D308" s="39"/>
      <c r="E308" s="39"/>
      <c r="L308" s="25"/>
      <c r="M308" s="19"/>
      <c r="N308" s="19"/>
      <c r="O308" s="19"/>
      <c r="P308" s="19"/>
      <c r="Q308" s="19"/>
      <c r="R308" s="19"/>
      <c r="S308" s="19"/>
      <c r="T308" s="19"/>
      <c r="U308" s="19"/>
      <c r="V308" s="19"/>
      <c r="W308" s="19"/>
      <c r="X308" s="19"/>
      <c r="Y308" s="19"/>
      <c r="Z308" s="19"/>
      <c r="AA308" s="19"/>
      <c r="AB308" s="19"/>
      <c r="AC308" s="19"/>
      <c r="AD308" s="19"/>
    </row>
    <row r="309" spans="4:30" x14ac:dyDescent="0.25">
      <c r="D309" s="39"/>
      <c r="E309" s="39"/>
      <c r="L309" s="25"/>
      <c r="M309" s="19"/>
      <c r="N309" s="19"/>
      <c r="O309" s="19"/>
      <c r="P309" s="19"/>
      <c r="Q309" s="19"/>
      <c r="R309" s="19"/>
      <c r="S309" s="19"/>
      <c r="T309" s="19"/>
      <c r="U309" s="19"/>
      <c r="V309" s="19"/>
      <c r="W309" s="19"/>
      <c r="X309" s="19"/>
      <c r="Y309" s="19"/>
      <c r="Z309" s="19"/>
      <c r="AA309" s="19"/>
      <c r="AB309" s="19"/>
      <c r="AC309" s="19"/>
      <c r="AD309" s="19"/>
    </row>
    <row r="310" spans="4:30" x14ac:dyDescent="0.25">
      <c r="D310" s="39"/>
      <c r="E310" s="39"/>
      <c r="L310" s="25"/>
      <c r="M310" s="19"/>
      <c r="N310" s="19"/>
      <c r="O310" s="19"/>
      <c r="P310" s="19"/>
      <c r="Q310" s="19"/>
      <c r="R310" s="19"/>
      <c r="S310" s="19"/>
      <c r="T310" s="19"/>
      <c r="U310" s="19"/>
      <c r="V310" s="19"/>
      <c r="W310" s="19"/>
      <c r="X310" s="19"/>
      <c r="Y310" s="19"/>
      <c r="Z310" s="19"/>
      <c r="AA310" s="19"/>
      <c r="AB310" s="19"/>
      <c r="AC310" s="19"/>
      <c r="AD310" s="19"/>
    </row>
    <row r="311" spans="4:30" x14ac:dyDescent="0.25">
      <c r="D311" s="39"/>
      <c r="E311" s="39"/>
      <c r="L311" s="25"/>
      <c r="M311" s="19"/>
      <c r="N311" s="19"/>
      <c r="O311" s="19"/>
      <c r="P311" s="19"/>
      <c r="Q311" s="19"/>
      <c r="R311" s="19"/>
      <c r="S311" s="19"/>
      <c r="T311" s="19"/>
      <c r="U311" s="19"/>
      <c r="V311" s="19"/>
      <c r="W311" s="19"/>
      <c r="X311" s="19"/>
      <c r="Y311" s="19"/>
      <c r="Z311" s="19"/>
      <c r="AA311" s="19"/>
      <c r="AB311" s="19"/>
      <c r="AC311" s="19"/>
      <c r="AD311" s="19"/>
    </row>
    <row r="312" spans="4:30" x14ac:dyDescent="0.25">
      <c r="D312" s="39"/>
      <c r="E312" s="39"/>
      <c r="L312" s="25"/>
      <c r="M312" s="19"/>
      <c r="N312" s="19"/>
      <c r="O312" s="19"/>
      <c r="P312" s="19"/>
      <c r="Q312" s="19"/>
      <c r="R312" s="19"/>
      <c r="S312" s="19"/>
      <c r="T312" s="19"/>
      <c r="U312" s="19"/>
      <c r="V312" s="19"/>
      <c r="W312" s="19"/>
      <c r="X312" s="19"/>
      <c r="Y312" s="19"/>
      <c r="Z312" s="19"/>
      <c r="AA312" s="19"/>
      <c r="AB312" s="19"/>
      <c r="AC312" s="19"/>
      <c r="AD312" s="19"/>
    </row>
    <row r="313" spans="4:30" x14ac:dyDescent="0.25">
      <c r="D313" s="39"/>
      <c r="E313" s="39"/>
      <c r="L313" s="25"/>
      <c r="M313" s="19"/>
      <c r="N313" s="19"/>
      <c r="O313" s="19"/>
      <c r="P313" s="19"/>
      <c r="Q313" s="19"/>
      <c r="R313" s="19"/>
      <c r="S313" s="19"/>
      <c r="T313" s="19"/>
      <c r="U313" s="19"/>
      <c r="V313" s="19"/>
      <c r="W313" s="19"/>
      <c r="X313" s="19"/>
      <c r="Y313" s="19"/>
      <c r="Z313" s="19"/>
      <c r="AA313" s="19"/>
      <c r="AB313" s="19"/>
      <c r="AC313" s="19"/>
      <c r="AD313" s="19"/>
    </row>
    <row r="314" spans="4:30" x14ac:dyDescent="0.25">
      <c r="D314" s="39"/>
      <c r="E314" s="39"/>
      <c r="L314" s="25"/>
      <c r="M314" s="19"/>
      <c r="N314" s="19"/>
      <c r="O314" s="19"/>
      <c r="P314" s="19"/>
      <c r="Q314" s="19"/>
      <c r="R314" s="19"/>
      <c r="S314" s="19"/>
      <c r="T314" s="19"/>
      <c r="U314" s="19"/>
      <c r="V314" s="19"/>
      <c r="W314" s="19"/>
      <c r="X314" s="19"/>
      <c r="Y314" s="19"/>
      <c r="Z314" s="19"/>
      <c r="AA314" s="19"/>
      <c r="AB314" s="19"/>
      <c r="AC314" s="19"/>
      <c r="AD314" s="19"/>
    </row>
    <row r="315" spans="4:30" x14ac:dyDescent="0.25">
      <c r="D315" s="39"/>
      <c r="E315" s="39"/>
      <c r="L315" s="25"/>
      <c r="M315" s="19"/>
      <c r="N315" s="19"/>
      <c r="O315" s="19"/>
      <c r="P315" s="19"/>
      <c r="Q315" s="19"/>
      <c r="R315" s="19"/>
      <c r="S315" s="19"/>
      <c r="T315" s="19"/>
      <c r="U315" s="19"/>
      <c r="V315" s="19"/>
      <c r="W315" s="19"/>
      <c r="X315" s="19"/>
      <c r="Y315" s="19"/>
      <c r="Z315" s="19"/>
      <c r="AA315" s="19"/>
      <c r="AB315" s="19"/>
      <c r="AC315" s="19"/>
      <c r="AD315" s="19"/>
    </row>
    <row r="316" spans="4:30" x14ac:dyDescent="0.25">
      <c r="D316" s="39"/>
      <c r="E316" s="39"/>
      <c r="L316" s="25"/>
      <c r="M316" s="19"/>
      <c r="N316" s="19"/>
      <c r="O316" s="19"/>
      <c r="P316" s="19"/>
      <c r="Q316" s="19"/>
      <c r="R316" s="19"/>
      <c r="S316" s="19"/>
      <c r="T316" s="19"/>
      <c r="U316" s="19"/>
      <c r="V316" s="19"/>
      <c r="W316" s="19"/>
      <c r="X316" s="19"/>
      <c r="Y316" s="19"/>
      <c r="Z316" s="19"/>
      <c r="AA316" s="19"/>
      <c r="AB316" s="19"/>
      <c r="AC316" s="19"/>
      <c r="AD316" s="19"/>
    </row>
    <row r="317" spans="4:30" x14ac:dyDescent="0.25">
      <c r="D317" s="39"/>
      <c r="E317" s="39"/>
      <c r="L317" s="25"/>
      <c r="M317" s="19"/>
      <c r="N317" s="19"/>
      <c r="O317" s="19"/>
      <c r="P317" s="19"/>
      <c r="Q317" s="19"/>
      <c r="R317" s="19"/>
      <c r="S317" s="19"/>
      <c r="T317" s="19"/>
      <c r="U317" s="19"/>
      <c r="V317" s="19"/>
      <c r="W317" s="19"/>
      <c r="X317" s="19"/>
      <c r="Y317" s="19"/>
      <c r="Z317" s="19"/>
      <c r="AA317" s="19"/>
      <c r="AB317" s="19"/>
      <c r="AC317" s="19"/>
      <c r="AD317" s="19"/>
    </row>
    <row r="318" spans="4:30" x14ac:dyDescent="0.25">
      <c r="D318" s="39"/>
      <c r="E318" s="39"/>
      <c r="L318" s="25"/>
      <c r="M318" s="19"/>
      <c r="N318" s="19"/>
      <c r="O318" s="19"/>
      <c r="P318" s="19"/>
      <c r="Q318" s="19"/>
      <c r="R318" s="19"/>
      <c r="S318" s="19"/>
      <c r="T318" s="19"/>
      <c r="U318" s="19"/>
      <c r="V318" s="19"/>
      <c r="W318" s="19"/>
      <c r="X318" s="19"/>
      <c r="Y318" s="19"/>
      <c r="Z318" s="19"/>
      <c r="AA318" s="19"/>
      <c r="AB318" s="19"/>
      <c r="AC318" s="19"/>
      <c r="AD318" s="19"/>
    </row>
    <row r="319" spans="4:30" x14ac:dyDescent="0.25">
      <c r="D319" s="39"/>
      <c r="E319" s="39"/>
      <c r="L319" s="25"/>
      <c r="M319" s="19"/>
      <c r="N319" s="19"/>
      <c r="O319" s="19"/>
      <c r="P319" s="19"/>
      <c r="Q319" s="19"/>
      <c r="R319" s="19"/>
      <c r="S319" s="19"/>
      <c r="T319" s="19"/>
      <c r="U319" s="19"/>
      <c r="V319" s="19"/>
      <c r="W319" s="19"/>
      <c r="X319" s="19"/>
      <c r="Y319" s="19"/>
      <c r="Z319" s="19"/>
      <c r="AA319" s="19"/>
      <c r="AB319" s="19"/>
      <c r="AC319" s="19"/>
      <c r="AD319" s="19"/>
    </row>
    <row r="320" spans="4:30" x14ac:dyDescent="0.25">
      <c r="D320" s="39"/>
      <c r="E320" s="39"/>
      <c r="L320" s="25"/>
      <c r="M320" s="19"/>
      <c r="N320" s="19"/>
      <c r="O320" s="19"/>
      <c r="P320" s="19"/>
      <c r="Q320" s="19"/>
      <c r="R320" s="19"/>
      <c r="S320" s="19"/>
      <c r="T320" s="19"/>
      <c r="U320" s="19"/>
      <c r="V320" s="19"/>
      <c r="W320" s="19"/>
      <c r="X320" s="19"/>
      <c r="Y320" s="19"/>
      <c r="Z320" s="19"/>
      <c r="AA320" s="19"/>
      <c r="AB320" s="19"/>
      <c r="AC320" s="19"/>
      <c r="AD320" s="19"/>
    </row>
    <row r="321" spans="4:30" x14ac:dyDescent="0.25">
      <c r="D321" s="39"/>
      <c r="E321" s="39"/>
      <c r="L321" s="25"/>
      <c r="M321" s="19"/>
      <c r="N321" s="19"/>
      <c r="O321" s="19"/>
      <c r="P321" s="19"/>
      <c r="Q321" s="19"/>
      <c r="R321" s="19"/>
      <c r="S321" s="19"/>
      <c r="T321" s="19"/>
      <c r="U321" s="19"/>
      <c r="V321" s="19"/>
      <c r="W321" s="19"/>
      <c r="X321" s="19"/>
      <c r="Y321" s="19"/>
      <c r="Z321" s="19"/>
      <c r="AA321" s="19"/>
      <c r="AB321" s="19"/>
      <c r="AC321" s="19"/>
      <c r="AD321" s="19"/>
    </row>
    <row r="322" spans="4:30" x14ac:dyDescent="0.25">
      <c r="D322" s="39"/>
      <c r="E322" s="39"/>
      <c r="L322" s="25"/>
      <c r="M322" s="19"/>
      <c r="N322" s="19"/>
      <c r="O322" s="19"/>
      <c r="P322" s="19"/>
      <c r="Q322" s="19"/>
      <c r="R322" s="19"/>
      <c r="S322" s="19"/>
      <c r="T322" s="19"/>
      <c r="U322" s="19"/>
      <c r="V322" s="19"/>
      <c r="W322" s="19"/>
      <c r="X322" s="19"/>
      <c r="Y322" s="19"/>
      <c r="Z322" s="19"/>
      <c r="AA322" s="19"/>
      <c r="AB322" s="19"/>
      <c r="AC322" s="19"/>
      <c r="AD322" s="19"/>
    </row>
    <row r="323" spans="4:30" x14ac:dyDescent="0.25">
      <c r="D323" s="39"/>
      <c r="E323" s="39"/>
      <c r="L323" s="25"/>
      <c r="M323" s="19"/>
      <c r="N323" s="19"/>
      <c r="O323" s="19"/>
      <c r="P323" s="19"/>
      <c r="Q323" s="19"/>
      <c r="R323" s="19"/>
      <c r="S323" s="19"/>
      <c r="T323" s="19"/>
      <c r="U323" s="19"/>
      <c r="V323" s="19"/>
      <c r="W323" s="19"/>
      <c r="X323" s="19"/>
      <c r="Y323" s="19"/>
      <c r="Z323" s="19"/>
      <c r="AA323" s="19"/>
      <c r="AB323" s="19"/>
      <c r="AC323" s="19"/>
      <c r="AD323" s="19"/>
    </row>
    <row r="324" spans="4:30" x14ac:dyDescent="0.25">
      <c r="D324" s="39"/>
      <c r="E324" s="39"/>
      <c r="L324" s="25"/>
      <c r="M324" s="19"/>
      <c r="N324" s="19"/>
      <c r="O324" s="19"/>
      <c r="P324" s="19"/>
      <c r="Q324" s="19"/>
      <c r="R324" s="19"/>
      <c r="S324" s="19"/>
      <c r="T324" s="19"/>
      <c r="U324" s="19"/>
      <c r="V324" s="19"/>
      <c r="W324" s="19"/>
      <c r="X324" s="19"/>
      <c r="Y324" s="19"/>
      <c r="Z324" s="19"/>
      <c r="AA324" s="19"/>
      <c r="AB324" s="19"/>
      <c r="AC324" s="19"/>
      <c r="AD324" s="19"/>
    </row>
    <row r="325" spans="4:30" x14ac:dyDescent="0.25">
      <c r="D325" s="39"/>
      <c r="E325" s="39"/>
      <c r="L325" s="25"/>
      <c r="M325" s="19"/>
      <c r="N325" s="19"/>
      <c r="O325" s="19"/>
      <c r="P325" s="19"/>
      <c r="Q325" s="19"/>
      <c r="R325" s="19"/>
      <c r="S325" s="19"/>
      <c r="T325" s="19"/>
      <c r="U325" s="19"/>
      <c r="V325" s="19"/>
      <c r="W325" s="19"/>
      <c r="X325" s="19"/>
      <c r="Y325" s="19"/>
      <c r="Z325" s="19"/>
      <c r="AA325" s="19"/>
      <c r="AB325" s="19"/>
      <c r="AC325" s="19"/>
      <c r="AD325" s="19"/>
    </row>
    <row r="326" spans="4:30" x14ac:dyDescent="0.25">
      <c r="D326" s="39"/>
      <c r="E326" s="39"/>
      <c r="L326" s="25"/>
      <c r="M326" s="19"/>
      <c r="N326" s="19"/>
      <c r="O326" s="19"/>
      <c r="P326" s="19"/>
      <c r="Q326" s="19"/>
      <c r="R326" s="19"/>
      <c r="S326" s="19"/>
      <c r="T326" s="19"/>
      <c r="U326" s="19"/>
      <c r="V326" s="19"/>
      <c r="W326" s="19"/>
      <c r="X326" s="19"/>
      <c r="Y326" s="19"/>
      <c r="Z326" s="19"/>
      <c r="AA326" s="19"/>
      <c r="AB326" s="19"/>
      <c r="AC326" s="19"/>
      <c r="AD326" s="19"/>
    </row>
    <row r="327" spans="4:30" x14ac:dyDescent="0.25">
      <c r="D327" s="39"/>
      <c r="E327" s="39"/>
      <c r="L327" s="25"/>
      <c r="M327" s="19"/>
      <c r="N327" s="19"/>
      <c r="O327" s="19"/>
      <c r="P327" s="19"/>
      <c r="Q327" s="19"/>
      <c r="R327" s="19"/>
      <c r="S327" s="19"/>
      <c r="T327" s="19"/>
      <c r="U327" s="19"/>
      <c r="V327" s="19"/>
      <c r="W327" s="19"/>
      <c r="X327" s="19"/>
      <c r="Y327" s="19"/>
      <c r="Z327" s="19"/>
      <c r="AA327" s="19"/>
      <c r="AB327" s="19"/>
      <c r="AC327" s="19"/>
      <c r="AD327" s="19"/>
    </row>
    <row r="328" spans="4:30" x14ac:dyDescent="0.25">
      <c r="D328" s="39"/>
      <c r="E328" s="39"/>
      <c r="L328" s="25"/>
      <c r="M328" s="19"/>
      <c r="N328" s="19"/>
      <c r="O328" s="19"/>
      <c r="P328" s="19"/>
      <c r="Q328" s="19"/>
      <c r="R328" s="19"/>
      <c r="S328" s="19"/>
      <c r="T328" s="19"/>
      <c r="U328" s="19"/>
      <c r="V328" s="19"/>
      <c r="W328" s="19"/>
      <c r="X328" s="19"/>
      <c r="Y328" s="19"/>
      <c r="Z328" s="19"/>
      <c r="AA328" s="19"/>
      <c r="AB328" s="19"/>
      <c r="AC328" s="19"/>
      <c r="AD328" s="19"/>
    </row>
    <row r="329" spans="4:30" x14ac:dyDescent="0.25">
      <c r="D329" s="39"/>
      <c r="E329" s="39"/>
      <c r="L329" s="25"/>
      <c r="M329" s="19"/>
      <c r="N329" s="19"/>
      <c r="O329" s="19"/>
      <c r="P329" s="19"/>
      <c r="Q329" s="19"/>
      <c r="R329" s="19"/>
      <c r="S329" s="19"/>
      <c r="T329" s="19"/>
      <c r="U329" s="19"/>
      <c r="V329" s="19"/>
      <c r="W329" s="19"/>
      <c r="X329" s="19"/>
      <c r="Y329" s="19"/>
      <c r="Z329" s="19"/>
      <c r="AA329" s="19"/>
      <c r="AB329" s="19"/>
      <c r="AC329" s="19"/>
      <c r="AD329" s="19"/>
    </row>
    <row r="330" spans="4:30" x14ac:dyDescent="0.25">
      <c r="D330" s="39"/>
      <c r="E330" s="39"/>
      <c r="L330" s="25"/>
      <c r="M330" s="19"/>
      <c r="N330" s="19"/>
      <c r="O330" s="19"/>
      <c r="P330" s="19"/>
      <c r="Q330" s="19"/>
      <c r="R330" s="19"/>
      <c r="S330" s="19"/>
      <c r="T330" s="19"/>
      <c r="U330" s="19"/>
      <c r="V330" s="19"/>
      <c r="W330" s="19"/>
      <c r="X330" s="19"/>
      <c r="Y330" s="19"/>
      <c r="Z330" s="19"/>
      <c r="AA330" s="19"/>
      <c r="AB330" s="19"/>
      <c r="AC330" s="19"/>
      <c r="AD330" s="19"/>
    </row>
    <row r="331" spans="4:30" x14ac:dyDescent="0.25">
      <c r="D331" s="39"/>
      <c r="E331" s="39"/>
      <c r="L331" s="25"/>
      <c r="M331" s="19"/>
      <c r="N331" s="19"/>
      <c r="O331" s="19"/>
      <c r="P331" s="19"/>
      <c r="Q331" s="19"/>
      <c r="R331" s="19"/>
      <c r="S331" s="19"/>
      <c r="T331" s="19"/>
      <c r="U331" s="19"/>
      <c r="V331" s="19"/>
      <c r="W331" s="19"/>
      <c r="X331" s="19"/>
      <c r="Y331" s="19"/>
      <c r="Z331" s="19"/>
      <c r="AA331" s="19"/>
      <c r="AB331" s="19"/>
      <c r="AC331" s="19"/>
      <c r="AD331" s="19"/>
    </row>
    <row r="332" spans="4:30" x14ac:dyDescent="0.25">
      <c r="D332" s="39"/>
      <c r="E332" s="39"/>
      <c r="L332" s="25"/>
      <c r="M332" s="19"/>
      <c r="N332" s="19"/>
      <c r="O332" s="19"/>
      <c r="P332" s="19"/>
      <c r="Q332" s="19"/>
      <c r="R332" s="19"/>
      <c r="S332" s="19"/>
      <c r="T332" s="19"/>
      <c r="U332" s="19"/>
      <c r="V332" s="19"/>
      <c r="W332" s="19"/>
      <c r="X332" s="19"/>
      <c r="Y332" s="19"/>
      <c r="Z332" s="19"/>
      <c r="AA332" s="19"/>
      <c r="AB332" s="19"/>
      <c r="AC332" s="19"/>
      <c r="AD332" s="19"/>
    </row>
    <row r="333" spans="4:30" x14ac:dyDescent="0.25">
      <c r="D333" s="39"/>
      <c r="E333" s="39"/>
      <c r="L333" s="25"/>
      <c r="M333" s="19"/>
      <c r="N333" s="19"/>
      <c r="O333" s="19"/>
      <c r="P333" s="19"/>
      <c r="Q333" s="19"/>
      <c r="R333" s="19"/>
      <c r="S333" s="19"/>
      <c r="T333" s="19"/>
      <c r="U333" s="19"/>
      <c r="V333" s="19"/>
      <c r="W333" s="19"/>
      <c r="X333" s="19"/>
      <c r="Y333" s="19"/>
      <c r="Z333" s="19"/>
      <c r="AA333" s="19"/>
      <c r="AB333" s="19"/>
      <c r="AC333" s="19"/>
      <c r="AD333" s="19"/>
    </row>
    <row r="334" spans="4:30" x14ac:dyDescent="0.25">
      <c r="D334" s="39"/>
      <c r="E334" s="39"/>
      <c r="L334" s="25"/>
      <c r="M334" s="19"/>
      <c r="N334" s="19"/>
      <c r="O334" s="19"/>
      <c r="P334" s="19"/>
      <c r="Q334" s="19"/>
      <c r="R334" s="19"/>
      <c r="S334" s="19"/>
      <c r="T334" s="19"/>
      <c r="U334" s="19"/>
      <c r="V334" s="19"/>
      <c r="W334" s="19"/>
      <c r="X334" s="19"/>
      <c r="Y334" s="19"/>
      <c r="Z334" s="19"/>
      <c r="AA334" s="19"/>
      <c r="AB334" s="19"/>
      <c r="AC334" s="19"/>
      <c r="AD334" s="19"/>
    </row>
    <row r="335" spans="4:30" x14ac:dyDescent="0.25">
      <c r="D335" s="39"/>
      <c r="E335" s="39"/>
      <c r="L335" s="25"/>
      <c r="M335" s="19"/>
      <c r="N335" s="19"/>
      <c r="O335" s="19"/>
      <c r="P335" s="19"/>
      <c r="Q335" s="19"/>
      <c r="R335" s="19"/>
      <c r="S335" s="19"/>
      <c r="T335" s="19"/>
      <c r="U335" s="19"/>
      <c r="V335" s="19"/>
      <c r="W335" s="19"/>
      <c r="X335" s="19"/>
      <c r="Y335" s="19"/>
      <c r="Z335" s="19"/>
      <c r="AA335" s="19"/>
      <c r="AB335" s="19"/>
      <c r="AC335" s="19"/>
      <c r="AD335" s="19"/>
    </row>
    <row r="336" spans="4:30" x14ac:dyDescent="0.25">
      <c r="D336" s="39"/>
      <c r="E336" s="39"/>
      <c r="L336" s="25"/>
      <c r="M336" s="19"/>
      <c r="N336" s="19"/>
      <c r="O336" s="19"/>
      <c r="P336" s="19"/>
      <c r="Q336" s="19"/>
      <c r="R336" s="19"/>
      <c r="S336" s="19"/>
      <c r="T336" s="19"/>
      <c r="U336" s="19"/>
      <c r="V336" s="19"/>
      <c r="W336" s="19"/>
      <c r="X336" s="19"/>
      <c r="Y336" s="19"/>
      <c r="Z336" s="19"/>
      <c r="AA336" s="19"/>
      <c r="AB336" s="19"/>
      <c r="AC336" s="19"/>
      <c r="AD336" s="19"/>
    </row>
    <row r="337" spans="4:32" x14ac:dyDescent="0.25">
      <c r="D337" s="39"/>
      <c r="E337" s="39"/>
      <c r="L337" s="25"/>
      <c r="M337" s="19"/>
      <c r="N337" s="19"/>
      <c r="O337" s="19"/>
      <c r="P337" s="19"/>
      <c r="Q337" s="19"/>
      <c r="R337" s="19"/>
      <c r="S337" s="19"/>
      <c r="T337" s="19"/>
      <c r="U337" s="19"/>
      <c r="V337" s="19"/>
      <c r="W337" s="19"/>
      <c r="X337" s="19"/>
      <c r="Y337" s="19"/>
      <c r="Z337" s="19"/>
      <c r="AA337" s="19"/>
      <c r="AB337" s="19"/>
      <c r="AC337" s="19"/>
      <c r="AD337" s="19"/>
    </row>
    <row r="338" spans="4:32" x14ac:dyDescent="0.25">
      <c r="D338" s="39"/>
      <c r="E338" s="39"/>
      <c r="L338" s="25"/>
      <c r="M338" s="19"/>
      <c r="N338" s="19"/>
      <c r="O338" s="19"/>
      <c r="P338" s="19"/>
      <c r="Q338" s="19"/>
      <c r="R338" s="19"/>
      <c r="S338" s="19"/>
      <c r="T338" s="19"/>
      <c r="U338" s="19"/>
      <c r="V338" s="19"/>
      <c r="W338" s="19"/>
      <c r="X338" s="19"/>
      <c r="Y338" s="19"/>
      <c r="Z338" s="19"/>
      <c r="AA338" s="19"/>
      <c r="AB338" s="19"/>
      <c r="AC338" s="19"/>
      <c r="AD338" s="19"/>
    </row>
    <row r="339" spans="4:32" x14ac:dyDescent="0.25">
      <c r="D339" s="39"/>
      <c r="E339" s="39"/>
      <c r="L339" s="25"/>
      <c r="M339" s="19"/>
      <c r="N339" s="19"/>
      <c r="O339" s="19"/>
      <c r="P339" s="19"/>
      <c r="Q339" s="19"/>
      <c r="R339" s="19"/>
      <c r="S339" s="19"/>
      <c r="T339" s="19"/>
      <c r="U339" s="19"/>
      <c r="V339" s="19"/>
      <c r="W339" s="19"/>
      <c r="X339" s="19"/>
      <c r="Y339" s="19"/>
      <c r="Z339" s="19"/>
      <c r="AA339" s="19"/>
      <c r="AB339" s="19"/>
      <c r="AC339" s="19"/>
      <c r="AD339" s="19"/>
    </row>
    <row r="340" spans="4:32" x14ac:dyDescent="0.25">
      <c r="D340" s="39"/>
      <c r="E340" s="39"/>
      <c r="L340" s="25"/>
      <c r="M340" s="19"/>
      <c r="N340" s="19"/>
      <c r="O340" s="19"/>
      <c r="P340" s="19"/>
      <c r="Q340" s="19"/>
      <c r="R340" s="19"/>
      <c r="S340" s="19"/>
      <c r="T340" s="19"/>
      <c r="U340" s="19"/>
      <c r="V340" s="19"/>
      <c r="W340" s="19"/>
      <c r="X340" s="19"/>
      <c r="Y340" s="19"/>
      <c r="Z340" s="19"/>
      <c r="AA340" s="19"/>
      <c r="AB340" s="19"/>
      <c r="AC340" s="19"/>
      <c r="AD340" s="19"/>
    </row>
    <row r="341" spans="4:32" x14ac:dyDescent="0.25">
      <c r="D341" s="39"/>
      <c r="E341" s="39"/>
      <c r="L341" s="25"/>
      <c r="M341" s="19"/>
      <c r="N341" s="19"/>
      <c r="O341" s="19"/>
      <c r="P341" s="19"/>
      <c r="Q341" s="19"/>
      <c r="R341" s="19"/>
      <c r="S341" s="19"/>
      <c r="T341" s="19"/>
      <c r="U341" s="19"/>
      <c r="V341" s="19"/>
      <c r="W341" s="19"/>
      <c r="X341" s="19"/>
      <c r="Y341" s="19"/>
      <c r="Z341" s="19"/>
      <c r="AA341" s="19"/>
      <c r="AB341" s="19"/>
      <c r="AC341" s="19"/>
      <c r="AD341" s="19"/>
    </row>
    <row r="342" spans="4:32" x14ac:dyDescent="0.25">
      <c r="D342" s="39"/>
      <c r="E342" s="39"/>
      <c r="L342" s="25"/>
      <c r="M342" s="19"/>
      <c r="N342" s="19"/>
      <c r="O342" s="19"/>
      <c r="P342" s="19"/>
      <c r="Q342" s="19"/>
      <c r="R342" s="19"/>
      <c r="S342" s="19"/>
      <c r="T342" s="19"/>
      <c r="U342" s="19"/>
      <c r="V342" s="19"/>
      <c r="W342" s="19"/>
      <c r="X342" s="19"/>
      <c r="Y342" s="19"/>
      <c r="Z342" s="19"/>
      <c r="AA342" s="19"/>
      <c r="AB342" s="19"/>
      <c r="AC342" s="19"/>
      <c r="AD342" s="19"/>
    </row>
    <row r="343" spans="4:32" x14ac:dyDescent="0.25">
      <c r="D343" s="39"/>
      <c r="E343" s="39"/>
      <c r="L343" s="25"/>
      <c r="M343" s="19"/>
      <c r="N343" s="19"/>
      <c r="O343" s="19"/>
      <c r="P343" s="19"/>
      <c r="Q343" s="19"/>
      <c r="R343" s="19"/>
      <c r="S343" s="19"/>
      <c r="T343" s="19"/>
      <c r="U343" s="19"/>
      <c r="V343" s="19"/>
      <c r="W343" s="19"/>
      <c r="X343" s="19"/>
      <c r="Y343" s="19"/>
      <c r="Z343" s="19"/>
      <c r="AA343" s="19"/>
      <c r="AB343" s="19"/>
      <c r="AC343" s="19"/>
      <c r="AD343" s="19"/>
    </row>
    <row r="344" spans="4:32" x14ac:dyDescent="0.25">
      <c r="D344" s="39"/>
      <c r="E344" s="39"/>
      <c r="L344" s="25"/>
      <c r="M344" s="19"/>
      <c r="N344" s="19"/>
      <c r="O344" s="19"/>
      <c r="P344" s="19"/>
      <c r="Q344" s="19"/>
      <c r="R344" s="19"/>
      <c r="S344" s="19"/>
      <c r="T344" s="19"/>
      <c r="U344" s="19"/>
      <c r="V344" s="19"/>
      <c r="W344" s="19"/>
      <c r="X344" s="19"/>
      <c r="Y344" s="19"/>
      <c r="Z344" s="19"/>
      <c r="AA344" s="19"/>
      <c r="AB344" s="19"/>
      <c r="AC344" s="19"/>
      <c r="AD344" s="19"/>
    </row>
    <row r="345" spans="4:32" x14ac:dyDescent="0.25">
      <c r="D345" s="39"/>
      <c r="E345" s="39"/>
      <c r="L345" s="25"/>
      <c r="M345" s="19"/>
      <c r="N345" s="19"/>
      <c r="O345" s="19"/>
      <c r="P345" s="19"/>
      <c r="Q345" s="19"/>
      <c r="R345" s="19"/>
      <c r="S345" s="19"/>
      <c r="T345" s="19"/>
      <c r="U345" s="19"/>
      <c r="V345" s="19"/>
      <c r="W345" s="19"/>
      <c r="X345" s="19"/>
      <c r="Y345" s="19"/>
      <c r="Z345" s="19"/>
      <c r="AA345" s="19"/>
      <c r="AB345" s="19"/>
      <c r="AC345" s="19"/>
      <c r="AD345" s="19"/>
    </row>
    <row r="346" spans="4:32" x14ac:dyDescent="0.25">
      <c r="D346" s="39"/>
      <c r="E346" s="39"/>
      <c r="L346" s="25"/>
      <c r="M346" s="19"/>
      <c r="N346" s="19"/>
      <c r="O346" s="19"/>
      <c r="P346" s="19"/>
      <c r="Q346" s="19"/>
      <c r="R346" s="19"/>
      <c r="S346" s="19"/>
      <c r="T346" s="19"/>
      <c r="U346" s="19"/>
      <c r="V346" s="19"/>
      <c r="W346" s="19"/>
      <c r="X346" s="19"/>
      <c r="Y346" s="19"/>
      <c r="Z346" s="19"/>
      <c r="AA346" s="19"/>
      <c r="AB346" s="19"/>
      <c r="AC346" s="19"/>
      <c r="AD346" s="19"/>
    </row>
    <row r="347" spans="4:32" x14ac:dyDescent="0.25">
      <c r="D347" s="39"/>
      <c r="E347" s="39"/>
      <c r="L347" s="25"/>
      <c r="M347" s="19"/>
      <c r="N347" s="19"/>
      <c r="O347" s="19"/>
      <c r="P347" s="19"/>
      <c r="Q347" s="19"/>
      <c r="R347" s="19"/>
      <c r="S347" s="19"/>
      <c r="T347" s="19"/>
      <c r="U347" s="19"/>
      <c r="V347" s="19"/>
      <c r="W347" s="19"/>
      <c r="X347" s="19"/>
      <c r="Y347" s="19"/>
      <c r="Z347" s="19"/>
      <c r="AA347" s="19"/>
      <c r="AB347" s="19"/>
      <c r="AC347" s="19"/>
      <c r="AD347" s="19"/>
    </row>
    <row r="348" spans="4:32" x14ac:dyDescent="0.25">
      <c r="D348" s="30"/>
      <c r="E348" s="30"/>
      <c r="F348" s="40"/>
      <c r="G348" s="31"/>
      <c r="H348" s="30"/>
      <c r="I348" s="23"/>
      <c r="J348" s="31"/>
      <c r="K348" s="30"/>
      <c r="L348" s="23"/>
      <c r="M348" s="23"/>
      <c r="N348" s="23"/>
      <c r="O348" s="23"/>
      <c r="P348" s="23"/>
      <c r="Q348" s="23"/>
      <c r="R348" s="23"/>
      <c r="S348" s="23"/>
      <c r="T348" s="23"/>
      <c r="U348" s="23"/>
      <c r="V348" s="23"/>
      <c r="W348" s="23"/>
      <c r="X348" s="23"/>
      <c r="Y348" s="23"/>
      <c r="Z348" s="23"/>
      <c r="AA348" s="23"/>
      <c r="AB348" s="23"/>
      <c r="AC348" s="23"/>
      <c r="AD348" s="23"/>
      <c r="AE348" s="36"/>
      <c r="AF348" s="356"/>
    </row>
    <row r="349" spans="4:32" x14ac:dyDescent="0.25">
      <c r="D349" s="30"/>
      <c r="E349" s="30"/>
      <c r="F349" s="40"/>
      <c r="G349" s="31"/>
      <c r="H349" s="30"/>
      <c r="I349" s="23"/>
      <c r="J349" s="31"/>
      <c r="K349" s="30"/>
      <c r="L349" s="23"/>
      <c r="M349" s="23"/>
      <c r="N349" s="23"/>
      <c r="O349" s="23"/>
      <c r="P349" s="23"/>
      <c r="Q349" s="23"/>
      <c r="R349" s="23"/>
      <c r="S349" s="23"/>
      <c r="T349" s="23"/>
      <c r="U349" s="23"/>
      <c r="V349" s="23"/>
      <c r="W349" s="23"/>
      <c r="X349" s="23"/>
      <c r="Y349" s="23"/>
      <c r="Z349" s="23"/>
      <c r="AA349" s="23"/>
      <c r="AB349" s="23"/>
      <c r="AC349" s="23"/>
      <c r="AD349" s="23"/>
      <c r="AE349" s="36"/>
      <c r="AF349" s="356"/>
    </row>
    <row r="350" spans="4:32" x14ac:dyDescent="0.25">
      <c r="D350" s="30"/>
      <c r="E350" s="30"/>
      <c r="F350" s="40"/>
      <c r="G350" s="31"/>
      <c r="H350" s="30"/>
      <c r="I350" s="23"/>
      <c r="J350" s="31"/>
      <c r="K350" s="30"/>
      <c r="L350" s="23"/>
      <c r="M350" s="23"/>
      <c r="N350" s="23"/>
      <c r="O350" s="23"/>
      <c r="P350" s="23"/>
      <c r="Q350" s="23"/>
      <c r="R350" s="23"/>
      <c r="S350" s="23"/>
      <c r="T350" s="23"/>
      <c r="U350" s="23"/>
      <c r="V350" s="23"/>
      <c r="W350" s="23"/>
      <c r="X350" s="23"/>
      <c r="Y350" s="23"/>
      <c r="Z350" s="23"/>
      <c r="AA350" s="23"/>
      <c r="AB350" s="23"/>
      <c r="AC350" s="23"/>
      <c r="AD350" s="23"/>
      <c r="AE350" s="36"/>
      <c r="AF350" s="356"/>
    </row>
    <row r="351" spans="4:32" x14ac:dyDescent="0.25">
      <c r="D351" s="30"/>
      <c r="E351" s="30"/>
      <c r="F351" s="40"/>
      <c r="G351" s="31"/>
      <c r="H351" s="30"/>
      <c r="I351" s="23"/>
      <c r="J351" s="31"/>
      <c r="K351" s="30"/>
      <c r="L351" s="23"/>
      <c r="M351" s="23"/>
      <c r="N351" s="23"/>
      <c r="O351" s="23"/>
      <c r="P351" s="23"/>
      <c r="Q351" s="23"/>
      <c r="R351" s="23"/>
      <c r="S351" s="23"/>
      <c r="T351" s="23"/>
      <c r="U351" s="23"/>
      <c r="V351" s="23"/>
      <c r="W351" s="23"/>
      <c r="X351" s="23"/>
      <c r="Y351" s="23"/>
      <c r="Z351" s="23"/>
      <c r="AA351" s="23"/>
      <c r="AB351" s="23"/>
      <c r="AC351" s="23"/>
      <c r="AD351" s="23"/>
      <c r="AE351" s="36"/>
      <c r="AF351" s="356"/>
    </row>
    <row r="352" spans="4:32" x14ac:dyDescent="0.25">
      <c r="D352" s="30"/>
      <c r="E352" s="30"/>
      <c r="F352" s="40"/>
      <c r="G352" s="31"/>
      <c r="H352" s="30"/>
      <c r="I352" s="23"/>
      <c r="J352" s="31"/>
      <c r="K352" s="30"/>
      <c r="L352" s="23"/>
      <c r="M352" s="23"/>
      <c r="N352" s="23"/>
      <c r="O352" s="23"/>
      <c r="P352" s="23"/>
      <c r="Q352" s="23"/>
      <c r="R352" s="23"/>
      <c r="S352" s="23"/>
      <c r="T352" s="23"/>
      <c r="U352" s="23"/>
      <c r="V352" s="23"/>
      <c r="W352" s="23"/>
      <c r="X352" s="23"/>
      <c r="Y352" s="23"/>
      <c r="Z352" s="23"/>
      <c r="AA352" s="23"/>
      <c r="AB352" s="23"/>
      <c r="AC352" s="23"/>
      <c r="AD352" s="23"/>
      <c r="AE352" s="36"/>
      <c r="AF352" s="356"/>
    </row>
    <row r="353" spans="4:32" x14ac:dyDescent="0.25">
      <c r="D353" s="30"/>
      <c r="E353" s="30"/>
      <c r="F353" s="40"/>
      <c r="G353" s="31"/>
      <c r="H353" s="30"/>
      <c r="I353" s="23"/>
      <c r="J353" s="31"/>
      <c r="K353" s="30"/>
      <c r="L353" s="23"/>
      <c r="M353" s="23"/>
      <c r="N353" s="23"/>
      <c r="O353" s="23"/>
      <c r="P353" s="23"/>
      <c r="Q353" s="23"/>
      <c r="R353" s="23"/>
      <c r="S353" s="23"/>
      <c r="T353" s="23"/>
      <c r="U353" s="23"/>
      <c r="V353" s="23"/>
      <c r="W353" s="23"/>
      <c r="X353" s="23"/>
      <c r="Y353" s="23"/>
      <c r="Z353" s="23"/>
      <c r="AA353" s="23"/>
      <c r="AB353" s="23"/>
      <c r="AC353" s="23"/>
      <c r="AD353" s="23"/>
      <c r="AE353" s="36"/>
      <c r="AF353" s="356"/>
    </row>
    <row r="354" spans="4:32" x14ac:dyDescent="0.25">
      <c r="D354" s="30"/>
      <c r="E354" s="30"/>
      <c r="F354" s="40"/>
      <c r="G354" s="31"/>
      <c r="H354" s="30"/>
      <c r="I354" s="23"/>
      <c r="J354" s="31"/>
      <c r="K354" s="30"/>
      <c r="L354" s="23"/>
      <c r="M354" s="23"/>
      <c r="N354" s="23"/>
      <c r="O354" s="23"/>
      <c r="P354" s="23"/>
      <c r="Q354" s="23"/>
      <c r="R354" s="23"/>
      <c r="S354" s="23"/>
      <c r="T354" s="23"/>
      <c r="U354" s="23"/>
      <c r="V354" s="23"/>
      <c r="W354" s="23"/>
      <c r="X354" s="23"/>
      <c r="Y354" s="23"/>
      <c r="Z354" s="23"/>
      <c r="AA354" s="23"/>
      <c r="AB354" s="23"/>
      <c r="AC354" s="23"/>
      <c r="AD354" s="23"/>
      <c r="AE354" s="36"/>
      <c r="AF354" s="356"/>
    </row>
    <row r="355" spans="4:32" x14ac:dyDescent="0.25">
      <c r="D355" s="30"/>
      <c r="E355" s="30"/>
      <c r="F355" s="40"/>
      <c r="G355" s="31"/>
      <c r="H355" s="30"/>
      <c r="I355" s="23"/>
      <c r="J355" s="31"/>
      <c r="K355" s="30"/>
      <c r="L355" s="23"/>
      <c r="M355" s="23"/>
      <c r="N355" s="23"/>
      <c r="O355" s="23"/>
      <c r="P355" s="23"/>
      <c r="Q355" s="23"/>
      <c r="R355" s="23"/>
      <c r="S355" s="23"/>
      <c r="T355" s="23"/>
      <c r="U355" s="23"/>
      <c r="V355" s="23"/>
      <c r="W355" s="23"/>
      <c r="X355" s="23"/>
      <c r="Y355" s="23"/>
      <c r="Z355" s="23"/>
      <c r="AA355" s="23"/>
      <c r="AB355" s="23"/>
      <c r="AC355" s="23"/>
      <c r="AD355" s="23"/>
      <c r="AE355" s="36"/>
      <c r="AF355" s="356"/>
    </row>
    <row r="356" spans="4:32" x14ac:dyDescent="0.25">
      <c r="D356" s="30"/>
      <c r="E356" s="30"/>
      <c r="F356" s="40"/>
      <c r="G356" s="31"/>
      <c r="H356" s="30"/>
      <c r="I356" s="23"/>
      <c r="J356" s="31"/>
      <c r="K356" s="30"/>
      <c r="L356" s="23"/>
      <c r="M356" s="23"/>
      <c r="N356" s="23"/>
      <c r="O356" s="23"/>
      <c r="P356" s="23"/>
      <c r="Q356" s="23"/>
      <c r="R356" s="23"/>
      <c r="S356" s="23"/>
      <c r="T356" s="23"/>
      <c r="U356" s="23"/>
      <c r="V356" s="23"/>
      <c r="W356" s="23"/>
      <c r="X356" s="23"/>
      <c r="Y356" s="23"/>
      <c r="Z356" s="23"/>
      <c r="AA356" s="23"/>
      <c r="AB356" s="23"/>
      <c r="AC356" s="23"/>
      <c r="AD356" s="23"/>
      <c r="AE356" s="36"/>
      <c r="AF356" s="356"/>
    </row>
    <row r="357" spans="4:32" x14ac:dyDescent="0.25">
      <c r="D357" s="30"/>
      <c r="E357" s="30"/>
      <c r="F357" s="40"/>
      <c r="G357" s="31"/>
      <c r="H357" s="30"/>
      <c r="I357" s="23"/>
      <c r="J357" s="31"/>
      <c r="K357" s="30"/>
      <c r="L357" s="23"/>
      <c r="M357" s="23"/>
      <c r="N357" s="23"/>
      <c r="O357" s="23"/>
      <c r="P357" s="23"/>
      <c r="Q357" s="23"/>
      <c r="R357" s="23"/>
      <c r="S357" s="23"/>
      <c r="T357" s="23"/>
      <c r="U357" s="23"/>
      <c r="V357" s="23"/>
      <c r="W357" s="23"/>
      <c r="X357" s="23"/>
      <c r="Y357" s="23"/>
      <c r="Z357" s="23"/>
      <c r="AA357" s="23"/>
      <c r="AB357" s="23"/>
      <c r="AC357" s="23"/>
      <c r="AD357" s="23"/>
      <c r="AE357" s="36"/>
      <c r="AF357" s="356"/>
    </row>
    <row r="358" spans="4:32" x14ac:dyDescent="0.25">
      <c r="D358" s="30"/>
      <c r="E358" s="30"/>
      <c r="F358" s="40"/>
      <c r="G358" s="31"/>
      <c r="H358" s="30"/>
      <c r="I358" s="23"/>
      <c r="J358" s="31"/>
      <c r="K358" s="30"/>
      <c r="L358" s="23"/>
      <c r="M358" s="23"/>
      <c r="N358" s="23"/>
      <c r="O358" s="23"/>
      <c r="P358" s="23"/>
      <c r="Q358" s="23"/>
      <c r="R358" s="23"/>
      <c r="S358" s="23"/>
      <c r="T358" s="23"/>
      <c r="U358" s="23"/>
      <c r="V358" s="23"/>
      <c r="W358" s="23"/>
      <c r="X358" s="23"/>
      <c r="Y358" s="23"/>
      <c r="Z358" s="23"/>
      <c r="AA358" s="23"/>
      <c r="AB358" s="23"/>
      <c r="AC358" s="23"/>
      <c r="AD358" s="23"/>
      <c r="AE358" s="36"/>
      <c r="AF358" s="356"/>
    </row>
    <row r="359" spans="4:32" x14ac:dyDescent="0.25">
      <c r="D359" s="30"/>
      <c r="E359" s="30"/>
      <c r="F359" s="40"/>
      <c r="G359" s="31"/>
      <c r="H359" s="30"/>
      <c r="I359" s="23"/>
      <c r="J359" s="31"/>
      <c r="K359" s="30"/>
      <c r="L359" s="23"/>
      <c r="M359" s="23"/>
      <c r="N359" s="23"/>
      <c r="O359" s="23"/>
      <c r="P359" s="23"/>
      <c r="Q359" s="23"/>
      <c r="R359" s="23"/>
      <c r="S359" s="23"/>
      <c r="T359" s="23"/>
      <c r="U359" s="23"/>
      <c r="V359" s="23"/>
      <c r="W359" s="23"/>
      <c r="X359" s="23"/>
      <c r="Y359" s="23"/>
      <c r="Z359" s="23"/>
      <c r="AA359" s="23"/>
      <c r="AB359" s="23"/>
      <c r="AC359" s="23"/>
      <c r="AD359" s="23"/>
      <c r="AE359" s="36"/>
      <c r="AF359" s="356"/>
    </row>
    <row r="360" spans="4:32" x14ac:dyDescent="0.25">
      <c r="D360" s="30"/>
      <c r="E360" s="30"/>
      <c r="F360" s="40"/>
      <c r="G360" s="31"/>
      <c r="H360" s="30"/>
      <c r="I360" s="23"/>
      <c r="J360" s="31"/>
      <c r="K360" s="30"/>
      <c r="L360" s="23"/>
      <c r="M360" s="23"/>
      <c r="N360" s="23"/>
      <c r="O360" s="23"/>
      <c r="P360" s="23"/>
      <c r="Q360" s="23"/>
      <c r="R360" s="23"/>
      <c r="S360" s="23"/>
      <c r="T360" s="23"/>
      <c r="U360" s="23"/>
      <c r="V360" s="23"/>
      <c r="W360" s="23"/>
      <c r="X360" s="23"/>
      <c r="Y360" s="23"/>
      <c r="Z360" s="23"/>
      <c r="AA360" s="23"/>
      <c r="AB360" s="23"/>
      <c r="AC360" s="23"/>
      <c r="AD360" s="23"/>
      <c r="AE360" s="36"/>
      <c r="AF360" s="356"/>
    </row>
    <row r="361" spans="4:32" x14ac:dyDescent="0.25">
      <c r="D361" s="30"/>
      <c r="E361" s="30"/>
      <c r="F361" s="40"/>
      <c r="G361" s="31"/>
      <c r="H361" s="30"/>
      <c r="I361" s="23"/>
      <c r="J361" s="31"/>
      <c r="K361" s="30"/>
      <c r="L361" s="23"/>
      <c r="M361" s="23"/>
      <c r="N361" s="23"/>
      <c r="O361" s="23"/>
      <c r="P361" s="23"/>
      <c r="Q361" s="23"/>
      <c r="R361" s="23"/>
      <c r="S361" s="23"/>
      <c r="T361" s="23"/>
      <c r="U361" s="23"/>
      <c r="V361" s="23"/>
      <c r="W361" s="23"/>
      <c r="X361" s="23"/>
      <c r="Y361" s="23"/>
      <c r="Z361" s="23"/>
      <c r="AA361" s="23"/>
      <c r="AB361" s="23"/>
      <c r="AC361" s="23"/>
      <c r="AD361" s="23"/>
      <c r="AE361" s="36"/>
      <c r="AF361" s="356"/>
    </row>
    <row r="362" spans="4:32" x14ac:dyDescent="0.25">
      <c r="D362" s="30"/>
      <c r="E362" s="30"/>
      <c r="F362" s="40"/>
      <c r="G362" s="31"/>
      <c r="H362" s="30"/>
      <c r="I362" s="23"/>
      <c r="J362" s="31"/>
      <c r="K362" s="30"/>
      <c r="L362" s="23"/>
      <c r="M362" s="23"/>
      <c r="N362" s="23"/>
      <c r="O362" s="23"/>
      <c r="P362" s="23"/>
      <c r="Q362" s="23"/>
      <c r="R362" s="23"/>
      <c r="S362" s="23"/>
      <c r="T362" s="23"/>
      <c r="U362" s="23"/>
      <c r="V362" s="23"/>
      <c r="W362" s="23"/>
      <c r="X362" s="23"/>
      <c r="Y362" s="23"/>
      <c r="Z362" s="23"/>
      <c r="AA362" s="23"/>
      <c r="AB362" s="23"/>
      <c r="AC362" s="23"/>
      <c r="AD362" s="23"/>
      <c r="AE362" s="36"/>
      <c r="AF362" s="356"/>
    </row>
    <row r="363" spans="4:32" x14ac:dyDescent="0.25">
      <c r="D363" s="30"/>
      <c r="E363" s="30"/>
      <c r="F363" s="40"/>
      <c r="G363" s="31"/>
      <c r="H363" s="30"/>
      <c r="I363" s="23"/>
      <c r="J363" s="31"/>
      <c r="K363" s="30"/>
      <c r="L363" s="23"/>
      <c r="M363" s="23"/>
      <c r="N363" s="23"/>
      <c r="O363" s="23"/>
      <c r="P363" s="23"/>
      <c r="Q363" s="23"/>
      <c r="R363" s="23"/>
      <c r="S363" s="23"/>
      <c r="T363" s="23"/>
      <c r="U363" s="23"/>
      <c r="V363" s="23"/>
      <c r="W363" s="23"/>
      <c r="X363" s="23"/>
      <c r="Y363" s="23"/>
      <c r="Z363" s="23"/>
      <c r="AA363" s="23"/>
      <c r="AB363" s="23"/>
      <c r="AC363" s="23"/>
      <c r="AD363" s="23"/>
      <c r="AE363" s="36"/>
      <c r="AF363" s="356"/>
    </row>
    <row r="364" spans="4:32" x14ac:dyDescent="0.25">
      <c r="D364" s="30"/>
      <c r="E364" s="30"/>
      <c r="F364" s="40"/>
      <c r="G364" s="31"/>
      <c r="H364" s="30"/>
      <c r="I364" s="23"/>
      <c r="J364" s="31"/>
      <c r="K364" s="30"/>
      <c r="L364" s="23"/>
      <c r="M364" s="23"/>
      <c r="N364" s="23"/>
      <c r="O364" s="23"/>
      <c r="P364" s="23"/>
      <c r="Q364" s="23"/>
      <c r="R364" s="23"/>
      <c r="S364" s="23"/>
      <c r="T364" s="23"/>
      <c r="U364" s="23"/>
      <c r="V364" s="23"/>
      <c r="W364" s="23"/>
      <c r="X364" s="23"/>
      <c r="Y364" s="23"/>
      <c r="Z364" s="23"/>
      <c r="AA364" s="23"/>
      <c r="AB364" s="23"/>
      <c r="AC364" s="23"/>
      <c r="AD364" s="23"/>
      <c r="AE364" s="36"/>
      <c r="AF364" s="356"/>
    </row>
    <row r="365" spans="4:32" x14ac:dyDescent="0.25">
      <c r="D365" s="30"/>
      <c r="E365" s="30"/>
      <c r="F365" s="40"/>
      <c r="G365" s="31"/>
      <c r="H365" s="30"/>
      <c r="I365" s="23"/>
      <c r="J365" s="31"/>
      <c r="K365" s="30"/>
      <c r="L365" s="23"/>
      <c r="M365" s="23"/>
      <c r="N365" s="23"/>
      <c r="O365" s="23"/>
      <c r="P365" s="23"/>
      <c r="Q365" s="23"/>
      <c r="R365" s="23"/>
      <c r="S365" s="23"/>
      <c r="T365" s="23"/>
      <c r="U365" s="23"/>
      <c r="V365" s="23"/>
      <c r="W365" s="23"/>
      <c r="X365" s="23"/>
      <c r="Y365" s="23"/>
      <c r="Z365" s="23"/>
      <c r="AA365" s="23"/>
      <c r="AB365" s="23"/>
      <c r="AC365" s="23"/>
      <c r="AD365" s="23"/>
      <c r="AE365" s="36"/>
      <c r="AF365" s="356"/>
    </row>
    <row r="366" spans="4:32" x14ac:dyDescent="0.25">
      <c r="D366" s="30"/>
      <c r="E366" s="30"/>
      <c r="F366" s="40"/>
      <c r="G366" s="31"/>
      <c r="H366" s="30"/>
      <c r="I366" s="23"/>
      <c r="J366" s="31"/>
      <c r="K366" s="30"/>
      <c r="L366" s="23"/>
      <c r="M366" s="23"/>
      <c r="N366" s="23"/>
      <c r="O366" s="23"/>
      <c r="P366" s="23"/>
      <c r="Q366" s="23"/>
      <c r="R366" s="23"/>
      <c r="S366" s="23"/>
      <c r="T366" s="23"/>
      <c r="U366" s="23"/>
      <c r="V366" s="23"/>
      <c r="W366" s="23"/>
      <c r="X366" s="23"/>
      <c r="Y366" s="23"/>
      <c r="Z366" s="23"/>
      <c r="AA366" s="23"/>
      <c r="AB366" s="23"/>
      <c r="AC366" s="23"/>
      <c r="AD366" s="23"/>
      <c r="AE366" s="36"/>
      <c r="AF366" s="356"/>
    </row>
    <row r="367" spans="4:32" x14ac:dyDescent="0.25">
      <c r="D367" s="30"/>
      <c r="E367" s="30"/>
      <c r="F367" s="40"/>
      <c r="G367" s="31"/>
      <c r="H367" s="30"/>
      <c r="I367" s="23"/>
      <c r="J367" s="31"/>
      <c r="K367" s="30"/>
      <c r="L367" s="23"/>
      <c r="M367" s="23"/>
      <c r="N367" s="23"/>
      <c r="O367" s="23"/>
      <c r="P367" s="23"/>
      <c r="Q367" s="23"/>
      <c r="R367" s="23"/>
      <c r="S367" s="23"/>
      <c r="T367" s="23"/>
      <c r="U367" s="23"/>
      <c r="V367" s="23"/>
      <c r="W367" s="23"/>
      <c r="X367" s="23"/>
      <c r="Y367" s="23"/>
      <c r="Z367" s="23"/>
      <c r="AA367" s="23"/>
      <c r="AB367" s="23"/>
      <c r="AC367" s="23"/>
      <c r="AD367" s="23"/>
      <c r="AE367" s="36"/>
      <c r="AF367" s="356"/>
    </row>
    <row r="368" spans="4:32" x14ac:dyDescent="0.25">
      <c r="D368" s="30"/>
      <c r="E368" s="30"/>
      <c r="F368" s="40"/>
      <c r="G368" s="31"/>
      <c r="H368" s="30"/>
      <c r="I368" s="23"/>
      <c r="J368" s="31"/>
      <c r="K368" s="30"/>
      <c r="L368" s="23"/>
      <c r="M368" s="23"/>
      <c r="N368" s="23"/>
      <c r="O368" s="23"/>
      <c r="P368" s="23"/>
      <c r="Q368" s="23"/>
      <c r="R368" s="23"/>
      <c r="S368" s="23"/>
      <c r="T368" s="23"/>
      <c r="U368" s="23"/>
      <c r="V368" s="23"/>
      <c r="W368" s="23"/>
      <c r="X368" s="23"/>
      <c r="Y368" s="23"/>
      <c r="Z368" s="23"/>
      <c r="AA368" s="23"/>
      <c r="AB368" s="23"/>
      <c r="AC368" s="23"/>
      <c r="AD368" s="23"/>
      <c r="AE368" s="36"/>
      <c r="AF368" s="356"/>
    </row>
    <row r="369" spans="4:32" x14ac:dyDescent="0.25">
      <c r="D369" s="30"/>
      <c r="E369" s="30"/>
      <c r="F369" s="40"/>
      <c r="G369" s="31"/>
      <c r="H369" s="30"/>
      <c r="I369" s="23"/>
      <c r="J369" s="31"/>
      <c r="K369" s="30"/>
      <c r="L369" s="23"/>
      <c r="M369" s="23"/>
      <c r="N369" s="23"/>
      <c r="O369" s="23"/>
      <c r="P369" s="23"/>
      <c r="Q369" s="23"/>
      <c r="R369" s="23"/>
      <c r="S369" s="23"/>
      <c r="T369" s="23"/>
      <c r="U369" s="23"/>
      <c r="V369" s="23"/>
      <c r="W369" s="23"/>
      <c r="X369" s="23"/>
      <c r="Y369" s="23"/>
      <c r="Z369" s="23"/>
      <c r="AA369" s="23"/>
      <c r="AB369" s="23"/>
      <c r="AC369" s="23"/>
      <c r="AD369" s="23"/>
      <c r="AE369" s="36"/>
      <c r="AF369" s="356"/>
    </row>
    <row r="370" spans="4:32" x14ac:dyDescent="0.25">
      <c r="D370" s="30"/>
      <c r="E370" s="30"/>
      <c r="F370" s="40"/>
      <c r="G370" s="31"/>
      <c r="H370" s="30"/>
      <c r="I370" s="23"/>
      <c r="J370" s="31"/>
      <c r="K370" s="30"/>
      <c r="L370" s="23"/>
      <c r="M370" s="23"/>
      <c r="N370" s="23"/>
      <c r="O370" s="23"/>
      <c r="P370" s="23"/>
      <c r="Q370" s="23"/>
      <c r="R370" s="23"/>
      <c r="S370" s="23"/>
      <c r="T370" s="23"/>
      <c r="U370" s="23"/>
      <c r="V370" s="23"/>
      <c r="W370" s="23"/>
      <c r="X370" s="23"/>
      <c r="Y370" s="23"/>
      <c r="Z370" s="23"/>
      <c r="AA370" s="23"/>
      <c r="AB370" s="23"/>
      <c r="AC370" s="23"/>
      <c r="AD370" s="23"/>
      <c r="AE370" s="36"/>
      <c r="AF370" s="356"/>
    </row>
    <row r="371" spans="4:32" x14ac:dyDescent="0.25">
      <c r="D371" s="30"/>
      <c r="E371" s="30"/>
      <c r="F371" s="40"/>
      <c r="G371" s="31"/>
      <c r="H371" s="30"/>
      <c r="I371" s="23"/>
      <c r="J371" s="31"/>
      <c r="K371" s="30"/>
      <c r="L371" s="23"/>
      <c r="M371" s="23"/>
      <c r="N371" s="23"/>
      <c r="O371" s="23"/>
      <c r="P371" s="23"/>
      <c r="Q371" s="23"/>
      <c r="R371" s="23"/>
      <c r="S371" s="23"/>
      <c r="T371" s="23"/>
      <c r="U371" s="23"/>
      <c r="V371" s="23"/>
      <c r="W371" s="23"/>
      <c r="X371" s="23"/>
      <c r="Y371" s="23"/>
      <c r="Z371" s="23"/>
      <c r="AA371" s="23"/>
      <c r="AB371" s="23"/>
      <c r="AC371" s="23"/>
      <c r="AD371" s="23"/>
      <c r="AE371" s="36"/>
      <c r="AF371" s="356"/>
    </row>
    <row r="372" spans="4:32" x14ac:dyDescent="0.25">
      <c r="D372" s="30"/>
      <c r="E372" s="30"/>
      <c r="F372" s="40"/>
      <c r="G372" s="31"/>
      <c r="H372" s="30"/>
      <c r="I372" s="23"/>
      <c r="J372" s="31"/>
      <c r="K372" s="30"/>
      <c r="L372" s="23"/>
      <c r="M372" s="23"/>
      <c r="N372" s="23"/>
      <c r="O372" s="23"/>
      <c r="P372" s="23"/>
      <c r="Q372" s="23"/>
      <c r="R372" s="23"/>
      <c r="S372" s="23"/>
      <c r="T372" s="23"/>
      <c r="U372" s="23"/>
      <c r="V372" s="23"/>
      <c r="W372" s="23"/>
      <c r="X372" s="23"/>
      <c r="Y372" s="23"/>
      <c r="Z372" s="23"/>
      <c r="AA372" s="23"/>
      <c r="AB372" s="23"/>
      <c r="AC372" s="23"/>
      <c r="AD372" s="23"/>
      <c r="AE372" s="36"/>
      <c r="AF372" s="356"/>
    </row>
    <row r="373" spans="4:32" x14ac:dyDescent="0.25">
      <c r="D373" s="30"/>
      <c r="E373" s="30"/>
      <c r="F373" s="40"/>
      <c r="G373" s="31"/>
      <c r="H373" s="30"/>
      <c r="I373" s="23"/>
      <c r="J373" s="31"/>
      <c r="K373" s="30"/>
      <c r="L373" s="23"/>
      <c r="M373" s="23"/>
      <c r="N373" s="23"/>
      <c r="O373" s="23"/>
      <c r="P373" s="23"/>
      <c r="Q373" s="23"/>
      <c r="R373" s="23"/>
      <c r="S373" s="23"/>
      <c r="T373" s="23"/>
      <c r="U373" s="23"/>
      <c r="V373" s="23"/>
      <c r="W373" s="23"/>
      <c r="X373" s="23"/>
      <c r="Y373" s="23"/>
      <c r="Z373" s="23"/>
      <c r="AA373" s="23"/>
      <c r="AB373" s="23"/>
      <c r="AC373" s="23"/>
      <c r="AD373" s="23"/>
      <c r="AE373" s="36"/>
      <c r="AF373" s="356"/>
    </row>
    <row r="374" spans="4:32" x14ac:dyDescent="0.25">
      <c r="D374" s="30"/>
      <c r="E374" s="30"/>
      <c r="F374" s="40"/>
      <c r="G374" s="31"/>
      <c r="H374" s="30"/>
      <c r="I374" s="23"/>
      <c r="J374" s="31"/>
      <c r="K374" s="30"/>
      <c r="L374" s="23"/>
      <c r="M374" s="23"/>
      <c r="N374" s="23"/>
      <c r="O374" s="23"/>
      <c r="P374" s="23"/>
      <c r="Q374" s="23"/>
      <c r="R374" s="23"/>
      <c r="S374" s="23"/>
      <c r="T374" s="23"/>
      <c r="U374" s="23"/>
      <c r="V374" s="23"/>
      <c r="W374" s="23"/>
      <c r="X374" s="23"/>
      <c r="Y374" s="23"/>
      <c r="Z374" s="23"/>
      <c r="AA374" s="23"/>
      <c r="AB374" s="23"/>
      <c r="AC374" s="23"/>
      <c r="AD374" s="23"/>
      <c r="AE374" s="36"/>
      <c r="AF374" s="356"/>
    </row>
    <row r="375" spans="4:32" x14ac:dyDescent="0.25">
      <c r="D375" s="30"/>
      <c r="E375" s="30"/>
      <c r="F375" s="40"/>
      <c r="G375" s="31"/>
      <c r="H375" s="30"/>
      <c r="I375" s="23"/>
      <c r="J375" s="31"/>
      <c r="K375" s="30"/>
      <c r="L375" s="23"/>
      <c r="M375" s="23"/>
      <c r="N375" s="23"/>
      <c r="O375" s="23"/>
      <c r="P375" s="23"/>
      <c r="Q375" s="23"/>
      <c r="R375" s="23"/>
      <c r="S375" s="23"/>
      <c r="T375" s="23"/>
      <c r="U375" s="23"/>
      <c r="V375" s="23"/>
      <c r="W375" s="23"/>
      <c r="X375" s="23"/>
      <c r="Y375" s="23"/>
      <c r="Z375" s="23"/>
      <c r="AA375" s="23"/>
      <c r="AB375" s="23"/>
      <c r="AC375" s="23"/>
      <c r="AD375" s="23"/>
      <c r="AE375" s="36"/>
      <c r="AF375" s="356"/>
    </row>
    <row r="376" spans="4:32" x14ac:dyDescent="0.25">
      <c r="D376" s="30"/>
      <c r="E376" s="30"/>
      <c r="F376" s="40"/>
      <c r="G376" s="31"/>
      <c r="H376" s="30"/>
      <c r="I376" s="23"/>
      <c r="J376" s="31"/>
      <c r="K376" s="30"/>
      <c r="L376" s="23"/>
      <c r="M376" s="23"/>
      <c r="N376" s="23"/>
      <c r="O376" s="23"/>
      <c r="P376" s="23"/>
      <c r="Q376" s="23"/>
      <c r="R376" s="23"/>
      <c r="S376" s="23"/>
      <c r="T376" s="23"/>
      <c r="U376" s="23"/>
      <c r="V376" s="23"/>
      <c r="W376" s="23"/>
      <c r="X376" s="23"/>
      <c r="Y376" s="23"/>
      <c r="Z376" s="23"/>
      <c r="AA376" s="23"/>
      <c r="AB376" s="23"/>
      <c r="AC376" s="23"/>
      <c r="AD376" s="23"/>
      <c r="AE376" s="36"/>
      <c r="AF376" s="356"/>
    </row>
    <row r="377" spans="4:32" x14ac:dyDescent="0.25">
      <c r="D377" s="30"/>
      <c r="E377" s="30"/>
      <c r="F377" s="40"/>
      <c r="G377" s="31"/>
      <c r="H377" s="30"/>
      <c r="I377" s="23"/>
      <c r="J377" s="31"/>
      <c r="K377" s="30"/>
      <c r="L377" s="23"/>
      <c r="M377" s="23"/>
      <c r="N377" s="23"/>
      <c r="O377" s="23"/>
      <c r="P377" s="23"/>
      <c r="Q377" s="23"/>
      <c r="R377" s="23"/>
      <c r="S377" s="23"/>
      <c r="T377" s="23"/>
      <c r="U377" s="23"/>
      <c r="V377" s="23"/>
      <c r="W377" s="23"/>
      <c r="X377" s="23"/>
      <c r="Y377" s="23"/>
      <c r="Z377" s="23"/>
      <c r="AA377" s="23"/>
      <c r="AB377" s="23"/>
      <c r="AC377" s="23"/>
      <c r="AD377" s="23"/>
      <c r="AE377" s="36"/>
      <c r="AF377" s="356"/>
    </row>
    <row r="378" spans="4:32" x14ac:dyDescent="0.25">
      <c r="D378" s="30"/>
      <c r="E378" s="30"/>
      <c r="F378" s="40"/>
      <c r="G378" s="31"/>
      <c r="H378" s="30"/>
      <c r="I378" s="23"/>
      <c r="J378" s="31"/>
      <c r="K378" s="30"/>
      <c r="L378" s="23"/>
      <c r="M378" s="23"/>
      <c r="N378" s="23"/>
      <c r="O378" s="23"/>
      <c r="P378" s="23"/>
      <c r="Q378" s="23"/>
      <c r="R378" s="23"/>
      <c r="S378" s="23"/>
      <c r="T378" s="23"/>
      <c r="U378" s="23"/>
      <c r="V378" s="23"/>
      <c r="W378" s="23"/>
      <c r="X378" s="23"/>
      <c r="Y378" s="23"/>
      <c r="Z378" s="23"/>
      <c r="AA378" s="23"/>
      <c r="AB378" s="23"/>
      <c r="AC378" s="23"/>
      <c r="AD378" s="23"/>
      <c r="AE378" s="36"/>
      <c r="AF378" s="356"/>
    </row>
    <row r="379" spans="4:32" x14ac:dyDescent="0.25">
      <c r="D379" s="30"/>
      <c r="E379" s="30"/>
      <c r="F379" s="40"/>
      <c r="G379" s="31"/>
      <c r="H379" s="30"/>
      <c r="I379" s="23"/>
      <c r="J379" s="31"/>
      <c r="K379" s="30"/>
      <c r="L379" s="23"/>
      <c r="M379" s="23"/>
      <c r="N379" s="23"/>
      <c r="O379" s="23"/>
      <c r="P379" s="23"/>
      <c r="Q379" s="23"/>
      <c r="R379" s="23"/>
      <c r="S379" s="23"/>
      <c r="T379" s="23"/>
      <c r="U379" s="23"/>
      <c r="V379" s="23"/>
      <c r="W379" s="23"/>
      <c r="X379" s="23"/>
      <c r="Y379" s="23"/>
      <c r="Z379" s="23"/>
      <c r="AA379" s="23"/>
      <c r="AB379" s="23"/>
      <c r="AC379" s="23"/>
      <c r="AD379" s="23"/>
      <c r="AE379" s="36"/>
      <c r="AF379" s="356"/>
    </row>
    <row r="380" spans="4:32" x14ac:dyDescent="0.25">
      <c r="D380" s="30"/>
      <c r="E380" s="30"/>
      <c r="F380" s="40"/>
      <c r="G380" s="31"/>
      <c r="H380" s="30"/>
      <c r="I380" s="23"/>
      <c r="J380" s="31"/>
      <c r="K380" s="30"/>
      <c r="L380" s="23"/>
      <c r="M380" s="23"/>
      <c r="N380" s="23"/>
      <c r="O380" s="23"/>
      <c r="P380" s="23"/>
      <c r="Q380" s="23"/>
      <c r="R380" s="23"/>
      <c r="S380" s="23"/>
      <c r="T380" s="23"/>
      <c r="U380" s="23"/>
      <c r="V380" s="23"/>
      <c r="W380" s="23"/>
      <c r="X380" s="23"/>
      <c r="Y380" s="23"/>
      <c r="Z380" s="23"/>
      <c r="AA380" s="23"/>
      <c r="AB380" s="23"/>
      <c r="AC380" s="23"/>
      <c r="AD380" s="23"/>
      <c r="AE380" s="36"/>
      <c r="AF380" s="356"/>
    </row>
    <row r="381" spans="4:32" x14ac:dyDescent="0.25">
      <c r="D381" s="30"/>
      <c r="E381" s="30"/>
      <c r="F381" s="40"/>
      <c r="G381" s="31"/>
      <c r="H381" s="30"/>
      <c r="I381" s="23"/>
      <c r="J381" s="31"/>
      <c r="K381" s="30"/>
      <c r="L381" s="23"/>
      <c r="M381" s="23"/>
      <c r="N381" s="23"/>
      <c r="O381" s="23"/>
      <c r="P381" s="23"/>
      <c r="Q381" s="23"/>
      <c r="R381" s="23"/>
      <c r="S381" s="23"/>
      <c r="T381" s="23"/>
      <c r="U381" s="23"/>
      <c r="V381" s="23"/>
      <c r="W381" s="23"/>
      <c r="X381" s="23"/>
      <c r="Y381" s="23"/>
      <c r="Z381" s="23"/>
      <c r="AA381" s="23"/>
      <c r="AB381" s="23"/>
      <c r="AC381" s="23"/>
      <c r="AD381" s="23"/>
      <c r="AE381" s="36"/>
      <c r="AF381" s="356"/>
    </row>
    <row r="382" spans="4:32" x14ac:dyDescent="0.25">
      <c r="D382" s="30"/>
      <c r="E382" s="30"/>
      <c r="F382" s="40"/>
      <c r="G382" s="31"/>
      <c r="H382" s="30"/>
      <c r="I382" s="23"/>
      <c r="J382" s="31"/>
      <c r="K382" s="30"/>
      <c r="L382" s="23"/>
      <c r="M382" s="23"/>
      <c r="N382" s="23"/>
      <c r="O382" s="23"/>
      <c r="P382" s="23"/>
      <c r="Q382" s="23"/>
      <c r="R382" s="23"/>
      <c r="S382" s="23"/>
      <c r="T382" s="23"/>
      <c r="U382" s="23"/>
      <c r="V382" s="23"/>
      <c r="W382" s="23"/>
      <c r="X382" s="23"/>
      <c r="Y382" s="23"/>
      <c r="Z382" s="23"/>
      <c r="AA382" s="23"/>
      <c r="AB382" s="23"/>
      <c r="AC382" s="23"/>
      <c r="AD382" s="23"/>
      <c r="AE382" s="36"/>
      <c r="AF382" s="356"/>
    </row>
    <row r="383" spans="4:32" x14ac:dyDescent="0.25">
      <c r="D383" s="30"/>
      <c r="E383" s="30"/>
      <c r="F383" s="40"/>
      <c r="G383" s="31"/>
      <c r="H383" s="30"/>
      <c r="I383" s="23"/>
      <c r="J383" s="31"/>
      <c r="K383" s="30"/>
      <c r="L383" s="23"/>
      <c r="M383" s="23"/>
      <c r="N383" s="23"/>
      <c r="O383" s="23"/>
      <c r="P383" s="23"/>
      <c r="Q383" s="23"/>
      <c r="R383" s="23"/>
      <c r="S383" s="23"/>
      <c r="T383" s="23"/>
      <c r="U383" s="23"/>
      <c r="V383" s="23"/>
      <c r="W383" s="23"/>
      <c r="X383" s="23"/>
      <c r="Y383" s="23"/>
      <c r="Z383" s="23"/>
      <c r="AA383" s="23"/>
      <c r="AB383" s="23"/>
      <c r="AC383" s="23"/>
      <c r="AD383" s="23"/>
      <c r="AE383" s="36"/>
      <c r="AF383" s="356"/>
    </row>
    <row r="384" spans="4:32" x14ac:dyDescent="0.25">
      <c r="D384" s="30"/>
      <c r="E384" s="30"/>
      <c r="F384" s="40"/>
      <c r="G384" s="31"/>
      <c r="H384" s="30"/>
      <c r="I384" s="23"/>
      <c r="J384" s="31"/>
      <c r="K384" s="30"/>
      <c r="L384" s="23"/>
      <c r="M384" s="23"/>
      <c r="N384" s="23"/>
      <c r="O384" s="23"/>
      <c r="P384" s="23"/>
      <c r="Q384" s="23"/>
      <c r="R384" s="23"/>
      <c r="S384" s="23"/>
      <c r="T384" s="23"/>
      <c r="U384" s="23"/>
      <c r="V384" s="23"/>
      <c r="W384" s="23"/>
      <c r="X384" s="23"/>
      <c r="Y384" s="23"/>
      <c r="Z384" s="23"/>
      <c r="AA384" s="23"/>
      <c r="AB384" s="23"/>
      <c r="AC384" s="23"/>
      <c r="AD384" s="23"/>
      <c r="AE384" s="36"/>
      <c r="AF384" s="356"/>
    </row>
    <row r="385" spans="4:32" x14ac:dyDescent="0.25">
      <c r="D385" s="30"/>
      <c r="E385" s="30"/>
      <c r="F385" s="40"/>
      <c r="G385" s="31"/>
      <c r="H385" s="30"/>
      <c r="I385" s="23"/>
      <c r="J385" s="31"/>
      <c r="K385" s="30"/>
      <c r="L385" s="23"/>
      <c r="M385" s="23"/>
      <c r="N385" s="23"/>
      <c r="O385" s="23"/>
      <c r="P385" s="23"/>
      <c r="Q385" s="23"/>
      <c r="R385" s="23"/>
      <c r="S385" s="23"/>
      <c r="T385" s="23"/>
      <c r="U385" s="23"/>
      <c r="V385" s="23"/>
      <c r="W385" s="23"/>
      <c r="X385" s="23"/>
      <c r="Y385" s="23"/>
      <c r="Z385" s="23"/>
      <c r="AA385" s="23"/>
      <c r="AB385" s="23"/>
      <c r="AC385" s="23"/>
      <c r="AD385" s="23"/>
      <c r="AE385" s="36"/>
      <c r="AF385" s="356"/>
    </row>
    <row r="386" spans="4:32" x14ac:dyDescent="0.25">
      <c r="D386" s="30"/>
      <c r="E386" s="30"/>
      <c r="F386" s="40"/>
      <c r="G386" s="31"/>
      <c r="H386" s="30"/>
      <c r="I386" s="23"/>
      <c r="J386" s="31"/>
      <c r="K386" s="30"/>
      <c r="L386" s="23"/>
      <c r="M386" s="23"/>
      <c r="N386" s="23"/>
      <c r="O386" s="23"/>
      <c r="P386" s="23"/>
      <c r="Q386" s="23"/>
      <c r="R386" s="23"/>
      <c r="S386" s="23"/>
      <c r="T386" s="23"/>
      <c r="U386" s="23"/>
      <c r="V386" s="23"/>
      <c r="W386" s="23"/>
      <c r="X386" s="23"/>
      <c r="Y386" s="23"/>
      <c r="Z386" s="23"/>
      <c r="AA386" s="23"/>
      <c r="AB386" s="23"/>
      <c r="AC386" s="23"/>
      <c r="AD386" s="23"/>
      <c r="AE386" s="36"/>
      <c r="AF386" s="356"/>
    </row>
    <row r="387" spans="4:32" x14ac:dyDescent="0.25">
      <c r="D387" s="30"/>
      <c r="E387" s="30"/>
      <c r="F387" s="40"/>
      <c r="G387" s="31"/>
      <c r="H387" s="30"/>
      <c r="I387" s="23"/>
      <c r="J387" s="31"/>
      <c r="K387" s="30"/>
      <c r="L387" s="23"/>
      <c r="M387" s="23"/>
      <c r="N387" s="23"/>
      <c r="O387" s="23"/>
      <c r="P387" s="23"/>
      <c r="Q387" s="23"/>
      <c r="R387" s="23"/>
      <c r="S387" s="23"/>
      <c r="T387" s="23"/>
      <c r="U387" s="23"/>
      <c r="V387" s="23"/>
      <c r="W387" s="23"/>
      <c r="X387" s="23"/>
      <c r="Y387" s="23"/>
      <c r="Z387" s="23"/>
      <c r="AA387" s="23"/>
      <c r="AB387" s="23"/>
      <c r="AC387" s="23"/>
      <c r="AD387" s="23"/>
      <c r="AE387" s="36"/>
      <c r="AF387" s="356"/>
    </row>
    <row r="388" spans="4:32" x14ac:dyDescent="0.25">
      <c r="D388" s="30"/>
      <c r="E388" s="30"/>
      <c r="F388" s="40"/>
      <c r="G388" s="31"/>
      <c r="H388" s="30"/>
      <c r="I388" s="23"/>
      <c r="J388" s="31"/>
      <c r="K388" s="30"/>
      <c r="L388" s="23"/>
      <c r="M388" s="23"/>
      <c r="N388" s="23"/>
      <c r="O388" s="23"/>
      <c r="P388" s="23"/>
      <c r="Q388" s="23"/>
      <c r="R388" s="23"/>
      <c r="S388" s="23"/>
      <c r="T388" s="23"/>
      <c r="U388" s="23"/>
      <c r="V388" s="23"/>
      <c r="W388" s="23"/>
      <c r="X388" s="23"/>
      <c r="Y388" s="23"/>
      <c r="Z388" s="23"/>
      <c r="AA388" s="23"/>
      <c r="AB388" s="23"/>
      <c r="AC388" s="23"/>
      <c r="AD388" s="23"/>
      <c r="AE388" s="36"/>
      <c r="AF388" s="356"/>
    </row>
    <row r="389" spans="4:32" x14ac:dyDescent="0.25">
      <c r="D389" s="30"/>
      <c r="E389" s="30"/>
      <c r="F389" s="40"/>
      <c r="G389" s="31"/>
      <c r="H389" s="30"/>
      <c r="I389" s="23"/>
      <c r="J389" s="31"/>
      <c r="K389" s="30"/>
      <c r="L389" s="23"/>
      <c r="M389" s="23"/>
      <c r="N389" s="23"/>
      <c r="O389" s="23"/>
      <c r="P389" s="23"/>
      <c r="Q389" s="23"/>
      <c r="R389" s="23"/>
      <c r="S389" s="23"/>
      <c r="T389" s="23"/>
      <c r="U389" s="23"/>
      <c r="V389" s="23"/>
      <c r="W389" s="23"/>
      <c r="X389" s="23"/>
      <c r="Y389" s="23"/>
      <c r="Z389" s="23"/>
      <c r="AA389" s="23"/>
      <c r="AB389" s="23"/>
      <c r="AC389" s="23"/>
      <c r="AD389" s="23"/>
      <c r="AE389" s="36"/>
      <c r="AF389" s="356"/>
    </row>
    <row r="390" spans="4:32" x14ac:dyDescent="0.25">
      <c r="D390" s="30"/>
      <c r="E390" s="30"/>
      <c r="F390" s="40"/>
      <c r="G390" s="31"/>
      <c r="H390" s="30"/>
      <c r="I390" s="23"/>
      <c r="J390" s="31"/>
      <c r="K390" s="30"/>
      <c r="L390" s="23"/>
      <c r="M390" s="23"/>
      <c r="N390" s="23"/>
      <c r="O390" s="23"/>
      <c r="P390" s="23"/>
      <c r="Q390" s="23"/>
      <c r="R390" s="23"/>
      <c r="S390" s="23"/>
      <c r="T390" s="23"/>
      <c r="U390" s="23"/>
      <c r="V390" s="23"/>
      <c r="W390" s="23"/>
      <c r="X390" s="23"/>
      <c r="Y390" s="23"/>
      <c r="Z390" s="23"/>
      <c r="AA390" s="23"/>
      <c r="AB390" s="23"/>
      <c r="AC390" s="23"/>
      <c r="AD390" s="23"/>
      <c r="AE390" s="36"/>
      <c r="AF390" s="356"/>
    </row>
    <row r="391" spans="4:32" x14ac:dyDescent="0.25">
      <c r="D391" s="30"/>
      <c r="E391" s="30"/>
      <c r="F391" s="40"/>
      <c r="G391" s="31"/>
      <c r="H391" s="30"/>
      <c r="I391" s="23"/>
      <c r="J391" s="31"/>
      <c r="K391" s="30"/>
      <c r="L391" s="23"/>
      <c r="M391" s="23"/>
      <c r="N391" s="23"/>
      <c r="O391" s="23"/>
      <c r="P391" s="23"/>
      <c r="Q391" s="23"/>
      <c r="R391" s="23"/>
      <c r="S391" s="23"/>
      <c r="T391" s="23"/>
      <c r="U391" s="23"/>
      <c r="V391" s="23"/>
      <c r="W391" s="23"/>
      <c r="X391" s="23"/>
      <c r="Y391" s="23"/>
      <c r="Z391" s="23"/>
      <c r="AA391" s="23"/>
      <c r="AB391" s="23"/>
      <c r="AC391" s="23"/>
      <c r="AD391" s="23"/>
      <c r="AE391" s="36"/>
      <c r="AF391" s="356"/>
    </row>
    <row r="392" spans="4:32" x14ac:dyDescent="0.25">
      <c r="D392" s="30"/>
      <c r="E392" s="30"/>
      <c r="F392" s="40"/>
      <c r="G392" s="31"/>
      <c r="H392" s="30"/>
      <c r="I392" s="23"/>
      <c r="J392" s="31"/>
      <c r="K392" s="30"/>
      <c r="L392" s="23"/>
      <c r="M392" s="23"/>
      <c r="N392" s="23"/>
      <c r="O392" s="23"/>
      <c r="P392" s="23"/>
      <c r="Q392" s="23"/>
      <c r="R392" s="23"/>
      <c r="S392" s="23"/>
      <c r="T392" s="23"/>
      <c r="U392" s="23"/>
      <c r="V392" s="23"/>
      <c r="W392" s="23"/>
      <c r="X392" s="23"/>
      <c r="Y392" s="23"/>
      <c r="Z392" s="23"/>
      <c r="AA392" s="23"/>
      <c r="AB392" s="23"/>
      <c r="AC392" s="23"/>
      <c r="AD392" s="23"/>
      <c r="AE392" s="36"/>
      <c r="AF392" s="356"/>
    </row>
    <row r="393" spans="4:32" x14ac:dyDescent="0.25">
      <c r="D393" s="30"/>
      <c r="E393" s="30"/>
      <c r="F393" s="40"/>
      <c r="G393" s="31"/>
      <c r="H393" s="30"/>
      <c r="I393" s="23"/>
      <c r="J393" s="31"/>
      <c r="K393" s="30"/>
      <c r="L393" s="23"/>
      <c r="M393" s="23"/>
      <c r="N393" s="23"/>
      <c r="O393" s="23"/>
      <c r="P393" s="23"/>
      <c r="Q393" s="23"/>
      <c r="R393" s="23"/>
      <c r="S393" s="23"/>
      <c r="T393" s="23"/>
      <c r="U393" s="23"/>
      <c r="V393" s="23"/>
      <c r="W393" s="23"/>
      <c r="X393" s="23"/>
      <c r="Y393" s="23"/>
      <c r="Z393" s="23"/>
      <c r="AA393" s="23"/>
      <c r="AB393" s="23"/>
      <c r="AC393" s="23"/>
      <c r="AD393" s="23"/>
      <c r="AE393" s="36"/>
      <c r="AF393" s="356"/>
    </row>
    <row r="394" spans="4:32" x14ac:dyDescent="0.25">
      <c r="D394" s="30"/>
      <c r="E394" s="30"/>
      <c r="F394" s="40"/>
      <c r="G394" s="31"/>
      <c r="H394" s="30"/>
      <c r="I394" s="23"/>
      <c r="J394" s="31"/>
      <c r="K394" s="30"/>
      <c r="L394" s="23"/>
      <c r="M394" s="23"/>
      <c r="N394" s="23"/>
      <c r="O394" s="23"/>
      <c r="P394" s="23"/>
      <c r="Q394" s="23"/>
      <c r="R394" s="23"/>
      <c r="S394" s="23"/>
      <c r="T394" s="23"/>
      <c r="U394" s="23"/>
      <c r="V394" s="23"/>
      <c r="W394" s="23"/>
      <c r="X394" s="23"/>
      <c r="Y394" s="23"/>
      <c r="Z394" s="23"/>
      <c r="AA394" s="23"/>
      <c r="AB394" s="23"/>
      <c r="AC394" s="23"/>
      <c r="AD394" s="23"/>
      <c r="AE394" s="36"/>
      <c r="AF394" s="356"/>
    </row>
    <row r="395" spans="4:32" x14ac:dyDescent="0.25">
      <c r="D395" s="30"/>
      <c r="E395" s="30"/>
      <c r="F395" s="40"/>
      <c r="G395" s="31"/>
      <c r="H395" s="30"/>
      <c r="I395" s="23"/>
      <c r="J395" s="31"/>
      <c r="K395" s="30"/>
      <c r="L395" s="23"/>
      <c r="M395" s="23"/>
      <c r="N395" s="23"/>
      <c r="O395" s="23"/>
      <c r="P395" s="23"/>
      <c r="Q395" s="23"/>
      <c r="R395" s="23"/>
      <c r="S395" s="23"/>
      <c r="T395" s="23"/>
      <c r="U395" s="23"/>
      <c r="V395" s="23"/>
      <c r="W395" s="23"/>
      <c r="X395" s="23"/>
      <c r="Y395" s="23"/>
      <c r="Z395" s="23"/>
      <c r="AA395" s="23"/>
      <c r="AB395" s="23"/>
      <c r="AC395" s="23"/>
      <c r="AD395" s="23"/>
      <c r="AE395" s="36"/>
      <c r="AF395" s="356"/>
    </row>
    <row r="396" spans="4:32" x14ac:dyDescent="0.25">
      <c r="D396" s="30"/>
      <c r="E396" s="30"/>
      <c r="F396" s="40"/>
      <c r="G396" s="31"/>
      <c r="H396" s="30"/>
      <c r="I396" s="23"/>
      <c r="J396" s="31"/>
      <c r="K396" s="30"/>
      <c r="L396" s="23"/>
      <c r="M396" s="23"/>
      <c r="N396" s="23"/>
      <c r="O396" s="23"/>
      <c r="P396" s="23"/>
      <c r="Q396" s="23"/>
      <c r="R396" s="23"/>
      <c r="S396" s="23"/>
      <c r="T396" s="23"/>
      <c r="U396" s="23"/>
      <c r="V396" s="23"/>
      <c r="W396" s="23"/>
      <c r="X396" s="23"/>
      <c r="Y396" s="23"/>
      <c r="Z396" s="23"/>
      <c r="AA396" s="23"/>
      <c r="AB396" s="23"/>
      <c r="AC396" s="23"/>
      <c r="AD396" s="23"/>
      <c r="AE396" s="36"/>
      <c r="AF396" s="356"/>
    </row>
    <row r="397" spans="4:32" x14ac:dyDescent="0.25">
      <c r="D397" s="30"/>
      <c r="E397" s="30"/>
      <c r="F397" s="40"/>
      <c r="G397" s="31"/>
      <c r="H397" s="30"/>
      <c r="I397" s="23"/>
      <c r="J397" s="31"/>
      <c r="K397" s="30"/>
      <c r="L397" s="23"/>
      <c r="M397" s="23"/>
      <c r="N397" s="23"/>
      <c r="O397" s="23"/>
      <c r="P397" s="23"/>
      <c r="Q397" s="23"/>
      <c r="R397" s="23"/>
      <c r="S397" s="23"/>
      <c r="T397" s="23"/>
      <c r="U397" s="23"/>
      <c r="V397" s="23"/>
      <c r="W397" s="23"/>
      <c r="X397" s="23"/>
      <c r="Y397" s="23"/>
      <c r="Z397" s="23"/>
      <c r="AA397" s="23"/>
      <c r="AB397" s="23"/>
      <c r="AC397" s="23"/>
      <c r="AD397" s="23"/>
      <c r="AE397" s="36"/>
      <c r="AF397" s="356"/>
    </row>
    <row r="398" spans="4:32" x14ac:dyDescent="0.25">
      <c r="D398" s="30"/>
      <c r="E398" s="30"/>
      <c r="F398" s="40"/>
      <c r="G398" s="31"/>
      <c r="H398" s="30"/>
      <c r="I398" s="23"/>
      <c r="J398" s="31"/>
      <c r="K398" s="30"/>
      <c r="L398" s="23"/>
      <c r="M398" s="23"/>
      <c r="N398" s="23"/>
      <c r="O398" s="23"/>
      <c r="P398" s="23"/>
      <c r="Q398" s="23"/>
      <c r="R398" s="23"/>
      <c r="S398" s="23"/>
      <c r="T398" s="23"/>
      <c r="U398" s="23"/>
      <c r="V398" s="23"/>
      <c r="W398" s="23"/>
      <c r="X398" s="23"/>
      <c r="Y398" s="23"/>
      <c r="Z398" s="23"/>
      <c r="AA398" s="23"/>
      <c r="AB398" s="23"/>
      <c r="AC398" s="23"/>
      <c r="AD398" s="23"/>
      <c r="AE398" s="36"/>
      <c r="AF398" s="356"/>
    </row>
    <row r="399" spans="4:32" x14ac:dyDescent="0.25">
      <c r="D399" s="30"/>
      <c r="E399" s="30"/>
      <c r="F399" s="40"/>
      <c r="G399" s="31"/>
      <c r="H399" s="30"/>
      <c r="I399" s="23"/>
      <c r="J399" s="31"/>
      <c r="K399" s="30"/>
      <c r="L399" s="23"/>
      <c r="M399" s="23"/>
      <c r="N399" s="23"/>
      <c r="O399" s="23"/>
      <c r="P399" s="23"/>
      <c r="Q399" s="23"/>
      <c r="R399" s="23"/>
      <c r="S399" s="23"/>
      <c r="T399" s="23"/>
      <c r="U399" s="23"/>
      <c r="V399" s="23"/>
      <c r="W399" s="23"/>
      <c r="X399" s="23"/>
      <c r="Y399" s="23"/>
      <c r="Z399" s="23"/>
      <c r="AA399" s="23"/>
      <c r="AB399" s="23"/>
      <c r="AC399" s="23"/>
      <c r="AD399" s="23"/>
      <c r="AE399" s="36"/>
      <c r="AF399" s="356"/>
    </row>
    <row r="400" spans="4:32" x14ac:dyDescent="0.25">
      <c r="D400" s="30"/>
      <c r="E400" s="30"/>
      <c r="F400" s="40"/>
      <c r="G400" s="31"/>
      <c r="H400" s="30"/>
      <c r="I400" s="23"/>
      <c r="J400" s="31"/>
      <c r="K400" s="30"/>
      <c r="L400" s="23"/>
      <c r="M400" s="23"/>
      <c r="N400" s="23"/>
      <c r="O400" s="23"/>
      <c r="P400" s="23"/>
      <c r="Q400" s="23"/>
      <c r="R400" s="23"/>
      <c r="S400" s="23"/>
      <c r="T400" s="23"/>
      <c r="U400" s="23"/>
      <c r="V400" s="23"/>
      <c r="W400" s="23"/>
      <c r="X400" s="23"/>
      <c r="Y400" s="23"/>
      <c r="Z400" s="23"/>
      <c r="AA400" s="23"/>
      <c r="AB400" s="23"/>
      <c r="AC400" s="23"/>
      <c r="AD400" s="23"/>
      <c r="AE400" s="36"/>
      <c r="AF400" s="356"/>
    </row>
    <row r="401" spans="4:32" x14ac:dyDescent="0.25">
      <c r="D401" s="30"/>
      <c r="E401" s="30"/>
      <c r="F401" s="40"/>
      <c r="G401" s="31"/>
      <c r="H401" s="30"/>
      <c r="I401" s="23"/>
      <c r="J401" s="31"/>
      <c r="K401" s="30"/>
      <c r="L401" s="23"/>
      <c r="M401" s="23"/>
      <c r="N401" s="23"/>
      <c r="O401" s="23"/>
      <c r="P401" s="23"/>
      <c r="Q401" s="23"/>
      <c r="R401" s="23"/>
      <c r="S401" s="23"/>
      <c r="T401" s="23"/>
      <c r="U401" s="23"/>
      <c r="V401" s="23"/>
      <c r="W401" s="23"/>
      <c r="X401" s="23"/>
      <c r="Y401" s="23"/>
      <c r="Z401" s="23"/>
      <c r="AA401" s="23"/>
      <c r="AB401" s="23"/>
      <c r="AC401" s="23"/>
      <c r="AD401" s="23"/>
      <c r="AE401" s="36"/>
      <c r="AF401" s="356"/>
    </row>
    <row r="402" spans="4:32" x14ac:dyDescent="0.25">
      <c r="D402" s="30"/>
      <c r="E402" s="30"/>
      <c r="F402" s="40"/>
      <c r="G402" s="31"/>
      <c r="H402" s="30"/>
      <c r="I402" s="23"/>
      <c r="J402" s="31"/>
      <c r="K402" s="30"/>
      <c r="L402" s="23"/>
      <c r="M402" s="23"/>
      <c r="N402" s="23"/>
      <c r="O402" s="23"/>
      <c r="P402" s="23"/>
      <c r="Q402" s="23"/>
      <c r="R402" s="23"/>
      <c r="S402" s="23"/>
      <c r="T402" s="23"/>
      <c r="U402" s="23"/>
      <c r="V402" s="23"/>
      <c r="W402" s="23"/>
      <c r="X402" s="23"/>
      <c r="Y402" s="23"/>
      <c r="Z402" s="23"/>
      <c r="AA402" s="23"/>
      <c r="AB402" s="23"/>
      <c r="AC402" s="23"/>
      <c r="AD402" s="23"/>
      <c r="AE402" s="36"/>
      <c r="AF402" s="356"/>
    </row>
    <row r="403" spans="4:32" x14ac:dyDescent="0.25">
      <c r="D403" s="30"/>
      <c r="E403" s="30"/>
      <c r="F403" s="40"/>
      <c r="G403" s="31"/>
      <c r="H403" s="30"/>
      <c r="I403" s="23"/>
      <c r="J403" s="31"/>
      <c r="K403" s="30"/>
      <c r="L403" s="23"/>
      <c r="M403" s="23"/>
      <c r="N403" s="23"/>
      <c r="O403" s="23"/>
      <c r="P403" s="23"/>
      <c r="Q403" s="23"/>
      <c r="R403" s="23"/>
      <c r="S403" s="23"/>
      <c r="T403" s="23"/>
      <c r="U403" s="23"/>
      <c r="V403" s="23"/>
      <c r="W403" s="23"/>
      <c r="X403" s="23"/>
      <c r="Y403" s="23"/>
      <c r="Z403" s="23"/>
      <c r="AA403" s="23"/>
      <c r="AB403" s="23"/>
      <c r="AC403" s="23"/>
      <c r="AD403" s="23"/>
      <c r="AE403" s="36"/>
      <c r="AF403" s="356"/>
    </row>
    <row r="404" spans="4:32" x14ac:dyDescent="0.25">
      <c r="D404" s="30"/>
      <c r="E404" s="30"/>
      <c r="F404" s="40"/>
      <c r="G404" s="31"/>
      <c r="H404" s="30"/>
      <c r="I404" s="23"/>
      <c r="J404" s="31"/>
      <c r="K404" s="30"/>
      <c r="L404" s="23"/>
      <c r="M404" s="23"/>
      <c r="N404" s="23"/>
      <c r="O404" s="23"/>
      <c r="P404" s="23"/>
      <c r="Q404" s="23"/>
      <c r="R404" s="23"/>
      <c r="S404" s="23"/>
      <c r="T404" s="23"/>
      <c r="U404" s="23"/>
      <c r="V404" s="23"/>
      <c r="W404" s="23"/>
      <c r="X404" s="23"/>
      <c r="Y404" s="23"/>
      <c r="Z404" s="23"/>
      <c r="AA404" s="23"/>
      <c r="AB404" s="23"/>
      <c r="AC404" s="23"/>
      <c r="AD404" s="23"/>
      <c r="AE404" s="36"/>
      <c r="AF404" s="356"/>
    </row>
    <row r="405" spans="4:32" x14ac:dyDescent="0.25">
      <c r="D405" s="30"/>
      <c r="E405" s="30"/>
      <c r="F405" s="40"/>
      <c r="G405" s="31"/>
      <c r="H405" s="30"/>
      <c r="I405" s="23"/>
      <c r="J405" s="31"/>
      <c r="K405" s="30"/>
      <c r="L405" s="23"/>
      <c r="M405" s="23"/>
      <c r="N405" s="23"/>
      <c r="O405" s="23"/>
      <c r="P405" s="23"/>
      <c r="Q405" s="23"/>
      <c r="R405" s="23"/>
      <c r="S405" s="23"/>
      <c r="T405" s="23"/>
      <c r="U405" s="23"/>
      <c r="V405" s="23"/>
      <c r="W405" s="23"/>
      <c r="X405" s="23"/>
      <c r="Y405" s="23"/>
      <c r="Z405" s="23"/>
      <c r="AA405" s="23"/>
      <c r="AB405" s="23"/>
      <c r="AC405" s="23"/>
      <c r="AD405" s="23"/>
      <c r="AE405" s="36"/>
      <c r="AF405" s="356"/>
    </row>
    <row r="406" spans="4:32" x14ac:dyDescent="0.25">
      <c r="D406" s="30"/>
      <c r="E406" s="30"/>
      <c r="F406" s="40"/>
      <c r="G406" s="31"/>
      <c r="H406" s="30"/>
      <c r="I406" s="23"/>
      <c r="J406" s="31"/>
      <c r="K406" s="30"/>
      <c r="L406" s="23"/>
      <c r="M406" s="23"/>
      <c r="N406" s="23"/>
      <c r="O406" s="23"/>
      <c r="P406" s="23"/>
      <c r="Q406" s="23"/>
      <c r="R406" s="23"/>
      <c r="S406" s="23"/>
      <c r="T406" s="23"/>
      <c r="U406" s="23"/>
      <c r="V406" s="23"/>
      <c r="W406" s="23"/>
      <c r="X406" s="23"/>
      <c r="Y406" s="23"/>
      <c r="Z406" s="23"/>
      <c r="AA406" s="23"/>
      <c r="AB406" s="23"/>
      <c r="AC406" s="23"/>
      <c r="AD406" s="23"/>
      <c r="AE406" s="36"/>
      <c r="AF406" s="356"/>
    </row>
    <row r="407" spans="4:32" x14ac:dyDescent="0.25">
      <c r="D407" s="30"/>
      <c r="E407" s="30"/>
      <c r="F407" s="40"/>
      <c r="G407" s="31"/>
      <c r="H407" s="30"/>
      <c r="I407" s="23"/>
      <c r="J407" s="31"/>
      <c r="K407" s="30"/>
      <c r="L407" s="23"/>
      <c r="M407" s="23"/>
      <c r="N407" s="23"/>
      <c r="O407" s="23"/>
      <c r="P407" s="23"/>
      <c r="Q407" s="23"/>
      <c r="R407" s="23"/>
      <c r="S407" s="23"/>
      <c r="T407" s="23"/>
      <c r="U407" s="23"/>
      <c r="V407" s="23"/>
      <c r="W407" s="23"/>
      <c r="X407" s="23"/>
      <c r="Y407" s="23"/>
      <c r="Z407" s="23"/>
      <c r="AA407" s="23"/>
      <c r="AB407" s="23"/>
      <c r="AC407" s="23"/>
      <c r="AD407" s="23"/>
      <c r="AE407" s="36"/>
      <c r="AF407" s="356"/>
    </row>
    <row r="408" spans="4:32" x14ac:dyDescent="0.25">
      <c r="D408" s="30"/>
      <c r="E408" s="30"/>
      <c r="F408" s="40"/>
      <c r="G408" s="31"/>
      <c r="H408" s="30"/>
      <c r="I408" s="23"/>
      <c r="J408" s="31"/>
      <c r="K408" s="30"/>
      <c r="L408" s="23"/>
      <c r="M408" s="23"/>
      <c r="N408" s="23"/>
      <c r="O408" s="23"/>
      <c r="P408" s="23"/>
      <c r="Q408" s="23"/>
      <c r="R408" s="23"/>
      <c r="S408" s="23"/>
      <c r="T408" s="23"/>
      <c r="U408" s="23"/>
      <c r="V408" s="23"/>
      <c r="W408" s="23"/>
      <c r="X408" s="23"/>
      <c r="Y408" s="23"/>
      <c r="Z408" s="23"/>
      <c r="AA408" s="23"/>
      <c r="AB408" s="23"/>
      <c r="AC408" s="23"/>
      <c r="AD408" s="23"/>
      <c r="AE408" s="36"/>
      <c r="AF408" s="356"/>
    </row>
    <row r="409" spans="4:32" x14ac:dyDescent="0.25">
      <c r="D409" s="30"/>
      <c r="E409" s="30"/>
      <c r="F409" s="40"/>
      <c r="G409" s="31"/>
      <c r="H409" s="30"/>
      <c r="I409" s="23"/>
      <c r="J409" s="31"/>
      <c r="K409" s="30"/>
      <c r="L409" s="23"/>
      <c r="M409" s="23"/>
      <c r="N409" s="23"/>
      <c r="O409" s="23"/>
      <c r="P409" s="23"/>
      <c r="Q409" s="23"/>
      <c r="R409" s="23"/>
      <c r="S409" s="23"/>
      <c r="T409" s="23"/>
      <c r="U409" s="23"/>
      <c r="V409" s="23"/>
      <c r="W409" s="23"/>
      <c r="X409" s="23"/>
      <c r="Y409" s="23"/>
      <c r="Z409" s="23"/>
      <c r="AA409" s="23"/>
      <c r="AB409" s="23"/>
      <c r="AC409" s="23"/>
      <c r="AD409" s="23"/>
      <c r="AE409" s="36"/>
      <c r="AF409" s="356"/>
    </row>
    <row r="410" spans="4:32" x14ac:dyDescent="0.25">
      <c r="D410" s="30"/>
      <c r="E410" s="30"/>
      <c r="F410" s="40"/>
      <c r="G410" s="31"/>
      <c r="H410" s="30"/>
      <c r="I410" s="23"/>
      <c r="J410" s="31"/>
      <c r="K410" s="30"/>
      <c r="L410" s="23"/>
      <c r="M410" s="23"/>
      <c r="N410" s="23"/>
      <c r="O410" s="23"/>
      <c r="P410" s="23"/>
      <c r="Q410" s="23"/>
      <c r="R410" s="23"/>
      <c r="S410" s="23"/>
      <c r="T410" s="23"/>
      <c r="U410" s="23"/>
      <c r="V410" s="23"/>
      <c r="W410" s="23"/>
      <c r="X410" s="23"/>
      <c r="Y410" s="23"/>
      <c r="Z410" s="23"/>
      <c r="AA410" s="23"/>
      <c r="AB410" s="23"/>
      <c r="AC410" s="23"/>
      <c r="AD410" s="23"/>
      <c r="AE410" s="36"/>
      <c r="AF410" s="356"/>
    </row>
    <row r="411" spans="4:32" x14ac:dyDescent="0.25">
      <c r="D411" s="30"/>
      <c r="E411" s="30"/>
      <c r="F411" s="40"/>
      <c r="G411" s="31"/>
      <c r="H411" s="30"/>
      <c r="I411" s="23"/>
      <c r="J411" s="31"/>
      <c r="K411" s="30"/>
      <c r="L411" s="23"/>
      <c r="M411" s="23"/>
      <c r="N411" s="23"/>
      <c r="O411" s="23"/>
      <c r="P411" s="23"/>
      <c r="Q411" s="23"/>
      <c r="R411" s="23"/>
      <c r="S411" s="23"/>
      <c r="T411" s="23"/>
      <c r="U411" s="23"/>
      <c r="V411" s="23"/>
      <c r="W411" s="23"/>
      <c r="X411" s="23"/>
      <c r="Y411" s="23"/>
      <c r="Z411" s="23"/>
      <c r="AA411" s="23"/>
      <c r="AB411" s="23"/>
      <c r="AC411" s="23"/>
      <c r="AD411" s="23"/>
      <c r="AE411" s="36"/>
      <c r="AF411" s="356"/>
    </row>
    <row r="412" spans="4:32" x14ac:dyDescent="0.25">
      <c r="D412" s="30"/>
      <c r="E412" s="30"/>
      <c r="F412" s="40"/>
      <c r="G412" s="31"/>
      <c r="H412" s="30"/>
      <c r="I412" s="23"/>
      <c r="J412" s="31"/>
      <c r="K412" s="30"/>
      <c r="L412" s="23"/>
      <c r="M412" s="23"/>
      <c r="N412" s="23"/>
      <c r="O412" s="23"/>
      <c r="P412" s="23"/>
      <c r="Q412" s="23"/>
      <c r="R412" s="23"/>
      <c r="S412" s="23"/>
      <c r="T412" s="23"/>
      <c r="U412" s="23"/>
      <c r="V412" s="23"/>
      <c r="W412" s="23"/>
      <c r="X412" s="23"/>
      <c r="Y412" s="23"/>
      <c r="Z412" s="23"/>
      <c r="AA412" s="23"/>
      <c r="AB412" s="23"/>
      <c r="AC412" s="23"/>
      <c r="AD412" s="23"/>
      <c r="AE412" s="36"/>
      <c r="AF412" s="356"/>
    </row>
    <row r="413" spans="4:32" x14ac:dyDescent="0.25">
      <c r="D413" s="30"/>
      <c r="E413" s="30"/>
      <c r="F413" s="40"/>
      <c r="G413" s="31"/>
      <c r="H413" s="30"/>
      <c r="I413" s="23"/>
      <c r="J413" s="31"/>
      <c r="K413" s="30"/>
      <c r="L413" s="23"/>
      <c r="M413" s="23"/>
      <c r="N413" s="23"/>
      <c r="O413" s="23"/>
      <c r="P413" s="23"/>
      <c r="Q413" s="23"/>
      <c r="R413" s="23"/>
      <c r="S413" s="23"/>
      <c r="T413" s="23"/>
      <c r="U413" s="23"/>
      <c r="V413" s="23"/>
      <c r="W413" s="23"/>
      <c r="X413" s="23"/>
      <c r="Y413" s="23"/>
      <c r="Z413" s="23"/>
      <c r="AA413" s="23"/>
      <c r="AB413" s="23"/>
      <c r="AC413" s="23"/>
      <c r="AD413" s="23"/>
      <c r="AE413" s="36"/>
      <c r="AF413" s="356"/>
    </row>
    <row r="414" spans="4:32" x14ac:dyDescent="0.25">
      <c r="D414" s="19"/>
      <c r="E414" s="19"/>
      <c r="F414" s="41"/>
      <c r="G414" s="22"/>
      <c r="H414" s="19"/>
      <c r="I414" s="25"/>
      <c r="J414" s="22"/>
      <c r="K414" s="19"/>
      <c r="L414" s="25"/>
      <c r="M414" s="25"/>
      <c r="N414" s="25"/>
      <c r="O414" s="25"/>
      <c r="P414" s="25"/>
      <c r="Q414" s="25"/>
      <c r="R414" s="25"/>
      <c r="S414" s="25"/>
      <c r="T414" s="25"/>
      <c r="U414" s="25"/>
      <c r="V414" s="25"/>
      <c r="W414" s="25"/>
      <c r="X414" s="25"/>
      <c r="Y414" s="25"/>
      <c r="Z414" s="25"/>
      <c r="AA414" s="25"/>
      <c r="AB414" s="25"/>
      <c r="AC414" s="25"/>
      <c r="AD414" s="25"/>
      <c r="AE414" s="25"/>
      <c r="AF414" s="363"/>
    </row>
    <row r="415" spans="4:32" x14ac:dyDescent="0.25">
      <c r="D415" s="19"/>
      <c r="E415" s="19"/>
      <c r="F415" s="41"/>
      <c r="G415" s="22"/>
      <c r="H415" s="19"/>
      <c r="I415" s="25"/>
      <c r="J415" s="22"/>
      <c r="K415" s="19"/>
      <c r="L415" s="25"/>
      <c r="M415" s="25"/>
      <c r="N415" s="25"/>
      <c r="O415" s="25"/>
      <c r="P415" s="25"/>
      <c r="Q415" s="25"/>
      <c r="R415" s="25"/>
      <c r="S415" s="25"/>
      <c r="T415" s="25"/>
      <c r="U415" s="25"/>
      <c r="V415" s="25"/>
      <c r="W415" s="25"/>
      <c r="X415" s="25"/>
      <c r="Y415" s="25"/>
      <c r="Z415" s="25"/>
      <c r="AA415" s="25"/>
      <c r="AB415" s="25"/>
      <c r="AC415" s="25"/>
      <c r="AD415" s="25"/>
      <c r="AE415" s="25"/>
      <c r="AF415" s="363"/>
    </row>
    <row r="416" spans="4:32" x14ac:dyDescent="0.25">
      <c r="D416" s="19"/>
      <c r="E416" s="19"/>
      <c r="F416" s="41"/>
      <c r="G416" s="22"/>
      <c r="H416" s="19"/>
      <c r="I416" s="25"/>
      <c r="J416" s="22"/>
      <c r="K416" s="19"/>
      <c r="L416" s="25"/>
      <c r="M416" s="25"/>
      <c r="N416" s="25"/>
      <c r="O416" s="25"/>
      <c r="P416" s="25"/>
      <c r="Q416" s="25"/>
      <c r="R416" s="25"/>
      <c r="S416" s="25"/>
      <c r="T416" s="25"/>
      <c r="U416" s="25"/>
      <c r="V416" s="25"/>
      <c r="W416" s="25"/>
      <c r="X416" s="25"/>
      <c r="Y416" s="25"/>
      <c r="Z416" s="25"/>
      <c r="AA416" s="25"/>
      <c r="AB416" s="25"/>
      <c r="AC416" s="25"/>
      <c r="AD416" s="25"/>
      <c r="AE416" s="25"/>
      <c r="AF416" s="363"/>
    </row>
    <row r="417" spans="4:32" x14ac:dyDescent="0.25">
      <c r="D417" s="19"/>
      <c r="E417" s="19"/>
      <c r="F417" s="41"/>
      <c r="G417" s="22"/>
      <c r="H417" s="19"/>
      <c r="I417" s="25"/>
      <c r="J417" s="22"/>
      <c r="K417" s="19"/>
      <c r="L417" s="25"/>
      <c r="M417" s="25"/>
      <c r="N417" s="25"/>
      <c r="O417" s="25"/>
      <c r="P417" s="25"/>
      <c r="Q417" s="25"/>
      <c r="R417" s="25"/>
      <c r="S417" s="25"/>
      <c r="T417" s="25"/>
      <c r="U417" s="25"/>
      <c r="V417" s="25"/>
      <c r="W417" s="25"/>
      <c r="X417" s="25"/>
      <c r="Y417" s="25"/>
      <c r="Z417" s="25"/>
      <c r="AA417" s="25"/>
      <c r="AB417" s="25"/>
      <c r="AC417" s="25"/>
      <c r="AD417" s="25"/>
      <c r="AE417" s="25"/>
      <c r="AF417" s="363"/>
    </row>
    <row r="418" spans="4:32" x14ac:dyDescent="0.25">
      <c r="D418" s="19"/>
      <c r="E418" s="19"/>
      <c r="F418" s="41"/>
      <c r="G418" s="22"/>
      <c r="H418" s="19"/>
      <c r="I418" s="25"/>
      <c r="J418" s="22"/>
      <c r="K418" s="19"/>
      <c r="L418" s="25"/>
      <c r="M418" s="25"/>
      <c r="N418" s="25"/>
      <c r="O418" s="25"/>
      <c r="P418" s="25"/>
      <c r="Q418" s="25"/>
      <c r="R418" s="25"/>
      <c r="S418" s="25"/>
      <c r="T418" s="25"/>
      <c r="U418" s="25"/>
      <c r="V418" s="25"/>
      <c r="W418" s="25"/>
      <c r="X418" s="25"/>
      <c r="Y418" s="25"/>
      <c r="Z418" s="25"/>
      <c r="AA418" s="25"/>
      <c r="AB418" s="25"/>
      <c r="AC418" s="25"/>
      <c r="AD418" s="25"/>
      <c r="AE418" s="25"/>
      <c r="AF418" s="363"/>
    </row>
    <row r="419" spans="4:32" x14ac:dyDescent="0.25">
      <c r="D419" s="19"/>
      <c r="E419" s="19"/>
      <c r="F419" s="41"/>
      <c r="G419" s="22"/>
      <c r="H419" s="19"/>
      <c r="I419" s="25"/>
      <c r="J419" s="22"/>
      <c r="K419" s="19"/>
      <c r="L419" s="25"/>
      <c r="M419" s="25"/>
      <c r="N419" s="25"/>
      <c r="O419" s="25"/>
      <c r="P419" s="25"/>
      <c r="Q419" s="25"/>
      <c r="R419" s="25"/>
      <c r="S419" s="25"/>
      <c r="T419" s="25"/>
      <c r="U419" s="25"/>
      <c r="V419" s="25"/>
      <c r="W419" s="25"/>
      <c r="X419" s="25"/>
      <c r="Y419" s="25"/>
      <c r="Z419" s="25"/>
      <c r="AA419" s="25"/>
      <c r="AB419" s="25"/>
      <c r="AC419" s="25"/>
      <c r="AD419" s="25"/>
      <c r="AE419" s="25"/>
      <c r="AF419" s="363"/>
    </row>
    <row r="420" spans="4:32" x14ac:dyDescent="0.25">
      <c r="D420" s="19"/>
      <c r="E420" s="19"/>
      <c r="F420" s="41"/>
      <c r="G420" s="22"/>
      <c r="H420" s="19"/>
      <c r="I420" s="25"/>
      <c r="J420" s="22"/>
      <c r="K420" s="19"/>
      <c r="L420" s="25"/>
      <c r="M420" s="25"/>
      <c r="N420" s="25"/>
      <c r="O420" s="25"/>
      <c r="P420" s="25"/>
      <c r="Q420" s="25"/>
      <c r="R420" s="25"/>
      <c r="S420" s="25"/>
      <c r="T420" s="25"/>
      <c r="U420" s="25"/>
      <c r="V420" s="25"/>
      <c r="W420" s="25"/>
      <c r="X420" s="25"/>
      <c r="Y420" s="25"/>
      <c r="Z420" s="25"/>
      <c r="AA420" s="25"/>
      <c r="AB420" s="25"/>
      <c r="AC420" s="25"/>
      <c r="AD420" s="25"/>
      <c r="AE420" s="25"/>
      <c r="AF420" s="363"/>
    </row>
    <row r="421" spans="4:32" x14ac:dyDescent="0.25">
      <c r="D421" s="19"/>
      <c r="E421" s="19"/>
      <c r="F421" s="41"/>
      <c r="G421" s="22"/>
      <c r="H421" s="19"/>
      <c r="I421" s="25"/>
      <c r="J421" s="22"/>
      <c r="K421" s="19"/>
      <c r="L421" s="25"/>
      <c r="M421" s="25"/>
      <c r="N421" s="25"/>
      <c r="O421" s="25"/>
      <c r="P421" s="25"/>
      <c r="Q421" s="25"/>
      <c r="R421" s="25"/>
      <c r="S421" s="25"/>
      <c r="T421" s="25"/>
      <c r="U421" s="25"/>
      <c r="V421" s="25"/>
      <c r="W421" s="25"/>
      <c r="X421" s="25"/>
      <c r="Y421" s="25"/>
      <c r="Z421" s="25"/>
      <c r="AA421" s="25"/>
      <c r="AB421" s="25"/>
      <c r="AC421" s="25"/>
      <c r="AD421" s="25"/>
      <c r="AE421" s="25"/>
      <c r="AF421" s="363"/>
    </row>
    <row r="422" spans="4:32" x14ac:dyDescent="0.25">
      <c r="D422" s="19"/>
      <c r="E422" s="19"/>
      <c r="F422" s="41"/>
      <c r="G422" s="22"/>
      <c r="H422" s="19"/>
      <c r="I422" s="25"/>
      <c r="J422" s="22"/>
      <c r="K422" s="19"/>
      <c r="L422" s="25"/>
      <c r="M422" s="25"/>
      <c r="N422" s="25"/>
      <c r="O422" s="25"/>
      <c r="P422" s="25"/>
      <c r="Q422" s="25"/>
      <c r="R422" s="25"/>
      <c r="S422" s="25"/>
      <c r="T422" s="25"/>
      <c r="U422" s="25"/>
      <c r="V422" s="25"/>
      <c r="W422" s="25"/>
      <c r="X422" s="25"/>
      <c r="Y422" s="25"/>
      <c r="Z422" s="25"/>
      <c r="AA422" s="25"/>
      <c r="AB422" s="25"/>
      <c r="AC422" s="25"/>
      <c r="AD422" s="25"/>
      <c r="AE422" s="25"/>
      <c r="AF422" s="363"/>
    </row>
    <row r="423" spans="4:32" x14ac:dyDescent="0.25">
      <c r="D423" s="19"/>
      <c r="E423" s="19"/>
      <c r="F423" s="41"/>
      <c r="G423" s="22"/>
      <c r="H423" s="19"/>
      <c r="I423" s="25"/>
      <c r="J423" s="22"/>
      <c r="K423" s="19"/>
      <c r="L423" s="25"/>
      <c r="M423" s="25"/>
      <c r="N423" s="25"/>
      <c r="O423" s="25"/>
      <c r="P423" s="25"/>
      <c r="Q423" s="25"/>
      <c r="R423" s="25"/>
      <c r="S423" s="25"/>
      <c r="T423" s="25"/>
      <c r="U423" s="25"/>
      <c r="V423" s="25"/>
      <c r="W423" s="25"/>
      <c r="X423" s="25"/>
      <c r="Y423" s="25"/>
      <c r="Z423" s="25"/>
      <c r="AA423" s="25"/>
      <c r="AB423" s="25"/>
      <c r="AC423" s="25"/>
      <c r="AD423" s="25"/>
      <c r="AE423" s="25"/>
      <c r="AF423" s="363"/>
    </row>
    <row r="424" spans="4:32" x14ac:dyDescent="0.25">
      <c r="D424" s="19"/>
      <c r="E424" s="19"/>
      <c r="F424" s="41"/>
      <c r="G424" s="22"/>
      <c r="H424" s="19"/>
      <c r="I424" s="25"/>
      <c r="J424" s="22"/>
      <c r="K424" s="19"/>
      <c r="L424" s="25"/>
      <c r="M424" s="25"/>
      <c r="N424" s="25"/>
      <c r="O424" s="25"/>
      <c r="P424" s="25"/>
      <c r="Q424" s="25"/>
      <c r="R424" s="25"/>
      <c r="S424" s="25"/>
      <c r="T424" s="25"/>
      <c r="U424" s="25"/>
      <c r="V424" s="25"/>
      <c r="W424" s="25"/>
      <c r="X424" s="25"/>
      <c r="Y424" s="25"/>
      <c r="Z424" s="25"/>
      <c r="AA424" s="25"/>
      <c r="AB424" s="25"/>
      <c r="AC424" s="25"/>
      <c r="AD424" s="25"/>
      <c r="AE424" s="25"/>
      <c r="AF424" s="363"/>
    </row>
    <row r="425" spans="4:32" x14ac:dyDescent="0.25">
      <c r="D425" s="19"/>
      <c r="E425" s="19"/>
      <c r="F425" s="41"/>
      <c r="G425" s="22"/>
      <c r="H425" s="19"/>
      <c r="I425" s="25"/>
      <c r="J425" s="22"/>
      <c r="K425" s="19"/>
      <c r="L425" s="25"/>
      <c r="M425" s="25"/>
      <c r="N425" s="25"/>
      <c r="O425" s="25"/>
      <c r="P425" s="25"/>
      <c r="Q425" s="25"/>
      <c r="R425" s="25"/>
      <c r="S425" s="25"/>
      <c r="T425" s="25"/>
      <c r="U425" s="25"/>
      <c r="V425" s="25"/>
      <c r="W425" s="25"/>
      <c r="X425" s="25"/>
      <c r="Y425" s="25"/>
      <c r="Z425" s="25"/>
      <c r="AA425" s="25"/>
      <c r="AB425" s="25"/>
      <c r="AC425" s="25"/>
      <c r="AD425" s="25"/>
      <c r="AE425" s="25"/>
      <c r="AF425" s="363"/>
    </row>
    <row r="426" spans="4:32" x14ac:dyDescent="0.25">
      <c r="D426" s="19"/>
      <c r="E426" s="19"/>
      <c r="F426" s="41"/>
      <c r="G426" s="22"/>
      <c r="H426" s="19"/>
      <c r="I426" s="25"/>
      <c r="J426" s="22"/>
      <c r="K426" s="19"/>
      <c r="L426" s="25"/>
      <c r="M426" s="25"/>
      <c r="N426" s="25"/>
      <c r="O426" s="25"/>
      <c r="P426" s="25"/>
      <c r="Q426" s="25"/>
      <c r="R426" s="25"/>
      <c r="S426" s="25"/>
      <c r="T426" s="25"/>
      <c r="U426" s="25"/>
      <c r="V426" s="25"/>
      <c r="W426" s="25"/>
      <c r="X426" s="25"/>
      <c r="Y426" s="25"/>
      <c r="Z426" s="25"/>
      <c r="AA426" s="25"/>
      <c r="AB426" s="25"/>
      <c r="AC426" s="25"/>
      <c r="AD426" s="25"/>
      <c r="AE426" s="25"/>
      <c r="AF426" s="363"/>
    </row>
    <row r="427" spans="4:32" x14ac:dyDescent="0.25">
      <c r="D427" s="30"/>
      <c r="E427" s="30"/>
      <c r="F427" s="40"/>
      <c r="G427" s="31"/>
      <c r="H427" s="30"/>
      <c r="I427" s="23"/>
      <c r="J427" s="31"/>
      <c r="K427" s="30"/>
      <c r="L427" s="23"/>
      <c r="M427" s="23"/>
      <c r="N427" s="23"/>
      <c r="O427" s="23"/>
      <c r="P427" s="23"/>
      <c r="Q427" s="23"/>
      <c r="R427" s="23"/>
      <c r="S427" s="23"/>
      <c r="T427" s="23"/>
      <c r="U427" s="23"/>
      <c r="V427" s="23"/>
      <c r="W427" s="23"/>
      <c r="X427" s="23"/>
      <c r="Y427" s="23"/>
      <c r="Z427" s="23"/>
      <c r="AA427" s="23"/>
      <c r="AB427" s="23"/>
      <c r="AC427" s="23"/>
      <c r="AD427" s="23"/>
      <c r="AE427" s="36"/>
      <c r="AF427" s="356"/>
    </row>
    <row r="428" spans="4:32" x14ac:dyDescent="0.25">
      <c r="D428" s="30"/>
      <c r="E428" s="30"/>
      <c r="F428" s="40"/>
      <c r="G428" s="31"/>
      <c r="H428" s="30"/>
      <c r="I428" s="23"/>
      <c r="J428" s="31"/>
      <c r="K428" s="30"/>
      <c r="L428" s="23"/>
      <c r="M428" s="23"/>
      <c r="N428" s="23"/>
      <c r="O428" s="23"/>
      <c r="P428" s="23"/>
      <c r="Q428" s="23"/>
      <c r="R428" s="23"/>
      <c r="S428" s="23"/>
      <c r="T428" s="23"/>
      <c r="U428" s="23"/>
      <c r="V428" s="23"/>
      <c r="W428" s="23"/>
      <c r="X428" s="23"/>
      <c r="Y428" s="23"/>
      <c r="Z428" s="23"/>
      <c r="AA428" s="23"/>
      <c r="AB428" s="23"/>
      <c r="AC428" s="23"/>
      <c r="AD428" s="23"/>
      <c r="AE428" s="36"/>
      <c r="AF428" s="356"/>
    </row>
    <row r="429" spans="4:32" x14ac:dyDescent="0.25">
      <c r="D429" s="30"/>
      <c r="E429" s="30"/>
      <c r="F429" s="40"/>
      <c r="G429" s="31"/>
      <c r="H429" s="30"/>
      <c r="I429" s="23"/>
      <c r="J429" s="31"/>
      <c r="K429" s="30"/>
      <c r="L429" s="23"/>
      <c r="M429" s="23"/>
      <c r="N429" s="23"/>
      <c r="O429" s="23"/>
      <c r="P429" s="23"/>
      <c r="Q429" s="23"/>
      <c r="R429" s="23"/>
      <c r="S429" s="23"/>
      <c r="T429" s="23"/>
      <c r="U429" s="23"/>
      <c r="V429" s="23"/>
      <c r="W429" s="23"/>
      <c r="X429" s="23"/>
      <c r="Y429" s="23"/>
      <c r="Z429" s="23"/>
      <c r="AA429" s="23"/>
      <c r="AB429" s="23"/>
      <c r="AC429" s="23"/>
      <c r="AD429" s="23"/>
      <c r="AE429" s="36"/>
      <c r="AF429" s="356"/>
    </row>
    <row r="430" spans="4:32" x14ac:dyDescent="0.25">
      <c r="D430" s="30"/>
      <c r="E430" s="30"/>
      <c r="F430" s="40"/>
      <c r="G430" s="31"/>
      <c r="H430" s="30"/>
      <c r="I430" s="23"/>
      <c r="J430" s="31"/>
      <c r="K430" s="30"/>
      <c r="L430" s="23"/>
      <c r="M430" s="23"/>
      <c r="N430" s="23"/>
      <c r="O430" s="23"/>
      <c r="P430" s="23"/>
      <c r="Q430" s="23"/>
      <c r="R430" s="23"/>
      <c r="S430" s="23"/>
      <c r="T430" s="23"/>
      <c r="U430" s="23"/>
      <c r="V430" s="23"/>
      <c r="W430" s="23"/>
      <c r="X430" s="23"/>
      <c r="Y430" s="23"/>
      <c r="Z430" s="23"/>
      <c r="AA430" s="23"/>
      <c r="AB430" s="23"/>
      <c r="AC430" s="23"/>
      <c r="AD430" s="23"/>
      <c r="AE430" s="36"/>
      <c r="AF430" s="356"/>
    </row>
    <row r="431" spans="4:32" x14ac:dyDescent="0.25">
      <c r="D431" s="30"/>
      <c r="E431" s="30"/>
      <c r="F431" s="40"/>
      <c r="G431" s="31"/>
      <c r="H431" s="30"/>
      <c r="I431" s="23"/>
      <c r="J431" s="31"/>
      <c r="K431" s="30"/>
      <c r="L431" s="23"/>
      <c r="M431" s="23"/>
      <c r="N431" s="23"/>
      <c r="O431" s="23"/>
      <c r="P431" s="23"/>
      <c r="Q431" s="23"/>
      <c r="R431" s="23"/>
      <c r="S431" s="23"/>
      <c r="T431" s="23"/>
      <c r="U431" s="23"/>
      <c r="V431" s="23"/>
      <c r="W431" s="23"/>
      <c r="X431" s="23"/>
      <c r="Y431" s="23"/>
      <c r="Z431" s="23"/>
      <c r="AA431" s="23"/>
      <c r="AB431" s="23"/>
      <c r="AC431" s="23"/>
      <c r="AD431" s="23"/>
      <c r="AE431" s="36"/>
      <c r="AF431" s="356"/>
    </row>
    <row r="432" spans="4:32" x14ac:dyDescent="0.25">
      <c r="D432" s="30"/>
      <c r="E432" s="30"/>
      <c r="F432" s="40"/>
      <c r="G432" s="31"/>
      <c r="H432" s="30"/>
      <c r="I432" s="23"/>
      <c r="J432" s="31"/>
      <c r="K432" s="30"/>
      <c r="L432" s="23"/>
      <c r="M432" s="23"/>
      <c r="N432" s="23"/>
      <c r="O432" s="23"/>
      <c r="P432" s="23"/>
      <c r="Q432" s="23"/>
      <c r="R432" s="23"/>
      <c r="S432" s="23"/>
      <c r="T432" s="23"/>
      <c r="U432" s="23"/>
      <c r="V432" s="23"/>
      <c r="W432" s="23"/>
      <c r="X432" s="23"/>
      <c r="Y432" s="23"/>
      <c r="Z432" s="23"/>
      <c r="AA432" s="23"/>
      <c r="AB432" s="23"/>
      <c r="AC432" s="23"/>
      <c r="AD432" s="23"/>
      <c r="AE432" s="36"/>
      <c r="AF432" s="356"/>
    </row>
    <row r="433" spans="4:32" x14ac:dyDescent="0.25">
      <c r="D433" s="30"/>
      <c r="E433" s="30"/>
      <c r="F433" s="40"/>
      <c r="G433" s="31"/>
      <c r="H433" s="30"/>
      <c r="I433" s="23"/>
      <c r="J433" s="31"/>
      <c r="K433" s="30"/>
      <c r="L433" s="23"/>
      <c r="M433" s="23"/>
      <c r="N433" s="23"/>
      <c r="O433" s="23"/>
      <c r="P433" s="23"/>
      <c r="Q433" s="23"/>
      <c r="R433" s="23"/>
      <c r="S433" s="23"/>
      <c r="T433" s="23"/>
      <c r="U433" s="23"/>
      <c r="V433" s="23"/>
      <c r="W433" s="23"/>
      <c r="X433" s="23"/>
      <c r="Y433" s="23"/>
      <c r="Z433" s="23"/>
      <c r="AA433" s="23"/>
      <c r="AB433" s="23"/>
      <c r="AC433" s="23"/>
      <c r="AD433" s="23"/>
      <c r="AE433" s="36"/>
      <c r="AF433" s="356"/>
    </row>
    <row r="434" spans="4:32" x14ac:dyDescent="0.25">
      <c r="D434" s="30"/>
      <c r="E434" s="30"/>
      <c r="F434" s="40"/>
      <c r="G434" s="31"/>
      <c r="H434" s="30"/>
      <c r="I434" s="23"/>
      <c r="J434" s="31"/>
      <c r="K434" s="30"/>
      <c r="L434" s="23"/>
      <c r="M434" s="23"/>
      <c r="N434" s="23"/>
      <c r="O434" s="23"/>
      <c r="P434" s="23"/>
      <c r="Q434" s="23"/>
      <c r="R434" s="23"/>
      <c r="S434" s="23"/>
      <c r="T434" s="23"/>
      <c r="U434" s="23"/>
      <c r="V434" s="23"/>
      <c r="W434" s="23"/>
      <c r="X434" s="23"/>
      <c r="Y434" s="23"/>
      <c r="Z434" s="23"/>
      <c r="AA434" s="23"/>
      <c r="AB434" s="23"/>
      <c r="AC434" s="23"/>
      <c r="AD434" s="23"/>
      <c r="AE434" s="36"/>
      <c r="AF434" s="356"/>
    </row>
    <row r="435" spans="4:32" x14ac:dyDescent="0.25">
      <c r="D435" s="30"/>
      <c r="E435" s="30"/>
      <c r="F435" s="40"/>
      <c r="G435" s="31"/>
      <c r="H435" s="30"/>
      <c r="I435" s="23"/>
      <c r="J435" s="31"/>
      <c r="K435" s="30"/>
      <c r="L435" s="23"/>
      <c r="M435" s="23"/>
      <c r="N435" s="23"/>
      <c r="O435" s="23"/>
      <c r="P435" s="23"/>
      <c r="Q435" s="23"/>
      <c r="R435" s="23"/>
      <c r="S435" s="23"/>
      <c r="T435" s="23"/>
      <c r="U435" s="23"/>
      <c r="V435" s="23"/>
      <c r="W435" s="23"/>
      <c r="X435" s="23"/>
      <c r="Y435" s="23"/>
      <c r="Z435" s="23"/>
      <c r="AA435" s="23"/>
      <c r="AB435" s="23"/>
      <c r="AC435" s="23"/>
      <c r="AD435" s="23"/>
      <c r="AE435" s="36"/>
      <c r="AF435" s="356"/>
    </row>
    <row r="436" spans="4:32" x14ac:dyDescent="0.25">
      <c r="D436" s="30"/>
      <c r="E436" s="30"/>
      <c r="F436" s="40"/>
      <c r="G436" s="31"/>
      <c r="H436" s="30"/>
      <c r="I436" s="23"/>
      <c r="J436" s="31"/>
      <c r="K436" s="30"/>
      <c r="L436" s="23"/>
      <c r="M436" s="23"/>
      <c r="N436" s="23"/>
      <c r="O436" s="23"/>
      <c r="P436" s="23"/>
      <c r="Q436" s="23"/>
      <c r="R436" s="23"/>
      <c r="S436" s="23"/>
      <c r="T436" s="23"/>
      <c r="U436" s="23"/>
      <c r="V436" s="23"/>
      <c r="W436" s="23"/>
      <c r="X436" s="23"/>
      <c r="Y436" s="23"/>
      <c r="Z436" s="23"/>
      <c r="AA436" s="23"/>
      <c r="AB436" s="23"/>
      <c r="AC436" s="23"/>
      <c r="AD436" s="23"/>
      <c r="AE436" s="36"/>
      <c r="AF436" s="356"/>
    </row>
    <row r="437" spans="4:32" x14ac:dyDescent="0.25">
      <c r="D437" s="30"/>
      <c r="E437" s="30"/>
      <c r="F437" s="40"/>
      <c r="G437" s="31"/>
      <c r="H437" s="30"/>
      <c r="I437" s="23"/>
      <c r="J437" s="31"/>
      <c r="K437" s="30"/>
      <c r="L437" s="23"/>
      <c r="M437" s="23"/>
      <c r="N437" s="23"/>
      <c r="O437" s="23"/>
      <c r="P437" s="23"/>
      <c r="Q437" s="23"/>
      <c r="R437" s="23"/>
      <c r="S437" s="23"/>
      <c r="T437" s="23"/>
      <c r="U437" s="23"/>
      <c r="V437" s="23"/>
      <c r="W437" s="23"/>
      <c r="X437" s="23"/>
      <c r="Y437" s="23"/>
      <c r="Z437" s="23"/>
      <c r="AA437" s="23"/>
      <c r="AB437" s="23"/>
      <c r="AC437" s="23"/>
      <c r="AD437" s="23"/>
      <c r="AE437" s="36"/>
      <c r="AF437" s="356"/>
    </row>
    <row r="438" spans="4:32" x14ac:dyDescent="0.25">
      <c r="D438" s="30"/>
      <c r="E438" s="30"/>
      <c r="F438" s="40"/>
      <c r="G438" s="31"/>
      <c r="H438" s="30"/>
      <c r="I438" s="23"/>
      <c r="J438" s="31"/>
      <c r="K438" s="30"/>
      <c r="L438" s="23"/>
      <c r="M438" s="23"/>
      <c r="N438" s="23"/>
      <c r="O438" s="23"/>
      <c r="P438" s="23"/>
      <c r="Q438" s="23"/>
      <c r="R438" s="23"/>
      <c r="S438" s="23"/>
      <c r="T438" s="23"/>
      <c r="U438" s="23"/>
      <c r="V438" s="23"/>
      <c r="W438" s="23"/>
      <c r="X438" s="23"/>
      <c r="Y438" s="23"/>
      <c r="Z438" s="23"/>
      <c r="AA438" s="23"/>
      <c r="AB438" s="23"/>
      <c r="AC438" s="23"/>
      <c r="AD438" s="23"/>
      <c r="AE438" s="36"/>
      <c r="AF438" s="356"/>
    </row>
    <row r="439" spans="4:32" x14ac:dyDescent="0.25">
      <c r="D439" s="30"/>
      <c r="E439" s="30"/>
      <c r="F439" s="40"/>
      <c r="G439" s="31"/>
      <c r="H439" s="30"/>
      <c r="I439" s="23"/>
      <c r="J439" s="31"/>
      <c r="K439" s="30"/>
      <c r="L439" s="23"/>
      <c r="M439" s="23"/>
      <c r="N439" s="23"/>
      <c r="O439" s="23"/>
      <c r="P439" s="23"/>
      <c r="Q439" s="23"/>
      <c r="R439" s="23"/>
      <c r="S439" s="23"/>
      <c r="T439" s="23"/>
      <c r="U439" s="23"/>
      <c r="V439" s="23"/>
      <c r="W439" s="23"/>
      <c r="X439" s="23"/>
      <c r="Y439" s="23"/>
      <c r="Z439" s="23"/>
      <c r="AA439" s="23"/>
      <c r="AB439" s="23"/>
      <c r="AC439" s="23"/>
      <c r="AD439" s="23"/>
      <c r="AE439" s="36"/>
      <c r="AF439" s="356"/>
    </row>
    <row r="440" spans="4:32" x14ac:dyDescent="0.25">
      <c r="D440" s="30"/>
      <c r="E440" s="30"/>
      <c r="F440" s="40"/>
      <c r="G440" s="31"/>
      <c r="H440" s="30"/>
      <c r="I440" s="23"/>
      <c r="J440" s="31"/>
      <c r="K440" s="30"/>
      <c r="L440" s="23"/>
      <c r="M440" s="23"/>
      <c r="N440" s="23"/>
      <c r="O440" s="23"/>
      <c r="P440" s="23"/>
      <c r="Q440" s="23"/>
      <c r="R440" s="23"/>
      <c r="S440" s="23"/>
      <c r="T440" s="23"/>
      <c r="U440" s="23"/>
      <c r="V440" s="23"/>
      <c r="W440" s="23"/>
      <c r="X440" s="23"/>
      <c r="Y440" s="23"/>
      <c r="Z440" s="23"/>
      <c r="AA440" s="23"/>
      <c r="AB440" s="23"/>
      <c r="AC440" s="23"/>
      <c r="AD440" s="23"/>
      <c r="AE440" s="36"/>
      <c r="AF440" s="356"/>
    </row>
    <row r="441" spans="4:32" x14ac:dyDescent="0.25">
      <c r="D441" s="30"/>
      <c r="E441" s="30"/>
      <c r="F441" s="40"/>
      <c r="G441" s="31"/>
      <c r="H441" s="30"/>
      <c r="I441" s="23"/>
      <c r="J441" s="31"/>
      <c r="K441" s="30"/>
      <c r="L441" s="23"/>
      <c r="M441" s="23"/>
      <c r="N441" s="23"/>
      <c r="O441" s="23"/>
      <c r="P441" s="23"/>
      <c r="Q441" s="23"/>
      <c r="R441" s="23"/>
      <c r="S441" s="23"/>
      <c r="T441" s="23"/>
      <c r="U441" s="23"/>
      <c r="V441" s="23"/>
      <c r="W441" s="23"/>
      <c r="X441" s="23"/>
      <c r="Y441" s="23"/>
      <c r="Z441" s="23"/>
      <c r="AA441" s="23"/>
      <c r="AB441" s="23"/>
      <c r="AC441" s="23"/>
      <c r="AD441" s="23"/>
      <c r="AE441" s="36"/>
      <c r="AF441" s="356"/>
    </row>
    <row r="442" spans="4:32" x14ac:dyDescent="0.25">
      <c r="D442" s="30"/>
      <c r="E442" s="30"/>
      <c r="F442" s="40"/>
      <c r="G442" s="31"/>
      <c r="H442" s="30"/>
      <c r="I442" s="23"/>
      <c r="J442" s="31"/>
      <c r="K442" s="30"/>
      <c r="L442" s="23"/>
      <c r="M442" s="23"/>
      <c r="N442" s="23"/>
      <c r="O442" s="23"/>
      <c r="P442" s="23"/>
      <c r="Q442" s="23"/>
      <c r="R442" s="23"/>
      <c r="S442" s="23"/>
      <c r="T442" s="23"/>
      <c r="U442" s="23"/>
      <c r="V442" s="23"/>
      <c r="W442" s="23"/>
      <c r="X442" s="23"/>
      <c r="Y442" s="23"/>
      <c r="Z442" s="23"/>
      <c r="AA442" s="23"/>
      <c r="AB442" s="23"/>
      <c r="AC442" s="23"/>
      <c r="AD442" s="23"/>
      <c r="AE442" s="36"/>
      <c r="AF442" s="356"/>
    </row>
    <row r="443" spans="4:32" x14ac:dyDescent="0.25">
      <c r="D443" s="30"/>
      <c r="E443" s="30"/>
      <c r="F443" s="40"/>
      <c r="G443" s="31"/>
      <c r="H443" s="30"/>
      <c r="I443" s="23"/>
      <c r="J443" s="31"/>
      <c r="K443" s="30"/>
      <c r="L443" s="23"/>
      <c r="M443" s="23"/>
      <c r="N443" s="23"/>
      <c r="O443" s="23"/>
      <c r="P443" s="23"/>
      <c r="Q443" s="23"/>
      <c r="R443" s="23"/>
      <c r="S443" s="23"/>
      <c r="T443" s="23"/>
      <c r="U443" s="23"/>
      <c r="V443" s="23"/>
      <c r="W443" s="23"/>
      <c r="X443" s="23"/>
      <c r="Y443" s="23"/>
      <c r="Z443" s="23"/>
      <c r="AA443" s="23"/>
      <c r="AB443" s="23"/>
      <c r="AC443" s="23"/>
      <c r="AD443" s="23"/>
      <c r="AE443" s="36"/>
      <c r="AF443" s="356"/>
    </row>
    <row r="444" spans="4:32" x14ac:dyDescent="0.25">
      <c r="D444" s="30"/>
      <c r="E444" s="30"/>
      <c r="F444" s="40"/>
      <c r="G444" s="31"/>
      <c r="H444" s="30"/>
      <c r="I444" s="23"/>
      <c r="J444" s="31"/>
      <c r="K444" s="30"/>
      <c r="L444" s="23"/>
      <c r="M444" s="23"/>
      <c r="N444" s="23"/>
      <c r="O444" s="23"/>
      <c r="P444" s="23"/>
      <c r="Q444" s="23"/>
      <c r="R444" s="23"/>
      <c r="S444" s="23"/>
      <c r="T444" s="23"/>
      <c r="U444" s="23"/>
      <c r="V444" s="23"/>
      <c r="W444" s="23"/>
      <c r="X444" s="23"/>
      <c r="Y444" s="23"/>
      <c r="Z444" s="23"/>
      <c r="AA444" s="23"/>
      <c r="AB444" s="23"/>
      <c r="AC444" s="23"/>
      <c r="AD444" s="23"/>
      <c r="AE444" s="36"/>
      <c r="AF444" s="356"/>
    </row>
    <row r="445" spans="4:32" x14ac:dyDescent="0.25">
      <c r="D445" s="30"/>
      <c r="E445" s="30"/>
      <c r="F445" s="40"/>
      <c r="G445" s="31"/>
      <c r="H445" s="30"/>
      <c r="I445" s="23"/>
      <c r="J445" s="31"/>
      <c r="K445" s="30"/>
      <c r="L445" s="23"/>
      <c r="M445" s="23"/>
      <c r="N445" s="23"/>
      <c r="O445" s="23"/>
      <c r="P445" s="23"/>
      <c r="Q445" s="23"/>
      <c r="R445" s="23"/>
      <c r="S445" s="23"/>
      <c r="T445" s="23"/>
      <c r="U445" s="23"/>
      <c r="V445" s="23"/>
      <c r="W445" s="23"/>
      <c r="X445" s="23"/>
      <c r="Y445" s="23"/>
      <c r="Z445" s="23"/>
      <c r="AA445" s="23"/>
      <c r="AB445" s="23"/>
      <c r="AC445" s="23"/>
      <c r="AD445" s="23"/>
      <c r="AE445" s="36"/>
      <c r="AF445" s="356"/>
    </row>
    <row r="446" spans="4:32" x14ac:dyDescent="0.25">
      <c r="D446" s="30"/>
      <c r="E446" s="30"/>
      <c r="F446" s="40"/>
      <c r="G446" s="31"/>
      <c r="H446" s="30"/>
      <c r="I446" s="23"/>
      <c r="J446" s="31"/>
      <c r="K446" s="30"/>
      <c r="L446" s="23"/>
      <c r="M446" s="23"/>
      <c r="N446" s="23"/>
      <c r="O446" s="23"/>
      <c r="P446" s="23"/>
      <c r="Q446" s="23"/>
      <c r="R446" s="23"/>
      <c r="S446" s="23"/>
      <c r="T446" s="23"/>
      <c r="U446" s="23"/>
      <c r="V446" s="23"/>
      <c r="W446" s="23"/>
      <c r="X446" s="23"/>
      <c r="Y446" s="23"/>
      <c r="Z446" s="23"/>
      <c r="AA446" s="23"/>
      <c r="AB446" s="23"/>
      <c r="AC446" s="23"/>
      <c r="AD446" s="23"/>
      <c r="AE446" s="36"/>
      <c r="AF446" s="356"/>
    </row>
    <row r="447" spans="4:32" x14ac:dyDescent="0.25">
      <c r="D447" s="30"/>
      <c r="E447" s="30"/>
      <c r="F447" s="40"/>
      <c r="G447" s="31"/>
      <c r="H447" s="30"/>
      <c r="I447" s="23"/>
      <c r="J447" s="31"/>
      <c r="K447" s="30"/>
      <c r="L447" s="23"/>
      <c r="M447" s="23"/>
      <c r="N447" s="23"/>
      <c r="O447" s="23"/>
      <c r="P447" s="23"/>
      <c r="Q447" s="23"/>
      <c r="R447" s="23"/>
      <c r="S447" s="23"/>
      <c r="T447" s="23"/>
      <c r="U447" s="23"/>
      <c r="V447" s="23"/>
      <c r="W447" s="23"/>
      <c r="X447" s="23"/>
      <c r="Y447" s="23"/>
      <c r="Z447" s="23"/>
      <c r="AA447" s="23"/>
      <c r="AB447" s="23"/>
      <c r="AC447" s="23"/>
      <c r="AD447" s="23"/>
      <c r="AE447" s="36"/>
      <c r="AF447" s="356"/>
    </row>
    <row r="448" spans="4:32" x14ac:dyDescent="0.25">
      <c r="D448" s="30"/>
      <c r="E448" s="30"/>
      <c r="F448" s="40"/>
      <c r="G448" s="31"/>
      <c r="H448" s="30"/>
      <c r="I448" s="23"/>
      <c r="J448" s="31"/>
      <c r="K448" s="30"/>
      <c r="L448" s="23"/>
      <c r="M448" s="23"/>
      <c r="N448" s="23"/>
      <c r="O448" s="23"/>
      <c r="P448" s="23"/>
      <c r="Q448" s="23"/>
      <c r="R448" s="23"/>
      <c r="S448" s="23"/>
      <c r="T448" s="23"/>
      <c r="U448" s="23"/>
      <c r="V448" s="23"/>
      <c r="W448" s="23"/>
      <c r="X448" s="23"/>
      <c r="Y448" s="23"/>
      <c r="Z448" s="23"/>
      <c r="AA448" s="23"/>
      <c r="AB448" s="23"/>
      <c r="AC448" s="23"/>
      <c r="AD448" s="23"/>
      <c r="AE448" s="36"/>
      <c r="AF448" s="356"/>
    </row>
    <row r="449" spans="4:32" x14ac:dyDescent="0.25">
      <c r="D449" s="30"/>
      <c r="E449" s="30"/>
      <c r="F449" s="40"/>
      <c r="G449" s="31"/>
      <c r="H449" s="30"/>
      <c r="I449" s="23"/>
      <c r="J449" s="31"/>
      <c r="K449" s="30"/>
      <c r="L449" s="23"/>
      <c r="M449" s="23"/>
      <c r="N449" s="23"/>
      <c r="O449" s="23"/>
      <c r="P449" s="23"/>
      <c r="Q449" s="23"/>
      <c r="R449" s="23"/>
      <c r="S449" s="23"/>
      <c r="T449" s="23"/>
      <c r="U449" s="23"/>
      <c r="V449" s="23"/>
      <c r="W449" s="23"/>
      <c r="X449" s="23"/>
      <c r="Y449" s="23"/>
      <c r="Z449" s="23"/>
      <c r="AA449" s="23"/>
      <c r="AB449" s="23"/>
      <c r="AC449" s="23"/>
      <c r="AD449" s="23"/>
      <c r="AE449" s="36"/>
      <c r="AF449" s="356"/>
    </row>
    <row r="450" spans="4:32" x14ac:dyDescent="0.25">
      <c r="D450" s="30"/>
      <c r="E450" s="30"/>
      <c r="F450" s="40"/>
      <c r="G450" s="31"/>
      <c r="H450" s="30"/>
      <c r="I450" s="23"/>
      <c r="J450" s="31"/>
      <c r="K450" s="30"/>
      <c r="L450" s="23"/>
      <c r="M450" s="23"/>
      <c r="N450" s="23"/>
      <c r="O450" s="23"/>
      <c r="P450" s="23"/>
      <c r="Q450" s="23"/>
      <c r="R450" s="23"/>
      <c r="S450" s="23"/>
      <c r="T450" s="23"/>
      <c r="U450" s="23"/>
      <c r="V450" s="23"/>
      <c r="W450" s="23"/>
      <c r="X450" s="23"/>
      <c r="Y450" s="23"/>
      <c r="Z450" s="23"/>
      <c r="AA450" s="23"/>
      <c r="AB450" s="23"/>
      <c r="AC450" s="23"/>
      <c r="AD450" s="23"/>
      <c r="AE450" s="36"/>
      <c r="AF450" s="356"/>
    </row>
    <row r="451" spans="4:32" x14ac:dyDescent="0.25">
      <c r="D451" s="30"/>
      <c r="E451" s="30"/>
      <c r="F451" s="40"/>
      <c r="G451" s="31"/>
      <c r="H451" s="30"/>
      <c r="I451" s="23"/>
      <c r="J451" s="31"/>
      <c r="K451" s="30"/>
      <c r="L451" s="23"/>
      <c r="M451" s="23"/>
      <c r="N451" s="23"/>
      <c r="O451" s="23"/>
      <c r="P451" s="23"/>
      <c r="Q451" s="23"/>
      <c r="R451" s="23"/>
      <c r="S451" s="23"/>
      <c r="T451" s="23"/>
      <c r="U451" s="23"/>
      <c r="V451" s="23"/>
      <c r="W451" s="23"/>
      <c r="X451" s="23"/>
      <c r="Y451" s="23"/>
      <c r="Z451" s="23"/>
      <c r="AA451" s="23"/>
      <c r="AB451" s="23"/>
      <c r="AC451" s="23"/>
      <c r="AD451" s="23"/>
      <c r="AE451" s="36"/>
      <c r="AF451" s="356"/>
    </row>
    <row r="452" spans="4:32" x14ac:dyDescent="0.25">
      <c r="D452" s="30"/>
      <c r="E452" s="30"/>
      <c r="F452" s="40"/>
      <c r="G452" s="31"/>
      <c r="H452" s="30"/>
      <c r="I452" s="23"/>
      <c r="J452" s="31"/>
      <c r="K452" s="30"/>
      <c r="L452" s="23"/>
      <c r="M452" s="23"/>
      <c r="N452" s="23"/>
      <c r="O452" s="23"/>
      <c r="P452" s="23"/>
      <c r="Q452" s="23"/>
      <c r="R452" s="23"/>
      <c r="S452" s="23"/>
      <c r="T452" s="23"/>
      <c r="U452" s="23"/>
      <c r="V452" s="23"/>
      <c r="W452" s="23"/>
      <c r="X452" s="23"/>
      <c r="Y452" s="23"/>
      <c r="Z452" s="23"/>
      <c r="AA452" s="23"/>
      <c r="AB452" s="23"/>
      <c r="AC452" s="23"/>
      <c r="AD452" s="23"/>
      <c r="AE452" s="36"/>
      <c r="AF452" s="356"/>
    </row>
    <row r="453" spans="4:32" x14ac:dyDescent="0.25">
      <c r="D453" s="30"/>
      <c r="E453" s="30"/>
      <c r="F453" s="40"/>
      <c r="G453" s="31"/>
      <c r="H453" s="30"/>
      <c r="I453" s="23"/>
      <c r="J453" s="31"/>
      <c r="K453" s="30"/>
      <c r="L453" s="23"/>
      <c r="M453" s="23"/>
      <c r="N453" s="23"/>
      <c r="O453" s="23"/>
      <c r="P453" s="23"/>
      <c r="Q453" s="23"/>
      <c r="R453" s="23"/>
      <c r="S453" s="23"/>
      <c r="T453" s="23"/>
      <c r="U453" s="23"/>
      <c r="V453" s="23"/>
      <c r="W453" s="23"/>
      <c r="X453" s="23"/>
      <c r="Y453" s="23"/>
      <c r="Z453" s="23"/>
      <c r="AA453" s="23"/>
      <c r="AB453" s="23"/>
      <c r="AC453" s="23"/>
      <c r="AD453" s="23"/>
      <c r="AE453" s="36"/>
      <c r="AF453" s="356"/>
    </row>
    <row r="454" spans="4:32" x14ac:dyDescent="0.25">
      <c r="D454" s="30"/>
      <c r="E454" s="30"/>
      <c r="F454" s="40"/>
      <c r="G454" s="31"/>
      <c r="H454" s="30"/>
      <c r="I454" s="23"/>
      <c r="J454" s="31"/>
      <c r="K454" s="30"/>
      <c r="L454" s="23"/>
      <c r="M454" s="23"/>
      <c r="N454" s="23"/>
      <c r="O454" s="23"/>
      <c r="P454" s="23"/>
      <c r="Q454" s="23"/>
      <c r="R454" s="23"/>
      <c r="S454" s="23"/>
      <c r="T454" s="23"/>
      <c r="U454" s="23"/>
      <c r="V454" s="23"/>
      <c r="W454" s="23"/>
      <c r="X454" s="23"/>
      <c r="Y454" s="23"/>
      <c r="Z454" s="23"/>
      <c r="AA454" s="23"/>
      <c r="AB454" s="23"/>
      <c r="AC454" s="23"/>
      <c r="AD454" s="23"/>
      <c r="AE454" s="36"/>
      <c r="AF454" s="356"/>
    </row>
    <row r="455" spans="4:32" x14ac:dyDescent="0.25">
      <c r="D455" s="30"/>
      <c r="E455" s="30"/>
      <c r="F455" s="40"/>
      <c r="G455" s="31"/>
      <c r="H455" s="30"/>
      <c r="I455" s="23"/>
      <c r="J455" s="31"/>
      <c r="K455" s="30"/>
      <c r="L455" s="23"/>
      <c r="M455" s="23"/>
      <c r="N455" s="23"/>
      <c r="O455" s="23"/>
      <c r="P455" s="23"/>
      <c r="Q455" s="23"/>
      <c r="R455" s="23"/>
      <c r="S455" s="23"/>
      <c r="T455" s="23"/>
      <c r="U455" s="23"/>
      <c r="V455" s="23"/>
      <c r="W455" s="23"/>
      <c r="X455" s="23"/>
      <c r="Y455" s="23"/>
      <c r="Z455" s="23"/>
      <c r="AA455" s="23"/>
      <c r="AB455" s="23"/>
      <c r="AC455" s="23"/>
      <c r="AD455" s="23"/>
      <c r="AE455" s="36"/>
      <c r="AF455" s="356"/>
    </row>
    <row r="456" spans="4:32" x14ac:dyDescent="0.25">
      <c r="D456" s="30"/>
      <c r="E456" s="30"/>
      <c r="F456" s="40"/>
      <c r="G456" s="31"/>
      <c r="H456" s="30"/>
      <c r="I456" s="23"/>
      <c r="J456" s="31"/>
      <c r="K456" s="30"/>
      <c r="L456" s="23"/>
      <c r="M456" s="23"/>
      <c r="N456" s="23"/>
      <c r="O456" s="23"/>
      <c r="P456" s="23"/>
      <c r="Q456" s="23"/>
      <c r="R456" s="23"/>
      <c r="S456" s="23"/>
      <c r="T456" s="23"/>
      <c r="U456" s="23"/>
      <c r="V456" s="23"/>
      <c r="W456" s="23"/>
      <c r="X456" s="23"/>
      <c r="Y456" s="23"/>
      <c r="Z456" s="23"/>
      <c r="AA456" s="23"/>
      <c r="AB456" s="23"/>
      <c r="AC456" s="23"/>
      <c r="AD456" s="23"/>
      <c r="AE456" s="36"/>
      <c r="AF456" s="356"/>
    </row>
    <row r="457" spans="4:32" x14ac:dyDescent="0.25">
      <c r="D457" s="30"/>
      <c r="E457" s="30"/>
      <c r="F457" s="40"/>
      <c r="G457" s="31"/>
      <c r="H457" s="30"/>
      <c r="I457" s="23"/>
      <c r="J457" s="31"/>
      <c r="K457" s="30"/>
      <c r="L457" s="23"/>
      <c r="M457" s="23"/>
      <c r="N457" s="23"/>
      <c r="O457" s="23"/>
      <c r="P457" s="23"/>
      <c r="Q457" s="23"/>
      <c r="R457" s="23"/>
      <c r="S457" s="23"/>
      <c r="T457" s="23"/>
      <c r="U457" s="23"/>
      <c r="V457" s="23"/>
      <c r="W457" s="23"/>
      <c r="X457" s="23"/>
      <c r="Y457" s="23"/>
      <c r="Z457" s="23"/>
      <c r="AA457" s="23"/>
      <c r="AB457" s="23"/>
      <c r="AC457" s="23"/>
      <c r="AD457" s="23"/>
      <c r="AE457" s="36"/>
      <c r="AF457" s="356"/>
    </row>
    <row r="458" spans="4:32" x14ac:dyDescent="0.25">
      <c r="D458" s="30"/>
      <c r="E458" s="30"/>
      <c r="F458" s="40"/>
      <c r="G458" s="31"/>
      <c r="H458" s="30"/>
      <c r="I458" s="23"/>
      <c r="J458" s="31"/>
      <c r="K458" s="30"/>
      <c r="L458" s="23"/>
      <c r="M458" s="23"/>
      <c r="N458" s="23"/>
      <c r="O458" s="23"/>
      <c r="P458" s="23"/>
      <c r="Q458" s="23"/>
      <c r="R458" s="23"/>
      <c r="S458" s="23"/>
      <c r="T458" s="23"/>
      <c r="U458" s="23"/>
      <c r="V458" s="23"/>
      <c r="W458" s="23"/>
      <c r="X458" s="23"/>
      <c r="Y458" s="23"/>
      <c r="Z458" s="23"/>
      <c r="AA458" s="23"/>
      <c r="AB458" s="23"/>
      <c r="AC458" s="23"/>
      <c r="AD458" s="23"/>
      <c r="AE458" s="36"/>
      <c r="AF458" s="356"/>
    </row>
    <row r="459" spans="4:32" x14ac:dyDescent="0.25">
      <c r="D459" s="30"/>
      <c r="E459" s="30"/>
      <c r="F459" s="40"/>
      <c r="G459" s="31"/>
      <c r="H459" s="30"/>
      <c r="I459" s="23"/>
      <c r="J459" s="31"/>
      <c r="K459" s="30"/>
      <c r="L459" s="23"/>
      <c r="M459" s="23"/>
      <c r="N459" s="23"/>
      <c r="O459" s="23"/>
      <c r="P459" s="23"/>
      <c r="Q459" s="23"/>
      <c r="R459" s="23"/>
      <c r="S459" s="23"/>
      <c r="T459" s="23"/>
      <c r="U459" s="23"/>
      <c r="V459" s="23"/>
      <c r="W459" s="23"/>
      <c r="X459" s="23"/>
      <c r="Y459" s="23"/>
      <c r="Z459" s="23"/>
      <c r="AA459" s="23"/>
      <c r="AB459" s="23"/>
      <c r="AC459" s="23"/>
      <c r="AD459" s="23"/>
      <c r="AE459" s="36"/>
      <c r="AF459" s="356"/>
    </row>
    <row r="460" spans="4:32" x14ac:dyDescent="0.25">
      <c r="D460" s="30"/>
      <c r="E460" s="30"/>
      <c r="F460" s="40"/>
      <c r="G460" s="31"/>
      <c r="H460" s="30"/>
      <c r="I460" s="23"/>
      <c r="J460" s="31"/>
      <c r="K460" s="30"/>
      <c r="L460" s="23"/>
      <c r="M460" s="23"/>
      <c r="N460" s="23"/>
      <c r="O460" s="23"/>
      <c r="P460" s="23"/>
      <c r="Q460" s="23"/>
      <c r="R460" s="23"/>
      <c r="S460" s="23"/>
      <c r="T460" s="23"/>
      <c r="U460" s="23"/>
      <c r="V460" s="23"/>
      <c r="W460" s="23"/>
      <c r="X460" s="23"/>
      <c r="Y460" s="23"/>
      <c r="Z460" s="23"/>
      <c r="AA460" s="23"/>
      <c r="AB460" s="23"/>
      <c r="AC460" s="23"/>
      <c r="AD460" s="23"/>
      <c r="AE460" s="36"/>
      <c r="AF460" s="356"/>
    </row>
    <row r="461" spans="4:32" x14ac:dyDescent="0.25">
      <c r="D461" s="30"/>
      <c r="E461" s="30"/>
      <c r="F461" s="40"/>
      <c r="G461" s="31"/>
      <c r="H461" s="30"/>
      <c r="I461" s="23"/>
      <c r="J461" s="31"/>
      <c r="K461" s="30"/>
      <c r="L461" s="23"/>
      <c r="M461" s="23"/>
      <c r="N461" s="23"/>
      <c r="O461" s="23"/>
      <c r="P461" s="23"/>
      <c r="Q461" s="23"/>
      <c r="R461" s="23"/>
      <c r="S461" s="23"/>
      <c r="T461" s="23"/>
      <c r="U461" s="23"/>
      <c r="V461" s="23"/>
      <c r="W461" s="23"/>
      <c r="X461" s="23"/>
      <c r="Y461" s="23"/>
      <c r="Z461" s="23"/>
      <c r="AA461" s="23"/>
      <c r="AB461" s="23"/>
      <c r="AC461" s="23"/>
      <c r="AD461" s="23"/>
      <c r="AE461" s="36"/>
      <c r="AF461" s="356"/>
    </row>
    <row r="462" spans="4:32" x14ac:dyDescent="0.25">
      <c r="D462" s="30"/>
      <c r="E462" s="30"/>
      <c r="F462" s="40"/>
      <c r="G462" s="31"/>
      <c r="H462" s="30"/>
      <c r="I462" s="23"/>
      <c r="J462" s="31"/>
      <c r="K462" s="30"/>
      <c r="L462" s="23"/>
      <c r="M462" s="23"/>
      <c r="N462" s="23"/>
      <c r="O462" s="23"/>
      <c r="P462" s="23"/>
      <c r="Q462" s="23"/>
      <c r="R462" s="23"/>
      <c r="S462" s="23"/>
      <c r="T462" s="23"/>
      <c r="U462" s="23"/>
      <c r="V462" s="23"/>
      <c r="W462" s="23"/>
      <c r="X462" s="23"/>
      <c r="Y462" s="23"/>
      <c r="Z462" s="23"/>
      <c r="AA462" s="23"/>
      <c r="AB462" s="23"/>
      <c r="AC462" s="23"/>
      <c r="AD462" s="23"/>
      <c r="AE462" s="36"/>
      <c r="AF462" s="356"/>
    </row>
    <row r="463" spans="4:32" x14ac:dyDescent="0.25">
      <c r="D463" s="30"/>
      <c r="E463" s="30"/>
      <c r="F463" s="40"/>
      <c r="G463" s="31"/>
      <c r="H463" s="30"/>
      <c r="I463" s="23"/>
      <c r="J463" s="31"/>
      <c r="K463" s="30"/>
      <c r="L463" s="23"/>
      <c r="M463" s="23"/>
      <c r="N463" s="23"/>
      <c r="O463" s="23"/>
      <c r="P463" s="23"/>
      <c r="Q463" s="23"/>
      <c r="R463" s="23"/>
      <c r="S463" s="23"/>
      <c r="T463" s="23"/>
      <c r="U463" s="23"/>
      <c r="V463" s="23"/>
      <c r="W463" s="23"/>
      <c r="X463" s="23"/>
      <c r="Y463" s="23"/>
      <c r="Z463" s="23"/>
      <c r="AA463" s="23"/>
      <c r="AB463" s="23"/>
      <c r="AC463" s="23"/>
      <c r="AD463" s="23"/>
      <c r="AE463" s="36"/>
      <c r="AF463" s="356"/>
    </row>
    <row r="464" spans="4:32" x14ac:dyDescent="0.25">
      <c r="D464" s="30"/>
      <c r="E464" s="30"/>
      <c r="F464" s="40"/>
      <c r="G464" s="31"/>
      <c r="H464" s="30"/>
      <c r="I464" s="23"/>
      <c r="J464" s="31"/>
      <c r="K464" s="30"/>
      <c r="L464" s="23"/>
      <c r="M464" s="23"/>
      <c r="N464" s="23"/>
      <c r="O464" s="23"/>
      <c r="P464" s="23"/>
      <c r="Q464" s="23"/>
      <c r="R464" s="23"/>
      <c r="S464" s="23"/>
      <c r="T464" s="23"/>
      <c r="U464" s="23"/>
      <c r="V464" s="23"/>
      <c r="W464" s="23"/>
      <c r="X464" s="23"/>
      <c r="Y464" s="23"/>
      <c r="Z464" s="23"/>
      <c r="AA464" s="23"/>
      <c r="AB464" s="23"/>
      <c r="AC464" s="23"/>
      <c r="AD464" s="23"/>
      <c r="AE464" s="36"/>
      <c r="AF464" s="356"/>
    </row>
    <row r="465" spans="4:32" x14ac:dyDescent="0.25">
      <c r="D465" s="30"/>
      <c r="E465" s="30"/>
      <c r="F465" s="40"/>
      <c r="G465" s="31"/>
      <c r="H465" s="30"/>
      <c r="I465" s="23"/>
      <c r="J465" s="31"/>
      <c r="K465" s="30"/>
      <c r="L465" s="23"/>
      <c r="M465" s="23"/>
      <c r="N465" s="23"/>
      <c r="O465" s="23"/>
      <c r="P465" s="23"/>
      <c r="Q465" s="23"/>
      <c r="R465" s="23"/>
      <c r="S465" s="23"/>
      <c r="T465" s="23"/>
      <c r="U465" s="23"/>
      <c r="V465" s="23"/>
      <c r="W465" s="23"/>
      <c r="X465" s="23"/>
      <c r="Y465" s="23"/>
      <c r="Z465" s="23"/>
      <c r="AA465" s="23"/>
      <c r="AB465" s="23"/>
      <c r="AC465" s="23"/>
      <c r="AD465" s="23"/>
      <c r="AE465" s="36"/>
      <c r="AF465" s="356"/>
    </row>
    <row r="466" spans="4:32" x14ac:dyDescent="0.25">
      <c r="D466" s="30"/>
      <c r="E466" s="30"/>
      <c r="F466" s="40"/>
      <c r="G466" s="31"/>
      <c r="H466" s="30"/>
      <c r="I466" s="23"/>
      <c r="J466" s="31"/>
      <c r="K466" s="30"/>
      <c r="L466" s="23"/>
      <c r="M466" s="23"/>
      <c r="N466" s="23"/>
      <c r="O466" s="23"/>
      <c r="P466" s="23"/>
      <c r="Q466" s="23"/>
      <c r="R466" s="23"/>
      <c r="S466" s="23"/>
      <c r="T466" s="23"/>
      <c r="U466" s="23"/>
      <c r="V466" s="23"/>
      <c r="W466" s="23"/>
      <c r="X466" s="23"/>
      <c r="Y466" s="23"/>
      <c r="Z466" s="23"/>
      <c r="AA466" s="23"/>
      <c r="AB466" s="23"/>
      <c r="AC466" s="23"/>
      <c r="AD466" s="23"/>
      <c r="AE466" s="36"/>
      <c r="AF466" s="356"/>
    </row>
    <row r="467" spans="4:32" x14ac:dyDescent="0.25">
      <c r="D467" s="30"/>
      <c r="E467" s="30"/>
      <c r="F467" s="40"/>
      <c r="G467" s="31"/>
      <c r="H467" s="30"/>
      <c r="I467" s="23"/>
      <c r="J467" s="31"/>
      <c r="K467" s="30"/>
      <c r="L467" s="23"/>
      <c r="M467" s="23"/>
      <c r="N467" s="23"/>
      <c r="O467" s="23"/>
      <c r="P467" s="23"/>
      <c r="Q467" s="23"/>
      <c r="R467" s="23"/>
      <c r="S467" s="23"/>
      <c r="T467" s="23"/>
      <c r="U467" s="23"/>
      <c r="V467" s="23"/>
      <c r="W467" s="23"/>
      <c r="X467" s="23"/>
      <c r="Y467" s="23"/>
      <c r="Z467" s="23"/>
      <c r="AA467" s="23"/>
      <c r="AB467" s="23"/>
      <c r="AC467" s="23"/>
      <c r="AD467" s="23"/>
      <c r="AE467" s="36"/>
      <c r="AF467" s="356"/>
    </row>
    <row r="468" spans="4:32" x14ac:dyDescent="0.25">
      <c r="D468" s="30"/>
      <c r="E468" s="30"/>
      <c r="F468" s="40"/>
      <c r="G468" s="31"/>
      <c r="H468" s="30"/>
      <c r="I468" s="23"/>
      <c r="J468" s="31"/>
      <c r="K468" s="30"/>
      <c r="L468" s="23"/>
      <c r="M468" s="23"/>
      <c r="N468" s="23"/>
      <c r="O468" s="23"/>
      <c r="P468" s="23"/>
      <c r="Q468" s="23"/>
      <c r="R468" s="23"/>
      <c r="S468" s="23"/>
      <c r="T468" s="23"/>
      <c r="U468" s="23"/>
      <c r="V468" s="23"/>
      <c r="W468" s="23"/>
      <c r="X468" s="23"/>
      <c r="Y468" s="23"/>
      <c r="Z468" s="23"/>
      <c r="AA468" s="23"/>
      <c r="AB468" s="23"/>
      <c r="AC468" s="23"/>
      <c r="AD468" s="23"/>
      <c r="AE468" s="36"/>
      <c r="AF468" s="356"/>
    </row>
    <row r="469" spans="4:32" x14ac:dyDescent="0.25">
      <c r="D469" s="30"/>
      <c r="E469" s="30"/>
      <c r="F469" s="40"/>
      <c r="G469" s="31"/>
      <c r="H469" s="30"/>
      <c r="I469" s="23"/>
      <c r="J469" s="31"/>
      <c r="K469" s="30"/>
      <c r="L469" s="23"/>
      <c r="M469" s="23"/>
      <c r="N469" s="23"/>
      <c r="O469" s="23"/>
      <c r="P469" s="23"/>
      <c r="Q469" s="23"/>
      <c r="R469" s="23"/>
      <c r="S469" s="23"/>
      <c r="T469" s="23"/>
      <c r="U469" s="23"/>
      <c r="V469" s="23"/>
      <c r="W469" s="23"/>
      <c r="X469" s="23"/>
      <c r="Y469" s="23"/>
      <c r="Z469" s="23"/>
      <c r="AA469" s="23"/>
      <c r="AB469" s="23"/>
      <c r="AC469" s="23"/>
      <c r="AD469" s="23"/>
      <c r="AE469" s="36"/>
      <c r="AF469" s="356"/>
    </row>
    <row r="470" spans="4:32" x14ac:dyDescent="0.25">
      <c r="D470" s="30"/>
      <c r="E470" s="30"/>
      <c r="F470" s="40"/>
      <c r="G470" s="31"/>
      <c r="H470" s="30"/>
      <c r="I470" s="23"/>
      <c r="J470" s="31"/>
      <c r="K470" s="30"/>
      <c r="L470" s="23"/>
      <c r="M470" s="23"/>
      <c r="N470" s="23"/>
      <c r="O470" s="23"/>
      <c r="P470" s="23"/>
      <c r="Q470" s="23"/>
      <c r="R470" s="23"/>
      <c r="S470" s="23"/>
      <c r="T470" s="23"/>
      <c r="U470" s="23"/>
      <c r="V470" s="23"/>
      <c r="W470" s="23"/>
      <c r="X470" s="23"/>
      <c r="Y470" s="23"/>
      <c r="Z470" s="23"/>
      <c r="AA470" s="23"/>
      <c r="AB470" s="23"/>
      <c r="AC470" s="23"/>
      <c r="AD470" s="23"/>
      <c r="AE470" s="36"/>
      <c r="AF470" s="356"/>
    </row>
    <row r="471" spans="4:32" x14ac:dyDescent="0.25">
      <c r="D471" s="30"/>
      <c r="E471" s="30"/>
      <c r="F471" s="40"/>
      <c r="G471" s="31"/>
      <c r="H471" s="30"/>
      <c r="I471" s="23"/>
      <c r="J471" s="31"/>
      <c r="K471" s="30"/>
      <c r="L471" s="23"/>
      <c r="M471" s="23"/>
      <c r="N471" s="23"/>
      <c r="O471" s="23"/>
      <c r="P471" s="23"/>
      <c r="Q471" s="23"/>
      <c r="R471" s="23"/>
      <c r="S471" s="23"/>
      <c r="T471" s="23"/>
      <c r="U471" s="23"/>
      <c r="V471" s="23"/>
      <c r="W471" s="23"/>
      <c r="X471" s="23"/>
      <c r="Y471" s="23"/>
      <c r="Z471" s="23"/>
      <c r="AA471" s="23"/>
      <c r="AB471" s="23"/>
      <c r="AC471" s="23"/>
      <c r="AD471" s="23"/>
      <c r="AE471" s="36"/>
      <c r="AF471" s="356"/>
    </row>
    <row r="472" spans="4:32" x14ac:dyDescent="0.25">
      <c r="D472" s="30"/>
      <c r="E472" s="30"/>
      <c r="F472" s="40"/>
      <c r="G472" s="31"/>
      <c r="H472" s="30"/>
      <c r="I472" s="23"/>
      <c r="J472" s="31"/>
      <c r="K472" s="30"/>
      <c r="L472" s="23"/>
      <c r="M472" s="23"/>
      <c r="N472" s="23"/>
      <c r="O472" s="23"/>
      <c r="P472" s="23"/>
      <c r="Q472" s="23"/>
      <c r="R472" s="23"/>
      <c r="S472" s="23"/>
      <c r="T472" s="23"/>
      <c r="U472" s="23"/>
      <c r="V472" s="23"/>
      <c r="W472" s="23"/>
      <c r="X472" s="23"/>
      <c r="Y472" s="23"/>
      <c r="Z472" s="23"/>
      <c r="AA472" s="23"/>
      <c r="AB472" s="23"/>
      <c r="AC472" s="23"/>
      <c r="AD472" s="23"/>
      <c r="AE472" s="36"/>
      <c r="AF472" s="356"/>
    </row>
    <row r="473" spans="4:32" x14ac:dyDescent="0.25">
      <c r="D473" s="30"/>
      <c r="E473" s="30"/>
      <c r="F473" s="40"/>
      <c r="G473" s="31"/>
      <c r="H473" s="30"/>
      <c r="I473" s="23"/>
      <c r="J473" s="31"/>
      <c r="K473" s="30"/>
      <c r="L473" s="23"/>
      <c r="M473" s="23"/>
      <c r="N473" s="23"/>
      <c r="O473" s="23"/>
      <c r="P473" s="23"/>
      <c r="Q473" s="23"/>
      <c r="R473" s="23"/>
      <c r="S473" s="23"/>
      <c r="T473" s="23"/>
      <c r="U473" s="23"/>
      <c r="V473" s="23"/>
      <c r="W473" s="23"/>
      <c r="X473" s="23"/>
      <c r="Y473" s="23"/>
      <c r="Z473" s="23"/>
      <c r="AA473" s="23"/>
      <c r="AB473" s="23"/>
      <c r="AC473" s="23"/>
      <c r="AD473" s="23"/>
      <c r="AE473" s="36"/>
      <c r="AF473" s="356"/>
    </row>
    <row r="474" spans="4:32" x14ac:dyDescent="0.25">
      <c r="D474" s="30"/>
      <c r="E474" s="30"/>
      <c r="F474" s="40"/>
      <c r="G474" s="31"/>
      <c r="H474" s="30"/>
      <c r="I474" s="23"/>
      <c r="J474" s="31"/>
      <c r="K474" s="30"/>
      <c r="L474" s="23"/>
      <c r="M474" s="23"/>
      <c r="N474" s="23"/>
      <c r="O474" s="23"/>
      <c r="P474" s="23"/>
      <c r="Q474" s="23"/>
      <c r="R474" s="23"/>
      <c r="S474" s="23"/>
      <c r="T474" s="23"/>
      <c r="U474" s="23"/>
      <c r="V474" s="23"/>
      <c r="W474" s="23"/>
      <c r="X474" s="23"/>
      <c r="Y474" s="23"/>
      <c r="Z474" s="23"/>
      <c r="AA474" s="23"/>
      <c r="AB474" s="23"/>
      <c r="AC474" s="23"/>
      <c r="AD474" s="23"/>
      <c r="AE474" s="36"/>
      <c r="AF474" s="356"/>
    </row>
    <row r="475" spans="4:32" x14ac:dyDescent="0.25">
      <c r="D475" s="30"/>
      <c r="E475" s="30"/>
      <c r="F475" s="40"/>
      <c r="G475" s="31"/>
      <c r="H475" s="30"/>
      <c r="I475" s="23"/>
      <c r="J475" s="31"/>
      <c r="K475" s="30"/>
      <c r="L475" s="23"/>
      <c r="M475" s="23"/>
      <c r="N475" s="23"/>
      <c r="O475" s="23"/>
      <c r="P475" s="23"/>
      <c r="Q475" s="23"/>
      <c r="R475" s="23"/>
      <c r="S475" s="23"/>
      <c r="T475" s="23"/>
      <c r="U475" s="23"/>
      <c r="V475" s="23"/>
      <c r="W475" s="23"/>
      <c r="X475" s="23"/>
      <c r="Y475" s="23"/>
      <c r="Z475" s="23"/>
      <c r="AA475" s="23"/>
      <c r="AB475" s="23"/>
      <c r="AC475" s="23"/>
      <c r="AD475" s="23"/>
      <c r="AE475" s="36"/>
      <c r="AF475" s="356"/>
    </row>
    <row r="476" spans="4:32" x14ac:dyDescent="0.25">
      <c r="D476" s="30"/>
      <c r="E476" s="30"/>
      <c r="F476" s="40"/>
      <c r="G476" s="31"/>
      <c r="H476" s="30"/>
      <c r="I476" s="23"/>
      <c r="J476" s="31"/>
      <c r="K476" s="30"/>
      <c r="L476" s="23"/>
      <c r="M476" s="23"/>
      <c r="N476" s="23"/>
      <c r="O476" s="23"/>
      <c r="P476" s="23"/>
      <c r="Q476" s="23"/>
      <c r="R476" s="23"/>
      <c r="S476" s="23"/>
      <c r="T476" s="23"/>
      <c r="U476" s="23"/>
      <c r="V476" s="23"/>
      <c r="W476" s="23"/>
      <c r="X476" s="23"/>
      <c r="Y476" s="23"/>
      <c r="Z476" s="23"/>
      <c r="AA476" s="23"/>
      <c r="AB476" s="23"/>
      <c r="AC476" s="23"/>
      <c r="AD476" s="23"/>
      <c r="AE476" s="36"/>
      <c r="AF476" s="356"/>
    </row>
    <row r="477" spans="4:32" x14ac:dyDescent="0.25">
      <c r="D477" s="30"/>
      <c r="E477" s="30"/>
      <c r="F477" s="40"/>
      <c r="G477" s="31"/>
      <c r="H477" s="30"/>
      <c r="I477" s="23"/>
      <c r="J477" s="31"/>
      <c r="K477" s="30"/>
      <c r="L477" s="23"/>
      <c r="M477" s="23"/>
      <c r="N477" s="23"/>
      <c r="O477" s="23"/>
      <c r="P477" s="23"/>
      <c r="Q477" s="23"/>
      <c r="R477" s="23"/>
      <c r="S477" s="23"/>
      <c r="T477" s="23"/>
      <c r="U477" s="23"/>
      <c r="V477" s="23"/>
      <c r="W477" s="23"/>
      <c r="X477" s="23"/>
      <c r="Y477" s="23"/>
      <c r="Z477" s="23"/>
      <c r="AA477" s="23"/>
      <c r="AB477" s="23"/>
      <c r="AC477" s="23"/>
      <c r="AD477" s="23"/>
      <c r="AE477" s="36"/>
      <c r="AF477" s="356"/>
    </row>
    <row r="478" spans="4:32" x14ac:dyDescent="0.25">
      <c r="D478" s="30"/>
      <c r="E478" s="30"/>
      <c r="F478" s="40"/>
      <c r="G478" s="31"/>
      <c r="H478" s="30"/>
      <c r="I478" s="23"/>
      <c r="J478" s="31"/>
      <c r="K478" s="30"/>
      <c r="L478" s="23"/>
      <c r="M478" s="23"/>
      <c r="N478" s="23"/>
      <c r="O478" s="23"/>
      <c r="P478" s="23"/>
      <c r="Q478" s="23"/>
      <c r="R478" s="23"/>
      <c r="S478" s="23"/>
      <c r="T478" s="23"/>
      <c r="U478" s="23"/>
      <c r="V478" s="23"/>
      <c r="W478" s="23"/>
      <c r="X478" s="23"/>
      <c r="Y478" s="23"/>
      <c r="Z478" s="23"/>
      <c r="AA478" s="23"/>
      <c r="AB478" s="23"/>
      <c r="AC478" s="23"/>
      <c r="AD478" s="23"/>
      <c r="AE478" s="36"/>
      <c r="AF478" s="356"/>
    </row>
    <row r="479" spans="4:32" x14ac:dyDescent="0.25">
      <c r="D479" s="30"/>
      <c r="E479" s="30"/>
      <c r="F479" s="40"/>
      <c r="G479" s="31"/>
      <c r="H479" s="30"/>
      <c r="I479" s="23"/>
      <c r="J479" s="31"/>
      <c r="K479" s="30"/>
      <c r="L479" s="23"/>
      <c r="M479" s="23"/>
      <c r="N479" s="23"/>
      <c r="O479" s="23"/>
      <c r="P479" s="23"/>
      <c r="Q479" s="23"/>
      <c r="R479" s="23"/>
      <c r="S479" s="23"/>
      <c r="T479" s="23"/>
      <c r="U479" s="23"/>
      <c r="V479" s="23"/>
      <c r="W479" s="23"/>
      <c r="X479" s="23"/>
      <c r="Y479" s="23"/>
      <c r="Z479" s="23"/>
      <c r="AA479" s="23"/>
      <c r="AB479" s="23"/>
      <c r="AC479" s="23"/>
      <c r="AD479" s="23"/>
      <c r="AE479" s="36"/>
      <c r="AF479" s="356"/>
    </row>
    <row r="480" spans="4:32" x14ac:dyDescent="0.25">
      <c r="D480" s="30"/>
      <c r="E480" s="30"/>
      <c r="F480" s="40"/>
      <c r="G480" s="31"/>
      <c r="H480" s="30"/>
      <c r="I480" s="23"/>
      <c r="J480" s="31"/>
      <c r="K480" s="30"/>
      <c r="L480" s="23"/>
      <c r="M480" s="23"/>
      <c r="N480" s="23"/>
      <c r="O480" s="23"/>
      <c r="P480" s="23"/>
      <c r="Q480" s="23"/>
      <c r="R480" s="23"/>
      <c r="S480" s="23"/>
      <c r="T480" s="23"/>
      <c r="U480" s="23"/>
      <c r="V480" s="23"/>
      <c r="W480" s="23"/>
      <c r="X480" s="23"/>
      <c r="Y480" s="23"/>
      <c r="Z480" s="23"/>
      <c r="AA480" s="23"/>
      <c r="AB480" s="23"/>
      <c r="AC480" s="23"/>
      <c r="AD480" s="23"/>
      <c r="AE480" s="36"/>
      <c r="AF480" s="356"/>
    </row>
    <row r="481" spans="4:32" x14ac:dyDescent="0.25">
      <c r="D481" s="30"/>
      <c r="E481" s="30"/>
      <c r="F481" s="40"/>
      <c r="G481" s="31"/>
      <c r="H481" s="30"/>
      <c r="I481" s="23"/>
      <c r="J481" s="31"/>
      <c r="K481" s="30"/>
      <c r="L481" s="23"/>
      <c r="M481" s="23"/>
      <c r="N481" s="23"/>
      <c r="O481" s="23"/>
      <c r="P481" s="23"/>
      <c r="Q481" s="23"/>
      <c r="R481" s="23"/>
      <c r="S481" s="23"/>
      <c r="T481" s="23"/>
      <c r="U481" s="23"/>
      <c r="V481" s="23"/>
      <c r="W481" s="23"/>
      <c r="X481" s="23"/>
      <c r="Y481" s="23"/>
      <c r="Z481" s="23"/>
      <c r="AA481" s="23"/>
      <c r="AB481" s="23"/>
      <c r="AC481" s="23"/>
      <c r="AD481" s="23"/>
      <c r="AE481" s="36"/>
      <c r="AF481" s="356"/>
    </row>
    <row r="482" spans="4:32" x14ac:dyDescent="0.25">
      <c r="D482" s="30"/>
      <c r="E482" s="30"/>
      <c r="F482" s="40"/>
      <c r="G482" s="31"/>
      <c r="H482" s="30"/>
      <c r="I482" s="23"/>
      <c r="J482" s="31"/>
      <c r="K482" s="30"/>
      <c r="L482" s="23"/>
      <c r="M482" s="23"/>
      <c r="N482" s="23"/>
      <c r="O482" s="23"/>
      <c r="P482" s="23"/>
      <c r="Q482" s="23"/>
      <c r="R482" s="23"/>
      <c r="S482" s="23"/>
      <c r="T482" s="23"/>
      <c r="U482" s="23"/>
      <c r="V482" s="23"/>
      <c r="W482" s="23"/>
      <c r="X482" s="23"/>
      <c r="Y482" s="23"/>
      <c r="Z482" s="23"/>
      <c r="AA482" s="23"/>
      <c r="AB482" s="23"/>
      <c r="AC482" s="23"/>
      <c r="AD482" s="23"/>
      <c r="AE482" s="36"/>
      <c r="AF482" s="356"/>
    </row>
    <row r="483" spans="4:32" x14ac:dyDescent="0.25">
      <c r="D483" s="30"/>
      <c r="E483" s="30"/>
      <c r="F483" s="40"/>
      <c r="G483" s="31"/>
      <c r="H483" s="30"/>
      <c r="I483" s="23"/>
      <c r="J483" s="31"/>
      <c r="K483" s="30"/>
      <c r="L483" s="23"/>
      <c r="M483" s="23"/>
      <c r="N483" s="23"/>
      <c r="O483" s="23"/>
      <c r="P483" s="23"/>
      <c r="Q483" s="23"/>
      <c r="R483" s="23"/>
      <c r="S483" s="23"/>
      <c r="T483" s="23"/>
      <c r="U483" s="23"/>
      <c r="V483" s="23"/>
      <c r="W483" s="23"/>
      <c r="X483" s="23"/>
      <c r="Y483" s="23"/>
      <c r="Z483" s="23"/>
      <c r="AA483" s="23"/>
      <c r="AB483" s="23"/>
      <c r="AC483" s="23"/>
      <c r="AD483" s="23"/>
      <c r="AE483" s="36"/>
      <c r="AF483" s="356"/>
    </row>
    <row r="484" spans="4:32" x14ac:dyDescent="0.25">
      <c r="D484" s="30"/>
      <c r="E484" s="30"/>
      <c r="F484" s="40"/>
      <c r="G484" s="31"/>
      <c r="H484" s="30"/>
      <c r="I484" s="23"/>
      <c r="J484" s="31"/>
      <c r="K484" s="30"/>
      <c r="L484" s="23"/>
      <c r="M484" s="23"/>
      <c r="N484" s="23"/>
      <c r="O484" s="23"/>
      <c r="P484" s="23"/>
      <c r="Q484" s="23"/>
      <c r="R484" s="23"/>
      <c r="S484" s="23"/>
      <c r="T484" s="23"/>
      <c r="U484" s="23"/>
      <c r="V484" s="23"/>
      <c r="W484" s="23"/>
      <c r="X484" s="23"/>
      <c r="Y484" s="23"/>
      <c r="Z484" s="23"/>
      <c r="AA484" s="23"/>
      <c r="AB484" s="23"/>
      <c r="AC484" s="23"/>
      <c r="AD484" s="23"/>
      <c r="AE484" s="36"/>
      <c r="AF484" s="356"/>
    </row>
    <row r="485" spans="4:32" x14ac:dyDescent="0.25">
      <c r="D485" s="30"/>
      <c r="E485" s="30"/>
      <c r="F485" s="40"/>
      <c r="G485" s="31"/>
      <c r="H485" s="30"/>
      <c r="I485" s="23"/>
      <c r="J485" s="31"/>
      <c r="K485" s="30"/>
      <c r="L485" s="23"/>
      <c r="M485" s="23"/>
      <c r="N485" s="23"/>
      <c r="O485" s="23"/>
      <c r="P485" s="23"/>
      <c r="Q485" s="23"/>
      <c r="R485" s="23"/>
      <c r="S485" s="23"/>
      <c r="T485" s="23"/>
      <c r="U485" s="23"/>
      <c r="V485" s="23"/>
      <c r="W485" s="23"/>
      <c r="X485" s="23"/>
      <c r="Y485" s="23"/>
      <c r="Z485" s="23"/>
      <c r="AA485" s="23"/>
      <c r="AB485" s="23"/>
      <c r="AC485" s="23"/>
      <c r="AD485" s="23"/>
      <c r="AE485" s="36"/>
      <c r="AF485" s="356"/>
    </row>
    <row r="486" spans="4:32" x14ac:dyDescent="0.25">
      <c r="D486" s="30"/>
      <c r="E486" s="30"/>
      <c r="F486" s="40"/>
      <c r="G486" s="31"/>
      <c r="H486" s="30"/>
      <c r="I486" s="23"/>
      <c r="J486" s="31"/>
      <c r="K486" s="30"/>
      <c r="L486" s="23"/>
      <c r="M486" s="23"/>
      <c r="N486" s="23"/>
      <c r="O486" s="23"/>
      <c r="P486" s="23"/>
      <c r="Q486" s="23"/>
      <c r="R486" s="23"/>
      <c r="S486" s="23"/>
      <c r="T486" s="23"/>
      <c r="U486" s="23"/>
      <c r="V486" s="23"/>
      <c r="W486" s="23"/>
      <c r="X486" s="23"/>
      <c r="Y486" s="23"/>
      <c r="Z486" s="23"/>
      <c r="AA486" s="23"/>
      <c r="AB486" s="23"/>
      <c r="AC486" s="23"/>
      <c r="AD486" s="23"/>
      <c r="AE486" s="36"/>
      <c r="AF486" s="356"/>
    </row>
    <row r="487" spans="4:32" x14ac:dyDescent="0.25">
      <c r="D487" s="30"/>
      <c r="E487" s="30"/>
      <c r="F487" s="40"/>
      <c r="G487" s="31"/>
      <c r="H487" s="30"/>
      <c r="I487" s="23"/>
      <c r="J487" s="31"/>
      <c r="K487" s="30"/>
      <c r="L487" s="23"/>
      <c r="M487" s="23"/>
      <c r="N487" s="23"/>
      <c r="O487" s="23"/>
      <c r="P487" s="23"/>
      <c r="Q487" s="23"/>
      <c r="R487" s="23"/>
      <c r="S487" s="23"/>
      <c r="T487" s="23"/>
      <c r="U487" s="23"/>
      <c r="V487" s="23"/>
      <c r="W487" s="23"/>
      <c r="X487" s="23"/>
      <c r="Y487" s="23"/>
      <c r="Z487" s="23"/>
      <c r="AA487" s="23"/>
      <c r="AB487" s="23"/>
      <c r="AC487" s="23"/>
      <c r="AD487" s="23"/>
      <c r="AE487" s="36"/>
      <c r="AF487" s="356"/>
    </row>
    <row r="488" spans="4:32" x14ac:dyDescent="0.25">
      <c r="D488" s="30"/>
      <c r="E488" s="30"/>
      <c r="F488" s="40"/>
      <c r="G488" s="31"/>
      <c r="H488" s="30"/>
      <c r="I488" s="23"/>
      <c r="J488" s="31"/>
      <c r="K488" s="30"/>
      <c r="L488" s="23"/>
      <c r="M488" s="23"/>
      <c r="N488" s="23"/>
      <c r="O488" s="23"/>
      <c r="P488" s="23"/>
      <c r="Q488" s="23"/>
      <c r="R488" s="23"/>
      <c r="S488" s="23"/>
      <c r="T488" s="23"/>
      <c r="U488" s="23"/>
      <c r="V488" s="23"/>
      <c r="W488" s="23"/>
      <c r="X488" s="23"/>
      <c r="Y488" s="23"/>
      <c r="Z488" s="23"/>
      <c r="AA488" s="23"/>
      <c r="AB488" s="23"/>
      <c r="AC488" s="23"/>
      <c r="AD488" s="23"/>
      <c r="AE488" s="36"/>
      <c r="AF488" s="356"/>
    </row>
    <row r="489" spans="4:32" x14ac:dyDescent="0.25">
      <c r="D489" s="30"/>
      <c r="E489" s="30"/>
      <c r="F489" s="40"/>
      <c r="G489" s="31"/>
      <c r="H489" s="30"/>
      <c r="I489" s="23"/>
      <c r="J489" s="31"/>
      <c r="K489" s="30"/>
      <c r="L489" s="23"/>
      <c r="M489" s="23"/>
      <c r="N489" s="23"/>
      <c r="O489" s="23"/>
      <c r="P489" s="23"/>
      <c r="Q489" s="23"/>
      <c r="R489" s="23"/>
      <c r="S489" s="23"/>
      <c r="T489" s="23"/>
      <c r="U489" s="23"/>
      <c r="V489" s="23"/>
      <c r="W489" s="23"/>
      <c r="X489" s="23"/>
      <c r="Y489" s="23"/>
      <c r="Z489" s="23"/>
      <c r="AA489" s="23"/>
      <c r="AB489" s="23"/>
      <c r="AC489" s="23"/>
      <c r="AD489" s="23"/>
      <c r="AE489" s="36"/>
      <c r="AF489" s="356"/>
    </row>
    <row r="490" spans="4:32" x14ac:dyDescent="0.25">
      <c r="D490" s="30"/>
      <c r="E490" s="30"/>
      <c r="F490" s="40"/>
      <c r="G490" s="31"/>
      <c r="H490" s="30"/>
      <c r="I490" s="23"/>
      <c r="J490" s="31"/>
      <c r="K490" s="30"/>
      <c r="L490" s="23"/>
      <c r="M490" s="23"/>
      <c r="N490" s="23"/>
      <c r="O490" s="23"/>
      <c r="P490" s="23"/>
      <c r="Q490" s="23"/>
      <c r="R490" s="23"/>
      <c r="S490" s="23"/>
      <c r="T490" s="23"/>
      <c r="U490" s="23"/>
      <c r="V490" s="23"/>
      <c r="W490" s="23"/>
      <c r="X490" s="23"/>
      <c r="Y490" s="23"/>
      <c r="Z490" s="23"/>
      <c r="AA490" s="23"/>
      <c r="AB490" s="23"/>
      <c r="AC490" s="23"/>
      <c r="AD490" s="23"/>
      <c r="AE490" s="36"/>
      <c r="AF490" s="356"/>
    </row>
    <row r="491" spans="4:32" x14ac:dyDescent="0.25">
      <c r="D491" s="30"/>
      <c r="E491" s="30"/>
      <c r="F491" s="40"/>
      <c r="G491" s="31"/>
      <c r="H491" s="30"/>
      <c r="I491" s="23"/>
      <c r="J491" s="31"/>
      <c r="K491" s="30"/>
      <c r="L491" s="23"/>
      <c r="M491" s="23"/>
      <c r="N491" s="23"/>
      <c r="O491" s="23"/>
      <c r="P491" s="23"/>
      <c r="Q491" s="23"/>
      <c r="R491" s="23"/>
      <c r="S491" s="23"/>
      <c r="T491" s="23"/>
      <c r="U491" s="23"/>
      <c r="V491" s="23"/>
      <c r="W491" s="23"/>
      <c r="X491" s="23"/>
      <c r="Y491" s="23"/>
      <c r="Z491" s="23"/>
      <c r="AA491" s="23"/>
      <c r="AB491" s="23"/>
      <c r="AC491" s="23"/>
      <c r="AD491" s="23"/>
      <c r="AE491" s="36"/>
      <c r="AF491" s="356"/>
    </row>
    <row r="492" spans="4:32" x14ac:dyDescent="0.25">
      <c r="D492" s="30"/>
      <c r="E492" s="30"/>
      <c r="F492" s="40"/>
      <c r="G492" s="31"/>
      <c r="H492" s="30"/>
      <c r="I492" s="23"/>
      <c r="J492" s="31"/>
      <c r="K492" s="30"/>
      <c r="L492" s="23"/>
      <c r="M492" s="23"/>
      <c r="N492" s="23"/>
      <c r="O492" s="23"/>
      <c r="P492" s="23"/>
      <c r="Q492" s="23"/>
      <c r="R492" s="23"/>
      <c r="S492" s="23"/>
      <c r="T492" s="23"/>
      <c r="U492" s="23"/>
      <c r="V492" s="23"/>
      <c r="W492" s="23"/>
      <c r="X492" s="23"/>
      <c r="Y492" s="23"/>
      <c r="Z492" s="23"/>
      <c r="AA492" s="23"/>
      <c r="AB492" s="23"/>
      <c r="AC492" s="23"/>
      <c r="AD492" s="23"/>
      <c r="AE492" s="36"/>
      <c r="AF492" s="356"/>
    </row>
    <row r="493" spans="4:32" x14ac:dyDescent="0.25">
      <c r="D493" s="19"/>
      <c r="E493" s="19"/>
      <c r="F493" s="41"/>
      <c r="G493" s="22"/>
      <c r="H493" s="19"/>
      <c r="I493" s="25"/>
      <c r="J493" s="22"/>
      <c r="K493" s="19"/>
      <c r="L493" s="25"/>
      <c r="M493" s="25"/>
      <c r="N493" s="25"/>
      <c r="O493" s="25"/>
      <c r="P493" s="25"/>
      <c r="Q493" s="25"/>
      <c r="R493" s="25"/>
      <c r="S493" s="25"/>
      <c r="T493" s="25"/>
      <c r="U493" s="25"/>
      <c r="V493" s="25"/>
      <c r="W493" s="25"/>
      <c r="X493" s="25"/>
      <c r="Y493" s="25"/>
      <c r="Z493" s="25"/>
      <c r="AA493" s="25"/>
      <c r="AB493" s="25"/>
      <c r="AC493" s="25"/>
      <c r="AD493" s="25"/>
      <c r="AE493" s="25"/>
      <c r="AF493" s="363"/>
    </row>
    <row r="494" spans="4:32" x14ac:dyDescent="0.25">
      <c r="D494" s="19"/>
      <c r="E494" s="19"/>
      <c r="F494" s="41"/>
      <c r="G494" s="22"/>
      <c r="H494" s="19"/>
      <c r="I494" s="25"/>
      <c r="J494" s="22"/>
      <c r="K494" s="19"/>
      <c r="L494" s="25"/>
      <c r="M494" s="25"/>
      <c r="N494" s="25"/>
      <c r="O494" s="25"/>
      <c r="P494" s="25"/>
      <c r="Q494" s="25"/>
      <c r="R494" s="25"/>
      <c r="S494" s="25"/>
      <c r="T494" s="25"/>
      <c r="U494" s="25"/>
      <c r="V494" s="25"/>
      <c r="W494" s="25"/>
      <c r="X494" s="25"/>
      <c r="Y494" s="25"/>
      <c r="Z494" s="25"/>
      <c r="AA494" s="25"/>
      <c r="AB494" s="25"/>
      <c r="AC494" s="25"/>
      <c r="AD494" s="25"/>
      <c r="AE494" s="25"/>
      <c r="AF494" s="363"/>
    </row>
    <row r="495" spans="4:32" x14ac:dyDescent="0.25">
      <c r="D495" s="19"/>
      <c r="E495" s="19"/>
      <c r="F495" s="41"/>
      <c r="G495" s="22"/>
      <c r="H495" s="19"/>
      <c r="I495" s="25"/>
      <c r="J495" s="22"/>
      <c r="K495" s="19"/>
      <c r="L495" s="25"/>
      <c r="M495" s="25"/>
      <c r="N495" s="25"/>
      <c r="O495" s="25"/>
      <c r="P495" s="25"/>
      <c r="Q495" s="25"/>
      <c r="R495" s="25"/>
      <c r="S495" s="25"/>
      <c r="T495" s="25"/>
      <c r="U495" s="25"/>
      <c r="V495" s="25"/>
      <c r="W495" s="25"/>
      <c r="X495" s="25"/>
      <c r="Y495" s="25"/>
      <c r="Z495" s="25"/>
      <c r="AA495" s="25"/>
      <c r="AB495" s="25"/>
      <c r="AC495" s="25"/>
      <c r="AD495" s="25"/>
      <c r="AE495" s="25"/>
      <c r="AF495" s="363"/>
    </row>
    <row r="496" spans="4:32" x14ac:dyDescent="0.25">
      <c r="D496" s="19"/>
      <c r="E496" s="19"/>
      <c r="F496" s="41"/>
      <c r="G496" s="22"/>
      <c r="H496" s="19"/>
      <c r="I496" s="25"/>
      <c r="J496" s="22"/>
      <c r="K496" s="19"/>
      <c r="L496" s="25"/>
      <c r="M496" s="25"/>
      <c r="N496" s="25"/>
      <c r="O496" s="25"/>
      <c r="P496" s="25"/>
      <c r="Q496" s="25"/>
      <c r="R496" s="25"/>
      <c r="S496" s="25"/>
      <c r="T496" s="25"/>
      <c r="U496" s="25"/>
      <c r="V496" s="25"/>
      <c r="W496" s="25"/>
      <c r="X496" s="25"/>
      <c r="Y496" s="25"/>
      <c r="Z496" s="25"/>
      <c r="AA496" s="25"/>
      <c r="AB496" s="25"/>
      <c r="AC496" s="25"/>
      <c r="AD496" s="25"/>
      <c r="AE496" s="25"/>
      <c r="AF496" s="363"/>
    </row>
    <row r="497" spans="4:32" x14ac:dyDescent="0.25">
      <c r="D497" s="19"/>
      <c r="E497" s="19"/>
      <c r="F497" s="41"/>
      <c r="G497" s="22"/>
      <c r="H497" s="19"/>
      <c r="I497" s="25"/>
      <c r="J497" s="22"/>
      <c r="K497" s="19"/>
      <c r="L497" s="25"/>
      <c r="M497" s="25"/>
      <c r="N497" s="25"/>
      <c r="O497" s="25"/>
      <c r="P497" s="25"/>
      <c r="Q497" s="25"/>
      <c r="R497" s="25"/>
      <c r="S497" s="25"/>
      <c r="T497" s="25"/>
      <c r="U497" s="25"/>
      <c r="V497" s="25"/>
      <c r="W497" s="25"/>
      <c r="X497" s="25"/>
      <c r="Y497" s="25"/>
      <c r="Z497" s="25"/>
      <c r="AA497" s="25"/>
      <c r="AB497" s="25"/>
      <c r="AC497" s="25"/>
      <c r="AD497" s="25"/>
      <c r="AE497" s="25"/>
      <c r="AF497" s="363"/>
    </row>
    <row r="498" spans="4:32" x14ac:dyDescent="0.25">
      <c r="D498" s="19"/>
      <c r="E498" s="19"/>
      <c r="F498" s="41"/>
      <c r="G498" s="22"/>
      <c r="H498" s="19"/>
      <c r="I498" s="25"/>
      <c r="J498" s="22"/>
      <c r="K498" s="19"/>
      <c r="L498" s="25"/>
      <c r="M498" s="25"/>
      <c r="N498" s="25"/>
      <c r="O498" s="25"/>
      <c r="P498" s="25"/>
      <c r="Q498" s="25"/>
      <c r="R498" s="25"/>
      <c r="S498" s="25"/>
      <c r="T498" s="25"/>
      <c r="U498" s="25"/>
      <c r="V498" s="25"/>
      <c r="W498" s="25"/>
      <c r="X498" s="25"/>
      <c r="Y498" s="25"/>
      <c r="Z498" s="25"/>
      <c r="AA498" s="25"/>
      <c r="AB498" s="25"/>
      <c r="AC498" s="25"/>
      <c r="AD498" s="25"/>
      <c r="AE498" s="25"/>
      <c r="AF498" s="363"/>
    </row>
    <row r="499" spans="4:32" x14ac:dyDescent="0.25">
      <c r="D499" s="19"/>
      <c r="E499" s="19"/>
      <c r="F499" s="41"/>
      <c r="G499" s="22"/>
      <c r="H499" s="19"/>
      <c r="I499" s="25"/>
      <c r="J499" s="22"/>
      <c r="K499" s="19"/>
      <c r="L499" s="25"/>
      <c r="M499" s="25"/>
      <c r="N499" s="25"/>
      <c r="O499" s="25"/>
      <c r="P499" s="25"/>
      <c r="Q499" s="25"/>
      <c r="R499" s="25"/>
      <c r="S499" s="25"/>
      <c r="T499" s="25"/>
      <c r="U499" s="25"/>
      <c r="V499" s="25"/>
      <c r="W499" s="25"/>
      <c r="X499" s="25"/>
      <c r="Y499" s="25"/>
      <c r="Z499" s="25"/>
      <c r="AA499" s="25"/>
      <c r="AB499" s="25"/>
      <c r="AC499" s="25"/>
      <c r="AD499" s="25"/>
      <c r="AE499" s="25"/>
      <c r="AF499" s="363"/>
    </row>
    <row r="500" spans="4:32" x14ac:dyDescent="0.25">
      <c r="D500" s="19"/>
      <c r="E500" s="19"/>
      <c r="F500" s="41"/>
      <c r="G500" s="22"/>
      <c r="H500" s="19"/>
      <c r="I500" s="25"/>
      <c r="J500" s="22"/>
      <c r="K500" s="19"/>
      <c r="L500" s="25"/>
      <c r="M500" s="25"/>
      <c r="N500" s="25"/>
      <c r="O500" s="25"/>
      <c r="P500" s="25"/>
      <c r="Q500" s="25"/>
      <c r="R500" s="25"/>
      <c r="S500" s="25"/>
      <c r="T500" s="25"/>
      <c r="U500" s="25"/>
      <c r="V500" s="25"/>
      <c r="W500" s="25"/>
      <c r="X500" s="25"/>
      <c r="Y500" s="25"/>
      <c r="Z500" s="25"/>
      <c r="AA500" s="25"/>
      <c r="AB500" s="25"/>
      <c r="AC500" s="25"/>
      <c r="AD500" s="25"/>
      <c r="AE500" s="25"/>
      <c r="AF500" s="363"/>
    </row>
    <row r="501" spans="4:32" x14ac:dyDescent="0.25">
      <c r="D501" s="19"/>
      <c r="E501" s="19"/>
      <c r="F501" s="41"/>
      <c r="G501" s="22"/>
      <c r="H501" s="19"/>
      <c r="I501" s="25"/>
      <c r="J501" s="22"/>
      <c r="K501" s="19"/>
      <c r="L501" s="25"/>
      <c r="M501" s="25"/>
      <c r="N501" s="25"/>
      <c r="O501" s="25"/>
      <c r="P501" s="25"/>
      <c r="Q501" s="25"/>
      <c r="R501" s="25"/>
      <c r="S501" s="25"/>
      <c r="T501" s="25"/>
      <c r="U501" s="25"/>
      <c r="V501" s="25"/>
      <c r="W501" s="25"/>
      <c r="X501" s="25"/>
      <c r="Y501" s="25"/>
      <c r="Z501" s="25"/>
      <c r="AA501" s="25"/>
      <c r="AB501" s="25"/>
      <c r="AC501" s="25"/>
      <c r="AD501" s="25"/>
      <c r="AE501" s="25"/>
      <c r="AF501" s="363"/>
    </row>
    <row r="502" spans="4:32" x14ac:dyDescent="0.25">
      <c r="D502" s="19"/>
      <c r="E502" s="19"/>
      <c r="F502" s="41"/>
      <c r="G502" s="22"/>
      <c r="H502" s="19"/>
      <c r="I502" s="25"/>
      <c r="J502" s="22"/>
      <c r="K502" s="19"/>
      <c r="L502" s="25"/>
      <c r="M502" s="25"/>
      <c r="N502" s="25"/>
      <c r="O502" s="25"/>
      <c r="P502" s="25"/>
      <c r="Q502" s="25"/>
      <c r="R502" s="25"/>
      <c r="S502" s="25"/>
      <c r="T502" s="25"/>
      <c r="U502" s="25"/>
      <c r="V502" s="25"/>
      <c r="W502" s="25"/>
      <c r="X502" s="25"/>
      <c r="Y502" s="25"/>
      <c r="Z502" s="25"/>
      <c r="AA502" s="25"/>
      <c r="AB502" s="25"/>
      <c r="AC502" s="25"/>
      <c r="AD502" s="25"/>
      <c r="AE502" s="25"/>
      <c r="AF502" s="363"/>
    </row>
    <row r="503" spans="4:32" x14ac:dyDescent="0.25">
      <c r="D503" s="19"/>
      <c r="E503" s="19"/>
      <c r="F503" s="41"/>
      <c r="G503" s="22"/>
      <c r="H503" s="19"/>
      <c r="I503" s="25"/>
      <c r="J503" s="22"/>
      <c r="K503" s="19"/>
      <c r="L503" s="25"/>
      <c r="M503" s="25"/>
      <c r="N503" s="25"/>
      <c r="O503" s="25"/>
      <c r="P503" s="25"/>
      <c r="Q503" s="25"/>
      <c r="R503" s="25"/>
      <c r="S503" s="25"/>
      <c r="T503" s="25"/>
      <c r="U503" s="25"/>
      <c r="V503" s="25"/>
      <c r="W503" s="25"/>
      <c r="X503" s="25"/>
      <c r="Y503" s="25"/>
      <c r="Z503" s="25"/>
      <c r="AA503" s="25"/>
      <c r="AB503" s="25"/>
      <c r="AC503" s="25"/>
      <c r="AD503" s="25"/>
      <c r="AE503" s="25"/>
      <c r="AF503" s="363"/>
    </row>
    <row r="504" spans="4:32" x14ac:dyDescent="0.25">
      <c r="D504" s="19"/>
      <c r="E504" s="19"/>
      <c r="F504" s="41"/>
      <c r="G504" s="22"/>
      <c r="H504" s="19"/>
      <c r="I504" s="25"/>
      <c r="J504" s="22"/>
      <c r="K504" s="19"/>
      <c r="L504" s="25"/>
      <c r="M504" s="25"/>
      <c r="N504" s="25"/>
      <c r="O504" s="25"/>
      <c r="P504" s="25"/>
      <c r="Q504" s="25"/>
      <c r="R504" s="25"/>
      <c r="S504" s="25"/>
      <c r="T504" s="25"/>
      <c r="U504" s="25"/>
      <c r="V504" s="25"/>
      <c r="W504" s="25"/>
      <c r="X504" s="25"/>
      <c r="Y504" s="25"/>
      <c r="Z504" s="25"/>
      <c r="AA504" s="25"/>
      <c r="AB504" s="25"/>
      <c r="AC504" s="25"/>
      <c r="AD504" s="25"/>
      <c r="AE504" s="25"/>
      <c r="AF504" s="363"/>
    </row>
    <row r="505" spans="4:32" x14ac:dyDescent="0.25">
      <c r="D505" s="19"/>
      <c r="E505" s="19"/>
      <c r="F505" s="41"/>
      <c r="G505" s="22"/>
      <c r="H505" s="19"/>
      <c r="I505" s="25"/>
      <c r="J505" s="22"/>
      <c r="K505" s="19"/>
      <c r="L505" s="25"/>
      <c r="M505" s="25"/>
      <c r="N505" s="25"/>
      <c r="O505" s="25"/>
      <c r="P505" s="25"/>
      <c r="Q505" s="25"/>
      <c r="R505" s="25"/>
      <c r="S505" s="25"/>
      <c r="T505" s="25"/>
      <c r="U505" s="25"/>
      <c r="V505" s="25"/>
      <c r="W505" s="25"/>
      <c r="X505" s="25"/>
      <c r="Y505" s="25"/>
      <c r="Z505" s="25"/>
      <c r="AA505" s="25"/>
      <c r="AB505" s="25"/>
      <c r="AC505" s="25"/>
      <c r="AD505" s="25"/>
      <c r="AE505" s="25"/>
      <c r="AF505" s="363"/>
    </row>
    <row r="506" spans="4:32" x14ac:dyDescent="0.25">
      <c r="D506" s="19"/>
      <c r="E506" s="19"/>
      <c r="F506" s="41"/>
      <c r="G506" s="22"/>
      <c r="H506" s="19"/>
      <c r="I506" s="25"/>
      <c r="J506" s="22"/>
      <c r="K506" s="19"/>
      <c r="L506" s="25"/>
      <c r="M506" s="25"/>
      <c r="N506" s="25"/>
      <c r="O506" s="25"/>
      <c r="P506" s="25"/>
      <c r="Q506" s="25"/>
      <c r="R506" s="25"/>
      <c r="S506" s="25"/>
      <c r="T506" s="25"/>
      <c r="U506" s="25"/>
      <c r="V506" s="25"/>
      <c r="W506" s="25"/>
      <c r="X506" s="25"/>
      <c r="Y506" s="25"/>
      <c r="Z506" s="25"/>
      <c r="AA506" s="25"/>
      <c r="AB506" s="25"/>
      <c r="AC506" s="25"/>
      <c r="AD506" s="25"/>
      <c r="AE506" s="25"/>
      <c r="AF506" s="363"/>
    </row>
    <row r="507" spans="4:32" x14ac:dyDescent="0.25">
      <c r="D507" s="19"/>
      <c r="E507" s="19"/>
      <c r="F507" s="41"/>
      <c r="G507" s="22"/>
      <c r="H507" s="19"/>
      <c r="I507" s="25"/>
      <c r="J507" s="22"/>
      <c r="K507" s="19"/>
      <c r="L507" s="25"/>
      <c r="M507" s="25"/>
      <c r="N507" s="25"/>
      <c r="O507" s="25"/>
      <c r="P507" s="25"/>
      <c r="Q507" s="25"/>
      <c r="R507" s="25"/>
      <c r="S507" s="25"/>
      <c r="T507" s="25"/>
      <c r="U507" s="25"/>
      <c r="V507" s="25"/>
      <c r="W507" s="25"/>
      <c r="X507" s="25"/>
      <c r="Y507" s="25"/>
      <c r="Z507" s="25"/>
      <c r="AA507" s="25"/>
      <c r="AB507" s="25"/>
      <c r="AC507" s="25"/>
      <c r="AD507" s="25"/>
      <c r="AE507" s="25"/>
      <c r="AF507" s="363"/>
    </row>
  </sheetData>
  <mergeCells count="27">
    <mergeCell ref="X1:AC2"/>
    <mergeCell ref="AA4:AA5"/>
    <mergeCell ref="AB4:AB5"/>
    <mergeCell ref="AC4:AC5"/>
    <mergeCell ref="X3:AC3"/>
    <mergeCell ref="X4:Y4"/>
    <mergeCell ref="P4:Q4"/>
    <mergeCell ref="R4:S4"/>
    <mergeCell ref="T4:U4"/>
    <mergeCell ref="V4:V5"/>
    <mergeCell ref="W4:W5"/>
    <mergeCell ref="C1:W2"/>
    <mergeCell ref="AE1:AE2"/>
    <mergeCell ref="C3:F3"/>
    <mergeCell ref="D4:F4"/>
    <mergeCell ref="G3:M3"/>
    <mergeCell ref="G4:G5"/>
    <mergeCell ref="H4:H5"/>
    <mergeCell ref="I4:I5"/>
    <mergeCell ref="AD4:AD5"/>
    <mergeCell ref="AE4:AE5"/>
    <mergeCell ref="J4:J5"/>
    <mergeCell ref="K4:K5"/>
    <mergeCell ref="L4:L5"/>
    <mergeCell ref="M4:M5"/>
    <mergeCell ref="N3:W3"/>
    <mergeCell ref="N4:O4"/>
  </mergeCells>
  <hyperlinks>
    <hyperlink ref="M6" r:id="rId1" xr:uid="{279E3B11-4CDF-499F-A302-F9E82DC5DBA0}"/>
    <hyperlink ref="M7" r:id="rId2" xr:uid="{E4E3DE0E-79ED-48B6-AF87-49C7489CA21A}"/>
    <hyperlink ref="M8" r:id="rId3" xr:uid="{8F4EDEF1-D331-45B9-BEDE-5213DA30D713}"/>
    <hyperlink ref="M9" r:id="rId4" xr:uid="{D01782A5-4032-4419-BDDB-890F5578A504}"/>
    <hyperlink ref="M10" r:id="rId5" xr:uid="{E827557E-4A91-4DFF-8058-B4E980163193}"/>
    <hyperlink ref="M11" r:id="rId6" xr:uid="{2E8D403E-4F43-409C-B5A5-F5A82E5F3C8D}"/>
    <hyperlink ref="M12" r:id="rId7" xr:uid="{DFBCD3B0-0800-4121-B024-7D92E5E4FC2E}"/>
    <hyperlink ref="M13" r:id="rId8" xr:uid="{34F16AE9-168C-4281-839F-D50104809ED2}"/>
    <hyperlink ref="M17" r:id="rId9" xr:uid="{AE967663-AFC0-4F1F-B52E-87B7BEF3E1A8}"/>
    <hyperlink ref="M19" r:id="rId10" xr:uid="{432CBC55-C93C-4AEC-87C5-913081C7B2A6}"/>
    <hyperlink ref="M20" r:id="rId11" xr:uid="{93D6A9A6-1F45-43E8-820C-925880F96E64}"/>
    <hyperlink ref="M21" r:id="rId12" xr:uid="{B0DC9447-B13C-48B5-ACDF-EB047F1E5E48}"/>
    <hyperlink ref="M22" r:id="rId13" xr:uid="{6968B4CC-C964-40A9-9120-09CD75CA7CD8}"/>
    <hyperlink ref="M23" r:id="rId14" xr:uid="{DC38937E-A942-4EA3-A665-B1B63E1D0B53}"/>
  </hyperlinks>
  <pageMargins left="0.7" right="0.7" top="0.75" bottom="0.75" header="0.3" footer="0.3"/>
  <pageSetup orientation="portrait" r:id="rId15"/>
  <legacyDrawing r:id="rId1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0C90E-2CA3-4252-81F5-F07546C0A76A}">
  <dimension ref="A1:BK510"/>
  <sheetViews>
    <sheetView topLeftCell="O1" zoomScale="90" zoomScaleNormal="90" workbookViewId="0">
      <pane ySplit="5" topLeftCell="A9" activePane="bottomLeft" state="frozen"/>
      <selection pane="bottomLeft" activeCell="A18" sqref="A18:XFD18"/>
    </sheetView>
  </sheetViews>
  <sheetFormatPr baseColWidth="10" defaultRowHeight="15" x14ac:dyDescent="0.25"/>
  <cols>
    <col min="1" max="1" width="10.5703125" style="186" customWidth="1"/>
    <col min="2" max="2" width="11.42578125" style="43"/>
    <col min="3" max="3" width="14.85546875" style="186" bestFit="1" customWidth="1"/>
    <col min="4" max="5" width="11.42578125" style="186"/>
    <col min="6" max="6" width="14.140625" style="186" customWidth="1"/>
    <col min="7" max="7" width="13.5703125" style="186" bestFit="1" customWidth="1"/>
    <col min="8" max="8" width="26" style="186" bestFit="1" customWidth="1"/>
    <col min="9" max="9" width="12" style="186" customWidth="1"/>
    <col min="10" max="10" width="12.5703125" style="186" bestFit="1" customWidth="1"/>
    <col min="11" max="12" width="11.42578125" style="186"/>
    <col min="13" max="13" width="25.7109375" style="186" bestFit="1" customWidth="1"/>
    <col min="14" max="14" width="12.7109375" style="186" bestFit="1" customWidth="1"/>
    <col min="15" max="15" width="11.7109375" style="186" customWidth="1"/>
    <col min="16" max="16" width="15.140625" style="186" customWidth="1"/>
    <col min="17" max="17" width="8.85546875" style="186" customWidth="1"/>
    <col min="18" max="18" width="9.140625" style="186" customWidth="1"/>
    <col min="19" max="19" width="6.85546875" style="186" bestFit="1" customWidth="1"/>
    <col min="20" max="20" width="6.42578125" style="186" bestFit="1" customWidth="1"/>
    <col min="21" max="22" width="11.42578125" style="186"/>
    <col min="23" max="23" width="6.7109375" style="186" bestFit="1" customWidth="1"/>
    <col min="24" max="24" width="6.42578125" style="186" customWidth="1"/>
    <col min="25" max="26" width="11.42578125" style="186"/>
    <col min="27" max="27" width="6" style="186" customWidth="1"/>
    <col min="28" max="28" width="5" style="186" customWidth="1"/>
    <col min="29" max="29" width="6.5703125" style="186" customWidth="1"/>
    <col min="30" max="30" width="11.42578125" style="186"/>
    <col min="31" max="31" width="11" style="186" customWidth="1"/>
    <col min="32" max="32" width="10.42578125" style="186" customWidth="1"/>
    <col min="33" max="33" width="12.5703125" style="186" customWidth="1"/>
    <col min="34" max="34" width="3.85546875" style="186" customWidth="1"/>
    <col min="35" max="35" width="4.5703125" style="186" bestFit="1" customWidth="1"/>
    <col min="36" max="36" width="12.85546875" style="186" customWidth="1"/>
    <col min="37" max="38" width="12.5703125" style="186" customWidth="1"/>
    <col min="39" max="39" width="13.42578125" style="186" customWidth="1"/>
    <col min="40" max="40" width="8.7109375" style="186" customWidth="1"/>
    <col min="41" max="41" width="9.140625" style="186" bestFit="1" customWidth="1"/>
    <col min="42" max="42" width="7.7109375" style="186" customWidth="1"/>
    <col min="43" max="44" width="9.42578125" style="186" customWidth="1"/>
    <col min="45" max="50" width="7.7109375" style="186" customWidth="1"/>
    <col min="51" max="52" width="11.42578125" style="186"/>
    <col min="53" max="53" width="12" style="186" customWidth="1"/>
    <col min="54" max="55" width="12.85546875" style="186" customWidth="1"/>
    <col min="56" max="56" width="12.5703125" style="186" customWidth="1"/>
    <col min="57" max="57" width="25.28515625" style="186" bestFit="1" customWidth="1"/>
    <col min="58" max="58" width="22.42578125" style="186" bestFit="1" customWidth="1"/>
    <col min="59" max="59" width="13.5703125" style="186" customWidth="1"/>
    <col min="60" max="60" width="49.85546875" style="361" customWidth="1"/>
    <col min="61" max="61" width="85" style="361" customWidth="1"/>
    <col min="62" max="62" width="44.85546875" style="361" customWidth="1"/>
    <col min="63" max="63" width="87" style="361" customWidth="1"/>
    <col min="64" max="16384" width="11.42578125" style="186"/>
  </cols>
  <sheetData>
    <row r="1" spans="1:63" s="42" customFormat="1" ht="15.75" thickTop="1" x14ac:dyDescent="0.25">
      <c r="B1" s="43"/>
      <c r="C1" s="845" t="s">
        <v>216</v>
      </c>
      <c r="D1" s="846"/>
      <c r="E1" s="846"/>
      <c r="F1" s="846"/>
      <c r="G1" s="846"/>
      <c r="H1" s="846"/>
      <c r="I1" s="846"/>
      <c r="J1" s="846"/>
      <c r="K1" s="846"/>
      <c r="L1" s="846"/>
      <c r="M1" s="846"/>
      <c r="N1" s="846"/>
      <c r="O1" s="846"/>
      <c r="P1" s="846"/>
      <c r="Q1" s="846"/>
      <c r="R1" s="846"/>
      <c r="S1" s="846"/>
      <c r="T1" s="846"/>
      <c r="U1" s="846"/>
      <c r="V1" s="846"/>
      <c r="W1" s="846"/>
      <c r="X1" s="846"/>
      <c r="Y1" s="846"/>
      <c r="Z1" s="846"/>
      <c r="AA1" s="846"/>
      <c r="AB1" s="846"/>
      <c r="AC1" s="846"/>
      <c r="AD1" s="863"/>
      <c r="AE1" s="864"/>
      <c r="AF1" s="864"/>
      <c r="AG1" s="864"/>
      <c r="AH1" s="864"/>
      <c r="AI1" s="864"/>
      <c r="AJ1" s="864"/>
      <c r="AK1" s="864"/>
      <c r="AL1" s="864"/>
      <c r="AM1" s="864"/>
      <c r="AN1" s="864"/>
      <c r="AO1" s="864"/>
      <c r="AP1" s="864"/>
      <c r="AQ1" s="864"/>
      <c r="AR1" s="864"/>
      <c r="AS1" s="864"/>
      <c r="AT1" s="864"/>
      <c r="AU1" s="864"/>
      <c r="AV1" s="864"/>
      <c r="AW1" s="864"/>
      <c r="AX1" s="874"/>
      <c r="AY1" s="863"/>
      <c r="AZ1" s="864"/>
      <c r="BA1" s="864"/>
      <c r="BB1" s="864"/>
      <c r="BC1" s="864"/>
      <c r="BD1" s="864"/>
      <c r="BE1" s="864"/>
      <c r="BF1" s="241"/>
      <c r="BG1" s="849"/>
      <c r="BH1" s="353"/>
      <c r="BI1" s="354"/>
      <c r="BJ1" s="354"/>
      <c r="BK1" s="354"/>
    </row>
    <row r="2" spans="1:63" s="42" customFormat="1" x14ac:dyDescent="0.25">
      <c r="B2" s="43"/>
      <c r="C2" s="847"/>
      <c r="D2" s="848"/>
      <c r="E2" s="848"/>
      <c r="F2" s="848"/>
      <c r="G2" s="848"/>
      <c r="H2" s="848"/>
      <c r="I2" s="848"/>
      <c r="J2" s="848"/>
      <c r="K2" s="848"/>
      <c r="L2" s="848"/>
      <c r="M2" s="848"/>
      <c r="N2" s="848"/>
      <c r="O2" s="848"/>
      <c r="P2" s="848"/>
      <c r="Q2" s="848"/>
      <c r="R2" s="848"/>
      <c r="S2" s="848"/>
      <c r="T2" s="848"/>
      <c r="U2" s="848"/>
      <c r="V2" s="848"/>
      <c r="W2" s="848"/>
      <c r="X2" s="848"/>
      <c r="Y2" s="848"/>
      <c r="Z2" s="848"/>
      <c r="AA2" s="848"/>
      <c r="AB2" s="848"/>
      <c r="AC2" s="848"/>
      <c r="AD2" s="865"/>
      <c r="AE2" s="866"/>
      <c r="AF2" s="866"/>
      <c r="AG2" s="866"/>
      <c r="AH2" s="866"/>
      <c r="AI2" s="866"/>
      <c r="AJ2" s="866"/>
      <c r="AK2" s="866"/>
      <c r="AL2" s="866"/>
      <c r="AM2" s="866"/>
      <c r="AN2" s="866"/>
      <c r="AO2" s="866"/>
      <c r="AP2" s="866"/>
      <c r="AQ2" s="866"/>
      <c r="AR2" s="866"/>
      <c r="AS2" s="866"/>
      <c r="AT2" s="866"/>
      <c r="AU2" s="866"/>
      <c r="AV2" s="866"/>
      <c r="AW2" s="866"/>
      <c r="AX2" s="875"/>
      <c r="AY2" s="865"/>
      <c r="AZ2" s="866"/>
      <c r="BA2" s="866"/>
      <c r="BB2" s="866"/>
      <c r="BC2" s="866"/>
      <c r="BD2" s="866"/>
      <c r="BE2" s="866"/>
      <c r="BF2" s="242"/>
      <c r="BG2" s="850"/>
      <c r="BH2" s="353"/>
      <c r="BI2" s="354"/>
      <c r="BJ2" s="354"/>
      <c r="BK2" s="354"/>
    </row>
    <row r="3" spans="1:63" s="42" customFormat="1" ht="30" customHeight="1" x14ac:dyDescent="0.25">
      <c r="B3" s="43"/>
      <c r="C3" s="851" t="s">
        <v>221</v>
      </c>
      <c r="D3" s="852"/>
      <c r="E3" s="852"/>
      <c r="F3" s="853"/>
      <c r="G3" s="854" t="s">
        <v>193</v>
      </c>
      <c r="H3" s="852"/>
      <c r="I3" s="852"/>
      <c r="J3" s="852"/>
      <c r="K3" s="852"/>
      <c r="L3" s="852"/>
      <c r="M3" s="852"/>
      <c r="N3" s="852"/>
      <c r="O3" s="852"/>
      <c r="P3" s="852"/>
      <c r="Q3" s="852"/>
      <c r="R3" s="853"/>
      <c r="S3" s="854" t="s">
        <v>202</v>
      </c>
      <c r="T3" s="852"/>
      <c r="U3" s="852"/>
      <c r="V3" s="852"/>
      <c r="W3" s="852"/>
      <c r="X3" s="852"/>
      <c r="Y3" s="852"/>
      <c r="Z3" s="852"/>
      <c r="AA3" s="852"/>
      <c r="AB3" s="852"/>
      <c r="AC3" s="852"/>
      <c r="AD3" s="854" t="s">
        <v>226</v>
      </c>
      <c r="AE3" s="852"/>
      <c r="AF3" s="852"/>
      <c r="AG3" s="852"/>
      <c r="AH3" s="852"/>
      <c r="AI3" s="852"/>
      <c r="AJ3" s="852"/>
      <c r="AK3" s="852"/>
      <c r="AL3" s="852"/>
      <c r="AM3" s="852"/>
      <c r="AN3" s="852"/>
      <c r="AO3" s="852"/>
      <c r="AP3" s="854" t="s">
        <v>734</v>
      </c>
      <c r="AQ3" s="852"/>
      <c r="AR3" s="852"/>
      <c r="AS3" s="852"/>
      <c r="AT3" s="852"/>
      <c r="AU3" s="852"/>
      <c r="AV3" s="852"/>
      <c r="AW3" s="852"/>
      <c r="AX3" s="853"/>
      <c r="AY3" s="854" t="s">
        <v>32</v>
      </c>
      <c r="AZ3" s="852"/>
      <c r="BA3" s="852"/>
      <c r="BB3" s="852"/>
      <c r="BC3" s="852"/>
      <c r="BD3" s="852"/>
      <c r="BE3" s="852"/>
      <c r="BF3" s="370" t="s">
        <v>210</v>
      </c>
      <c r="BG3" s="872" t="s">
        <v>563</v>
      </c>
      <c r="BH3" s="353"/>
      <c r="BI3" s="354"/>
      <c r="BJ3" s="354"/>
      <c r="BK3" s="354"/>
    </row>
    <row r="4" spans="1:63" s="42" customFormat="1" ht="30" customHeight="1" x14ac:dyDescent="0.25">
      <c r="B4" s="43"/>
      <c r="C4" s="351" t="s">
        <v>39</v>
      </c>
      <c r="D4" s="854" t="s">
        <v>84</v>
      </c>
      <c r="E4" s="852"/>
      <c r="F4" s="371" t="s">
        <v>723</v>
      </c>
      <c r="G4" s="855" t="s">
        <v>24</v>
      </c>
      <c r="H4" s="855" t="s">
        <v>195</v>
      </c>
      <c r="I4" s="858" t="s">
        <v>196</v>
      </c>
      <c r="J4" s="858" t="s">
        <v>218</v>
      </c>
      <c r="K4" s="858" t="s">
        <v>725</v>
      </c>
      <c r="L4" s="858" t="s">
        <v>220</v>
      </c>
      <c r="M4" s="855" t="s">
        <v>585</v>
      </c>
      <c r="N4" s="854" t="s">
        <v>85</v>
      </c>
      <c r="O4" s="853"/>
      <c r="P4" s="858" t="s">
        <v>551</v>
      </c>
      <c r="Q4" s="858" t="s">
        <v>728</v>
      </c>
      <c r="R4" s="858" t="s">
        <v>729</v>
      </c>
      <c r="S4" s="854" t="s">
        <v>101</v>
      </c>
      <c r="T4" s="862"/>
      <c r="U4" s="854" t="s">
        <v>103</v>
      </c>
      <c r="V4" s="862"/>
      <c r="W4" s="854" t="s">
        <v>104</v>
      </c>
      <c r="X4" s="862"/>
      <c r="Y4" s="854" t="s">
        <v>588</v>
      </c>
      <c r="Z4" s="862"/>
      <c r="AA4" s="855" t="s">
        <v>102</v>
      </c>
      <c r="AB4" s="867" t="s">
        <v>109</v>
      </c>
      <c r="AC4" s="878"/>
      <c r="AD4" s="870" t="s">
        <v>111</v>
      </c>
      <c r="AE4" s="879" t="s">
        <v>112</v>
      </c>
      <c r="AF4" s="879"/>
      <c r="AG4" s="432" t="s">
        <v>125</v>
      </c>
      <c r="AH4" s="870" t="s">
        <v>110</v>
      </c>
      <c r="AI4" s="877"/>
      <c r="AJ4" s="867" t="s">
        <v>208</v>
      </c>
      <c r="AK4" s="858" t="s">
        <v>209</v>
      </c>
      <c r="AL4" s="867" t="s">
        <v>733</v>
      </c>
      <c r="AM4" s="878"/>
      <c r="AN4" s="867" t="s">
        <v>114</v>
      </c>
      <c r="AO4" s="878"/>
      <c r="AP4" s="880" t="s">
        <v>748</v>
      </c>
      <c r="AQ4" s="882" t="s">
        <v>749</v>
      </c>
      <c r="AR4" s="883"/>
      <c r="AS4" s="884" t="s">
        <v>735</v>
      </c>
      <c r="AT4" s="885"/>
      <c r="AU4" s="870" t="s">
        <v>736</v>
      </c>
      <c r="AV4" s="876"/>
      <c r="AW4" s="876"/>
      <c r="AX4" s="877"/>
      <c r="AY4" s="854" t="s">
        <v>32</v>
      </c>
      <c r="AZ4" s="862"/>
      <c r="BA4" s="435" t="s">
        <v>207</v>
      </c>
      <c r="BB4" s="435" t="s">
        <v>230</v>
      </c>
      <c r="BC4" s="867" t="s">
        <v>208</v>
      </c>
      <c r="BD4" s="858" t="s">
        <v>209</v>
      </c>
      <c r="BE4" s="870" t="s">
        <v>132</v>
      </c>
      <c r="BF4" s="855" t="s">
        <v>210</v>
      </c>
      <c r="BG4" s="873"/>
      <c r="BH4" s="353"/>
      <c r="BI4" s="354"/>
      <c r="BJ4" s="354"/>
      <c r="BK4" s="354"/>
    </row>
    <row r="5" spans="1:63" s="42" customFormat="1" ht="30" x14ac:dyDescent="0.25">
      <c r="B5" s="43"/>
      <c r="C5" s="352" t="s">
        <v>580</v>
      </c>
      <c r="D5" s="350" t="s">
        <v>581</v>
      </c>
      <c r="E5" s="350" t="s">
        <v>582</v>
      </c>
      <c r="F5" s="372" t="s">
        <v>724</v>
      </c>
      <c r="G5" s="856"/>
      <c r="H5" s="857"/>
      <c r="I5" s="859"/>
      <c r="J5" s="859"/>
      <c r="K5" s="859"/>
      <c r="L5" s="859"/>
      <c r="M5" s="857"/>
      <c r="N5" s="349" t="s">
        <v>726</v>
      </c>
      <c r="O5" s="349" t="s">
        <v>727</v>
      </c>
      <c r="P5" s="869"/>
      <c r="Q5" s="869"/>
      <c r="R5" s="869"/>
      <c r="S5" s="350" t="s">
        <v>586</v>
      </c>
      <c r="T5" s="350" t="s">
        <v>587</v>
      </c>
      <c r="U5" s="366" t="s">
        <v>590</v>
      </c>
      <c r="V5" s="367" t="s">
        <v>591</v>
      </c>
      <c r="W5" s="366" t="s">
        <v>536</v>
      </c>
      <c r="X5" s="367" t="s">
        <v>593</v>
      </c>
      <c r="Y5" s="368" t="s">
        <v>592</v>
      </c>
      <c r="Z5" s="369" t="s">
        <v>594</v>
      </c>
      <c r="AA5" s="856"/>
      <c r="AB5" s="349" t="s">
        <v>569</v>
      </c>
      <c r="AC5" s="431" t="s">
        <v>123</v>
      </c>
      <c r="AD5" s="871"/>
      <c r="AE5" s="350" t="s">
        <v>746</v>
      </c>
      <c r="AF5" s="371" t="s">
        <v>287</v>
      </c>
      <c r="AG5" s="433" t="s">
        <v>730</v>
      </c>
      <c r="AH5" s="434" t="s">
        <v>731</v>
      </c>
      <c r="AI5" s="350" t="s">
        <v>732</v>
      </c>
      <c r="AJ5" s="868"/>
      <c r="AK5" s="869"/>
      <c r="AL5" s="435" t="s">
        <v>117</v>
      </c>
      <c r="AM5" s="435" t="s">
        <v>118</v>
      </c>
      <c r="AN5" s="448" t="s">
        <v>747</v>
      </c>
      <c r="AO5" s="447" t="s">
        <v>1</v>
      </c>
      <c r="AP5" s="881"/>
      <c r="AQ5" s="449" t="s">
        <v>750</v>
      </c>
      <c r="AR5" s="447" t="s">
        <v>757</v>
      </c>
      <c r="AS5" s="371">
        <v>24</v>
      </c>
      <c r="AT5" s="371">
        <v>36</v>
      </c>
      <c r="AU5" s="370">
        <v>24</v>
      </c>
      <c r="AV5" s="435">
        <v>36</v>
      </c>
      <c r="AW5" s="371">
        <v>48</v>
      </c>
      <c r="AX5" s="350">
        <v>60</v>
      </c>
      <c r="AY5" s="371" t="s">
        <v>63</v>
      </c>
      <c r="AZ5" s="371" t="s">
        <v>64</v>
      </c>
      <c r="BA5" s="435" t="s">
        <v>589</v>
      </c>
      <c r="BB5" s="435" t="s">
        <v>589</v>
      </c>
      <c r="BC5" s="868"/>
      <c r="BD5" s="869"/>
      <c r="BE5" s="871"/>
      <c r="BF5" s="856"/>
      <c r="BG5" s="436" t="s">
        <v>737</v>
      </c>
      <c r="BH5" s="353" t="s">
        <v>625</v>
      </c>
      <c r="BI5" s="354" t="s">
        <v>22</v>
      </c>
      <c r="BJ5" s="354" t="s">
        <v>624</v>
      </c>
      <c r="BK5" s="355" t="s">
        <v>23</v>
      </c>
    </row>
    <row r="6" spans="1:63" s="188" customFormat="1" ht="15" customHeight="1" x14ac:dyDescent="0.25">
      <c r="A6" s="70"/>
      <c r="B6" s="43"/>
      <c r="C6" s="180" t="s">
        <v>603</v>
      </c>
      <c r="D6" s="44">
        <v>1</v>
      </c>
      <c r="E6" s="44"/>
      <c r="F6" s="179">
        <v>43348</v>
      </c>
      <c r="G6" s="191" t="s">
        <v>776</v>
      </c>
      <c r="H6" s="191" t="s">
        <v>777</v>
      </c>
      <c r="I6" s="191"/>
      <c r="J6" s="193"/>
      <c r="K6" s="176" t="s">
        <v>778</v>
      </c>
      <c r="L6" s="176" t="s">
        <v>779</v>
      </c>
      <c r="M6" s="177" t="s">
        <v>780</v>
      </c>
      <c r="N6" s="438"/>
      <c r="O6" s="438">
        <v>1</v>
      </c>
      <c r="P6" s="439">
        <v>41337</v>
      </c>
      <c r="Q6" s="177"/>
      <c r="R6" s="438">
        <v>1</v>
      </c>
      <c r="S6" s="147">
        <v>1</v>
      </c>
      <c r="T6" s="44"/>
      <c r="U6" s="44">
        <v>1</v>
      </c>
      <c r="V6" s="44"/>
      <c r="W6" s="44">
        <v>1</v>
      </c>
      <c r="X6" s="44"/>
      <c r="Y6" s="44">
        <v>1</v>
      </c>
      <c r="Z6" s="44"/>
      <c r="AA6" s="44">
        <v>2018</v>
      </c>
      <c r="AB6" s="44">
        <v>1</v>
      </c>
      <c r="AC6" s="181"/>
      <c r="AD6" s="440">
        <v>10000000</v>
      </c>
      <c r="AE6" s="147"/>
      <c r="AF6" s="44"/>
      <c r="AG6" s="181">
        <v>4000000</v>
      </c>
      <c r="AH6" s="44">
        <v>1</v>
      </c>
      <c r="AI6" s="178"/>
      <c r="AJ6" s="179">
        <v>43319</v>
      </c>
      <c r="AK6" s="179">
        <v>43315</v>
      </c>
      <c r="AL6" s="441">
        <v>1</v>
      </c>
      <c r="AM6" s="441"/>
      <c r="AN6" s="441">
        <v>1</v>
      </c>
      <c r="AO6" s="451"/>
      <c r="AP6" s="441">
        <v>1</v>
      </c>
      <c r="AQ6" s="443">
        <v>1.55</v>
      </c>
      <c r="AR6" s="443"/>
      <c r="AS6" s="147">
        <v>1</v>
      </c>
      <c r="AT6" s="44">
        <v>1</v>
      </c>
      <c r="AU6" s="441"/>
      <c r="AV6" s="441"/>
      <c r="AW6" s="441"/>
      <c r="AX6" s="444"/>
      <c r="AY6" s="147">
        <v>1</v>
      </c>
      <c r="AZ6" s="44"/>
      <c r="BA6" s="178">
        <v>0.9</v>
      </c>
      <c r="BB6" s="178">
        <v>0.9</v>
      </c>
      <c r="BC6" s="179">
        <v>43319</v>
      </c>
      <c r="BD6" s="179">
        <v>43315</v>
      </c>
      <c r="BE6" s="191" t="s">
        <v>751</v>
      </c>
      <c r="BF6" s="174" t="s">
        <v>781</v>
      </c>
      <c r="BG6" s="189">
        <v>1</v>
      </c>
      <c r="BH6" s="356" t="s">
        <v>782</v>
      </c>
      <c r="BI6" s="357" t="s">
        <v>784</v>
      </c>
      <c r="BJ6" s="357"/>
      <c r="BK6" s="357" t="s">
        <v>752</v>
      </c>
    </row>
    <row r="7" spans="1:63" s="188" customFormat="1" ht="15" customHeight="1" x14ac:dyDescent="0.25">
      <c r="A7" s="70"/>
      <c r="B7" s="43"/>
      <c r="C7" s="180" t="s">
        <v>603</v>
      </c>
      <c r="D7" s="44"/>
      <c r="E7" s="44">
        <v>1</v>
      </c>
      <c r="F7" s="179">
        <v>43348</v>
      </c>
      <c r="G7" s="191" t="s">
        <v>738</v>
      </c>
      <c r="H7" s="191" t="s">
        <v>739</v>
      </c>
      <c r="I7" s="191" t="s">
        <v>740</v>
      </c>
      <c r="J7" s="193" t="s">
        <v>741</v>
      </c>
      <c r="K7" s="176" t="s">
        <v>742</v>
      </c>
      <c r="L7" s="176" t="s">
        <v>743</v>
      </c>
      <c r="M7" s="177" t="s">
        <v>744</v>
      </c>
      <c r="N7" s="438">
        <v>1</v>
      </c>
      <c r="O7" s="177"/>
      <c r="P7" s="439" t="s">
        <v>745</v>
      </c>
      <c r="Q7" s="177"/>
      <c r="R7" s="177"/>
      <c r="S7" s="147">
        <v>1</v>
      </c>
      <c r="T7" s="44"/>
      <c r="U7" s="44">
        <v>1</v>
      </c>
      <c r="V7" s="44"/>
      <c r="W7" s="44">
        <v>1</v>
      </c>
      <c r="X7" s="44"/>
      <c r="Y7" s="44">
        <v>1</v>
      </c>
      <c r="Z7" s="44"/>
      <c r="AA7" s="44">
        <v>2018</v>
      </c>
      <c r="AB7" s="44">
        <v>1</v>
      </c>
      <c r="AC7" s="181"/>
      <c r="AD7" s="440">
        <v>8250000</v>
      </c>
      <c r="AE7" s="147"/>
      <c r="AF7" s="44"/>
      <c r="AG7" s="181">
        <v>3000000</v>
      </c>
      <c r="AH7" s="44">
        <v>1</v>
      </c>
      <c r="AI7" s="178"/>
      <c r="AJ7" s="179">
        <v>43322</v>
      </c>
      <c r="AK7" s="179">
        <v>43315</v>
      </c>
      <c r="AL7" s="441"/>
      <c r="AM7" s="441">
        <v>1</v>
      </c>
      <c r="AN7" s="441">
        <v>1</v>
      </c>
      <c r="AO7" s="441"/>
      <c r="AP7" s="441">
        <v>1</v>
      </c>
      <c r="AQ7" s="443">
        <v>1.21</v>
      </c>
      <c r="AR7" s="443"/>
      <c r="AS7" s="147"/>
      <c r="AT7" s="44"/>
      <c r="AU7" s="441">
        <v>1</v>
      </c>
      <c r="AV7" s="441">
        <v>1</v>
      </c>
      <c r="AW7" s="441">
        <v>1</v>
      </c>
      <c r="AX7" s="444">
        <v>1</v>
      </c>
      <c r="AY7" s="147">
        <v>1</v>
      </c>
      <c r="AZ7" s="44"/>
      <c r="BA7" s="178">
        <v>0.6</v>
      </c>
      <c r="BB7" s="178">
        <v>0.6</v>
      </c>
      <c r="BC7" s="179">
        <v>43322</v>
      </c>
      <c r="BD7" s="179">
        <v>43315</v>
      </c>
      <c r="BE7" s="191" t="s">
        <v>751</v>
      </c>
      <c r="BF7" s="170"/>
      <c r="BG7" s="189">
        <v>1</v>
      </c>
      <c r="BH7" s="356" t="s">
        <v>783</v>
      </c>
      <c r="BI7" s="357" t="s">
        <v>785</v>
      </c>
      <c r="BJ7" s="357"/>
      <c r="BK7" s="357" t="s">
        <v>752</v>
      </c>
    </row>
    <row r="8" spans="1:63" s="188" customFormat="1" ht="15" customHeight="1" x14ac:dyDescent="0.25">
      <c r="A8" s="70"/>
      <c r="B8" s="43"/>
      <c r="C8" s="180" t="s">
        <v>603</v>
      </c>
      <c r="D8" s="44">
        <v>1</v>
      </c>
      <c r="E8" s="44"/>
      <c r="F8" s="179">
        <v>43348</v>
      </c>
      <c r="G8" s="191" t="s">
        <v>738</v>
      </c>
      <c r="H8" s="191" t="s">
        <v>739</v>
      </c>
      <c r="I8" s="191" t="s">
        <v>740</v>
      </c>
      <c r="J8" s="193" t="s">
        <v>741</v>
      </c>
      <c r="K8" s="176" t="s">
        <v>742</v>
      </c>
      <c r="L8" s="176" t="s">
        <v>743</v>
      </c>
      <c r="M8" s="177" t="s">
        <v>744</v>
      </c>
      <c r="N8" s="438">
        <v>1</v>
      </c>
      <c r="O8" s="177"/>
      <c r="P8" s="439" t="s">
        <v>745</v>
      </c>
      <c r="Q8" s="177"/>
      <c r="R8" s="177"/>
      <c r="S8" s="147">
        <v>1</v>
      </c>
      <c r="T8" s="44"/>
      <c r="U8" s="44">
        <v>1</v>
      </c>
      <c r="V8" s="44"/>
      <c r="W8" s="44">
        <v>1</v>
      </c>
      <c r="X8" s="44"/>
      <c r="Y8" s="44">
        <v>1</v>
      </c>
      <c r="Z8" s="44"/>
      <c r="AA8" s="44">
        <v>2018</v>
      </c>
      <c r="AB8" s="44">
        <v>1</v>
      </c>
      <c r="AC8" s="181"/>
      <c r="AD8" s="440">
        <v>8250000</v>
      </c>
      <c r="AE8" s="147"/>
      <c r="AF8" s="44"/>
      <c r="AG8" s="181">
        <v>3000000</v>
      </c>
      <c r="AH8" s="44">
        <v>1</v>
      </c>
      <c r="AI8" s="178"/>
      <c r="AJ8" s="179">
        <v>43322</v>
      </c>
      <c r="AK8" s="179">
        <v>43315</v>
      </c>
      <c r="AL8" s="441"/>
      <c r="AM8" s="441">
        <v>1</v>
      </c>
      <c r="AN8" s="441">
        <v>1</v>
      </c>
      <c r="AO8" s="441"/>
      <c r="AP8" s="441">
        <v>1</v>
      </c>
      <c r="AQ8" s="443">
        <v>1.21</v>
      </c>
      <c r="AR8" s="443"/>
      <c r="AS8" s="147"/>
      <c r="AT8" s="44"/>
      <c r="AU8" s="441">
        <v>1</v>
      </c>
      <c r="AV8" s="441">
        <v>1</v>
      </c>
      <c r="AW8" s="441">
        <v>1</v>
      </c>
      <c r="AX8" s="444">
        <v>1</v>
      </c>
      <c r="AY8" s="147">
        <v>1</v>
      </c>
      <c r="AZ8" s="44"/>
      <c r="BA8" s="178">
        <v>0.6</v>
      </c>
      <c r="BB8" s="178">
        <v>0.6</v>
      </c>
      <c r="BC8" s="179">
        <v>43322</v>
      </c>
      <c r="BD8" s="179">
        <v>43315</v>
      </c>
      <c r="BE8" s="191" t="s">
        <v>751</v>
      </c>
      <c r="BF8" s="170"/>
      <c r="BG8" s="189">
        <v>1</v>
      </c>
      <c r="BH8" s="356" t="s">
        <v>758</v>
      </c>
      <c r="BI8" s="357" t="s">
        <v>753</v>
      </c>
      <c r="BJ8" s="357"/>
      <c r="BK8" s="357" t="s">
        <v>752</v>
      </c>
    </row>
    <row r="9" spans="1:63" s="188" customFormat="1" x14ac:dyDescent="0.25">
      <c r="A9" s="70"/>
      <c r="B9" s="43"/>
      <c r="C9" s="180" t="s">
        <v>603</v>
      </c>
      <c r="D9" s="44"/>
      <c r="E9" s="44">
        <v>1</v>
      </c>
      <c r="F9" s="179">
        <v>43353</v>
      </c>
      <c r="G9" s="191" t="s">
        <v>738</v>
      </c>
      <c r="H9" s="191" t="s">
        <v>739</v>
      </c>
      <c r="I9" s="191" t="s">
        <v>740</v>
      </c>
      <c r="J9" s="193" t="s">
        <v>741</v>
      </c>
      <c r="K9" s="176" t="s">
        <v>742</v>
      </c>
      <c r="L9" s="176" t="s">
        <v>743</v>
      </c>
      <c r="M9" s="177" t="s">
        <v>744</v>
      </c>
      <c r="N9" s="438">
        <v>1</v>
      </c>
      <c r="O9" s="177"/>
      <c r="P9" s="439" t="s">
        <v>745</v>
      </c>
      <c r="Q9" s="177"/>
      <c r="R9" s="177"/>
      <c r="S9" s="192"/>
      <c r="T9" s="44">
        <v>1</v>
      </c>
      <c r="U9" s="44">
        <v>1</v>
      </c>
      <c r="V9" s="44"/>
      <c r="W9" s="44">
        <v>1</v>
      </c>
      <c r="X9" s="44"/>
      <c r="Y9" s="44">
        <v>1</v>
      </c>
      <c r="Z9" s="44"/>
      <c r="AA9" s="44">
        <v>2015</v>
      </c>
      <c r="AB9" s="44">
        <v>1</v>
      </c>
      <c r="AC9" s="181"/>
      <c r="AD9" s="440">
        <v>5550000</v>
      </c>
      <c r="AE9" s="147"/>
      <c r="AF9" s="44"/>
      <c r="AG9" s="181">
        <v>2000000</v>
      </c>
      <c r="AH9" s="44">
        <v>1</v>
      </c>
      <c r="AI9" s="178"/>
      <c r="AJ9" s="179">
        <v>43322</v>
      </c>
      <c r="AK9" s="179">
        <v>43315</v>
      </c>
      <c r="AL9" s="441"/>
      <c r="AM9" s="441">
        <v>1</v>
      </c>
      <c r="AN9" s="441">
        <v>1</v>
      </c>
      <c r="AO9" s="441"/>
      <c r="AP9" s="441">
        <v>1</v>
      </c>
      <c r="AQ9" s="446">
        <v>1.4</v>
      </c>
      <c r="AR9" s="446"/>
      <c r="AS9" s="147"/>
      <c r="AT9" s="44"/>
      <c r="AU9" s="441">
        <v>1</v>
      </c>
      <c r="AV9" s="441">
        <v>1</v>
      </c>
      <c r="AW9" s="441">
        <v>1</v>
      </c>
      <c r="AX9" s="444">
        <v>1</v>
      </c>
      <c r="AY9" s="147">
        <v>1</v>
      </c>
      <c r="AZ9" s="44"/>
      <c r="BA9" s="178">
        <v>0.7</v>
      </c>
      <c r="BB9" s="178">
        <v>0.6</v>
      </c>
      <c r="BC9" s="179">
        <v>43322</v>
      </c>
      <c r="BD9" s="179">
        <v>43315</v>
      </c>
      <c r="BE9" s="191" t="s">
        <v>751</v>
      </c>
      <c r="BF9" s="174"/>
      <c r="BG9" s="189">
        <v>1</v>
      </c>
      <c r="BH9" s="356" t="s">
        <v>759</v>
      </c>
      <c r="BI9" s="357" t="s">
        <v>754</v>
      </c>
      <c r="BJ9" s="357"/>
      <c r="BK9" s="357" t="s">
        <v>752</v>
      </c>
    </row>
    <row r="10" spans="1:63" s="188" customFormat="1" x14ac:dyDescent="0.25">
      <c r="A10" s="70"/>
      <c r="B10" s="43"/>
      <c r="C10" s="180" t="s">
        <v>603</v>
      </c>
      <c r="D10" s="44">
        <v>1</v>
      </c>
      <c r="E10" s="44"/>
      <c r="F10" s="179">
        <v>43348</v>
      </c>
      <c r="G10" s="191" t="s">
        <v>738</v>
      </c>
      <c r="H10" s="191" t="s">
        <v>739</v>
      </c>
      <c r="I10" s="191" t="s">
        <v>740</v>
      </c>
      <c r="J10" s="193" t="s">
        <v>741</v>
      </c>
      <c r="K10" s="176" t="s">
        <v>742</v>
      </c>
      <c r="L10" s="176" t="s">
        <v>743</v>
      </c>
      <c r="M10" s="177" t="s">
        <v>744</v>
      </c>
      <c r="N10" s="438">
        <v>1</v>
      </c>
      <c r="O10" s="177"/>
      <c r="P10" s="439" t="s">
        <v>745</v>
      </c>
      <c r="Q10" s="177"/>
      <c r="R10" s="177"/>
      <c r="S10" s="147">
        <v>1</v>
      </c>
      <c r="T10" s="44"/>
      <c r="U10" s="44"/>
      <c r="V10" s="44">
        <v>1</v>
      </c>
      <c r="W10" s="44"/>
      <c r="X10" s="44">
        <v>1</v>
      </c>
      <c r="Y10" s="44"/>
      <c r="Z10" s="44">
        <v>1</v>
      </c>
      <c r="AA10" s="44">
        <v>2018</v>
      </c>
      <c r="AB10" s="44">
        <v>1</v>
      </c>
      <c r="AC10" s="181"/>
      <c r="AD10" s="440">
        <v>8250000</v>
      </c>
      <c r="AE10" s="147">
        <v>1</v>
      </c>
      <c r="AF10" s="44"/>
      <c r="AG10" s="181">
        <v>3000000</v>
      </c>
      <c r="AH10" s="44">
        <v>1</v>
      </c>
      <c r="AI10" s="178"/>
      <c r="AJ10" s="179">
        <v>43322</v>
      </c>
      <c r="AK10" s="179">
        <v>43315</v>
      </c>
      <c r="AL10" s="441"/>
      <c r="AM10" s="441">
        <v>1</v>
      </c>
      <c r="AN10" s="441">
        <v>1</v>
      </c>
      <c r="AO10" s="441"/>
      <c r="AP10" s="441">
        <v>1</v>
      </c>
      <c r="AQ10" s="443">
        <v>1.21</v>
      </c>
      <c r="AR10" s="443"/>
      <c r="AS10" s="147"/>
      <c r="AT10" s="44"/>
      <c r="AU10" s="441">
        <v>1</v>
      </c>
      <c r="AV10" s="441">
        <v>1</v>
      </c>
      <c r="AW10" s="441">
        <v>1</v>
      </c>
      <c r="AX10" s="444">
        <v>1</v>
      </c>
      <c r="AY10" s="147">
        <v>1</v>
      </c>
      <c r="AZ10" s="44"/>
      <c r="BA10" s="178">
        <v>0.6</v>
      </c>
      <c r="BB10" s="178">
        <v>0.6</v>
      </c>
      <c r="BC10" s="179">
        <v>43322</v>
      </c>
      <c r="BD10" s="179">
        <v>43315</v>
      </c>
      <c r="BE10" s="191" t="s">
        <v>751</v>
      </c>
      <c r="BF10" s="170"/>
      <c r="BG10" s="189">
        <v>1</v>
      </c>
      <c r="BH10" s="356" t="s">
        <v>760</v>
      </c>
      <c r="BI10" s="357" t="s">
        <v>755</v>
      </c>
      <c r="BJ10" s="357"/>
      <c r="BK10" s="357" t="s">
        <v>752</v>
      </c>
    </row>
    <row r="11" spans="1:63" s="188" customFormat="1" x14ac:dyDescent="0.25">
      <c r="A11" s="70"/>
      <c r="B11" s="43"/>
      <c r="C11" s="180" t="s">
        <v>603</v>
      </c>
      <c r="D11" s="44"/>
      <c r="E11" s="44">
        <v>1</v>
      </c>
      <c r="F11" s="179">
        <v>43353</v>
      </c>
      <c r="G11" s="191" t="s">
        <v>738</v>
      </c>
      <c r="H11" s="191" t="s">
        <v>739</v>
      </c>
      <c r="I11" s="191" t="s">
        <v>740</v>
      </c>
      <c r="J11" s="193" t="s">
        <v>741</v>
      </c>
      <c r="K11" s="176" t="s">
        <v>742</v>
      </c>
      <c r="L11" s="176" t="s">
        <v>743</v>
      </c>
      <c r="M11" s="177" t="s">
        <v>744</v>
      </c>
      <c r="N11" s="438">
        <v>1</v>
      </c>
      <c r="O11" s="177"/>
      <c r="P11" s="439" t="s">
        <v>745</v>
      </c>
      <c r="Q11" s="177"/>
      <c r="R11" s="177"/>
      <c r="S11" s="192"/>
      <c r="T11" s="44">
        <v>1</v>
      </c>
      <c r="U11" s="190"/>
      <c r="V11" s="190">
        <v>1</v>
      </c>
      <c r="W11" s="190"/>
      <c r="X11" s="190">
        <v>1</v>
      </c>
      <c r="Y11" s="190"/>
      <c r="Z11" s="190">
        <v>1</v>
      </c>
      <c r="AA11" s="44">
        <v>2015</v>
      </c>
      <c r="AB11" s="44">
        <v>1</v>
      </c>
      <c r="AC11" s="182"/>
      <c r="AD11" s="440">
        <v>5550000</v>
      </c>
      <c r="AE11" s="147">
        <v>1</v>
      </c>
      <c r="AF11" s="44"/>
      <c r="AG11" s="181">
        <v>2000000</v>
      </c>
      <c r="AH11" s="44">
        <v>1</v>
      </c>
      <c r="AI11" s="178"/>
      <c r="AJ11" s="179">
        <v>43322</v>
      </c>
      <c r="AK11" s="179">
        <v>43315</v>
      </c>
      <c r="AL11" s="441"/>
      <c r="AM11" s="441">
        <v>1</v>
      </c>
      <c r="AN11" s="441">
        <v>1</v>
      </c>
      <c r="AO11" s="441"/>
      <c r="AP11" s="441">
        <v>1</v>
      </c>
      <c r="AQ11" s="446">
        <v>1.4</v>
      </c>
      <c r="AR11" s="446"/>
      <c r="AS11" s="147"/>
      <c r="AT11" s="44"/>
      <c r="AU11" s="441">
        <v>1</v>
      </c>
      <c r="AV11" s="441">
        <v>1</v>
      </c>
      <c r="AW11" s="441">
        <v>1</v>
      </c>
      <c r="AX11" s="444">
        <v>1</v>
      </c>
      <c r="AY11" s="147">
        <v>1</v>
      </c>
      <c r="AZ11" s="44"/>
      <c r="BA11" s="178">
        <v>0.7</v>
      </c>
      <c r="BB11" s="178">
        <v>0.6</v>
      </c>
      <c r="BC11" s="179">
        <v>43322</v>
      </c>
      <c r="BD11" s="179">
        <v>43315</v>
      </c>
      <c r="BE11" s="191" t="s">
        <v>751</v>
      </c>
      <c r="BF11" s="171"/>
      <c r="BG11" s="189">
        <v>1</v>
      </c>
      <c r="BH11" s="356" t="s">
        <v>761</v>
      </c>
      <c r="BI11" s="357" t="s">
        <v>764</v>
      </c>
      <c r="BJ11" s="357"/>
      <c r="BK11" s="357" t="s">
        <v>752</v>
      </c>
    </row>
    <row r="12" spans="1:63" s="188" customFormat="1" ht="15" customHeight="1" x14ac:dyDescent="0.25">
      <c r="A12" s="70"/>
      <c r="B12" s="43"/>
      <c r="C12" s="180" t="s">
        <v>603</v>
      </c>
      <c r="D12" s="44">
        <v>1</v>
      </c>
      <c r="E12" s="44"/>
      <c r="F12" s="179">
        <v>43348</v>
      </c>
      <c r="G12" s="191" t="s">
        <v>738</v>
      </c>
      <c r="H12" s="191" t="s">
        <v>739</v>
      </c>
      <c r="I12" s="191" t="s">
        <v>740</v>
      </c>
      <c r="J12" s="193" t="s">
        <v>741</v>
      </c>
      <c r="K12" s="176" t="s">
        <v>742</v>
      </c>
      <c r="L12" s="176" t="s">
        <v>743</v>
      </c>
      <c r="M12" s="177" t="s">
        <v>744</v>
      </c>
      <c r="N12" s="438">
        <v>1</v>
      </c>
      <c r="O12" s="177"/>
      <c r="P12" s="439" t="s">
        <v>745</v>
      </c>
      <c r="Q12" s="177"/>
      <c r="R12" s="438">
        <v>1</v>
      </c>
      <c r="S12" s="44">
        <v>1</v>
      </c>
      <c r="T12" s="44"/>
      <c r="U12" s="44"/>
      <c r="V12" s="44">
        <v>1</v>
      </c>
      <c r="W12" s="44"/>
      <c r="X12" s="44">
        <v>1</v>
      </c>
      <c r="Y12" s="44"/>
      <c r="Z12" s="44">
        <v>1</v>
      </c>
      <c r="AA12" s="44">
        <v>2018</v>
      </c>
      <c r="AB12" s="44">
        <v>1</v>
      </c>
      <c r="AC12" s="181"/>
      <c r="AD12" s="440">
        <v>12500000</v>
      </c>
      <c r="AE12" s="192"/>
      <c r="AF12" s="44">
        <v>1</v>
      </c>
      <c r="AG12" s="181">
        <v>4000000</v>
      </c>
      <c r="AH12" s="190">
        <v>1</v>
      </c>
      <c r="AI12" s="178"/>
      <c r="AJ12" s="179">
        <v>43327</v>
      </c>
      <c r="AK12" s="179">
        <v>43318</v>
      </c>
      <c r="AL12" s="441">
        <v>1</v>
      </c>
      <c r="AM12" s="441"/>
      <c r="AN12" s="441"/>
      <c r="AO12" s="441">
        <v>1</v>
      </c>
      <c r="AP12" s="441">
        <v>1</v>
      </c>
      <c r="AQ12" s="446"/>
      <c r="AR12" s="443">
        <v>1.25</v>
      </c>
      <c r="AS12" s="147">
        <v>1</v>
      </c>
      <c r="AT12" s="44">
        <v>1</v>
      </c>
      <c r="AU12" s="441"/>
      <c r="AV12" s="441"/>
      <c r="AW12" s="441"/>
      <c r="AX12" s="444"/>
      <c r="AY12" s="147">
        <v>1</v>
      </c>
      <c r="AZ12" s="190"/>
      <c r="BA12" s="178">
        <v>0.8</v>
      </c>
      <c r="BB12" s="178">
        <v>0.8</v>
      </c>
      <c r="BC12" s="179">
        <v>43327</v>
      </c>
      <c r="BD12" s="179">
        <v>43318</v>
      </c>
      <c r="BE12" s="191" t="s">
        <v>602</v>
      </c>
      <c r="BF12" s="171" t="s">
        <v>756</v>
      </c>
      <c r="BG12" s="189">
        <v>1</v>
      </c>
      <c r="BH12" s="356" t="s">
        <v>770</v>
      </c>
      <c r="BI12" s="357" t="s">
        <v>773</v>
      </c>
      <c r="BJ12" s="357"/>
      <c r="BK12" s="357" t="s">
        <v>775</v>
      </c>
    </row>
    <row r="13" spans="1:63" s="188" customFormat="1" x14ac:dyDescent="0.25">
      <c r="A13" s="70"/>
      <c r="B13" s="43"/>
      <c r="C13" s="180" t="s">
        <v>603</v>
      </c>
      <c r="D13" s="44"/>
      <c r="E13" s="44">
        <v>1</v>
      </c>
      <c r="F13" s="179">
        <v>43353</v>
      </c>
      <c r="G13" s="191" t="s">
        <v>738</v>
      </c>
      <c r="H13" s="191" t="s">
        <v>739</v>
      </c>
      <c r="I13" s="191" t="s">
        <v>740</v>
      </c>
      <c r="J13" s="193" t="s">
        <v>741</v>
      </c>
      <c r="K13" s="176" t="s">
        <v>742</v>
      </c>
      <c r="L13" s="176" t="s">
        <v>743</v>
      </c>
      <c r="M13" s="177" t="s">
        <v>744</v>
      </c>
      <c r="N13" s="438">
        <v>1</v>
      </c>
      <c r="O13" s="177"/>
      <c r="P13" s="439" t="s">
        <v>745</v>
      </c>
      <c r="Q13" s="177"/>
      <c r="R13" s="438">
        <v>1</v>
      </c>
      <c r="S13" s="44">
        <v>1</v>
      </c>
      <c r="T13" s="190"/>
      <c r="U13" s="190"/>
      <c r="V13" s="44">
        <v>1</v>
      </c>
      <c r="W13" s="44"/>
      <c r="X13" s="44">
        <v>1</v>
      </c>
      <c r="Y13" s="190"/>
      <c r="Z13" s="44">
        <v>1</v>
      </c>
      <c r="AA13" s="44">
        <v>2018</v>
      </c>
      <c r="AB13" s="44">
        <v>1</v>
      </c>
      <c r="AC13" s="181"/>
      <c r="AD13" s="440">
        <v>12500000</v>
      </c>
      <c r="AE13" s="192"/>
      <c r="AF13" s="44">
        <v>1</v>
      </c>
      <c r="AG13" s="181">
        <v>4000000</v>
      </c>
      <c r="AH13" s="190">
        <v>1</v>
      </c>
      <c r="AI13" s="183"/>
      <c r="AJ13" s="179">
        <v>43327</v>
      </c>
      <c r="AK13" s="179">
        <v>43318</v>
      </c>
      <c r="AL13" s="441"/>
      <c r="AM13" s="441">
        <v>1</v>
      </c>
      <c r="AN13" s="441"/>
      <c r="AO13" s="441">
        <v>1</v>
      </c>
      <c r="AP13" s="441">
        <v>1</v>
      </c>
      <c r="AQ13" s="443"/>
      <c r="AR13" s="443">
        <v>1.25</v>
      </c>
      <c r="AS13" s="147"/>
      <c r="AT13" s="44"/>
      <c r="AU13" s="445">
        <v>1</v>
      </c>
      <c r="AV13" s="441">
        <v>1</v>
      </c>
      <c r="AW13" s="441">
        <v>1</v>
      </c>
      <c r="AX13" s="445">
        <v>1</v>
      </c>
      <c r="AY13" s="147">
        <v>1</v>
      </c>
      <c r="AZ13" s="44"/>
      <c r="BA13" s="178">
        <v>0.8</v>
      </c>
      <c r="BB13" s="178">
        <v>0.8</v>
      </c>
      <c r="BC13" s="179">
        <v>43327</v>
      </c>
      <c r="BD13" s="179">
        <v>43318</v>
      </c>
      <c r="BE13" s="191" t="s">
        <v>602</v>
      </c>
      <c r="BF13" s="171" t="s">
        <v>756</v>
      </c>
      <c r="BG13" s="189">
        <v>1</v>
      </c>
      <c r="BH13" s="356" t="s">
        <v>771</v>
      </c>
      <c r="BI13" s="357" t="s">
        <v>772</v>
      </c>
      <c r="BJ13" s="357"/>
      <c r="BK13" s="357" t="s">
        <v>774</v>
      </c>
    </row>
    <row r="14" spans="1:63" s="188" customFormat="1" ht="15" customHeight="1" x14ac:dyDescent="0.25">
      <c r="A14" s="70"/>
      <c r="B14" s="43"/>
      <c r="C14" s="180" t="s">
        <v>603</v>
      </c>
      <c r="D14" s="44">
        <v>1</v>
      </c>
      <c r="E14" s="44"/>
      <c r="F14" s="179">
        <v>43348</v>
      </c>
      <c r="G14" s="191" t="s">
        <v>738</v>
      </c>
      <c r="H14" s="191" t="s">
        <v>739</v>
      </c>
      <c r="I14" s="191" t="s">
        <v>740</v>
      </c>
      <c r="J14" s="193" t="s">
        <v>741</v>
      </c>
      <c r="K14" s="176" t="s">
        <v>742</v>
      </c>
      <c r="L14" s="176" t="s">
        <v>743</v>
      </c>
      <c r="M14" s="177" t="s">
        <v>744</v>
      </c>
      <c r="N14" s="438">
        <v>1</v>
      </c>
      <c r="O14" s="177"/>
      <c r="P14" s="439" t="s">
        <v>745</v>
      </c>
      <c r="Q14" s="177"/>
      <c r="R14" s="438">
        <v>1</v>
      </c>
      <c r="S14" s="44">
        <v>1</v>
      </c>
      <c r="T14" s="44"/>
      <c r="U14" s="44"/>
      <c r="V14" s="44">
        <v>1</v>
      </c>
      <c r="W14" s="44"/>
      <c r="X14" s="44">
        <v>1</v>
      </c>
      <c r="Y14" s="44"/>
      <c r="Z14" s="44">
        <v>1</v>
      </c>
      <c r="AA14" s="44">
        <v>2018</v>
      </c>
      <c r="AB14" s="44">
        <v>1</v>
      </c>
      <c r="AC14" s="181"/>
      <c r="AD14" s="440">
        <v>12500000</v>
      </c>
      <c r="AE14" s="192"/>
      <c r="AF14" s="190">
        <v>1</v>
      </c>
      <c r="AG14" s="181">
        <v>4000000</v>
      </c>
      <c r="AH14" s="190">
        <v>1</v>
      </c>
      <c r="AI14" s="178"/>
      <c r="AJ14" s="179">
        <v>43327</v>
      </c>
      <c r="AK14" s="179">
        <v>43318</v>
      </c>
      <c r="AL14" s="441">
        <v>1</v>
      </c>
      <c r="AM14" s="441"/>
      <c r="AN14" s="441">
        <v>1</v>
      </c>
      <c r="AO14" s="441"/>
      <c r="AP14" s="441">
        <v>1</v>
      </c>
      <c r="AQ14" s="446">
        <v>1.5</v>
      </c>
      <c r="AR14" s="443"/>
      <c r="AS14" s="147">
        <v>1</v>
      </c>
      <c r="AT14" s="44">
        <v>1</v>
      </c>
      <c r="AU14" s="441"/>
      <c r="AV14" s="441"/>
      <c r="AW14" s="441"/>
      <c r="AX14" s="444"/>
      <c r="AY14" s="147">
        <v>1</v>
      </c>
      <c r="AZ14" s="190"/>
      <c r="BA14" s="178">
        <v>0.8</v>
      </c>
      <c r="BB14" s="178">
        <v>0.8</v>
      </c>
      <c r="BC14" s="179">
        <v>43327</v>
      </c>
      <c r="BD14" s="179">
        <v>43318</v>
      </c>
      <c r="BE14" s="191" t="s">
        <v>602</v>
      </c>
      <c r="BF14" s="171" t="s">
        <v>756</v>
      </c>
      <c r="BG14" s="189">
        <v>1</v>
      </c>
      <c r="BH14" s="356" t="s">
        <v>763</v>
      </c>
      <c r="BI14" s="357" t="s">
        <v>766</v>
      </c>
      <c r="BJ14" s="357"/>
      <c r="BK14" s="357" t="s">
        <v>767</v>
      </c>
    </row>
    <row r="15" spans="1:63" s="188" customFormat="1" x14ac:dyDescent="0.25">
      <c r="A15" s="70"/>
      <c r="B15" s="43"/>
      <c r="C15" s="180" t="s">
        <v>603</v>
      </c>
      <c r="D15" s="44"/>
      <c r="E15" s="44">
        <v>1</v>
      </c>
      <c r="F15" s="179">
        <v>43353</v>
      </c>
      <c r="G15" s="191" t="s">
        <v>738</v>
      </c>
      <c r="H15" s="191" t="s">
        <v>739</v>
      </c>
      <c r="I15" s="191" t="s">
        <v>740</v>
      </c>
      <c r="J15" s="193" t="s">
        <v>741</v>
      </c>
      <c r="K15" s="176" t="s">
        <v>742</v>
      </c>
      <c r="L15" s="176" t="s">
        <v>743</v>
      </c>
      <c r="M15" s="177" t="s">
        <v>744</v>
      </c>
      <c r="N15" s="438">
        <v>1</v>
      </c>
      <c r="O15" s="177"/>
      <c r="P15" s="439" t="s">
        <v>745</v>
      </c>
      <c r="Q15" s="177"/>
      <c r="R15" s="438">
        <v>1</v>
      </c>
      <c r="S15" s="44">
        <v>1</v>
      </c>
      <c r="T15" s="44"/>
      <c r="U15" s="44"/>
      <c r="V15" s="44">
        <v>1</v>
      </c>
      <c r="W15" s="44"/>
      <c r="X15" s="44">
        <v>1</v>
      </c>
      <c r="Y15" s="44"/>
      <c r="Z15" s="44">
        <v>1</v>
      </c>
      <c r="AA15" s="44">
        <v>2018</v>
      </c>
      <c r="AB15" s="44">
        <v>1</v>
      </c>
      <c r="AC15" s="181"/>
      <c r="AD15" s="440">
        <v>12500000</v>
      </c>
      <c r="AE15" s="192"/>
      <c r="AF15" s="190">
        <v>1</v>
      </c>
      <c r="AG15" s="181">
        <v>4000000</v>
      </c>
      <c r="AH15" s="190">
        <v>1</v>
      </c>
      <c r="AI15" s="178"/>
      <c r="AJ15" s="179">
        <v>43327</v>
      </c>
      <c r="AK15" s="179">
        <v>43318</v>
      </c>
      <c r="AL15" s="441">
        <v>1</v>
      </c>
      <c r="AM15" s="441"/>
      <c r="AN15" s="441"/>
      <c r="AO15" s="441">
        <v>1</v>
      </c>
      <c r="AP15" s="441">
        <v>1</v>
      </c>
      <c r="AQ15" s="443"/>
      <c r="AR15" s="443">
        <v>1.25</v>
      </c>
      <c r="AS15" s="147">
        <v>1</v>
      </c>
      <c r="AT15" s="44">
        <v>1</v>
      </c>
      <c r="AU15" s="441"/>
      <c r="AV15" s="441"/>
      <c r="AW15" s="441"/>
      <c r="AX15" s="444"/>
      <c r="AY15" s="147">
        <v>1</v>
      </c>
      <c r="AZ15" s="190"/>
      <c r="BA15" s="178">
        <v>0.8</v>
      </c>
      <c r="BB15" s="178">
        <v>0.8</v>
      </c>
      <c r="BC15" s="179">
        <v>43327</v>
      </c>
      <c r="BD15" s="179">
        <v>43318</v>
      </c>
      <c r="BE15" s="191" t="s">
        <v>602</v>
      </c>
      <c r="BF15" s="171" t="s">
        <v>756</v>
      </c>
      <c r="BG15" s="189">
        <v>1</v>
      </c>
      <c r="BH15" s="356" t="s">
        <v>762</v>
      </c>
      <c r="BI15" s="357" t="s">
        <v>765</v>
      </c>
      <c r="BJ15" s="357"/>
      <c r="BK15" s="357" t="s">
        <v>768</v>
      </c>
    </row>
    <row r="16" spans="1:63" s="188" customFormat="1" x14ac:dyDescent="0.25">
      <c r="A16" s="70"/>
      <c r="B16" s="43"/>
      <c r="C16" s="180" t="s">
        <v>603</v>
      </c>
      <c r="D16" s="44">
        <v>1</v>
      </c>
      <c r="E16" s="44"/>
      <c r="F16" s="179">
        <v>43348</v>
      </c>
      <c r="G16" s="191" t="s">
        <v>738</v>
      </c>
      <c r="H16" s="191" t="s">
        <v>739</v>
      </c>
      <c r="I16" s="191" t="s">
        <v>740</v>
      </c>
      <c r="J16" s="193" t="s">
        <v>741</v>
      </c>
      <c r="K16" s="176" t="s">
        <v>742</v>
      </c>
      <c r="L16" s="176" t="s">
        <v>743</v>
      </c>
      <c r="M16" s="177" t="s">
        <v>744</v>
      </c>
      <c r="N16" s="425"/>
      <c r="O16" s="438">
        <v>1</v>
      </c>
      <c r="P16" s="439">
        <v>25554</v>
      </c>
      <c r="Q16" s="425"/>
      <c r="R16" s="425"/>
      <c r="S16" s="426"/>
      <c r="T16" s="427">
        <v>1</v>
      </c>
      <c r="U16" s="427">
        <v>1</v>
      </c>
      <c r="V16" s="427"/>
      <c r="W16" s="427">
        <v>1</v>
      </c>
      <c r="X16" s="427"/>
      <c r="Y16" s="427">
        <v>1</v>
      </c>
      <c r="Z16" s="427">
        <v>1</v>
      </c>
      <c r="AA16" s="75">
        <v>2016</v>
      </c>
      <c r="AB16" s="75">
        <v>1</v>
      </c>
      <c r="AC16" s="428"/>
      <c r="AD16" s="440">
        <v>4200000</v>
      </c>
      <c r="AE16" s="426"/>
      <c r="AF16" s="75"/>
      <c r="AG16" s="181">
        <v>1500000</v>
      </c>
      <c r="AH16" s="75">
        <v>1</v>
      </c>
      <c r="AI16" s="429"/>
      <c r="AJ16" s="179">
        <v>43327</v>
      </c>
      <c r="AK16" s="179">
        <v>43318</v>
      </c>
      <c r="AL16" s="442"/>
      <c r="AM16" s="442">
        <v>1</v>
      </c>
      <c r="AN16" s="441">
        <v>1</v>
      </c>
      <c r="AO16" s="441"/>
      <c r="AP16" s="441">
        <v>1</v>
      </c>
      <c r="AQ16" s="446">
        <v>1.5</v>
      </c>
      <c r="AR16" s="443"/>
      <c r="AS16" s="426"/>
      <c r="AT16" s="75"/>
      <c r="AU16" s="445">
        <v>1</v>
      </c>
      <c r="AV16" s="441">
        <v>1</v>
      </c>
      <c r="AW16" s="441">
        <v>1</v>
      </c>
      <c r="AX16" s="445">
        <v>1</v>
      </c>
      <c r="AY16" s="147">
        <v>1</v>
      </c>
      <c r="AZ16" s="75"/>
      <c r="BA16" s="429">
        <v>0.75</v>
      </c>
      <c r="BB16" s="429">
        <v>0.5</v>
      </c>
      <c r="BC16" s="179">
        <v>43322</v>
      </c>
      <c r="BD16" s="179">
        <v>43315</v>
      </c>
      <c r="BE16" s="191" t="s">
        <v>751</v>
      </c>
      <c r="BF16" s="430"/>
      <c r="BG16" s="437">
        <v>1</v>
      </c>
      <c r="BH16" s="356" t="s">
        <v>786</v>
      </c>
      <c r="BI16" s="357" t="s">
        <v>788</v>
      </c>
      <c r="BJ16" s="357"/>
      <c r="BK16" s="357" t="s">
        <v>790</v>
      </c>
    </row>
    <row r="17" spans="1:63" s="188" customFormat="1" ht="15.75" thickBot="1" x14ac:dyDescent="0.3">
      <c r="A17" s="70"/>
      <c r="B17" s="43"/>
      <c r="C17" s="180" t="s">
        <v>603</v>
      </c>
      <c r="D17" s="44"/>
      <c r="E17" s="44">
        <v>1</v>
      </c>
      <c r="F17" s="179">
        <v>43353</v>
      </c>
      <c r="G17" s="191" t="s">
        <v>738</v>
      </c>
      <c r="H17" s="191" t="s">
        <v>739</v>
      </c>
      <c r="I17" s="191" t="s">
        <v>740</v>
      </c>
      <c r="J17" s="193" t="s">
        <v>741</v>
      </c>
      <c r="K17" s="176" t="s">
        <v>742</v>
      </c>
      <c r="L17" s="176" t="s">
        <v>743</v>
      </c>
      <c r="M17" s="177" t="s">
        <v>744</v>
      </c>
      <c r="N17" s="425"/>
      <c r="O17" s="438">
        <v>1</v>
      </c>
      <c r="P17" s="439" t="s">
        <v>769</v>
      </c>
      <c r="Q17" s="425"/>
      <c r="R17" s="425"/>
      <c r="S17" s="426"/>
      <c r="T17" s="427">
        <v>1</v>
      </c>
      <c r="U17" s="427">
        <v>1</v>
      </c>
      <c r="V17" s="427"/>
      <c r="W17" s="427">
        <v>1</v>
      </c>
      <c r="X17" s="427"/>
      <c r="Y17" s="427">
        <v>1</v>
      </c>
      <c r="Z17" s="427">
        <v>1</v>
      </c>
      <c r="AA17" s="75">
        <v>2016</v>
      </c>
      <c r="AB17" s="75">
        <v>1</v>
      </c>
      <c r="AC17" s="428"/>
      <c r="AD17" s="440">
        <v>4200000</v>
      </c>
      <c r="AE17" s="426"/>
      <c r="AF17" s="75"/>
      <c r="AG17" s="181">
        <v>1500000</v>
      </c>
      <c r="AH17" s="75">
        <v>1</v>
      </c>
      <c r="AI17" s="429"/>
      <c r="AJ17" s="179">
        <v>43327</v>
      </c>
      <c r="AK17" s="179">
        <v>43318</v>
      </c>
      <c r="AL17" s="442"/>
      <c r="AM17" s="442">
        <v>1</v>
      </c>
      <c r="AN17" s="441"/>
      <c r="AO17" s="441">
        <v>1</v>
      </c>
      <c r="AP17" s="441">
        <v>1</v>
      </c>
      <c r="AQ17" s="443"/>
      <c r="AR17" s="443">
        <v>1.25</v>
      </c>
      <c r="AS17" s="426"/>
      <c r="AT17" s="75"/>
      <c r="AU17" s="445">
        <v>1</v>
      </c>
      <c r="AV17" s="441">
        <v>1</v>
      </c>
      <c r="AW17" s="441">
        <v>1</v>
      </c>
      <c r="AX17" s="445">
        <v>1</v>
      </c>
      <c r="AY17" s="426"/>
      <c r="AZ17" s="147">
        <v>1</v>
      </c>
      <c r="BA17" s="429">
        <v>0.75</v>
      </c>
      <c r="BB17" s="429">
        <v>0.5</v>
      </c>
      <c r="BC17" s="179">
        <v>43322</v>
      </c>
      <c r="BD17" s="179">
        <v>43315</v>
      </c>
      <c r="BE17" s="191" t="s">
        <v>751</v>
      </c>
      <c r="BF17" s="430"/>
      <c r="BG17" s="189">
        <v>1</v>
      </c>
      <c r="BH17" s="356" t="s">
        <v>787</v>
      </c>
      <c r="BI17" s="357" t="s">
        <v>789</v>
      </c>
      <c r="BJ17" s="357"/>
      <c r="BK17" s="357" t="s">
        <v>791</v>
      </c>
    </row>
    <row r="18" spans="1:63" s="188" customFormat="1" ht="15.75" thickTop="1" x14ac:dyDescent="0.25">
      <c r="A18" s="70"/>
      <c r="B18" s="43"/>
      <c r="C18" s="194" t="s">
        <v>603</v>
      </c>
      <c r="D18" s="195"/>
      <c r="E18" s="195"/>
      <c r="F18" s="195"/>
      <c r="G18" s="195"/>
      <c r="H18" s="195"/>
      <c r="I18" s="195"/>
      <c r="J18" s="19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5"/>
      <c r="AK18" s="185"/>
      <c r="AL18" s="185"/>
      <c r="AM18" s="185"/>
      <c r="AN18" s="185"/>
      <c r="AO18" s="185"/>
      <c r="AP18" s="185"/>
      <c r="AQ18" s="185"/>
      <c r="AR18" s="185"/>
      <c r="AS18" s="185"/>
      <c r="AT18" s="185"/>
      <c r="AU18" s="185"/>
      <c r="AV18" s="185"/>
      <c r="AW18" s="185"/>
      <c r="AX18" s="185"/>
      <c r="AY18" s="185"/>
      <c r="AZ18" s="185"/>
      <c r="BA18" s="185"/>
      <c r="BB18" s="185"/>
      <c r="BC18" s="185"/>
      <c r="BD18" s="185"/>
      <c r="BE18" s="185"/>
      <c r="BF18" s="185"/>
      <c r="BG18" s="196"/>
      <c r="BH18" s="356" t="s">
        <v>792</v>
      </c>
      <c r="BI18" s="357" t="s">
        <v>793</v>
      </c>
      <c r="BJ18" s="357"/>
      <c r="BK18" s="358" t="s">
        <v>794</v>
      </c>
    </row>
    <row r="19" spans="1:63" s="188" customFormat="1" x14ac:dyDescent="0.25">
      <c r="A19" s="70"/>
      <c r="B19" s="43"/>
      <c r="C19" s="180" t="s">
        <v>603</v>
      </c>
      <c r="D19" s="44">
        <v>1</v>
      </c>
      <c r="E19" s="44"/>
      <c r="F19" s="179">
        <v>43348</v>
      </c>
      <c r="G19" s="191" t="s">
        <v>608</v>
      </c>
      <c r="H19" s="191"/>
      <c r="I19" s="191"/>
      <c r="J19" s="192"/>
      <c r="K19" s="192"/>
      <c r="L19" s="192"/>
      <c r="M19" s="192"/>
      <c r="N19" s="192"/>
      <c r="O19" s="192"/>
      <c r="P19" s="192"/>
      <c r="Q19" s="192"/>
      <c r="R19" s="192"/>
      <c r="S19" s="192"/>
      <c r="T19" s="190"/>
      <c r="U19" s="190"/>
      <c r="V19" s="190"/>
      <c r="W19" s="190"/>
      <c r="X19" s="190"/>
      <c r="Y19" s="190"/>
      <c r="Z19" s="190"/>
      <c r="AA19" s="190"/>
      <c r="AB19" s="190"/>
      <c r="AC19" s="182"/>
      <c r="AD19" s="192"/>
      <c r="AE19" s="192"/>
      <c r="AF19" s="190"/>
      <c r="AG19" s="190"/>
      <c r="AH19" s="190"/>
      <c r="AI19" s="190"/>
      <c r="AJ19" s="190"/>
      <c r="AK19" s="190"/>
      <c r="AL19" s="190"/>
      <c r="AM19" s="190"/>
      <c r="AN19" s="190"/>
      <c r="AO19" s="190"/>
      <c r="AP19" s="190"/>
      <c r="AQ19" s="190"/>
      <c r="AR19" s="190"/>
      <c r="AS19" s="192"/>
      <c r="AT19" s="190"/>
      <c r="AU19" s="190"/>
      <c r="AV19" s="190"/>
      <c r="AW19" s="190"/>
      <c r="AX19" s="190"/>
      <c r="AY19" s="192"/>
      <c r="AZ19" s="190"/>
      <c r="BA19" s="190"/>
      <c r="BB19" s="190"/>
      <c r="BC19" s="190"/>
      <c r="BD19" s="190"/>
      <c r="BE19" s="190"/>
      <c r="BF19" s="171"/>
      <c r="BG19" s="189"/>
      <c r="BH19" s="356" t="s">
        <v>795</v>
      </c>
      <c r="BI19" s="357" t="s">
        <v>796</v>
      </c>
      <c r="BJ19" s="357"/>
      <c r="BK19" s="358" t="s">
        <v>609</v>
      </c>
    </row>
    <row r="20" spans="1:63" s="188" customFormat="1" x14ac:dyDescent="0.25">
      <c r="A20" s="70"/>
      <c r="B20" s="43"/>
      <c r="C20" s="180" t="s">
        <v>603</v>
      </c>
      <c r="D20" s="44"/>
      <c r="E20" s="44">
        <v>1</v>
      </c>
      <c r="F20" s="44"/>
      <c r="G20" s="191" t="s">
        <v>738</v>
      </c>
      <c r="H20" s="191" t="s">
        <v>739</v>
      </c>
      <c r="I20" s="191" t="s">
        <v>740</v>
      </c>
      <c r="J20" s="193" t="s">
        <v>741</v>
      </c>
      <c r="K20" s="176" t="s">
        <v>742</v>
      </c>
      <c r="L20" s="176" t="s">
        <v>743</v>
      </c>
      <c r="M20" s="177" t="s">
        <v>744</v>
      </c>
      <c r="N20" s="177"/>
      <c r="O20" s="177"/>
      <c r="P20" s="177"/>
      <c r="Q20" s="177"/>
      <c r="R20" s="177"/>
      <c r="S20" s="192"/>
      <c r="T20" s="190"/>
      <c r="U20" s="190"/>
      <c r="V20" s="190"/>
      <c r="W20" s="190"/>
      <c r="X20" s="190"/>
      <c r="Y20" s="190"/>
      <c r="Z20" s="190"/>
      <c r="AA20" s="190"/>
      <c r="AB20" s="190"/>
      <c r="AC20" s="182"/>
      <c r="AD20" s="192"/>
      <c r="AE20" s="192"/>
      <c r="AF20" s="190"/>
      <c r="AG20" s="190"/>
      <c r="AH20" s="190"/>
      <c r="AI20" s="190"/>
      <c r="AJ20" s="190"/>
      <c r="AK20" s="190"/>
      <c r="AL20" s="190"/>
      <c r="AM20" s="190"/>
      <c r="AN20" s="190"/>
      <c r="AO20" s="190"/>
      <c r="AP20" s="190"/>
      <c r="AQ20" s="190"/>
      <c r="AR20" s="190"/>
      <c r="AS20" s="192"/>
      <c r="AT20" s="190"/>
      <c r="AU20" s="190"/>
      <c r="AV20" s="190"/>
      <c r="AW20" s="190"/>
      <c r="AX20" s="190"/>
      <c r="AY20" s="192"/>
      <c r="AZ20" s="190"/>
      <c r="BA20" s="190"/>
      <c r="BB20" s="190"/>
      <c r="BC20" s="190"/>
      <c r="BD20" s="190"/>
      <c r="BE20" s="190"/>
      <c r="BF20" s="171"/>
      <c r="BG20" s="189"/>
      <c r="BH20" s="356" t="s">
        <v>797</v>
      </c>
      <c r="BI20" s="357" t="s">
        <v>798</v>
      </c>
      <c r="BJ20" s="357"/>
      <c r="BK20" s="358" t="s">
        <v>640</v>
      </c>
    </row>
    <row r="21" spans="1:63" s="188" customFormat="1" x14ac:dyDescent="0.25">
      <c r="A21" s="70"/>
      <c r="B21" s="43"/>
      <c r="C21" s="180" t="s">
        <v>603</v>
      </c>
      <c r="D21" s="44"/>
      <c r="E21" s="44"/>
      <c r="F21" s="44"/>
      <c r="G21" s="191" t="s">
        <v>610</v>
      </c>
      <c r="H21" s="191" t="s">
        <v>611</v>
      </c>
      <c r="I21" s="191"/>
      <c r="J21" s="192"/>
      <c r="K21" s="193" t="s">
        <v>612</v>
      </c>
      <c r="L21" s="193" t="s">
        <v>613</v>
      </c>
      <c r="M21" s="193" t="s">
        <v>616</v>
      </c>
      <c r="N21" s="193"/>
      <c r="O21" s="193"/>
      <c r="P21" s="193"/>
      <c r="Q21" s="193"/>
      <c r="R21" s="193"/>
      <c r="S21" s="192"/>
      <c r="T21" s="44"/>
      <c r="U21" s="44"/>
      <c r="V21" s="44"/>
      <c r="W21" s="44"/>
      <c r="X21" s="44"/>
      <c r="Y21" s="44"/>
      <c r="Z21" s="44"/>
      <c r="AA21" s="44"/>
      <c r="AB21" s="44"/>
      <c r="AC21" s="182"/>
      <c r="AD21" s="192"/>
      <c r="AE21" s="192"/>
      <c r="AF21" s="44"/>
      <c r="AG21" s="44"/>
      <c r="AH21" s="44"/>
      <c r="AI21" s="44"/>
      <c r="AJ21" s="44"/>
      <c r="AK21" s="44"/>
      <c r="AL21" s="44"/>
      <c r="AM21" s="44"/>
      <c r="AN21" s="44"/>
      <c r="AO21" s="44"/>
      <c r="AP21" s="44"/>
      <c r="AQ21" s="44"/>
      <c r="AR21" s="44"/>
      <c r="AS21" s="192"/>
      <c r="AT21" s="44"/>
      <c r="AU21" s="44"/>
      <c r="AV21" s="44"/>
      <c r="AW21" s="44"/>
      <c r="AX21" s="44"/>
      <c r="AY21" s="192"/>
      <c r="AZ21" s="44"/>
      <c r="BA21" s="44"/>
      <c r="BB21" s="44"/>
      <c r="BC21" s="44"/>
      <c r="BD21" s="44"/>
      <c r="BE21" s="44"/>
      <c r="BF21" s="170"/>
      <c r="BG21" s="189"/>
      <c r="BH21" s="356" t="s">
        <v>799</v>
      </c>
      <c r="BI21" s="357" t="s">
        <v>800</v>
      </c>
      <c r="BJ21" s="357"/>
      <c r="BK21" s="358" t="s">
        <v>801</v>
      </c>
    </row>
    <row r="22" spans="1:63" s="188" customFormat="1" x14ac:dyDescent="0.25">
      <c r="A22" s="70"/>
      <c r="B22" s="43"/>
      <c r="C22" s="180" t="s">
        <v>603</v>
      </c>
      <c r="D22" s="44">
        <v>1</v>
      </c>
      <c r="E22" s="44"/>
      <c r="F22" s="44"/>
      <c r="G22" s="191" t="s">
        <v>610</v>
      </c>
      <c r="H22" s="191" t="s">
        <v>611</v>
      </c>
      <c r="I22" s="191"/>
      <c r="J22" s="193"/>
      <c r="K22" s="193" t="s">
        <v>615</v>
      </c>
      <c r="L22" s="193" t="s">
        <v>617</v>
      </c>
      <c r="M22" s="177" t="s">
        <v>618</v>
      </c>
      <c r="N22" s="438">
        <v>1</v>
      </c>
      <c r="O22" s="177"/>
      <c r="P22" s="439" t="s">
        <v>802</v>
      </c>
      <c r="Q22" s="177"/>
      <c r="R22" s="177"/>
      <c r="S22" s="147">
        <v>1</v>
      </c>
      <c r="T22" s="44"/>
      <c r="U22" s="44"/>
      <c r="V22" s="44"/>
      <c r="W22" s="44"/>
      <c r="X22" s="44"/>
      <c r="Y22" s="44"/>
      <c r="Z22" s="44"/>
      <c r="AA22" s="44"/>
      <c r="AB22" s="44"/>
      <c r="AC22" s="182"/>
      <c r="AD22" s="192"/>
      <c r="AE22" s="192"/>
      <c r="AF22" s="44"/>
      <c r="AG22" s="44"/>
      <c r="AH22" s="44"/>
      <c r="AI22" s="44"/>
      <c r="AJ22" s="44"/>
      <c r="AK22" s="44"/>
      <c r="AL22" s="44"/>
      <c r="AM22" s="44"/>
      <c r="AN22" s="44"/>
      <c r="AO22" s="44"/>
      <c r="AP22" s="44"/>
      <c r="AQ22" s="44"/>
      <c r="AR22" s="44"/>
      <c r="AS22" s="192"/>
      <c r="AT22" s="44"/>
      <c r="AU22" s="44"/>
      <c r="AV22" s="44"/>
      <c r="AW22" s="44"/>
      <c r="AX22" s="44"/>
      <c r="AY22" s="192"/>
      <c r="AZ22" s="44"/>
      <c r="BA22" s="44"/>
      <c r="BB22" s="44"/>
      <c r="BC22" s="44"/>
      <c r="BD22" s="44"/>
      <c r="BE22" s="44"/>
      <c r="BF22" s="170"/>
      <c r="BG22" s="189"/>
      <c r="BH22" s="356" t="s">
        <v>803</v>
      </c>
      <c r="BI22" s="357" t="s">
        <v>804</v>
      </c>
      <c r="BJ22" s="357"/>
      <c r="BK22" s="358" t="s">
        <v>805</v>
      </c>
    </row>
    <row r="23" spans="1:63" s="188" customFormat="1" x14ac:dyDescent="0.25">
      <c r="A23" s="70"/>
      <c r="B23" s="43"/>
      <c r="C23" s="180" t="s">
        <v>603</v>
      </c>
      <c r="D23" s="44"/>
      <c r="E23" s="44">
        <v>1</v>
      </c>
      <c r="F23" s="44"/>
      <c r="G23" s="191" t="s">
        <v>619</v>
      </c>
      <c r="H23" s="191" t="s">
        <v>611</v>
      </c>
      <c r="I23" s="191"/>
      <c r="J23" s="193"/>
      <c r="K23" s="193" t="s">
        <v>615</v>
      </c>
      <c r="L23" s="193" t="s">
        <v>617</v>
      </c>
      <c r="M23" s="177" t="s">
        <v>618</v>
      </c>
      <c r="N23" s="438">
        <v>1</v>
      </c>
      <c r="O23" s="177"/>
      <c r="P23" s="439" t="s">
        <v>802</v>
      </c>
      <c r="Q23" s="177"/>
      <c r="R23" s="177"/>
      <c r="S23" s="192"/>
      <c r="T23" s="44">
        <v>1</v>
      </c>
      <c r="U23" s="44">
        <v>1</v>
      </c>
      <c r="V23" s="44"/>
      <c r="W23" s="44">
        <v>1</v>
      </c>
      <c r="X23" s="44"/>
      <c r="Y23" s="44">
        <v>1</v>
      </c>
      <c r="Z23" s="44"/>
      <c r="AA23" s="44">
        <v>2015</v>
      </c>
      <c r="AB23" s="44"/>
      <c r="AC23" s="182"/>
      <c r="AD23" s="192"/>
      <c r="AE23" s="192"/>
      <c r="AF23" s="44"/>
      <c r="AG23" s="44"/>
      <c r="AH23" s="44"/>
      <c r="AI23" s="44"/>
      <c r="AJ23" s="44"/>
      <c r="AK23" s="44"/>
      <c r="AL23" s="44"/>
      <c r="AM23" s="44"/>
      <c r="AN23" s="44"/>
      <c r="AO23" s="44"/>
      <c r="AP23" s="44"/>
      <c r="AQ23" s="44"/>
      <c r="AR23" s="44"/>
      <c r="AS23" s="192"/>
      <c r="AT23" s="44"/>
      <c r="AU23" s="44"/>
      <c r="AV23" s="44"/>
      <c r="AW23" s="44"/>
      <c r="AX23" s="44"/>
      <c r="AY23" s="192"/>
      <c r="AZ23" s="44"/>
      <c r="BA23" s="44"/>
      <c r="BB23" s="44"/>
      <c r="BC23" s="44"/>
      <c r="BD23" s="44"/>
      <c r="BE23" s="44"/>
      <c r="BF23" s="170"/>
      <c r="BG23" s="189"/>
      <c r="BH23" s="356" t="s">
        <v>806</v>
      </c>
      <c r="BI23" s="357" t="s">
        <v>809</v>
      </c>
      <c r="BJ23" s="357"/>
      <c r="BK23" s="358" t="s">
        <v>807</v>
      </c>
    </row>
    <row r="24" spans="1:63" s="188" customFormat="1" x14ac:dyDescent="0.25">
      <c r="A24" s="70"/>
      <c r="B24" s="43"/>
      <c r="C24" s="180" t="s">
        <v>603</v>
      </c>
      <c r="D24" s="44">
        <v>1</v>
      </c>
      <c r="E24" s="44"/>
      <c r="F24" s="44"/>
      <c r="G24" s="191" t="s">
        <v>620</v>
      </c>
      <c r="H24" s="191" t="s">
        <v>611</v>
      </c>
      <c r="I24" s="191" t="s">
        <v>614</v>
      </c>
      <c r="J24" s="192"/>
      <c r="K24" s="193" t="s">
        <v>615</v>
      </c>
      <c r="L24" s="193" t="s">
        <v>617</v>
      </c>
      <c r="M24" s="177" t="s">
        <v>618</v>
      </c>
      <c r="N24" s="438">
        <v>1</v>
      </c>
      <c r="O24" s="177"/>
      <c r="P24" s="439" t="s">
        <v>802</v>
      </c>
      <c r="Q24" s="177"/>
      <c r="R24" s="177"/>
      <c r="S24" s="192"/>
      <c r="T24" s="190">
        <v>1</v>
      </c>
      <c r="U24" s="190">
        <v>1</v>
      </c>
      <c r="V24" s="190"/>
      <c r="W24" s="190">
        <v>1</v>
      </c>
      <c r="X24" s="190"/>
      <c r="Y24" s="190">
        <v>1</v>
      </c>
      <c r="Z24" s="190"/>
      <c r="AA24" s="190">
        <v>2015</v>
      </c>
      <c r="AB24" s="190"/>
      <c r="AC24" s="182"/>
      <c r="AD24" s="440">
        <v>4200000</v>
      </c>
      <c r="AE24" s="147"/>
      <c r="AF24" s="190"/>
      <c r="AG24" s="181">
        <v>1200000</v>
      </c>
      <c r="AH24" s="190"/>
      <c r="AI24" s="190"/>
      <c r="AJ24" s="179">
        <v>43327</v>
      </c>
      <c r="AK24" s="179">
        <v>43318</v>
      </c>
      <c r="AL24" s="190">
        <v>1</v>
      </c>
      <c r="AM24" s="190"/>
      <c r="AN24" s="190">
        <v>1</v>
      </c>
      <c r="AO24" s="190"/>
      <c r="AP24" s="190"/>
      <c r="AQ24" s="190"/>
      <c r="AR24" s="190"/>
      <c r="AS24" s="147"/>
      <c r="AT24" s="190"/>
      <c r="AU24" s="190"/>
      <c r="AV24" s="190"/>
      <c r="AW24" s="190"/>
      <c r="AX24" s="190"/>
      <c r="AY24" s="147"/>
      <c r="AZ24" s="190"/>
      <c r="BA24" s="190"/>
      <c r="BB24" s="190"/>
      <c r="BC24" s="190"/>
      <c r="BD24" s="190"/>
      <c r="BE24" s="190"/>
      <c r="BF24" s="171"/>
      <c r="BG24" s="189"/>
      <c r="BH24" s="356" t="s">
        <v>808</v>
      </c>
      <c r="BI24" s="357" t="s">
        <v>810</v>
      </c>
      <c r="BJ24" s="357"/>
      <c r="BK24" s="358" t="s">
        <v>811</v>
      </c>
    </row>
    <row r="25" spans="1:63" s="188" customFormat="1" x14ac:dyDescent="0.25">
      <c r="A25" s="70"/>
      <c r="B25" s="43"/>
      <c r="C25" s="180" t="s">
        <v>603</v>
      </c>
      <c r="D25" s="44"/>
      <c r="E25" s="44">
        <v>1</v>
      </c>
      <c r="F25" s="44"/>
      <c r="G25" s="191" t="s">
        <v>620</v>
      </c>
      <c r="H25" s="191" t="s">
        <v>611</v>
      </c>
      <c r="I25" s="191" t="s">
        <v>614</v>
      </c>
      <c r="J25" s="192"/>
      <c r="K25" s="193" t="s">
        <v>615</v>
      </c>
      <c r="L25" s="193" t="s">
        <v>617</v>
      </c>
      <c r="M25" s="177" t="s">
        <v>618</v>
      </c>
      <c r="N25" s="438">
        <v>1</v>
      </c>
      <c r="O25" s="177"/>
      <c r="P25" s="439" t="s">
        <v>802</v>
      </c>
      <c r="Q25" s="177"/>
      <c r="R25" s="177"/>
      <c r="S25" s="192"/>
      <c r="T25" s="190">
        <v>1</v>
      </c>
      <c r="U25" s="190">
        <v>1</v>
      </c>
      <c r="V25" s="190"/>
      <c r="W25" s="190">
        <v>1</v>
      </c>
      <c r="X25" s="190"/>
      <c r="Y25" s="190">
        <v>1</v>
      </c>
      <c r="Z25" s="190"/>
      <c r="AA25" s="190">
        <v>2015</v>
      </c>
      <c r="AB25" s="190"/>
      <c r="AC25" s="182"/>
      <c r="AD25" s="440">
        <v>4200000</v>
      </c>
      <c r="AE25" s="147"/>
      <c r="AF25" s="190"/>
      <c r="AG25" s="181">
        <v>1200000</v>
      </c>
      <c r="AH25" s="190"/>
      <c r="AI25" s="190"/>
      <c r="AJ25" s="179">
        <v>43327</v>
      </c>
      <c r="AK25" s="179">
        <v>43318</v>
      </c>
      <c r="AL25" s="190">
        <v>1</v>
      </c>
      <c r="AM25" s="190"/>
      <c r="AN25" s="190">
        <v>1</v>
      </c>
      <c r="AO25" s="190"/>
      <c r="AP25" s="190">
        <v>1</v>
      </c>
      <c r="AQ25" s="190">
        <v>1</v>
      </c>
      <c r="AR25" s="190"/>
      <c r="AS25" s="147">
        <v>1</v>
      </c>
      <c r="AT25" s="190">
        <v>1</v>
      </c>
      <c r="AU25" s="190"/>
      <c r="AV25" s="190"/>
      <c r="AW25" s="190"/>
      <c r="AX25" s="190"/>
      <c r="AY25" s="147"/>
      <c r="AZ25" s="190"/>
      <c r="BA25" s="190"/>
      <c r="BB25" s="190"/>
      <c r="BC25" s="190"/>
      <c r="BD25" s="190"/>
      <c r="BE25" s="190"/>
      <c r="BF25" s="171"/>
      <c r="BG25" s="189"/>
      <c r="BH25" s="356" t="s">
        <v>812</v>
      </c>
      <c r="BI25" s="357" t="s">
        <v>813</v>
      </c>
      <c r="BJ25" s="357"/>
      <c r="BK25" s="358" t="s">
        <v>814</v>
      </c>
    </row>
    <row r="26" spans="1:63" s="188" customFormat="1" x14ac:dyDescent="0.25">
      <c r="A26" s="70"/>
      <c r="B26" s="43"/>
      <c r="C26" s="180" t="s">
        <v>603</v>
      </c>
      <c r="D26" s="44"/>
      <c r="E26" s="44">
        <v>1</v>
      </c>
      <c r="F26" s="44"/>
      <c r="G26" s="191" t="s">
        <v>620</v>
      </c>
      <c r="H26" s="191" t="s">
        <v>611</v>
      </c>
      <c r="I26" s="191" t="s">
        <v>614</v>
      </c>
      <c r="J26" s="192"/>
      <c r="K26" s="193" t="s">
        <v>615</v>
      </c>
      <c r="L26" s="193" t="s">
        <v>617</v>
      </c>
      <c r="M26" s="177" t="s">
        <v>618</v>
      </c>
      <c r="N26" s="438">
        <v>1</v>
      </c>
      <c r="O26" s="177"/>
      <c r="P26" s="439" t="s">
        <v>802</v>
      </c>
      <c r="Q26" s="177"/>
      <c r="R26" s="177"/>
      <c r="S26" s="192"/>
      <c r="T26" s="190">
        <v>1</v>
      </c>
      <c r="U26" s="190">
        <v>1</v>
      </c>
      <c r="V26" s="190"/>
      <c r="W26" s="190">
        <v>1</v>
      </c>
      <c r="X26" s="190"/>
      <c r="Y26" s="190">
        <v>1</v>
      </c>
      <c r="Z26" s="190"/>
      <c r="AA26" s="190">
        <v>2015</v>
      </c>
      <c r="AB26" s="190"/>
      <c r="AC26" s="182"/>
      <c r="AD26" s="440">
        <v>4200000</v>
      </c>
      <c r="AE26" s="147"/>
      <c r="AF26" s="190"/>
      <c r="AG26" s="181">
        <v>1200000</v>
      </c>
      <c r="AH26" s="190"/>
      <c r="AI26" s="190"/>
      <c r="AJ26" s="179">
        <v>43327</v>
      </c>
      <c r="AK26" s="179">
        <v>43318</v>
      </c>
      <c r="AL26" s="190">
        <v>1</v>
      </c>
      <c r="AM26" s="190"/>
      <c r="AN26" s="190">
        <v>1</v>
      </c>
      <c r="AO26" s="197"/>
      <c r="AP26" s="190">
        <v>1</v>
      </c>
      <c r="AQ26" s="190">
        <v>1</v>
      </c>
      <c r="AR26" s="197"/>
      <c r="AS26" s="147">
        <v>1</v>
      </c>
      <c r="AT26" s="190">
        <v>1</v>
      </c>
      <c r="AU26" s="183"/>
      <c r="AV26" s="197"/>
      <c r="AW26" s="197"/>
      <c r="AX26" s="190"/>
      <c r="AY26" s="147">
        <v>1</v>
      </c>
      <c r="AZ26" s="190"/>
      <c r="BA26" s="183">
        <v>0.7</v>
      </c>
      <c r="BB26" s="183"/>
      <c r="BC26" s="197">
        <v>43315</v>
      </c>
      <c r="BD26" s="197">
        <v>43314</v>
      </c>
      <c r="BE26" s="190"/>
      <c r="BF26" s="171"/>
      <c r="BG26" s="189"/>
      <c r="BH26" s="356" t="s">
        <v>669</v>
      </c>
      <c r="BI26" s="357" t="s">
        <v>815</v>
      </c>
      <c r="BJ26" s="357"/>
      <c r="BK26" s="358" t="s">
        <v>646</v>
      </c>
    </row>
    <row r="27" spans="1:63" s="188" customFormat="1" x14ac:dyDescent="0.25">
      <c r="A27" s="70"/>
      <c r="B27" s="43"/>
      <c r="C27" s="51"/>
      <c r="D27" s="44"/>
      <c r="E27" s="44"/>
      <c r="F27" s="44"/>
      <c r="G27" s="191"/>
      <c r="H27" s="191"/>
      <c r="I27" s="191"/>
      <c r="J27" s="192"/>
      <c r="K27" s="192"/>
      <c r="L27" s="192"/>
      <c r="M27" s="192"/>
      <c r="N27" s="192"/>
      <c r="O27" s="192"/>
      <c r="P27" s="192"/>
      <c r="Q27" s="192"/>
      <c r="R27" s="192"/>
      <c r="S27" s="192"/>
      <c r="T27" s="44"/>
      <c r="U27" s="44"/>
      <c r="V27" s="44"/>
      <c r="W27" s="44"/>
      <c r="X27" s="44"/>
      <c r="Y27" s="44"/>
      <c r="Z27" s="44"/>
      <c r="AA27" s="44"/>
      <c r="AB27" s="44"/>
      <c r="AC27" s="44"/>
      <c r="AD27" s="192"/>
      <c r="AE27" s="192"/>
      <c r="AF27" s="44"/>
      <c r="AG27" s="44"/>
      <c r="AH27" s="44"/>
      <c r="AI27" s="44"/>
      <c r="AJ27" s="44"/>
      <c r="AK27" s="44"/>
      <c r="AL27" s="44"/>
      <c r="AM27" s="44"/>
      <c r="AN27" s="44"/>
      <c r="AO27" s="44"/>
      <c r="AP27" s="44"/>
      <c r="AQ27" s="44"/>
      <c r="AR27" s="44"/>
      <c r="AS27" s="192"/>
      <c r="AT27" s="44"/>
      <c r="AU27" s="44"/>
      <c r="AV27" s="44"/>
      <c r="AW27" s="44"/>
      <c r="AX27" s="44"/>
      <c r="AY27" s="192"/>
      <c r="AZ27" s="44"/>
      <c r="BA27" s="44"/>
      <c r="BB27" s="44"/>
      <c r="BC27" s="44"/>
      <c r="BD27" s="44"/>
      <c r="BE27" s="44"/>
      <c r="BF27" s="170"/>
      <c r="BG27" s="189"/>
      <c r="BH27" s="356"/>
      <c r="BI27" s="357"/>
      <c r="BJ27" s="357"/>
      <c r="BK27" s="357"/>
    </row>
    <row r="28" spans="1:63" s="188" customFormat="1" x14ac:dyDescent="0.25">
      <c r="A28" s="70"/>
      <c r="B28" s="43"/>
      <c r="C28" s="51"/>
      <c r="D28" s="44"/>
      <c r="E28" s="44"/>
      <c r="F28" s="44"/>
      <c r="G28" s="191"/>
      <c r="H28" s="191"/>
      <c r="I28" s="191"/>
      <c r="J28" s="192"/>
      <c r="K28" s="192"/>
      <c r="L28" s="192"/>
      <c r="M28" s="192"/>
      <c r="N28" s="192"/>
      <c r="O28" s="192"/>
      <c r="P28" s="192"/>
      <c r="Q28" s="192"/>
      <c r="R28" s="192"/>
      <c r="S28" s="192"/>
      <c r="T28" s="44"/>
      <c r="U28" s="44"/>
      <c r="V28" s="44"/>
      <c r="W28" s="44"/>
      <c r="X28" s="44"/>
      <c r="Y28" s="44"/>
      <c r="Z28" s="44"/>
      <c r="AA28" s="44"/>
      <c r="AB28" s="44"/>
      <c r="AC28" s="44"/>
      <c r="AD28" s="192"/>
      <c r="AE28" s="192"/>
      <c r="AF28" s="44"/>
      <c r="AG28" s="44"/>
      <c r="AH28" s="44"/>
      <c r="AI28" s="44"/>
      <c r="AJ28" s="44"/>
      <c r="AK28" s="44"/>
      <c r="AL28" s="44"/>
      <c r="AM28" s="44"/>
      <c r="AN28" s="44"/>
      <c r="AO28" s="44"/>
      <c r="AP28" s="44"/>
      <c r="AQ28" s="44"/>
      <c r="AR28" s="44"/>
      <c r="AS28" s="192"/>
      <c r="AT28" s="44"/>
      <c r="AU28" s="44"/>
      <c r="AV28" s="44"/>
      <c r="AW28" s="44"/>
      <c r="AX28" s="44"/>
      <c r="AY28" s="192"/>
      <c r="AZ28" s="44"/>
      <c r="BA28" s="44"/>
      <c r="BB28" s="44"/>
      <c r="BC28" s="44"/>
      <c r="BD28" s="44"/>
      <c r="BE28" s="44"/>
      <c r="BF28" s="170"/>
      <c r="BG28" s="189"/>
      <c r="BH28" s="356"/>
      <c r="BI28" s="357"/>
      <c r="BJ28" s="357"/>
      <c r="BK28" s="357"/>
    </row>
    <row r="29" spans="1:63" s="188" customFormat="1" x14ac:dyDescent="0.25">
      <c r="A29" s="70"/>
      <c r="B29" s="43"/>
      <c r="C29" s="51"/>
      <c r="D29" s="44"/>
      <c r="E29" s="44"/>
      <c r="F29" s="44"/>
      <c r="G29" s="191"/>
      <c r="H29" s="191"/>
      <c r="I29" s="191"/>
      <c r="J29" s="192"/>
      <c r="K29" s="192"/>
      <c r="L29" s="192"/>
      <c r="M29" s="192"/>
      <c r="N29" s="192"/>
      <c r="O29" s="192"/>
      <c r="P29" s="192"/>
      <c r="Q29" s="192"/>
      <c r="R29" s="192"/>
      <c r="S29" s="192"/>
      <c r="T29" s="44"/>
      <c r="U29" s="44"/>
      <c r="V29" s="44"/>
      <c r="W29" s="44"/>
      <c r="X29" s="44"/>
      <c r="Y29" s="44"/>
      <c r="Z29" s="44"/>
      <c r="AA29" s="44"/>
      <c r="AB29" s="44"/>
      <c r="AC29" s="44"/>
      <c r="AD29" s="192"/>
      <c r="AE29" s="192"/>
      <c r="AF29" s="44"/>
      <c r="AG29" s="44"/>
      <c r="AH29" s="44"/>
      <c r="AI29" s="44"/>
      <c r="AJ29" s="44"/>
      <c r="AK29" s="44"/>
      <c r="AL29" s="44"/>
      <c r="AM29" s="44"/>
      <c r="AN29" s="44"/>
      <c r="AO29" s="44"/>
      <c r="AP29" s="44"/>
      <c r="AQ29" s="44"/>
      <c r="AR29" s="44"/>
      <c r="AS29" s="192"/>
      <c r="AT29" s="44"/>
      <c r="AU29" s="44"/>
      <c r="AV29" s="44"/>
      <c r="AW29" s="44"/>
      <c r="AX29" s="44"/>
      <c r="AY29" s="192"/>
      <c r="AZ29" s="44"/>
      <c r="BA29" s="44"/>
      <c r="BB29" s="44"/>
      <c r="BC29" s="44"/>
      <c r="BD29" s="44"/>
      <c r="BE29" s="44"/>
      <c r="BF29" s="170"/>
      <c r="BG29" s="189"/>
      <c r="BH29" s="356"/>
      <c r="BI29" s="357"/>
      <c r="BJ29" s="357"/>
      <c r="BK29" s="357"/>
    </row>
    <row r="30" spans="1:63" s="188" customFormat="1" x14ac:dyDescent="0.25">
      <c r="A30" s="70"/>
      <c r="B30" s="43"/>
      <c r="C30" s="51"/>
      <c r="D30" s="44"/>
      <c r="E30" s="44"/>
      <c r="F30" s="44"/>
      <c r="G30" s="191"/>
      <c r="H30" s="191"/>
      <c r="I30" s="191"/>
      <c r="J30" s="192"/>
      <c r="K30" s="192"/>
      <c r="L30" s="192"/>
      <c r="M30" s="192"/>
      <c r="N30" s="192"/>
      <c r="O30" s="192"/>
      <c r="P30" s="192"/>
      <c r="Q30" s="192"/>
      <c r="R30" s="192"/>
      <c r="S30" s="192"/>
      <c r="T30" s="190"/>
      <c r="U30" s="190"/>
      <c r="V30" s="190"/>
      <c r="W30" s="190"/>
      <c r="X30" s="190"/>
      <c r="Y30" s="190"/>
      <c r="Z30" s="190"/>
      <c r="AA30" s="190"/>
      <c r="AB30" s="190"/>
      <c r="AC30" s="190"/>
      <c r="AD30" s="192"/>
      <c r="AE30" s="192"/>
      <c r="AF30" s="190"/>
      <c r="AG30" s="190"/>
      <c r="AH30" s="190"/>
      <c r="AI30" s="190"/>
      <c r="AJ30" s="190"/>
      <c r="AK30" s="190"/>
      <c r="AL30" s="190"/>
      <c r="AM30" s="190"/>
      <c r="AN30" s="190"/>
      <c r="AO30" s="190"/>
      <c r="AP30" s="190"/>
      <c r="AQ30" s="190"/>
      <c r="AR30" s="190"/>
      <c r="AS30" s="192"/>
      <c r="AT30" s="190"/>
      <c r="AU30" s="190"/>
      <c r="AV30" s="190"/>
      <c r="AW30" s="190"/>
      <c r="AX30" s="190"/>
      <c r="AY30" s="192"/>
      <c r="AZ30" s="190"/>
      <c r="BA30" s="190"/>
      <c r="BB30" s="190"/>
      <c r="BC30" s="190"/>
      <c r="BD30" s="190"/>
      <c r="BE30" s="190"/>
      <c r="BF30" s="171"/>
      <c r="BG30" s="189"/>
      <c r="BH30" s="356"/>
      <c r="BI30" s="357"/>
      <c r="BJ30" s="357"/>
      <c r="BK30" s="357"/>
    </row>
    <row r="31" spans="1:63" s="188" customFormat="1" x14ac:dyDescent="0.25">
      <c r="A31" s="70"/>
      <c r="B31" s="43"/>
      <c r="C31" s="51"/>
      <c r="D31" s="44"/>
      <c r="E31" s="44"/>
      <c r="F31" s="44"/>
      <c r="G31" s="191"/>
      <c r="H31" s="191"/>
      <c r="I31" s="191"/>
      <c r="J31" s="192"/>
      <c r="K31" s="192"/>
      <c r="L31" s="192"/>
      <c r="M31" s="192"/>
      <c r="N31" s="192"/>
      <c r="O31" s="192"/>
      <c r="P31" s="192"/>
      <c r="Q31" s="192"/>
      <c r="R31" s="192"/>
      <c r="S31" s="192"/>
      <c r="T31" s="190"/>
      <c r="U31" s="190"/>
      <c r="V31" s="190"/>
      <c r="W31" s="190"/>
      <c r="X31" s="190"/>
      <c r="Y31" s="190"/>
      <c r="Z31" s="190"/>
      <c r="AA31" s="190"/>
      <c r="AB31" s="190"/>
      <c r="AC31" s="190"/>
      <c r="AD31" s="192"/>
      <c r="AE31" s="192"/>
      <c r="AF31" s="190"/>
      <c r="AG31" s="190"/>
      <c r="AH31" s="190"/>
      <c r="AI31" s="190"/>
      <c r="AJ31" s="190"/>
      <c r="AK31" s="190"/>
      <c r="AL31" s="190"/>
      <c r="AM31" s="190"/>
      <c r="AN31" s="190"/>
      <c r="AO31" s="190"/>
      <c r="AP31" s="190"/>
      <c r="AQ31" s="190"/>
      <c r="AR31" s="190"/>
      <c r="AS31" s="192"/>
      <c r="AT31" s="190"/>
      <c r="AU31" s="190"/>
      <c r="AV31" s="190"/>
      <c r="AW31" s="190"/>
      <c r="AX31" s="190"/>
      <c r="AY31" s="192"/>
      <c r="AZ31" s="190"/>
      <c r="BA31" s="190"/>
      <c r="BB31" s="190"/>
      <c r="BC31" s="190"/>
      <c r="BD31" s="190"/>
      <c r="BE31" s="190"/>
      <c r="BF31" s="171"/>
      <c r="BG31" s="189"/>
      <c r="BH31" s="356"/>
      <c r="BI31" s="357"/>
      <c r="BJ31" s="357"/>
      <c r="BK31" s="357"/>
    </row>
    <row r="32" spans="1:63" s="188" customFormat="1" x14ac:dyDescent="0.25">
      <c r="A32" s="70"/>
      <c r="B32" s="43"/>
      <c r="C32" s="51"/>
      <c r="D32" s="44"/>
      <c r="E32" s="44"/>
      <c r="F32" s="44"/>
      <c r="G32" s="191"/>
      <c r="H32" s="191"/>
      <c r="I32" s="191"/>
      <c r="J32" s="192"/>
      <c r="K32" s="192"/>
      <c r="L32" s="192"/>
      <c r="M32" s="192"/>
      <c r="N32" s="192"/>
      <c r="O32" s="192"/>
      <c r="P32" s="192"/>
      <c r="Q32" s="192"/>
      <c r="R32" s="192"/>
      <c r="S32" s="192"/>
      <c r="T32" s="190"/>
      <c r="U32" s="190"/>
      <c r="V32" s="190"/>
      <c r="W32" s="190"/>
      <c r="X32" s="190"/>
      <c r="Y32" s="190"/>
      <c r="Z32" s="190"/>
      <c r="AA32" s="190"/>
      <c r="AB32" s="190"/>
      <c r="AC32" s="190"/>
      <c r="AD32" s="192"/>
      <c r="AE32" s="192"/>
      <c r="AF32" s="190"/>
      <c r="AG32" s="190"/>
      <c r="AH32" s="190"/>
      <c r="AI32" s="190"/>
      <c r="AJ32" s="190"/>
      <c r="AK32" s="190"/>
      <c r="AL32" s="190"/>
      <c r="AM32" s="190"/>
      <c r="AN32" s="190"/>
      <c r="AO32" s="190"/>
      <c r="AP32" s="190"/>
      <c r="AQ32" s="190"/>
      <c r="AR32" s="190"/>
      <c r="AS32" s="192"/>
      <c r="AT32" s="190"/>
      <c r="AU32" s="190"/>
      <c r="AV32" s="190"/>
      <c r="AW32" s="190"/>
      <c r="AX32" s="190"/>
      <c r="AY32" s="192"/>
      <c r="AZ32" s="190"/>
      <c r="BA32" s="190"/>
      <c r="BB32" s="190"/>
      <c r="BC32" s="190"/>
      <c r="BD32" s="190"/>
      <c r="BE32" s="190"/>
      <c r="BF32" s="171"/>
      <c r="BG32" s="189"/>
      <c r="BH32" s="356"/>
      <c r="BI32" s="357"/>
      <c r="BJ32" s="357"/>
      <c r="BK32" s="357"/>
    </row>
    <row r="33" spans="1:63" s="188" customFormat="1" x14ac:dyDescent="0.25">
      <c r="A33" s="70"/>
      <c r="B33" s="43"/>
      <c r="C33" s="51"/>
      <c r="D33" s="44"/>
      <c r="E33" s="44"/>
      <c r="F33" s="44"/>
      <c r="G33" s="191"/>
      <c r="H33" s="191"/>
      <c r="I33" s="191"/>
      <c r="J33" s="192"/>
      <c r="K33" s="192"/>
      <c r="L33" s="192"/>
      <c r="M33" s="192"/>
      <c r="N33" s="192"/>
      <c r="O33" s="192"/>
      <c r="P33" s="192"/>
      <c r="Q33" s="192"/>
      <c r="R33" s="192"/>
      <c r="S33" s="192"/>
      <c r="T33" s="44"/>
      <c r="U33" s="44"/>
      <c r="V33" s="44"/>
      <c r="W33" s="44"/>
      <c r="X33" s="44"/>
      <c r="Y33" s="44"/>
      <c r="Z33" s="44"/>
      <c r="AA33" s="44"/>
      <c r="AB33" s="44"/>
      <c r="AC33" s="44"/>
      <c r="AD33" s="192"/>
      <c r="AE33" s="192"/>
      <c r="AF33" s="44"/>
      <c r="AG33" s="44"/>
      <c r="AH33" s="44"/>
      <c r="AI33" s="44"/>
      <c r="AJ33" s="44"/>
      <c r="AK33" s="44"/>
      <c r="AL33" s="44"/>
      <c r="AM33" s="44"/>
      <c r="AN33" s="44"/>
      <c r="AO33" s="44"/>
      <c r="AP33" s="44"/>
      <c r="AQ33" s="44"/>
      <c r="AR33" s="44"/>
      <c r="AS33" s="192"/>
      <c r="AT33" s="44"/>
      <c r="AU33" s="44"/>
      <c r="AV33" s="44"/>
      <c r="AW33" s="44"/>
      <c r="AX33" s="44"/>
      <c r="AY33" s="192"/>
      <c r="AZ33" s="44"/>
      <c r="BA33" s="44"/>
      <c r="BB33" s="44"/>
      <c r="BC33" s="44"/>
      <c r="BD33" s="44"/>
      <c r="BE33" s="44"/>
      <c r="BF33" s="170"/>
      <c r="BG33" s="189"/>
      <c r="BH33" s="356"/>
      <c r="BI33" s="357"/>
      <c r="BJ33" s="357"/>
      <c r="BK33" s="357"/>
    </row>
    <row r="34" spans="1:63" s="188" customFormat="1" x14ac:dyDescent="0.25">
      <c r="A34" s="70"/>
      <c r="B34" s="43"/>
      <c r="C34" s="51"/>
      <c r="D34" s="190"/>
      <c r="E34" s="190"/>
      <c r="F34" s="44"/>
      <c r="G34" s="191"/>
      <c r="H34" s="191"/>
      <c r="I34" s="191"/>
      <c r="J34" s="192"/>
      <c r="K34" s="192"/>
      <c r="L34" s="192"/>
      <c r="M34" s="192"/>
      <c r="N34" s="192"/>
      <c r="O34" s="192"/>
      <c r="P34" s="192"/>
      <c r="Q34" s="192"/>
      <c r="R34" s="192"/>
      <c r="S34" s="192"/>
      <c r="T34" s="44"/>
      <c r="U34" s="44"/>
      <c r="V34" s="44"/>
      <c r="W34" s="44"/>
      <c r="X34" s="44"/>
      <c r="Y34" s="44"/>
      <c r="Z34" s="44"/>
      <c r="AA34" s="44"/>
      <c r="AB34" s="44"/>
      <c r="AC34" s="44"/>
      <c r="AD34" s="192"/>
      <c r="AE34" s="192"/>
      <c r="AF34" s="44"/>
      <c r="AG34" s="44"/>
      <c r="AH34" s="44"/>
      <c r="AI34" s="44"/>
      <c r="AJ34" s="44"/>
      <c r="AK34" s="44"/>
      <c r="AL34" s="44"/>
      <c r="AM34" s="44"/>
      <c r="AN34" s="44"/>
      <c r="AO34" s="44"/>
      <c r="AP34" s="44"/>
      <c r="AQ34" s="44"/>
      <c r="AR34" s="44"/>
      <c r="AS34" s="192"/>
      <c r="AT34" s="44"/>
      <c r="AU34" s="44"/>
      <c r="AV34" s="44"/>
      <c r="AW34" s="44"/>
      <c r="AX34" s="44"/>
      <c r="AY34" s="192"/>
      <c r="AZ34" s="44"/>
      <c r="BA34" s="44"/>
      <c r="BB34" s="44"/>
      <c r="BC34" s="44"/>
      <c r="BD34" s="44"/>
      <c r="BE34" s="44"/>
      <c r="BF34" s="170"/>
      <c r="BG34" s="189"/>
      <c r="BH34" s="356"/>
      <c r="BI34" s="357"/>
      <c r="BJ34" s="357"/>
      <c r="BK34" s="357"/>
    </row>
    <row r="35" spans="1:63" s="188" customFormat="1" x14ac:dyDescent="0.25">
      <c r="A35" s="70"/>
      <c r="B35" s="43"/>
      <c r="C35" s="51"/>
      <c r="D35" s="190"/>
      <c r="E35" s="190"/>
      <c r="F35" s="44"/>
      <c r="G35" s="191"/>
      <c r="H35" s="191"/>
      <c r="I35" s="191"/>
      <c r="J35" s="192"/>
      <c r="K35" s="192"/>
      <c r="L35" s="192"/>
      <c r="M35" s="192"/>
      <c r="N35" s="192"/>
      <c r="O35" s="192"/>
      <c r="P35" s="192"/>
      <c r="Q35" s="192"/>
      <c r="R35" s="192"/>
      <c r="S35" s="192"/>
      <c r="T35" s="44"/>
      <c r="U35" s="44"/>
      <c r="V35" s="44"/>
      <c r="W35" s="44"/>
      <c r="X35" s="44"/>
      <c r="Y35" s="44"/>
      <c r="Z35" s="44"/>
      <c r="AA35" s="44"/>
      <c r="AB35" s="44"/>
      <c r="AC35" s="44"/>
      <c r="AD35" s="192"/>
      <c r="AE35" s="192"/>
      <c r="AF35" s="44"/>
      <c r="AG35" s="44"/>
      <c r="AH35" s="44"/>
      <c r="AI35" s="44"/>
      <c r="AJ35" s="44"/>
      <c r="AK35" s="44"/>
      <c r="AL35" s="44"/>
      <c r="AM35" s="44"/>
      <c r="AN35" s="44"/>
      <c r="AO35" s="44"/>
      <c r="AP35" s="44"/>
      <c r="AQ35" s="44"/>
      <c r="AR35" s="44"/>
      <c r="AS35" s="192"/>
      <c r="AT35" s="44"/>
      <c r="AU35" s="44"/>
      <c r="AV35" s="44"/>
      <c r="AW35" s="44"/>
      <c r="AX35" s="44"/>
      <c r="AY35" s="192"/>
      <c r="AZ35" s="44"/>
      <c r="BA35" s="44"/>
      <c r="BB35" s="44"/>
      <c r="BC35" s="44"/>
      <c r="BD35" s="44"/>
      <c r="BE35" s="44"/>
      <c r="BF35" s="170"/>
      <c r="BG35" s="189"/>
      <c r="BH35" s="356"/>
      <c r="BI35" s="357"/>
      <c r="BJ35" s="357"/>
      <c r="BK35" s="357"/>
    </row>
    <row r="36" spans="1:63" s="188" customFormat="1" x14ac:dyDescent="0.25">
      <c r="A36" s="70"/>
      <c r="B36" s="43"/>
      <c r="C36" s="51"/>
      <c r="D36" s="190"/>
      <c r="E36" s="190"/>
      <c r="F36" s="44"/>
      <c r="G36" s="191"/>
      <c r="H36" s="191"/>
      <c r="I36" s="191"/>
      <c r="J36" s="192"/>
      <c r="K36" s="192"/>
      <c r="L36" s="192"/>
      <c r="M36" s="192"/>
      <c r="N36" s="192"/>
      <c r="O36" s="192"/>
      <c r="P36" s="192"/>
      <c r="Q36" s="192"/>
      <c r="R36" s="192"/>
      <c r="S36" s="192"/>
      <c r="T36" s="190"/>
      <c r="U36" s="190"/>
      <c r="V36" s="190"/>
      <c r="W36" s="190"/>
      <c r="X36" s="190"/>
      <c r="Y36" s="190"/>
      <c r="Z36" s="190"/>
      <c r="AA36" s="190"/>
      <c r="AB36" s="190"/>
      <c r="AC36" s="190"/>
      <c r="AD36" s="192"/>
      <c r="AE36" s="192"/>
      <c r="AF36" s="190"/>
      <c r="AG36" s="190"/>
      <c r="AH36" s="190"/>
      <c r="AI36" s="190"/>
      <c r="AJ36" s="190"/>
      <c r="AK36" s="190"/>
      <c r="AL36" s="190"/>
      <c r="AM36" s="190"/>
      <c r="AN36" s="190"/>
      <c r="AO36" s="190"/>
      <c r="AP36" s="190"/>
      <c r="AQ36" s="190"/>
      <c r="AR36" s="190"/>
      <c r="AS36" s="192"/>
      <c r="AT36" s="190"/>
      <c r="AU36" s="190"/>
      <c r="AV36" s="190"/>
      <c r="AW36" s="190"/>
      <c r="AX36" s="190"/>
      <c r="AY36" s="192"/>
      <c r="AZ36" s="190"/>
      <c r="BA36" s="190"/>
      <c r="BB36" s="190"/>
      <c r="BC36" s="190"/>
      <c r="BD36" s="190"/>
      <c r="BE36" s="190"/>
      <c r="BF36" s="171"/>
      <c r="BG36" s="189"/>
      <c r="BH36" s="356"/>
      <c r="BI36" s="357"/>
      <c r="BJ36" s="357"/>
      <c r="BK36" s="357"/>
    </row>
    <row r="37" spans="1:63" s="188" customFormat="1" x14ac:dyDescent="0.25">
      <c r="A37" s="70"/>
      <c r="B37" s="43"/>
      <c r="C37" s="51"/>
      <c r="D37" s="190"/>
      <c r="E37" s="190"/>
      <c r="F37" s="44"/>
      <c r="G37" s="191"/>
      <c r="H37" s="191"/>
      <c r="I37" s="191"/>
      <c r="J37" s="192"/>
      <c r="K37" s="192"/>
      <c r="L37" s="192"/>
      <c r="M37" s="192"/>
      <c r="N37" s="192"/>
      <c r="O37" s="192"/>
      <c r="P37" s="192"/>
      <c r="Q37" s="192"/>
      <c r="R37" s="192"/>
      <c r="S37" s="192"/>
      <c r="T37" s="190"/>
      <c r="U37" s="190"/>
      <c r="V37" s="190"/>
      <c r="W37" s="190"/>
      <c r="X37" s="190"/>
      <c r="Y37" s="190"/>
      <c r="Z37" s="190"/>
      <c r="AA37" s="190"/>
      <c r="AB37" s="190"/>
      <c r="AC37" s="190"/>
      <c r="AD37" s="192"/>
      <c r="AE37" s="192"/>
      <c r="AF37" s="190"/>
      <c r="AG37" s="190"/>
      <c r="AH37" s="190"/>
      <c r="AI37" s="190"/>
      <c r="AJ37" s="190"/>
      <c r="AK37" s="190"/>
      <c r="AL37" s="190"/>
      <c r="AM37" s="190"/>
      <c r="AN37" s="190"/>
      <c r="AO37" s="190"/>
      <c r="AP37" s="190"/>
      <c r="AQ37" s="190"/>
      <c r="AR37" s="190"/>
      <c r="AS37" s="192"/>
      <c r="AT37" s="190"/>
      <c r="AU37" s="190"/>
      <c r="AV37" s="190"/>
      <c r="AW37" s="190"/>
      <c r="AX37" s="190"/>
      <c r="AY37" s="192"/>
      <c r="AZ37" s="190"/>
      <c r="BA37" s="190"/>
      <c r="BB37" s="190"/>
      <c r="BC37" s="190"/>
      <c r="BD37" s="190"/>
      <c r="BE37" s="190"/>
      <c r="BF37" s="171"/>
      <c r="BG37" s="189"/>
      <c r="BH37" s="356"/>
      <c r="BI37" s="357"/>
      <c r="BJ37" s="357"/>
      <c r="BK37" s="357"/>
    </row>
    <row r="38" spans="1:63" s="188" customFormat="1" x14ac:dyDescent="0.25">
      <c r="A38" s="70"/>
      <c r="B38" s="43"/>
      <c r="C38" s="51"/>
      <c r="D38" s="190"/>
      <c r="E38" s="190"/>
      <c r="F38" s="44"/>
      <c r="G38" s="191"/>
      <c r="H38" s="191"/>
      <c r="I38" s="191"/>
      <c r="J38" s="192"/>
      <c r="K38" s="192"/>
      <c r="L38" s="192"/>
      <c r="M38" s="192"/>
      <c r="N38" s="192"/>
      <c r="O38" s="192"/>
      <c r="P38" s="192"/>
      <c r="Q38" s="192"/>
      <c r="R38" s="192"/>
      <c r="S38" s="192"/>
      <c r="T38" s="190"/>
      <c r="U38" s="190"/>
      <c r="V38" s="190"/>
      <c r="W38" s="190"/>
      <c r="X38" s="190"/>
      <c r="Y38" s="190"/>
      <c r="Z38" s="190"/>
      <c r="AA38" s="190"/>
      <c r="AB38" s="190"/>
      <c r="AC38" s="190"/>
      <c r="AD38" s="192"/>
      <c r="AE38" s="192"/>
      <c r="AF38" s="190"/>
      <c r="AG38" s="190"/>
      <c r="AH38" s="190"/>
      <c r="AI38" s="190"/>
      <c r="AJ38" s="190"/>
      <c r="AK38" s="190"/>
      <c r="AL38" s="190"/>
      <c r="AM38" s="190"/>
      <c r="AN38" s="190"/>
      <c r="AO38" s="190"/>
      <c r="AP38" s="190"/>
      <c r="AQ38" s="190"/>
      <c r="AR38" s="190"/>
      <c r="AS38" s="192"/>
      <c r="AT38" s="190"/>
      <c r="AU38" s="190"/>
      <c r="AV38" s="190"/>
      <c r="AW38" s="190"/>
      <c r="AX38" s="190"/>
      <c r="AY38" s="192"/>
      <c r="AZ38" s="190"/>
      <c r="BA38" s="190"/>
      <c r="BB38" s="190"/>
      <c r="BC38" s="190"/>
      <c r="BD38" s="190"/>
      <c r="BE38" s="190"/>
      <c r="BF38" s="171"/>
      <c r="BG38" s="189"/>
      <c r="BH38" s="356"/>
      <c r="BI38" s="357"/>
      <c r="BJ38" s="357"/>
      <c r="BK38" s="357"/>
    </row>
    <row r="39" spans="1:63" s="188" customFormat="1" x14ac:dyDescent="0.25">
      <c r="A39" s="70"/>
      <c r="B39" s="43"/>
      <c r="C39" s="51"/>
      <c r="D39" s="190"/>
      <c r="E39" s="190"/>
      <c r="F39" s="44"/>
      <c r="G39" s="191"/>
      <c r="H39" s="191"/>
      <c r="I39" s="191"/>
      <c r="J39" s="192"/>
      <c r="K39" s="192"/>
      <c r="L39" s="192"/>
      <c r="M39" s="192"/>
      <c r="N39" s="192"/>
      <c r="O39" s="192"/>
      <c r="P39" s="192"/>
      <c r="Q39" s="192"/>
      <c r="R39" s="192"/>
      <c r="S39" s="192"/>
      <c r="T39" s="44"/>
      <c r="U39" s="44"/>
      <c r="V39" s="44"/>
      <c r="W39" s="44"/>
      <c r="X39" s="44"/>
      <c r="Y39" s="44"/>
      <c r="Z39" s="44"/>
      <c r="AA39" s="44"/>
      <c r="AB39" s="44"/>
      <c r="AC39" s="44"/>
      <c r="AD39" s="192"/>
      <c r="AE39" s="192"/>
      <c r="AF39" s="44"/>
      <c r="AG39" s="44"/>
      <c r="AH39" s="44"/>
      <c r="AI39" s="44"/>
      <c r="AJ39" s="44"/>
      <c r="AK39" s="44"/>
      <c r="AL39" s="44"/>
      <c r="AM39" s="44"/>
      <c r="AN39" s="44"/>
      <c r="AO39" s="44"/>
      <c r="AP39" s="44"/>
      <c r="AQ39" s="44"/>
      <c r="AR39" s="44"/>
      <c r="AS39" s="192"/>
      <c r="AT39" s="44"/>
      <c r="AU39" s="44"/>
      <c r="AV39" s="44"/>
      <c r="AW39" s="44"/>
      <c r="AX39" s="44"/>
      <c r="AY39" s="192"/>
      <c r="AZ39" s="44"/>
      <c r="BA39" s="44"/>
      <c r="BB39" s="44"/>
      <c r="BC39" s="44"/>
      <c r="BD39" s="44"/>
      <c r="BE39" s="44"/>
      <c r="BF39" s="170"/>
      <c r="BG39" s="189"/>
      <c r="BH39" s="356"/>
      <c r="BI39" s="357"/>
      <c r="BJ39" s="357"/>
      <c r="BK39" s="357"/>
    </row>
    <row r="40" spans="1:63" s="188" customFormat="1" x14ac:dyDescent="0.25">
      <c r="A40" s="70"/>
      <c r="B40" s="43"/>
      <c r="C40" s="51"/>
      <c r="D40" s="190"/>
      <c r="E40" s="190"/>
      <c r="F40" s="44"/>
      <c r="G40" s="191"/>
      <c r="H40" s="191"/>
      <c r="I40" s="191"/>
      <c r="J40" s="192"/>
      <c r="K40" s="192"/>
      <c r="L40" s="192"/>
      <c r="M40" s="192"/>
      <c r="N40" s="192"/>
      <c r="O40" s="192"/>
      <c r="P40" s="192"/>
      <c r="Q40" s="192"/>
      <c r="R40" s="192"/>
      <c r="S40" s="192"/>
      <c r="T40" s="44"/>
      <c r="U40" s="44"/>
      <c r="V40" s="44"/>
      <c r="W40" s="44"/>
      <c r="X40" s="44"/>
      <c r="Y40" s="44"/>
      <c r="Z40" s="44"/>
      <c r="AA40" s="44"/>
      <c r="AB40" s="44"/>
      <c r="AC40" s="44"/>
      <c r="AD40" s="192"/>
      <c r="AE40" s="192"/>
      <c r="AF40" s="44"/>
      <c r="AG40" s="44"/>
      <c r="AH40" s="44"/>
      <c r="AI40" s="44"/>
      <c r="AJ40" s="44"/>
      <c r="AK40" s="44"/>
      <c r="AL40" s="44"/>
      <c r="AM40" s="44"/>
      <c r="AN40" s="44"/>
      <c r="AO40" s="44"/>
      <c r="AP40" s="44"/>
      <c r="AQ40" s="44"/>
      <c r="AR40" s="44"/>
      <c r="AS40" s="192"/>
      <c r="AT40" s="44"/>
      <c r="AU40" s="44"/>
      <c r="AV40" s="44"/>
      <c r="AW40" s="44"/>
      <c r="AX40" s="44"/>
      <c r="AY40" s="192"/>
      <c r="AZ40" s="44"/>
      <c r="BA40" s="44"/>
      <c r="BB40" s="44"/>
      <c r="BC40" s="44"/>
      <c r="BD40" s="44"/>
      <c r="BE40" s="44"/>
      <c r="BF40" s="170"/>
      <c r="BG40" s="189"/>
      <c r="BH40" s="356"/>
      <c r="BI40" s="357"/>
      <c r="BJ40" s="357"/>
      <c r="BK40" s="357"/>
    </row>
    <row r="41" spans="1:63" s="188" customFormat="1" x14ac:dyDescent="0.25">
      <c r="A41" s="70"/>
      <c r="B41" s="43"/>
      <c r="C41" s="51"/>
      <c r="D41" s="190"/>
      <c r="E41" s="190"/>
      <c r="F41" s="44"/>
      <c r="G41" s="191"/>
      <c r="H41" s="191"/>
      <c r="I41" s="191"/>
      <c r="J41" s="192"/>
      <c r="K41" s="192"/>
      <c r="L41" s="192"/>
      <c r="M41" s="192"/>
      <c r="N41" s="192"/>
      <c r="O41" s="192"/>
      <c r="P41" s="192"/>
      <c r="Q41" s="192"/>
      <c r="R41" s="192"/>
      <c r="S41" s="192"/>
      <c r="T41" s="44"/>
      <c r="U41" s="44"/>
      <c r="V41" s="44"/>
      <c r="W41" s="44"/>
      <c r="X41" s="44"/>
      <c r="Y41" s="44"/>
      <c r="Z41" s="44"/>
      <c r="AA41" s="44"/>
      <c r="AB41" s="44"/>
      <c r="AC41" s="44"/>
      <c r="AD41" s="192"/>
      <c r="AE41" s="192"/>
      <c r="AF41" s="44"/>
      <c r="AG41" s="44"/>
      <c r="AH41" s="44"/>
      <c r="AI41" s="44"/>
      <c r="AJ41" s="44"/>
      <c r="AK41" s="44"/>
      <c r="AL41" s="44"/>
      <c r="AM41" s="44"/>
      <c r="AN41" s="44"/>
      <c r="AO41" s="44"/>
      <c r="AP41" s="44"/>
      <c r="AQ41" s="44"/>
      <c r="AR41" s="44"/>
      <c r="AS41" s="192"/>
      <c r="AT41" s="44"/>
      <c r="AU41" s="44"/>
      <c r="AV41" s="44"/>
      <c r="AW41" s="44"/>
      <c r="AX41" s="44"/>
      <c r="AY41" s="192"/>
      <c r="AZ41" s="44"/>
      <c r="BA41" s="44"/>
      <c r="BB41" s="44"/>
      <c r="BC41" s="44"/>
      <c r="BD41" s="44"/>
      <c r="BE41" s="44"/>
      <c r="BF41" s="170"/>
      <c r="BG41" s="189"/>
      <c r="BH41" s="356"/>
      <c r="BI41" s="357"/>
      <c r="BJ41" s="357"/>
      <c r="BK41" s="357"/>
    </row>
    <row r="42" spans="1:63" s="188" customFormat="1" x14ac:dyDescent="0.25">
      <c r="A42" s="70"/>
      <c r="B42" s="43"/>
      <c r="C42" s="51"/>
      <c r="D42" s="190"/>
      <c r="E42" s="190"/>
      <c r="F42" s="44"/>
      <c r="G42" s="191"/>
      <c r="H42" s="191"/>
      <c r="I42" s="191"/>
      <c r="J42" s="192"/>
      <c r="K42" s="192"/>
      <c r="L42" s="192"/>
      <c r="M42" s="192"/>
      <c r="N42" s="192"/>
      <c r="O42" s="192"/>
      <c r="P42" s="192"/>
      <c r="Q42" s="192"/>
      <c r="R42" s="192"/>
      <c r="S42" s="192"/>
      <c r="T42" s="190"/>
      <c r="U42" s="190"/>
      <c r="V42" s="190"/>
      <c r="W42" s="190"/>
      <c r="X42" s="190"/>
      <c r="Y42" s="190"/>
      <c r="Z42" s="190"/>
      <c r="AA42" s="190"/>
      <c r="AB42" s="190"/>
      <c r="AC42" s="190"/>
      <c r="AD42" s="192"/>
      <c r="AE42" s="192"/>
      <c r="AF42" s="190"/>
      <c r="AG42" s="190"/>
      <c r="AH42" s="190"/>
      <c r="AI42" s="190"/>
      <c r="AJ42" s="190"/>
      <c r="AK42" s="190"/>
      <c r="AL42" s="190"/>
      <c r="AM42" s="190"/>
      <c r="AN42" s="190"/>
      <c r="AO42" s="190"/>
      <c r="AP42" s="190"/>
      <c r="AQ42" s="190"/>
      <c r="AR42" s="190"/>
      <c r="AS42" s="192"/>
      <c r="AT42" s="190"/>
      <c r="AU42" s="190"/>
      <c r="AV42" s="190"/>
      <c r="AW42" s="190"/>
      <c r="AX42" s="190"/>
      <c r="AY42" s="192"/>
      <c r="AZ42" s="190"/>
      <c r="BA42" s="190"/>
      <c r="BB42" s="190"/>
      <c r="BC42" s="190"/>
      <c r="BD42" s="190"/>
      <c r="BE42" s="190"/>
      <c r="BF42" s="171"/>
      <c r="BG42" s="189"/>
      <c r="BH42" s="356"/>
      <c r="BI42" s="357"/>
      <c r="BJ42" s="357"/>
      <c r="BK42" s="357"/>
    </row>
    <row r="43" spans="1:63" s="188" customFormat="1" x14ac:dyDescent="0.25">
      <c r="A43" s="70"/>
      <c r="B43" s="43"/>
      <c r="C43" s="51"/>
      <c r="D43" s="190"/>
      <c r="E43" s="190"/>
      <c r="F43" s="44"/>
      <c r="G43" s="191"/>
      <c r="H43" s="191"/>
      <c r="I43" s="191"/>
      <c r="J43" s="192"/>
      <c r="K43" s="192"/>
      <c r="L43" s="192"/>
      <c r="M43" s="192"/>
      <c r="N43" s="192"/>
      <c r="O43" s="192"/>
      <c r="P43" s="192"/>
      <c r="Q43" s="192"/>
      <c r="R43" s="192"/>
      <c r="S43" s="192"/>
      <c r="T43" s="190"/>
      <c r="U43" s="190"/>
      <c r="V43" s="190"/>
      <c r="W43" s="190"/>
      <c r="X43" s="190"/>
      <c r="Y43" s="190"/>
      <c r="Z43" s="190"/>
      <c r="AA43" s="190"/>
      <c r="AB43" s="190"/>
      <c r="AC43" s="190"/>
      <c r="AD43" s="192"/>
      <c r="AE43" s="192"/>
      <c r="AF43" s="190"/>
      <c r="AG43" s="190"/>
      <c r="AH43" s="190"/>
      <c r="AI43" s="190"/>
      <c r="AJ43" s="190"/>
      <c r="AK43" s="190"/>
      <c r="AL43" s="190"/>
      <c r="AM43" s="190"/>
      <c r="AN43" s="190"/>
      <c r="AO43" s="190"/>
      <c r="AP43" s="190"/>
      <c r="AQ43" s="190"/>
      <c r="AR43" s="190"/>
      <c r="AS43" s="192"/>
      <c r="AT43" s="190"/>
      <c r="AU43" s="190"/>
      <c r="AV43" s="190"/>
      <c r="AW43" s="190"/>
      <c r="AX43" s="190"/>
      <c r="AY43" s="192"/>
      <c r="AZ43" s="190"/>
      <c r="BA43" s="190"/>
      <c r="BB43" s="190"/>
      <c r="BC43" s="190"/>
      <c r="BD43" s="190"/>
      <c r="BE43" s="190"/>
      <c r="BF43" s="171"/>
      <c r="BG43" s="189"/>
      <c r="BH43" s="356"/>
      <c r="BI43" s="357"/>
      <c r="BJ43" s="357"/>
      <c r="BK43" s="357"/>
    </row>
    <row r="44" spans="1:63" s="84" customFormat="1" ht="15.75" thickBot="1" x14ac:dyDescent="0.3">
      <c r="A44" s="77"/>
      <c r="B44" s="71"/>
      <c r="C44" s="78"/>
      <c r="D44" s="79"/>
      <c r="E44" s="79"/>
      <c r="F44" s="82"/>
      <c r="G44" s="80"/>
      <c r="H44" s="80"/>
      <c r="I44" s="80"/>
      <c r="J44" s="81"/>
      <c r="K44" s="81"/>
      <c r="L44" s="81"/>
      <c r="M44" s="81"/>
      <c r="N44" s="81"/>
      <c r="O44" s="81"/>
      <c r="P44" s="81"/>
      <c r="Q44" s="81"/>
      <c r="R44" s="81"/>
      <c r="S44" s="81"/>
      <c r="T44" s="79"/>
      <c r="U44" s="79"/>
      <c r="V44" s="79"/>
      <c r="W44" s="79"/>
      <c r="X44" s="79"/>
      <c r="Y44" s="79"/>
      <c r="Z44" s="79"/>
      <c r="AA44" s="79"/>
      <c r="AB44" s="79"/>
      <c r="AC44" s="79"/>
      <c r="AD44" s="81"/>
      <c r="AE44" s="81"/>
      <c r="AF44" s="79"/>
      <c r="AG44" s="79"/>
      <c r="AH44" s="79"/>
      <c r="AI44" s="79"/>
      <c r="AJ44" s="79"/>
      <c r="AK44" s="79"/>
      <c r="AL44" s="79"/>
      <c r="AM44" s="79"/>
      <c r="AN44" s="79"/>
      <c r="AO44" s="79"/>
      <c r="AP44" s="79"/>
      <c r="AQ44" s="79"/>
      <c r="AR44" s="79"/>
      <c r="AS44" s="81"/>
      <c r="AT44" s="79"/>
      <c r="AU44" s="79"/>
      <c r="AV44" s="79"/>
      <c r="AW44" s="79"/>
      <c r="AX44" s="79"/>
      <c r="AY44" s="81"/>
      <c r="AZ44" s="79"/>
      <c r="BA44" s="79"/>
      <c r="BB44" s="79"/>
      <c r="BC44" s="79"/>
      <c r="BD44" s="79"/>
      <c r="BE44" s="79"/>
      <c r="BF44" s="172"/>
      <c r="BG44" s="83"/>
      <c r="BH44" s="359"/>
      <c r="BI44" s="360"/>
      <c r="BJ44" s="360"/>
      <c r="BK44" s="360"/>
    </row>
    <row r="45" spans="1:63" s="188" customFormat="1" ht="15.75" thickTop="1" x14ac:dyDescent="0.25">
      <c r="A45" s="70"/>
      <c r="B45" s="43"/>
      <c r="C45" s="184"/>
      <c r="D45" s="73"/>
      <c r="E45" s="73"/>
      <c r="F45" s="73"/>
      <c r="G45" s="73"/>
      <c r="H45" s="73"/>
      <c r="I45" s="73"/>
      <c r="J45" s="74"/>
      <c r="K45" s="74"/>
      <c r="L45" s="74"/>
      <c r="M45" s="74"/>
      <c r="N45" s="74"/>
      <c r="O45" s="74"/>
      <c r="P45" s="74"/>
      <c r="Q45" s="74"/>
      <c r="R45" s="74"/>
      <c r="S45" s="74"/>
      <c r="T45" s="73"/>
      <c r="U45" s="73"/>
      <c r="V45" s="73"/>
      <c r="W45" s="73"/>
      <c r="X45" s="73"/>
      <c r="Y45" s="73"/>
      <c r="Z45" s="73"/>
      <c r="AA45" s="73"/>
      <c r="AB45" s="73"/>
      <c r="AC45" s="73"/>
      <c r="AD45" s="74"/>
      <c r="AE45" s="74"/>
      <c r="AF45" s="73"/>
      <c r="AG45" s="73"/>
      <c r="AH45" s="73"/>
      <c r="AI45" s="73"/>
      <c r="AJ45" s="73"/>
      <c r="AK45" s="73"/>
      <c r="AL45" s="73"/>
      <c r="AM45" s="73"/>
      <c r="AN45" s="73"/>
      <c r="AO45" s="73"/>
      <c r="AP45" s="73"/>
      <c r="AQ45" s="73"/>
      <c r="AR45" s="73"/>
      <c r="AS45" s="74"/>
      <c r="AT45" s="73"/>
      <c r="AU45" s="73"/>
      <c r="AV45" s="73"/>
      <c r="AW45" s="73"/>
      <c r="AX45" s="73"/>
      <c r="AY45" s="74"/>
      <c r="AZ45" s="73"/>
      <c r="BA45" s="73"/>
      <c r="BB45" s="73"/>
      <c r="BC45" s="73"/>
      <c r="BD45" s="73"/>
      <c r="BE45" s="73"/>
      <c r="BF45" s="173"/>
      <c r="BG45" s="76"/>
      <c r="BH45" s="356"/>
      <c r="BI45" s="357"/>
      <c r="BJ45" s="357"/>
      <c r="BK45" s="357"/>
    </row>
    <row r="46" spans="1:63" s="188" customFormat="1" x14ac:dyDescent="0.25">
      <c r="A46" s="70"/>
      <c r="B46" s="43"/>
      <c r="C46" s="51"/>
      <c r="D46" s="191"/>
      <c r="E46" s="191"/>
      <c r="F46" s="191"/>
      <c r="G46" s="191"/>
      <c r="H46" s="191"/>
      <c r="I46" s="191"/>
      <c r="J46" s="193"/>
      <c r="K46" s="193"/>
      <c r="L46" s="193"/>
      <c r="M46" s="193"/>
      <c r="N46" s="193"/>
      <c r="O46" s="193"/>
      <c r="P46" s="193"/>
      <c r="Q46" s="193"/>
      <c r="R46" s="193"/>
      <c r="S46" s="193"/>
      <c r="T46" s="191"/>
      <c r="U46" s="191"/>
      <c r="V46" s="191"/>
      <c r="W46" s="191"/>
      <c r="X46" s="191"/>
      <c r="Y46" s="191"/>
      <c r="Z46" s="191"/>
      <c r="AA46" s="191"/>
      <c r="AB46" s="191"/>
      <c r="AC46" s="191"/>
      <c r="AD46" s="193"/>
      <c r="AE46" s="193"/>
      <c r="AF46" s="191"/>
      <c r="AG46" s="191"/>
      <c r="AH46" s="191"/>
      <c r="AI46" s="191"/>
      <c r="AJ46" s="191"/>
      <c r="AK46" s="191"/>
      <c r="AL46" s="191"/>
      <c r="AM46" s="191"/>
      <c r="AN46" s="191"/>
      <c r="AO46" s="191"/>
      <c r="AP46" s="191"/>
      <c r="AQ46" s="191"/>
      <c r="AR46" s="191"/>
      <c r="AS46" s="193"/>
      <c r="AT46" s="191"/>
      <c r="AU46" s="191"/>
      <c r="AV46" s="191"/>
      <c r="AW46" s="191"/>
      <c r="AX46" s="191"/>
      <c r="AY46" s="193"/>
      <c r="AZ46" s="191"/>
      <c r="BA46" s="191"/>
      <c r="BB46" s="191"/>
      <c r="BC46" s="191"/>
      <c r="BD46" s="191"/>
      <c r="BE46" s="191"/>
      <c r="BF46" s="174"/>
      <c r="BG46" s="189"/>
      <c r="BH46" s="356"/>
      <c r="BI46" s="357"/>
      <c r="BJ46" s="357"/>
      <c r="BK46" s="357"/>
    </row>
    <row r="47" spans="1:63" s="188" customFormat="1" x14ac:dyDescent="0.25">
      <c r="A47" s="70"/>
      <c r="B47" s="43"/>
      <c r="C47" s="51"/>
      <c r="D47" s="191"/>
      <c r="E47" s="191"/>
      <c r="F47" s="191"/>
      <c r="G47" s="191"/>
      <c r="H47" s="191"/>
      <c r="I47" s="191"/>
      <c r="J47" s="193"/>
      <c r="K47" s="193"/>
      <c r="L47" s="193"/>
      <c r="M47" s="193"/>
      <c r="N47" s="193"/>
      <c r="O47" s="193"/>
      <c r="P47" s="193"/>
      <c r="Q47" s="193"/>
      <c r="R47" s="193"/>
      <c r="S47" s="193"/>
      <c r="T47" s="191"/>
      <c r="U47" s="191"/>
      <c r="V47" s="191"/>
      <c r="W47" s="191"/>
      <c r="X47" s="191"/>
      <c r="Y47" s="191"/>
      <c r="Z47" s="191"/>
      <c r="AA47" s="191"/>
      <c r="AB47" s="191"/>
      <c r="AC47" s="191"/>
      <c r="AD47" s="193"/>
      <c r="AE47" s="193"/>
      <c r="AF47" s="191"/>
      <c r="AG47" s="191"/>
      <c r="AH47" s="191"/>
      <c r="AI47" s="191"/>
      <c r="AJ47" s="191"/>
      <c r="AK47" s="191"/>
      <c r="AL47" s="191"/>
      <c r="AM47" s="191"/>
      <c r="AN47" s="191"/>
      <c r="AO47" s="191"/>
      <c r="AP47" s="191"/>
      <c r="AQ47" s="191"/>
      <c r="AR47" s="191"/>
      <c r="AS47" s="193"/>
      <c r="AT47" s="191"/>
      <c r="AU47" s="191"/>
      <c r="AV47" s="191"/>
      <c r="AW47" s="191"/>
      <c r="AX47" s="191"/>
      <c r="AY47" s="193"/>
      <c r="AZ47" s="191"/>
      <c r="BA47" s="191"/>
      <c r="BB47" s="191"/>
      <c r="BC47" s="191"/>
      <c r="BD47" s="191"/>
      <c r="BE47" s="191"/>
      <c r="BF47" s="174"/>
      <c r="BG47" s="189"/>
      <c r="BH47" s="356"/>
      <c r="BI47" s="357"/>
      <c r="BJ47" s="357"/>
      <c r="BK47" s="357"/>
    </row>
    <row r="48" spans="1:63" s="188" customFormat="1" x14ac:dyDescent="0.25">
      <c r="A48" s="70"/>
      <c r="B48" s="43"/>
      <c r="C48" s="51"/>
      <c r="D48" s="191"/>
      <c r="E48" s="191"/>
      <c r="F48" s="191"/>
      <c r="G48" s="191"/>
      <c r="H48" s="191"/>
      <c r="I48" s="191"/>
      <c r="J48" s="193"/>
      <c r="K48" s="193"/>
      <c r="L48" s="193"/>
      <c r="M48" s="193"/>
      <c r="N48" s="193"/>
      <c r="O48" s="193"/>
      <c r="P48" s="193"/>
      <c r="Q48" s="193"/>
      <c r="R48" s="193"/>
      <c r="S48" s="193"/>
      <c r="T48" s="191"/>
      <c r="U48" s="191"/>
      <c r="V48" s="191"/>
      <c r="W48" s="191"/>
      <c r="X48" s="191"/>
      <c r="Y48" s="191"/>
      <c r="Z48" s="191"/>
      <c r="AA48" s="191"/>
      <c r="AB48" s="191"/>
      <c r="AC48" s="191"/>
      <c r="AD48" s="193"/>
      <c r="AE48" s="193"/>
      <c r="AF48" s="191"/>
      <c r="AG48" s="191"/>
      <c r="AH48" s="191"/>
      <c r="AI48" s="191"/>
      <c r="AJ48" s="191"/>
      <c r="AK48" s="191"/>
      <c r="AL48" s="191"/>
      <c r="AM48" s="191"/>
      <c r="AN48" s="191"/>
      <c r="AO48" s="191"/>
      <c r="AP48" s="191"/>
      <c r="AQ48" s="191"/>
      <c r="AR48" s="191"/>
      <c r="AS48" s="193"/>
      <c r="AT48" s="191"/>
      <c r="AU48" s="191"/>
      <c r="AV48" s="191"/>
      <c r="AW48" s="191"/>
      <c r="AX48" s="191"/>
      <c r="AY48" s="193"/>
      <c r="AZ48" s="191"/>
      <c r="BA48" s="191"/>
      <c r="BB48" s="191"/>
      <c r="BC48" s="191"/>
      <c r="BD48" s="191"/>
      <c r="BE48" s="191"/>
      <c r="BF48" s="174"/>
      <c r="BG48" s="189"/>
      <c r="BH48" s="356"/>
      <c r="BI48" s="357"/>
      <c r="BJ48" s="357"/>
      <c r="BK48" s="357"/>
    </row>
    <row r="49" spans="1:63" s="188" customFormat="1" x14ac:dyDescent="0.25">
      <c r="A49" s="70"/>
      <c r="B49" s="43"/>
      <c r="C49" s="51"/>
      <c r="D49" s="191"/>
      <c r="E49" s="191"/>
      <c r="F49" s="191"/>
      <c r="G49" s="191"/>
      <c r="H49" s="191"/>
      <c r="I49" s="191"/>
      <c r="J49" s="193"/>
      <c r="K49" s="193"/>
      <c r="L49" s="193"/>
      <c r="M49" s="193"/>
      <c r="N49" s="193"/>
      <c r="O49" s="193"/>
      <c r="P49" s="193"/>
      <c r="Q49" s="193"/>
      <c r="R49" s="193"/>
      <c r="S49" s="193"/>
      <c r="T49" s="191"/>
      <c r="U49" s="191"/>
      <c r="V49" s="191"/>
      <c r="W49" s="191"/>
      <c r="X49" s="191"/>
      <c r="Y49" s="191"/>
      <c r="Z49" s="191"/>
      <c r="AA49" s="191"/>
      <c r="AB49" s="191"/>
      <c r="AC49" s="191"/>
      <c r="AD49" s="193"/>
      <c r="AE49" s="193"/>
      <c r="AF49" s="191"/>
      <c r="AG49" s="191"/>
      <c r="AH49" s="191"/>
      <c r="AI49" s="191"/>
      <c r="AJ49" s="191"/>
      <c r="AK49" s="191"/>
      <c r="AL49" s="191"/>
      <c r="AM49" s="191"/>
      <c r="AN49" s="191"/>
      <c r="AO49" s="191"/>
      <c r="AP49" s="191"/>
      <c r="AQ49" s="191"/>
      <c r="AR49" s="191"/>
      <c r="AS49" s="193"/>
      <c r="AT49" s="191"/>
      <c r="AU49" s="191"/>
      <c r="AV49" s="191"/>
      <c r="AW49" s="191"/>
      <c r="AX49" s="191"/>
      <c r="AY49" s="193"/>
      <c r="AZ49" s="191"/>
      <c r="BA49" s="191"/>
      <c r="BB49" s="191"/>
      <c r="BC49" s="191"/>
      <c r="BD49" s="191"/>
      <c r="BE49" s="191"/>
      <c r="BF49" s="174"/>
      <c r="BG49" s="189"/>
      <c r="BH49" s="356"/>
      <c r="BI49" s="357"/>
      <c r="BJ49" s="357"/>
      <c r="BK49" s="357"/>
    </row>
    <row r="50" spans="1:63" s="188" customFormat="1" x14ac:dyDescent="0.25">
      <c r="A50" s="70"/>
      <c r="B50" s="43"/>
      <c r="C50" s="51"/>
      <c r="D50" s="191"/>
      <c r="E50" s="191"/>
      <c r="F50" s="191"/>
      <c r="G50" s="191"/>
      <c r="H50" s="191"/>
      <c r="I50" s="191"/>
      <c r="J50" s="193"/>
      <c r="K50" s="193"/>
      <c r="L50" s="193"/>
      <c r="M50" s="193"/>
      <c r="N50" s="193"/>
      <c r="O50" s="193"/>
      <c r="P50" s="193"/>
      <c r="Q50" s="193"/>
      <c r="R50" s="193"/>
      <c r="S50" s="193"/>
      <c r="T50" s="191"/>
      <c r="U50" s="191"/>
      <c r="V50" s="191"/>
      <c r="W50" s="191"/>
      <c r="X50" s="191"/>
      <c r="Y50" s="191"/>
      <c r="Z50" s="191"/>
      <c r="AA50" s="191"/>
      <c r="AB50" s="191"/>
      <c r="AC50" s="191"/>
      <c r="AD50" s="193"/>
      <c r="AE50" s="193"/>
      <c r="AF50" s="191"/>
      <c r="AG50" s="191"/>
      <c r="AH50" s="191"/>
      <c r="AI50" s="191"/>
      <c r="AJ50" s="191"/>
      <c r="AK50" s="191"/>
      <c r="AL50" s="191"/>
      <c r="AM50" s="191"/>
      <c r="AN50" s="191"/>
      <c r="AO50" s="191"/>
      <c r="AP50" s="191"/>
      <c r="AQ50" s="191"/>
      <c r="AR50" s="191"/>
      <c r="AS50" s="193"/>
      <c r="AT50" s="191"/>
      <c r="AU50" s="191"/>
      <c r="AV50" s="191"/>
      <c r="AW50" s="191"/>
      <c r="AX50" s="191"/>
      <c r="AY50" s="193"/>
      <c r="AZ50" s="191"/>
      <c r="BA50" s="191"/>
      <c r="BB50" s="191"/>
      <c r="BC50" s="191"/>
      <c r="BD50" s="191"/>
      <c r="BE50" s="191"/>
      <c r="BF50" s="174"/>
      <c r="BG50" s="189"/>
      <c r="BH50" s="356"/>
      <c r="BI50" s="357"/>
      <c r="BJ50" s="357"/>
      <c r="BK50" s="357"/>
    </row>
    <row r="51" spans="1:63" s="188" customFormat="1" x14ac:dyDescent="0.25">
      <c r="A51" s="70"/>
      <c r="B51" s="43"/>
      <c r="C51" s="51"/>
      <c r="D51" s="191"/>
      <c r="E51" s="191"/>
      <c r="F51" s="191"/>
      <c r="G51" s="191"/>
      <c r="H51" s="191"/>
      <c r="I51" s="191"/>
      <c r="J51" s="193"/>
      <c r="K51" s="193"/>
      <c r="L51" s="193"/>
      <c r="M51" s="193"/>
      <c r="N51" s="193"/>
      <c r="O51" s="193"/>
      <c r="P51" s="193"/>
      <c r="Q51" s="193"/>
      <c r="R51" s="193"/>
      <c r="S51" s="193"/>
      <c r="T51" s="191"/>
      <c r="U51" s="191"/>
      <c r="V51" s="191"/>
      <c r="W51" s="191"/>
      <c r="X51" s="191"/>
      <c r="Y51" s="191"/>
      <c r="Z51" s="191"/>
      <c r="AA51" s="191"/>
      <c r="AB51" s="191"/>
      <c r="AC51" s="191"/>
      <c r="AD51" s="193"/>
      <c r="AE51" s="193"/>
      <c r="AF51" s="191"/>
      <c r="AG51" s="191"/>
      <c r="AH51" s="191"/>
      <c r="AI51" s="191"/>
      <c r="AJ51" s="191"/>
      <c r="AK51" s="191"/>
      <c r="AL51" s="191"/>
      <c r="AM51" s="191"/>
      <c r="AN51" s="191"/>
      <c r="AO51" s="191"/>
      <c r="AP51" s="191"/>
      <c r="AQ51" s="191"/>
      <c r="AR51" s="191"/>
      <c r="AS51" s="193"/>
      <c r="AT51" s="191"/>
      <c r="AU51" s="191"/>
      <c r="AV51" s="191"/>
      <c r="AW51" s="191"/>
      <c r="AX51" s="191"/>
      <c r="AY51" s="193"/>
      <c r="AZ51" s="191"/>
      <c r="BA51" s="191"/>
      <c r="BB51" s="191"/>
      <c r="BC51" s="191"/>
      <c r="BD51" s="191"/>
      <c r="BE51" s="191"/>
      <c r="BF51" s="174"/>
      <c r="BG51" s="189"/>
      <c r="BH51" s="356"/>
      <c r="BI51" s="357"/>
      <c r="BJ51" s="357"/>
      <c r="BK51" s="357"/>
    </row>
    <row r="52" spans="1:63" s="188" customFormat="1" x14ac:dyDescent="0.25">
      <c r="A52" s="70"/>
      <c r="B52" s="43"/>
      <c r="C52" s="51"/>
      <c r="D52" s="191"/>
      <c r="E52" s="191"/>
      <c r="F52" s="191"/>
      <c r="G52" s="191"/>
      <c r="H52" s="191"/>
      <c r="I52" s="191"/>
      <c r="J52" s="193"/>
      <c r="K52" s="193"/>
      <c r="L52" s="193"/>
      <c r="M52" s="193"/>
      <c r="N52" s="193"/>
      <c r="O52" s="193"/>
      <c r="P52" s="193"/>
      <c r="Q52" s="193"/>
      <c r="R52" s="193"/>
      <c r="S52" s="193"/>
      <c r="T52" s="191"/>
      <c r="U52" s="191"/>
      <c r="V52" s="191"/>
      <c r="W52" s="191"/>
      <c r="X52" s="191"/>
      <c r="Y52" s="191"/>
      <c r="Z52" s="191"/>
      <c r="AA52" s="191"/>
      <c r="AB52" s="191"/>
      <c r="AC52" s="191"/>
      <c r="AD52" s="193"/>
      <c r="AE52" s="193"/>
      <c r="AF52" s="191"/>
      <c r="AG52" s="191"/>
      <c r="AH52" s="191"/>
      <c r="AI52" s="191"/>
      <c r="AJ52" s="191"/>
      <c r="AK52" s="191"/>
      <c r="AL52" s="191"/>
      <c r="AM52" s="191"/>
      <c r="AN52" s="191"/>
      <c r="AO52" s="191"/>
      <c r="AP52" s="191"/>
      <c r="AQ52" s="191"/>
      <c r="AR52" s="191"/>
      <c r="AS52" s="193"/>
      <c r="AT52" s="191"/>
      <c r="AU52" s="191"/>
      <c r="AV52" s="191"/>
      <c r="AW52" s="191"/>
      <c r="AX52" s="191"/>
      <c r="AY52" s="193"/>
      <c r="AZ52" s="191"/>
      <c r="BA52" s="191"/>
      <c r="BB52" s="191"/>
      <c r="BC52" s="191"/>
      <c r="BD52" s="191"/>
      <c r="BE52" s="191"/>
      <c r="BF52" s="174"/>
      <c r="BG52" s="189"/>
      <c r="BH52" s="356"/>
      <c r="BI52" s="357"/>
      <c r="BJ52" s="357"/>
      <c r="BK52" s="357"/>
    </row>
    <row r="53" spans="1:63" s="188" customFormat="1" x14ac:dyDescent="0.25">
      <c r="A53" s="70"/>
      <c r="B53" s="43"/>
      <c r="C53" s="66"/>
      <c r="D53" s="191"/>
      <c r="E53" s="191"/>
      <c r="F53" s="191"/>
      <c r="G53" s="191"/>
      <c r="H53" s="191"/>
      <c r="I53" s="191"/>
      <c r="J53" s="193"/>
      <c r="K53" s="193"/>
      <c r="L53" s="193"/>
      <c r="M53" s="193"/>
      <c r="N53" s="193"/>
      <c r="O53" s="193"/>
      <c r="P53" s="193"/>
      <c r="Q53" s="193"/>
      <c r="R53" s="193"/>
      <c r="S53" s="193"/>
      <c r="T53" s="191"/>
      <c r="U53" s="191"/>
      <c r="V53" s="191"/>
      <c r="W53" s="191"/>
      <c r="X53" s="191"/>
      <c r="Y53" s="191"/>
      <c r="Z53" s="191"/>
      <c r="AA53" s="191"/>
      <c r="AB53" s="191"/>
      <c r="AC53" s="191"/>
      <c r="AD53" s="193"/>
      <c r="AE53" s="193"/>
      <c r="AF53" s="191"/>
      <c r="AG53" s="191"/>
      <c r="AH53" s="191"/>
      <c r="AI53" s="191"/>
      <c r="AJ53" s="191"/>
      <c r="AK53" s="191"/>
      <c r="AL53" s="191"/>
      <c r="AM53" s="191"/>
      <c r="AN53" s="191"/>
      <c r="AO53" s="191"/>
      <c r="AP53" s="191"/>
      <c r="AQ53" s="191"/>
      <c r="AR53" s="191"/>
      <c r="AS53" s="193"/>
      <c r="AT53" s="191"/>
      <c r="AU53" s="191"/>
      <c r="AV53" s="191"/>
      <c r="AW53" s="191"/>
      <c r="AX53" s="191"/>
      <c r="AY53" s="193"/>
      <c r="AZ53" s="191"/>
      <c r="BA53" s="191"/>
      <c r="BB53" s="191"/>
      <c r="BC53" s="191"/>
      <c r="BD53" s="191"/>
      <c r="BE53" s="191"/>
      <c r="BF53" s="174"/>
      <c r="BG53" s="189"/>
      <c r="BH53" s="356"/>
      <c r="BI53" s="357"/>
      <c r="BJ53" s="357"/>
      <c r="BK53" s="357"/>
    </row>
    <row r="54" spans="1:63" s="188" customFormat="1" x14ac:dyDescent="0.25">
      <c r="A54" s="70"/>
      <c r="B54" s="43"/>
      <c r="C54" s="66"/>
      <c r="D54" s="191"/>
      <c r="E54" s="191"/>
      <c r="F54" s="191"/>
      <c r="G54" s="191"/>
      <c r="H54" s="191"/>
      <c r="I54" s="191"/>
      <c r="J54" s="193"/>
      <c r="K54" s="193"/>
      <c r="L54" s="193"/>
      <c r="M54" s="193"/>
      <c r="N54" s="193"/>
      <c r="O54" s="193"/>
      <c r="P54" s="193"/>
      <c r="Q54" s="193"/>
      <c r="R54" s="193"/>
      <c r="S54" s="193"/>
      <c r="T54" s="191"/>
      <c r="U54" s="191"/>
      <c r="V54" s="191"/>
      <c r="W54" s="191"/>
      <c r="X54" s="191"/>
      <c r="Y54" s="191"/>
      <c r="Z54" s="191"/>
      <c r="AA54" s="191"/>
      <c r="AB54" s="191"/>
      <c r="AC54" s="191"/>
      <c r="AD54" s="193"/>
      <c r="AE54" s="193"/>
      <c r="AF54" s="191"/>
      <c r="AG54" s="191"/>
      <c r="AH54" s="191"/>
      <c r="AI54" s="191"/>
      <c r="AJ54" s="191"/>
      <c r="AK54" s="191"/>
      <c r="AL54" s="191"/>
      <c r="AM54" s="191"/>
      <c r="AN54" s="191"/>
      <c r="AO54" s="191"/>
      <c r="AP54" s="191"/>
      <c r="AQ54" s="191"/>
      <c r="AR54" s="191"/>
      <c r="AS54" s="193"/>
      <c r="AT54" s="191"/>
      <c r="AU54" s="191"/>
      <c r="AV54" s="191"/>
      <c r="AW54" s="191"/>
      <c r="AX54" s="191"/>
      <c r="AY54" s="193"/>
      <c r="AZ54" s="191"/>
      <c r="BA54" s="191"/>
      <c r="BB54" s="191"/>
      <c r="BC54" s="191"/>
      <c r="BD54" s="191"/>
      <c r="BE54" s="191"/>
      <c r="BF54" s="174"/>
      <c r="BG54" s="189"/>
      <c r="BH54" s="356"/>
      <c r="BI54" s="357"/>
      <c r="BJ54" s="357"/>
      <c r="BK54" s="357"/>
    </row>
    <row r="55" spans="1:63" s="188" customFormat="1" x14ac:dyDescent="0.25">
      <c r="A55" s="70"/>
      <c r="B55" s="43"/>
      <c r="C55" s="66"/>
      <c r="D55" s="191"/>
      <c r="E55" s="191"/>
      <c r="F55" s="191"/>
      <c r="G55" s="191"/>
      <c r="H55" s="191"/>
      <c r="I55" s="191"/>
      <c r="J55" s="193"/>
      <c r="K55" s="193"/>
      <c r="L55" s="193"/>
      <c r="M55" s="193"/>
      <c r="N55" s="193"/>
      <c r="O55" s="193"/>
      <c r="P55" s="193"/>
      <c r="Q55" s="193"/>
      <c r="R55" s="193"/>
      <c r="S55" s="193"/>
      <c r="T55" s="191"/>
      <c r="U55" s="191"/>
      <c r="V55" s="191"/>
      <c r="W55" s="191"/>
      <c r="X55" s="191"/>
      <c r="Y55" s="191"/>
      <c r="Z55" s="191"/>
      <c r="AA55" s="191"/>
      <c r="AB55" s="191"/>
      <c r="AC55" s="191"/>
      <c r="AD55" s="193"/>
      <c r="AE55" s="193"/>
      <c r="AF55" s="191"/>
      <c r="AG55" s="191"/>
      <c r="AH55" s="191"/>
      <c r="AI55" s="191"/>
      <c r="AJ55" s="191"/>
      <c r="AK55" s="191"/>
      <c r="AL55" s="191"/>
      <c r="AM55" s="191"/>
      <c r="AN55" s="191"/>
      <c r="AO55" s="191"/>
      <c r="AP55" s="191"/>
      <c r="AQ55" s="191"/>
      <c r="AR55" s="191"/>
      <c r="AS55" s="193"/>
      <c r="AT55" s="191"/>
      <c r="AU55" s="191"/>
      <c r="AV55" s="191"/>
      <c r="AW55" s="191"/>
      <c r="AX55" s="191"/>
      <c r="AY55" s="193"/>
      <c r="AZ55" s="191"/>
      <c r="BA55" s="191"/>
      <c r="BB55" s="191"/>
      <c r="BC55" s="191"/>
      <c r="BD55" s="191"/>
      <c r="BE55" s="191"/>
      <c r="BF55" s="174"/>
      <c r="BG55" s="189"/>
      <c r="BH55" s="356"/>
      <c r="BI55" s="357"/>
      <c r="BJ55" s="357"/>
      <c r="BK55" s="357"/>
    </row>
    <row r="56" spans="1:63" s="188" customFormat="1" x14ac:dyDescent="0.25">
      <c r="A56" s="70"/>
      <c r="B56" s="43"/>
      <c r="C56" s="66"/>
      <c r="D56" s="191"/>
      <c r="E56" s="191"/>
      <c r="F56" s="191"/>
      <c r="G56" s="191"/>
      <c r="H56" s="191"/>
      <c r="I56" s="191"/>
      <c r="J56" s="193"/>
      <c r="K56" s="193"/>
      <c r="L56" s="193"/>
      <c r="M56" s="193"/>
      <c r="N56" s="193"/>
      <c r="O56" s="193"/>
      <c r="P56" s="193"/>
      <c r="Q56" s="193"/>
      <c r="R56" s="193"/>
      <c r="S56" s="193"/>
      <c r="T56" s="191"/>
      <c r="U56" s="191"/>
      <c r="V56" s="191"/>
      <c r="W56" s="191"/>
      <c r="X56" s="191"/>
      <c r="Y56" s="191"/>
      <c r="Z56" s="191"/>
      <c r="AA56" s="191"/>
      <c r="AB56" s="191"/>
      <c r="AC56" s="191"/>
      <c r="AD56" s="193"/>
      <c r="AE56" s="193"/>
      <c r="AF56" s="191"/>
      <c r="AG56" s="191"/>
      <c r="AH56" s="191"/>
      <c r="AI56" s="191"/>
      <c r="AJ56" s="191"/>
      <c r="AK56" s="191"/>
      <c r="AL56" s="191"/>
      <c r="AM56" s="191"/>
      <c r="AN56" s="191"/>
      <c r="AO56" s="191"/>
      <c r="AP56" s="191"/>
      <c r="AQ56" s="191"/>
      <c r="AR56" s="191"/>
      <c r="AS56" s="193"/>
      <c r="AT56" s="191"/>
      <c r="AU56" s="191"/>
      <c r="AV56" s="191"/>
      <c r="AW56" s="191"/>
      <c r="AX56" s="191"/>
      <c r="AY56" s="193"/>
      <c r="AZ56" s="191"/>
      <c r="BA56" s="191"/>
      <c r="BB56" s="191"/>
      <c r="BC56" s="191"/>
      <c r="BD56" s="191"/>
      <c r="BE56" s="191"/>
      <c r="BF56" s="174"/>
      <c r="BG56" s="189"/>
      <c r="BH56" s="356"/>
      <c r="BI56" s="357"/>
      <c r="BJ56" s="357"/>
      <c r="BK56" s="357"/>
    </row>
    <row r="57" spans="1:63" s="188" customFormat="1" x14ac:dyDescent="0.25">
      <c r="A57" s="70"/>
      <c r="B57" s="43"/>
      <c r="C57" s="66"/>
      <c r="D57" s="191"/>
      <c r="E57" s="191"/>
      <c r="F57" s="191"/>
      <c r="G57" s="191"/>
      <c r="H57" s="191"/>
      <c r="I57" s="191"/>
      <c r="J57" s="193"/>
      <c r="K57" s="193"/>
      <c r="L57" s="193"/>
      <c r="M57" s="193"/>
      <c r="N57" s="193"/>
      <c r="O57" s="193"/>
      <c r="P57" s="193"/>
      <c r="Q57" s="193"/>
      <c r="R57" s="193"/>
      <c r="S57" s="193"/>
      <c r="T57" s="191"/>
      <c r="U57" s="191"/>
      <c r="V57" s="191"/>
      <c r="W57" s="191"/>
      <c r="X57" s="191"/>
      <c r="Y57" s="191"/>
      <c r="Z57" s="191"/>
      <c r="AA57" s="191"/>
      <c r="AB57" s="191"/>
      <c r="AC57" s="191"/>
      <c r="AD57" s="193"/>
      <c r="AE57" s="193"/>
      <c r="AF57" s="191"/>
      <c r="AG57" s="191"/>
      <c r="AH57" s="191"/>
      <c r="AI57" s="191"/>
      <c r="AJ57" s="191"/>
      <c r="AK57" s="191"/>
      <c r="AL57" s="191"/>
      <c r="AM57" s="191"/>
      <c r="AN57" s="191"/>
      <c r="AO57" s="191"/>
      <c r="AP57" s="191"/>
      <c r="AQ57" s="191"/>
      <c r="AR57" s="191"/>
      <c r="AS57" s="193"/>
      <c r="AT57" s="191"/>
      <c r="AU57" s="191"/>
      <c r="AV57" s="191"/>
      <c r="AW57" s="191"/>
      <c r="AX57" s="191"/>
      <c r="AY57" s="193"/>
      <c r="AZ57" s="191"/>
      <c r="BA57" s="191"/>
      <c r="BB57" s="191"/>
      <c r="BC57" s="191"/>
      <c r="BD57" s="191"/>
      <c r="BE57" s="191"/>
      <c r="BF57" s="174"/>
      <c r="BG57" s="189"/>
      <c r="BH57" s="356"/>
      <c r="BI57" s="357"/>
      <c r="BJ57" s="357"/>
      <c r="BK57" s="357"/>
    </row>
    <row r="58" spans="1:63" s="188" customFormat="1" x14ac:dyDescent="0.25">
      <c r="A58" s="70"/>
      <c r="B58" s="43"/>
      <c r="C58" s="66"/>
      <c r="D58" s="191"/>
      <c r="E58" s="191"/>
      <c r="F58" s="191"/>
      <c r="G58" s="191"/>
      <c r="H58" s="191"/>
      <c r="I58" s="191"/>
      <c r="J58" s="193"/>
      <c r="K58" s="193"/>
      <c r="L58" s="193"/>
      <c r="M58" s="193"/>
      <c r="N58" s="193"/>
      <c r="O58" s="193"/>
      <c r="P58" s="193"/>
      <c r="Q58" s="193"/>
      <c r="R58" s="193"/>
      <c r="S58" s="193"/>
      <c r="T58" s="191"/>
      <c r="U58" s="191"/>
      <c r="V58" s="191"/>
      <c r="W58" s="191"/>
      <c r="X58" s="191"/>
      <c r="Y58" s="191"/>
      <c r="Z58" s="191"/>
      <c r="AA58" s="191"/>
      <c r="AB58" s="191"/>
      <c r="AC58" s="191"/>
      <c r="AD58" s="193"/>
      <c r="AE58" s="193"/>
      <c r="AF58" s="191"/>
      <c r="AG58" s="191"/>
      <c r="AH58" s="191"/>
      <c r="AI58" s="191"/>
      <c r="AJ58" s="191"/>
      <c r="AK58" s="191"/>
      <c r="AL58" s="191"/>
      <c r="AM58" s="191"/>
      <c r="AN58" s="191"/>
      <c r="AO58" s="191"/>
      <c r="AP58" s="191"/>
      <c r="AQ58" s="191"/>
      <c r="AR58" s="191"/>
      <c r="AS58" s="193"/>
      <c r="AT58" s="191"/>
      <c r="AU58" s="191"/>
      <c r="AV58" s="191"/>
      <c r="AW58" s="191"/>
      <c r="AX58" s="191"/>
      <c r="AY58" s="193"/>
      <c r="AZ58" s="191"/>
      <c r="BA58" s="191"/>
      <c r="BB58" s="191"/>
      <c r="BC58" s="191"/>
      <c r="BD58" s="191"/>
      <c r="BE58" s="191"/>
      <c r="BF58" s="174"/>
      <c r="BG58" s="189"/>
      <c r="BH58" s="356"/>
      <c r="BI58" s="357"/>
      <c r="BJ58" s="357"/>
      <c r="BK58" s="357"/>
    </row>
    <row r="59" spans="1:63" s="188" customFormat="1" x14ac:dyDescent="0.25">
      <c r="A59" s="70"/>
      <c r="B59" s="43"/>
      <c r="C59" s="63"/>
      <c r="D59" s="191"/>
      <c r="E59" s="191"/>
      <c r="F59" s="191"/>
      <c r="G59" s="191"/>
      <c r="H59" s="191"/>
      <c r="I59" s="191"/>
      <c r="J59" s="193"/>
      <c r="K59" s="193"/>
      <c r="L59" s="193"/>
      <c r="M59" s="193"/>
      <c r="N59" s="193"/>
      <c r="O59" s="193"/>
      <c r="P59" s="193"/>
      <c r="Q59" s="193"/>
      <c r="R59" s="193"/>
      <c r="S59" s="193"/>
      <c r="T59" s="191"/>
      <c r="U59" s="191"/>
      <c r="V59" s="191"/>
      <c r="W59" s="191"/>
      <c r="X59" s="191"/>
      <c r="Y59" s="191"/>
      <c r="Z59" s="191"/>
      <c r="AA59" s="191"/>
      <c r="AB59" s="191"/>
      <c r="AC59" s="191"/>
      <c r="AD59" s="193"/>
      <c r="AE59" s="193"/>
      <c r="AF59" s="191"/>
      <c r="AG59" s="191"/>
      <c r="AH59" s="191"/>
      <c r="AI59" s="191"/>
      <c r="AJ59" s="191"/>
      <c r="AK59" s="191"/>
      <c r="AL59" s="191"/>
      <c r="AM59" s="191"/>
      <c r="AN59" s="191"/>
      <c r="AO59" s="191"/>
      <c r="AP59" s="191"/>
      <c r="AQ59" s="191"/>
      <c r="AR59" s="191"/>
      <c r="AS59" s="193"/>
      <c r="AT59" s="191"/>
      <c r="AU59" s="191"/>
      <c r="AV59" s="191"/>
      <c r="AW59" s="191"/>
      <c r="AX59" s="191"/>
      <c r="AY59" s="193"/>
      <c r="AZ59" s="191"/>
      <c r="BA59" s="191"/>
      <c r="BB59" s="191"/>
      <c r="BC59" s="191"/>
      <c r="BD59" s="191"/>
      <c r="BE59" s="191"/>
      <c r="BF59" s="174"/>
      <c r="BG59" s="189"/>
      <c r="BH59" s="356"/>
      <c r="BI59" s="357"/>
      <c r="BJ59" s="357"/>
      <c r="BK59" s="357"/>
    </row>
    <row r="60" spans="1:63" s="188" customFormat="1" x14ac:dyDescent="0.25">
      <c r="A60" s="70"/>
      <c r="B60" s="43"/>
      <c r="C60" s="63"/>
      <c r="D60" s="191"/>
      <c r="E60" s="191"/>
      <c r="F60" s="191"/>
      <c r="G60" s="191"/>
      <c r="H60" s="191"/>
      <c r="I60" s="191"/>
      <c r="J60" s="193"/>
      <c r="K60" s="193"/>
      <c r="L60" s="193"/>
      <c r="M60" s="193"/>
      <c r="N60" s="193"/>
      <c r="O60" s="193"/>
      <c r="P60" s="193"/>
      <c r="Q60" s="193"/>
      <c r="R60" s="193"/>
      <c r="S60" s="193"/>
      <c r="T60" s="191"/>
      <c r="U60" s="191"/>
      <c r="V60" s="191"/>
      <c r="W60" s="191"/>
      <c r="X60" s="191"/>
      <c r="Y60" s="191"/>
      <c r="Z60" s="191"/>
      <c r="AA60" s="191"/>
      <c r="AB60" s="191"/>
      <c r="AC60" s="191"/>
      <c r="AD60" s="193"/>
      <c r="AE60" s="193"/>
      <c r="AF60" s="191"/>
      <c r="AG60" s="191"/>
      <c r="AH60" s="191"/>
      <c r="AI60" s="191"/>
      <c r="AJ60" s="191"/>
      <c r="AK60" s="191"/>
      <c r="AL60" s="191"/>
      <c r="AM60" s="191"/>
      <c r="AN60" s="191"/>
      <c r="AO60" s="191"/>
      <c r="AP60" s="191"/>
      <c r="AQ60" s="191"/>
      <c r="AR60" s="191"/>
      <c r="AS60" s="193"/>
      <c r="AT60" s="191"/>
      <c r="AU60" s="191"/>
      <c r="AV60" s="191"/>
      <c r="AW60" s="191"/>
      <c r="AX60" s="191"/>
      <c r="AY60" s="193"/>
      <c r="AZ60" s="191"/>
      <c r="BA60" s="191"/>
      <c r="BB60" s="191"/>
      <c r="BC60" s="191"/>
      <c r="BD60" s="191"/>
      <c r="BE60" s="191"/>
      <c r="BF60" s="174"/>
      <c r="BG60" s="189"/>
      <c r="BH60" s="356"/>
      <c r="BI60" s="357"/>
      <c r="BJ60" s="357"/>
      <c r="BK60" s="357"/>
    </row>
    <row r="61" spans="1:63" s="188" customFormat="1" x14ac:dyDescent="0.25">
      <c r="A61" s="70"/>
      <c r="B61" s="43"/>
      <c r="C61" s="63"/>
      <c r="D61" s="191"/>
      <c r="E61" s="191"/>
      <c r="F61" s="191"/>
      <c r="G61" s="191"/>
      <c r="H61" s="191"/>
      <c r="I61" s="191"/>
      <c r="J61" s="193"/>
      <c r="K61" s="193"/>
      <c r="L61" s="193"/>
      <c r="M61" s="193"/>
      <c r="N61" s="193"/>
      <c r="O61" s="193"/>
      <c r="P61" s="193"/>
      <c r="Q61" s="193"/>
      <c r="R61" s="193"/>
      <c r="S61" s="193"/>
      <c r="T61" s="191"/>
      <c r="U61" s="191"/>
      <c r="V61" s="191"/>
      <c r="W61" s="191"/>
      <c r="X61" s="191"/>
      <c r="Y61" s="191"/>
      <c r="Z61" s="191"/>
      <c r="AA61" s="191"/>
      <c r="AB61" s="191"/>
      <c r="AC61" s="191"/>
      <c r="AD61" s="193"/>
      <c r="AE61" s="193"/>
      <c r="AF61" s="191"/>
      <c r="AG61" s="191"/>
      <c r="AH61" s="191"/>
      <c r="AI61" s="191"/>
      <c r="AJ61" s="191"/>
      <c r="AK61" s="191"/>
      <c r="AL61" s="191"/>
      <c r="AM61" s="191"/>
      <c r="AN61" s="191"/>
      <c r="AO61" s="191"/>
      <c r="AP61" s="191"/>
      <c r="AQ61" s="191"/>
      <c r="AR61" s="191"/>
      <c r="AS61" s="193"/>
      <c r="AT61" s="191"/>
      <c r="AU61" s="191"/>
      <c r="AV61" s="191"/>
      <c r="AW61" s="191"/>
      <c r="AX61" s="191"/>
      <c r="AY61" s="193"/>
      <c r="AZ61" s="191"/>
      <c r="BA61" s="191"/>
      <c r="BB61" s="191"/>
      <c r="BC61" s="191"/>
      <c r="BD61" s="191"/>
      <c r="BE61" s="191"/>
      <c r="BF61" s="174"/>
      <c r="BG61" s="189"/>
      <c r="BH61" s="356"/>
      <c r="BI61" s="357"/>
      <c r="BJ61" s="357"/>
      <c r="BK61" s="357"/>
    </row>
    <row r="62" spans="1:63" s="188" customFormat="1" x14ac:dyDescent="0.25">
      <c r="A62" s="70"/>
      <c r="B62" s="43"/>
      <c r="C62" s="63"/>
      <c r="D62" s="191"/>
      <c r="E62" s="191"/>
      <c r="F62" s="191"/>
      <c r="G62" s="191"/>
      <c r="H62" s="191"/>
      <c r="I62" s="191"/>
      <c r="J62" s="193"/>
      <c r="K62" s="193"/>
      <c r="L62" s="193"/>
      <c r="M62" s="193"/>
      <c r="N62" s="193"/>
      <c r="O62" s="193"/>
      <c r="P62" s="193"/>
      <c r="Q62" s="193"/>
      <c r="R62" s="193"/>
      <c r="S62" s="193"/>
      <c r="T62" s="191"/>
      <c r="U62" s="191"/>
      <c r="V62" s="191"/>
      <c r="W62" s="191"/>
      <c r="X62" s="191"/>
      <c r="Y62" s="191"/>
      <c r="Z62" s="191"/>
      <c r="AA62" s="191"/>
      <c r="AB62" s="191"/>
      <c r="AC62" s="191"/>
      <c r="AD62" s="193"/>
      <c r="AE62" s="193"/>
      <c r="AF62" s="191"/>
      <c r="AG62" s="191"/>
      <c r="AH62" s="191"/>
      <c r="AI62" s="191"/>
      <c r="AJ62" s="191"/>
      <c r="AK62" s="191"/>
      <c r="AL62" s="191"/>
      <c r="AM62" s="191"/>
      <c r="AN62" s="191"/>
      <c r="AO62" s="191"/>
      <c r="AP62" s="191"/>
      <c r="AQ62" s="191"/>
      <c r="AR62" s="191"/>
      <c r="AS62" s="193"/>
      <c r="AT62" s="191"/>
      <c r="AU62" s="191"/>
      <c r="AV62" s="191"/>
      <c r="AW62" s="191"/>
      <c r="AX62" s="191"/>
      <c r="AY62" s="193"/>
      <c r="AZ62" s="191"/>
      <c r="BA62" s="191"/>
      <c r="BB62" s="191"/>
      <c r="BC62" s="191"/>
      <c r="BD62" s="191"/>
      <c r="BE62" s="191"/>
      <c r="BF62" s="174"/>
      <c r="BG62" s="189"/>
      <c r="BH62" s="356"/>
      <c r="BI62" s="357"/>
      <c r="BJ62" s="357"/>
      <c r="BK62" s="357"/>
    </row>
    <row r="63" spans="1:63" s="188" customFormat="1" x14ac:dyDescent="0.25">
      <c r="A63" s="70"/>
      <c r="B63" s="43"/>
      <c r="C63" s="63"/>
      <c r="D63" s="191"/>
      <c r="E63" s="191"/>
      <c r="F63" s="191"/>
      <c r="G63" s="191"/>
      <c r="H63" s="191"/>
      <c r="I63" s="191"/>
      <c r="J63" s="193"/>
      <c r="K63" s="193"/>
      <c r="L63" s="193"/>
      <c r="M63" s="193"/>
      <c r="N63" s="193"/>
      <c r="O63" s="193"/>
      <c r="P63" s="193"/>
      <c r="Q63" s="193"/>
      <c r="R63" s="193"/>
      <c r="S63" s="193"/>
      <c r="T63" s="191"/>
      <c r="U63" s="191"/>
      <c r="V63" s="191"/>
      <c r="W63" s="191"/>
      <c r="X63" s="191"/>
      <c r="Y63" s="191"/>
      <c r="Z63" s="191"/>
      <c r="AA63" s="191"/>
      <c r="AB63" s="191"/>
      <c r="AC63" s="191"/>
      <c r="AD63" s="193"/>
      <c r="AE63" s="193"/>
      <c r="AF63" s="191"/>
      <c r="AG63" s="191"/>
      <c r="AH63" s="191"/>
      <c r="AI63" s="191"/>
      <c r="AJ63" s="191"/>
      <c r="AK63" s="191"/>
      <c r="AL63" s="191"/>
      <c r="AM63" s="191"/>
      <c r="AN63" s="191"/>
      <c r="AO63" s="191"/>
      <c r="AP63" s="191"/>
      <c r="AQ63" s="191"/>
      <c r="AR63" s="191"/>
      <c r="AS63" s="193"/>
      <c r="AT63" s="191"/>
      <c r="AU63" s="191"/>
      <c r="AV63" s="191"/>
      <c r="AW63" s="191"/>
      <c r="AX63" s="191"/>
      <c r="AY63" s="193"/>
      <c r="AZ63" s="191"/>
      <c r="BA63" s="191"/>
      <c r="BB63" s="191"/>
      <c r="BC63" s="191"/>
      <c r="BD63" s="191"/>
      <c r="BE63" s="191"/>
      <c r="BF63" s="174"/>
      <c r="BG63" s="189"/>
      <c r="BH63" s="356"/>
      <c r="BI63" s="357"/>
      <c r="BJ63" s="357"/>
      <c r="BK63" s="357"/>
    </row>
    <row r="64" spans="1:63" s="188" customFormat="1" x14ac:dyDescent="0.25">
      <c r="A64" s="70"/>
      <c r="B64" s="43"/>
      <c r="C64" s="63"/>
      <c r="D64" s="191"/>
      <c r="E64" s="191"/>
      <c r="F64" s="191"/>
      <c r="G64" s="191"/>
      <c r="H64" s="191"/>
      <c r="I64" s="191"/>
      <c r="J64" s="193"/>
      <c r="K64" s="193"/>
      <c r="L64" s="193"/>
      <c r="M64" s="193"/>
      <c r="N64" s="193"/>
      <c r="O64" s="193"/>
      <c r="P64" s="193"/>
      <c r="Q64" s="193"/>
      <c r="R64" s="193"/>
      <c r="S64" s="193"/>
      <c r="T64" s="191"/>
      <c r="U64" s="191"/>
      <c r="V64" s="191"/>
      <c r="W64" s="191"/>
      <c r="X64" s="191"/>
      <c r="Y64" s="191"/>
      <c r="Z64" s="191"/>
      <c r="AA64" s="191"/>
      <c r="AB64" s="191"/>
      <c r="AC64" s="191"/>
      <c r="AD64" s="193"/>
      <c r="AE64" s="193"/>
      <c r="AF64" s="191"/>
      <c r="AG64" s="191"/>
      <c r="AH64" s="191"/>
      <c r="AI64" s="191"/>
      <c r="AJ64" s="191"/>
      <c r="AK64" s="191"/>
      <c r="AL64" s="191"/>
      <c r="AM64" s="191"/>
      <c r="AN64" s="191"/>
      <c r="AO64" s="191"/>
      <c r="AP64" s="191"/>
      <c r="AQ64" s="191"/>
      <c r="AR64" s="191"/>
      <c r="AS64" s="193"/>
      <c r="AT64" s="191"/>
      <c r="AU64" s="191"/>
      <c r="AV64" s="191"/>
      <c r="AW64" s="191"/>
      <c r="AX64" s="191"/>
      <c r="AY64" s="193"/>
      <c r="AZ64" s="191"/>
      <c r="BA64" s="191"/>
      <c r="BB64" s="191"/>
      <c r="BC64" s="191"/>
      <c r="BD64" s="191"/>
      <c r="BE64" s="191"/>
      <c r="BF64" s="174"/>
      <c r="BG64" s="189"/>
      <c r="BH64" s="356"/>
      <c r="BI64" s="357"/>
      <c r="BJ64" s="357"/>
      <c r="BK64" s="357"/>
    </row>
    <row r="65" spans="1:63" s="188" customFormat="1" x14ac:dyDescent="0.25">
      <c r="A65" s="70"/>
      <c r="B65" s="43"/>
      <c r="C65" s="63"/>
      <c r="D65" s="191"/>
      <c r="E65" s="191"/>
      <c r="F65" s="191"/>
      <c r="G65" s="191"/>
      <c r="H65" s="191"/>
      <c r="I65" s="191"/>
      <c r="J65" s="193"/>
      <c r="K65" s="193"/>
      <c r="L65" s="193"/>
      <c r="M65" s="193"/>
      <c r="N65" s="193"/>
      <c r="O65" s="193"/>
      <c r="P65" s="193"/>
      <c r="Q65" s="193"/>
      <c r="R65" s="193"/>
      <c r="S65" s="193"/>
      <c r="T65" s="191"/>
      <c r="U65" s="191"/>
      <c r="V65" s="191"/>
      <c r="W65" s="191"/>
      <c r="X65" s="191"/>
      <c r="Y65" s="191"/>
      <c r="Z65" s="191"/>
      <c r="AA65" s="191"/>
      <c r="AB65" s="191"/>
      <c r="AC65" s="191"/>
      <c r="AD65" s="193"/>
      <c r="AE65" s="193"/>
      <c r="AF65" s="191"/>
      <c r="AG65" s="191"/>
      <c r="AH65" s="191"/>
      <c r="AI65" s="191"/>
      <c r="AJ65" s="191"/>
      <c r="AK65" s="191"/>
      <c r="AL65" s="191"/>
      <c r="AM65" s="191"/>
      <c r="AN65" s="191"/>
      <c r="AO65" s="191"/>
      <c r="AP65" s="191"/>
      <c r="AQ65" s="191"/>
      <c r="AR65" s="191"/>
      <c r="AS65" s="193"/>
      <c r="AT65" s="191"/>
      <c r="AU65" s="191"/>
      <c r="AV65" s="191"/>
      <c r="AW65" s="191"/>
      <c r="AX65" s="191"/>
      <c r="AY65" s="193"/>
      <c r="AZ65" s="191"/>
      <c r="BA65" s="191"/>
      <c r="BB65" s="191"/>
      <c r="BC65" s="191"/>
      <c r="BD65" s="191"/>
      <c r="BE65" s="191"/>
      <c r="BF65" s="174"/>
      <c r="BG65" s="189"/>
      <c r="BH65" s="356"/>
      <c r="BI65" s="357"/>
      <c r="BJ65" s="357"/>
      <c r="BK65" s="357"/>
    </row>
    <row r="66" spans="1:63" s="188" customFormat="1" x14ac:dyDescent="0.25">
      <c r="A66" s="70"/>
      <c r="B66" s="43"/>
      <c r="C66" s="63"/>
      <c r="D66" s="191"/>
      <c r="E66" s="191"/>
      <c r="F66" s="191"/>
      <c r="G66" s="191"/>
      <c r="H66" s="191"/>
      <c r="I66" s="191"/>
      <c r="J66" s="193"/>
      <c r="K66" s="193"/>
      <c r="L66" s="193"/>
      <c r="M66" s="193"/>
      <c r="N66" s="193"/>
      <c r="O66" s="193"/>
      <c r="P66" s="193"/>
      <c r="Q66" s="193"/>
      <c r="R66" s="193"/>
      <c r="S66" s="193"/>
      <c r="T66" s="191"/>
      <c r="U66" s="191"/>
      <c r="V66" s="191"/>
      <c r="W66" s="191"/>
      <c r="X66" s="191"/>
      <c r="Y66" s="191"/>
      <c r="Z66" s="191"/>
      <c r="AA66" s="191"/>
      <c r="AB66" s="191"/>
      <c r="AC66" s="191"/>
      <c r="AD66" s="193"/>
      <c r="AE66" s="193"/>
      <c r="AF66" s="191"/>
      <c r="AG66" s="191"/>
      <c r="AH66" s="191"/>
      <c r="AI66" s="191"/>
      <c r="AJ66" s="191"/>
      <c r="AK66" s="191"/>
      <c r="AL66" s="191"/>
      <c r="AM66" s="191"/>
      <c r="AN66" s="191"/>
      <c r="AO66" s="191"/>
      <c r="AP66" s="191"/>
      <c r="AQ66" s="191"/>
      <c r="AR66" s="191"/>
      <c r="AS66" s="193"/>
      <c r="AT66" s="191"/>
      <c r="AU66" s="191"/>
      <c r="AV66" s="191"/>
      <c r="AW66" s="191"/>
      <c r="AX66" s="191"/>
      <c r="AY66" s="193"/>
      <c r="AZ66" s="191"/>
      <c r="BA66" s="191"/>
      <c r="BB66" s="191"/>
      <c r="BC66" s="191"/>
      <c r="BD66" s="191"/>
      <c r="BE66" s="191"/>
      <c r="BF66" s="174"/>
      <c r="BG66" s="189"/>
      <c r="BH66" s="356"/>
      <c r="BI66" s="357"/>
      <c r="BJ66" s="357"/>
      <c r="BK66" s="357"/>
    </row>
    <row r="67" spans="1:63" s="188" customFormat="1" x14ac:dyDescent="0.25">
      <c r="A67" s="70"/>
      <c r="B67" s="43"/>
      <c r="C67" s="63"/>
      <c r="D67" s="191"/>
      <c r="E67" s="191"/>
      <c r="F67" s="191"/>
      <c r="G67" s="191"/>
      <c r="H67" s="191"/>
      <c r="I67" s="191"/>
      <c r="J67" s="193"/>
      <c r="K67" s="193"/>
      <c r="L67" s="193"/>
      <c r="M67" s="193"/>
      <c r="N67" s="193"/>
      <c r="O67" s="193"/>
      <c r="P67" s="193"/>
      <c r="Q67" s="193"/>
      <c r="R67" s="193"/>
      <c r="S67" s="193"/>
      <c r="T67" s="191"/>
      <c r="U67" s="191"/>
      <c r="V67" s="191"/>
      <c r="W67" s="191"/>
      <c r="X67" s="191"/>
      <c r="Y67" s="191"/>
      <c r="Z67" s="191"/>
      <c r="AA67" s="191"/>
      <c r="AB67" s="191"/>
      <c r="AC67" s="191"/>
      <c r="AD67" s="193"/>
      <c r="AE67" s="193"/>
      <c r="AF67" s="191"/>
      <c r="AG67" s="191"/>
      <c r="AH67" s="191"/>
      <c r="AI67" s="191"/>
      <c r="AJ67" s="191"/>
      <c r="AK67" s="191"/>
      <c r="AL67" s="191"/>
      <c r="AM67" s="191"/>
      <c r="AN67" s="191"/>
      <c r="AO67" s="191"/>
      <c r="AP67" s="191"/>
      <c r="AQ67" s="191"/>
      <c r="AR67" s="191"/>
      <c r="AS67" s="193"/>
      <c r="AT67" s="191"/>
      <c r="AU67" s="191"/>
      <c r="AV67" s="191"/>
      <c r="AW67" s="191"/>
      <c r="AX67" s="191"/>
      <c r="AY67" s="193"/>
      <c r="AZ67" s="191"/>
      <c r="BA67" s="191"/>
      <c r="BB67" s="191"/>
      <c r="BC67" s="191"/>
      <c r="BD67" s="191"/>
      <c r="BE67" s="191"/>
      <c r="BF67" s="174"/>
      <c r="BG67" s="189"/>
      <c r="BH67" s="356"/>
      <c r="BI67" s="357"/>
      <c r="BJ67" s="357"/>
      <c r="BK67" s="357"/>
    </row>
    <row r="68" spans="1:63" s="188" customFormat="1" x14ac:dyDescent="0.25">
      <c r="A68" s="70"/>
      <c r="B68" s="43"/>
      <c r="C68" s="63"/>
      <c r="D68" s="191"/>
      <c r="E68" s="191"/>
      <c r="F68" s="191"/>
      <c r="G68" s="191"/>
      <c r="H68" s="191"/>
      <c r="I68" s="191"/>
      <c r="J68" s="193"/>
      <c r="K68" s="193"/>
      <c r="L68" s="193"/>
      <c r="M68" s="193"/>
      <c r="N68" s="193"/>
      <c r="O68" s="193"/>
      <c r="P68" s="193"/>
      <c r="Q68" s="193"/>
      <c r="R68" s="193"/>
      <c r="S68" s="193"/>
      <c r="T68" s="191"/>
      <c r="U68" s="191"/>
      <c r="V68" s="191"/>
      <c r="W68" s="191"/>
      <c r="X68" s="191"/>
      <c r="Y68" s="191"/>
      <c r="Z68" s="191"/>
      <c r="AA68" s="191"/>
      <c r="AB68" s="191"/>
      <c r="AC68" s="191"/>
      <c r="AD68" s="193"/>
      <c r="AE68" s="193"/>
      <c r="AF68" s="191"/>
      <c r="AG68" s="191"/>
      <c r="AH68" s="191"/>
      <c r="AI68" s="191"/>
      <c r="AJ68" s="191"/>
      <c r="AK68" s="191"/>
      <c r="AL68" s="191"/>
      <c r="AM68" s="191"/>
      <c r="AN68" s="191"/>
      <c r="AO68" s="191"/>
      <c r="AP68" s="191"/>
      <c r="AQ68" s="191"/>
      <c r="AR68" s="191"/>
      <c r="AS68" s="193"/>
      <c r="AT68" s="191"/>
      <c r="AU68" s="191"/>
      <c r="AV68" s="191"/>
      <c r="AW68" s="191"/>
      <c r="AX68" s="191"/>
      <c r="AY68" s="193"/>
      <c r="AZ68" s="191"/>
      <c r="BA68" s="191"/>
      <c r="BB68" s="191"/>
      <c r="BC68" s="191"/>
      <c r="BD68" s="191"/>
      <c r="BE68" s="191"/>
      <c r="BF68" s="174"/>
      <c r="BG68" s="189"/>
      <c r="BH68" s="356"/>
      <c r="BI68" s="357"/>
      <c r="BJ68" s="357"/>
      <c r="BK68" s="357"/>
    </row>
    <row r="69" spans="1:63" s="188" customFormat="1" x14ac:dyDescent="0.25">
      <c r="A69" s="70"/>
      <c r="B69" s="43"/>
      <c r="C69" s="63"/>
      <c r="D69" s="191"/>
      <c r="E69" s="191"/>
      <c r="F69" s="191"/>
      <c r="G69" s="191"/>
      <c r="H69" s="191"/>
      <c r="I69" s="191"/>
      <c r="J69" s="193"/>
      <c r="K69" s="193"/>
      <c r="L69" s="193"/>
      <c r="M69" s="193"/>
      <c r="N69" s="193"/>
      <c r="O69" s="193"/>
      <c r="P69" s="193"/>
      <c r="Q69" s="193"/>
      <c r="R69" s="193"/>
      <c r="S69" s="193"/>
      <c r="T69" s="191"/>
      <c r="U69" s="191"/>
      <c r="V69" s="191"/>
      <c r="W69" s="191"/>
      <c r="X69" s="191"/>
      <c r="Y69" s="191"/>
      <c r="Z69" s="191"/>
      <c r="AA69" s="191"/>
      <c r="AB69" s="191"/>
      <c r="AC69" s="191"/>
      <c r="AD69" s="193"/>
      <c r="AE69" s="193"/>
      <c r="AF69" s="191"/>
      <c r="AG69" s="191"/>
      <c r="AH69" s="191"/>
      <c r="AI69" s="191"/>
      <c r="AJ69" s="191"/>
      <c r="AK69" s="191"/>
      <c r="AL69" s="191"/>
      <c r="AM69" s="191"/>
      <c r="AN69" s="191"/>
      <c r="AO69" s="191"/>
      <c r="AP69" s="191"/>
      <c r="AQ69" s="191"/>
      <c r="AR69" s="191"/>
      <c r="AS69" s="193"/>
      <c r="AT69" s="191"/>
      <c r="AU69" s="191"/>
      <c r="AV69" s="191"/>
      <c r="AW69" s="191"/>
      <c r="AX69" s="191"/>
      <c r="AY69" s="193"/>
      <c r="AZ69" s="191"/>
      <c r="BA69" s="191"/>
      <c r="BB69" s="191"/>
      <c r="BC69" s="191"/>
      <c r="BD69" s="191"/>
      <c r="BE69" s="191"/>
      <c r="BF69" s="174"/>
      <c r="BG69" s="189"/>
      <c r="BH69" s="356"/>
      <c r="BI69" s="357"/>
      <c r="BJ69" s="357"/>
      <c r="BK69" s="357"/>
    </row>
    <row r="70" spans="1:63" s="188" customFormat="1" x14ac:dyDescent="0.25">
      <c r="A70" s="70"/>
      <c r="B70" s="43"/>
      <c r="C70" s="63"/>
      <c r="D70" s="191"/>
      <c r="E70" s="191"/>
      <c r="F70" s="191"/>
      <c r="G70" s="191"/>
      <c r="H70" s="191"/>
      <c r="I70" s="191"/>
      <c r="J70" s="193"/>
      <c r="K70" s="193"/>
      <c r="L70" s="193"/>
      <c r="M70" s="193"/>
      <c r="N70" s="193"/>
      <c r="O70" s="193"/>
      <c r="P70" s="193"/>
      <c r="Q70" s="193"/>
      <c r="R70" s="193"/>
      <c r="S70" s="193"/>
      <c r="T70" s="191"/>
      <c r="U70" s="191"/>
      <c r="V70" s="191"/>
      <c r="W70" s="191"/>
      <c r="X70" s="191"/>
      <c r="Y70" s="191"/>
      <c r="Z70" s="191"/>
      <c r="AA70" s="191"/>
      <c r="AB70" s="191"/>
      <c r="AC70" s="191"/>
      <c r="AD70" s="193"/>
      <c r="AE70" s="193"/>
      <c r="AF70" s="191"/>
      <c r="AG70" s="191"/>
      <c r="AH70" s="191"/>
      <c r="AI70" s="191"/>
      <c r="AJ70" s="191"/>
      <c r="AK70" s="191"/>
      <c r="AL70" s="191"/>
      <c r="AM70" s="191"/>
      <c r="AN70" s="191"/>
      <c r="AO70" s="191"/>
      <c r="AP70" s="191"/>
      <c r="AQ70" s="191"/>
      <c r="AR70" s="191"/>
      <c r="AS70" s="193"/>
      <c r="AT70" s="191"/>
      <c r="AU70" s="191"/>
      <c r="AV70" s="191"/>
      <c r="AW70" s="191"/>
      <c r="AX70" s="191"/>
      <c r="AY70" s="193"/>
      <c r="AZ70" s="191"/>
      <c r="BA70" s="191"/>
      <c r="BB70" s="191"/>
      <c r="BC70" s="191"/>
      <c r="BD70" s="191"/>
      <c r="BE70" s="191"/>
      <c r="BF70" s="174"/>
      <c r="BG70" s="189"/>
      <c r="BH70" s="356"/>
      <c r="BI70" s="357"/>
      <c r="BJ70" s="357"/>
      <c r="BK70" s="357"/>
    </row>
    <row r="71" spans="1:63" s="188" customFormat="1" x14ac:dyDescent="0.25">
      <c r="B71" s="43"/>
      <c r="C71" s="63"/>
      <c r="D71" s="191"/>
      <c r="E71" s="191"/>
      <c r="F71" s="191"/>
      <c r="G71" s="191"/>
      <c r="H71" s="191"/>
      <c r="I71" s="191"/>
      <c r="J71" s="193"/>
      <c r="K71" s="193"/>
      <c r="L71" s="193"/>
      <c r="M71" s="193"/>
      <c r="N71" s="193"/>
      <c r="O71" s="193"/>
      <c r="P71" s="193"/>
      <c r="Q71" s="193"/>
      <c r="R71" s="193"/>
      <c r="S71" s="193"/>
      <c r="T71" s="191"/>
      <c r="U71" s="191"/>
      <c r="V71" s="191"/>
      <c r="W71" s="191"/>
      <c r="X71" s="191"/>
      <c r="Y71" s="191"/>
      <c r="Z71" s="191"/>
      <c r="AA71" s="191"/>
      <c r="AB71" s="191"/>
      <c r="AC71" s="191"/>
      <c r="AD71" s="193"/>
      <c r="AE71" s="193"/>
      <c r="AF71" s="191"/>
      <c r="AG71" s="191"/>
      <c r="AH71" s="191"/>
      <c r="AI71" s="191"/>
      <c r="AJ71" s="191"/>
      <c r="AK71" s="191"/>
      <c r="AL71" s="191"/>
      <c r="AM71" s="191"/>
      <c r="AN71" s="191"/>
      <c r="AO71" s="191"/>
      <c r="AP71" s="191"/>
      <c r="AQ71" s="191"/>
      <c r="AR71" s="191"/>
      <c r="AS71" s="193"/>
      <c r="AT71" s="191"/>
      <c r="AU71" s="191"/>
      <c r="AV71" s="191"/>
      <c r="AW71" s="191"/>
      <c r="AX71" s="191"/>
      <c r="AY71" s="193"/>
      <c r="AZ71" s="191"/>
      <c r="BA71" s="191"/>
      <c r="BB71" s="191"/>
      <c r="BC71" s="191"/>
      <c r="BD71" s="191"/>
      <c r="BE71" s="191"/>
      <c r="BF71" s="174"/>
      <c r="BG71" s="189"/>
      <c r="BH71" s="356"/>
      <c r="BI71" s="357"/>
      <c r="BJ71" s="357"/>
      <c r="BK71" s="357"/>
    </row>
    <row r="72" spans="1:63" s="188" customFormat="1" x14ac:dyDescent="0.25">
      <c r="B72" s="43"/>
      <c r="C72" s="63"/>
      <c r="D72" s="191"/>
      <c r="E72" s="191"/>
      <c r="F72" s="191"/>
      <c r="G72" s="191"/>
      <c r="H72" s="191"/>
      <c r="I72" s="191"/>
      <c r="J72" s="193"/>
      <c r="K72" s="193"/>
      <c r="L72" s="193"/>
      <c r="M72" s="193"/>
      <c r="N72" s="193"/>
      <c r="O72" s="193"/>
      <c r="P72" s="193"/>
      <c r="Q72" s="193"/>
      <c r="R72" s="193"/>
      <c r="S72" s="193"/>
      <c r="T72" s="191"/>
      <c r="U72" s="191"/>
      <c r="V72" s="191"/>
      <c r="W72" s="191"/>
      <c r="X72" s="191"/>
      <c r="Y72" s="191"/>
      <c r="Z72" s="191"/>
      <c r="AA72" s="191"/>
      <c r="AB72" s="191"/>
      <c r="AC72" s="191"/>
      <c r="AD72" s="193"/>
      <c r="AE72" s="193"/>
      <c r="AF72" s="191"/>
      <c r="AG72" s="191"/>
      <c r="AH72" s="191"/>
      <c r="AI72" s="191"/>
      <c r="AJ72" s="191"/>
      <c r="AK72" s="191"/>
      <c r="AL72" s="191"/>
      <c r="AM72" s="191"/>
      <c r="AN72" s="191"/>
      <c r="AO72" s="191"/>
      <c r="AP72" s="191"/>
      <c r="AQ72" s="191"/>
      <c r="AR72" s="191"/>
      <c r="AS72" s="193"/>
      <c r="AT72" s="191"/>
      <c r="AU72" s="191"/>
      <c r="AV72" s="191"/>
      <c r="AW72" s="191"/>
      <c r="AX72" s="191"/>
      <c r="AY72" s="193"/>
      <c r="AZ72" s="191"/>
      <c r="BA72" s="191"/>
      <c r="BB72" s="191"/>
      <c r="BC72" s="191"/>
      <c r="BD72" s="191"/>
      <c r="BE72" s="191"/>
      <c r="BF72" s="174"/>
      <c r="BG72" s="189"/>
      <c r="BH72" s="356"/>
      <c r="BI72" s="357"/>
      <c r="BJ72" s="357"/>
      <c r="BK72" s="357"/>
    </row>
    <row r="73" spans="1:63" s="188" customFormat="1" x14ac:dyDescent="0.25">
      <c r="B73" s="43"/>
      <c r="C73" s="63"/>
      <c r="D73" s="191"/>
      <c r="E73" s="191"/>
      <c r="F73" s="191"/>
      <c r="G73" s="191"/>
      <c r="H73" s="191"/>
      <c r="I73" s="191"/>
      <c r="J73" s="193"/>
      <c r="K73" s="193"/>
      <c r="L73" s="193"/>
      <c r="M73" s="193"/>
      <c r="N73" s="193"/>
      <c r="O73" s="193"/>
      <c r="P73" s="193"/>
      <c r="Q73" s="193"/>
      <c r="R73" s="193"/>
      <c r="S73" s="193"/>
      <c r="T73" s="191"/>
      <c r="U73" s="191"/>
      <c r="V73" s="191"/>
      <c r="W73" s="191"/>
      <c r="X73" s="191"/>
      <c r="Y73" s="191"/>
      <c r="Z73" s="191"/>
      <c r="AA73" s="191"/>
      <c r="AB73" s="191"/>
      <c r="AC73" s="191"/>
      <c r="AD73" s="193"/>
      <c r="AE73" s="193"/>
      <c r="AF73" s="191"/>
      <c r="AG73" s="191"/>
      <c r="AH73" s="191"/>
      <c r="AI73" s="191"/>
      <c r="AJ73" s="191"/>
      <c r="AK73" s="191"/>
      <c r="AL73" s="191"/>
      <c r="AM73" s="191"/>
      <c r="AN73" s="191"/>
      <c r="AO73" s="191"/>
      <c r="AP73" s="191"/>
      <c r="AQ73" s="191"/>
      <c r="AR73" s="191"/>
      <c r="AS73" s="193"/>
      <c r="AT73" s="191"/>
      <c r="AU73" s="191"/>
      <c r="AV73" s="191"/>
      <c r="AW73" s="191"/>
      <c r="AX73" s="191"/>
      <c r="AY73" s="193"/>
      <c r="AZ73" s="191"/>
      <c r="BA73" s="191"/>
      <c r="BB73" s="191"/>
      <c r="BC73" s="191"/>
      <c r="BD73" s="191"/>
      <c r="BE73" s="191"/>
      <c r="BF73" s="174"/>
      <c r="BG73" s="189"/>
      <c r="BH73" s="356"/>
      <c r="BI73" s="357"/>
      <c r="BJ73" s="357"/>
      <c r="BK73" s="357"/>
    </row>
    <row r="74" spans="1:63" s="188" customFormat="1" x14ac:dyDescent="0.25">
      <c r="B74" s="43"/>
      <c r="C74" s="63"/>
      <c r="D74" s="191"/>
      <c r="E74" s="191"/>
      <c r="F74" s="191"/>
      <c r="G74" s="191"/>
      <c r="H74" s="191"/>
      <c r="I74" s="191"/>
      <c r="J74" s="193"/>
      <c r="K74" s="193"/>
      <c r="L74" s="193"/>
      <c r="M74" s="193"/>
      <c r="N74" s="193"/>
      <c r="O74" s="193"/>
      <c r="P74" s="193"/>
      <c r="Q74" s="193"/>
      <c r="R74" s="193"/>
      <c r="S74" s="193"/>
      <c r="T74" s="191"/>
      <c r="U74" s="191"/>
      <c r="V74" s="191"/>
      <c r="W74" s="191"/>
      <c r="X74" s="191"/>
      <c r="Y74" s="191"/>
      <c r="Z74" s="191"/>
      <c r="AA74" s="191"/>
      <c r="AB74" s="191"/>
      <c r="AC74" s="191"/>
      <c r="AD74" s="193"/>
      <c r="AE74" s="193"/>
      <c r="AF74" s="191"/>
      <c r="AG74" s="191"/>
      <c r="AH74" s="191"/>
      <c r="AI74" s="191"/>
      <c r="AJ74" s="191"/>
      <c r="AK74" s="191"/>
      <c r="AL74" s="191"/>
      <c r="AM74" s="191"/>
      <c r="AN74" s="191"/>
      <c r="AO74" s="191"/>
      <c r="AP74" s="191"/>
      <c r="AQ74" s="191"/>
      <c r="AR74" s="191"/>
      <c r="AS74" s="193"/>
      <c r="AT74" s="191"/>
      <c r="AU74" s="191"/>
      <c r="AV74" s="191"/>
      <c r="AW74" s="191"/>
      <c r="AX74" s="191"/>
      <c r="AY74" s="193"/>
      <c r="AZ74" s="191"/>
      <c r="BA74" s="191"/>
      <c r="BB74" s="191"/>
      <c r="BC74" s="191"/>
      <c r="BD74" s="191"/>
      <c r="BE74" s="191"/>
      <c r="BF74" s="174"/>
      <c r="BG74" s="189"/>
      <c r="BH74" s="356"/>
      <c r="BI74" s="357"/>
      <c r="BJ74" s="357"/>
      <c r="BK74" s="357"/>
    </row>
    <row r="75" spans="1:63" s="188" customFormat="1" x14ac:dyDescent="0.25">
      <c r="B75" s="43"/>
      <c r="C75" s="63"/>
      <c r="D75" s="191"/>
      <c r="E75" s="191"/>
      <c r="F75" s="191"/>
      <c r="G75" s="191"/>
      <c r="H75" s="191"/>
      <c r="I75" s="191"/>
      <c r="J75" s="193"/>
      <c r="K75" s="193"/>
      <c r="L75" s="193"/>
      <c r="M75" s="193"/>
      <c r="N75" s="193"/>
      <c r="O75" s="193"/>
      <c r="P75" s="193"/>
      <c r="Q75" s="193"/>
      <c r="R75" s="193"/>
      <c r="S75" s="193"/>
      <c r="T75" s="191"/>
      <c r="U75" s="191"/>
      <c r="V75" s="191"/>
      <c r="W75" s="191"/>
      <c r="X75" s="191"/>
      <c r="Y75" s="191"/>
      <c r="Z75" s="191"/>
      <c r="AA75" s="191"/>
      <c r="AB75" s="191"/>
      <c r="AC75" s="191"/>
      <c r="AD75" s="193"/>
      <c r="AE75" s="193"/>
      <c r="AF75" s="191"/>
      <c r="AG75" s="191"/>
      <c r="AH75" s="191"/>
      <c r="AI75" s="191"/>
      <c r="AJ75" s="191"/>
      <c r="AK75" s="191"/>
      <c r="AL75" s="191"/>
      <c r="AM75" s="191"/>
      <c r="AN75" s="191"/>
      <c r="AO75" s="191"/>
      <c r="AP75" s="191"/>
      <c r="AQ75" s="191"/>
      <c r="AR75" s="191"/>
      <c r="AS75" s="193"/>
      <c r="AT75" s="191"/>
      <c r="AU75" s="191"/>
      <c r="AV75" s="191"/>
      <c r="AW75" s="191"/>
      <c r="AX75" s="191"/>
      <c r="AY75" s="193"/>
      <c r="AZ75" s="191"/>
      <c r="BA75" s="191"/>
      <c r="BB75" s="191"/>
      <c r="BC75" s="191"/>
      <c r="BD75" s="191"/>
      <c r="BE75" s="191"/>
      <c r="BF75" s="174"/>
      <c r="BG75" s="189"/>
      <c r="BH75" s="356"/>
      <c r="BI75" s="357"/>
      <c r="BJ75" s="357"/>
      <c r="BK75" s="357"/>
    </row>
    <row r="76" spans="1:63" s="188" customFormat="1" x14ac:dyDescent="0.25">
      <c r="B76" s="43"/>
      <c r="C76" s="63"/>
      <c r="D76" s="191"/>
      <c r="E76" s="191"/>
      <c r="F76" s="191"/>
      <c r="G76" s="191"/>
      <c r="H76" s="191"/>
      <c r="I76" s="191"/>
      <c r="J76" s="193"/>
      <c r="K76" s="193"/>
      <c r="L76" s="193"/>
      <c r="M76" s="193"/>
      <c r="N76" s="193"/>
      <c r="O76" s="193"/>
      <c r="P76" s="193"/>
      <c r="Q76" s="193"/>
      <c r="R76" s="193"/>
      <c r="S76" s="193"/>
      <c r="T76" s="191"/>
      <c r="U76" s="191"/>
      <c r="V76" s="191"/>
      <c r="W76" s="191"/>
      <c r="X76" s="191"/>
      <c r="Y76" s="191"/>
      <c r="Z76" s="191"/>
      <c r="AA76" s="191"/>
      <c r="AB76" s="191"/>
      <c r="AC76" s="191"/>
      <c r="AD76" s="193"/>
      <c r="AE76" s="193"/>
      <c r="AF76" s="191"/>
      <c r="AG76" s="191"/>
      <c r="AH76" s="191"/>
      <c r="AI76" s="191"/>
      <c r="AJ76" s="191"/>
      <c r="AK76" s="191"/>
      <c r="AL76" s="191"/>
      <c r="AM76" s="191"/>
      <c r="AN76" s="191"/>
      <c r="AO76" s="191"/>
      <c r="AP76" s="191"/>
      <c r="AQ76" s="191"/>
      <c r="AR76" s="191"/>
      <c r="AS76" s="193"/>
      <c r="AT76" s="191"/>
      <c r="AU76" s="191"/>
      <c r="AV76" s="191"/>
      <c r="AW76" s="191"/>
      <c r="AX76" s="191"/>
      <c r="AY76" s="193"/>
      <c r="AZ76" s="191"/>
      <c r="BA76" s="191"/>
      <c r="BB76" s="191"/>
      <c r="BC76" s="191"/>
      <c r="BD76" s="191"/>
      <c r="BE76" s="191"/>
      <c r="BF76" s="174"/>
      <c r="BG76" s="189"/>
      <c r="BH76" s="356"/>
      <c r="BI76" s="357"/>
      <c r="BJ76" s="357"/>
      <c r="BK76" s="357"/>
    </row>
    <row r="77" spans="1:63" s="188" customFormat="1" x14ac:dyDescent="0.25">
      <c r="B77" s="43"/>
      <c r="C77" s="63"/>
      <c r="D77" s="191"/>
      <c r="E77" s="191"/>
      <c r="F77" s="191"/>
      <c r="G77" s="191"/>
      <c r="H77" s="191"/>
      <c r="I77" s="191"/>
      <c r="J77" s="193"/>
      <c r="K77" s="193"/>
      <c r="L77" s="193"/>
      <c r="M77" s="193"/>
      <c r="N77" s="193"/>
      <c r="O77" s="193"/>
      <c r="P77" s="193"/>
      <c r="Q77" s="193"/>
      <c r="R77" s="193"/>
      <c r="S77" s="193"/>
      <c r="T77" s="191"/>
      <c r="U77" s="191"/>
      <c r="V77" s="191"/>
      <c r="W77" s="191"/>
      <c r="X77" s="191"/>
      <c r="Y77" s="191"/>
      <c r="Z77" s="191"/>
      <c r="AA77" s="191"/>
      <c r="AB77" s="191"/>
      <c r="AC77" s="191"/>
      <c r="AD77" s="193"/>
      <c r="AE77" s="193"/>
      <c r="AF77" s="191"/>
      <c r="AG77" s="191"/>
      <c r="AH77" s="191"/>
      <c r="AI77" s="191"/>
      <c r="AJ77" s="191"/>
      <c r="AK77" s="191"/>
      <c r="AL77" s="191"/>
      <c r="AM77" s="191"/>
      <c r="AN77" s="191"/>
      <c r="AO77" s="191"/>
      <c r="AP77" s="191"/>
      <c r="AQ77" s="191"/>
      <c r="AR77" s="191"/>
      <c r="AS77" s="193"/>
      <c r="AT77" s="191"/>
      <c r="AU77" s="191"/>
      <c r="AV77" s="191"/>
      <c r="AW77" s="191"/>
      <c r="AX77" s="191"/>
      <c r="AY77" s="193"/>
      <c r="AZ77" s="191"/>
      <c r="BA77" s="191"/>
      <c r="BB77" s="191"/>
      <c r="BC77" s="191"/>
      <c r="BD77" s="191"/>
      <c r="BE77" s="191"/>
      <c r="BF77" s="174"/>
      <c r="BG77" s="189"/>
      <c r="BH77" s="356"/>
      <c r="BI77" s="357"/>
      <c r="BJ77" s="357"/>
      <c r="BK77" s="357"/>
    </row>
    <row r="78" spans="1:63" s="188" customFormat="1" x14ac:dyDescent="0.25">
      <c r="B78" s="43"/>
      <c r="C78" s="63"/>
      <c r="D78" s="191"/>
      <c r="E78" s="191"/>
      <c r="F78" s="191"/>
      <c r="G78" s="191"/>
      <c r="H78" s="191"/>
      <c r="I78" s="191"/>
      <c r="J78" s="193"/>
      <c r="K78" s="193"/>
      <c r="L78" s="193"/>
      <c r="M78" s="193"/>
      <c r="N78" s="193"/>
      <c r="O78" s="193"/>
      <c r="P78" s="193"/>
      <c r="Q78" s="193"/>
      <c r="R78" s="193"/>
      <c r="S78" s="193"/>
      <c r="T78" s="191"/>
      <c r="U78" s="191"/>
      <c r="V78" s="191"/>
      <c r="W78" s="191"/>
      <c r="X78" s="191"/>
      <c r="Y78" s="191"/>
      <c r="Z78" s="191"/>
      <c r="AA78" s="191"/>
      <c r="AB78" s="191"/>
      <c r="AC78" s="191"/>
      <c r="AD78" s="193"/>
      <c r="AE78" s="193"/>
      <c r="AF78" s="191"/>
      <c r="AG78" s="191"/>
      <c r="AH78" s="191"/>
      <c r="AI78" s="191"/>
      <c r="AJ78" s="191"/>
      <c r="AK78" s="191"/>
      <c r="AL78" s="191"/>
      <c r="AM78" s="191"/>
      <c r="AN78" s="191"/>
      <c r="AO78" s="191"/>
      <c r="AP78" s="191"/>
      <c r="AQ78" s="191"/>
      <c r="AR78" s="191"/>
      <c r="AS78" s="193"/>
      <c r="AT78" s="191"/>
      <c r="AU78" s="191"/>
      <c r="AV78" s="191"/>
      <c r="AW78" s="191"/>
      <c r="AX78" s="191"/>
      <c r="AY78" s="193"/>
      <c r="AZ78" s="191"/>
      <c r="BA78" s="191"/>
      <c r="BB78" s="191"/>
      <c r="BC78" s="191"/>
      <c r="BD78" s="191"/>
      <c r="BE78" s="191"/>
      <c r="BF78" s="174"/>
      <c r="BG78" s="189"/>
      <c r="BH78" s="356"/>
      <c r="BI78" s="357"/>
      <c r="BJ78" s="357"/>
      <c r="BK78" s="357"/>
    </row>
    <row r="79" spans="1:63" s="188" customFormat="1" x14ac:dyDescent="0.25">
      <c r="B79" s="43"/>
      <c r="C79" s="61"/>
      <c r="D79" s="44"/>
      <c r="E79" s="44"/>
      <c r="F79" s="44"/>
      <c r="G79" s="44"/>
      <c r="H79" s="44"/>
      <c r="I79" s="44"/>
      <c r="J79" s="44"/>
      <c r="K79" s="44"/>
      <c r="L79" s="44"/>
      <c r="M79" s="44"/>
      <c r="N79" s="44"/>
      <c r="O79" s="44"/>
      <c r="P79" s="44"/>
      <c r="Q79" s="44"/>
      <c r="R79" s="44"/>
      <c r="S79" s="44"/>
      <c r="T79" s="44"/>
      <c r="U79" s="44"/>
      <c r="V79" s="44"/>
      <c r="W79" s="44"/>
      <c r="X79" s="44"/>
      <c r="Y79" s="44"/>
      <c r="Z79" s="44"/>
      <c r="AA79" s="44"/>
      <c r="AB79" s="44"/>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4"/>
      <c r="BE79" s="44"/>
      <c r="BF79" s="170"/>
      <c r="BG79" s="189"/>
      <c r="BH79" s="356"/>
      <c r="BI79" s="357"/>
      <c r="BJ79" s="357"/>
      <c r="BK79" s="357"/>
    </row>
    <row r="80" spans="1:63" s="188" customFormat="1" x14ac:dyDescent="0.25">
      <c r="B80" s="43"/>
      <c r="C80" s="61"/>
      <c r="D80" s="44"/>
      <c r="E80" s="44"/>
      <c r="F80" s="44"/>
      <c r="G80" s="44"/>
      <c r="H80" s="44"/>
      <c r="I80" s="44"/>
      <c r="J80" s="44"/>
      <c r="K80" s="44"/>
      <c r="L80" s="44"/>
      <c r="M80" s="44"/>
      <c r="N80" s="44"/>
      <c r="O80" s="44"/>
      <c r="P80" s="44"/>
      <c r="Q80" s="44"/>
      <c r="R80" s="44"/>
      <c r="S80" s="44"/>
      <c r="T80" s="44"/>
      <c r="U80" s="44"/>
      <c r="V80" s="44"/>
      <c r="W80" s="44"/>
      <c r="X80" s="44"/>
      <c r="Y80" s="44"/>
      <c r="Z80" s="44"/>
      <c r="AA80" s="44"/>
      <c r="AB80" s="44"/>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4"/>
      <c r="BE80" s="44"/>
      <c r="BF80" s="170"/>
      <c r="BG80" s="189"/>
      <c r="BH80" s="356"/>
      <c r="BI80" s="357"/>
      <c r="BJ80" s="357"/>
      <c r="BK80" s="357"/>
    </row>
    <row r="81" spans="2:63" s="188" customFormat="1" x14ac:dyDescent="0.25">
      <c r="B81" s="43"/>
      <c r="C81" s="61"/>
      <c r="D81" s="44"/>
      <c r="E81" s="44"/>
      <c r="F81" s="44"/>
      <c r="G81" s="44"/>
      <c r="H81" s="44"/>
      <c r="I81" s="44"/>
      <c r="J81" s="44"/>
      <c r="K81" s="44"/>
      <c r="L81" s="44"/>
      <c r="M81" s="44"/>
      <c r="N81" s="44"/>
      <c r="O81" s="44"/>
      <c r="P81" s="44"/>
      <c r="Q81" s="44"/>
      <c r="R81" s="44"/>
      <c r="S81" s="44"/>
      <c r="T81" s="44"/>
      <c r="U81" s="44"/>
      <c r="V81" s="44"/>
      <c r="W81" s="44"/>
      <c r="X81" s="44"/>
      <c r="Y81" s="44"/>
      <c r="Z81" s="44"/>
      <c r="AA81" s="44"/>
      <c r="AB81" s="44"/>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4"/>
      <c r="BE81" s="44"/>
      <c r="BF81" s="170"/>
      <c r="BG81" s="189"/>
      <c r="BH81" s="356"/>
      <c r="BI81" s="357"/>
      <c r="BJ81" s="357"/>
      <c r="BK81" s="357"/>
    </row>
    <row r="82" spans="2:63" s="188" customFormat="1" x14ac:dyDescent="0.25">
      <c r="B82" s="43"/>
      <c r="C82" s="61"/>
      <c r="D82" s="44"/>
      <c r="E82" s="44"/>
      <c r="F82" s="44"/>
      <c r="G82" s="44"/>
      <c r="H82" s="44"/>
      <c r="I82" s="44"/>
      <c r="J82" s="44"/>
      <c r="K82" s="44"/>
      <c r="L82" s="44"/>
      <c r="M82" s="44"/>
      <c r="N82" s="44"/>
      <c r="O82" s="44"/>
      <c r="P82" s="44"/>
      <c r="Q82" s="44"/>
      <c r="R82" s="44"/>
      <c r="S82" s="44"/>
      <c r="T82" s="44"/>
      <c r="U82" s="44"/>
      <c r="V82" s="44"/>
      <c r="W82" s="44"/>
      <c r="X82" s="44"/>
      <c r="Y82" s="44"/>
      <c r="Z82" s="44"/>
      <c r="AA82" s="44"/>
      <c r="AB82" s="44"/>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4"/>
      <c r="BE82" s="44"/>
      <c r="BF82" s="170"/>
      <c r="BG82" s="189"/>
      <c r="BH82" s="356"/>
      <c r="BI82" s="357"/>
      <c r="BJ82" s="357"/>
      <c r="BK82" s="357"/>
    </row>
    <row r="83" spans="2:63" s="188" customFormat="1" x14ac:dyDescent="0.25">
      <c r="B83" s="43"/>
      <c r="C83" s="61"/>
      <c r="D83" s="44"/>
      <c r="E83" s="44"/>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4"/>
      <c r="BE83" s="44"/>
      <c r="BF83" s="170"/>
      <c r="BG83" s="189"/>
      <c r="BH83" s="356"/>
      <c r="BI83" s="357"/>
      <c r="BJ83" s="357"/>
      <c r="BK83" s="357"/>
    </row>
    <row r="84" spans="2:63" s="188" customFormat="1" x14ac:dyDescent="0.25">
      <c r="B84" s="43"/>
      <c r="C84" s="61"/>
      <c r="D84" s="44"/>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170"/>
      <c r="BG84" s="189"/>
      <c r="BH84" s="356"/>
      <c r="BI84" s="361"/>
      <c r="BJ84" s="361"/>
      <c r="BK84" s="357"/>
    </row>
    <row r="85" spans="2:63" x14ac:dyDescent="0.25">
      <c r="C85" s="61"/>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170"/>
      <c r="BG85" s="189"/>
      <c r="BH85" s="356"/>
    </row>
    <row r="86" spans="2:63" x14ac:dyDescent="0.25">
      <c r="C86" s="61"/>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170"/>
      <c r="BG86" s="189"/>
      <c r="BH86" s="356"/>
    </row>
    <row r="87" spans="2:63" x14ac:dyDescent="0.25">
      <c r="C87" s="61"/>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170"/>
      <c r="BG87" s="189"/>
      <c r="BH87" s="356"/>
    </row>
    <row r="88" spans="2:63" x14ac:dyDescent="0.25">
      <c r="C88" s="61"/>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170"/>
      <c r="BG88" s="189"/>
      <c r="BH88" s="356"/>
    </row>
    <row r="89" spans="2:63" x14ac:dyDescent="0.25">
      <c r="C89" s="61"/>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170"/>
      <c r="BG89" s="189"/>
      <c r="BH89" s="356"/>
    </row>
    <row r="90" spans="2:63" x14ac:dyDescent="0.25">
      <c r="C90" s="61"/>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170"/>
      <c r="BG90" s="189"/>
      <c r="BH90" s="356"/>
    </row>
    <row r="91" spans="2:63" x14ac:dyDescent="0.25">
      <c r="C91" s="61"/>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170"/>
      <c r="BG91" s="189"/>
      <c r="BH91" s="356"/>
    </row>
    <row r="92" spans="2:63" x14ac:dyDescent="0.25">
      <c r="C92" s="61"/>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170"/>
      <c r="BG92" s="189"/>
      <c r="BH92" s="356"/>
    </row>
    <row r="93" spans="2:63" x14ac:dyDescent="0.25">
      <c r="C93" s="61"/>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170"/>
      <c r="BG93" s="189"/>
      <c r="BH93" s="356"/>
    </row>
    <row r="94" spans="2:63" x14ac:dyDescent="0.25">
      <c r="C94" s="61"/>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170"/>
      <c r="BG94" s="189"/>
      <c r="BH94" s="356"/>
      <c r="BI94" s="357"/>
      <c r="BJ94" s="357"/>
      <c r="BK94" s="362"/>
    </row>
    <row r="95" spans="2:63" s="188" customFormat="1" x14ac:dyDescent="0.25">
      <c r="B95" s="43"/>
      <c r="C95" s="61"/>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170"/>
      <c r="BG95" s="189"/>
      <c r="BH95" s="356"/>
      <c r="BI95" s="357"/>
      <c r="BJ95" s="357"/>
      <c r="BK95" s="357"/>
    </row>
    <row r="96" spans="2:63" s="188" customFormat="1" x14ac:dyDescent="0.25">
      <c r="B96" s="43"/>
      <c r="C96" s="61"/>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170"/>
      <c r="BG96" s="189"/>
      <c r="BH96" s="356"/>
      <c r="BI96" s="357"/>
      <c r="BJ96" s="357"/>
      <c r="BK96" s="357"/>
    </row>
    <row r="97" spans="2:63" s="188" customFormat="1" x14ac:dyDescent="0.25">
      <c r="B97" s="43"/>
      <c r="C97" s="51"/>
      <c r="D97" s="190"/>
      <c r="E97" s="190"/>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71"/>
      <c r="BG97" s="60"/>
      <c r="BH97" s="363"/>
      <c r="BI97" s="357"/>
      <c r="BJ97" s="357"/>
      <c r="BK97" s="357"/>
    </row>
    <row r="98" spans="2:63" s="188" customFormat="1" x14ac:dyDescent="0.25">
      <c r="B98" s="43"/>
      <c r="C98" s="51"/>
      <c r="D98" s="190"/>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71"/>
      <c r="BG98" s="60"/>
      <c r="BH98" s="363"/>
      <c r="BI98" s="357"/>
      <c r="BJ98" s="357"/>
      <c r="BK98" s="357"/>
    </row>
    <row r="99" spans="2:63" s="188" customFormat="1" x14ac:dyDescent="0.25">
      <c r="B99" s="43"/>
      <c r="C99" s="51"/>
      <c r="D99" s="190"/>
      <c r="E99" s="190"/>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71"/>
      <c r="BG99" s="60"/>
      <c r="BH99" s="363"/>
      <c r="BI99" s="357"/>
      <c r="BJ99" s="357"/>
      <c r="BK99" s="357"/>
    </row>
    <row r="100" spans="2:63" s="188" customFormat="1" x14ac:dyDescent="0.25">
      <c r="B100" s="43"/>
      <c r="C100" s="51"/>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71"/>
      <c r="BG100" s="60"/>
      <c r="BH100" s="363"/>
      <c r="BI100" s="357"/>
      <c r="BJ100" s="357"/>
      <c r="BK100" s="357"/>
    </row>
    <row r="101" spans="2:63" s="188" customFormat="1" x14ac:dyDescent="0.25">
      <c r="B101" s="43"/>
      <c r="C101" s="51"/>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71"/>
      <c r="BG101" s="60"/>
      <c r="BH101" s="363"/>
      <c r="BI101" s="357"/>
      <c r="BJ101" s="357"/>
      <c r="BK101" s="357"/>
    </row>
    <row r="102" spans="2:63" s="188" customFormat="1" x14ac:dyDescent="0.25">
      <c r="B102" s="43"/>
      <c r="C102" s="51"/>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71"/>
      <c r="BG102" s="60"/>
      <c r="BH102" s="363"/>
      <c r="BI102" s="357"/>
      <c r="BJ102" s="357"/>
      <c r="BK102" s="357"/>
    </row>
    <row r="103" spans="2:63" s="188" customFormat="1" x14ac:dyDescent="0.25">
      <c r="B103" s="43"/>
      <c r="C103" s="51"/>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71"/>
      <c r="BG103" s="60"/>
      <c r="BH103" s="363"/>
      <c r="BI103" s="357"/>
      <c r="BJ103" s="357"/>
      <c r="BK103" s="357"/>
    </row>
    <row r="104" spans="2:63" s="188" customFormat="1" x14ac:dyDescent="0.25">
      <c r="B104" s="43"/>
      <c r="C104" s="51"/>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71"/>
      <c r="BG104" s="60"/>
      <c r="BH104" s="363"/>
      <c r="BI104" s="357"/>
      <c r="BJ104" s="357"/>
      <c r="BK104" s="357"/>
    </row>
    <row r="105" spans="2:63" s="188" customFormat="1" x14ac:dyDescent="0.25">
      <c r="B105" s="43"/>
      <c r="C105" s="51"/>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71"/>
      <c r="BG105" s="60"/>
      <c r="BH105" s="363"/>
      <c r="BI105" s="357"/>
      <c r="BJ105" s="357"/>
      <c r="BK105" s="357"/>
    </row>
    <row r="106" spans="2:63" s="188" customFormat="1" x14ac:dyDescent="0.25">
      <c r="B106" s="43"/>
      <c r="C106" s="51"/>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71"/>
      <c r="BG106" s="60"/>
      <c r="BH106" s="363"/>
      <c r="BI106" s="357"/>
      <c r="BJ106" s="357"/>
      <c r="BK106" s="357"/>
    </row>
    <row r="107" spans="2:63" s="188" customFormat="1" x14ac:dyDescent="0.25">
      <c r="B107" s="43"/>
      <c r="C107" s="51"/>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71"/>
      <c r="BG107" s="60"/>
      <c r="BH107" s="363"/>
      <c r="BI107" s="357"/>
      <c r="BJ107" s="357"/>
      <c r="BK107" s="357"/>
    </row>
    <row r="108" spans="2:63" s="188" customFormat="1" x14ac:dyDescent="0.25">
      <c r="B108" s="43"/>
      <c r="C108" s="51"/>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71"/>
      <c r="BG108" s="60"/>
      <c r="BH108" s="363"/>
      <c r="BI108" s="357"/>
      <c r="BJ108" s="357"/>
      <c r="BK108" s="357"/>
    </row>
    <row r="109" spans="2:63" s="188" customFormat="1" x14ac:dyDescent="0.25">
      <c r="B109" s="43"/>
      <c r="C109" s="51"/>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71"/>
      <c r="BG109" s="60"/>
      <c r="BH109" s="363"/>
      <c r="BI109" s="357"/>
      <c r="BJ109" s="357"/>
      <c r="BK109" s="357"/>
    </row>
    <row r="110" spans="2:63" s="188" customFormat="1" x14ac:dyDescent="0.25">
      <c r="B110" s="43"/>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4"/>
      <c r="BE110" s="44"/>
      <c r="BF110" s="170"/>
      <c r="BG110" s="189"/>
      <c r="BH110" s="356"/>
      <c r="BI110" s="357"/>
      <c r="BJ110" s="357"/>
      <c r="BK110" s="357"/>
    </row>
    <row r="111" spans="2:63" s="188" customFormat="1" x14ac:dyDescent="0.25">
      <c r="B111" s="43"/>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4"/>
      <c r="BE111" s="44"/>
      <c r="BF111" s="170"/>
      <c r="BG111" s="189"/>
      <c r="BH111" s="356"/>
      <c r="BI111" s="357"/>
      <c r="BJ111" s="357"/>
      <c r="BK111" s="357"/>
    </row>
    <row r="112" spans="2:63" s="188" customFormat="1" x14ac:dyDescent="0.25">
      <c r="B112" s="43"/>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4"/>
      <c r="BE112" s="44"/>
      <c r="BF112" s="170"/>
      <c r="BG112" s="189"/>
      <c r="BH112" s="356"/>
      <c r="BI112" s="357"/>
      <c r="BJ112" s="357"/>
      <c r="BK112" s="357"/>
    </row>
    <row r="113" spans="2:63" s="188" customFormat="1" x14ac:dyDescent="0.25">
      <c r="B113" s="43"/>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4"/>
      <c r="BE113" s="44"/>
      <c r="BF113" s="170"/>
      <c r="BG113" s="189"/>
      <c r="BH113" s="356"/>
      <c r="BI113" s="357"/>
      <c r="BJ113" s="357"/>
      <c r="BK113" s="357"/>
    </row>
    <row r="114" spans="2:63" s="188"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4"/>
      <c r="BE114" s="44"/>
      <c r="BF114" s="170"/>
      <c r="BG114" s="189"/>
      <c r="BH114" s="356"/>
      <c r="BI114" s="357"/>
      <c r="BJ114" s="357"/>
      <c r="BK114" s="357"/>
    </row>
    <row r="115" spans="2:63" s="188"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170"/>
      <c r="BG115" s="189"/>
      <c r="BH115" s="356"/>
      <c r="BI115" s="357"/>
      <c r="BJ115" s="357"/>
      <c r="BK115" s="357"/>
    </row>
    <row r="116" spans="2:63" s="188" customFormat="1" x14ac:dyDescent="0.25">
      <c r="B116" s="43"/>
      <c r="C116" s="61"/>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170"/>
      <c r="BG116" s="189"/>
      <c r="BH116" s="356"/>
      <c r="BI116" s="357"/>
      <c r="BJ116" s="357"/>
      <c r="BK116" s="357"/>
    </row>
    <row r="117" spans="2:63" s="188" customFormat="1" x14ac:dyDescent="0.25">
      <c r="B117" s="43"/>
      <c r="C117" s="61"/>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170"/>
      <c r="BG117" s="189"/>
      <c r="BH117" s="356"/>
      <c r="BI117" s="357"/>
      <c r="BJ117" s="357"/>
      <c r="BK117" s="357"/>
    </row>
    <row r="118" spans="2:63" s="188" customFormat="1" x14ac:dyDescent="0.25">
      <c r="B118" s="43"/>
      <c r="C118" s="61"/>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170"/>
      <c r="BG118" s="189"/>
      <c r="BH118" s="356"/>
      <c r="BI118" s="357"/>
      <c r="BJ118" s="357"/>
      <c r="BK118" s="357"/>
    </row>
    <row r="119" spans="2:63" s="188" customFormat="1" x14ac:dyDescent="0.25">
      <c r="B119" s="43"/>
      <c r="C119" s="61"/>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170"/>
      <c r="BG119" s="189"/>
      <c r="BH119" s="356"/>
      <c r="BI119" s="357"/>
      <c r="BJ119" s="357"/>
      <c r="BK119" s="357"/>
    </row>
    <row r="120" spans="2:63" s="188" customFormat="1" x14ac:dyDescent="0.25">
      <c r="B120" s="43"/>
      <c r="C120" s="61"/>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170"/>
      <c r="BG120" s="189"/>
      <c r="BH120" s="356"/>
      <c r="BI120" s="357"/>
      <c r="BJ120" s="357"/>
      <c r="BK120" s="357"/>
    </row>
    <row r="121" spans="2:63" s="188" customFormat="1" x14ac:dyDescent="0.25">
      <c r="B121" s="43"/>
      <c r="C121" s="61"/>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170"/>
      <c r="BG121" s="189"/>
      <c r="BH121" s="356"/>
      <c r="BI121" s="357"/>
      <c r="BJ121" s="357"/>
      <c r="BK121" s="357"/>
    </row>
    <row r="122" spans="2:63" s="188" customFormat="1" x14ac:dyDescent="0.25">
      <c r="B122" s="43"/>
      <c r="C122" s="61"/>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170"/>
      <c r="BG122" s="189"/>
      <c r="BH122" s="356"/>
      <c r="BI122" s="357"/>
      <c r="BJ122" s="357"/>
      <c r="BK122" s="357"/>
    </row>
    <row r="123" spans="2:63" s="188" customFormat="1" x14ac:dyDescent="0.25">
      <c r="B123" s="43"/>
      <c r="C123" s="61"/>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170"/>
      <c r="BG123" s="189"/>
      <c r="BH123" s="356"/>
      <c r="BI123" s="357"/>
      <c r="BJ123" s="357"/>
      <c r="BK123" s="357"/>
    </row>
    <row r="124" spans="2:63" s="188" customFormat="1" x14ac:dyDescent="0.25">
      <c r="B124" s="43"/>
      <c r="C124" s="61"/>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170"/>
      <c r="BG124" s="189"/>
      <c r="BH124" s="356"/>
      <c r="BI124" s="357"/>
      <c r="BJ124" s="357"/>
      <c r="BK124" s="357"/>
    </row>
    <row r="125" spans="2:63" s="188" customFormat="1" x14ac:dyDescent="0.25">
      <c r="B125" s="43"/>
      <c r="C125" s="61"/>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170"/>
      <c r="BG125" s="189"/>
      <c r="BH125" s="356"/>
      <c r="BI125" s="357"/>
      <c r="BJ125" s="357"/>
      <c r="BK125" s="357"/>
    </row>
    <row r="126" spans="2:63" s="188" customFormat="1" x14ac:dyDescent="0.25">
      <c r="B126" s="43"/>
      <c r="C126" s="61"/>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170"/>
      <c r="BG126" s="189"/>
      <c r="BH126" s="356"/>
      <c r="BI126" s="357"/>
      <c r="BJ126" s="357"/>
      <c r="BK126" s="357"/>
    </row>
    <row r="127" spans="2:63" s="188" customFormat="1" x14ac:dyDescent="0.25">
      <c r="B127" s="43"/>
      <c r="C127" s="61"/>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170"/>
      <c r="BG127" s="189"/>
      <c r="BH127" s="356"/>
      <c r="BI127" s="357"/>
      <c r="BJ127" s="357"/>
      <c r="BK127" s="357"/>
    </row>
    <row r="128" spans="2:63" s="188" customFormat="1" x14ac:dyDescent="0.25">
      <c r="B128" s="43"/>
      <c r="C128" s="61"/>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170"/>
      <c r="BG128" s="189"/>
      <c r="BH128" s="356"/>
      <c r="BI128" s="357"/>
      <c r="BJ128" s="357"/>
      <c r="BK128" s="357"/>
    </row>
    <row r="129" spans="2:63" s="188" customFormat="1" x14ac:dyDescent="0.25">
      <c r="B129" s="43"/>
      <c r="C129" s="61"/>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170"/>
      <c r="BG129" s="189"/>
      <c r="BH129" s="356"/>
      <c r="BI129" s="357"/>
      <c r="BJ129" s="357"/>
      <c r="BK129" s="357"/>
    </row>
    <row r="130" spans="2:63" s="188" customFormat="1" x14ac:dyDescent="0.25">
      <c r="B130" s="43"/>
      <c r="C130" s="61"/>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170"/>
      <c r="BG130" s="189"/>
      <c r="BH130" s="356"/>
      <c r="BI130" s="357"/>
      <c r="BJ130" s="357"/>
      <c r="BK130" s="357"/>
    </row>
    <row r="131" spans="2:63" s="188"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170"/>
      <c r="BG131" s="189"/>
      <c r="BH131" s="356"/>
      <c r="BI131" s="357"/>
      <c r="BJ131" s="357"/>
      <c r="BK131" s="357"/>
    </row>
    <row r="132" spans="2:63" s="188"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170"/>
      <c r="BG132" s="189"/>
      <c r="BH132" s="356"/>
      <c r="BI132" s="357"/>
      <c r="BJ132" s="357"/>
      <c r="BK132" s="357"/>
    </row>
    <row r="133" spans="2:63" s="188" customFormat="1" x14ac:dyDescent="0.25">
      <c r="B133" s="43"/>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170"/>
      <c r="BG133" s="189"/>
      <c r="BH133" s="356"/>
      <c r="BI133" s="357"/>
      <c r="BJ133" s="357"/>
      <c r="BK133" s="357"/>
    </row>
    <row r="134" spans="2:63" s="188" customFormat="1" x14ac:dyDescent="0.25">
      <c r="B134" s="43"/>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170"/>
      <c r="BG134" s="189"/>
      <c r="BH134" s="356"/>
      <c r="BI134" s="357"/>
      <c r="BJ134" s="357"/>
      <c r="BK134" s="357"/>
    </row>
    <row r="135" spans="2:63" s="188" customFormat="1" x14ac:dyDescent="0.25">
      <c r="B135" s="43"/>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170"/>
      <c r="BG135" s="189"/>
      <c r="BH135" s="356"/>
      <c r="BI135" s="361"/>
      <c r="BJ135" s="361"/>
      <c r="BK135" s="357"/>
    </row>
    <row r="136" spans="2:63" x14ac:dyDescent="0.25">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170"/>
      <c r="BG136" s="189"/>
      <c r="BH136" s="356"/>
    </row>
    <row r="137" spans="2:63" x14ac:dyDescent="0.25">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170"/>
      <c r="BG137" s="189"/>
      <c r="BH137" s="356"/>
    </row>
    <row r="138" spans="2:63" x14ac:dyDescent="0.25">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170"/>
      <c r="BG138" s="189"/>
      <c r="BH138" s="356"/>
    </row>
    <row r="139" spans="2:63" x14ac:dyDescent="0.25">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170"/>
      <c r="BG139" s="189"/>
      <c r="BH139" s="356"/>
    </row>
    <row r="140" spans="2:63" x14ac:dyDescent="0.25">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170"/>
      <c r="BG140" s="189"/>
      <c r="BH140" s="356"/>
    </row>
    <row r="141" spans="2:63" x14ac:dyDescent="0.25">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170"/>
      <c r="BG141" s="189"/>
      <c r="BH141" s="356"/>
    </row>
    <row r="142" spans="2:63" x14ac:dyDescent="0.25">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170"/>
      <c r="BG142" s="189"/>
      <c r="BH142" s="356"/>
    </row>
    <row r="143" spans="2:63" x14ac:dyDescent="0.25">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170"/>
      <c r="BG143" s="189"/>
      <c r="BH143" s="356"/>
    </row>
    <row r="144" spans="2:63" x14ac:dyDescent="0.25">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170"/>
      <c r="BG144" s="189"/>
      <c r="BH144" s="356"/>
    </row>
    <row r="145" spans="1:60" x14ac:dyDescent="0.25">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170"/>
      <c r="BG145" s="189"/>
      <c r="BH145" s="356"/>
    </row>
    <row r="146" spans="1:60" x14ac:dyDescent="0.25">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170"/>
      <c r="BG146" s="189"/>
      <c r="BH146" s="356"/>
    </row>
    <row r="147" spans="1:60" x14ac:dyDescent="0.25">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170"/>
      <c r="BG147" s="189"/>
      <c r="BH147" s="356"/>
    </row>
    <row r="148" spans="1:60" s="361" customFormat="1" x14ac:dyDescent="0.25">
      <c r="A148" s="186"/>
      <c r="B148" s="43"/>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170"/>
      <c r="BG148" s="189"/>
      <c r="BH148" s="356"/>
    </row>
    <row r="149" spans="1:60" s="361" customFormat="1" x14ac:dyDescent="0.25">
      <c r="A149" s="186"/>
      <c r="B149" s="43"/>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170"/>
      <c r="BG149" s="189"/>
      <c r="BH149" s="356"/>
    </row>
    <row r="150" spans="1:60" s="361" customFormat="1" x14ac:dyDescent="0.25">
      <c r="A150" s="186"/>
      <c r="B150" s="43"/>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170"/>
      <c r="BG150" s="189"/>
      <c r="BH150" s="356"/>
    </row>
    <row r="151" spans="1:60" s="361" customFormat="1" x14ac:dyDescent="0.25">
      <c r="A151" s="186"/>
      <c r="B151" s="43"/>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170"/>
      <c r="BG151" s="189"/>
      <c r="BH151" s="356"/>
    </row>
    <row r="152" spans="1:60" s="361" customFormat="1" x14ac:dyDescent="0.25">
      <c r="A152" s="186"/>
      <c r="B152" s="43"/>
      <c r="C152" s="61"/>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170"/>
      <c r="BG152" s="189"/>
      <c r="BH152" s="356"/>
    </row>
    <row r="153" spans="1:60" s="361" customFormat="1" x14ac:dyDescent="0.25">
      <c r="A153" s="186"/>
      <c r="B153" s="43"/>
      <c r="C153" s="61"/>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170"/>
      <c r="BG153" s="189"/>
      <c r="BH153" s="356"/>
    </row>
    <row r="154" spans="1:60" s="361" customFormat="1" x14ac:dyDescent="0.25">
      <c r="A154" s="186"/>
      <c r="B154" s="43"/>
      <c r="C154" s="61"/>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170"/>
      <c r="BG154" s="189"/>
      <c r="BH154" s="356"/>
    </row>
    <row r="155" spans="1:60" s="361" customFormat="1" x14ac:dyDescent="0.25">
      <c r="A155" s="186"/>
      <c r="B155" s="43"/>
      <c r="C155" s="61"/>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170"/>
      <c r="BG155" s="189"/>
      <c r="BH155" s="356"/>
    </row>
    <row r="156" spans="1:60" s="361" customFormat="1" x14ac:dyDescent="0.25">
      <c r="A156" s="186"/>
      <c r="B156" s="43"/>
      <c r="C156" s="61"/>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170"/>
      <c r="BG156" s="189"/>
      <c r="BH156" s="356"/>
    </row>
    <row r="157" spans="1:60" s="361" customFormat="1" x14ac:dyDescent="0.25">
      <c r="A157" s="186"/>
      <c r="B157" s="43"/>
      <c r="C157" s="61"/>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170"/>
      <c r="BG157" s="189"/>
      <c r="BH157" s="356"/>
    </row>
    <row r="158" spans="1:60" s="361" customFormat="1" x14ac:dyDescent="0.25">
      <c r="A158" s="186"/>
      <c r="B158" s="43"/>
      <c r="C158" s="61"/>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170"/>
      <c r="BG158" s="189"/>
      <c r="BH158" s="356"/>
    </row>
    <row r="159" spans="1:60" s="361" customFormat="1" x14ac:dyDescent="0.25">
      <c r="A159" s="186"/>
      <c r="B159" s="43"/>
      <c r="C159" s="61"/>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170"/>
      <c r="BG159" s="189"/>
      <c r="BH159" s="356"/>
    </row>
    <row r="160" spans="1:60" s="361" customFormat="1" x14ac:dyDescent="0.25">
      <c r="A160" s="186"/>
      <c r="B160" s="43"/>
      <c r="C160" s="61"/>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170"/>
      <c r="BG160" s="189"/>
      <c r="BH160" s="356"/>
    </row>
    <row r="161" spans="1:60" s="361" customFormat="1" x14ac:dyDescent="0.25">
      <c r="A161" s="186"/>
      <c r="B161" s="43"/>
      <c r="C161" s="61"/>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170"/>
      <c r="BG161" s="189"/>
      <c r="BH161" s="356"/>
    </row>
    <row r="162" spans="1:60" s="361" customFormat="1" x14ac:dyDescent="0.25">
      <c r="A162" s="186"/>
      <c r="B162" s="43"/>
      <c r="C162" s="61"/>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170"/>
      <c r="BG162" s="189"/>
      <c r="BH162" s="356"/>
    </row>
    <row r="163" spans="1:60" s="361" customFormat="1" x14ac:dyDescent="0.25">
      <c r="A163" s="186"/>
      <c r="B163" s="43"/>
      <c r="C163" s="61"/>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170"/>
      <c r="BG163" s="189"/>
      <c r="BH163" s="356"/>
    </row>
    <row r="164" spans="1:60" s="361" customFormat="1" x14ac:dyDescent="0.25">
      <c r="A164" s="186"/>
      <c r="B164" s="43"/>
      <c r="C164" s="61"/>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170"/>
      <c r="BG164" s="189"/>
      <c r="BH164" s="356"/>
    </row>
    <row r="165" spans="1:60" s="361" customFormat="1" x14ac:dyDescent="0.25">
      <c r="A165" s="186"/>
      <c r="B165" s="43"/>
      <c r="C165" s="61"/>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170"/>
      <c r="BG165" s="189"/>
      <c r="BH165" s="356"/>
    </row>
    <row r="166" spans="1:60" s="361" customFormat="1" x14ac:dyDescent="0.25">
      <c r="A166" s="186"/>
      <c r="B166" s="43"/>
      <c r="C166" s="61"/>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170"/>
      <c r="BG166" s="189"/>
      <c r="BH166" s="356"/>
    </row>
    <row r="167" spans="1:60" s="361" customFormat="1" x14ac:dyDescent="0.25">
      <c r="A167" s="186"/>
      <c r="B167" s="43"/>
      <c r="C167" s="61"/>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170"/>
      <c r="BG167" s="189"/>
      <c r="BH167" s="356"/>
    </row>
    <row r="168" spans="1:60" s="361" customFormat="1" x14ac:dyDescent="0.25">
      <c r="A168" s="186"/>
      <c r="B168" s="43"/>
      <c r="C168" s="61"/>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170"/>
      <c r="BG168" s="189"/>
      <c r="BH168" s="356"/>
    </row>
    <row r="169" spans="1:60" s="361" customFormat="1" x14ac:dyDescent="0.25">
      <c r="A169" s="186"/>
      <c r="B169" s="43"/>
      <c r="C169" s="61"/>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170"/>
      <c r="BG169" s="189"/>
      <c r="BH169" s="356"/>
    </row>
    <row r="170" spans="1:60" s="361" customFormat="1" x14ac:dyDescent="0.25">
      <c r="A170" s="186"/>
      <c r="B170" s="43"/>
      <c r="C170" s="61"/>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170"/>
      <c r="BG170" s="189"/>
      <c r="BH170" s="356"/>
    </row>
    <row r="171" spans="1:60" s="361" customFormat="1" x14ac:dyDescent="0.25">
      <c r="A171" s="186"/>
      <c r="B171" s="43"/>
      <c r="C171" s="61"/>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170"/>
      <c r="BG171" s="189"/>
      <c r="BH171" s="356"/>
    </row>
    <row r="172" spans="1:60" s="361" customFormat="1" x14ac:dyDescent="0.25">
      <c r="A172" s="186"/>
      <c r="B172" s="43"/>
      <c r="C172" s="61"/>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170"/>
      <c r="BG172" s="189"/>
      <c r="BH172" s="356"/>
    </row>
    <row r="173" spans="1:60" s="361" customFormat="1" x14ac:dyDescent="0.25">
      <c r="A173" s="186"/>
      <c r="B173" s="43"/>
      <c r="C173" s="61"/>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170"/>
      <c r="BG173" s="189"/>
      <c r="BH173" s="356"/>
    </row>
    <row r="174" spans="1:60" s="361" customFormat="1" x14ac:dyDescent="0.25">
      <c r="A174" s="186"/>
      <c r="B174" s="43"/>
      <c r="C174" s="61"/>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170"/>
      <c r="BG174" s="189"/>
      <c r="BH174" s="356"/>
    </row>
    <row r="175" spans="1:60" s="361" customFormat="1" x14ac:dyDescent="0.25">
      <c r="A175" s="186"/>
      <c r="B175" s="43"/>
      <c r="C175" s="61"/>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170"/>
      <c r="BG175" s="189"/>
      <c r="BH175" s="356"/>
    </row>
    <row r="176" spans="1:60" s="361" customFormat="1" x14ac:dyDescent="0.25">
      <c r="A176" s="186"/>
      <c r="B176" s="43"/>
      <c r="C176" s="51"/>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71"/>
      <c r="BG176" s="60"/>
      <c r="BH176" s="363"/>
    </row>
    <row r="177" spans="1:63" s="361" customFormat="1" x14ac:dyDescent="0.25">
      <c r="A177" s="186"/>
      <c r="B177" s="43"/>
      <c r="C177" s="51"/>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71"/>
      <c r="BG177" s="60"/>
      <c r="BH177" s="363"/>
    </row>
    <row r="178" spans="1:63" s="361" customFormat="1" x14ac:dyDescent="0.25">
      <c r="A178" s="186"/>
      <c r="B178" s="43"/>
      <c r="C178" s="51"/>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71"/>
      <c r="BG178" s="60"/>
      <c r="BH178" s="363"/>
    </row>
    <row r="179" spans="1:63" s="361" customFormat="1" x14ac:dyDescent="0.25">
      <c r="A179" s="186"/>
      <c r="B179" s="43"/>
      <c r="C179" s="51"/>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71"/>
      <c r="BG179" s="60"/>
      <c r="BH179" s="363"/>
    </row>
    <row r="180" spans="1:63" x14ac:dyDescent="0.25">
      <c r="C180" s="51"/>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71"/>
      <c r="BG180" s="60"/>
      <c r="BH180" s="363"/>
    </row>
    <row r="181" spans="1:63" x14ac:dyDescent="0.25">
      <c r="C181" s="51"/>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71"/>
      <c r="BG181" s="60"/>
      <c r="BH181" s="363"/>
    </row>
    <row r="182" spans="1:63" x14ac:dyDescent="0.25">
      <c r="C182" s="51"/>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71"/>
      <c r="BG182" s="60"/>
      <c r="BH182" s="363"/>
    </row>
    <row r="183" spans="1:63" x14ac:dyDescent="0.25">
      <c r="C183" s="51"/>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71"/>
      <c r="BG183" s="60"/>
      <c r="BH183" s="363"/>
    </row>
    <row r="184" spans="1:63" x14ac:dyDescent="0.25">
      <c r="C184" s="51"/>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71"/>
      <c r="BG184" s="60"/>
      <c r="BH184" s="363"/>
    </row>
    <row r="185" spans="1:63" x14ac:dyDescent="0.25">
      <c r="C185" s="51"/>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71"/>
      <c r="BG185" s="60"/>
      <c r="BH185" s="363"/>
    </row>
    <row r="186" spans="1:63" x14ac:dyDescent="0.25">
      <c r="C186" s="51"/>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71"/>
      <c r="BG186" s="60"/>
      <c r="BH186" s="363"/>
    </row>
    <row r="187" spans="1:63" x14ac:dyDescent="0.25">
      <c r="C187" s="51"/>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71"/>
      <c r="BG187" s="60"/>
      <c r="BH187" s="363"/>
      <c r="BI187" s="357"/>
      <c r="BJ187" s="357"/>
    </row>
    <row r="188" spans="1:63" s="188" customFormat="1" x14ac:dyDescent="0.25">
      <c r="B188" s="43"/>
      <c r="C188" s="51"/>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71"/>
      <c r="BG188" s="60"/>
      <c r="BH188" s="363"/>
      <c r="BI188" s="357"/>
      <c r="BJ188" s="357"/>
      <c r="BK188" s="357"/>
    </row>
    <row r="189" spans="1:63" s="188" customFormat="1" x14ac:dyDescent="0.25">
      <c r="B189" s="43"/>
      <c r="C189" s="51"/>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71"/>
      <c r="BG189" s="60"/>
      <c r="BH189" s="363"/>
      <c r="BI189" s="357"/>
      <c r="BJ189" s="357"/>
      <c r="BK189" s="357"/>
    </row>
    <row r="190" spans="1:63" s="188" customFormat="1" x14ac:dyDescent="0.25">
      <c r="B190" s="43"/>
      <c r="C190" s="51"/>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71"/>
      <c r="BG190" s="60"/>
      <c r="BH190" s="363"/>
      <c r="BI190" s="357"/>
      <c r="BJ190" s="357"/>
      <c r="BK190" s="357"/>
    </row>
    <row r="191" spans="1:63" s="188" customFormat="1" x14ac:dyDescent="0.25">
      <c r="B191" s="43"/>
      <c r="C191" s="51"/>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71"/>
      <c r="BG191" s="60"/>
      <c r="BH191" s="363"/>
      <c r="BI191" s="357"/>
      <c r="BJ191" s="357"/>
      <c r="BK191" s="357"/>
    </row>
    <row r="192" spans="1:63" s="188" customFormat="1" x14ac:dyDescent="0.25">
      <c r="B192" s="43"/>
      <c r="C192" s="51"/>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71"/>
      <c r="BG192" s="60"/>
      <c r="BH192" s="363"/>
      <c r="BI192" s="357"/>
      <c r="BJ192" s="357"/>
      <c r="BK192" s="357"/>
    </row>
    <row r="193" spans="2:63" s="188" customFormat="1" x14ac:dyDescent="0.25">
      <c r="B193" s="43"/>
      <c r="C193" s="51"/>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71"/>
      <c r="BG193" s="60"/>
      <c r="BH193" s="363"/>
      <c r="BI193" s="357"/>
      <c r="BJ193" s="357"/>
      <c r="BK193" s="357"/>
    </row>
    <row r="194" spans="2:63" s="188" customFormat="1" x14ac:dyDescent="0.25">
      <c r="B194" s="43"/>
      <c r="C194" s="52"/>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175"/>
      <c r="BG194" s="62"/>
      <c r="BH194" s="363"/>
      <c r="BI194" s="357"/>
      <c r="BJ194" s="357"/>
      <c r="BK194" s="357"/>
    </row>
    <row r="195" spans="2:63"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363"/>
      <c r="BI195" s="357"/>
      <c r="BJ195" s="357"/>
      <c r="BK195" s="357"/>
    </row>
    <row r="196" spans="2:63"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363"/>
      <c r="BI196" s="357"/>
      <c r="BJ196" s="357"/>
      <c r="BK196" s="357"/>
    </row>
    <row r="197" spans="2:63"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363"/>
      <c r="BI197" s="357"/>
      <c r="BJ197" s="357"/>
      <c r="BK197" s="357"/>
    </row>
    <row r="198" spans="2:63"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363"/>
      <c r="BI198" s="357"/>
      <c r="BJ198" s="357"/>
      <c r="BK198" s="357"/>
    </row>
    <row r="199" spans="2:63"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363"/>
      <c r="BI199" s="357"/>
      <c r="BJ199" s="357"/>
      <c r="BK199" s="357"/>
    </row>
    <row r="200" spans="2:63"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363"/>
      <c r="BI200" s="357"/>
      <c r="BJ200" s="357"/>
      <c r="BK200" s="357"/>
    </row>
    <row r="201" spans="2:63"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363"/>
      <c r="BI201" s="357"/>
      <c r="BJ201" s="357"/>
      <c r="BK201" s="357"/>
    </row>
    <row r="202" spans="2:63"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363"/>
      <c r="BI202" s="357"/>
      <c r="BJ202" s="357"/>
      <c r="BK202" s="357"/>
    </row>
    <row r="203" spans="2:63"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363"/>
      <c r="BI203" s="357"/>
      <c r="BJ203" s="357"/>
      <c r="BK203" s="357"/>
    </row>
    <row r="204" spans="2:63"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363"/>
      <c r="BI204" s="357"/>
      <c r="BJ204" s="357"/>
      <c r="BK204" s="357"/>
    </row>
    <row r="205" spans="2:63"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363"/>
      <c r="BI205" s="357"/>
      <c r="BJ205" s="357"/>
      <c r="BK205" s="357"/>
    </row>
    <row r="206" spans="2:63"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363"/>
      <c r="BI206" s="357"/>
      <c r="BJ206" s="357"/>
      <c r="BK206" s="357"/>
    </row>
    <row r="207" spans="2:63"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363"/>
      <c r="BI207" s="357"/>
      <c r="BJ207" s="357"/>
      <c r="BK207" s="357"/>
    </row>
    <row r="208" spans="2:63"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363"/>
      <c r="BI208" s="357"/>
      <c r="BJ208" s="357"/>
      <c r="BK208" s="357"/>
    </row>
    <row r="209" spans="2:63"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363"/>
      <c r="BI209" s="357"/>
      <c r="BJ209" s="357"/>
      <c r="BK209" s="357"/>
    </row>
    <row r="210" spans="2:63"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363"/>
      <c r="BI210" s="357"/>
      <c r="BJ210" s="357"/>
      <c r="BK210" s="357"/>
    </row>
    <row r="211" spans="2:63"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363"/>
      <c r="BI211" s="357"/>
      <c r="BJ211" s="357"/>
      <c r="BK211" s="357"/>
    </row>
    <row r="212" spans="2:63"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363"/>
      <c r="BI212" s="357"/>
      <c r="BJ212" s="357"/>
      <c r="BK212" s="357"/>
    </row>
    <row r="213" spans="2:63"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363"/>
      <c r="BI213" s="357"/>
      <c r="BJ213" s="357"/>
      <c r="BK213" s="357"/>
    </row>
    <row r="214" spans="2:63"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363"/>
      <c r="BI214" s="357"/>
      <c r="BJ214" s="357"/>
      <c r="BK214" s="357"/>
    </row>
    <row r="215" spans="2:63"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363"/>
      <c r="BI215" s="357"/>
      <c r="BJ215" s="357"/>
      <c r="BK215" s="357"/>
    </row>
    <row r="216" spans="2:63"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363"/>
      <c r="BI216" s="357"/>
      <c r="BJ216" s="357"/>
      <c r="BK216" s="357"/>
    </row>
    <row r="217" spans="2:63"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363"/>
      <c r="BI217" s="357"/>
      <c r="BJ217" s="357"/>
      <c r="BK217" s="357"/>
    </row>
    <row r="218" spans="2:63"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363"/>
      <c r="BI218" s="357"/>
      <c r="BJ218" s="357"/>
      <c r="BK218" s="357"/>
    </row>
    <row r="219" spans="2:63"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363"/>
      <c r="BI219" s="357"/>
      <c r="BJ219" s="357"/>
      <c r="BK219" s="357"/>
    </row>
    <row r="220" spans="2:63"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363"/>
      <c r="BI220" s="357"/>
      <c r="BJ220" s="357"/>
      <c r="BK220" s="357"/>
    </row>
    <row r="221" spans="2:63"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363"/>
      <c r="BI221" s="357"/>
      <c r="BJ221" s="357"/>
      <c r="BK221" s="357"/>
    </row>
    <row r="222" spans="2:63"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363"/>
      <c r="BI222" s="357"/>
      <c r="BJ222" s="357"/>
      <c r="BK222" s="357"/>
    </row>
    <row r="223" spans="2:63"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363"/>
      <c r="BI223" s="357"/>
      <c r="BJ223" s="357"/>
      <c r="BK223" s="357"/>
    </row>
    <row r="224" spans="2:63"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363"/>
      <c r="BI224" s="357"/>
      <c r="BJ224" s="357"/>
      <c r="BK224" s="357"/>
    </row>
    <row r="225" spans="2:63"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363"/>
      <c r="BI225" s="357"/>
      <c r="BJ225" s="357"/>
      <c r="BK225" s="357"/>
    </row>
    <row r="226" spans="2:63"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363"/>
      <c r="BI226" s="357"/>
      <c r="BJ226" s="357"/>
      <c r="BK226" s="357"/>
    </row>
    <row r="227" spans="2:63"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363"/>
      <c r="BI227" s="357"/>
      <c r="BJ227" s="357"/>
      <c r="BK227" s="357"/>
    </row>
    <row r="228" spans="2:63"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363"/>
      <c r="BI228" s="357"/>
      <c r="BJ228" s="357"/>
      <c r="BK228" s="357"/>
    </row>
    <row r="229" spans="2:63"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363"/>
      <c r="BI229" s="357"/>
      <c r="BJ229" s="357"/>
      <c r="BK229" s="357"/>
    </row>
    <row r="230" spans="2:63"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363"/>
      <c r="BI230" s="357"/>
      <c r="BJ230" s="357"/>
      <c r="BK230" s="357"/>
    </row>
    <row r="231" spans="2:63"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363"/>
      <c r="BI231" s="357"/>
      <c r="BJ231" s="357"/>
      <c r="BK231" s="357"/>
    </row>
    <row r="232" spans="2:63"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363"/>
      <c r="BI232" s="357"/>
      <c r="BJ232" s="357"/>
      <c r="BK232" s="357"/>
    </row>
    <row r="233" spans="2:63"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363"/>
      <c r="BI233" s="357"/>
      <c r="BJ233" s="357"/>
      <c r="BK233" s="357"/>
    </row>
    <row r="234" spans="2:63"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363"/>
      <c r="BI234" s="357"/>
      <c r="BJ234" s="357"/>
      <c r="BK234" s="357"/>
    </row>
    <row r="235" spans="2:63"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363"/>
      <c r="BI235" s="357"/>
      <c r="BJ235" s="357"/>
      <c r="BK235" s="357"/>
    </row>
    <row r="236" spans="2:63"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363"/>
      <c r="BI236" s="357"/>
      <c r="BJ236" s="357"/>
      <c r="BK236" s="357"/>
    </row>
    <row r="237" spans="2:63"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363"/>
      <c r="BI237" s="357"/>
      <c r="BJ237" s="357"/>
      <c r="BK237" s="357"/>
    </row>
    <row r="238" spans="2:63"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363"/>
      <c r="BI238" s="357"/>
      <c r="BJ238" s="357"/>
      <c r="BK238" s="357"/>
    </row>
    <row r="239" spans="2:63"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363"/>
      <c r="BI239" s="357"/>
      <c r="BJ239" s="357"/>
      <c r="BK239" s="357"/>
    </row>
    <row r="240" spans="2:63"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363"/>
      <c r="BI240" s="357"/>
      <c r="BJ240" s="357"/>
      <c r="BK240" s="357"/>
    </row>
    <row r="241" spans="2:63"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363"/>
      <c r="BI241" s="357"/>
      <c r="BJ241" s="357"/>
      <c r="BK241" s="357"/>
    </row>
    <row r="242" spans="2:63"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363"/>
      <c r="BI242" s="357"/>
      <c r="BJ242" s="357"/>
      <c r="BK242" s="357"/>
    </row>
    <row r="243" spans="2:63"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363"/>
      <c r="BI243" s="357"/>
      <c r="BJ243" s="357"/>
      <c r="BK243" s="357"/>
    </row>
    <row r="244" spans="2:63"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363"/>
      <c r="BI244" s="357"/>
      <c r="BJ244" s="357"/>
      <c r="BK244" s="357"/>
    </row>
    <row r="245" spans="2:63"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187"/>
      <c r="BH245" s="363"/>
      <c r="BI245" s="357"/>
      <c r="BJ245" s="357"/>
      <c r="BK245" s="357"/>
    </row>
    <row r="246" spans="2:63"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187"/>
      <c r="BH246" s="363"/>
      <c r="BI246" s="357"/>
      <c r="BJ246" s="357"/>
      <c r="BK246" s="357"/>
    </row>
    <row r="247" spans="2:63"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187"/>
      <c r="BH247" s="363"/>
      <c r="BI247" s="357"/>
      <c r="BJ247" s="357"/>
      <c r="BK247" s="357"/>
    </row>
    <row r="248" spans="2:63"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187"/>
      <c r="BH248" s="363"/>
      <c r="BI248" s="357"/>
      <c r="BJ248" s="357"/>
      <c r="BK248" s="357"/>
    </row>
    <row r="249" spans="2:63"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363"/>
      <c r="BI249" s="357"/>
      <c r="BJ249" s="357"/>
      <c r="BK249" s="357"/>
    </row>
    <row r="250" spans="2:63"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363"/>
      <c r="BI250" s="357"/>
      <c r="BJ250" s="357"/>
      <c r="BK250" s="357"/>
    </row>
    <row r="251" spans="2:63"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187"/>
      <c r="BH251" s="363"/>
      <c r="BI251" s="357"/>
      <c r="BJ251" s="357"/>
      <c r="BK251" s="357"/>
    </row>
    <row r="252" spans="2:63"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187"/>
      <c r="BH252" s="363"/>
      <c r="BI252" s="357"/>
      <c r="BJ252" s="357"/>
      <c r="BK252" s="357"/>
    </row>
    <row r="253" spans="2:63"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187"/>
      <c r="BH253" s="363"/>
      <c r="BI253" s="357"/>
      <c r="BJ253" s="357"/>
      <c r="BK253" s="357"/>
    </row>
    <row r="254" spans="2:63"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187"/>
      <c r="BH254" s="363"/>
      <c r="BI254" s="357"/>
      <c r="BJ254" s="357"/>
      <c r="BK254" s="357"/>
    </row>
    <row r="255" spans="2:63"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187"/>
      <c r="BH255" s="363"/>
      <c r="BI255" s="357"/>
      <c r="BJ255" s="357"/>
      <c r="BK255" s="357"/>
    </row>
    <row r="256" spans="2:63"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363"/>
      <c r="BI256" s="357"/>
      <c r="BJ256" s="357"/>
      <c r="BK256" s="357"/>
    </row>
    <row r="257" spans="2:63"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187"/>
      <c r="BH257" s="363"/>
      <c r="BI257" s="357"/>
      <c r="BJ257" s="357"/>
      <c r="BK257" s="357"/>
    </row>
    <row r="258" spans="2:63"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187"/>
      <c r="BH258" s="363"/>
      <c r="BI258" s="357"/>
      <c r="BJ258" s="357"/>
      <c r="BK258" s="357"/>
    </row>
    <row r="259" spans="2:63"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187"/>
      <c r="BH259" s="363"/>
      <c r="BI259" s="357"/>
      <c r="BJ259" s="357"/>
      <c r="BK259" s="357"/>
    </row>
    <row r="260" spans="2:63"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187"/>
      <c r="BH260" s="363"/>
      <c r="BI260" s="357"/>
      <c r="BJ260" s="357"/>
      <c r="BK260" s="357"/>
    </row>
    <row r="261" spans="2:63"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187"/>
      <c r="BH261" s="363"/>
      <c r="BI261" s="361"/>
      <c r="BJ261" s="361"/>
      <c r="BK261" s="357"/>
    </row>
    <row r="262" spans="2:63" x14ac:dyDescent="0.25">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c r="BD262" s="187"/>
      <c r="BE262" s="187"/>
      <c r="BF262" s="187"/>
      <c r="BG262" s="187"/>
      <c r="BH262" s="363"/>
    </row>
    <row r="263" spans="2:63" x14ac:dyDescent="0.25">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c r="BD263" s="187"/>
      <c r="BE263" s="187"/>
      <c r="BF263" s="187"/>
      <c r="BG263" s="187"/>
      <c r="BH263" s="363"/>
    </row>
    <row r="264" spans="2:63" x14ac:dyDescent="0.25">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c r="BD264" s="187"/>
      <c r="BE264" s="187"/>
      <c r="BF264" s="187"/>
      <c r="BG264" s="187"/>
      <c r="BH264" s="363"/>
    </row>
    <row r="265" spans="2:63" x14ac:dyDescent="0.25">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c r="BD265" s="187"/>
      <c r="BE265" s="187"/>
      <c r="BF265" s="187"/>
      <c r="BG265" s="187"/>
      <c r="BH265" s="363"/>
    </row>
    <row r="266" spans="2:63" x14ac:dyDescent="0.25">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c r="BD266" s="187"/>
      <c r="BE266" s="187"/>
      <c r="BF266" s="187"/>
      <c r="BG266" s="187"/>
      <c r="BH266" s="363"/>
    </row>
    <row r="267" spans="2:63" x14ac:dyDescent="0.25">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c r="BD267" s="187"/>
      <c r="BE267" s="187"/>
      <c r="BF267" s="187"/>
      <c r="BG267" s="187"/>
      <c r="BH267" s="363"/>
    </row>
    <row r="268" spans="2:63" x14ac:dyDescent="0.25">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c r="BD268" s="187"/>
      <c r="BE268" s="187"/>
      <c r="BF268" s="187"/>
      <c r="BG268" s="187"/>
      <c r="BH268" s="363"/>
    </row>
    <row r="269" spans="2:63" x14ac:dyDescent="0.25">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187"/>
      <c r="BH269" s="363"/>
    </row>
    <row r="270" spans="2:63" x14ac:dyDescent="0.25">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187"/>
      <c r="BH270" s="363"/>
    </row>
    <row r="271" spans="2:63" x14ac:dyDescent="0.25">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187"/>
      <c r="BH271" s="363"/>
    </row>
    <row r="272" spans="2:63" x14ac:dyDescent="0.25">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c r="BD272" s="187"/>
      <c r="BE272" s="187"/>
      <c r="BF272" s="187"/>
      <c r="BG272" s="187"/>
      <c r="BH272" s="363"/>
    </row>
    <row r="273" spans="1:60" x14ac:dyDescent="0.25">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c r="BD273" s="187"/>
      <c r="BE273" s="187"/>
      <c r="BF273" s="187"/>
      <c r="BG273" s="187"/>
      <c r="BH273" s="363"/>
    </row>
    <row r="274" spans="1:60" x14ac:dyDescent="0.25">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c r="BD274" s="187"/>
      <c r="BE274" s="187"/>
      <c r="BF274" s="187"/>
      <c r="BG274" s="187"/>
      <c r="BH274" s="363"/>
    </row>
    <row r="275" spans="1:60" x14ac:dyDescent="0.25">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c r="BD275" s="187"/>
      <c r="BE275" s="187"/>
      <c r="BF275" s="187"/>
      <c r="BG275" s="187"/>
      <c r="BH275" s="363"/>
    </row>
    <row r="276" spans="1:60" s="361" customFormat="1" x14ac:dyDescent="0.25">
      <c r="A276" s="186"/>
      <c r="B276" s="43"/>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c r="BD276" s="187"/>
      <c r="BE276" s="187"/>
      <c r="BF276" s="187"/>
      <c r="BG276" s="187"/>
      <c r="BH276" s="363"/>
    </row>
    <row r="277" spans="1:60" s="361" customFormat="1" x14ac:dyDescent="0.25">
      <c r="A277" s="186"/>
      <c r="B277" s="43"/>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c r="BD277" s="187"/>
      <c r="BE277" s="187"/>
      <c r="BF277" s="187"/>
      <c r="BG277" s="187"/>
      <c r="BH277" s="363"/>
    </row>
    <row r="278" spans="1:60" s="361" customFormat="1" x14ac:dyDescent="0.25">
      <c r="A278" s="186"/>
      <c r="B278" s="43"/>
      <c r="C278" s="186"/>
      <c r="D278" s="39"/>
      <c r="E278" s="39"/>
      <c r="F278" s="186"/>
      <c r="G278" s="186"/>
      <c r="H278" s="186"/>
      <c r="I278" s="186"/>
      <c r="J278" s="186"/>
      <c r="K278" s="186"/>
      <c r="L278" s="25"/>
      <c r="M278" s="187"/>
      <c r="N278" s="187"/>
      <c r="O278" s="187"/>
      <c r="P278" s="187"/>
      <c r="Q278" s="187"/>
      <c r="R278" s="187"/>
      <c r="S278" s="187"/>
      <c r="T278" s="187"/>
      <c r="U278" s="187"/>
      <c r="V278" s="187"/>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c r="BD278" s="187"/>
      <c r="BE278" s="187"/>
      <c r="BF278" s="187"/>
      <c r="BG278" s="186"/>
    </row>
    <row r="279" spans="1:60" s="361" customFormat="1" x14ac:dyDescent="0.25">
      <c r="A279" s="186"/>
      <c r="B279" s="43"/>
      <c r="C279" s="186"/>
      <c r="D279" s="39"/>
      <c r="E279" s="39"/>
      <c r="F279" s="186"/>
      <c r="G279" s="186"/>
      <c r="H279" s="186"/>
      <c r="I279" s="186"/>
      <c r="J279" s="186"/>
      <c r="K279" s="186"/>
      <c r="L279" s="25"/>
      <c r="M279" s="187"/>
      <c r="N279" s="187"/>
      <c r="O279" s="187"/>
      <c r="P279" s="187"/>
      <c r="Q279" s="187"/>
      <c r="R279" s="187"/>
      <c r="S279" s="187"/>
      <c r="T279" s="187"/>
      <c r="U279" s="187"/>
      <c r="V279" s="187"/>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c r="BD279" s="187"/>
      <c r="BE279" s="187"/>
      <c r="BF279" s="187"/>
      <c r="BG279" s="186"/>
    </row>
    <row r="280" spans="1:60" s="361" customFormat="1" x14ac:dyDescent="0.25">
      <c r="A280" s="186"/>
      <c r="B280" s="43"/>
      <c r="C280" s="186"/>
      <c r="D280" s="39"/>
      <c r="E280" s="39"/>
      <c r="F280" s="186"/>
      <c r="G280" s="186"/>
      <c r="H280" s="186"/>
      <c r="I280" s="186"/>
      <c r="J280" s="186"/>
      <c r="K280" s="186"/>
      <c r="L280" s="25"/>
      <c r="M280" s="187"/>
      <c r="N280" s="187"/>
      <c r="O280" s="187"/>
      <c r="P280" s="187"/>
      <c r="Q280" s="187"/>
      <c r="R280" s="187"/>
      <c r="S280" s="187"/>
      <c r="T280" s="187"/>
      <c r="U280" s="187"/>
      <c r="V280" s="187"/>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c r="BD280" s="187"/>
      <c r="BE280" s="187"/>
      <c r="BF280" s="187"/>
      <c r="BG280" s="186"/>
    </row>
    <row r="281" spans="1:60" s="361" customFormat="1" x14ac:dyDescent="0.25">
      <c r="A281" s="186"/>
      <c r="B281" s="43"/>
      <c r="C281" s="186"/>
      <c r="D281" s="39"/>
      <c r="E281" s="39"/>
      <c r="F281" s="186"/>
      <c r="G281" s="186"/>
      <c r="H281" s="186"/>
      <c r="I281" s="186"/>
      <c r="J281" s="186"/>
      <c r="K281" s="186"/>
      <c r="L281" s="25"/>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c r="BD281" s="187"/>
      <c r="BE281" s="187"/>
      <c r="BF281" s="187"/>
      <c r="BG281" s="186"/>
    </row>
    <row r="282" spans="1:60" s="361" customFormat="1" x14ac:dyDescent="0.25">
      <c r="A282" s="186"/>
      <c r="B282" s="43"/>
      <c r="C282" s="186"/>
      <c r="D282" s="39"/>
      <c r="E282" s="39"/>
      <c r="F282" s="186"/>
      <c r="G282" s="186"/>
      <c r="H282" s="186"/>
      <c r="I282" s="186"/>
      <c r="J282" s="186"/>
      <c r="K282" s="186"/>
      <c r="L282" s="25"/>
      <c r="M282" s="187"/>
      <c r="N282" s="187"/>
      <c r="O282" s="187"/>
      <c r="P282" s="187"/>
      <c r="Q282" s="187"/>
      <c r="R282" s="187"/>
      <c r="S282" s="187"/>
      <c r="T282" s="187"/>
      <c r="U282" s="187"/>
      <c r="V282" s="187"/>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c r="BD282" s="187"/>
      <c r="BE282" s="187"/>
      <c r="BF282" s="187"/>
      <c r="BG282" s="186"/>
    </row>
    <row r="283" spans="1:60" s="361" customFormat="1" x14ac:dyDescent="0.25">
      <c r="A283" s="186"/>
      <c r="B283" s="43"/>
      <c r="C283" s="186"/>
      <c r="D283" s="39"/>
      <c r="E283" s="39"/>
      <c r="F283" s="186"/>
      <c r="G283" s="186"/>
      <c r="H283" s="186"/>
      <c r="I283" s="186"/>
      <c r="J283" s="186"/>
      <c r="K283" s="186"/>
      <c r="L283" s="25"/>
      <c r="M283" s="187"/>
      <c r="N283" s="187"/>
      <c r="O283" s="187"/>
      <c r="P283" s="187"/>
      <c r="Q283" s="187"/>
      <c r="R283" s="187"/>
      <c r="S283" s="187"/>
      <c r="T283" s="187"/>
      <c r="U283" s="187"/>
      <c r="V283" s="187"/>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c r="BD283" s="187"/>
      <c r="BE283" s="187"/>
      <c r="BF283" s="187"/>
      <c r="BG283" s="186"/>
    </row>
    <row r="284" spans="1:60" s="361" customFormat="1" x14ac:dyDescent="0.25">
      <c r="A284" s="186"/>
      <c r="B284" s="43"/>
      <c r="C284" s="186"/>
      <c r="D284" s="39"/>
      <c r="E284" s="39"/>
      <c r="F284" s="186"/>
      <c r="G284" s="186"/>
      <c r="H284" s="186"/>
      <c r="I284" s="186"/>
      <c r="J284" s="186"/>
      <c r="K284" s="186"/>
      <c r="L284" s="25"/>
      <c r="M284" s="187"/>
      <c r="N284" s="187"/>
      <c r="O284" s="187"/>
      <c r="P284" s="187"/>
      <c r="Q284" s="187"/>
      <c r="R284" s="187"/>
      <c r="S284" s="187"/>
      <c r="T284" s="187"/>
      <c r="U284" s="187"/>
      <c r="V284" s="187"/>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c r="BD284" s="187"/>
      <c r="BE284" s="187"/>
      <c r="BF284" s="187"/>
      <c r="BG284" s="186"/>
    </row>
    <row r="285" spans="1:60" s="361" customFormat="1" x14ac:dyDescent="0.25">
      <c r="A285" s="186"/>
      <c r="B285" s="43"/>
      <c r="C285" s="186"/>
      <c r="D285" s="39"/>
      <c r="E285" s="39"/>
      <c r="F285" s="186"/>
      <c r="G285" s="186"/>
      <c r="H285" s="186"/>
      <c r="I285" s="186"/>
      <c r="J285" s="186"/>
      <c r="K285" s="186"/>
      <c r="L285" s="25"/>
      <c r="M285" s="187"/>
      <c r="N285" s="187"/>
      <c r="O285" s="187"/>
      <c r="P285" s="187"/>
      <c r="Q285" s="187"/>
      <c r="R285" s="187"/>
      <c r="S285" s="187"/>
      <c r="T285" s="187"/>
      <c r="U285" s="187"/>
      <c r="V285" s="187"/>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c r="BD285" s="187"/>
      <c r="BE285" s="187"/>
      <c r="BF285" s="187"/>
      <c r="BG285" s="186"/>
    </row>
    <row r="286" spans="1:60" s="361" customFormat="1" x14ac:dyDescent="0.25">
      <c r="A286" s="186"/>
      <c r="B286" s="43"/>
      <c r="C286" s="186"/>
      <c r="D286" s="39"/>
      <c r="E286" s="39"/>
      <c r="F286" s="186"/>
      <c r="G286" s="186"/>
      <c r="H286" s="186"/>
      <c r="I286" s="186"/>
      <c r="J286" s="186"/>
      <c r="K286" s="186"/>
      <c r="L286" s="25"/>
      <c r="M286" s="187"/>
      <c r="N286" s="187"/>
      <c r="O286" s="187"/>
      <c r="P286" s="187"/>
      <c r="Q286" s="187"/>
      <c r="R286" s="187"/>
      <c r="S286" s="187"/>
      <c r="T286" s="187"/>
      <c r="U286" s="187"/>
      <c r="V286" s="187"/>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c r="BD286" s="187"/>
      <c r="BE286" s="187"/>
      <c r="BF286" s="187"/>
      <c r="BG286" s="186"/>
    </row>
    <row r="287" spans="1:60" s="361" customFormat="1" x14ac:dyDescent="0.25">
      <c r="A287" s="186"/>
      <c r="B287" s="43"/>
      <c r="C287" s="186"/>
      <c r="D287" s="39"/>
      <c r="E287" s="39"/>
      <c r="F287" s="186"/>
      <c r="G287" s="186"/>
      <c r="H287" s="186"/>
      <c r="I287" s="186"/>
      <c r="J287" s="186"/>
      <c r="K287" s="186"/>
      <c r="L287" s="25"/>
      <c r="M287" s="187"/>
      <c r="N287" s="187"/>
      <c r="O287" s="187"/>
      <c r="P287" s="187"/>
      <c r="Q287" s="187"/>
      <c r="R287" s="187"/>
      <c r="S287" s="187"/>
      <c r="T287" s="187"/>
      <c r="U287" s="187"/>
      <c r="V287" s="187"/>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c r="BD287" s="187"/>
      <c r="BE287" s="187"/>
      <c r="BF287" s="187"/>
      <c r="BG287" s="186"/>
    </row>
    <row r="288" spans="1:60" s="361" customFormat="1" x14ac:dyDescent="0.25">
      <c r="A288" s="186"/>
      <c r="B288" s="43"/>
      <c r="C288" s="186"/>
      <c r="D288" s="39"/>
      <c r="E288" s="39"/>
      <c r="F288" s="186"/>
      <c r="G288" s="186"/>
      <c r="H288" s="186"/>
      <c r="I288" s="186"/>
      <c r="J288" s="186"/>
      <c r="K288" s="186"/>
      <c r="L288" s="25"/>
      <c r="M288" s="187"/>
      <c r="N288" s="187"/>
      <c r="O288" s="187"/>
      <c r="P288" s="187"/>
      <c r="Q288" s="187"/>
      <c r="R288" s="187"/>
      <c r="S288" s="187"/>
      <c r="T288" s="187"/>
      <c r="U288" s="187"/>
      <c r="V288" s="187"/>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c r="BD288" s="187"/>
      <c r="BE288" s="187"/>
      <c r="BF288" s="187"/>
      <c r="BG288" s="186"/>
    </row>
    <row r="289" spans="1:59" s="361" customFormat="1" x14ac:dyDescent="0.25">
      <c r="A289" s="186"/>
      <c r="B289" s="43"/>
      <c r="C289" s="186"/>
      <c r="D289" s="39"/>
      <c r="E289" s="39"/>
      <c r="F289" s="186"/>
      <c r="G289" s="186"/>
      <c r="H289" s="186"/>
      <c r="I289" s="186"/>
      <c r="J289" s="186"/>
      <c r="K289" s="186"/>
      <c r="L289" s="25"/>
      <c r="M289" s="187"/>
      <c r="N289" s="187"/>
      <c r="O289" s="187"/>
      <c r="P289" s="187"/>
      <c r="Q289" s="187"/>
      <c r="R289" s="187"/>
      <c r="S289" s="187"/>
      <c r="T289" s="187"/>
      <c r="U289" s="187"/>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c r="BD289" s="187"/>
      <c r="BE289" s="187"/>
      <c r="BF289" s="187"/>
      <c r="BG289" s="186"/>
    </row>
    <row r="290" spans="1:59" s="361" customFormat="1" x14ac:dyDescent="0.25">
      <c r="A290" s="186"/>
      <c r="B290" s="43"/>
      <c r="C290" s="186"/>
      <c r="D290" s="39"/>
      <c r="E290" s="39"/>
      <c r="F290" s="186"/>
      <c r="G290" s="186"/>
      <c r="H290" s="186"/>
      <c r="I290" s="186"/>
      <c r="J290" s="186"/>
      <c r="K290" s="186"/>
      <c r="L290" s="25"/>
      <c r="M290" s="187"/>
      <c r="N290" s="187"/>
      <c r="O290" s="187"/>
      <c r="P290" s="187"/>
      <c r="Q290" s="187"/>
      <c r="R290" s="187"/>
      <c r="S290" s="187"/>
      <c r="T290" s="187"/>
      <c r="U290" s="187"/>
      <c r="V290" s="187"/>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c r="BD290" s="187"/>
      <c r="BE290" s="187"/>
      <c r="BF290" s="187"/>
      <c r="BG290" s="186"/>
    </row>
    <row r="291" spans="1:59" s="361" customFormat="1" x14ac:dyDescent="0.25">
      <c r="A291" s="186"/>
      <c r="B291" s="43"/>
      <c r="C291" s="186"/>
      <c r="D291" s="39"/>
      <c r="E291" s="39"/>
      <c r="F291" s="186"/>
      <c r="G291" s="186"/>
      <c r="H291" s="186"/>
      <c r="I291" s="186"/>
      <c r="J291" s="186"/>
      <c r="K291" s="186"/>
      <c r="L291" s="25"/>
      <c r="M291" s="187"/>
      <c r="N291" s="187"/>
      <c r="O291" s="187"/>
      <c r="P291" s="187"/>
      <c r="Q291" s="187"/>
      <c r="R291" s="187"/>
      <c r="S291" s="187"/>
      <c r="T291" s="187"/>
      <c r="U291" s="187"/>
      <c r="V291" s="187"/>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c r="BD291" s="187"/>
      <c r="BE291" s="187"/>
      <c r="BF291" s="187"/>
      <c r="BG291" s="186"/>
    </row>
    <row r="292" spans="1:59" x14ac:dyDescent="0.25">
      <c r="D292" s="39"/>
      <c r="E292" s="39"/>
      <c r="L292" s="25"/>
      <c r="M292" s="187"/>
      <c r="N292" s="187"/>
      <c r="O292" s="187"/>
      <c r="P292" s="187"/>
      <c r="Q292" s="187"/>
      <c r="R292" s="187"/>
      <c r="S292" s="187"/>
      <c r="T292" s="187"/>
      <c r="U292" s="187"/>
      <c r="V292" s="187"/>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c r="BD292" s="187"/>
      <c r="BE292" s="187"/>
      <c r="BF292" s="187"/>
    </row>
    <row r="293" spans="1:59" x14ac:dyDescent="0.25">
      <c r="D293" s="39"/>
      <c r="E293" s="39"/>
      <c r="L293" s="25"/>
      <c r="M293" s="187"/>
      <c r="N293" s="187"/>
      <c r="O293" s="187"/>
      <c r="P293" s="187"/>
      <c r="Q293" s="187"/>
      <c r="R293" s="187"/>
      <c r="S293" s="187"/>
      <c r="T293" s="187"/>
      <c r="U293" s="187"/>
      <c r="V293" s="187"/>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c r="BD293" s="187"/>
      <c r="BE293" s="187"/>
      <c r="BF293" s="187"/>
    </row>
    <row r="294" spans="1:59" x14ac:dyDescent="0.25">
      <c r="D294" s="39"/>
      <c r="E294" s="39"/>
      <c r="L294" s="25"/>
      <c r="M294" s="187"/>
      <c r="N294" s="187"/>
      <c r="O294" s="187"/>
      <c r="P294" s="187"/>
      <c r="Q294" s="187"/>
      <c r="R294" s="187"/>
      <c r="S294" s="187"/>
      <c r="T294" s="187"/>
      <c r="U294" s="187"/>
      <c r="V294" s="187"/>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c r="BD294" s="187"/>
      <c r="BE294" s="187"/>
      <c r="BF294" s="187"/>
    </row>
    <row r="295" spans="1:59" x14ac:dyDescent="0.25">
      <c r="D295" s="39"/>
      <c r="E295" s="39"/>
      <c r="L295" s="25"/>
      <c r="M295" s="187"/>
      <c r="N295" s="187"/>
      <c r="O295" s="187"/>
      <c r="P295" s="187"/>
      <c r="Q295" s="187"/>
      <c r="R295" s="187"/>
      <c r="S295" s="187"/>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7"/>
    </row>
    <row r="296" spans="1:59" x14ac:dyDescent="0.25">
      <c r="D296" s="39"/>
      <c r="E296" s="39"/>
      <c r="L296" s="25"/>
      <c r="M296" s="187"/>
      <c r="N296" s="187"/>
      <c r="O296" s="187"/>
      <c r="P296" s="187"/>
      <c r="Q296" s="187"/>
      <c r="R296" s="187"/>
      <c r="S296" s="187"/>
      <c r="T296" s="187"/>
      <c r="U296" s="187"/>
      <c r="V296" s="187"/>
      <c r="W296" s="187"/>
      <c r="X296" s="187"/>
      <c r="Y296" s="187"/>
      <c r="Z296" s="187"/>
      <c r="AA296" s="187"/>
      <c r="AB296" s="187"/>
      <c r="AC296" s="187"/>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c r="BD296" s="187"/>
      <c r="BE296" s="187"/>
      <c r="BF296" s="187"/>
    </row>
    <row r="297" spans="1:59" x14ac:dyDescent="0.25">
      <c r="D297" s="39"/>
      <c r="E297" s="39"/>
      <c r="L297" s="25"/>
      <c r="M297" s="187"/>
      <c r="N297" s="187"/>
      <c r="O297" s="187"/>
      <c r="P297" s="187"/>
      <c r="Q297" s="187"/>
      <c r="R297" s="187"/>
      <c r="S297" s="187"/>
      <c r="T297" s="187"/>
      <c r="U297" s="187"/>
      <c r="V297" s="187"/>
      <c r="W297" s="187"/>
      <c r="X297" s="187"/>
      <c r="Y297" s="187"/>
      <c r="Z297" s="187"/>
      <c r="AA297" s="187"/>
      <c r="AB297" s="187"/>
      <c r="AC297" s="187"/>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c r="BD297" s="187"/>
      <c r="BE297" s="187"/>
      <c r="BF297" s="187"/>
    </row>
    <row r="298" spans="1:59" x14ac:dyDescent="0.25">
      <c r="D298" s="39"/>
      <c r="E298" s="39"/>
      <c r="L298" s="25"/>
      <c r="M298" s="187"/>
      <c r="N298" s="187"/>
      <c r="O298" s="187"/>
      <c r="P298" s="187"/>
      <c r="Q298" s="187"/>
      <c r="R298" s="187"/>
      <c r="S298" s="187"/>
      <c r="T298" s="187"/>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c r="BF298" s="187"/>
    </row>
    <row r="299" spans="1:59" x14ac:dyDescent="0.25">
      <c r="D299" s="39"/>
      <c r="E299" s="39"/>
      <c r="L299" s="25"/>
      <c r="M299" s="187"/>
      <c r="N299" s="187"/>
      <c r="O299" s="187"/>
      <c r="P299" s="187"/>
      <c r="Q299" s="187"/>
      <c r="R299" s="187"/>
      <c r="S299" s="187"/>
      <c r="T299" s="187"/>
      <c r="U299" s="187"/>
      <c r="V299" s="187"/>
      <c r="W299" s="187"/>
      <c r="X299" s="187"/>
      <c r="Y299" s="187"/>
      <c r="Z299" s="187"/>
      <c r="AA299" s="187"/>
      <c r="AB299" s="187"/>
      <c r="AC299" s="187"/>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c r="BD299" s="187"/>
      <c r="BE299" s="187"/>
      <c r="BF299" s="187"/>
    </row>
    <row r="300" spans="1:59" x14ac:dyDescent="0.25">
      <c r="D300" s="39"/>
      <c r="E300" s="39"/>
      <c r="L300" s="25"/>
      <c r="M300" s="187"/>
      <c r="N300" s="187"/>
      <c r="O300" s="187"/>
      <c r="P300" s="187"/>
      <c r="Q300" s="187"/>
      <c r="R300" s="187"/>
      <c r="S300" s="187"/>
      <c r="T300" s="187"/>
      <c r="U300" s="187"/>
      <c r="V300" s="187"/>
      <c r="W300" s="187"/>
      <c r="X300" s="187"/>
      <c r="Y300" s="187"/>
      <c r="Z300" s="187"/>
      <c r="AA300" s="187"/>
      <c r="AB300" s="187"/>
      <c r="AC300" s="187"/>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c r="BD300" s="187"/>
      <c r="BE300" s="187"/>
      <c r="BF300" s="187"/>
    </row>
    <row r="301" spans="1:59" x14ac:dyDescent="0.25">
      <c r="D301" s="39"/>
      <c r="E301" s="39"/>
      <c r="L301" s="25"/>
      <c r="M301" s="187"/>
      <c r="N301" s="187"/>
      <c r="O301" s="187"/>
      <c r="P301" s="187"/>
      <c r="Q301" s="187"/>
      <c r="R301" s="187"/>
      <c r="S301" s="187"/>
      <c r="T301" s="187"/>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c r="BD301" s="187"/>
      <c r="BE301" s="187"/>
      <c r="BF301" s="187"/>
    </row>
    <row r="302" spans="1:59" x14ac:dyDescent="0.25">
      <c r="D302" s="39"/>
      <c r="E302" s="39"/>
      <c r="L302" s="25"/>
      <c r="M302" s="187"/>
      <c r="N302" s="187"/>
      <c r="O302" s="187"/>
      <c r="P302" s="187"/>
      <c r="Q302" s="187"/>
      <c r="R302" s="187"/>
      <c r="S302" s="187"/>
      <c r="T302" s="187"/>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c r="BD302" s="187"/>
      <c r="BE302" s="187"/>
      <c r="BF302" s="187"/>
    </row>
    <row r="303" spans="1:59" x14ac:dyDescent="0.25">
      <c r="D303" s="39"/>
      <c r="E303" s="39"/>
      <c r="L303" s="25"/>
      <c r="M303" s="187"/>
      <c r="N303" s="187"/>
      <c r="O303" s="187"/>
      <c r="P303" s="187"/>
      <c r="Q303" s="187"/>
      <c r="R303" s="187"/>
      <c r="S303" s="187"/>
      <c r="T303" s="187"/>
      <c r="U303" s="187"/>
      <c r="V303" s="187"/>
      <c r="W303" s="187"/>
      <c r="X303" s="187"/>
      <c r="Y303" s="187"/>
      <c r="Z303" s="187"/>
      <c r="AA303" s="187"/>
      <c r="AB303" s="187"/>
      <c r="AC303" s="187"/>
      <c r="AD303" s="187"/>
      <c r="AE303" s="187"/>
      <c r="AF303" s="187"/>
      <c r="AG303" s="187"/>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c r="BD303" s="187"/>
      <c r="BE303" s="187"/>
      <c r="BF303" s="187"/>
    </row>
    <row r="304" spans="1:59" x14ac:dyDescent="0.25">
      <c r="D304" s="39"/>
      <c r="E304" s="39"/>
      <c r="L304" s="25"/>
      <c r="M304" s="187"/>
      <c r="N304" s="187"/>
      <c r="O304" s="187"/>
      <c r="P304" s="187"/>
      <c r="Q304" s="187"/>
      <c r="R304" s="187"/>
      <c r="S304" s="187"/>
      <c r="T304" s="187"/>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c r="BD304" s="187"/>
      <c r="BE304" s="187"/>
      <c r="BF304" s="187"/>
    </row>
    <row r="305" spans="4:58" x14ac:dyDescent="0.25">
      <c r="D305" s="39"/>
      <c r="E305" s="39"/>
      <c r="L305" s="25"/>
      <c r="M305" s="187"/>
      <c r="N305" s="187"/>
      <c r="O305" s="187"/>
      <c r="P305" s="187"/>
      <c r="Q305" s="187"/>
      <c r="R305" s="187"/>
      <c r="S305" s="187"/>
      <c r="T305" s="187"/>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c r="BD305" s="187"/>
      <c r="BE305" s="187"/>
      <c r="BF305" s="187"/>
    </row>
    <row r="306" spans="4:58" x14ac:dyDescent="0.25">
      <c r="D306" s="39"/>
      <c r="E306" s="39"/>
      <c r="L306" s="25"/>
      <c r="M306" s="187"/>
      <c r="N306" s="187"/>
      <c r="O306" s="187"/>
      <c r="P306" s="187"/>
      <c r="Q306" s="187"/>
      <c r="R306" s="187"/>
      <c r="S306" s="187"/>
      <c r="T306" s="187"/>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c r="BD306" s="187"/>
      <c r="BE306" s="187"/>
      <c r="BF306" s="187"/>
    </row>
    <row r="307" spans="4:58" x14ac:dyDescent="0.25">
      <c r="D307" s="39"/>
      <c r="E307" s="39"/>
      <c r="L307" s="25"/>
      <c r="M307" s="187"/>
      <c r="N307" s="187"/>
      <c r="O307" s="187"/>
      <c r="P307" s="187"/>
      <c r="Q307" s="187"/>
      <c r="R307" s="187"/>
      <c r="S307" s="187"/>
      <c r="T307" s="187"/>
      <c r="U307" s="187"/>
      <c r="V307" s="187"/>
      <c r="W307" s="187"/>
      <c r="X307" s="187"/>
      <c r="Y307" s="187"/>
      <c r="Z307" s="187"/>
      <c r="AA307" s="187"/>
      <c r="AB307" s="187"/>
      <c r="AC307" s="187"/>
      <c r="AD307" s="187"/>
      <c r="AE307" s="187"/>
      <c r="AF307" s="187"/>
      <c r="AG307" s="187"/>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c r="BD307" s="187"/>
      <c r="BE307" s="187"/>
      <c r="BF307" s="187"/>
    </row>
    <row r="308" spans="4:58" x14ac:dyDescent="0.25">
      <c r="D308" s="39"/>
      <c r="E308" s="39"/>
      <c r="L308" s="25"/>
      <c r="M308" s="187"/>
      <c r="N308" s="187"/>
      <c r="O308" s="187"/>
      <c r="P308" s="187"/>
      <c r="Q308" s="187"/>
      <c r="R308" s="187"/>
      <c r="S308" s="187"/>
      <c r="T308" s="187"/>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c r="BD308" s="187"/>
      <c r="BE308" s="187"/>
      <c r="BF308" s="187"/>
    </row>
    <row r="309" spans="4:58" x14ac:dyDescent="0.25">
      <c r="D309" s="39"/>
      <c r="E309" s="39"/>
      <c r="L309" s="25"/>
      <c r="M309" s="187"/>
      <c r="N309" s="187"/>
      <c r="O309" s="187"/>
      <c r="P309" s="187"/>
      <c r="Q309" s="187"/>
      <c r="R309" s="187"/>
      <c r="S309" s="187"/>
      <c r="T309" s="187"/>
      <c r="U309" s="187"/>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c r="BD309" s="187"/>
      <c r="BE309" s="187"/>
      <c r="BF309" s="187"/>
    </row>
    <row r="310" spans="4:58" x14ac:dyDescent="0.25">
      <c r="D310" s="39"/>
      <c r="E310" s="39"/>
      <c r="L310" s="25"/>
      <c r="M310" s="187"/>
      <c r="N310" s="187"/>
      <c r="O310" s="187"/>
      <c r="P310" s="187"/>
      <c r="Q310" s="187"/>
      <c r="R310" s="187"/>
      <c r="S310" s="187"/>
      <c r="T310" s="187"/>
      <c r="U310" s="187"/>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c r="BD310" s="187"/>
      <c r="BE310" s="187"/>
      <c r="BF310" s="187"/>
    </row>
    <row r="311" spans="4:58" x14ac:dyDescent="0.25">
      <c r="D311" s="39"/>
      <c r="E311" s="39"/>
      <c r="L311" s="25"/>
      <c r="M311" s="187"/>
      <c r="N311" s="187"/>
      <c r="O311" s="187"/>
      <c r="P311" s="187"/>
      <c r="Q311" s="187"/>
      <c r="R311" s="187"/>
      <c r="S311" s="187"/>
      <c r="T311" s="187"/>
      <c r="U311" s="187"/>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c r="BD311" s="187"/>
      <c r="BE311" s="187"/>
      <c r="BF311" s="187"/>
    </row>
    <row r="312" spans="4:58" x14ac:dyDescent="0.25">
      <c r="D312" s="39"/>
      <c r="E312" s="39"/>
      <c r="L312" s="25"/>
      <c r="M312" s="187"/>
      <c r="N312" s="187"/>
      <c r="O312" s="187"/>
      <c r="P312" s="187"/>
      <c r="Q312" s="187"/>
      <c r="R312" s="187"/>
      <c r="S312" s="187"/>
      <c r="T312" s="187"/>
      <c r="U312" s="187"/>
      <c r="V312" s="187"/>
      <c r="W312" s="187"/>
      <c r="X312" s="187"/>
      <c r="Y312" s="187"/>
      <c r="Z312" s="187"/>
      <c r="AA312" s="187"/>
      <c r="AB312" s="187"/>
      <c r="AC312" s="187"/>
      <c r="AD312" s="187"/>
      <c r="AE312" s="187"/>
      <c r="AF312" s="187"/>
      <c r="AG312" s="187"/>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c r="BD312" s="187"/>
      <c r="BE312" s="187"/>
      <c r="BF312" s="187"/>
    </row>
    <row r="313" spans="4:58" x14ac:dyDescent="0.25">
      <c r="D313" s="39"/>
      <c r="E313" s="39"/>
      <c r="L313" s="25"/>
      <c r="M313" s="187"/>
      <c r="N313" s="187"/>
      <c r="O313" s="187"/>
      <c r="P313" s="187"/>
      <c r="Q313" s="187"/>
      <c r="R313" s="187"/>
      <c r="S313" s="187"/>
      <c r="T313" s="187"/>
      <c r="U313" s="187"/>
      <c r="V313" s="187"/>
      <c r="W313" s="187"/>
      <c r="X313" s="187"/>
      <c r="Y313" s="187"/>
      <c r="Z313" s="187"/>
      <c r="AA313" s="187"/>
      <c r="AB313" s="187"/>
      <c r="AC313" s="187"/>
      <c r="AD313" s="187"/>
      <c r="AE313" s="187"/>
      <c r="AF313" s="187"/>
      <c r="AG313" s="187"/>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c r="BD313" s="187"/>
      <c r="BE313" s="187"/>
      <c r="BF313" s="187"/>
    </row>
    <row r="314" spans="4:58" x14ac:dyDescent="0.25">
      <c r="D314" s="39"/>
      <c r="E314" s="39"/>
      <c r="L314" s="25"/>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c r="BD314" s="187"/>
      <c r="BE314" s="187"/>
      <c r="BF314" s="187"/>
    </row>
    <row r="315" spans="4:58" x14ac:dyDescent="0.25">
      <c r="D315" s="39"/>
      <c r="E315" s="39"/>
      <c r="L315" s="25"/>
      <c r="M315" s="187"/>
      <c r="N315" s="187"/>
      <c r="O315" s="187"/>
      <c r="P315" s="187"/>
      <c r="Q315" s="187"/>
      <c r="R315" s="187"/>
      <c r="S315" s="187"/>
      <c r="T315" s="187"/>
      <c r="U315" s="187"/>
      <c r="V315" s="187"/>
      <c r="W315" s="187"/>
      <c r="X315" s="187"/>
      <c r="Y315" s="187"/>
      <c r="Z315" s="187"/>
      <c r="AA315" s="187"/>
      <c r="AB315" s="187"/>
      <c r="AC315" s="187"/>
      <c r="AD315" s="187"/>
      <c r="AE315" s="187"/>
      <c r="AF315" s="187"/>
      <c r="AG315" s="187"/>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c r="BD315" s="187"/>
      <c r="BE315" s="187"/>
      <c r="BF315" s="187"/>
    </row>
    <row r="316" spans="4:58" x14ac:dyDescent="0.25">
      <c r="D316" s="39"/>
      <c r="E316" s="39"/>
      <c r="L316" s="25"/>
      <c r="M316" s="187"/>
      <c r="N316" s="187"/>
      <c r="O316" s="187"/>
      <c r="P316" s="187"/>
      <c r="Q316" s="187"/>
      <c r="R316" s="187"/>
      <c r="S316" s="187"/>
      <c r="T316" s="187"/>
      <c r="U316" s="187"/>
      <c r="V316" s="187"/>
      <c r="W316" s="187"/>
      <c r="X316" s="187"/>
      <c r="Y316" s="187"/>
      <c r="Z316" s="187"/>
      <c r="AA316" s="187"/>
      <c r="AB316" s="187"/>
      <c r="AC316" s="187"/>
      <c r="AD316" s="187"/>
      <c r="AE316" s="187"/>
      <c r="AF316" s="187"/>
      <c r="AG316" s="187"/>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c r="BD316" s="187"/>
      <c r="BE316" s="187"/>
      <c r="BF316" s="187"/>
    </row>
    <row r="317" spans="4:58" x14ac:dyDescent="0.25">
      <c r="D317" s="39"/>
      <c r="E317" s="39"/>
      <c r="L317" s="25"/>
      <c r="M317" s="187"/>
      <c r="N317" s="187"/>
      <c r="O317" s="187"/>
      <c r="P317" s="187"/>
      <c r="Q317" s="187"/>
      <c r="R317" s="187"/>
      <c r="S317" s="187"/>
      <c r="T317" s="187"/>
      <c r="U317" s="187"/>
      <c r="V317" s="187"/>
      <c r="W317" s="187"/>
      <c r="X317" s="187"/>
      <c r="Y317" s="187"/>
      <c r="Z317" s="187"/>
      <c r="AA317" s="187"/>
      <c r="AB317" s="187"/>
      <c r="AC317" s="187"/>
      <c r="AD317" s="187"/>
      <c r="AE317" s="187"/>
      <c r="AF317" s="187"/>
      <c r="AG317" s="187"/>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c r="BD317" s="187"/>
      <c r="BE317" s="187"/>
      <c r="BF317" s="187"/>
    </row>
    <row r="318" spans="4:58" x14ac:dyDescent="0.25">
      <c r="D318" s="39"/>
      <c r="E318" s="39"/>
      <c r="L318" s="25"/>
      <c r="M318" s="187"/>
      <c r="N318" s="187"/>
      <c r="O318" s="187"/>
      <c r="P318" s="187"/>
      <c r="Q318" s="187"/>
      <c r="R318" s="187"/>
      <c r="S318" s="187"/>
      <c r="T318" s="187"/>
      <c r="U318" s="187"/>
      <c r="V318" s="187"/>
      <c r="W318" s="187"/>
      <c r="X318" s="187"/>
      <c r="Y318" s="187"/>
      <c r="Z318" s="187"/>
      <c r="AA318" s="187"/>
      <c r="AB318" s="187"/>
      <c r="AC318" s="187"/>
      <c r="AD318" s="187"/>
      <c r="AE318" s="187"/>
      <c r="AF318" s="187"/>
      <c r="AG318" s="187"/>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c r="BD318" s="187"/>
      <c r="BE318" s="187"/>
      <c r="BF318" s="187"/>
    </row>
    <row r="319" spans="4:58" x14ac:dyDescent="0.25">
      <c r="D319" s="39"/>
      <c r="E319" s="39"/>
      <c r="L319" s="25"/>
      <c r="M319" s="187"/>
      <c r="N319" s="187"/>
      <c r="O319" s="187"/>
      <c r="P319" s="187"/>
      <c r="Q319" s="187"/>
      <c r="R319" s="187"/>
      <c r="S319" s="187"/>
      <c r="T319" s="187"/>
      <c r="U319" s="187"/>
      <c r="V319" s="187"/>
      <c r="W319" s="187"/>
      <c r="X319" s="187"/>
      <c r="Y319" s="187"/>
      <c r="Z319" s="187"/>
      <c r="AA319" s="187"/>
      <c r="AB319" s="187"/>
      <c r="AC319" s="187"/>
      <c r="AD319" s="187"/>
      <c r="AE319" s="187"/>
      <c r="AF319" s="187"/>
      <c r="AG319" s="187"/>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c r="BD319" s="187"/>
      <c r="BE319" s="187"/>
      <c r="BF319" s="187"/>
    </row>
    <row r="320" spans="4:58" x14ac:dyDescent="0.25">
      <c r="D320" s="39"/>
      <c r="E320" s="39"/>
      <c r="L320" s="25"/>
      <c r="M320" s="187"/>
      <c r="N320" s="187"/>
      <c r="O320" s="187"/>
      <c r="P320" s="187"/>
      <c r="Q320" s="187"/>
      <c r="R320" s="187"/>
      <c r="S320" s="187"/>
      <c r="T320" s="187"/>
      <c r="U320" s="187"/>
      <c r="V320" s="187"/>
      <c r="W320" s="187"/>
      <c r="X320" s="187"/>
      <c r="Y320" s="187"/>
      <c r="Z320" s="187"/>
      <c r="AA320" s="187"/>
      <c r="AB320" s="187"/>
      <c r="AC320" s="187"/>
      <c r="AD320" s="187"/>
      <c r="AE320" s="187"/>
      <c r="AF320" s="187"/>
      <c r="AG320" s="187"/>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c r="BD320" s="187"/>
      <c r="BE320" s="187"/>
      <c r="BF320" s="187"/>
    </row>
    <row r="321" spans="4:58" x14ac:dyDescent="0.25">
      <c r="D321" s="39"/>
      <c r="E321" s="39"/>
      <c r="L321" s="25"/>
      <c r="M321" s="187"/>
      <c r="N321" s="187"/>
      <c r="O321" s="187"/>
      <c r="P321" s="187"/>
      <c r="Q321" s="187"/>
      <c r="R321" s="187"/>
      <c r="S321" s="187"/>
      <c r="T321" s="187"/>
      <c r="U321" s="187"/>
      <c r="V321" s="187"/>
      <c r="W321" s="187"/>
      <c r="X321" s="187"/>
      <c r="Y321" s="187"/>
      <c r="Z321" s="187"/>
      <c r="AA321" s="187"/>
      <c r="AB321" s="187"/>
      <c r="AC321" s="187"/>
      <c r="AD321" s="187"/>
      <c r="AE321" s="187"/>
      <c r="AF321" s="187"/>
      <c r="AG321" s="187"/>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c r="BD321" s="187"/>
      <c r="BE321" s="187"/>
      <c r="BF321" s="187"/>
    </row>
    <row r="322" spans="4:58" x14ac:dyDescent="0.25">
      <c r="D322" s="39"/>
      <c r="E322" s="39"/>
      <c r="L322" s="25"/>
      <c r="M322" s="187"/>
      <c r="N322" s="187"/>
      <c r="O322" s="187"/>
      <c r="P322" s="187"/>
      <c r="Q322" s="187"/>
      <c r="R322" s="187"/>
      <c r="S322" s="187"/>
      <c r="T322" s="187"/>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c r="BD322" s="187"/>
      <c r="BE322" s="187"/>
      <c r="BF322" s="187"/>
    </row>
    <row r="323" spans="4:58" x14ac:dyDescent="0.25">
      <c r="D323" s="39"/>
      <c r="E323" s="39"/>
      <c r="L323" s="25"/>
      <c r="M323" s="187"/>
      <c r="N323" s="187"/>
      <c r="O323" s="187"/>
      <c r="P323" s="187"/>
      <c r="Q323" s="187"/>
      <c r="R323" s="187"/>
      <c r="S323" s="187"/>
      <c r="T323" s="187"/>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c r="BD323" s="187"/>
      <c r="BE323" s="187"/>
      <c r="BF323" s="187"/>
    </row>
    <row r="324" spans="4:58" x14ac:dyDescent="0.25">
      <c r="D324" s="39"/>
      <c r="E324" s="39"/>
      <c r="L324" s="25"/>
      <c r="M324" s="187"/>
      <c r="N324" s="187"/>
      <c r="O324" s="187"/>
      <c r="P324" s="187"/>
      <c r="Q324" s="187"/>
      <c r="R324" s="187"/>
      <c r="S324" s="187"/>
      <c r="T324" s="187"/>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c r="BD324" s="187"/>
      <c r="BE324" s="187"/>
      <c r="BF324" s="187"/>
    </row>
    <row r="325" spans="4:58" x14ac:dyDescent="0.25">
      <c r="D325" s="39"/>
      <c r="E325" s="39"/>
      <c r="L325" s="25"/>
      <c r="M325" s="187"/>
      <c r="N325" s="187"/>
      <c r="O325" s="187"/>
      <c r="P325" s="187"/>
      <c r="Q325" s="187"/>
      <c r="R325" s="187"/>
      <c r="S325" s="187"/>
      <c r="T325" s="187"/>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c r="BD325" s="187"/>
      <c r="BE325" s="187"/>
      <c r="BF325" s="187"/>
    </row>
    <row r="326" spans="4:58" x14ac:dyDescent="0.25">
      <c r="D326" s="39"/>
      <c r="E326" s="39"/>
      <c r="L326" s="25"/>
      <c r="M326" s="187"/>
      <c r="N326" s="187"/>
      <c r="O326" s="187"/>
      <c r="P326" s="187"/>
      <c r="Q326" s="187"/>
      <c r="R326" s="187"/>
      <c r="S326" s="187"/>
      <c r="T326" s="187"/>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c r="BD326" s="187"/>
      <c r="BE326" s="187"/>
      <c r="BF326" s="187"/>
    </row>
    <row r="327" spans="4:58" x14ac:dyDescent="0.25">
      <c r="D327" s="39"/>
      <c r="E327" s="39"/>
      <c r="L327" s="25"/>
      <c r="M327" s="187"/>
      <c r="N327" s="187"/>
      <c r="O327" s="187"/>
      <c r="P327" s="187"/>
      <c r="Q327" s="187"/>
      <c r="R327" s="187"/>
      <c r="S327" s="187"/>
      <c r="T327" s="187"/>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c r="BD327" s="187"/>
      <c r="BE327" s="187"/>
      <c r="BF327" s="187"/>
    </row>
    <row r="328" spans="4:58" x14ac:dyDescent="0.25">
      <c r="D328" s="39"/>
      <c r="E328" s="39"/>
      <c r="L328" s="25"/>
      <c r="M328" s="187"/>
      <c r="N328" s="187"/>
      <c r="O328" s="187"/>
      <c r="P328" s="187"/>
      <c r="Q328" s="187"/>
      <c r="R328" s="187"/>
      <c r="S328" s="187"/>
      <c r="T328" s="187"/>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c r="BD328" s="187"/>
      <c r="BE328" s="187"/>
      <c r="BF328" s="187"/>
    </row>
    <row r="329" spans="4:58" x14ac:dyDescent="0.25">
      <c r="D329" s="39"/>
      <c r="E329" s="39"/>
      <c r="L329" s="25"/>
      <c r="M329" s="187"/>
      <c r="N329" s="187"/>
      <c r="O329" s="187"/>
      <c r="P329" s="187"/>
      <c r="Q329" s="187"/>
      <c r="R329" s="187"/>
      <c r="S329" s="187"/>
      <c r="T329" s="187"/>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c r="BD329" s="187"/>
      <c r="BE329" s="187"/>
      <c r="BF329" s="187"/>
    </row>
    <row r="330" spans="4:58" x14ac:dyDescent="0.25">
      <c r="D330" s="39"/>
      <c r="E330" s="39"/>
      <c r="L330" s="25"/>
      <c r="M330" s="187"/>
      <c r="N330" s="187"/>
      <c r="O330" s="187"/>
      <c r="P330" s="187"/>
      <c r="Q330" s="187"/>
      <c r="R330" s="187"/>
      <c r="S330" s="187"/>
      <c r="T330" s="187"/>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c r="BD330" s="187"/>
      <c r="BE330" s="187"/>
      <c r="BF330" s="187"/>
    </row>
    <row r="331" spans="4:58" x14ac:dyDescent="0.25">
      <c r="D331" s="39"/>
      <c r="E331" s="39"/>
      <c r="L331" s="25"/>
      <c r="M331" s="187"/>
      <c r="N331" s="187"/>
      <c r="O331" s="187"/>
      <c r="P331" s="187"/>
      <c r="Q331" s="187"/>
      <c r="R331" s="187"/>
      <c r="S331" s="187"/>
      <c r="T331" s="187"/>
      <c r="U331" s="187"/>
      <c r="V331" s="187"/>
      <c r="W331" s="187"/>
      <c r="X331" s="187"/>
      <c r="Y331" s="187"/>
      <c r="Z331" s="187"/>
      <c r="AA331" s="187"/>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c r="BD331" s="187"/>
      <c r="BE331" s="187"/>
      <c r="BF331" s="187"/>
    </row>
    <row r="332" spans="4:58" x14ac:dyDescent="0.25">
      <c r="D332" s="39"/>
      <c r="E332" s="39"/>
      <c r="L332" s="25"/>
      <c r="M332" s="187"/>
      <c r="N332" s="187"/>
      <c r="O332" s="187"/>
      <c r="P332" s="187"/>
      <c r="Q332" s="187"/>
      <c r="R332" s="187"/>
      <c r="S332" s="187"/>
      <c r="T332" s="187"/>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c r="BD332" s="187"/>
      <c r="BE332" s="187"/>
      <c r="BF332" s="187"/>
    </row>
    <row r="333" spans="4:58" x14ac:dyDescent="0.25">
      <c r="D333" s="39"/>
      <c r="E333" s="39"/>
      <c r="L333" s="25"/>
      <c r="M333" s="187"/>
      <c r="N333" s="187"/>
      <c r="O333" s="187"/>
      <c r="P333" s="187"/>
      <c r="Q333" s="187"/>
      <c r="R333" s="187"/>
      <c r="S333" s="187"/>
      <c r="T333" s="187"/>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c r="BD333" s="187"/>
      <c r="BE333" s="187"/>
      <c r="BF333" s="187"/>
    </row>
    <row r="334" spans="4:58" x14ac:dyDescent="0.25">
      <c r="D334" s="39"/>
      <c r="E334" s="39"/>
      <c r="L334" s="25"/>
      <c r="M334" s="187"/>
      <c r="N334" s="187"/>
      <c r="O334" s="187"/>
      <c r="P334" s="187"/>
      <c r="Q334" s="187"/>
      <c r="R334" s="187"/>
      <c r="S334" s="187"/>
      <c r="T334" s="187"/>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c r="BD334" s="187"/>
      <c r="BE334" s="187"/>
      <c r="BF334" s="187"/>
    </row>
    <row r="335" spans="4:58" x14ac:dyDescent="0.25">
      <c r="D335" s="39"/>
      <c r="E335" s="39"/>
      <c r="L335" s="25"/>
      <c r="M335" s="187"/>
      <c r="N335" s="187"/>
      <c r="O335" s="187"/>
      <c r="P335" s="187"/>
      <c r="Q335" s="187"/>
      <c r="R335" s="187"/>
      <c r="S335" s="187"/>
      <c r="T335" s="187"/>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c r="BD335" s="187"/>
      <c r="BE335" s="187"/>
      <c r="BF335" s="187"/>
    </row>
    <row r="336" spans="4:58" x14ac:dyDescent="0.25">
      <c r="D336" s="39"/>
      <c r="E336" s="39"/>
      <c r="L336" s="25"/>
      <c r="M336" s="187"/>
      <c r="N336" s="187"/>
      <c r="O336" s="187"/>
      <c r="P336" s="187"/>
      <c r="Q336" s="187"/>
      <c r="R336" s="187"/>
      <c r="S336" s="187"/>
      <c r="T336" s="187"/>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c r="BD336" s="187"/>
      <c r="BE336" s="187"/>
      <c r="BF336" s="187"/>
    </row>
    <row r="337" spans="1:60" x14ac:dyDescent="0.25">
      <c r="D337" s="39"/>
      <c r="E337" s="39"/>
      <c r="L337" s="25"/>
      <c r="M337" s="187"/>
      <c r="N337" s="187"/>
      <c r="O337" s="187"/>
      <c r="P337" s="187"/>
      <c r="Q337" s="187"/>
      <c r="R337" s="187"/>
      <c r="S337" s="187"/>
      <c r="T337" s="187"/>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c r="BD337" s="187"/>
      <c r="BE337" s="187"/>
      <c r="BF337" s="187"/>
    </row>
    <row r="338" spans="1:60" x14ac:dyDescent="0.25">
      <c r="D338" s="39"/>
      <c r="E338" s="39"/>
      <c r="L338" s="25"/>
      <c r="M338" s="187"/>
      <c r="N338" s="187"/>
      <c r="O338" s="187"/>
      <c r="P338" s="187"/>
      <c r="Q338" s="187"/>
      <c r="R338" s="187"/>
      <c r="S338" s="187"/>
      <c r="T338" s="187"/>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c r="BD338" s="187"/>
      <c r="BE338" s="187"/>
      <c r="BF338" s="187"/>
    </row>
    <row r="339" spans="1:60" x14ac:dyDescent="0.25">
      <c r="D339" s="39"/>
      <c r="E339" s="39"/>
      <c r="L339" s="25"/>
      <c r="M339" s="187"/>
      <c r="N339" s="187"/>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c r="BD339" s="187"/>
      <c r="BE339" s="187"/>
      <c r="BF339" s="187"/>
    </row>
    <row r="340" spans="1:60" s="361" customFormat="1" x14ac:dyDescent="0.25">
      <c r="A340" s="186"/>
      <c r="B340" s="43"/>
      <c r="C340" s="186"/>
      <c r="D340" s="39"/>
      <c r="E340" s="39"/>
      <c r="F340" s="186"/>
      <c r="G340" s="186"/>
      <c r="H340" s="186"/>
      <c r="I340" s="186"/>
      <c r="J340" s="186"/>
      <c r="K340" s="186"/>
      <c r="L340" s="25"/>
      <c r="M340" s="187"/>
      <c r="N340" s="187"/>
      <c r="O340" s="187"/>
      <c r="P340" s="187"/>
      <c r="Q340" s="187"/>
      <c r="R340" s="187"/>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c r="BD340" s="187"/>
      <c r="BE340" s="187"/>
      <c r="BF340" s="187"/>
      <c r="BG340" s="186"/>
    </row>
    <row r="341" spans="1:60" s="361" customFormat="1" x14ac:dyDescent="0.25">
      <c r="A341" s="186"/>
      <c r="B341" s="43"/>
      <c r="C341" s="186"/>
      <c r="D341" s="39"/>
      <c r="E341" s="39"/>
      <c r="F341" s="186"/>
      <c r="G341" s="186"/>
      <c r="H341" s="186"/>
      <c r="I341" s="186"/>
      <c r="J341" s="186"/>
      <c r="K341" s="186"/>
      <c r="L341" s="25"/>
      <c r="M341" s="187"/>
      <c r="N341" s="187"/>
      <c r="O341" s="187"/>
      <c r="P341" s="187"/>
      <c r="Q341" s="187"/>
      <c r="R341" s="187"/>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c r="BD341" s="187"/>
      <c r="BE341" s="187"/>
      <c r="BF341" s="187"/>
      <c r="BG341" s="186"/>
    </row>
    <row r="342" spans="1:60" s="361" customFormat="1" x14ac:dyDescent="0.25">
      <c r="A342" s="186"/>
      <c r="B342" s="43"/>
      <c r="C342" s="186"/>
      <c r="D342" s="39"/>
      <c r="E342" s="39"/>
      <c r="F342" s="186"/>
      <c r="G342" s="186"/>
      <c r="H342" s="186"/>
      <c r="I342" s="186"/>
      <c r="J342" s="186"/>
      <c r="K342" s="186"/>
      <c r="L342" s="25"/>
      <c r="M342" s="187"/>
      <c r="N342" s="187"/>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c r="BD342" s="187"/>
      <c r="BE342" s="187"/>
      <c r="BF342" s="187"/>
      <c r="BG342" s="186"/>
    </row>
    <row r="343" spans="1:60" s="361" customFormat="1" x14ac:dyDescent="0.25">
      <c r="A343" s="186"/>
      <c r="B343" s="43"/>
      <c r="C343" s="186"/>
      <c r="D343" s="39"/>
      <c r="E343" s="39"/>
      <c r="F343" s="186"/>
      <c r="G343" s="186"/>
      <c r="H343" s="186"/>
      <c r="I343" s="186"/>
      <c r="J343" s="186"/>
      <c r="K343" s="186"/>
      <c r="L343" s="25"/>
      <c r="M343" s="187"/>
      <c r="N343" s="187"/>
      <c r="O343" s="187"/>
      <c r="P343" s="187"/>
      <c r="Q343" s="187"/>
      <c r="R343" s="187"/>
      <c r="S343" s="187"/>
      <c r="T343" s="187"/>
      <c r="U343" s="187"/>
      <c r="V343" s="187"/>
      <c r="W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c r="BD343" s="187"/>
      <c r="BE343" s="187"/>
      <c r="BF343" s="187"/>
      <c r="BG343" s="186"/>
    </row>
    <row r="344" spans="1:60" s="361" customFormat="1" x14ac:dyDescent="0.25">
      <c r="A344" s="186"/>
      <c r="B344" s="43"/>
      <c r="C344" s="186"/>
      <c r="D344" s="39"/>
      <c r="E344" s="39"/>
      <c r="F344" s="186"/>
      <c r="G344" s="186"/>
      <c r="H344" s="186"/>
      <c r="I344" s="186"/>
      <c r="J344" s="186"/>
      <c r="K344" s="186"/>
      <c r="L344" s="25"/>
      <c r="M344" s="187"/>
      <c r="N344" s="187"/>
      <c r="O344" s="187"/>
      <c r="P344" s="187"/>
      <c r="Q344" s="187"/>
      <c r="R344" s="187"/>
      <c r="S344" s="187"/>
      <c r="T344" s="187"/>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c r="BD344" s="187"/>
      <c r="BE344" s="187"/>
      <c r="BF344" s="187"/>
      <c r="BG344" s="186"/>
    </row>
    <row r="345" spans="1:60" s="361" customFormat="1" x14ac:dyDescent="0.25">
      <c r="A345" s="186"/>
      <c r="B345" s="43"/>
      <c r="C345" s="186"/>
      <c r="D345" s="39"/>
      <c r="E345" s="39"/>
      <c r="F345" s="186"/>
      <c r="G345" s="186"/>
      <c r="H345" s="186"/>
      <c r="I345" s="186"/>
      <c r="J345" s="186"/>
      <c r="K345" s="186"/>
      <c r="L345" s="25"/>
      <c r="M345" s="187"/>
      <c r="N345" s="187"/>
      <c r="O345" s="187"/>
      <c r="P345" s="187"/>
      <c r="Q345" s="187"/>
      <c r="R345" s="187"/>
      <c r="S345" s="187"/>
      <c r="T345" s="187"/>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c r="BD345" s="187"/>
      <c r="BE345" s="187"/>
      <c r="BF345" s="187"/>
      <c r="BG345" s="186"/>
    </row>
    <row r="346" spans="1:60" s="361" customFormat="1" x14ac:dyDescent="0.25">
      <c r="A346" s="186"/>
      <c r="B346" s="43"/>
      <c r="C346" s="186"/>
      <c r="D346" s="39"/>
      <c r="E346" s="39"/>
      <c r="F346" s="186"/>
      <c r="G346" s="186"/>
      <c r="H346" s="186"/>
      <c r="I346" s="186"/>
      <c r="J346" s="186"/>
      <c r="K346" s="186"/>
      <c r="L346" s="25"/>
      <c r="M346" s="187"/>
      <c r="N346" s="187"/>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c r="BD346" s="187"/>
      <c r="BE346" s="187"/>
      <c r="BF346" s="187"/>
      <c r="BG346" s="186"/>
    </row>
    <row r="347" spans="1:60" s="361" customFormat="1" x14ac:dyDescent="0.25">
      <c r="A347" s="186"/>
      <c r="B347" s="43"/>
      <c r="C347" s="186"/>
      <c r="D347" s="39"/>
      <c r="E347" s="39"/>
      <c r="F347" s="186"/>
      <c r="G347" s="186"/>
      <c r="H347" s="186"/>
      <c r="I347" s="186"/>
      <c r="J347" s="186"/>
      <c r="K347" s="186"/>
      <c r="L347" s="25"/>
      <c r="M347" s="187"/>
      <c r="N347" s="187"/>
      <c r="O347" s="187"/>
      <c r="P347" s="187"/>
      <c r="Q347" s="187"/>
      <c r="R347" s="187"/>
      <c r="S347" s="187"/>
      <c r="T347" s="187"/>
      <c r="U347" s="187"/>
      <c r="V347" s="187"/>
      <c r="W347" s="187"/>
      <c r="X347" s="187"/>
      <c r="Y347" s="187"/>
      <c r="Z347" s="187"/>
      <c r="AA347" s="187"/>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c r="BD347" s="187"/>
      <c r="BE347" s="187"/>
      <c r="BF347" s="187"/>
      <c r="BG347" s="186"/>
    </row>
    <row r="348" spans="1:60" s="361" customFormat="1" x14ac:dyDescent="0.25">
      <c r="A348" s="186"/>
      <c r="B348" s="43"/>
      <c r="C348" s="186"/>
      <c r="D348" s="39"/>
      <c r="E348" s="39"/>
      <c r="F348" s="186"/>
      <c r="G348" s="186"/>
      <c r="H348" s="186"/>
      <c r="I348" s="186"/>
      <c r="J348" s="186"/>
      <c r="K348" s="186"/>
      <c r="L348" s="25"/>
      <c r="M348" s="187"/>
      <c r="N348" s="187"/>
      <c r="O348" s="187"/>
      <c r="P348" s="187"/>
      <c r="Q348" s="187"/>
      <c r="R348" s="187"/>
      <c r="S348" s="187"/>
      <c r="T348" s="187"/>
      <c r="U348" s="187"/>
      <c r="V348" s="187"/>
      <c r="W348" s="187"/>
      <c r="X348" s="187"/>
      <c r="Y348" s="187"/>
      <c r="Z348" s="187"/>
      <c r="AA348" s="187"/>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c r="BD348" s="187"/>
      <c r="BE348" s="187"/>
      <c r="BF348" s="187"/>
      <c r="BG348" s="186"/>
    </row>
    <row r="349" spans="1:60" s="361" customFormat="1" x14ac:dyDescent="0.25">
      <c r="A349" s="186"/>
      <c r="B349" s="43"/>
      <c r="C349" s="186"/>
      <c r="D349" s="39"/>
      <c r="E349" s="39"/>
      <c r="F349" s="186"/>
      <c r="G349" s="186"/>
      <c r="H349" s="186"/>
      <c r="I349" s="186"/>
      <c r="J349" s="186"/>
      <c r="K349" s="186"/>
      <c r="L349" s="25"/>
      <c r="M349" s="187"/>
      <c r="N349" s="187"/>
      <c r="O349" s="187"/>
      <c r="P349" s="187"/>
      <c r="Q349" s="187"/>
      <c r="R349" s="187"/>
      <c r="S349" s="187"/>
      <c r="T349" s="187"/>
      <c r="U349" s="187"/>
      <c r="V349" s="187"/>
      <c r="W349" s="187"/>
      <c r="X349" s="187"/>
      <c r="Y349" s="187"/>
      <c r="Z349" s="187"/>
      <c r="AA349" s="187"/>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c r="BD349" s="187"/>
      <c r="BE349" s="187"/>
      <c r="BF349" s="187"/>
      <c r="BG349" s="186"/>
    </row>
    <row r="350" spans="1:60" s="361" customFormat="1" x14ac:dyDescent="0.25">
      <c r="A350" s="186"/>
      <c r="B350" s="43"/>
      <c r="C350" s="186"/>
      <c r="D350" s="39"/>
      <c r="E350" s="39"/>
      <c r="F350" s="186"/>
      <c r="G350" s="186"/>
      <c r="H350" s="186"/>
      <c r="I350" s="186"/>
      <c r="J350" s="186"/>
      <c r="K350" s="186"/>
      <c r="L350" s="25"/>
      <c r="M350" s="187"/>
      <c r="N350" s="187"/>
      <c r="O350" s="187"/>
      <c r="P350" s="187"/>
      <c r="Q350" s="187"/>
      <c r="R350" s="187"/>
      <c r="S350" s="187"/>
      <c r="T350" s="187"/>
      <c r="U350" s="187"/>
      <c r="V350" s="187"/>
      <c r="W350" s="187"/>
      <c r="X350" s="187"/>
      <c r="Y350" s="187"/>
      <c r="Z350" s="187"/>
      <c r="AA350" s="187"/>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c r="BD350" s="187"/>
      <c r="BE350" s="187"/>
      <c r="BF350" s="187"/>
      <c r="BG350" s="186"/>
    </row>
    <row r="351" spans="1:60" s="361" customFormat="1" x14ac:dyDescent="0.25">
      <c r="A351" s="186"/>
      <c r="B351" s="43"/>
      <c r="C351" s="186"/>
      <c r="D351" s="30"/>
      <c r="E351" s="30"/>
      <c r="F351" s="40"/>
      <c r="G351" s="31"/>
      <c r="H351" s="30"/>
      <c r="I351" s="23"/>
      <c r="J351" s="31"/>
      <c r="K351" s="30"/>
      <c r="L351" s="23"/>
      <c r="M351" s="23"/>
      <c r="N351" s="23"/>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36"/>
      <c r="BH351" s="356"/>
    </row>
    <row r="352" spans="1:60" s="361" customFormat="1" x14ac:dyDescent="0.25">
      <c r="A352" s="186"/>
      <c r="B352" s="43"/>
      <c r="C352" s="186"/>
      <c r="D352" s="30"/>
      <c r="E352" s="30"/>
      <c r="F352" s="40"/>
      <c r="G352" s="31"/>
      <c r="H352" s="30"/>
      <c r="I352" s="23"/>
      <c r="J352" s="31"/>
      <c r="K352" s="30"/>
      <c r="L352" s="23"/>
      <c r="M352" s="23"/>
      <c r="N352" s="23"/>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36"/>
      <c r="BH352" s="356"/>
    </row>
    <row r="353" spans="1:60" s="361" customFormat="1" x14ac:dyDescent="0.25">
      <c r="A353" s="186"/>
      <c r="B353" s="43"/>
      <c r="C353" s="186"/>
      <c r="D353" s="30"/>
      <c r="E353" s="30"/>
      <c r="F353" s="40"/>
      <c r="G353" s="31"/>
      <c r="H353" s="30"/>
      <c r="I353" s="23"/>
      <c r="J353" s="31"/>
      <c r="K353" s="30"/>
      <c r="L353" s="23"/>
      <c r="M353" s="23"/>
      <c r="N353" s="23"/>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36"/>
      <c r="BH353" s="356"/>
    </row>
    <row r="354" spans="1:60" s="361" customFormat="1" x14ac:dyDescent="0.25">
      <c r="A354" s="186"/>
      <c r="B354" s="43"/>
      <c r="C354" s="186"/>
      <c r="D354" s="30"/>
      <c r="E354" s="30"/>
      <c r="F354" s="40"/>
      <c r="G354" s="31"/>
      <c r="H354" s="30"/>
      <c r="I354" s="23"/>
      <c r="J354" s="31"/>
      <c r="K354" s="30"/>
      <c r="L354" s="23"/>
      <c r="M354" s="23"/>
      <c r="N354" s="23"/>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36"/>
      <c r="BH354" s="356"/>
    </row>
    <row r="355" spans="1:60" s="361" customFormat="1" x14ac:dyDescent="0.25">
      <c r="A355" s="186"/>
      <c r="B355" s="43"/>
      <c r="C355" s="186"/>
      <c r="D355" s="30"/>
      <c r="E355" s="30"/>
      <c r="F355" s="40"/>
      <c r="G355" s="31"/>
      <c r="H355" s="30"/>
      <c r="I355" s="23"/>
      <c r="J355" s="31"/>
      <c r="K355" s="30"/>
      <c r="L355" s="23"/>
      <c r="M355" s="23"/>
      <c r="N355" s="23"/>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36"/>
      <c r="BH355" s="356"/>
    </row>
    <row r="356" spans="1:60" s="361" customFormat="1" x14ac:dyDescent="0.25">
      <c r="A356" s="186"/>
      <c r="B356" s="43"/>
      <c r="C356" s="186"/>
      <c r="D356" s="30"/>
      <c r="E356" s="30"/>
      <c r="F356" s="40"/>
      <c r="G356" s="31"/>
      <c r="H356" s="30"/>
      <c r="I356" s="23"/>
      <c r="J356" s="31"/>
      <c r="K356" s="30"/>
      <c r="L356" s="23"/>
      <c r="M356" s="23"/>
      <c r="N356" s="23"/>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36"/>
      <c r="BH356" s="356"/>
    </row>
    <row r="357" spans="1:60" s="361" customFormat="1" x14ac:dyDescent="0.25">
      <c r="A357" s="186"/>
      <c r="B357" s="43"/>
      <c r="C357" s="186"/>
      <c r="D357" s="30"/>
      <c r="E357" s="30"/>
      <c r="F357" s="40"/>
      <c r="G357" s="31"/>
      <c r="H357" s="30"/>
      <c r="I357" s="23"/>
      <c r="J357" s="31"/>
      <c r="K357" s="30"/>
      <c r="L357" s="23"/>
      <c r="M357" s="23"/>
      <c r="N357" s="23"/>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36"/>
      <c r="BH357" s="356"/>
    </row>
    <row r="358" spans="1:60" s="361" customFormat="1" x14ac:dyDescent="0.25">
      <c r="A358" s="186"/>
      <c r="B358" s="43"/>
      <c r="C358" s="186"/>
      <c r="D358" s="30"/>
      <c r="E358" s="30"/>
      <c r="F358" s="40"/>
      <c r="G358" s="31"/>
      <c r="H358" s="30"/>
      <c r="I358" s="23"/>
      <c r="J358" s="31"/>
      <c r="K358" s="30"/>
      <c r="L358" s="23"/>
      <c r="M358" s="23"/>
      <c r="N358" s="23"/>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36"/>
      <c r="BH358" s="356"/>
    </row>
    <row r="359" spans="1:60" s="361" customFormat="1" x14ac:dyDescent="0.25">
      <c r="A359" s="186"/>
      <c r="B359" s="43"/>
      <c r="C359" s="186"/>
      <c r="D359" s="30"/>
      <c r="E359" s="30"/>
      <c r="F359" s="40"/>
      <c r="G359" s="31"/>
      <c r="H359" s="30"/>
      <c r="I359" s="23"/>
      <c r="J359" s="31"/>
      <c r="K359" s="30"/>
      <c r="L359" s="23"/>
      <c r="M359" s="23"/>
      <c r="N359" s="23"/>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36"/>
      <c r="BH359" s="356"/>
    </row>
    <row r="360" spans="1:60" s="361" customFormat="1" x14ac:dyDescent="0.25">
      <c r="A360" s="186"/>
      <c r="B360" s="43"/>
      <c r="C360" s="186"/>
      <c r="D360" s="30"/>
      <c r="E360" s="30"/>
      <c r="F360" s="40"/>
      <c r="G360" s="31"/>
      <c r="H360" s="30"/>
      <c r="I360" s="23"/>
      <c r="J360" s="31"/>
      <c r="K360" s="30"/>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36"/>
      <c r="BH360" s="356"/>
    </row>
    <row r="361" spans="1:60" s="361" customFormat="1" x14ac:dyDescent="0.25">
      <c r="A361" s="186"/>
      <c r="B361" s="43"/>
      <c r="C361" s="186"/>
      <c r="D361" s="30"/>
      <c r="E361" s="30"/>
      <c r="F361" s="40"/>
      <c r="G361" s="31"/>
      <c r="H361" s="30"/>
      <c r="I361" s="23"/>
      <c r="J361" s="31"/>
      <c r="K361" s="30"/>
      <c r="L361" s="23"/>
      <c r="M361" s="23"/>
      <c r="N361" s="23"/>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36"/>
      <c r="BH361" s="356"/>
    </row>
    <row r="362" spans="1:60" s="361" customFormat="1" x14ac:dyDescent="0.25">
      <c r="A362" s="186"/>
      <c r="B362" s="43"/>
      <c r="C362" s="186"/>
      <c r="D362" s="30"/>
      <c r="E362" s="30"/>
      <c r="F362" s="40"/>
      <c r="G362" s="31"/>
      <c r="H362" s="30"/>
      <c r="I362" s="23"/>
      <c r="J362" s="31"/>
      <c r="K362" s="30"/>
      <c r="L362" s="23"/>
      <c r="M362" s="23"/>
      <c r="N362" s="23"/>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36"/>
      <c r="BH362" s="356"/>
    </row>
    <row r="363" spans="1:60" s="361" customFormat="1" x14ac:dyDescent="0.25">
      <c r="A363" s="186"/>
      <c r="B363" s="43"/>
      <c r="C363" s="186"/>
      <c r="D363" s="30"/>
      <c r="E363" s="30"/>
      <c r="F363" s="40"/>
      <c r="G363" s="31"/>
      <c r="H363" s="30"/>
      <c r="I363" s="23"/>
      <c r="J363" s="31"/>
      <c r="K363" s="30"/>
      <c r="L363" s="23"/>
      <c r="M363" s="23"/>
      <c r="N363" s="23"/>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36"/>
      <c r="BH363" s="356"/>
    </row>
    <row r="364" spans="1:60" s="361" customFormat="1" x14ac:dyDescent="0.25">
      <c r="A364" s="186"/>
      <c r="B364" s="43"/>
      <c r="C364" s="186"/>
      <c r="D364" s="30"/>
      <c r="E364" s="30"/>
      <c r="F364" s="40"/>
      <c r="G364" s="31"/>
      <c r="H364" s="30"/>
      <c r="I364" s="23"/>
      <c r="J364" s="31"/>
      <c r="K364" s="30"/>
      <c r="L364" s="23"/>
      <c r="M364" s="23"/>
      <c r="N364" s="23"/>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36"/>
      <c r="BH364" s="356"/>
    </row>
    <row r="365" spans="1:60" s="361" customFormat="1" x14ac:dyDescent="0.25">
      <c r="A365" s="186"/>
      <c r="B365" s="43"/>
      <c r="C365" s="186"/>
      <c r="D365" s="30"/>
      <c r="E365" s="30"/>
      <c r="F365" s="40"/>
      <c r="G365" s="31"/>
      <c r="H365" s="30"/>
      <c r="I365" s="23"/>
      <c r="J365" s="31"/>
      <c r="K365" s="30"/>
      <c r="L365" s="23"/>
      <c r="M365" s="23"/>
      <c r="N365" s="23"/>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36"/>
      <c r="BH365" s="356"/>
    </row>
    <row r="366" spans="1:60" s="361" customFormat="1" x14ac:dyDescent="0.25">
      <c r="A366" s="186"/>
      <c r="B366" s="43"/>
      <c r="C366" s="186"/>
      <c r="D366" s="30"/>
      <c r="E366" s="30"/>
      <c r="F366" s="40"/>
      <c r="G366" s="31"/>
      <c r="H366" s="30"/>
      <c r="I366" s="23"/>
      <c r="J366" s="31"/>
      <c r="K366" s="30"/>
      <c r="L366" s="23"/>
      <c r="M366" s="23"/>
      <c r="N366" s="23"/>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36"/>
      <c r="BH366" s="356"/>
    </row>
    <row r="367" spans="1:60" s="361" customFormat="1" x14ac:dyDescent="0.25">
      <c r="A367" s="186"/>
      <c r="B367" s="43"/>
      <c r="C367" s="186"/>
      <c r="D367" s="30"/>
      <c r="E367" s="30"/>
      <c r="F367" s="40"/>
      <c r="G367" s="31"/>
      <c r="H367" s="30"/>
      <c r="I367" s="23"/>
      <c r="J367" s="31"/>
      <c r="K367" s="30"/>
      <c r="L367" s="23"/>
      <c r="M367" s="23"/>
      <c r="N367" s="23"/>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36"/>
      <c r="BH367" s="356"/>
    </row>
    <row r="368" spans="1:60" s="361" customFormat="1" x14ac:dyDescent="0.25">
      <c r="A368" s="186"/>
      <c r="B368" s="43"/>
      <c r="C368" s="186"/>
      <c r="D368" s="30"/>
      <c r="E368" s="30"/>
      <c r="F368" s="40"/>
      <c r="G368" s="31"/>
      <c r="H368" s="30"/>
      <c r="I368" s="23"/>
      <c r="J368" s="31"/>
      <c r="K368" s="30"/>
      <c r="L368" s="23"/>
      <c r="M368" s="23"/>
      <c r="N368" s="23"/>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36"/>
      <c r="BH368" s="356"/>
    </row>
    <row r="369" spans="1:60" s="361" customFormat="1" x14ac:dyDescent="0.25">
      <c r="A369" s="186"/>
      <c r="B369" s="43"/>
      <c r="C369" s="186"/>
      <c r="D369" s="30"/>
      <c r="E369" s="30"/>
      <c r="F369" s="40"/>
      <c r="G369" s="31"/>
      <c r="H369" s="30"/>
      <c r="I369" s="23"/>
      <c r="J369" s="31"/>
      <c r="K369" s="30"/>
      <c r="L369" s="23"/>
      <c r="M369" s="23"/>
      <c r="N369" s="23"/>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36"/>
      <c r="BH369" s="356"/>
    </row>
    <row r="370" spans="1:60" s="361" customFormat="1" x14ac:dyDescent="0.25">
      <c r="A370" s="186"/>
      <c r="B370" s="43"/>
      <c r="C370" s="186"/>
      <c r="D370" s="30"/>
      <c r="E370" s="30"/>
      <c r="F370" s="40"/>
      <c r="G370" s="31"/>
      <c r="H370" s="30"/>
      <c r="I370" s="23"/>
      <c r="J370" s="31"/>
      <c r="K370" s="30"/>
      <c r="L370" s="23"/>
      <c r="M370" s="23"/>
      <c r="N370" s="23"/>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36"/>
      <c r="BH370" s="356"/>
    </row>
    <row r="371" spans="1:60" s="361" customFormat="1" x14ac:dyDescent="0.25">
      <c r="A371" s="186"/>
      <c r="B371" s="43"/>
      <c r="C371" s="186"/>
      <c r="D371" s="30"/>
      <c r="E371" s="30"/>
      <c r="F371" s="40"/>
      <c r="G371" s="31"/>
      <c r="H371" s="30"/>
      <c r="I371" s="23"/>
      <c r="J371" s="31"/>
      <c r="K371" s="30"/>
      <c r="L371" s="23"/>
      <c r="M371" s="23"/>
      <c r="N371" s="23"/>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36"/>
      <c r="BH371" s="356"/>
    </row>
    <row r="372" spans="1:60" s="361" customFormat="1" x14ac:dyDescent="0.25">
      <c r="A372" s="186"/>
      <c r="B372" s="43"/>
      <c r="C372" s="186"/>
      <c r="D372" s="30"/>
      <c r="E372" s="30"/>
      <c r="F372" s="40"/>
      <c r="G372" s="31"/>
      <c r="H372" s="30"/>
      <c r="I372" s="23"/>
      <c r="J372" s="31"/>
      <c r="K372" s="30"/>
      <c r="L372" s="23"/>
      <c r="M372" s="23"/>
      <c r="N372" s="23"/>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36"/>
      <c r="BH372" s="356"/>
    </row>
    <row r="373" spans="1:60" s="361" customFormat="1" x14ac:dyDescent="0.25">
      <c r="A373" s="186"/>
      <c r="B373" s="43"/>
      <c r="C373" s="186"/>
      <c r="D373" s="30"/>
      <c r="E373" s="30"/>
      <c r="F373" s="40"/>
      <c r="G373" s="31"/>
      <c r="H373" s="30"/>
      <c r="I373" s="23"/>
      <c r="J373" s="31"/>
      <c r="K373" s="30"/>
      <c r="L373" s="23"/>
      <c r="M373" s="23"/>
      <c r="N373" s="23"/>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36"/>
      <c r="BH373" s="356"/>
    </row>
    <row r="374" spans="1:60" s="361" customFormat="1" x14ac:dyDescent="0.25">
      <c r="A374" s="186"/>
      <c r="B374" s="43"/>
      <c r="C374" s="186"/>
      <c r="D374" s="30"/>
      <c r="E374" s="30"/>
      <c r="F374" s="40"/>
      <c r="G374" s="31"/>
      <c r="H374" s="30"/>
      <c r="I374" s="23"/>
      <c r="J374" s="31"/>
      <c r="K374" s="30"/>
      <c r="L374" s="23"/>
      <c r="M374" s="23"/>
      <c r="N374" s="23"/>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36"/>
      <c r="BH374" s="356"/>
    </row>
    <row r="375" spans="1:60" s="361" customFormat="1" x14ac:dyDescent="0.25">
      <c r="A375" s="186"/>
      <c r="B375" s="43"/>
      <c r="C375" s="186"/>
      <c r="D375" s="30"/>
      <c r="E375" s="30"/>
      <c r="F375" s="40"/>
      <c r="G375" s="31"/>
      <c r="H375" s="30"/>
      <c r="I375" s="23"/>
      <c r="J375" s="31"/>
      <c r="K375" s="30"/>
      <c r="L375" s="23"/>
      <c r="M375" s="23"/>
      <c r="N375" s="23"/>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36"/>
      <c r="BH375" s="356"/>
    </row>
    <row r="376" spans="1:60" s="361" customFormat="1" x14ac:dyDescent="0.25">
      <c r="A376" s="186"/>
      <c r="B376" s="43"/>
      <c r="C376" s="186"/>
      <c r="D376" s="30"/>
      <c r="E376" s="30"/>
      <c r="F376" s="40"/>
      <c r="G376" s="31"/>
      <c r="H376" s="30"/>
      <c r="I376" s="23"/>
      <c r="J376" s="31"/>
      <c r="K376" s="30"/>
      <c r="L376" s="23"/>
      <c r="M376" s="23"/>
      <c r="N376" s="23"/>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36"/>
      <c r="BH376" s="356"/>
    </row>
    <row r="377" spans="1:60" s="361" customFormat="1" x14ac:dyDescent="0.25">
      <c r="A377" s="186"/>
      <c r="B377" s="43"/>
      <c r="C377" s="186"/>
      <c r="D377" s="30"/>
      <c r="E377" s="30"/>
      <c r="F377" s="40"/>
      <c r="G377" s="31"/>
      <c r="H377" s="30"/>
      <c r="I377" s="23"/>
      <c r="J377" s="31"/>
      <c r="K377" s="30"/>
      <c r="L377" s="23"/>
      <c r="M377" s="23"/>
      <c r="N377" s="23"/>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36"/>
      <c r="BH377" s="356"/>
    </row>
    <row r="378" spans="1:60" s="361" customFormat="1" x14ac:dyDescent="0.25">
      <c r="A378" s="186"/>
      <c r="B378" s="43"/>
      <c r="C378" s="186"/>
      <c r="D378" s="30"/>
      <c r="E378" s="30"/>
      <c r="F378" s="40"/>
      <c r="G378" s="31"/>
      <c r="H378" s="30"/>
      <c r="I378" s="23"/>
      <c r="J378" s="31"/>
      <c r="K378" s="30"/>
      <c r="L378" s="23"/>
      <c r="M378" s="23"/>
      <c r="N378" s="23"/>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36"/>
      <c r="BH378" s="356"/>
    </row>
    <row r="379" spans="1:60" s="361" customFormat="1" x14ac:dyDescent="0.25">
      <c r="A379" s="186"/>
      <c r="B379" s="43"/>
      <c r="C379" s="186"/>
      <c r="D379" s="30"/>
      <c r="E379" s="30"/>
      <c r="F379" s="40"/>
      <c r="G379" s="31"/>
      <c r="H379" s="30"/>
      <c r="I379" s="23"/>
      <c r="J379" s="31"/>
      <c r="K379" s="30"/>
      <c r="L379" s="23"/>
      <c r="M379" s="23"/>
      <c r="N379" s="23"/>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36"/>
      <c r="BH379" s="356"/>
    </row>
    <row r="380" spans="1:60" s="361" customFormat="1" x14ac:dyDescent="0.25">
      <c r="A380" s="186"/>
      <c r="B380" s="43"/>
      <c r="C380" s="186"/>
      <c r="D380" s="30"/>
      <c r="E380" s="30"/>
      <c r="F380" s="40"/>
      <c r="G380" s="31"/>
      <c r="H380" s="30"/>
      <c r="I380" s="23"/>
      <c r="J380" s="31"/>
      <c r="K380" s="30"/>
      <c r="L380" s="23"/>
      <c r="M380" s="23"/>
      <c r="N380" s="23"/>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36"/>
      <c r="BH380" s="356"/>
    </row>
    <row r="381" spans="1:60" s="361" customFormat="1" x14ac:dyDescent="0.25">
      <c r="A381" s="186"/>
      <c r="B381" s="43"/>
      <c r="C381" s="186"/>
      <c r="D381" s="30"/>
      <c r="E381" s="30"/>
      <c r="F381" s="40"/>
      <c r="G381" s="31"/>
      <c r="H381" s="30"/>
      <c r="I381" s="23"/>
      <c r="J381" s="31"/>
      <c r="K381" s="30"/>
      <c r="L381" s="23"/>
      <c r="M381" s="23"/>
      <c r="N381" s="23"/>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36"/>
      <c r="BH381" s="356"/>
    </row>
    <row r="382" spans="1:60" s="361" customFormat="1" x14ac:dyDescent="0.25">
      <c r="A382" s="186"/>
      <c r="B382" s="43"/>
      <c r="C382" s="186"/>
      <c r="D382" s="30"/>
      <c r="E382" s="30"/>
      <c r="F382" s="40"/>
      <c r="G382" s="31"/>
      <c r="H382" s="30"/>
      <c r="I382" s="23"/>
      <c r="J382" s="31"/>
      <c r="K382" s="30"/>
      <c r="L382" s="23"/>
      <c r="M382" s="23"/>
      <c r="N382" s="23"/>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36"/>
      <c r="BH382" s="356"/>
    </row>
    <row r="383" spans="1:60" s="361" customFormat="1" x14ac:dyDescent="0.25">
      <c r="A383" s="186"/>
      <c r="B383" s="43"/>
      <c r="C383" s="186"/>
      <c r="D383" s="30"/>
      <c r="E383" s="30"/>
      <c r="F383" s="40"/>
      <c r="G383" s="31"/>
      <c r="H383" s="30"/>
      <c r="I383" s="23"/>
      <c r="J383" s="31"/>
      <c r="K383" s="30"/>
      <c r="L383" s="23"/>
      <c r="M383" s="23"/>
      <c r="N383" s="23"/>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36"/>
      <c r="BH383" s="356"/>
    </row>
    <row r="384" spans="1:60" s="361" customFormat="1" x14ac:dyDescent="0.25">
      <c r="A384" s="186"/>
      <c r="B384" s="43"/>
      <c r="C384" s="186"/>
      <c r="D384" s="30"/>
      <c r="E384" s="30"/>
      <c r="F384" s="40"/>
      <c r="G384" s="31"/>
      <c r="H384" s="30"/>
      <c r="I384" s="23"/>
      <c r="J384" s="31"/>
      <c r="K384" s="30"/>
      <c r="L384" s="23"/>
      <c r="M384" s="23"/>
      <c r="N384" s="23"/>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36"/>
      <c r="BH384" s="356"/>
    </row>
    <row r="385" spans="1:60" s="361" customFormat="1" x14ac:dyDescent="0.25">
      <c r="A385" s="186"/>
      <c r="B385" s="43"/>
      <c r="C385" s="186"/>
      <c r="D385" s="30"/>
      <c r="E385" s="30"/>
      <c r="F385" s="40"/>
      <c r="G385" s="31"/>
      <c r="H385" s="30"/>
      <c r="I385" s="23"/>
      <c r="J385" s="31"/>
      <c r="K385" s="30"/>
      <c r="L385" s="23"/>
      <c r="M385" s="23"/>
      <c r="N385" s="23"/>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36"/>
      <c r="BH385" s="356"/>
    </row>
    <row r="386" spans="1:60" s="361" customFormat="1" x14ac:dyDescent="0.25">
      <c r="A386" s="186"/>
      <c r="B386" s="43"/>
      <c r="C386" s="186"/>
      <c r="D386" s="30"/>
      <c r="E386" s="30"/>
      <c r="F386" s="40"/>
      <c r="G386" s="31"/>
      <c r="H386" s="30"/>
      <c r="I386" s="23"/>
      <c r="J386" s="31"/>
      <c r="K386" s="30"/>
      <c r="L386" s="23"/>
      <c r="M386" s="23"/>
      <c r="N386" s="23"/>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36"/>
      <c r="BH386" s="356"/>
    </row>
    <row r="387" spans="1:60" s="361" customFormat="1" x14ac:dyDescent="0.25">
      <c r="A387" s="186"/>
      <c r="B387" s="43"/>
      <c r="C387" s="186"/>
      <c r="D387" s="30"/>
      <c r="E387" s="30"/>
      <c r="F387" s="40"/>
      <c r="G387" s="31"/>
      <c r="H387" s="30"/>
      <c r="I387" s="23"/>
      <c r="J387" s="31"/>
      <c r="K387" s="30"/>
      <c r="L387" s="23"/>
      <c r="M387" s="23"/>
      <c r="N387" s="23"/>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36"/>
      <c r="BH387" s="356"/>
    </row>
    <row r="388" spans="1:60" s="361" customFormat="1" x14ac:dyDescent="0.25">
      <c r="A388" s="186"/>
      <c r="B388" s="43"/>
      <c r="C388" s="186"/>
      <c r="D388" s="30"/>
      <c r="E388" s="30"/>
      <c r="F388" s="40"/>
      <c r="G388" s="31"/>
      <c r="H388" s="30"/>
      <c r="I388" s="23"/>
      <c r="J388" s="31"/>
      <c r="K388" s="30"/>
      <c r="L388" s="23"/>
      <c r="M388" s="23"/>
      <c r="N388" s="23"/>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36"/>
      <c r="BH388" s="356"/>
    </row>
    <row r="389" spans="1:60" s="361" customFormat="1" x14ac:dyDescent="0.25">
      <c r="A389" s="186"/>
      <c r="B389" s="43"/>
      <c r="C389" s="186"/>
      <c r="D389" s="30"/>
      <c r="E389" s="30"/>
      <c r="F389" s="40"/>
      <c r="G389" s="31"/>
      <c r="H389" s="30"/>
      <c r="I389" s="23"/>
      <c r="J389" s="31"/>
      <c r="K389" s="30"/>
      <c r="L389" s="23"/>
      <c r="M389" s="23"/>
      <c r="N389" s="23"/>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36"/>
      <c r="BH389" s="356"/>
    </row>
    <row r="390" spans="1:60" s="361" customFormat="1" x14ac:dyDescent="0.25">
      <c r="A390" s="186"/>
      <c r="B390" s="43"/>
      <c r="C390" s="186"/>
      <c r="D390" s="30"/>
      <c r="E390" s="30"/>
      <c r="F390" s="40"/>
      <c r="G390" s="31"/>
      <c r="H390" s="30"/>
      <c r="I390" s="23"/>
      <c r="J390" s="31"/>
      <c r="K390" s="30"/>
      <c r="L390" s="23"/>
      <c r="M390" s="23"/>
      <c r="N390" s="23"/>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36"/>
      <c r="BH390" s="356"/>
    </row>
    <row r="391" spans="1:60" s="361" customFormat="1" x14ac:dyDescent="0.25">
      <c r="A391" s="186"/>
      <c r="B391" s="43"/>
      <c r="C391" s="186"/>
      <c r="D391" s="30"/>
      <c r="E391" s="30"/>
      <c r="F391" s="40"/>
      <c r="G391" s="31"/>
      <c r="H391" s="30"/>
      <c r="I391" s="23"/>
      <c r="J391" s="31"/>
      <c r="K391" s="30"/>
      <c r="L391" s="23"/>
      <c r="M391" s="23"/>
      <c r="N391" s="23"/>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36"/>
      <c r="BH391" s="356"/>
    </row>
    <row r="392" spans="1:60" s="361" customFormat="1" x14ac:dyDescent="0.25">
      <c r="A392" s="186"/>
      <c r="B392" s="43"/>
      <c r="C392" s="186"/>
      <c r="D392" s="30"/>
      <c r="E392" s="30"/>
      <c r="F392" s="40"/>
      <c r="G392" s="31"/>
      <c r="H392" s="30"/>
      <c r="I392" s="23"/>
      <c r="J392" s="31"/>
      <c r="K392" s="30"/>
      <c r="L392" s="23"/>
      <c r="M392" s="23"/>
      <c r="N392" s="23"/>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36"/>
      <c r="BH392" s="356"/>
    </row>
    <row r="393" spans="1:60" s="361" customFormat="1" x14ac:dyDescent="0.25">
      <c r="A393" s="186"/>
      <c r="B393" s="43"/>
      <c r="C393" s="186"/>
      <c r="D393" s="30"/>
      <c r="E393" s="30"/>
      <c r="F393" s="40"/>
      <c r="G393" s="31"/>
      <c r="H393" s="30"/>
      <c r="I393" s="23"/>
      <c r="J393" s="31"/>
      <c r="K393" s="30"/>
      <c r="L393" s="23"/>
      <c r="M393" s="23"/>
      <c r="N393" s="23"/>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36"/>
      <c r="BH393" s="356"/>
    </row>
    <row r="394" spans="1:60" s="361" customFormat="1" x14ac:dyDescent="0.25">
      <c r="A394" s="186"/>
      <c r="B394" s="43"/>
      <c r="C394" s="186"/>
      <c r="D394" s="30"/>
      <c r="E394" s="30"/>
      <c r="F394" s="40"/>
      <c r="G394" s="31"/>
      <c r="H394" s="30"/>
      <c r="I394" s="23"/>
      <c r="J394" s="31"/>
      <c r="K394" s="30"/>
      <c r="L394" s="23"/>
      <c r="M394" s="23"/>
      <c r="N394" s="23"/>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36"/>
      <c r="BH394" s="356"/>
    </row>
    <row r="395" spans="1:60" s="361" customFormat="1" x14ac:dyDescent="0.25">
      <c r="A395" s="186"/>
      <c r="B395" s="43"/>
      <c r="C395" s="186"/>
      <c r="D395" s="30"/>
      <c r="E395" s="30"/>
      <c r="F395" s="40"/>
      <c r="G395" s="31"/>
      <c r="H395" s="30"/>
      <c r="I395" s="23"/>
      <c r="J395" s="31"/>
      <c r="K395" s="30"/>
      <c r="L395" s="23"/>
      <c r="M395" s="23"/>
      <c r="N395" s="23"/>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36"/>
      <c r="BH395" s="356"/>
    </row>
    <row r="396" spans="1:60" s="361" customFormat="1" x14ac:dyDescent="0.25">
      <c r="A396" s="186"/>
      <c r="B396" s="43"/>
      <c r="C396" s="186"/>
      <c r="D396" s="30"/>
      <c r="E396" s="30"/>
      <c r="F396" s="40"/>
      <c r="G396" s="31"/>
      <c r="H396" s="30"/>
      <c r="I396" s="23"/>
      <c r="J396" s="31"/>
      <c r="K396" s="30"/>
      <c r="L396" s="23"/>
      <c r="M396" s="23"/>
      <c r="N396" s="23"/>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36"/>
      <c r="BH396" s="356"/>
    </row>
    <row r="397" spans="1:60" s="361" customFormat="1" x14ac:dyDescent="0.25">
      <c r="A397" s="186"/>
      <c r="B397" s="43"/>
      <c r="C397" s="186"/>
      <c r="D397" s="30"/>
      <c r="E397" s="30"/>
      <c r="F397" s="40"/>
      <c r="G397" s="31"/>
      <c r="H397" s="30"/>
      <c r="I397" s="23"/>
      <c r="J397" s="31"/>
      <c r="K397" s="30"/>
      <c r="L397" s="23"/>
      <c r="M397" s="23"/>
      <c r="N397" s="23"/>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36"/>
      <c r="BH397" s="356"/>
    </row>
    <row r="398" spans="1:60" s="361" customFormat="1" x14ac:dyDescent="0.25">
      <c r="A398" s="186"/>
      <c r="B398" s="43"/>
      <c r="C398" s="186"/>
      <c r="D398" s="30"/>
      <c r="E398" s="30"/>
      <c r="F398" s="40"/>
      <c r="G398" s="31"/>
      <c r="H398" s="30"/>
      <c r="I398" s="23"/>
      <c r="J398" s="31"/>
      <c r="K398" s="30"/>
      <c r="L398" s="23"/>
      <c r="M398" s="23"/>
      <c r="N398" s="23"/>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36"/>
      <c r="BH398" s="356"/>
    </row>
    <row r="399" spans="1:60" s="361" customFormat="1" x14ac:dyDescent="0.25">
      <c r="A399" s="186"/>
      <c r="B399" s="43"/>
      <c r="C399" s="186"/>
      <c r="D399" s="30"/>
      <c r="E399" s="30"/>
      <c r="F399" s="40"/>
      <c r="G399" s="31"/>
      <c r="H399" s="30"/>
      <c r="I399" s="23"/>
      <c r="J399" s="31"/>
      <c r="K399" s="30"/>
      <c r="L399" s="23"/>
      <c r="M399" s="23"/>
      <c r="N399" s="23"/>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36"/>
      <c r="BH399" s="356"/>
    </row>
    <row r="400" spans="1:60" s="361" customFormat="1" x14ac:dyDescent="0.25">
      <c r="A400" s="186"/>
      <c r="B400" s="43"/>
      <c r="C400" s="186"/>
      <c r="D400" s="30"/>
      <c r="E400" s="30"/>
      <c r="F400" s="40"/>
      <c r="G400" s="31"/>
      <c r="H400" s="30"/>
      <c r="I400" s="23"/>
      <c r="J400" s="31"/>
      <c r="K400" s="30"/>
      <c r="L400" s="23"/>
      <c r="M400" s="23"/>
      <c r="N400" s="23"/>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36"/>
      <c r="BH400" s="356"/>
    </row>
    <row r="401" spans="1:60" s="361" customFormat="1" x14ac:dyDescent="0.25">
      <c r="A401" s="186"/>
      <c r="B401" s="43"/>
      <c r="C401" s="186"/>
      <c r="D401" s="30"/>
      <c r="E401" s="30"/>
      <c r="F401" s="40"/>
      <c r="G401" s="31"/>
      <c r="H401" s="30"/>
      <c r="I401" s="23"/>
      <c r="J401" s="31"/>
      <c r="K401" s="30"/>
      <c r="L401" s="23"/>
      <c r="M401" s="23"/>
      <c r="N401" s="23"/>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36"/>
      <c r="BH401" s="356"/>
    </row>
    <row r="402" spans="1:60" s="361" customFormat="1" x14ac:dyDescent="0.25">
      <c r="A402" s="186"/>
      <c r="B402" s="43"/>
      <c r="C402" s="186"/>
      <c r="D402" s="30"/>
      <c r="E402" s="30"/>
      <c r="F402" s="40"/>
      <c r="G402" s="31"/>
      <c r="H402" s="30"/>
      <c r="I402" s="23"/>
      <c r="J402" s="31"/>
      <c r="K402" s="30"/>
      <c r="L402" s="23"/>
      <c r="M402" s="23"/>
      <c r="N402" s="23"/>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36"/>
      <c r="BH402" s="356"/>
    </row>
    <row r="403" spans="1:60" s="361" customFormat="1" x14ac:dyDescent="0.25">
      <c r="A403" s="186"/>
      <c r="B403" s="43"/>
      <c r="C403" s="186"/>
      <c r="D403" s="30"/>
      <c r="E403" s="30"/>
      <c r="F403" s="40"/>
      <c r="G403" s="31"/>
      <c r="H403" s="30"/>
      <c r="I403" s="23"/>
      <c r="J403" s="31"/>
      <c r="K403" s="30"/>
      <c r="L403" s="23"/>
      <c r="M403" s="23"/>
      <c r="N403" s="23"/>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36"/>
      <c r="BH403" s="356"/>
    </row>
    <row r="404" spans="1:60" s="361" customFormat="1" x14ac:dyDescent="0.25">
      <c r="A404" s="186"/>
      <c r="B404" s="43"/>
      <c r="C404" s="186"/>
      <c r="D404" s="30"/>
      <c r="E404" s="30"/>
      <c r="F404" s="40"/>
      <c r="G404" s="31"/>
      <c r="H404" s="30"/>
      <c r="I404" s="23"/>
      <c r="J404" s="31"/>
      <c r="K404" s="30"/>
      <c r="L404" s="23"/>
      <c r="M404" s="23"/>
      <c r="N404" s="23"/>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36"/>
      <c r="BH404" s="356"/>
    </row>
    <row r="405" spans="1:60" s="361" customFormat="1" x14ac:dyDescent="0.25">
      <c r="A405" s="186"/>
      <c r="B405" s="43"/>
      <c r="C405" s="186"/>
      <c r="D405" s="30"/>
      <c r="E405" s="30"/>
      <c r="F405" s="40"/>
      <c r="G405" s="31"/>
      <c r="H405" s="30"/>
      <c r="I405" s="23"/>
      <c r="J405" s="31"/>
      <c r="K405" s="30"/>
      <c r="L405" s="23"/>
      <c r="M405" s="23"/>
      <c r="N405" s="23"/>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36"/>
      <c r="BH405" s="356"/>
    </row>
    <row r="406" spans="1:60" s="361" customFormat="1" x14ac:dyDescent="0.25">
      <c r="A406" s="186"/>
      <c r="B406" s="43"/>
      <c r="C406" s="186"/>
      <c r="D406" s="30"/>
      <c r="E406" s="30"/>
      <c r="F406" s="40"/>
      <c r="G406" s="31"/>
      <c r="H406" s="30"/>
      <c r="I406" s="23"/>
      <c r="J406" s="31"/>
      <c r="K406" s="30"/>
      <c r="L406" s="23"/>
      <c r="M406" s="23"/>
      <c r="N406" s="23"/>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36"/>
      <c r="BH406" s="356"/>
    </row>
    <row r="407" spans="1:60" s="361" customFormat="1" x14ac:dyDescent="0.25">
      <c r="A407" s="186"/>
      <c r="B407" s="43"/>
      <c r="C407" s="186"/>
      <c r="D407" s="30"/>
      <c r="E407" s="30"/>
      <c r="F407" s="40"/>
      <c r="G407" s="31"/>
      <c r="H407" s="30"/>
      <c r="I407" s="23"/>
      <c r="J407" s="31"/>
      <c r="K407" s="30"/>
      <c r="L407" s="23"/>
      <c r="M407" s="23"/>
      <c r="N407" s="23"/>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36"/>
      <c r="BH407" s="356"/>
    </row>
    <row r="408" spans="1:60" s="361" customFormat="1" x14ac:dyDescent="0.25">
      <c r="A408" s="186"/>
      <c r="B408" s="43"/>
      <c r="C408" s="186"/>
      <c r="D408" s="30"/>
      <c r="E408" s="30"/>
      <c r="F408" s="40"/>
      <c r="G408" s="31"/>
      <c r="H408" s="30"/>
      <c r="I408" s="23"/>
      <c r="J408" s="31"/>
      <c r="K408" s="30"/>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36"/>
      <c r="BH408" s="356"/>
    </row>
    <row r="409" spans="1:60" s="361" customFormat="1" x14ac:dyDescent="0.25">
      <c r="A409" s="186"/>
      <c r="B409" s="43"/>
      <c r="C409" s="186"/>
      <c r="D409" s="30"/>
      <c r="E409" s="30"/>
      <c r="F409" s="40"/>
      <c r="G409" s="31"/>
      <c r="H409" s="30"/>
      <c r="I409" s="23"/>
      <c r="J409" s="31"/>
      <c r="K409" s="30"/>
      <c r="L409" s="23"/>
      <c r="M409" s="23"/>
      <c r="N409" s="23"/>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36"/>
      <c r="BH409" s="356"/>
    </row>
    <row r="410" spans="1:60" s="361" customFormat="1" x14ac:dyDescent="0.25">
      <c r="A410" s="186"/>
      <c r="B410" s="43"/>
      <c r="C410" s="186"/>
      <c r="D410" s="30"/>
      <c r="E410" s="30"/>
      <c r="F410" s="40"/>
      <c r="G410" s="31"/>
      <c r="H410" s="30"/>
      <c r="I410" s="23"/>
      <c r="J410" s="31"/>
      <c r="K410" s="30"/>
      <c r="L410" s="23"/>
      <c r="M410" s="23"/>
      <c r="N410" s="23"/>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36"/>
      <c r="BH410" s="356"/>
    </row>
    <row r="411" spans="1:60" s="361" customFormat="1" x14ac:dyDescent="0.25">
      <c r="A411" s="186"/>
      <c r="B411" s="43"/>
      <c r="C411" s="186"/>
      <c r="D411" s="30"/>
      <c r="E411" s="30"/>
      <c r="F411" s="40"/>
      <c r="G411" s="31"/>
      <c r="H411" s="30"/>
      <c r="I411" s="23"/>
      <c r="J411" s="31"/>
      <c r="K411" s="30"/>
      <c r="L411" s="23"/>
      <c r="M411" s="23"/>
      <c r="N411" s="23"/>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36"/>
      <c r="BH411" s="356"/>
    </row>
    <row r="412" spans="1:60" s="361" customFormat="1" x14ac:dyDescent="0.25">
      <c r="A412" s="186"/>
      <c r="B412" s="43"/>
      <c r="C412" s="186"/>
      <c r="D412" s="30"/>
      <c r="E412" s="30"/>
      <c r="F412" s="40"/>
      <c r="G412" s="31"/>
      <c r="H412" s="30"/>
      <c r="I412" s="23"/>
      <c r="J412" s="31"/>
      <c r="K412" s="30"/>
      <c r="L412" s="23"/>
      <c r="M412" s="23"/>
      <c r="N412" s="23"/>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36"/>
      <c r="BH412" s="356"/>
    </row>
    <row r="413" spans="1:60" s="361" customFormat="1" x14ac:dyDescent="0.25">
      <c r="A413" s="186"/>
      <c r="B413" s="43"/>
      <c r="C413" s="186"/>
      <c r="D413" s="30"/>
      <c r="E413" s="30"/>
      <c r="F413" s="40"/>
      <c r="G413" s="31"/>
      <c r="H413" s="30"/>
      <c r="I413" s="23"/>
      <c r="J413" s="31"/>
      <c r="K413" s="30"/>
      <c r="L413" s="23"/>
      <c r="M413" s="23"/>
      <c r="N413" s="23"/>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36"/>
      <c r="BH413" s="356"/>
    </row>
    <row r="414" spans="1:60" s="361" customFormat="1" x14ac:dyDescent="0.25">
      <c r="A414" s="186"/>
      <c r="B414" s="43"/>
      <c r="C414" s="186"/>
      <c r="D414" s="30"/>
      <c r="E414" s="30"/>
      <c r="F414" s="40"/>
      <c r="G414" s="31"/>
      <c r="H414" s="30"/>
      <c r="I414" s="23"/>
      <c r="J414" s="31"/>
      <c r="K414" s="30"/>
      <c r="L414" s="23"/>
      <c r="M414" s="23"/>
      <c r="N414" s="23"/>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36"/>
      <c r="BH414" s="356"/>
    </row>
    <row r="415" spans="1:60" s="361" customFormat="1" x14ac:dyDescent="0.25">
      <c r="A415" s="186"/>
      <c r="B415" s="43"/>
      <c r="C415" s="186"/>
      <c r="D415" s="30"/>
      <c r="E415" s="30"/>
      <c r="F415" s="40"/>
      <c r="G415" s="31"/>
      <c r="H415" s="30"/>
      <c r="I415" s="23"/>
      <c r="J415" s="31"/>
      <c r="K415" s="30"/>
      <c r="L415" s="23"/>
      <c r="M415" s="23"/>
      <c r="N415" s="23"/>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36"/>
      <c r="BH415" s="356"/>
    </row>
    <row r="416" spans="1:60" s="361" customFormat="1" x14ac:dyDescent="0.25">
      <c r="A416" s="186"/>
      <c r="B416" s="43"/>
      <c r="C416" s="186"/>
      <c r="D416" s="30"/>
      <c r="E416" s="30"/>
      <c r="F416" s="40"/>
      <c r="G416" s="31"/>
      <c r="H416" s="30"/>
      <c r="I416" s="23"/>
      <c r="J416" s="31"/>
      <c r="K416" s="30"/>
      <c r="L416" s="23"/>
      <c r="M416" s="23"/>
      <c r="N416" s="23"/>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36"/>
      <c r="BH416" s="356"/>
    </row>
    <row r="417" spans="1:60" s="361" customFormat="1" x14ac:dyDescent="0.25">
      <c r="A417" s="186"/>
      <c r="B417" s="43"/>
      <c r="C417" s="186"/>
      <c r="D417" s="187"/>
      <c r="E417" s="187"/>
      <c r="F417" s="41"/>
      <c r="G417" s="22"/>
      <c r="H417" s="187"/>
      <c r="I417" s="25"/>
      <c r="J417" s="22"/>
      <c r="K417" s="187"/>
      <c r="L417" s="25"/>
      <c r="M417" s="25"/>
      <c r="N417" s="25"/>
      <c r="O417" s="25"/>
      <c r="P417" s="25"/>
      <c r="Q417" s="25"/>
      <c r="R417" s="25"/>
      <c r="S417" s="25"/>
      <c r="T417" s="25"/>
      <c r="U417" s="25"/>
      <c r="V417" s="25"/>
      <c r="W417" s="25"/>
      <c r="X417" s="25"/>
      <c r="Y417" s="25"/>
      <c r="Z417" s="25"/>
      <c r="AA417" s="25"/>
      <c r="AB417" s="25"/>
      <c r="AC417" s="25"/>
      <c r="AD417" s="25"/>
      <c r="AE417" s="25"/>
      <c r="AF417" s="25"/>
      <c r="AG417" s="25"/>
      <c r="AH417" s="25"/>
      <c r="AI417" s="25"/>
      <c r="AJ417" s="25"/>
      <c r="AK417" s="25"/>
      <c r="AL417" s="25"/>
      <c r="AM417" s="25"/>
      <c r="AN417" s="25"/>
      <c r="AO417" s="25"/>
      <c r="AP417" s="25"/>
      <c r="AQ417" s="25"/>
      <c r="AR417" s="25"/>
      <c r="AS417" s="25"/>
      <c r="AT417" s="25"/>
      <c r="AU417" s="25"/>
      <c r="AV417" s="25"/>
      <c r="AW417" s="25"/>
      <c r="AX417" s="25"/>
      <c r="AY417" s="25"/>
      <c r="AZ417" s="25"/>
      <c r="BA417" s="25"/>
      <c r="BB417" s="25"/>
      <c r="BC417" s="25"/>
      <c r="BD417" s="25"/>
      <c r="BE417" s="25"/>
      <c r="BF417" s="25"/>
      <c r="BG417" s="25"/>
      <c r="BH417" s="363"/>
    </row>
    <row r="418" spans="1:60" s="361" customFormat="1" x14ac:dyDescent="0.25">
      <c r="A418" s="186"/>
      <c r="B418" s="43"/>
      <c r="C418" s="186"/>
      <c r="D418" s="187"/>
      <c r="E418" s="187"/>
      <c r="F418" s="41"/>
      <c r="G418" s="22"/>
      <c r="H418" s="187"/>
      <c r="I418" s="25"/>
      <c r="J418" s="22"/>
      <c r="K418" s="187"/>
      <c r="L418" s="25"/>
      <c r="M418" s="25"/>
      <c r="N418" s="25"/>
      <c r="O418" s="25"/>
      <c r="P418" s="25"/>
      <c r="Q418" s="25"/>
      <c r="R418" s="25"/>
      <c r="S418" s="25"/>
      <c r="T418" s="25"/>
      <c r="U418" s="25"/>
      <c r="V418" s="25"/>
      <c r="W418" s="25"/>
      <c r="X418" s="25"/>
      <c r="Y418" s="25"/>
      <c r="Z418" s="25"/>
      <c r="AA418" s="25"/>
      <c r="AB418" s="25"/>
      <c r="AC418" s="25"/>
      <c r="AD418" s="25"/>
      <c r="AE418" s="25"/>
      <c r="AF418" s="25"/>
      <c r="AG418" s="25"/>
      <c r="AH418" s="25"/>
      <c r="AI418" s="25"/>
      <c r="AJ418" s="25"/>
      <c r="AK418" s="25"/>
      <c r="AL418" s="25"/>
      <c r="AM418" s="25"/>
      <c r="AN418" s="25"/>
      <c r="AO418" s="25"/>
      <c r="AP418" s="25"/>
      <c r="AQ418" s="25"/>
      <c r="AR418" s="25"/>
      <c r="AS418" s="25"/>
      <c r="AT418" s="25"/>
      <c r="AU418" s="25"/>
      <c r="AV418" s="25"/>
      <c r="AW418" s="25"/>
      <c r="AX418" s="25"/>
      <c r="AY418" s="25"/>
      <c r="AZ418" s="25"/>
      <c r="BA418" s="25"/>
      <c r="BB418" s="25"/>
      <c r="BC418" s="25"/>
      <c r="BD418" s="25"/>
      <c r="BE418" s="25"/>
      <c r="BF418" s="25"/>
      <c r="BG418" s="25"/>
      <c r="BH418" s="363"/>
    </row>
    <row r="419" spans="1:60" s="361" customFormat="1" x14ac:dyDescent="0.25">
      <c r="A419" s="186"/>
      <c r="B419" s="43"/>
      <c r="C419" s="186"/>
      <c r="D419" s="187"/>
      <c r="E419" s="187"/>
      <c r="F419" s="41"/>
      <c r="G419" s="22"/>
      <c r="H419" s="187"/>
      <c r="I419" s="25"/>
      <c r="J419" s="22"/>
      <c r="K419" s="187"/>
      <c r="L419" s="25"/>
      <c r="M419" s="25"/>
      <c r="N419" s="25"/>
      <c r="O419" s="25"/>
      <c r="P419" s="25"/>
      <c r="Q419" s="25"/>
      <c r="R419" s="25"/>
      <c r="S419" s="25"/>
      <c r="T419" s="25"/>
      <c r="U419" s="25"/>
      <c r="V419" s="25"/>
      <c r="W419" s="25"/>
      <c r="X419" s="25"/>
      <c r="Y419" s="25"/>
      <c r="Z419" s="25"/>
      <c r="AA419" s="25"/>
      <c r="AB419" s="25"/>
      <c r="AC419" s="25"/>
      <c r="AD419" s="25"/>
      <c r="AE419" s="25"/>
      <c r="AF419" s="25"/>
      <c r="AG419" s="25"/>
      <c r="AH419" s="25"/>
      <c r="AI419" s="25"/>
      <c r="AJ419" s="25"/>
      <c r="AK419" s="25"/>
      <c r="AL419" s="25"/>
      <c r="AM419" s="25"/>
      <c r="AN419" s="25"/>
      <c r="AO419" s="25"/>
      <c r="AP419" s="25"/>
      <c r="AQ419" s="25"/>
      <c r="AR419" s="25"/>
      <c r="AS419" s="25"/>
      <c r="AT419" s="25"/>
      <c r="AU419" s="25"/>
      <c r="AV419" s="25"/>
      <c r="AW419" s="25"/>
      <c r="AX419" s="25"/>
      <c r="AY419" s="25"/>
      <c r="AZ419" s="25"/>
      <c r="BA419" s="25"/>
      <c r="BB419" s="25"/>
      <c r="BC419" s="25"/>
      <c r="BD419" s="25"/>
      <c r="BE419" s="25"/>
      <c r="BF419" s="25"/>
      <c r="BG419" s="25"/>
      <c r="BH419" s="363"/>
    </row>
    <row r="420" spans="1:60" s="361" customFormat="1" x14ac:dyDescent="0.25">
      <c r="A420" s="186"/>
      <c r="B420" s="43"/>
      <c r="C420" s="186"/>
      <c r="D420" s="187"/>
      <c r="E420" s="187"/>
      <c r="F420" s="41"/>
      <c r="G420" s="22"/>
      <c r="H420" s="187"/>
      <c r="I420" s="25"/>
      <c r="J420" s="22"/>
      <c r="K420" s="187"/>
      <c r="L420" s="25"/>
      <c r="M420" s="25"/>
      <c r="N420" s="25"/>
      <c r="O420" s="25"/>
      <c r="P420" s="25"/>
      <c r="Q420" s="25"/>
      <c r="R420" s="25"/>
      <c r="S420" s="25"/>
      <c r="T420" s="25"/>
      <c r="U420" s="25"/>
      <c r="V420" s="25"/>
      <c r="W420" s="25"/>
      <c r="X420" s="25"/>
      <c r="Y420" s="25"/>
      <c r="Z420" s="25"/>
      <c r="AA420" s="25"/>
      <c r="AB420" s="25"/>
      <c r="AC420" s="25"/>
      <c r="AD420" s="25"/>
      <c r="AE420" s="25"/>
      <c r="AF420" s="25"/>
      <c r="AG420" s="25"/>
      <c r="AH420" s="25"/>
      <c r="AI420" s="25"/>
      <c r="AJ420" s="25"/>
      <c r="AK420" s="25"/>
      <c r="AL420" s="25"/>
      <c r="AM420" s="25"/>
      <c r="AN420" s="25"/>
      <c r="AO420" s="25"/>
      <c r="AP420" s="25"/>
      <c r="AQ420" s="25"/>
      <c r="AR420" s="25"/>
      <c r="AS420" s="25"/>
      <c r="AT420" s="25"/>
      <c r="AU420" s="25"/>
      <c r="AV420" s="25"/>
      <c r="AW420" s="25"/>
      <c r="AX420" s="25"/>
      <c r="AY420" s="25"/>
      <c r="AZ420" s="25"/>
      <c r="BA420" s="25"/>
      <c r="BB420" s="25"/>
      <c r="BC420" s="25"/>
      <c r="BD420" s="25"/>
      <c r="BE420" s="25"/>
      <c r="BF420" s="25"/>
      <c r="BG420" s="25"/>
      <c r="BH420" s="363"/>
    </row>
    <row r="421" spans="1:60" s="361" customFormat="1" x14ac:dyDescent="0.25">
      <c r="A421" s="186"/>
      <c r="B421" s="43"/>
      <c r="C421" s="186"/>
      <c r="D421" s="187"/>
      <c r="E421" s="187"/>
      <c r="F421" s="41"/>
      <c r="G421" s="22"/>
      <c r="H421" s="187"/>
      <c r="I421" s="25"/>
      <c r="J421" s="22"/>
      <c r="K421" s="187"/>
      <c r="L421" s="25"/>
      <c r="M421" s="25"/>
      <c r="N421" s="25"/>
      <c r="O421" s="25"/>
      <c r="P421" s="25"/>
      <c r="Q421" s="25"/>
      <c r="R421" s="25"/>
      <c r="S421" s="25"/>
      <c r="T421" s="25"/>
      <c r="U421" s="25"/>
      <c r="V421" s="25"/>
      <c r="W421" s="25"/>
      <c r="X421" s="25"/>
      <c r="Y421" s="25"/>
      <c r="Z421" s="25"/>
      <c r="AA421" s="25"/>
      <c r="AB421" s="25"/>
      <c r="AC421" s="25"/>
      <c r="AD421" s="25"/>
      <c r="AE421" s="25"/>
      <c r="AF421" s="25"/>
      <c r="AG421" s="25"/>
      <c r="AH421" s="25"/>
      <c r="AI421" s="25"/>
      <c r="AJ421" s="25"/>
      <c r="AK421" s="25"/>
      <c r="AL421" s="25"/>
      <c r="AM421" s="25"/>
      <c r="AN421" s="25"/>
      <c r="AO421" s="25"/>
      <c r="AP421" s="25"/>
      <c r="AQ421" s="25"/>
      <c r="AR421" s="25"/>
      <c r="AS421" s="25"/>
      <c r="AT421" s="25"/>
      <c r="AU421" s="25"/>
      <c r="AV421" s="25"/>
      <c r="AW421" s="25"/>
      <c r="AX421" s="25"/>
      <c r="AY421" s="25"/>
      <c r="AZ421" s="25"/>
      <c r="BA421" s="25"/>
      <c r="BB421" s="25"/>
      <c r="BC421" s="25"/>
      <c r="BD421" s="25"/>
      <c r="BE421" s="25"/>
      <c r="BF421" s="25"/>
      <c r="BG421" s="25"/>
      <c r="BH421" s="363"/>
    </row>
    <row r="422" spans="1:60" s="361" customFormat="1" x14ac:dyDescent="0.25">
      <c r="A422" s="186"/>
      <c r="B422" s="43"/>
      <c r="C422" s="186"/>
      <c r="D422" s="187"/>
      <c r="E422" s="187"/>
      <c r="F422" s="41"/>
      <c r="G422" s="22"/>
      <c r="H422" s="187"/>
      <c r="I422" s="25"/>
      <c r="J422" s="22"/>
      <c r="K422" s="187"/>
      <c r="L422" s="25"/>
      <c r="M422" s="25"/>
      <c r="N422" s="25"/>
      <c r="O422" s="25"/>
      <c r="P422" s="25"/>
      <c r="Q422" s="25"/>
      <c r="R422" s="25"/>
      <c r="S422" s="25"/>
      <c r="T422" s="25"/>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25"/>
      <c r="BH422" s="363"/>
    </row>
    <row r="423" spans="1:60" s="361" customFormat="1" x14ac:dyDescent="0.25">
      <c r="A423" s="186"/>
      <c r="B423" s="43"/>
      <c r="C423" s="186"/>
      <c r="D423" s="187"/>
      <c r="E423" s="187"/>
      <c r="F423" s="41"/>
      <c r="G423" s="22"/>
      <c r="H423" s="187"/>
      <c r="I423" s="25"/>
      <c r="J423" s="22"/>
      <c r="K423" s="187"/>
      <c r="L423" s="25"/>
      <c r="M423" s="25"/>
      <c r="N423" s="25"/>
      <c r="O423" s="25"/>
      <c r="P423" s="25"/>
      <c r="Q423" s="25"/>
      <c r="R423" s="25"/>
      <c r="S423" s="25"/>
      <c r="T423" s="25"/>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25"/>
      <c r="BH423" s="363"/>
    </row>
    <row r="424" spans="1:60" s="361" customFormat="1" x14ac:dyDescent="0.25">
      <c r="A424" s="186"/>
      <c r="B424" s="43"/>
      <c r="C424" s="186"/>
      <c r="D424" s="187"/>
      <c r="E424" s="187"/>
      <c r="F424" s="41"/>
      <c r="G424" s="22"/>
      <c r="H424" s="187"/>
      <c r="I424" s="25"/>
      <c r="J424" s="22"/>
      <c r="K424" s="187"/>
      <c r="L424" s="25"/>
      <c r="M424" s="25"/>
      <c r="N424" s="25"/>
      <c r="O424" s="25"/>
      <c r="P424" s="25"/>
      <c r="Q424" s="25"/>
      <c r="R424" s="25"/>
      <c r="S424" s="25"/>
      <c r="T424" s="25"/>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25"/>
      <c r="BH424" s="363"/>
    </row>
    <row r="425" spans="1:60" s="361" customFormat="1" x14ac:dyDescent="0.25">
      <c r="A425" s="186"/>
      <c r="B425" s="43"/>
      <c r="C425" s="186"/>
      <c r="D425" s="187"/>
      <c r="E425" s="187"/>
      <c r="F425" s="41"/>
      <c r="G425" s="22"/>
      <c r="H425" s="187"/>
      <c r="I425" s="25"/>
      <c r="J425" s="22"/>
      <c r="K425" s="187"/>
      <c r="L425" s="25"/>
      <c r="M425" s="25"/>
      <c r="N425" s="25"/>
      <c r="O425" s="25"/>
      <c r="P425" s="25"/>
      <c r="Q425" s="25"/>
      <c r="R425" s="25"/>
      <c r="S425" s="25"/>
      <c r="T425" s="25"/>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25"/>
      <c r="BH425" s="363"/>
    </row>
    <row r="426" spans="1:60" s="361" customFormat="1" x14ac:dyDescent="0.25">
      <c r="A426" s="186"/>
      <c r="B426" s="43"/>
      <c r="C426" s="186"/>
      <c r="D426" s="187"/>
      <c r="E426" s="187"/>
      <c r="F426" s="41"/>
      <c r="G426" s="22"/>
      <c r="H426" s="187"/>
      <c r="I426" s="25"/>
      <c r="J426" s="22"/>
      <c r="K426" s="187"/>
      <c r="L426" s="25"/>
      <c r="M426" s="25"/>
      <c r="N426" s="25"/>
      <c r="O426" s="25"/>
      <c r="P426" s="25"/>
      <c r="Q426" s="25"/>
      <c r="R426" s="25"/>
      <c r="S426" s="25"/>
      <c r="T426" s="25"/>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25"/>
      <c r="BH426" s="363"/>
    </row>
    <row r="427" spans="1:60" s="361" customFormat="1" x14ac:dyDescent="0.25">
      <c r="A427" s="186"/>
      <c r="B427" s="43"/>
      <c r="C427" s="186"/>
      <c r="D427" s="187"/>
      <c r="E427" s="187"/>
      <c r="F427" s="41"/>
      <c r="G427" s="22"/>
      <c r="H427" s="187"/>
      <c r="I427" s="25"/>
      <c r="J427" s="22"/>
      <c r="K427" s="187"/>
      <c r="L427" s="25"/>
      <c r="M427" s="25"/>
      <c r="N427" s="25"/>
      <c r="O427" s="25"/>
      <c r="P427" s="25"/>
      <c r="Q427" s="25"/>
      <c r="R427" s="25"/>
      <c r="S427" s="25"/>
      <c r="T427" s="25"/>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25"/>
      <c r="BH427" s="363"/>
    </row>
    <row r="428" spans="1:60" s="361" customFormat="1" x14ac:dyDescent="0.25">
      <c r="A428" s="186"/>
      <c r="B428" s="43"/>
      <c r="C428" s="186"/>
      <c r="D428" s="187"/>
      <c r="E428" s="187"/>
      <c r="F428" s="41"/>
      <c r="G428" s="22"/>
      <c r="H428" s="187"/>
      <c r="I428" s="25"/>
      <c r="J428" s="22"/>
      <c r="K428" s="187"/>
      <c r="L428" s="25"/>
      <c r="M428" s="25"/>
      <c r="N428" s="25"/>
      <c r="O428" s="25"/>
      <c r="P428" s="25"/>
      <c r="Q428" s="25"/>
      <c r="R428" s="25"/>
      <c r="S428" s="25"/>
      <c r="T428" s="25"/>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25"/>
      <c r="BH428" s="363"/>
    </row>
    <row r="429" spans="1:60" s="361" customFormat="1" x14ac:dyDescent="0.25">
      <c r="A429" s="186"/>
      <c r="B429" s="43"/>
      <c r="C429" s="186"/>
      <c r="D429" s="187"/>
      <c r="E429" s="187"/>
      <c r="F429" s="41"/>
      <c r="G429" s="22"/>
      <c r="H429" s="187"/>
      <c r="I429" s="25"/>
      <c r="J429" s="22"/>
      <c r="K429" s="187"/>
      <c r="L429" s="25"/>
      <c r="M429" s="25"/>
      <c r="N429" s="25"/>
      <c r="O429" s="25"/>
      <c r="P429" s="25"/>
      <c r="Q429" s="25"/>
      <c r="R429" s="25"/>
      <c r="S429" s="25"/>
      <c r="T429" s="25"/>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25"/>
      <c r="BH429" s="363"/>
    </row>
    <row r="430" spans="1:60" s="361" customFormat="1" x14ac:dyDescent="0.25">
      <c r="A430" s="186"/>
      <c r="B430" s="43"/>
      <c r="C430" s="186"/>
      <c r="D430" s="30"/>
      <c r="E430" s="30"/>
      <c r="F430" s="40"/>
      <c r="G430" s="31"/>
      <c r="H430" s="30"/>
      <c r="I430" s="23"/>
      <c r="J430" s="31"/>
      <c r="K430" s="30"/>
      <c r="L430" s="23"/>
      <c r="M430" s="23"/>
      <c r="N430" s="23"/>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36"/>
      <c r="BH430" s="356"/>
    </row>
    <row r="431" spans="1:60" s="361" customFormat="1" x14ac:dyDescent="0.25">
      <c r="A431" s="186"/>
      <c r="B431" s="43"/>
      <c r="C431" s="186"/>
      <c r="D431" s="30"/>
      <c r="E431" s="30"/>
      <c r="F431" s="40"/>
      <c r="G431" s="31"/>
      <c r="H431" s="30"/>
      <c r="I431" s="23"/>
      <c r="J431" s="31"/>
      <c r="K431" s="30"/>
      <c r="L431" s="23"/>
      <c r="M431" s="23"/>
      <c r="N431" s="23"/>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36"/>
      <c r="BH431" s="356"/>
    </row>
    <row r="432" spans="1:60" s="361" customFormat="1" x14ac:dyDescent="0.25">
      <c r="A432" s="186"/>
      <c r="B432" s="43"/>
      <c r="C432" s="186"/>
      <c r="D432" s="30"/>
      <c r="E432" s="30"/>
      <c r="F432" s="40"/>
      <c r="G432" s="31"/>
      <c r="H432" s="30"/>
      <c r="I432" s="23"/>
      <c r="J432" s="31"/>
      <c r="K432" s="30"/>
      <c r="L432" s="23"/>
      <c r="M432" s="23"/>
      <c r="N432" s="23"/>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36"/>
      <c r="BH432" s="356"/>
    </row>
    <row r="433" spans="1:60" s="361" customFormat="1" x14ac:dyDescent="0.25">
      <c r="A433" s="186"/>
      <c r="B433" s="43"/>
      <c r="C433" s="186"/>
      <c r="D433" s="30"/>
      <c r="E433" s="30"/>
      <c r="F433" s="40"/>
      <c r="G433" s="31"/>
      <c r="H433" s="30"/>
      <c r="I433" s="23"/>
      <c r="J433" s="31"/>
      <c r="K433" s="30"/>
      <c r="L433" s="23"/>
      <c r="M433" s="23"/>
      <c r="N433" s="23"/>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36"/>
      <c r="BH433" s="356"/>
    </row>
    <row r="434" spans="1:60" s="361" customFormat="1" x14ac:dyDescent="0.25">
      <c r="A434" s="186"/>
      <c r="B434" s="43"/>
      <c r="C434" s="186"/>
      <c r="D434" s="30"/>
      <c r="E434" s="30"/>
      <c r="F434" s="40"/>
      <c r="G434" s="31"/>
      <c r="H434" s="30"/>
      <c r="I434" s="23"/>
      <c r="J434" s="31"/>
      <c r="K434" s="30"/>
      <c r="L434" s="23"/>
      <c r="M434" s="23"/>
      <c r="N434" s="23"/>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36"/>
      <c r="BH434" s="356"/>
    </row>
    <row r="435" spans="1:60" s="361" customFormat="1" x14ac:dyDescent="0.25">
      <c r="A435" s="186"/>
      <c r="B435" s="43"/>
      <c r="C435" s="186"/>
      <c r="D435" s="30"/>
      <c r="E435" s="30"/>
      <c r="F435" s="40"/>
      <c r="G435" s="31"/>
      <c r="H435" s="30"/>
      <c r="I435" s="23"/>
      <c r="J435" s="31"/>
      <c r="K435" s="30"/>
      <c r="L435" s="23"/>
      <c r="M435" s="23"/>
      <c r="N435" s="23"/>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36"/>
      <c r="BH435" s="356"/>
    </row>
    <row r="436" spans="1:60" s="361" customFormat="1" x14ac:dyDescent="0.25">
      <c r="A436" s="186"/>
      <c r="B436" s="43"/>
      <c r="C436" s="186"/>
      <c r="D436" s="30"/>
      <c r="E436" s="30"/>
      <c r="F436" s="40"/>
      <c r="G436" s="31"/>
      <c r="H436" s="30"/>
      <c r="I436" s="23"/>
      <c r="J436" s="31"/>
      <c r="K436" s="30"/>
      <c r="L436" s="23"/>
      <c r="M436" s="23"/>
      <c r="N436" s="23"/>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36"/>
      <c r="BH436" s="356"/>
    </row>
    <row r="437" spans="1:60" s="361" customFormat="1" x14ac:dyDescent="0.25">
      <c r="A437" s="186"/>
      <c r="B437" s="43"/>
      <c r="C437" s="186"/>
      <c r="D437" s="30"/>
      <c r="E437" s="30"/>
      <c r="F437" s="40"/>
      <c r="G437" s="31"/>
      <c r="H437" s="30"/>
      <c r="I437" s="23"/>
      <c r="J437" s="31"/>
      <c r="K437" s="30"/>
      <c r="L437" s="23"/>
      <c r="M437" s="23"/>
      <c r="N437" s="23"/>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36"/>
      <c r="BH437" s="356"/>
    </row>
    <row r="438" spans="1:60" s="361" customFormat="1" x14ac:dyDescent="0.25">
      <c r="A438" s="186"/>
      <c r="B438" s="43"/>
      <c r="C438" s="186"/>
      <c r="D438" s="30"/>
      <c r="E438" s="30"/>
      <c r="F438" s="40"/>
      <c r="G438" s="31"/>
      <c r="H438" s="30"/>
      <c r="I438" s="23"/>
      <c r="J438" s="31"/>
      <c r="K438" s="30"/>
      <c r="L438" s="23"/>
      <c r="M438" s="23"/>
      <c r="N438" s="23"/>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36"/>
      <c r="BH438" s="356"/>
    </row>
    <row r="439" spans="1:60" s="361" customFormat="1" x14ac:dyDescent="0.25">
      <c r="A439" s="186"/>
      <c r="B439" s="43"/>
      <c r="C439" s="186"/>
      <c r="D439" s="30"/>
      <c r="E439" s="30"/>
      <c r="F439" s="40"/>
      <c r="G439" s="31"/>
      <c r="H439" s="30"/>
      <c r="I439" s="23"/>
      <c r="J439" s="31"/>
      <c r="K439" s="30"/>
      <c r="L439" s="23"/>
      <c r="M439" s="23"/>
      <c r="N439" s="23"/>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36"/>
      <c r="BH439" s="356"/>
    </row>
    <row r="440" spans="1:60" s="361" customFormat="1" x14ac:dyDescent="0.25">
      <c r="A440" s="186"/>
      <c r="B440" s="43"/>
      <c r="C440" s="186"/>
      <c r="D440" s="30"/>
      <c r="E440" s="30"/>
      <c r="F440" s="40"/>
      <c r="G440" s="31"/>
      <c r="H440" s="30"/>
      <c r="I440" s="23"/>
      <c r="J440" s="31"/>
      <c r="K440" s="30"/>
      <c r="L440" s="23"/>
      <c r="M440" s="23"/>
      <c r="N440" s="23"/>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36"/>
      <c r="BH440" s="356"/>
    </row>
    <row r="441" spans="1:60" s="361" customFormat="1" x14ac:dyDescent="0.25">
      <c r="A441" s="186"/>
      <c r="B441" s="43"/>
      <c r="C441" s="186"/>
      <c r="D441" s="30"/>
      <c r="E441" s="30"/>
      <c r="F441" s="40"/>
      <c r="G441" s="31"/>
      <c r="H441" s="30"/>
      <c r="I441" s="23"/>
      <c r="J441" s="31"/>
      <c r="K441" s="30"/>
      <c r="L441" s="23"/>
      <c r="M441" s="23"/>
      <c r="N441" s="23"/>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36"/>
      <c r="BH441" s="356"/>
    </row>
    <row r="442" spans="1:60" s="361" customFormat="1" x14ac:dyDescent="0.25">
      <c r="A442" s="186"/>
      <c r="B442" s="43"/>
      <c r="C442" s="186"/>
      <c r="D442" s="30"/>
      <c r="E442" s="30"/>
      <c r="F442" s="40"/>
      <c r="G442" s="31"/>
      <c r="H442" s="30"/>
      <c r="I442" s="23"/>
      <c r="J442" s="31"/>
      <c r="K442" s="30"/>
      <c r="L442" s="23"/>
      <c r="M442" s="23"/>
      <c r="N442" s="23"/>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36"/>
      <c r="BH442" s="356"/>
    </row>
    <row r="443" spans="1:60" s="361" customFormat="1" x14ac:dyDescent="0.25">
      <c r="A443" s="186"/>
      <c r="B443" s="43"/>
      <c r="C443" s="186"/>
      <c r="D443" s="30"/>
      <c r="E443" s="30"/>
      <c r="F443" s="40"/>
      <c r="G443" s="31"/>
      <c r="H443" s="30"/>
      <c r="I443" s="23"/>
      <c r="J443" s="31"/>
      <c r="K443" s="30"/>
      <c r="L443" s="23"/>
      <c r="M443" s="23"/>
      <c r="N443" s="23"/>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36"/>
      <c r="BH443" s="356"/>
    </row>
    <row r="444" spans="1:60" s="361" customFormat="1" x14ac:dyDescent="0.25">
      <c r="A444" s="186"/>
      <c r="B444" s="43"/>
      <c r="C444" s="186"/>
      <c r="D444" s="30"/>
      <c r="E444" s="30"/>
      <c r="F444" s="40"/>
      <c r="G444" s="31"/>
      <c r="H444" s="30"/>
      <c r="I444" s="23"/>
      <c r="J444" s="31"/>
      <c r="K444" s="30"/>
      <c r="L444" s="23"/>
      <c r="M444" s="23"/>
      <c r="N444" s="23"/>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36"/>
      <c r="BH444" s="356"/>
    </row>
    <row r="445" spans="1:60" s="361" customFormat="1" x14ac:dyDescent="0.25">
      <c r="A445" s="186"/>
      <c r="B445" s="43"/>
      <c r="C445" s="186"/>
      <c r="D445" s="30"/>
      <c r="E445" s="30"/>
      <c r="F445" s="40"/>
      <c r="G445" s="31"/>
      <c r="H445" s="30"/>
      <c r="I445" s="23"/>
      <c r="J445" s="31"/>
      <c r="K445" s="30"/>
      <c r="L445" s="23"/>
      <c r="M445" s="23"/>
      <c r="N445" s="23"/>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36"/>
      <c r="BH445" s="356"/>
    </row>
    <row r="446" spans="1:60" s="361" customFormat="1" x14ac:dyDescent="0.25">
      <c r="A446" s="186"/>
      <c r="B446" s="43"/>
      <c r="C446" s="186"/>
      <c r="D446" s="30"/>
      <c r="E446" s="30"/>
      <c r="F446" s="40"/>
      <c r="G446" s="31"/>
      <c r="H446" s="30"/>
      <c r="I446" s="23"/>
      <c r="J446" s="31"/>
      <c r="K446" s="30"/>
      <c r="L446" s="23"/>
      <c r="M446" s="23"/>
      <c r="N446" s="23"/>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36"/>
      <c r="BH446" s="356"/>
    </row>
    <row r="447" spans="1:60" s="361" customFormat="1" x14ac:dyDescent="0.25">
      <c r="A447" s="186"/>
      <c r="B447" s="43"/>
      <c r="C447" s="186"/>
      <c r="D447" s="30"/>
      <c r="E447" s="30"/>
      <c r="F447" s="40"/>
      <c r="G447" s="31"/>
      <c r="H447" s="30"/>
      <c r="I447" s="23"/>
      <c r="J447" s="31"/>
      <c r="K447" s="30"/>
      <c r="L447" s="23"/>
      <c r="M447" s="23"/>
      <c r="N447" s="23"/>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36"/>
      <c r="BH447" s="356"/>
    </row>
    <row r="448" spans="1:60" s="361" customFormat="1" x14ac:dyDescent="0.25">
      <c r="A448" s="186"/>
      <c r="B448" s="43"/>
      <c r="C448" s="186"/>
      <c r="D448" s="30"/>
      <c r="E448" s="30"/>
      <c r="F448" s="40"/>
      <c r="G448" s="31"/>
      <c r="H448" s="30"/>
      <c r="I448" s="23"/>
      <c r="J448" s="31"/>
      <c r="K448" s="30"/>
      <c r="L448" s="23"/>
      <c r="M448" s="23"/>
      <c r="N448" s="23"/>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36"/>
      <c r="BH448" s="356"/>
    </row>
    <row r="449" spans="1:60" s="361" customFormat="1" x14ac:dyDescent="0.25">
      <c r="A449" s="186"/>
      <c r="B449" s="43"/>
      <c r="C449" s="186"/>
      <c r="D449" s="30"/>
      <c r="E449" s="30"/>
      <c r="F449" s="40"/>
      <c r="G449" s="31"/>
      <c r="H449" s="30"/>
      <c r="I449" s="23"/>
      <c r="J449" s="31"/>
      <c r="K449" s="30"/>
      <c r="L449" s="23"/>
      <c r="M449" s="23"/>
      <c r="N449" s="23"/>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36"/>
      <c r="BH449" s="356"/>
    </row>
    <row r="450" spans="1:60" s="361" customFormat="1" x14ac:dyDescent="0.25">
      <c r="A450" s="186"/>
      <c r="B450" s="43"/>
      <c r="C450" s="186"/>
      <c r="D450" s="30"/>
      <c r="E450" s="30"/>
      <c r="F450" s="40"/>
      <c r="G450" s="31"/>
      <c r="H450" s="30"/>
      <c r="I450" s="23"/>
      <c r="J450" s="31"/>
      <c r="K450" s="30"/>
      <c r="L450" s="23"/>
      <c r="M450" s="23"/>
      <c r="N450" s="23"/>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36"/>
      <c r="BH450" s="356"/>
    </row>
    <row r="451" spans="1:60" s="361" customFormat="1" x14ac:dyDescent="0.25">
      <c r="A451" s="186"/>
      <c r="B451" s="43"/>
      <c r="C451" s="186"/>
      <c r="D451" s="30"/>
      <c r="E451" s="30"/>
      <c r="F451" s="40"/>
      <c r="G451" s="31"/>
      <c r="H451" s="30"/>
      <c r="I451" s="23"/>
      <c r="J451" s="31"/>
      <c r="K451" s="30"/>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36"/>
      <c r="BH451" s="356"/>
    </row>
    <row r="452" spans="1:60" s="361" customFormat="1" x14ac:dyDescent="0.25">
      <c r="A452" s="186"/>
      <c r="B452" s="43"/>
      <c r="C452" s="186"/>
      <c r="D452" s="30"/>
      <c r="E452" s="30"/>
      <c r="F452" s="40"/>
      <c r="G452" s="31"/>
      <c r="H452" s="30"/>
      <c r="I452" s="23"/>
      <c r="J452" s="31"/>
      <c r="K452" s="30"/>
      <c r="L452" s="23"/>
      <c r="M452" s="23"/>
      <c r="N452" s="23"/>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36"/>
      <c r="BH452" s="356"/>
    </row>
    <row r="453" spans="1:60" s="361" customFormat="1" x14ac:dyDescent="0.25">
      <c r="A453" s="186"/>
      <c r="B453" s="43"/>
      <c r="C453" s="186"/>
      <c r="D453" s="30"/>
      <c r="E453" s="30"/>
      <c r="F453" s="40"/>
      <c r="G453" s="31"/>
      <c r="H453" s="30"/>
      <c r="I453" s="23"/>
      <c r="J453" s="31"/>
      <c r="K453" s="30"/>
      <c r="L453" s="23"/>
      <c r="M453" s="23"/>
      <c r="N453" s="23"/>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36"/>
      <c r="BH453" s="356"/>
    </row>
    <row r="454" spans="1:60" s="361" customFormat="1" x14ac:dyDescent="0.25">
      <c r="A454" s="186"/>
      <c r="B454" s="43"/>
      <c r="C454" s="186"/>
      <c r="D454" s="30"/>
      <c r="E454" s="30"/>
      <c r="F454" s="40"/>
      <c r="G454" s="31"/>
      <c r="H454" s="30"/>
      <c r="I454" s="23"/>
      <c r="J454" s="31"/>
      <c r="K454" s="30"/>
      <c r="L454" s="23"/>
      <c r="M454" s="23"/>
      <c r="N454" s="23"/>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36"/>
      <c r="BH454" s="356"/>
    </row>
    <row r="455" spans="1:60" s="361" customFormat="1" x14ac:dyDescent="0.25">
      <c r="A455" s="186"/>
      <c r="B455" s="43"/>
      <c r="C455" s="186"/>
      <c r="D455" s="30"/>
      <c r="E455" s="30"/>
      <c r="F455" s="40"/>
      <c r="G455" s="31"/>
      <c r="H455" s="30"/>
      <c r="I455" s="23"/>
      <c r="J455" s="31"/>
      <c r="K455" s="30"/>
      <c r="L455" s="23"/>
      <c r="M455" s="23"/>
      <c r="N455" s="23"/>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36"/>
      <c r="BH455" s="356"/>
    </row>
    <row r="456" spans="1:60" s="361" customFormat="1" x14ac:dyDescent="0.25">
      <c r="A456" s="186"/>
      <c r="B456" s="43"/>
      <c r="C456" s="186"/>
      <c r="D456" s="30"/>
      <c r="E456" s="30"/>
      <c r="F456" s="40"/>
      <c r="G456" s="31"/>
      <c r="H456" s="30"/>
      <c r="I456" s="23"/>
      <c r="J456" s="31"/>
      <c r="K456" s="30"/>
      <c r="L456" s="23"/>
      <c r="M456" s="23"/>
      <c r="N456" s="23"/>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36"/>
      <c r="BH456" s="356"/>
    </row>
    <row r="457" spans="1:60" s="361" customFormat="1" x14ac:dyDescent="0.25">
      <c r="A457" s="186"/>
      <c r="B457" s="43"/>
      <c r="C457" s="186"/>
      <c r="D457" s="30"/>
      <c r="E457" s="30"/>
      <c r="F457" s="40"/>
      <c r="G457" s="31"/>
      <c r="H457" s="30"/>
      <c r="I457" s="23"/>
      <c r="J457" s="31"/>
      <c r="K457" s="30"/>
      <c r="L457" s="23"/>
      <c r="M457" s="23"/>
      <c r="N457" s="23"/>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36"/>
      <c r="BH457" s="356"/>
    </row>
    <row r="458" spans="1:60" s="361" customFormat="1" x14ac:dyDescent="0.25">
      <c r="A458" s="186"/>
      <c r="B458" s="43"/>
      <c r="C458" s="186"/>
      <c r="D458" s="30"/>
      <c r="E458" s="30"/>
      <c r="F458" s="40"/>
      <c r="G458" s="31"/>
      <c r="H458" s="30"/>
      <c r="I458" s="23"/>
      <c r="J458" s="31"/>
      <c r="K458" s="30"/>
      <c r="L458" s="23"/>
      <c r="M458" s="23"/>
      <c r="N458" s="23"/>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36"/>
      <c r="BH458" s="356"/>
    </row>
    <row r="459" spans="1:60" s="361" customFormat="1" x14ac:dyDescent="0.25">
      <c r="A459" s="186"/>
      <c r="B459" s="43"/>
      <c r="C459" s="186"/>
      <c r="D459" s="30"/>
      <c r="E459" s="30"/>
      <c r="F459" s="40"/>
      <c r="G459" s="31"/>
      <c r="H459" s="30"/>
      <c r="I459" s="23"/>
      <c r="J459" s="31"/>
      <c r="K459" s="30"/>
      <c r="L459" s="23"/>
      <c r="M459" s="23"/>
      <c r="N459" s="23"/>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36"/>
      <c r="BH459" s="356"/>
    </row>
    <row r="460" spans="1:60" s="361" customFormat="1" x14ac:dyDescent="0.25">
      <c r="A460" s="186"/>
      <c r="B460" s="43"/>
      <c r="C460" s="186"/>
      <c r="D460" s="30"/>
      <c r="E460" s="30"/>
      <c r="F460" s="40"/>
      <c r="G460" s="31"/>
      <c r="H460" s="30"/>
      <c r="I460" s="23"/>
      <c r="J460" s="31"/>
      <c r="K460" s="30"/>
      <c r="L460" s="23"/>
      <c r="M460" s="23"/>
      <c r="N460" s="23"/>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36"/>
      <c r="BH460" s="356"/>
    </row>
    <row r="461" spans="1:60" s="361" customFormat="1" x14ac:dyDescent="0.25">
      <c r="A461" s="186"/>
      <c r="B461" s="43"/>
      <c r="C461" s="186"/>
      <c r="D461" s="30"/>
      <c r="E461" s="30"/>
      <c r="F461" s="40"/>
      <c r="G461" s="31"/>
      <c r="H461" s="30"/>
      <c r="I461" s="23"/>
      <c r="J461" s="31"/>
      <c r="K461" s="30"/>
      <c r="L461" s="23"/>
      <c r="M461" s="23"/>
      <c r="N461" s="23"/>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36"/>
      <c r="BH461" s="356"/>
    </row>
    <row r="462" spans="1:60" s="361" customFormat="1" x14ac:dyDescent="0.25">
      <c r="A462" s="186"/>
      <c r="B462" s="43"/>
      <c r="C462" s="186"/>
      <c r="D462" s="30"/>
      <c r="E462" s="30"/>
      <c r="F462" s="40"/>
      <c r="G462" s="31"/>
      <c r="H462" s="30"/>
      <c r="I462" s="23"/>
      <c r="J462" s="31"/>
      <c r="K462" s="30"/>
      <c r="L462" s="23"/>
      <c r="M462" s="23"/>
      <c r="N462" s="23"/>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36"/>
      <c r="BH462" s="356"/>
    </row>
    <row r="463" spans="1:60" s="361" customFormat="1" x14ac:dyDescent="0.25">
      <c r="A463" s="186"/>
      <c r="B463" s="43"/>
      <c r="C463" s="186"/>
      <c r="D463" s="30"/>
      <c r="E463" s="30"/>
      <c r="F463" s="40"/>
      <c r="G463" s="31"/>
      <c r="H463" s="30"/>
      <c r="I463" s="23"/>
      <c r="J463" s="31"/>
      <c r="K463" s="30"/>
      <c r="L463" s="23"/>
      <c r="M463" s="23"/>
      <c r="N463" s="23"/>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36"/>
      <c r="BH463" s="356"/>
    </row>
    <row r="464" spans="1:60" s="361" customFormat="1" x14ac:dyDescent="0.25">
      <c r="A464" s="186"/>
      <c r="B464" s="43"/>
      <c r="C464" s="186"/>
      <c r="D464" s="30"/>
      <c r="E464" s="30"/>
      <c r="F464" s="40"/>
      <c r="G464" s="31"/>
      <c r="H464" s="30"/>
      <c r="I464" s="23"/>
      <c r="J464" s="31"/>
      <c r="K464" s="30"/>
      <c r="L464" s="23"/>
      <c r="M464" s="23"/>
      <c r="N464" s="23"/>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36"/>
      <c r="BH464" s="356"/>
    </row>
    <row r="465" spans="1:60" s="361" customFormat="1" x14ac:dyDescent="0.25">
      <c r="A465" s="186"/>
      <c r="B465" s="43"/>
      <c r="C465" s="186"/>
      <c r="D465" s="30"/>
      <c r="E465" s="30"/>
      <c r="F465" s="40"/>
      <c r="G465" s="31"/>
      <c r="H465" s="30"/>
      <c r="I465" s="23"/>
      <c r="J465" s="31"/>
      <c r="K465" s="30"/>
      <c r="L465" s="23"/>
      <c r="M465" s="23"/>
      <c r="N465" s="23"/>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36"/>
      <c r="BH465" s="356"/>
    </row>
    <row r="466" spans="1:60" s="361" customFormat="1" x14ac:dyDescent="0.25">
      <c r="A466" s="186"/>
      <c r="B466" s="43"/>
      <c r="C466" s="186"/>
      <c r="D466" s="30"/>
      <c r="E466" s="30"/>
      <c r="F466" s="40"/>
      <c r="G466" s="31"/>
      <c r="H466" s="30"/>
      <c r="I466" s="23"/>
      <c r="J466" s="31"/>
      <c r="K466" s="30"/>
      <c r="L466" s="23"/>
      <c r="M466" s="23"/>
      <c r="N466" s="23"/>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36"/>
      <c r="BH466" s="356"/>
    </row>
    <row r="467" spans="1:60" s="361" customFormat="1" x14ac:dyDescent="0.25">
      <c r="A467" s="186"/>
      <c r="B467" s="43"/>
      <c r="C467" s="186"/>
      <c r="D467" s="30"/>
      <c r="E467" s="30"/>
      <c r="F467" s="40"/>
      <c r="G467" s="31"/>
      <c r="H467" s="30"/>
      <c r="I467" s="23"/>
      <c r="J467" s="31"/>
      <c r="K467" s="30"/>
      <c r="L467" s="23"/>
      <c r="M467" s="23"/>
      <c r="N467" s="23"/>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36"/>
      <c r="BH467" s="356"/>
    </row>
    <row r="468" spans="1:60" s="361" customFormat="1" x14ac:dyDescent="0.25">
      <c r="A468" s="186"/>
      <c r="B468" s="43"/>
      <c r="C468" s="186"/>
      <c r="D468" s="30"/>
      <c r="E468" s="30"/>
      <c r="F468" s="40"/>
      <c r="G468" s="31"/>
      <c r="H468" s="30"/>
      <c r="I468" s="23"/>
      <c r="J468" s="31"/>
      <c r="K468" s="30"/>
      <c r="L468" s="23"/>
      <c r="M468" s="23"/>
      <c r="N468" s="23"/>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36"/>
      <c r="BH468" s="356"/>
    </row>
    <row r="469" spans="1:60" s="361" customFormat="1" x14ac:dyDescent="0.25">
      <c r="A469" s="186"/>
      <c r="B469" s="43"/>
      <c r="C469" s="186"/>
      <c r="D469" s="30"/>
      <c r="E469" s="30"/>
      <c r="F469" s="40"/>
      <c r="G469" s="31"/>
      <c r="H469" s="30"/>
      <c r="I469" s="23"/>
      <c r="J469" s="31"/>
      <c r="K469" s="30"/>
      <c r="L469" s="23"/>
      <c r="M469" s="23"/>
      <c r="N469" s="23"/>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36"/>
      <c r="BH469" s="356"/>
    </row>
    <row r="470" spans="1:60" s="361" customFormat="1" x14ac:dyDescent="0.25">
      <c r="A470" s="186"/>
      <c r="B470" s="43"/>
      <c r="C470" s="186"/>
      <c r="D470" s="30"/>
      <c r="E470" s="30"/>
      <c r="F470" s="40"/>
      <c r="G470" s="31"/>
      <c r="H470" s="30"/>
      <c r="I470" s="23"/>
      <c r="J470" s="31"/>
      <c r="K470" s="30"/>
      <c r="L470" s="23"/>
      <c r="M470" s="23"/>
      <c r="N470" s="23"/>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36"/>
      <c r="BH470" s="356"/>
    </row>
    <row r="471" spans="1:60" s="361" customFormat="1" x14ac:dyDescent="0.25">
      <c r="A471" s="186"/>
      <c r="B471" s="43"/>
      <c r="C471" s="186"/>
      <c r="D471" s="30"/>
      <c r="E471" s="30"/>
      <c r="F471" s="40"/>
      <c r="G471" s="31"/>
      <c r="H471" s="30"/>
      <c r="I471" s="23"/>
      <c r="J471" s="31"/>
      <c r="K471" s="30"/>
      <c r="L471" s="23"/>
      <c r="M471" s="23"/>
      <c r="N471" s="23"/>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36"/>
      <c r="BH471" s="356"/>
    </row>
    <row r="472" spans="1:60" s="361" customFormat="1" x14ac:dyDescent="0.25">
      <c r="A472" s="186"/>
      <c r="B472" s="43"/>
      <c r="C472" s="186"/>
      <c r="D472" s="30"/>
      <c r="E472" s="30"/>
      <c r="F472" s="40"/>
      <c r="G472" s="31"/>
      <c r="H472" s="30"/>
      <c r="I472" s="23"/>
      <c r="J472" s="31"/>
      <c r="K472" s="30"/>
      <c r="L472" s="23"/>
      <c r="M472" s="23"/>
      <c r="N472" s="23"/>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36"/>
      <c r="BH472" s="356"/>
    </row>
    <row r="473" spans="1:60" s="361" customFormat="1" x14ac:dyDescent="0.25">
      <c r="A473" s="186"/>
      <c r="B473" s="43"/>
      <c r="C473" s="186"/>
      <c r="D473" s="30"/>
      <c r="E473" s="30"/>
      <c r="F473" s="40"/>
      <c r="G473" s="31"/>
      <c r="H473" s="30"/>
      <c r="I473" s="23"/>
      <c r="J473" s="31"/>
      <c r="K473" s="30"/>
      <c r="L473" s="23"/>
      <c r="M473" s="23"/>
      <c r="N473" s="23"/>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36"/>
      <c r="BH473" s="356"/>
    </row>
    <row r="474" spans="1:60" s="361" customFormat="1" x14ac:dyDescent="0.25">
      <c r="A474" s="186"/>
      <c r="B474" s="43"/>
      <c r="C474" s="186"/>
      <c r="D474" s="30"/>
      <c r="E474" s="30"/>
      <c r="F474" s="40"/>
      <c r="G474" s="31"/>
      <c r="H474" s="30"/>
      <c r="I474" s="23"/>
      <c r="J474" s="31"/>
      <c r="K474" s="30"/>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36"/>
      <c r="BH474" s="356"/>
    </row>
    <row r="475" spans="1:60" s="361" customFormat="1" x14ac:dyDescent="0.25">
      <c r="A475" s="186"/>
      <c r="B475" s="43"/>
      <c r="C475" s="186"/>
      <c r="D475" s="30"/>
      <c r="E475" s="30"/>
      <c r="F475" s="40"/>
      <c r="G475" s="31"/>
      <c r="H475" s="30"/>
      <c r="I475" s="23"/>
      <c r="J475" s="31"/>
      <c r="K475" s="30"/>
      <c r="L475" s="23"/>
      <c r="M475" s="23"/>
      <c r="N475" s="23"/>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36"/>
      <c r="BH475" s="356"/>
    </row>
    <row r="476" spans="1:60" s="361" customFormat="1" x14ac:dyDescent="0.25">
      <c r="A476" s="186"/>
      <c r="B476" s="43"/>
      <c r="C476" s="186"/>
      <c r="D476" s="30"/>
      <c r="E476" s="30"/>
      <c r="F476" s="40"/>
      <c r="G476" s="31"/>
      <c r="H476" s="30"/>
      <c r="I476" s="23"/>
      <c r="J476" s="31"/>
      <c r="K476" s="30"/>
      <c r="L476" s="23"/>
      <c r="M476" s="23"/>
      <c r="N476" s="23"/>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36"/>
      <c r="BH476" s="356"/>
    </row>
    <row r="477" spans="1:60" s="361" customFormat="1" x14ac:dyDescent="0.25">
      <c r="A477" s="186"/>
      <c r="B477" s="43"/>
      <c r="C477" s="186"/>
      <c r="D477" s="30"/>
      <c r="E477" s="30"/>
      <c r="F477" s="40"/>
      <c r="G477" s="31"/>
      <c r="H477" s="30"/>
      <c r="I477" s="23"/>
      <c r="J477" s="31"/>
      <c r="K477" s="30"/>
      <c r="L477" s="23"/>
      <c r="M477" s="23"/>
      <c r="N477" s="23"/>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36"/>
      <c r="BH477" s="356"/>
    </row>
    <row r="478" spans="1:60" s="361" customFormat="1" x14ac:dyDescent="0.25">
      <c r="A478" s="186"/>
      <c r="B478" s="43"/>
      <c r="C478" s="186"/>
      <c r="D478" s="30"/>
      <c r="E478" s="30"/>
      <c r="F478" s="40"/>
      <c r="G478" s="31"/>
      <c r="H478" s="30"/>
      <c r="I478" s="23"/>
      <c r="J478" s="31"/>
      <c r="K478" s="30"/>
      <c r="L478" s="23"/>
      <c r="M478" s="23"/>
      <c r="N478" s="23"/>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36"/>
      <c r="BH478" s="356"/>
    </row>
    <row r="479" spans="1:60" s="361" customFormat="1" x14ac:dyDescent="0.25">
      <c r="A479" s="186"/>
      <c r="B479" s="43"/>
      <c r="C479" s="186"/>
      <c r="D479" s="30"/>
      <c r="E479" s="30"/>
      <c r="F479" s="40"/>
      <c r="G479" s="31"/>
      <c r="H479" s="30"/>
      <c r="I479" s="23"/>
      <c r="J479" s="31"/>
      <c r="K479" s="30"/>
      <c r="L479" s="23"/>
      <c r="M479" s="23"/>
      <c r="N479" s="23"/>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36"/>
      <c r="BH479" s="356"/>
    </row>
    <row r="480" spans="1:60" s="361" customFormat="1" x14ac:dyDescent="0.25">
      <c r="A480" s="186"/>
      <c r="B480" s="43"/>
      <c r="C480" s="186"/>
      <c r="D480" s="30"/>
      <c r="E480" s="30"/>
      <c r="F480" s="40"/>
      <c r="G480" s="31"/>
      <c r="H480" s="30"/>
      <c r="I480" s="23"/>
      <c r="J480" s="31"/>
      <c r="K480" s="30"/>
      <c r="L480" s="23"/>
      <c r="M480" s="23"/>
      <c r="N480" s="23"/>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36"/>
      <c r="BH480" s="356"/>
    </row>
    <row r="481" spans="1:60" s="361" customFormat="1" x14ac:dyDescent="0.25">
      <c r="A481" s="186"/>
      <c r="B481" s="43"/>
      <c r="C481" s="186"/>
      <c r="D481" s="30"/>
      <c r="E481" s="30"/>
      <c r="F481" s="40"/>
      <c r="G481" s="31"/>
      <c r="H481" s="30"/>
      <c r="I481" s="23"/>
      <c r="J481" s="31"/>
      <c r="K481" s="30"/>
      <c r="L481" s="23"/>
      <c r="M481" s="23"/>
      <c r="N481" s="23"/>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36"/>
      <c r="BH481" s="356"/>
    </row>
    <row r="482" spans="1:60" s="361" customFormat="1" x14ac:dyDescent="0.25">
      <c r="A482" s="186"/>
      <c r="B482" s="43"/>
      <c r="C482" s="186"/>
      <c r="D482" s="30"/>
      <c r="E482" s="30"/>
      <c r="F482" s="40"/>
      <c r="G482" s="31"/>
      <c r="H482" s="30"/>
      <c r="I482" s="23"/>
      <c r="J482" s="31"/>
      <c r="K482" s="30"/>
      <c r="L482" s="23"/>
      <c r="M482" s="23"/>
      <c r="N482" s="23"/>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36"/>
      <c r="BH482" s="356"/>
    </row>
    <row r="483" spans="1:60" s="361" customFormat="1" x14ac:dyDescent="0.25">
      <c r="A483" s="186"/>
      <c r="B483" s="43"/>
      <c r="C483" s="186"/>
      <c r="D483" s="30"/>
      <c r="E483" s="30"/>
      <c r="F483" s="40"/>
      <c r="G483" s="31"/>
      <c r="H483" s="30"/>
      <c r="I483" s="23"/>
      <c r="J483" s="31"/>
      <c r="K483" s="30"/>
      <c r="L483" s="23"/>
      <c r="M483" s="23"/>
      <c r="N483" s="23"/>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36"/>
      <c r="BH483" s="356"/>
    </row>
    <row r="484" spans="1:60" s="361" customFormat="1" x14ac:dyDescent="0.25">
      <c r="A484" s="186"/>
      <c r="B484" s="43"/>
      <c r="C484" s="186"/>
      <c r="D484" s="30"/>
      <c r="E484" s="30"/>
      <c r="F484" s="40"/>
      <c r="G484" s="31"/>
      <c r="H484" s="30"/>
      <c r="I484" s="23"/>
      <c r="J484" s="31"/>
      <c r="K484" s="30"/>
      <c r="L484" s="23"/>
      <c r="M484" s="23"/>
      <c r="N484" s="23"/>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36"/>
      <c r="BH484" s="356"/>
    </row>
    <row r="485" spans="1:60" s="361" customFormat="1" x14ac:dyDescent="0.25">
      <c r="A485" s="186"/>
      <c r="B485" s="43"/>
      <c r="C485" s="186"/>
      <c r="D485" s="30"/>
      <c r="E485" s="30"/>
      <c r="F485" s="40"/>
      <c r="G485" s="31"/>
      <c r="H485" s="30"/>
      <c r="I485" s="23"/>
      <c r="J485" s="31"/>
      <c r="K485" s="30"/>
      <c r="L485" s="23"/>
      <c r="M485" s="23"/>
      <c r="N485" s="23"/>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36"/>
      <c r="BH485" s="356"/>
    </row>
    <row r="486" spans="1:60" s="361" customFormat="1" x14ac:dyDescent="0.25">
      <c r="A486" s="186"/>
      <c r="B486" s="43"/>
      <c r="C486" s="186"/>
      <c r="D486" s="30"/>
      <c r="E486" s="30"/>
      <c r="F486" s="40"/>
      <c r="G486" s="31"/>
      <c r="H486" s="30"/>
      <c r="I486" s="23"/>
      <c r="J486" s="31"/>
      <c r="K486" s="30"/>
      <c r="L486" s="23"/>
      <c r="M486" s="23"/>
      <c r="N486" s="23"/>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36"/>
      <c r="BH486" s="356"/>
    </row>
    <row r="487" spans="1:60" s="361" customFormat="1" x14ac:dyDescent="0.25">
      <c r="A487" s="186"/>
      <c r="B487" s="43"/>
      <c r="C487" s="186"/>
      <c r="D487" s="30"/>
      <c r="E487" s="30"/>
      <c r="F487" s="40"/>
      <c r="G487" s="31"/>
      <c r="H487" s="30"/>
      <c r="I487" s="23"/>
      <c r="J487" s="31"/>
      <c r="K487" s="30"/>
      <c r="L487" s="23"/>
      <c r="M487" s="23"/>
      <c r="N487" s="23"/>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36"/>
      <c r="BH487" s="356"/>
    </row>
    <row r="488" spans="1:60" s="361" customFormat="1" x14ac:dyDescent="0.25">
      <c r="A488" s="186"/>
      <c r="B488" s="43"/>
      <c r="C488" s="186"/>
      <c r="D488" s="30"/>
      <c r="E488" s="30"/>
      <c r="F488" s="40"/>
      <c r="G488" s="31"/>
      <c r="H488" s="30"/>
      <c r="I488" s="23"/>
      <c r="J488" s="31"/>
      <c r="K488" s="30"/>
      <c r="L488" s="23"/>
      <c r="M488" s="23"/>
      <c r="N488" s="23"/>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36"/>
      <c r="BH488" s="356"/>
    </row>
    <row r="489" spans="1:60" s="361" customFormat="1" x14ac:dyDescent="0.25">
      <c r="A489" s="186"/>
      <c r="B489" s="43"/>
      <c r="C489" s="186"/>
      <c r="D489" s="30"/>
      <c r="E489" s="30"/>
      <c r="F489" s="40"/>
      <c r="G489" s="31"/>
      <c r="H489" s="30"/>
      <c r="I489" s="23"/>
      <c r="J489" s="31"/>
      <c r="K489" s="30"/>
      <c r="L489" s="23"/>
      <c r="M489" s="23"/>
      <c r="N489" s="23"/>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36"/>
      <c r="BH489" s="356"/>
    </row>
    <row r="490" spans="1:60" s="361" customFormat="1" x14ac:dyDescent="0.25">
      <c r="A490" s="186"/>
      <c r="B490" s="43"/>
      <c r="C490" s="186"/>
      <c r="D490" s="30"/>
      <c r="E490" s="30"/>
      <c r="F490" s="40"/>
      <c r="G490" s="31"/>
      <c r="H490" s="30"/>
      <c r="I490" s="23"/>
      <c r="J490" s="31"/>
      <c r="K490" s="30"/>
      <c r="L490" s="23"/>
      <c r="M490" s="23"/>
      <c r="N490" s="23"/>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36"/>
      <c r="BH490" s="356"/>
    </row>
    <row r="491" spans="1:60" s="361" customFormat="1" x14ac:dyDescent="0.25">
      <c r="A491" s="186"/>
      <c r="B491" s="43"/>
      <c r="C491" s="186"/>
      <c r="D491" s="30"/>
      <c r="E491" s="30"/>
      <c r="F491" s="40"/>
      <c r="G491" s="31"/>
      <c r="H491" s="30"/>
      <c r="I491" s="23"/>
      <c r="J491" s="31"/>
      <c r="K491" s="30"/>
      <c r="L491" s="23"/>
      <c r="M491" s="23"/>
      <c r="N491" s="23"/>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36"/>
      <c r="BH491" s="356"/>
    </row>
    <row r="492" spans="1:60" s="361" customFormat="1" x14ac:dyDescent="0.25">
      <c r="A492" s="186"/>
      <c r="B492" s="43"/>
      <c r="C492" s="186"/>
      <c r="D492" s="30"/>
      <c r="E492" s="30"/>
      <c r="F492" s="40"/>
      <c r="G492" s="31"/>
      <c r="H492" s="30"/>
      <c r="I492" s="23"/>
      <c r="J492" s="31"/>
      <c r="K492" s="30"/>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36"/>
      <c r="BH492" s="356"/>
    </row>
    <row r="493" spans="1:60" s="361" customFormat="1" x14ac:dyDescent="0.25">
      <c r="A493" s="186"/>
      <c r="B493" s="43"/>
      <c r="C493" s="186"/>
      <c r="D493" s="30"/>
      <c r="E493" s="30"/>
      <c r="F493" s="40"/>
      <c r="G493" s="31"/>
      <c r="H493" s="30"/>
      <c r="I493" s="23"/>
      <c r="J493" s="31"/>
      <c r="K493" s="30"/>
      <c r="L493" s="23"/>
      <c r="M493" s="23"/>
      <c r="N493" s="23"/>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36"/>
      <c r="BH493" s="356"/>
    </row>
    <row r="494" spans="1:60" s="361" customFormat="1" x14ac:dyDescent="0.25">
      <c r="A494" s="186"/>
      <c r="B494" s="43"/>
      <c r="C494" s="186"/>
      <c r="D494" s="30"/>
      <c r="E494" s="30"/>
      <c r="F494" s="40"/>
      <c r="G494" s="31"/>
      <c r="H494" s="30"/>
      <c r="I494" s="23"/>
      <c r="J494" s="31"/>
      <c r="K494" s="30"/>
      <c r="L494" s="23"/>
      <c r="M494" s="23"/>
      <c r="N494" s="23"/>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36"/>
      <c r="BH494" s="356"/>
    </row>
    <row r="495" spans="1:60" s="361" customFormat="1" x14ac:dyDescent="0.25">
      <c r="A495" s="186"/>
      <c r="B495" s="43"/>
      <c r="C495" s="186"/>
      <c r="D495" s="30"/>
      <c r="E495" s="30"/>
      <c r="F495" s="40"/>
      <c r="G495" s="31"/>
      <c r="H495" s="30"/>
      <c r="I495" s="23"/>
      <c r="J495" s="31"/>
      <c r="K495" s="30"/>
      <c r="L495" s="23"/>
      <c r="M495" s="23"/>
      <c r="N495" s="23"/>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36"/>
      <c r="BH495" s="356"/>
    </row>
    <row r="496" spans="1:60" s="361" customFormat="1" x14ac:dyDescent="0.25">
      <c r="A496" s="186"/>
      <c r="B496" s="43"/>
      <c r="C496" s="186"/>
      <c r="D496" s="187"/>
      <c r="E496" s="187"/>
      <c r="F496" s="41"/>
      <c r="G496" s="22"/>
      <c r="H496" s="187"/>
      <c r="I496" s="25"/>
      <c r="J496" s="22"/>
      <c r="K496" s="187"/>
      <c r="L496" s="25"/>
      <c r="M496" s="25"/>
      <c r="N496" s="25"/>
      <c r="O496" s="25"/>
      <c r="P496" s="25"/>
      <c r="Q496" s="25"/>
      <c r="R496" s="25"/>
      <c r="S496" s="25"/>
      <c r="T496" s="25"/>
      <c r="U496" s="25"/>
      <c r="V496" s="25"/>
      <c r="W496" s="25"/>
      <c r="X496" s="25"/>
      <c r="Y496" s="25"/>
      <c r="Z496" s="25"/>
      <c r="AA496" s="25"/>
      <c r="AB496" s="25"/>
      <c r="AC496" s="25"/>
      <c r="AD496" s="25"/>
      <c r="AE496" s="25"/>
      <c r="AF496" s="25"/>
      <c r="AG496" s="25"/>
      <c r="AH496" s="25"/>
      <c r="AI496" s="25"/>
      <c r="AJ496" s="25"/>
      <c r="AK496" s="25"/>
      <c r="AL496" s="25"/>
      <c r="AM496" s="25"/>
      <c r="AN496" s="25"/>
      <c r="AO496" s="25"/>
      <c r="AP496" s="25"/>
      <c r="AQ496" s="25"/>
      <c r="AR496" s="25"/>
      <c r="AS496" s="25"/>
      <c r="AT496" s="25"/>
      <c r="AU496" s="25"/>
      <c r="AV496" s="25"/>
      <c r="AW496" s="25"/>
      <c r="AX496" s="25"/>
      <c r="AY496" s="25"/>
      <c r="AZ496" s="25"/>
      <c r="BA496" s="25"/>
      <c r="BB496" s="25"/>
      <c r="BC496" s="25"/>
      <c r="BD496" s="25"/>
      <c r="BE496" s="25"/>
      <c r="BF496" s="25"/>
      <c r="BG496" s="25"/>
      <c r="BH496" s="363"/>
    </row>
    <row r="497" spans="1:60" s="361" customFormat="1" x14ac:dyDescent="0.25">
      <c r="A497" s="186"/>
      <c r="B497" s="43"/>
      <c r="C497" s="186"/>
      <c r="D497" s="187"/>
      <c r="E497" s="187"/>
      <c r="F497" s="41"/>
      <c r="G497" s="22"/>
      <c r="H497" s="187"/>
      <c r="I497" s="25"/>
      <c r="J497" s="22"/>
      <c r="K497" s="187"/>
      <c r="L497" s="25"/>
      <c r="M497" s="25"/>
      <c r="N497" s="25"/>
      <c r="O497" s="25"/>
      <c r="P497" s="25"/>
      <c r="Q497" s="25"/>
      <c r="R497" s="25"/>
      <c r="S497" s="25"/>
      <c r="T497" s="25"/>
      <c r="U497" s="25"/>
      <c r="V497" s="25"/>
      <c r="W497" s="25"/>
      <c r="X497" s="25"/>
      <c r="Y497" s="25"/>
      <c r="Z497" s="25"/>
      <c r="AA497" s="25"/>
      <c r="AB497" s="25"/>
      <c r="AC497" s="25"/>
      <c r="AD497" s="25"/>
      <c r="AE497" s="25"/>
      <c r="AF497" s="25"/>
      <c r="AG497" s="25"/>
      <c r="AH497" s="25"/>
      <c r="AI497" s="25"/>
      <c r="AJ497" s="25"/>
      <c r="AK497" s="25"/>
      <c r="AL497" s="25"/>
      <c r="AM497" s="25"/>
      <c r="AN497" s="25"/>
      <c r="AO497" s="25"/>
      <c r="AP497" s="25"/>
      <c r="AQ497" s="25"/>
      <c r="AR497" s="25"/>
      <c r="AS497" s="25"/>
      <c r="AT497" s="25"/>
      <c r="AU497" s="25"/>
      <c r="AV497" s="25"/>
      <c r="AW497" s="25"/>
      <c r="AX497" s="25"/>
      <c r="AY497" s="25"/>
      <c r="AZ497" s="25"/>
      <c r="BA497" s="25"/>
      <c r="BB497" s="25"/>
      <c r="BC497" s="25"/>
      <c r="BD497" s="25"/>
      <c r="BE497" s="25"/>
      <c r="BF497" s="25"/>
      <c r="BG497" s="25"/>
      <c r="BH497" s="363"/>
    </row>
    <row r="498" spans="1:60" s="361" customFormat="1" x14ac:dyDescent="0.25">
      <c r="A498" s="186"/>
      <c r="B498" s="43"/>
      <c r="C498" s="186"/>
      <c r="D498" s="187"/>
      <c r="E498" s="187"/>
      <c r="F498" s="41"/>
      <c r="G498" s="22"/>
      <c r="H498" s="187"/>
      <c r="I498" s="25"/>
      <c r="J498" s="22"/>
      <c r="K498" s="187"/>
      <c r="L498" s="25"/>
      <c r="M498" s="25"/>
      <c r="N498" s="25"/>
      <c r="O498" s="25"/>
      <c r="P498" s="25"/>
      <c r="Q498" s="25"/>
      <c r="R498" s="25"/>
      <c r="S498" s="25"/>
      <c r="T498" s="25"/>
      <c r="U498" s="25"/>
      <c r="V498" s="25"/>
      <c r="W498" s="25"/>
      <c r="X498" s="25"/>
      <c r="Y498" s="25"/>
      <c r="Z498" s="25"/>
      <c r="AA498" s="25"/>
      <c r="AB498" s="25"/>
      <c r="AC498" s="25"/>
      <c r="AD498" s="25"/>
      <c r="AE498" s="25"/>
      <c r="AF498" s="25"/>
      <c r="AG498" s="25"/>
      <c r="AH498" s="25"/>
      <c r="AI498" s="25"/>
      <c r="AJ498" s="25"/>
      <c r="AK498" s="25"/>
      <c r="AL498" s="25"/>
      <c r="AM498" s="25"/>
      <c r="AN498" s="25"/>
      <c r="AO498" s="25"/>
      <c r="AP498" s="25"/>
      <c r="AQ498" s="25"/>
      <c r="AR498" s="25"/>
      <c r="AS498" s="25"/>
      <c r="AT498" s="25"/>
      <c r="AU498" s="25"/>
      <c r="AV498" s="25"/>
      <c r="AW498" s="25"/>
      <c r="AX498" s="25"/>
      <c r="AY498" s="25"/>
      <c r="AZ498" s="25"/>
      <c r="BA498" s="25"/>
      <c r="BB498" s="25"/>
      <c r="BC498" s="25"/>
      <c r="BD498" s="25"/>
      <c r="BE498" s="25"/>
      <c r="BF498" s="25"/>
      <c r="BG498" s="25"/>
      <c r="BH498" s="363"/>
    </row>
    <row r="499" spans="1:60" s="361" customFormat="1" x14ac:dyDescent="0.25">
      <c r="A499" s="186"/>
      <c r="B499" s="43"/>
      <c r="C499" s="186"/>
      <c r="D499" s="187"/>
      <c r="E499" s="187"/>
      <c r="F499" s="41"/>
      <c r="G499" s="22"/>
      <c r="H499" s="187"/>
      <c r="I499" s="25"/>
      <c r="J499" s="22"/>
      <c r="K499" s="187"/>
      <c r="L499" s="25"/>
      <c r="M499" s="25"/>
      <c r="N499" s="25"/>
      <c r="O499" s="25"/>
      <c r="P499" s="25"/>
      <c r="Q499" s="25"/>
      <c r="R499" s="25"/>
      <c r="S499" s="25"/>
      <c r="T499" s="25"/>
      <c r="U499" s="25"/>
      <c r="V499" s="25"/>
      <c r="W499" s="25"/>
      <c r="X499" s="25"/>
      <c r="Y499" s="25"/>
      <c r="Z499" s="25"/>
      <c r="AA499" s="25"/>
      <c r="AB499" s="25"/>
      <c r="AC499" s="25"/>
      <c r="AD499" s="25"/>
      <c r="AE499" s="25"/>
      <c r="AF499" s="25"/>
      <c r="AG499" s="25"/>
      <c r="AH499" s="25"/>
      <c r="AI499" s="25"/>
      <c r="AJ499" s="25"/>
      <c r="AK499" s="25"/>
      <c r="AL499" s="25"/>
      <c r="AM499" s="25"/>
      <c r="AN499" s="25"/>
      <c r="AO499" s="25"/>
      <c r="AP499" s="25"/>
      <c r="AQ499" s="25"/>
      <c r="AR499" s="25"/>
      <c r="AS499" s="25"/>
      <c r="AT499" s="25"/>
      <c r="AU499" s="25"/>
      <c r="AV499" s="25"/>
      <c r="AW499" s="25"/>
      <c r="AX499" s="25"/>
      <c r="AY499" s="25"/>
      <c r="AZ499" s="25"/>
      <c r="BA499" s="25"/>
      <c r="BB499" s="25"/>
      <c r="BC499" s="25"/>
      <c r="BD499" s="25"/>
      <c r="BE499" s="25"/>
      <c r="BF499" s="25"/>
      <c r="BG499" s="25"/>
      <c r="BH499" s="363"/>
    </row>
    <row r="500" spans="1:60" s="361" customFormat="1" x14ac:dyDescent="0.25">
      <c r="A500" s="186"/>
      <c r="B500" s="43"/>
      <c r="C500" s="186"/>
      <c r="D500" s="187"/>
      <c r="E500" s="187"/>
      <c r="F500" s="41"/>
      <c r="G500" s="22"/>
      <c r="H500" s="187"/>
      <c r="I500" s="25"/>
      <c r="J500" s="22"/>
      <c r="K500" s="187"/>
      <c r="L500" s="25"/>
      <c r="M500" s="25"/>
      <c r="N500" s="25"/>
      <c r="O500" s="25"/>
      <c r="P500" s="25"/>
      <c r="Q500" s="25"/>
      <c r="R500" s="25"/>
      <c r="S500" s="25"/>
      <c r="T500" s="25"/>
      <c r="U500" s="25"/>
      <c r="V500" s="25"/>
      <c r="W500" s="25"/>
      <c r="X500" s="25"/>
      <c r="Y500" s="25"/>
      <c r="Z500" s="25"/>
      <c r="AA500" s="25"/>
      <c r="AB500" s="25"/>
      <c r="AC500" s="25"/>
      <c r="AD500" s="25"/>
      <c r="AE500" s="25"/>
      <c r="AF500" s="25"/>
      <c r="AG500" s="25"/>
      <c r="AH500" s="25"/>
      <c r="AI500" s="25"/>
      <c r="AJ500" s="25"/>
      <c r="AK500" s="25"/>
      <c r="AL500" s="25"/>
      <c r="AM500" s="25"/>
      <c r="AN500" s="25"/>
      <c r="AO500" s="25"/>
      <c r="AP500" s="25"/>
      <c r="AQ500" s="25"/>
      <c r="AR500" s="25"/>
      <c r="AS500" s="25"/>
      <c r="AT500" s="25"/>
      <c r="AU500" s="25"/>
      <c r="AV500" s="25"/>
      <c r="AW500" s="25"/>
      <c r="AX500" s="25"/>
      <c r="AY500" s="25"/>
      <c r="AZ500" s="25"/>
      <c r="BA500" s="25"/>
      <c r="BB500" s="25"/>
      <c r="BC500" s="25"/>
      <c r="BD500" s="25"/>
      <c r="BE500" s="25"/>
      <c r="BF500" s="25"/>
      <c r="BG500" s="25"/>
      <c r="BH500" s="363"/>
    </row>
    <row r="501" spans="1:60" s="361" customFormat="1" x14ac:dyDescent="0.25">
      <c r="A501" s="186"/>
      <c r="B501" s="43"/>
      <c r="C501" s="186"/>
      <c r="D501" s="187"/>
      <c r="E501" s="187"/>
      <c r="F501" s="41"/>
      <c r="G501" s="22"/>
      <c r="H501" s="187"/>
      <c r="I501" s="25"/>
      <c r="J501" s="22"/>
      <c r="K501" s="187"/>
      <c r="L501" s="25"/>
      <c r="M501" s="25"/>
      <c r="N501" s="25"/>
      <c r="O501" s="25"/>
      <c r="P501" s="25"/>
      <c r="Q501" s="25"/>
      <c r="R501" s="25"/>
      <c r="S501" s="25"/>
      <c r="T501" s="25"/>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25"/>
      <c r="BH501" s="363"/>
    </row>
    <row r="502" spans="1:60" s="361" customFormat="1" x14ac:dyDescent="0.25">
      <c r="A502" s="186"/>
      <c r="B502" s="43"/>
      <c r="C502" s="186"/>
      <c r="D502" s="187"/>
      <c r="E502" s="187"/>
      <c r="F502" s="41"/>
      <c r="G502" s="22"/>
      <c r="H502" s="187"/>
      <c r="I502" s="25"/>
      <c r="J502" s="22"/>
      <c r="K502" s="187"/>
      <c r="L502" s="25"/>
      <c r="M502" s="25"/>
      <c r="N502" s="25"/>
      <c r="O502" s="25"/>
      <c r="P502" s="25"/>
      <c r="Q502" s="25"/>
      <c r="R502" s="25"/>
      <c r="S502" s="25"/>
      <c r="T502" s="25"/>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25"/>
      <c r="BH502" s="363"/>
    </row>
    <row r="503" spans="1:60" s="361" customFormat="1" x14ac:dyDescent="0.25">
      <c r="A503" s="186"/>
      <c r="B503" s="43"/>
      <c r="C503" s="186"/>
      <c r="D503" s="187"/>
      <c r="E503" s="187"/>
      <c r="F503" s="41"/>
      <c r="G503" s="22"/>
      <c r="H503" s="187"/>
      <c r="I503" s="25"/>
      <c r="J503" s="22"/>
      <c r="K503" s="187"/>
      <c r="L503" s="25"/>
      <c r="M503" s="25"/>
      <c r="N503" s="25"/>
      <c r="O503" s="25"/>
      <c r="P503" s="25"/>
      <c r="Q503" s="25"/>
      <c r="R503" s="25"/>
      <c r="S503" s="25"/>
      <c r="T503" s="25"/>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25"/>
      <c r="BH503" s="363"/>
    </row>
    <row r="504" spans="1:60" s="361" customFormat="1" x14ac:dyDescent="0.25">
      <c r="A504" s="186"/>
      <c r="B504" s="43"/>
      <c r="C504" s="186"/>
      <c r="D504" s="187"/>
      <c r="E504" s="187"/>
      <c r="F504" s="41"/>
      <c r="G504" s="22"/>
      <c r="H504" s="187"/>
      <c r="I504" s="25"/>
      <c r="J504" s="22"/>
      <c r="K504" s="187"/>
      <c r="L504" s="25"/>
      <c r="M504" s="25"/>
      <c r="N504" s="25"/>
      <c r="O504" s="25"/>
      <c r="P504" s="25"/>
      <c r="Q504" s="25"/>
      <c r="R504" s="25"/>
      <c r="S504" s="25"/>
      <c r="T504" s="25"/>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25"/>
      <c r="BH504" s="363"/>
    </row>
    <row r="505" spans="1:60" s="361" customFormat="1" x14ac:dyDescent="0.25">
      <c r="A505" s="186"/>
      <c r="B505" s="43"/>
      <c r="C505" s="186"/>
      <c r="D505" s="187"/>
      <c r="E505" s="187"/>
      <c r="F505" s="41"/>
      <c r="G505" s="22"/>
      <c r="H505" s="187"/>
      <c r="I505" s="25"/>
      <c r="J505" s="22"/>
      <c r="K505" s="187"/>
      <c r="L505" s="25"/>
      <c r="M505" s="25"/>
      <c r="N505" s="25"/>
      <c r="O505" s="25"/>
      <c r="P505" s="25"/>
      <c r="Q505" s="25"/>
      <c r="R505" s="25"/>
      <c r="S505" s="25"/>
      <c r="T505" s="25"/>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25"/>
      <c r="BH505" s="363"/>
    </row>
    <row r="506" spans="1:60" s="361" customFormat="1" x14ac:dyDescent="0.25">
      <c r="A506" s="186"/>
      <c r="B506" s="43"/>
      <c r="C506" s="186"/>
      <c r="D506" s="187"/>
      <c r="E506" s="187"/>
      <c r="F506" s="41"/>
      <c r="G506" s="22"/>
      <c r="H506" s="187"/>
      <c r="I506" s="25"/>
      <c r="J506" s="22"/>
      <c r="K506" s="187"/>
      <c r="L506" s="25"/>
      <c r="M506" s="25"/>
      <c r="N506" s="25"/>
      <c r="O506" s="25"/>
      <c r="P506" s="25"/>
      <c r="Q506" s="25"/>
      <c r="R506" s="25"/>
      <c r="S506" s="25"/>
      <c r="T506" s="25"/>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25"/>
      <c r="BH506" s="363"/>
    </row>
    <row r="507" spans="1:60" s="361" customFormat="1" x14ac:dyDescent="0.25">
      <c r="A507" s="186"/>
      <c r="B507" s="43"/>
      <c r="C507" s="186"/>
      <c r="D507" s="187"/>
      <c r="E507" s="187"/>
      <c r="F507" s="41"/>
      <c r="G507" s="22"/>
      <c r="H507" s="187"/>
      <c r="I507" s="25"/>
      <c r="J507" s="22"/>
      <c r="K507" s="187"/>
      <c r="L507" s="25"/>
      <c r="M507" s="25"/>
      <c r="N507" s="25"/>
      <c r="O507" s="25"/>
      <c r="P507" s="25"/>
      <c r="Q507" s="25"/>
      <c r="R507" s="25"/>
      <c r="S507" s="25"/>
      <c r="T507" s="25"/>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25"/>
      <c r="BH507" s="363"/>
    </row>
    <row r="508" spans="1:60" s="361" customFormat="1" x14ac:dyDescent="0.25">
      <c r="A508" s="186"/>
      <c r="B508" s="43"/>
      <c r="C508" s="186"/>
      <c r="D508" s="187"/>
      <c r="E508" s="187"/>
      <c r="F508" s="41"/>
      <c r="G508" s="22"/>
      <c r="H508" s="187"/>
      <c r="I508" s="25"/>
      <c r="J508" s="22"/>
      <c r="K508" s="187"/>
      <c r="L508" s="25"/>
      <c r="M508" s="25"/>
      <c r="N508" s="25"/>
      <c r="O508" s="25"/>
      <c r="P508" s="25"/>
      <c r="Q508" s="25"/>
      <c r="R508" s="25"/>
      <c r="S508" s="25"/>
      <c r="T508" s="25"/>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25"/>
      <c r="BH508" s="363"/>
    </row>
    <row r="509" spans="1:60" s="361" customFormat="1" x14ac:dyDescent="0.25">
      <c r="A509" s="186"/>
      <c r="B509" s="43"/>
      <c r="C509" s="186"/>
      <c r="D509" s="187"/>
      <c r="E509" s="187"/>
      <c r="F509" s="41"/>
      <c r="G509" s="22"/>
      <c r="H509" s="187"/>
      <c r="I509" s="25"/>
      <c r="J509" s="22"/>
      <c r="K509" s="187"/>
      <c r="L509" s="25"/>
      <c r="M509" s="25"/>
      <c r="N509" s="25"/>
      <c r="O509" s="25"/>
      <c r="P509" s="25"/>
      <c r="Q509" s="25"/>
      <c r="R509" s="25"/>
      <c r="S509" s="25"/>
      <c r="T509" s="25"/>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25"/>
      <c r="BH509" s="363"/>
    </row>
    <row r="510" spans="1:60" s="361" customFormat="1" x14ac:dyDescent="0.25">
      <c r="A510" s="186"/>
      <c r="B510" s="43"/>
      <c r="C510" s="186"/>
      <c r="D510" s="187"/>
      <c r="E510" s="187"/>
      <c r="F510" s="41"/>
      <c r="G510" s="22"/>
      <c r="H510" s="187"/>
      <c r="I510" s="25"/>
      <c r="J510" s="22"/>
      <c r="K510" s="187"/>
      <c r="L510" s="25"/>
      <c r="M510" s="25"/>
      <c r="N510" s="25"/>
      <c r="O510" s="25"/>
      <c r="P510" s="25"/>
      <c r="Q510" s="25"/>
      <c r="R510" s="25"/>
      <c r="S510" s="25"/>
      <c r="T510" s="25"/>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25"/>
      <c r="BH510" s="363"/>
    </row>
  </sheetData>
  <mergeCells count="46">
    <mergeCell ref="AB4:AC4"/>
    <mergeCell ref="AD3:AO3"/>
    <mergeCell ref="AA4:AA5"/>
    <mergeCell ref="AY4:AZ4"/>
    <mergeCell ref="BC4:BC5"/>
    <mergeCell ref="AJ4:AJ5"/>
    <mergeCell ref="AK4:AK5"/>
    <mergeCell ref="AP3:AX3"/>
    <mergeCell ref="AD4:AD5"/>
    <mergeCell ref="AE4:AF4"/>
    <mergeCell ref="AH4:AI4"/>
    <mergeCell ref="AL4:AM4"/>
    <mergeCell ref="AN4:AO4"/>
    <mergeCell ref="AP4:AP5"/>
    <mergeCell ref="AQ4:AR4"/>
    <mergeCell ref="AS4:AT4"/>
    <mergeCell ref="W4:X4"/>
    <mergeCell ref="Y4:Z4"/>
    <mergeCell ref="D4:E4"/>
    <mergeCell ref="G4:G5"/>
    <mergeCell ref="H4:H5"/>
    <mergeCell ref="I4:I5"/>
    <mergeCell ref="J4:J5"/>
    <mergeCell ref="K4:K5"/>
    <mergeCell ref="N4:O4"/>
    <mergeCell ref="P4:P5"/>
    <mergeCell ref="Q4:Q5"/>
    <mergeCell ref="R4:R5"/>
    <mergeCell ref="L4:L5"/>
    <mergeCell ref="M4:M5"/>
    <mergeCell ref="C1:AC2"/>
    <mergeCell ref="AY1:BE2"/>
    <mergeCell ref="BG1:BG2"/>
    <mergeCell ref="S3:AC3"/>
    <mergeCell ref="AY3:BE3"/>
    <mergeCell ref="AD1:AO2"/>
    <mergeCell ref="C3:F3"/>
    <mergeCell ref="G3:R3"/>
    <mergeCell ref="BG3:BG4"/>
    <mergeCell ref="BF4:BF5"/>
    <mergeCell ref="BD4:BD5"/>
    <mergeCell ref="BE4:BE5"/>
    <mergeCell ref="AP1:AX2"/>
    <mergeCell ref="AU4:AX4"/>
    <mergeCell ref="S4:T4"/>
    <mergeCell ref="U4:V4"/>
  </mergeCells>
  <hyperlinks>
    <hyperlink ref="M22" r:id="rId1" xr:uid="{776B296E-AAB3-43E7-980B-5BAE552D93D7}"/>
    <hyperlink ref="M23" r:id="rId2" xr:uid="{78EA8CCB-8C53-4548-95C8-1AEF4CCDC51A}"/>
    <hyperlink ref="M24" r:id="rId3" xr:uid="{07906790-5A72-4DC4-8E05-84E4FE626E18}"/>
    <hyperlink ref="M26" r:id="rId4" xr:uid="{94FC9820-F294-45F4-B916-F8BE5675BFE5}"/>
    <hyperlink ref="M6" r:id="rId5" xr:uid="{9E8A3443-E089-46FC-824F-F3FB6460CB1E}"/>
    <hyperlink ref="M9" r:id="rId6" xr:uid="{1869C488-94E6-4318-805C-906F73D8E33A}"/>
    <hyperlink ref="M10" r:id="rId7" xr:uid="{FB1CC6DA-BA40-48DC-A9A8-E892865B56DE}"/>
    <hyperlink ref="M11" r:id="rId8" xr:uid="{19AE3EF3-B88C-40DD-904D-7F3F5DB59A84}"/>
    <hyperlink ref="M14" r:id="rId9" xr:uid="{7C16E218-1310-42BB-8D50-BD86D48228FB}"/>
    <hyperlink ref="M15" r:id="rId10" xr:uid="{150DDEEC-042F-47CC-8137-CDA7F3FF1A75}"/>
    <hyperlink ref="M12" r:id="rId11" xr:uid="{93904CE0-0B0E-4A8C-B931-D3A188FA5623}"/>
    <hyperlink ref="M13" r:id="rId12" xr:uid="{BD382DA0-B5FD-407F-9FB6-F8A3645164F9}"/>
    <hyperlink ref="M16" r:id="rId13" xr:uid="{92249E09-73AF-4A0B-92AE-3737EC9FC29A}"/>
    <hyperlink ref="M17" r:id="rId14" xr:uid="{56724ABD-6588-4B24-B79A-8B86EFF734B3}"/>
    <hyperlink ref="M8" r:id="rId15" xr:uid="{41C3E891-E623-4ECA-85BB-201C737C4DA7}"/>
    <hyperlink ref="M7" r:id="rId16" xr:uid="{5A354011-1502-4317-8549-D2F469C12C43}"/>
    <hyperlink ref="M20" r:id="rId17" xr:uid="{C902F02F-2864-428C-AA39-3CCAFE8F6540}"/>
    <hyperlink ref="M25" r:id="rId18" xr:uid="{D11F2F36-3EFB-457F-A2A4-47F49CF0A3B7}"/>
  </hyperlinks>
  <pageMargins left="0.7" right="0.7" top="0.75" bottom="0.75" header="0.3" footer="0.3"/>
  <pageSetup orientation="portrait" r:id="rId19"/>
  <ignoredErrors>
    <ignoredError sqref="K9:L9" numberStoredAsText="1"/>
  </ignoredErrors>
  <legacyDrawing r:id="rId2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9714-F1AD-4FAD-8820-6E6C92694B4B}">
  <dimension ref="A1:BJ515"/>
  <sheetViews>
    <sheetView zoomScale="90" zoomScaleNormal="90" workbookViewId="0">
      <pane ySplit="6" topLeftCell="A7" activePane="bottomLeft" state="frozen"/>
      <selection pane="bottomLeft" activeCell="J16" sqref="J16"/>
    </sheetView>
  </sheetViews>
  <sheetFormatPr baseColWidth="10" defaultRowHeight="15" x14ac:dyDescent="0.25"/>
  <cols>
    <col min="1" max="1" width="10.5703125" style="186" customWidth="1"/>
    <col min="2" max="2" width="11.42578125" style="43"/>
    <col min="3" max="3" width="16.42578125" style="186" customWidth="1"/>
    <col min="4" max="4" width="14.7109375" style="186" customWidth="1"/>
    <col min="5" max="6" width="11.42578125" style="186"/>
    <col min="7" max="7" width="12.7109375" style="186" bestFit="1" customWidth="1"/>
    <col min="8" max="9" width="10.28515625" style="186" customWidth="1"/>
    <col min="10" max="10" width="11.7109375" style="186" customWidth="1"/>
    <col min="11" max="11" width="13.5703125" style="186" bestFit="1" customWidth="1"/>
    <col min="12" max="12" width="11.42578125" style="186" customWidth="1"/>
    <col min="13" max="13" width="11" style="186" customWidth="1"/>
    <col min="14" max="14" width="12.7109375" style="186" customWidth="1"/>
    <col min="15" max="15" width="12.5703125" style="186" customWidth="1"/>
    <col min="16" max="16" width="25.7109375" style="186" bestFit="1" customWidth="1"/>
    <col min="17" max="17" width="13" style="186" customWidth="1"/>
    <col min="18" max="18" width="14" style="186" customWidth="1"/>
    <col min="19" max="19" width="13.5703125" style="186" bestFit="1" customWidth="1"/>
    <col min="20" max="20" width="11.42578125" style="186"/>
    <col min="21" max="21" width="12.7109375" style="186" bestFit="1" customWidth="1"/>
    <col min="22" max="22" width="12.7109375" style="186" customWidth="1"/>
    <col min="23" max="24" width="7.28515625" style="186" customWidth="1"/>
    <col min="25" max="25" width="8.85546875" style="186" customWidth="1"/>
    <col min="26" max="27" width="11.42578125" style="186"/>
    <col min="28" max="28" width="8.28515625" style="186" customWidth="1"/>
    <col min="29" max="29" width="8.7109375" style="186" customWidth="1"/>
    <col min="30" max="31" width="11.42578125" style="186"/>
    <col min="32" max="32" width="12.5703125" style="186" customWidth="1"/>
    <col min="33" max="33" width="13.42578125" style="186" customWidth="1"/>
    <col min="34" max="41" width="11.42578125" style="186"/>
    <col min="42" max="42" width="11.28515625" style="186" customWidth="1"/>
    <col min="43" max="46" width="5" style="186" customWidth="1"/>
    <col min="47" max="47" width="19" style="186" customWidth="1"/>
    <col min="48" max="49" width="11" style="186" customWidth="1"/>
    <col min="50" max="50" width="10.42578125" style="186" customWidth="1"/>
    <col min="51" max="51" width="15" style="186" customWidth="1"/>
    <col min="52" max="52" width="10.7109375" style="186" customWidth="1"/>
    <col min="53" max="53" width="11.42578125" style="186" customWidth="1"/>
    <col min="54" max="54" width="10.7109375" style="186" customWidth="1"/>
    <col min="55" max="55" width="11.7109375" style="186" customWidth="1"/>
    <col min="56" max="56" width="12.140625" style="186" customWidth="1"/>
    <col min="57" max="57" width="11.42578125" style="186" customWidth="1"/>
    <col min="58" max="58" width="37.5703125" style="186" bestFit="1" customWidth="1"/>
    <col min="59" max="59" width="49.85546875" style="361" customWidth="1"/>
    <col min="60" max="60" width="85" style="361" customWidth="1"/>
    <col min="61" max="61" width="25.85546875" style="361" customWidth="1"/>
    <col min="62" max="62" width="87" style="361" customWidth="1"/>
    <col min="63" max="16384" width="11.42578125" style="186"/>
  </cols>
  <sheetData>
    <row r="1" spans="1:62" s="42" customFormat="1" ht="15.75" thickTop="1" x14ac:dyDescent="0.25">
      <c r="B1" s="43"/>
      <c r="C1" s="845" t="s">
        <v>82</v>
      </c>
      <c r="D1" s="886"/>
      <c r="E1" s="846"/>
      <c r="F1" s="846"/>
      <c r="G1" s="846"/>
      <c r="H1" s="846"/>
      <c r="I1" s="846"/>
      <c r="J1" s="846"/>
      <c r="K1" s="846"/>
      <c r="L1" s="846"/>
      <c r="M1" s="846"/>
      <c r="N1" s="846"/>
      <c r="O1" s="846"/>
      <c r="P1" s="846"/>
      <c r="Q1" s="846"/>
      <c r="R1" s="846"/>
      <c r="S1" s="846"/>
      <c r="T1" s="846"/>
      <c r="U1" s="846"/>
      <c r="V1" s="846"/>
      <c r="W1" s="846"/>
      <c r="X1" s="846"/>
      <c r="Y1" s="846"/>
      <c r="Z1" s="846"/>
      <c r="AA1" s="846"/>
      <c r="AB1" s="846"/>
      <c r="AC1" s="846"/>
      <c r="AD1" s="846"/>
      <c r="AE1" s="846"/>
      <c r="AF1" s="846"/>
      <c r="AG1" s="846"/>
      <c r="AH1" s="846"/>
      <c r="AI1" s="846"/>
      <c r="AJ1" s="846"/>
      <c r="AK1" s="846"/>
      <c r="AL1" s="846"/>
      <c r="AM1" s="846"/>
      <c r="AN1" s="846"/>
      <c r="AO1" s="846"/>
      <c r="AP1" s="846"/>
      <c r="AQ1" s="846"/>
      <c r="AR1" s="846"/>
      <c r="AS1" s="846"/>
      <c r="AT1" s="846"/>
      <c r="AU1" s="846"/>
      <c r="AV1" s="846"/>
      <c r="AW1" s="846"/>
      <c r="AX1" s="846"/>
      <c r="AY1" s="846"/>
      <c r="AZ1" s="846"/>
      <c r="BA1" s="846"/>
      <c r="BB1" s="846"/>
      <c r="BC1" s="846"/>
      <c r="BD1" s="863"/>
      <c r="BE1" s="864"/>
      <c r="BF1" s="849"/>
      <c r="BG1" s="353"/>
      <c r="BH1" s="354"/>
      <c r="BI1" s="354"/>
      <c r="BJ1" s="354"/>
    </row>
    <row r="2" spans="1:62" s="42" customFormat="1" x14ac:dyDescent="0.25">
      <c r="B2" s="43"/>
      <c r="C2" s="847"/>
      <c r="D2" s="887"/>
      <c r="E2" s="848"/>
      <c r="F2" s="848"/>
      <c r="G2" s="848"/>
      <c r="H2" s="848"/>
      <c r="I2" s="848"/>
      <c r="J2" s="848"/>
      <c r="K2" s="848"/>
      <c r="L2" s="848"/>
      <c r="M2" s="848"/>
      <c r="N2" s="848"/>
      <c r="O2" s="848"/>
      <c r="P2" s="848"/>
      <c r="Q2" s="848"/>
      <c r="R2" s="848"/>
      <c r="S2" s="848"/>
      <c r="T2" s="848"/>
      <c r="U2" s="848"/>
      <c r="V2" s="848"/>
      <c r="W2" s="848"/>
      <c r="X2" s="848"/>
      <c r="Y2" s="848"/>
      <c r="Z2" s="848"/>
      <c r="AA2" s="848"/>
      <c r="AB2" s="848"/>
      <c r="AC2" s="848"/>
      <c r="AD2" s="848"/>
      <c r="AE2" s="848"/>
      <c r="AF2" s="848"/>
      <c r="AG2" s="848"/>
      <c r="AH2" s="848"/>
      <c r="AI2" s="848"/>
      <c r="AJ2" s="848"/>
      <c r="AK2" s="848"/>
      <c r="AL2" s="848"/>
      <c r="AM2" s="848"/>
      <c r="AN2" s="848"/>
      <c r="AO2" s="848"/>
      <c r="AP2" s="848"/>
      <c r="AQ2" s="848"/>
      <c r="AR2" s="848"/>
      <c r="AS2" s="848"/>
      <c r="AT2" s="848"/>
      <c r="AU2" s="848"/>
      <c r="AV2" s="848"/>
      <c r="AW2" s="848"/>
      <c r="AX2" s="848"/>
      <c r="AY2" s="848"/>
      <c r="AZ2" s="848"/>
      <c r="BA2" s="848"/>
      <c r="BB2" s="848"/>
      <c r="BC2" s="848"/>
      <c r="BD2" s="865"/>
      <c r="BE2" s="866"/>
      <c r="BF2" s="850"/>
      <c r="BG2" s="353"/>
      <c r="BH2" s="354"/>
      <c r="BI2" s="354"/>
      <c r="BJ2" s="354"/>
    </row>
    <row r="3" spans="1:62" s="42" customFormat="1" ht="30" customHeight="1" x14ac:dyDescent="0.25">
      <c r="B3" s="43"/>
      <c r="C3" s="932" t="s">
        <v>221</v>
      </c>
      <c r="D3" s="883"/>
      <c r="E3" s="854" t="s">
        <v>193</v>
      </c>
      <c r="F3" s="852"/>
      <c r="G3" s="852"/>
      <c r="H3" s="852"/>
      <c r="I3" s="852"/>
      <c r="J3" s="852"/>
      <c r="K3" s="852"/>
      <c r="L3" s="852"/>
      <c r="M3" s="852"/>
      <c r="N3" s="852"/>
      <c r="O3" s="852"/>
      <c r="P3" s="852"/>
      <c r="Q3" s="893" t="s">
        <v>93</v>
      </c>
      <c r="R3" s="894"/>
      <c r="S3" s="895"/>
      <c r="T3" s="915" t="s">
        <v>577</v>
      </c>
      <c r="U3" s="916"/>
      <c r="V3" s="888" t="s">
        <v>880</v>
      </c>
      <c r="W3" s="854" t="s">
        <v>99</v>
      </c>
      <c r="X3" s="852"/>
      <c r="Y3" s="852"/>
      <c r="Z3" s="852"/>
      <c r="AA3" s="852"/>
      <c r="AB3" s="852"/>
      <c r="AC3" s="852"/>
      <c r="AD3" s="852"/>
      <c r="AE3" s="852"/>
      <c r="AF3" s="852"/>
      <c r="AG3" s="852"/>
      <c r="AH3" s="852"/>
      <c r="AI3" s="852"/>
      <c r="AJ3" s="852"/>
      <c r="AK3" s="852"/>
      <c r="AL3" s="852"/>
      <c r="AM3" s="852"/>
      <c r="AN3" s="852"/>
      <c r="AO3" s="852"/>
      <c r="AP3" s="852"/>
      <c r="AQ3" s="852"/>
      <c r="AR3" s="852"/>
      <c r="AS3" s="852"/>
      <c r="AT3" s="852"/>
      <c r="AU3" s="852"/>
      <c r="AV3" s="852"/>
      <c r="AW3" s="852"/>
      <c r="AX3" s="852"/>
      <c r="AY3" s="852"/>
      <c r="AZ3" s="852"/>
      <c r="BA3" s="852"/>
      <c r="BB3" s="852"/>
      <c r="BC3" s="852"/>
      <c r="BD3" s="854" t="s">
        <v>236</v>
      </c>
      <c r="BE3" s="852"/>
      <c r="BF3" s="860" t="s">
        <v>132</v>
      </c>
      <c r="BG3" s="353"/>
      <c r="BH3" s="354"/>
      <c r="BI3" s="354"/>
      <c r="BJ3" s="354"/>
    </row>
    <row r="4" spans="1:62" s="42" customFormat="1" ht="30" customHeight="1" x14ac:dyDescent="0.25">
      <c r="B4" s="43"/>
      <c r="C4" s="351" t="s">
        <v>39</v>
      </c>
      <c r="D4" s="858" t="s">
        <v>224</v>
      </c>
      <c r="E4" s="854" t="s">
        <v>84</v>
      </c>
      <c r="F4" s="852"/>
      <c r="G4" s="854" t="s">
        <v>85</v>
      </c>
      <c r="H4" s="852"/>
      <c r="I4" s="852"/>
      <c r="J4" s="853"/>
      <c r="K4" s="855" t="s">
        <v>24</v>
      </c>
      <c r="L4" s="870" t="s">
        <v>129</v>
      </c>
      <c r="M4" s="877"/>
      <c r="N4" s="858" t="s">
        <v>584</v>
      </c>
      <c r="O4" s="858" t="s">
        <v>220</v>
      </c>
      <c r="P4" s="855" t="s">
        <v>585</v>
      </c>
      <c r="Q4" s="902" t="s">
        <v>842</v>
      </c>
      <c r="R4" s="902" t="s">
        <v>95</v>
      </c>
      <c r="S4" s="902" t="s">
        <v>856</v>
      </c>
      <c r="T4" s="917" t="s">
        <v>845</v>
      </c>
      <c r="U4" s="920" t="s">
        <v>846</v>
      </c>
      <c r="V4" s="889"/>
      <c r="W4" s="854" t="s">
        <v>101</v>
      </c>
      <c r="X4" s="862"/>
      <c r="Y4" s="855" t="s">
        <v>102</v>
      </c>
      <c r="Z4" s="854" t="s">
        <v>103</v>
      </c>
      <c r="AA4" s="862"/>
      <c r="AB4" s="854" t="s">
        <v>104</v>
      </c>
      <c r="AC4" s="862"/>
      <c r="AD4" s="854" t="s">
        <v>588</v>
      </c>
      <c r="AE4" s="862"/>
      <c r="AF4" s="867" t="s">
        <v>733</v>
      </c>
      <c r="AG4" s="878"/>
      <c r="AH4" s="870" t="s">
        <v>107</v>
      </c>
      <c r="AI4" s="935"/>
      <c r="AJ4" s="935"/>
      <c r="AK4" s="935"/>
      <c r="AL4" s="936"/>
      <c r="AM4" s="937" t="s">
        <v>108</v>
      </c>
      <c r="AN4" s="937"/>
      <c r="AO4" s="490"/>
      <c r="AP4" s="491"/>
      <c r="AQ4" s="867" t="s">
        <v>109</v>
      </c>
      <c r="AR4" s="878"/>
      <c r="AS4" s="867" t="s">
        <v>110</v>
      </c>
      <c r="AT4" s="878"/>
      <c r="AU4" s="858" t="s">
        <v>111</v>
      </c>
      <c r="AV4" s="879" t="s">
        <v>112</v>
      </c>
      <c r="AW4" s="879"/>
      <c r="AX4" s="879"/>
      <c r="AY4" s="858" t="s">
        <v>125</v>
      </c>
      <c r="AZ4" s="867" t="s">
        <v>114</v>
      </c>
      <c r="BA4" s="943"/>
      <c r="BB4" s="943"/>
      <c r="BC4" s="878"/>
      <c r="BD4" s="855" t="s">
        <v>127</v>
      </c>
      <c r="BE4" s="858" t="s">
        <v>128</v>
      </c>
      <c r="BF4" s="896"/>
      <c r="BG4" s="353"/>
      <c r="BH4" s="354"/>
      <c r="BI4" s="354"/>
      <c r="BJ4" s="354"/>
    </row>
    <row r="5" spans="1:62" s="42" customFormat="1" ht="30" customHeight="1" x14ac:dyDescent="0.25">
      <c r="B5" s="43"/>
      <c r="C5" s="923" t="s">
        <v>580</v>
      </c>
      <c r="D5" s="892"/>
      <c r="E5" s="870" t="s">
        <v>581</v>
      </c>
      <c r="F5" s="877" t="s">
        <v>582</v>
      </c>
      <c r="G5" s="926" t="s">
        <v>726</v>
      </c>
      <c r="H5" s="930" t="s">
        <v>574</v>
      </c>
      <c r="I5" s="931"/>
      <c r="J5" s="928" t="s">
        <v>727</v>
      </c>
      <c r="K5" s="891"/>
      <c r="L5" s="870" t="s">
        <v>731</v>
      </c>
      <c r="M5" s="877" t="s">
        <v>732</v>
      </c>
      <c r="N5" s="892"/>
      <c r="O5" s="892"/>
      <c r="P5" s="891"/>
      <c r="Q5" s="903"/>
      <c r="R5" s="903"/>
      <c r="S5" s="903"/>
      <c r="T5" s="918"/>
      <c r="U5" s="921"/>
      <c r="V5" s="889"/>
      <c r="W5" s="905" t="s">
        <v>586</v>
      </c>
      <c r="X5" s="907" t="s">
        <v>587</v>
      </c>
      <c r="Y5" s="891"/>
      <c r="Z5" s="909" t="s">
        <v>590</v>
      </c>
      <c r="AA5" s="911" t="s">
        <v>591</v>
      </c>
      <c r="AB5" s="909" t="s">
        <v>536</v>
      </c>
      <c r="AC5" s="911" t="s">
        <v>593</v>
      </c>
      <c r="AD5" s="898" t="s">
        <v>592</v>
      </c>
      <c r="AE5" s="900" t="s">
        <v>594</v>
      </c>
      <c r="AF5" s="913" t="s">
        <v>117</v>
      </c>
      <c r="AG5" s="933" t="s">
        <v>118</v>
      </c>
      <c r="AH5" s="488"/>
      <c r="AI5" s="488">
        <v>24</v>
      </c>
      <c r="AJ5" s="488">
        <v>36</v>
      </c>
      <c r="AK5" s="488"/>
      <c r="AL5" s="488"/>
      <c r="AM5" s="938" t="s">
        <v>847</v>
      </c>
      <c r="AN5" s="938" t="s">
        <v>542</v>
      </c>
      <c r="AO5" s="858" t="s">
        <v>239</v>
      </c>
      <c r="AP5" s="858" t="s">
        <v>848</v>
      </c>
      <c r="AQ5" s="868"/>
      <c r="AR5" s="944"/>
      <c r="AS5" s="868"/>
      <c r="AT5" s="944"/>
      <c r="AU5" s="892"/>
      <c r="AV5" s="884" t="s">
        <v>849</v>
      </c>
      <c r="AW5" s="882"/>
      <c r="AX5" s="858" t="s">
        <v>850</v>
      </c>
      <c r="AY5" s="892"/>
      <c r="AZ5" s="940" t="s">
        <v>586</v>
      </c>
      <c r="BA5" s="941"/>
      <c r="BB5" s="942" t="s">
        <v>587</v>
      </c>
      <c r="BC5" s="908"/>
      <c r="BD5" s="891"/>
      <c r="BE5" s="892"/>
      <c r="BF5" s="896"/>
      <c r="BG5" s="353"/>
      <c r="BH5" s="354"/>
      <c r="BI5" s="354"/>
      <c r="BJ5" s="354"/>
    </row>
    <row r="6" spans="1:62" s="42" customFormat="1" ht="30" x14ac:dyDescent="0.25">
      <c r="B6" s="43"/>
      <c r="C6" s="924"/>
      <c r="D6" s="869"/>
      <c r="E6" s="871"/>
      <c r="F6" s="925"/>
      <c r="G6" s="927"/>
      <c r="H6" s="486" t="s">
        <v>843</v>
      </c>
      <c r="I6" s="487" t="s">
        <v>844</v>
      </c>
      <c r="J6" s="929"/>
      <c r="K6" s="856"/>
      <c r="L6" s="871"/>
      <c r="M6" s="925"/>
      <c r="N6" s="859"/>
      <c r="O6" s="859"/>
      <c r="P6" s="857"/>
      <c r="Q6" s="904"/>
      <c r="R6" s="904"/>
      <c r="S6" s="904"/>
      <c r="T6" s="919"/>
      <c r="U6" s="922"/>
      <c r="V6" s="890"/>
      <c r="W6" s="906"/>
      <c r="X6" s="908"/>
      <c r="Y6" s="856"/>
      <c r="Z6" s="910"/>
      <c r="AA6" s="912"/>
      <c r="AB6" s="910"/>
      <c r="AC6" s="912"/>
      <c r="AD6" s="899"/>
      <c r="AE6" s="901"/>
      <c r="AF6" s="914"/>
      <c r="AG6" s="934"/>
      <c r="AH6" s="489">
        <v>12</v>
      </c>
      <c r="AI6" s="489">
        <v>24</v>
      </c>
      <c r="AJ6" s="489">
        <v>36</v>
      </c>
      <c r="AK6" s="489">
        <v>48</v>
      </c>
      <c r="AL6" s="489">
        <v>60</v>
      </c>
      <c r="AM6" s="939"/>
      <c r="AN6" s="939"/>
      <c r="AO6" s="869"/>
      <c r="AP6" s="869"/>
      <c r="AQ6" s="450" t="s">
        <v>569</v>
      </c>
      <c r="AR6" s="484" t="s">
        <v>732</v>
      </c>
      <c r="AS6" s="484" t="s">
        <v>569</v>
      </c>
      <c r="AT6" s="484" t="s">
        <v>732</v>
      </c>
      <c r="AU6" s="869"/>
      <c r="AV6" s="350" t="s">
        <v>746</v>
      </c>
      <c r="AW6" s="485" t="s">
        <v>287</v>
      </c>
      <c r="AX6" s="869"/>
      <c r="AY6" s="869"/>
      <c r="AZ6" s="496" t="s">
        <v>747</v>
      </c>
      <c r="BA6" s="497" t="s">
        <v>860</v>
      </c>
      <c r="BB6" s="495" t="s">
        <v>857</v>
      </c>
      <c r="BC6" s="494" t="s">
        <v>858</v>
      </c>
      <c r="BD6" s="856"/>
      <c r="BE6" s="492" t="s">
        <v>737</v>
      </c>
      <c r="BF6" s="897"/>
      <c r="BG6" s="353" t="s">
        <v>625</v>
      </c>
      <c r="BH6" s="354" t="s">
        <v>22</v>
      </c>
      <c r="BI6" s="354" t="s">
        <v>624</v>
      </c>
      <c r="BJ6" s="355" t="s">
        <v>23</v>
      </c>
    </row>
    <row r="7" spans="1:62" s="188" customFormat="1" ht="15" customHeight="1" x14ac:dyDescent="0.25">
      <c r="A7" s="70"/>
      <c r="B7" s="43"/>
      <c r="C7" s="180" t="s">
        <v>603</v>
      </c>
      <c r="D7" s="505">
        <v>43320</v>
      </c>
      <c r="E7" s="44">
        <v>1</v>
      </c>
      <c r="F7" s="44"/>
      <c r="G7" s="438">
        <v>1</v>
      </c>
      <c r="H7" s="438"/>
      <c r="I7" s="438"/>
      <c r="J7" s="438"/>
      <c r="K7" s="191" t="s">
        <v>851</v>
      </c>
      <c r="L7" s="191"/>
      <c r="M7" s="191">
        <v>1</v>
      </c>
      <c r="N7" s="176" t="s">
        <v>852</v>
      </c>
      <c r="O7" s="176" t="s">
        <v>853</v>
      </c>
      <c r="P7" s="177" t="s">
        <v>854</v>
      </c>
      <c r="Q7" s="181">
        <v>2000000</v>
      </c>
      <c r="R7" s="493" t="s">
        <v>855</v>
      </c>
      <c r="S7" s="191">
        <v>18</v>
      </c>
      <c r="T7" s="44"/>
      <c r="U7" s="438"/>
      <c r="V7" s="438"/>
      <c r="W7" s="147"/>
      <c r="X7" s="44">
        <v>1</v>
      </c>
      <c r="Y7" s="44">
        <v>2016</v>
      </c>
      <c r="Z7" s="44">
        <v>1</v>
      </c>
      <c r="AA7" s="44"/>
      <c r="AB7" s="44">
        <v>1</v>
      </c>
      <c r="AC7" s="44"/>
      <c r="AD7" s="44">
        <v>1</v>
      </c>
      <c r="AE7" s="44"/>
      <c r="AF7" s="441"/>
      <c r="AG7" s="441">
        <v>1</v>
      </c>
      <c r="AH7" s="44"/>
      <c r="AI7" s="44"/>
      <c r="AJ7" s="44">
        <v>1</v>
      </c>
      <c r="AK7" s="44"/>
      <c r="AL7" s="44"/>
      <c r="AM7" s="44">
        <v>1</v>
      </c>
      <c r="AN7" s="44"/>
      <c r="AO7" s="44"/>
      <c r="AP7" s="44"/>
      <c r="AQ7" s="44">
        <v>1</v>
      </c>
      <c r="AR7" s="44"/>
      <c r="AS7" s="44">
        <v>1</v>
      </c>
      <c r="AT7" s="44"/>
      <c r="AU7" s="181">
        <v>6200000</v>
      </c>
      <c r="AV7" s="147">
        <v>1</v>
      </c>
      <c r="AW7" s="147"/>
      <c r="AX7" s="181">
        <v>140000</v>
      </c>
      <c r="AY7" s="181">
        <v>2000000</v>
      </c>
      <c r="AZ7" s="441"/>
      <c r="BA7" s="441"/>
      <c r="BB7" s="441">
        <v>1</v>
      </c>
      <c r="BC7" s="441"/>
      <c r="BD7" s="147"/>
      <c r="BE7" s="178"/>
      <c r="BF7" s="498" t="s">
        <v>859</v>
      </c>
      <c r="BG7" s="356" t="s">
        <v>782</v>
      </c>
      <c r="BH7" s="357" t="e">
        <f>CONCATENATE("Validar funcionalidad generar solicitud de crédito, con ", G4 IF(G7=1,$G$5,IF(H7=1,$H$5,IF(J7=1,$J$5))))</f>
        <v>#NULL!</v>
      </c>
      <c r="BI7" s="357"/>
      <c r="BJ7" s="357" t="s">
        <v>752</v>
      </c>
    </row>
    <row r="8" spans="1:62" s="188" customFormat="1" ht="15" customHeight="1" x14ac:dyDescent="0.25">
      <c r="A8" s="70"/>
      <c r="B8" s="43"/>
      <c r="C8" s="180" t="s">
        <v>603</v>
      </c>
      <c r="D8" s="505">
        <v>43320</v>
      </c>
      <c r="E8" s="44"/>
      <c r="F8" s="44">
        <v>1</v>
      </c>
      <c r="G8" s="438">
        <v>1</v>
      </c>
      <c r="H8" s="438"/>
      <c r="I8" s="438"/>
      <c r="J8" s="177"/>
      <c r="K8" s="191" t="s">
        <v>851</v>
      </c>
      <c r="L8" s="191"/>
      <c r="M8" s="191">
        <v>1</v>
      </c>
      <c r="N8" s="176" t="s">
        <v>852</v>
      </c>
      <c r="O8" s="176" t="s">
        <v>853</v>
      </c>
      <c r="P8" s="177" t="s">
        <v>854</v>
      </c>
      <c r="Q8" s="181">
        <v>2000000</v>
      </c>
      <c r="R8" s="493" t="s">
        <v>855</v>
      </c>
      <c r="S8" s="191">
        <v>18</v>
      </c>
      <c r="T8" s="44"/>
      <c r="U8" s="438"/>
      <c r="V8" s="438"/>
      <c r="W8" s="147"/>
      <c r="X8" s="44">
        <v>1</v>
      </c>
      <c r="Y8" s="44">
        <v>2016</v>
      </c>
      <c r="Z8" s="44">
        <v>1</v>
      </c>
      <c r="AA8" s="44"/>
      <c r="AB8" s="44">
        <v>1</v>
      </c>
      <c r="AC8" s="44"/>
      <c r="AD8" s="44">
        <v>1</v>
      </c>
      <c r="AE8" s="44"/>
      <c r="AF8" s="441">
        <v>1</v>
      </c>
      <c r="AG8" s="441"/>
      <c r="AH8" s="44"/>
      <c r="AI8" s="44">
        <v>1</v>
      </c>
      <c r="AJ8" s="44"/>
      <c r="AK8" s="44"/>
      <c r="AL8" s="44"/>
      <c r="AM8" s="44">
        <v>1</v>
      </c>
      <c r="AN8" s="44"/>
      <c r="AO8" s="44"/>
      <c r="AP8" s="44"/>
      <c r="AQ8" s="44">
        <v>1</v>
      </c>
      <c r="AR8" s="44"/>
      <c r="AS8" s="44">
        <v>1</v>
      </c>
      <c r="AT8" s="44"/>
      <c r="AU8" s="181">
        <v>6200000</v>
      </c>
      <c r="AV8" s="147">
        <v>1</v>
      </c>
      <c r="AW8" s="147"/>
      <c r="AX8" s="181">
        <v>140000</v>
      </c>
      <c r="AY8" s="181">
        <v>2000000</v>
      </c>
      <c r="AZ8" s="441"/>
      <c r="BA8" s="441"/>
      <c r="BB8" s="441">
        <v>1</v>
      </c>
      <c r="BC8" s="441"/>
      <c r="BD8" s="147"/>
      <c r="BE8" s="178"/>
      <c r="BF8" s="498" t="s">
        <v>859</v>
      </c>
      <c r="BG8" s="356" t="s">
        <v>783</v>
      </c>
      <c r="BH8" s="357"/>
      <c r="BI8" s="357"/>
      <c r="BJ8" s="357" t="s">
        <v>752</v>
      </c>
    </row>
    <row r="9" spans="1:62" s="188" customFormat="1" ht="15" customHeight="1" x14ac:dyDescent="0.25">
      <c r="A9" s="70"/>
      <c r="B9" s="43"/>
      <c r="C9" s="180" t="s">
        <v>603</v>
      </c>
      <c r="D9" s="505">
        <v>43320</v>
      </c>
      <c r="E9" s="44">
        <v>1</v>
      </c>
      <c r="F9" s="44"/>
      <c r="G9" s="438">
        <v>1</v>
      </c>
      <c r="H9" s="438"/>
      <c r="I9" s="438"/>
      <c r="J9" s="438"/>
      <c r="K9" s="191" t="s">
        <v>851</v>
      </c>
      <c r="L9" s="191"/>
      <c r="M9" s="191">
        <v>1</v>
      </c>
      <c r="N9" s="176" t="s">
        <v>852</v>
      </c>
      <c r="O9" s="176" t="s">
        <v>853</v>
      </c>
      <c r="P9" s="177" t="s">
        <v>854</v>
      </c>
      <c r="Q9" s="181">
        <v>2000000</v>
      </c>
      <c r="R9" s="493" t="s">
        <v>855</v>
      </c>
      <c r="S9" s="191">
        <v>18</v>
      </c>
      <c r="T9" s="44"/>
      <c r="U9" s="438"/>
      <c r="V9" s="438"/>
      <c r="W9" s="147">
        <v>1</v>
      </c>
      <c r="X9" s="44"/>
      <c r="Y9" s="44">
        <v>2018</v>
      </c>
      <c r="Z9" s="44">
        <v>1</v>
      </c>
      <c r="AA9" s="44"/>
      <c r="AB9" s="44">
        <v>1</v>
      </c>
      <c r="AC9" s="44"/>
      <c r="AD9" s="44">
        <v>1</v>
      </c>
      <c r="AE9" s="44"/>
      <c r="AF9" s="441"/>
      <c r="AG9" s="441">
        <v>1</v>
      </c>
      <c r="AH9" s="44"/>
      <c r="AI9" s="44"/>
      <c r="AJ9" s="44">
        <v>1</v>
      </c>
      <c r="AK9" s="44"/>
      <c r="AL9" s="44"/>
      <c r="AM9" s="44">
        <v>1</v>
      </c>
      <c r="AN9" s="44"/>
      <c r="AO9" s="44"/>
      <c r="AP9" s="44"/>
      <c r="AQ9" s="44">
        <v>1</v>
      </c>
      <c r="AR9" s="44"/>
      <c r="AS9" s="44">
        <v>1</v>
      </c>
      <c r="AT9" s="44"/>
      <c r="AU9" s="181">
        <v>7200000</v>
      </c>
      <c r="AV9" s="147">
        <v>1</v>
      </c>
      <c r="AW9" s="147"/>
      <c r="AX9" s="181">
        <v>140000</v>
      </c>
      <c r="AY9" s="181">
        <v>2000000</v>
      </c>
      <c r="AZ9" s="441">
        <v>1</v>
      </c>
      <c r="BA9" s="441"/>
      <c r="BB9" s="441"/>
      <c r="BC9" s="441"/>
      <c r="BD9" s="147"/>
      <c r="BE9" s="178"/>
      <c r="BF9" s="498" t="s">
        <v>859</v>
      </c>
      <c r="BG9" s="356" t="s">
        <v>758</v>
      </c>
      <c r="BH9" s="357"/>
      <c r="BI9" s="357"/>
      <c r="BJ9" s="357" t="s">
        <v>752</v>
      </c>
    </row>
    <row r="10" spans="1:62" s="188" customFormat="1" x14ac:dyDescent="0.25">
      <c r="A10" s="70"/>
      <c r="B10" s="43"/>
      <c r="C10" s="180" t="s">
        <v>603</v>
      </c>
      <c r="D10" s="505">
        <v>43320</v>
      </c>
      <c r="E10" s="44"/>
      <c r="F10" s="44">
        <v>1</v>
      </c>
      <c r="G10" s="438">
        <v>1</v>
      </c>
      <c r="H10" s="438"/>
      <c r="I10" s="438"/>
      <c r="J10" s="177"/>
      <c r="K10" s="191" t="s">
        <v>851</v>
      </c>
      <c r="L10" s="191"/>
      <c r="M10" s="191">
        <v>1</v>
      </c>
      <c r="N10" s="176" t="s">
        <v>852</v>
      </c>
      <c r="O10" s="176" t="s">
        <v>853</v>
      </c>
      <c r="P10" s="177" t="s">
        <v>854</v>
      </c>
      <c r="Q10" s="181">
        <v>2000000</v>
      </c>
      <c r="R10" s="493" t="s">
        <v>855</v>
      </c>
      <c r="S10" s="191">
        <v>18</v>
      </c>
      <c r="T10" s="44"/>
      <c r="U10" s="438"/>
      <c r="V10" s="438"/>
      <c r="W10" s="147">
        <v>1</v>
      </c>
      <c r="X10" s="44"/>
      <c r="Y10" s="44">
        <v>2018</v>
      </c>
      <c r="Z10" s="44">
        <v>1</v>
      </c>
      <c r="AA10" s="44"/>
      <c r="AB10" s="44">
        <v>1</v>
      </c>
      <c r="AC10" s="44"/>
      <c r="AD10" s="44">
        <v>1</v>
      </c>
      <c r="AE10" s="44"/>
      <c r="AF10" s="441">
        <v>1</v>
      </c>
      <c r="AG10" s="441"/>
      <c r="AH10" s="44"/>
      <c r="AI10" s="44">
        <v>1</v>
      </c>
      <c r="AJ10" s="44"/>
      <c r="AK10" s="44"/>
      <c r="AL10" s="44"/>
      <c r="AM10" s="44">
        <v>1</v>
      </c>
      <c r="AN10" s="44"/>
      <c r="AO10" s="44"/>
      <c r="AP10" s="44"/>
      <c r="AQ10" s="44">
        <v>1</v>
      </c>
      <c r="AR10" s="44"/>
      <c r="AS10" s="44">
        <v>1</v>
      </c>
      <c r="AT10" s="44"/>
      <c r="AU10" s="181">
        <v>7200000</v>
      </c>
      <c r="AV10" s="147">
        <v>1</v>
      </c>
      <c r="AW10" s="147"/>
      <c r="AX10" s="181">
        <v>140000</v>
      </c>
      <c r="AY10" s="181">
        <v>2000000</v>
      </c>
      <c r="AZ10" s="441">
        <v>1</v>
      </c>
      <c r="BA10" s="441"/>
      <c r="BB10" s="441"/>
      <c r="BC10" s="441"/>
      <c r="BD10" s="147"/>
      <c r="BE10" s="178"/>
      <c r="BF10" s="498" t="s">
        <v>859</v>
      </c>
      <c r="BG10" s="356" t="s">
        <v>759</v>
      </c>
      <c r="BH10" s="357"/>
      <c r="BI10" s="357"/>
      <c r="BJ10" s="357" t="s">
        <v>752</v>
      </c>
    </row>
    <row r="11" spans="1:62" s="188" customFormat="1" x14ac:dyDescent="0.25">
      <c r="A11" s="70"/>
      <c r="B11" s="43"/>
      <c r="C11" s="180" t="s">
        <v>603</v>
      </c>
      <c r="D11" s="505">
        <v>43320</v>
      </c>
      <c r="E11" s="44">
        <v>1</v>
      </c>
      <c r="F11" s="44"/>
      <c r="G11" s="438"/>
      <c r="H11" s="438">
        <v>1</v>
      </c>
      <c r="I11" s="438"/>
      <c r="J11" s="177"/>
      <c r="K11" s="191" t="s">
        <v>851</v>
      </c>
      <c r="L11" s="191"/>
      <c r="M11" s="191">
        <v>1</v>
      </c>
      <c r="N11" s="176" t="s">
        <v>852</v>
      </c>
      <c r="O11" s="176" t="s">
        <v>853</v>
      </c>
      <c r="P11" s="177" t="s">
        <v>854</v>
      </c>
      <c r="Q11" s="181"/>
      <c r="R11" s="438"/>
      <c r="S11" s="191"/>
      <c r="T11" s="181">
        <v>2700000</v>
      </c>
      <c r="U11" s="181"/>
      <c r="V11" s="181"/>
      <c r="W11" s="147"/>
      <c r="X11" s="44">
        <v>1</v>
      </c>
      <c r="Y11" s="44">
        <v>2016</v>
      </c>
      <c r="Z11" s="44"/>
      <c r="AA11" s="44">
        <v>1</v>
      </c>
      <c r="AB11" s="44"/>
      <c r="AC11" s="44">
        <v>1</v>
      </c>
      <c r="AD11" s="44"/>
      <c r="AE11" s="44">
        <v>1</v>
      </c>
      <c r="AF11" s="441"/>
      <c r="AG11" s="441">
        <v>1</v>
      </c>
      <c r="AH11" s="44"/>
      <c r="AI11" s="44"/>
      <c r="AJ11" s="44"/>
      <c r="AK11" s="44">
        <v>1</v>
      </c>
      <c r="AL11" s="44"/>
      <c r="AM11" s="44">
        <v>1</v>
      </c>
      <c r="AN11" s="44"/>
      <c r="AO11" s="44"/>
      <c r="AP11" s="44"/>
      <c r="AQ11" s="44">
        <v>1</v>
      </c>
      <c r="AR11" s="44"/>
      <c r="AS11" s="44">
        <v>1</v>
      </c>
      <c r="AT11" s="44"/>
      <c r="AU11" s="181">
        <v>10500000</v>
      </c>
      <c r="AV11" s="147"/>
      <c r="AW11" s="147">
        <v>1</v>
      </c>
      <c r="AX11" s="181">
        <v>200000</v>
      </c>
      <c r="AY11" s="181">
        <v>3500000</v>
      </c>
      <c r="AZ11" s="441"/>
      <c r="BA11" s="441"/>
      <c r="BB11" s="441"/>
      <c r="BC11" s="441">
        <v>1</v>
      </c>
      <c r="BD11" s="147"/>
      <c r="BE11" s="178"/>
      <c r="BF11" s="498" t="s">
        <v>859</v>
      </c>
      <c r="BG11" s="356" t="s">
        <v>760</v>
      </c>
      <c r="BH11" s="357"/>
      <c r="BI11" s="357"/>
      <c r="BJ11" s="357" t="s">
        <v>752</v>
      </c>
    </row>
    <row r="12" spans="1:62" s="188" customFormat="1" x14ac:dyDescent="0.25">
      <c r="A12" s="70"/>
      <c r="B12" s="43"/>
      <c r="C12" s="180" t="s">
        <v>603</v>
      </c>
      <c r="D12" s="505">
        <v>43320</v>
      </c>
      <c r="E12" s="44"/>
      <c r="F12" s="44">
        <v>1</v>
      </c>
      <c r="G12" s="438"/>
      <c r="H12" s="438">
        <v>1</v>
      </c>
      <c r="I12" s="438"/>
      <c r="J12" s="177"/>
      <c r="K12" s="191" t="s">
        <v>851</v>
      </c>
      <c r="L12" s="191"/>
      <c r="M12" s="191">
        <v>1</v>
      </c>
      <c r="N12" s="176" t="s">
        <v>852</v>
      </c>
      <c r="O12" s="176" t="s">
        <v>853</v>
      </c>
      <c r="P12" s="177" t="s">
        <v>854</v>
      </c>
      <c r="Q12" s="181"/>
      <c r="R12" s="438"/>
      <c r="S12" s="191"/>
      <c r="T12" s="181">
        <v>2700000</v>
      </c>
      <c r="U12" s="181"/>
      <c r="V12" s="181"/>
      <c r="W12" s="147"/>
      <c r="X12" s="44">
        <v>1</v>
      </c>
      <c r="Y12" s="44">
        <v>2016</v>
      </c>
      <c r="Z12" s="44"/>
      <c r="AA12" s="44">
        <v>1</v>
      </c>
      <c r="AB12" s="44"/>
      <c r="AC12" s="44">
        <v>1</v>
      </c>
      <c r="AD12" s="44"/>
      <c r="AE12" s="44">
        <v>1</v>
      </c>
      <c r="AF12" s="441">
        <v>1</v>
      </c>
      <c r="AG12" s="441"/>
      <c r="AH12" s="44">
        <v>1</v>
      </c>
      <c r="AI12" s="44"/>
      <c r="AJ12" s="44"/>
      <c r="AK12" s="44"/>
      <c r="AL12" s="44"/>
      <c r="AM12" s="44">
        <v>1</v>
      </c>
      <c r="AN12" s="44"/>
      <c r="AO12" s="44"/>
      <c r="AP12" s="44"/>
      <c r="AQ12" s="44">
        <v>1</v>
      </c>
      <c r="AR12" s="44"/>
      <c r="AS12" s="44">
        <v>1</v>
      </c>
      <c r="AT12" s="44"/>
      <c r="AU12" s="181">
        <v>10500000</v>
      </c>
      <c r="AV12" s="147"/>
      <c r="AW12" s="147">
        <v>1</v>
      </c>
      <c r="AX12" s="181">
        <v>200000</v>
      </c>
      <c r="AY12" s="181">
        <v>3500000</v>
      </c>
      <c r="AZ12" s="441"/>
      <c r="BA12" s="441"/>
      <c r="BB12" s="441"/>
      <c r="BC12" s="441">
        <v>1</v>
      </c>
      <c r="BD12" s="147"/>
      <c r="BE12" s="178"/>
      <c r="BF12" s="498" t="s">
        <v>859</v>
      </c>
      <c r="BG12" s="356"/>
      <c r="BH12" s="357"/>
      <c r="BI12" s="357"/>
      <c r="BJ12" s="357"/>
    </row>
    <row r="13" spans="1:62" s="188" customFormat="1" x14ac:dyDescent="0.25">
      <c r="A13" s="70"/>
      <c r="B13" s="43"/>
      <c r="C13" s="180" t="s">
        <v>603</v>
      </c>
      <c r="D13" s="505">
        <v>43320</v>
      </c>
      <c r="E13" s="44">
        <v>1</v>
      </c>
      <c r="F13" s="44"/>
      <c r="G13" s="438"/>
      <c r="H13" s="438">
        <v>1</v>
      </c>
      <c r="I13" s="438"/>
      <c r="J13" s="177"/>
      <c r="K13" s="191" t="s">
        <v>851</v>
      </c>
      <c r="L13" s="191"/>
      <c r="M13" s="191">
        <v>1</v>
      </c>
      <c r="N13" s="176" t="s">
        <v>852</v>
      </c>
      <c r="O13" s="176" t="s">
        <v>853</v>
      </c>
      <c r="P13" s="177" t="s">
        <v>854</v>
      </c>
      <c r="Q13" s="181"/>
      <c r="R13" s="438"/>
      <c r="S13" s="191"/>
      <c r="T13" s="181">
        <v>2700000</v>
      </c>
      <c r="U13" s="181"/>
      <c r="V13" s="181"/>
      <c r="W13" s="147">
        <v>1</v>
      </c>
      <c r="X13" s="44"/>
      <c r="Y13" s="44">
        <v>2018</v>
      </c>
      <c r="Z13" s="44"/>
      <c r="AA13" s="44">
        <v>1</v>
      </c>
      <c r="AB13" s="44"/>
      <c r="AC13" s="44">
        <v>1</v>
      </c>
      <c r="AD13" s="44"/>
      <c r="AE13" s="44">
        <v>1</v>
      </c>
      <c r="AF13" s="441"/>
      <c r="AG13" s="441">
        <v>1</v>
      </c>
      <c r="AH13" s="44"/>
      <c r="AI13" s="44"/>
      <c r="AJ13" s="44"/>
      <c r="AK13" s="44">
        <v>1</v>
      </c>
      <c r="AL13" s="44"/>
      <c r="AM13" s="44">
        <v>1</v>
      </c>
      <c r="AN13" s="44"/>
      <c r="AO13" s="44"/>
      <c r="AP13" s="44"/>
      <c r="AQ13" s="44">
        <v>1</v>
      </c>
      <c r="AR13" s="44"/>
      <c r="AS13" s="44">
        <v>1</v>
      </c>
      <c r="AT13" s="44"/>
      <c r="AU13" s="181">
        <v>12100000</v>
      </c>
      <c r="AV13" s="147"/>
      <c r="AW13" s="147">
        <v>1</v>
      </c>
      <c r="AX13" s="181">
        <v>200000</v>
      </c>
      <c r="AY13" s="181">
        <v>4000000</v>
      </c>
      <c r="AZ13" s="441"/>
      <c r="BA13" s="441">
        <v>1</v>
      </c>
      <c r="BB13" s="441"/>
      <c r="BC13" s="441"/>
      <c r="BD13" s="147"/>
      <c r="BE13" s="178"/>
      <c r="BF13" s="498" t="s">
        <v>859</v>
      </c>
      <c r="BG13" s="356"/>
      <c r="BH13" s="357"/>
      <c r="BI13" s="357"/>
      <c r="BJ13" s="357"/>
    </row>
    <row r="14" spans="1:62" s="188" customFormat="1" x14ac:dyDescent="0.25">
      <c r="A14" s="70"/>
      <c r="B14" s="43"/>
      <c r="C14" s="180" t="s">
        <v>603</v>
      </c>
      <c r="D14" s="505">
        <v>43320</v>
      </c>
      <c r="E14" s="44"/>
      <c r="F14" s="44">
        <v>1</v>
      </c>
      <c r="G14" s="438"/>
      <c r="H14" s="438">
        <v>1</v>
      </c>
      <c r="I14" s="438"/>
      <c r="J14" s="177"/>
      <c r="K14" s="191" t="s">
        <v>851</v>
      </c>
      <c r="L14" s="191"/>
      <c r="M14" s="191">
        <v>1</v>
      </c>
      <c r="N14" s="176" t="s">
        <v>852</v>
      </c>
      <c r="O14" s="176" t="s">
        <v>853</v>
      </c>
      <c r="P14" s="177" t="s">
        <v>854</v>
      </c>
      <c r="Q14" s="181"/>
      <c r="R14" s="438"/>
      <c r="S14" s="191"/>
      <c r="T14" s="181">
        <v>2700000</v>
      </c>
      <c r="U14" s="181"/>
      <c r="V14" s="181"/>
      <c r="W14" s="147">
        <v>1</v>
      </c>
      <c r="X14" s="44"/>
      <c r="Y14" s="44">
        <v>2018</v>
      </c>
      <c r="Z14" s="44"/>
      <c r="AA14" s="44">
        <v>1</v>
      </c>
      <c r="AB14" s="44"/>
      <c r="AC14" s="44">
        <v>1</v>
      </c>
      <c r="AD14" s="44"/>
      <c r="AE14" s="44">
        <v>1</v>
      </c>
      <c r="AF14" s="441">
        <v>1</v>
      </c>
      <c r="AG14" s="441"/>
      <c r="AH14" s="44">
        <v>1</v>
      </c>
      <c r="AI14" s="44"/>
      <c r="AJ14" s="44"/>
      <c r="AK14" s="44"/>
      <c r="AL14" s="44"/>
      <c r="AM14" s="44">
        <v>1</v>
      </c>
      <c r="AN14" s="44"/>
      <c r="AO14" s="44"/>
      <c r="AP14" s="44"/>
      <c r="AQ14" s="44">
        <v>1</v>
      </c>
      <c r="AR14" s="44"/>
      <c r="AS14" s="44">
        <v>1</v>
      </c>
      <c r="AT14" s="44"/>
      <c r="AU14" s="181">
        <v>12100000</v>
      </c>
      <c r="AV14" s="147"/>
      <c r="AW14" s="147">
        <v>1</v>
      </c>
      <c r="AX14" s="181">
        <v>200000</v>
      </c>
      <c r="AY14" s="181">
        <v>4000000</v>
      </c>
      <c r="AZ14" s="441"/>
      <c r="BA14" s="441">
        <v>1</v>
      </c>
      <c r="BB14" s="441"/>
      <c r="BC14" s="441"/>
      <c r="BD14" s="147"/>
      <c r="BE14" s="178"/>
      <c r="BF14" s="498" t="s">
        <v>859</v>
      </c>
      <c r="BG14" s="356"/>
      <c r="BH14" s="357"/>
      <c r="BI14" s="357"/>
      <c r="BJ14" s="357"/>
    </row>
    <row r="15" spans="1:62" s="188" customFormat="1" x14ac:dyDescent="0.25">
      <c r="A15" s="70"/>
      <c r="B15" s="43"/>
      <c r="C15" s="180" t="s">
        <v>603</v>
      </c>
      <c r="D15" s="505">
        <v>43320</v>
      </c>
      <c r="E15" s="44">
        <v>1</v>
      </c>
      <c r="F15" s="44"/>
      <c r="G15" s="438"/>
      <c r="H15" s="438"/>
      <c r="I15" s="438">
        <v>1</v>
      </c>
      <c r="J15" s="177"/>
      <c r="K15" s="191" t="s">
        <v>851</v>
      </c>
      <c r="L15" s="191"/>
      <c r="M15" s="191">
        <v>1</v>
      </c>
      <c r="N15" s="176" t="s">
        <v>852</v>
      </c>
      <c r="O15" s="176" t="s">
        <v>853</v>
      </c>
      <c r="P15" s="177" t="s">
        <v>854</v>
      </c>
      <c r="Q15" s="181"/>
      <c r="R15" s="438"/>
      <c r="S15" s="191"/>
      <c r="T15" s="181"/>
      <c r="U15" s="181">
        <v>3800000</v>
      </c>
      <c r="V15" s="181"/>
      <c r="W15" s="147"/>
      <c r="X15" s="44">
        <v>1</v>
      </c>
      <c r="Y15" s="44">
        <v>2016</v>
      </c>
      <c r="Z15" s="44">
        <v>1</v>
      </c>
      <c r="AA15" s="44"/>
      <c r="AB15" s="44">
        <v>1</v>
      </c>
      <c r="AC15" s="44"/>
      <c r="AD15" s="44">
        <v>1</v>
      </c>
      <c r="AE15" s="44"/>
      <c r="AF15" s="441"/>
      <c r="AG15" s="441">
        <v>1</v>
      </c>
      <c r="AH15" s="44"/>
      <c r="AI15" s="44"/>
      <c r="AJ15" s="44">
        <v>1</v>
      </c>
      <c r="AK15" s="44"/>
      <c r="AL15" s="44"/>
      <c r="AM15" s="44">
        <v>1</v>
      </c>
      <c r="AN15" s="44"/>
      <c r="AO15" s="44"/>
      <c r="AP15" s="44"/>
      <c r="AQ15" s="44">
        <v>1</v>
      </c>
      <c r="AR15" s="44"/>
      <c r="AS15" s="44">
        <v>1</v>
      </c>
      <c r="AT15" s="44"/>
      <c r="AU15" s="181">
        <v>6200000</v>
      </c>
      <c r="AV15" s="147"/>
      <c r="AW15" s="147"/>
      <c r="AX15" s="181"/>
      <c r="AY15" s="181">
        <v>2000000</v>
      </c>
      <c r="AZ15" s="441"/>
      <c r="BA15" s="441"/>
      <c r="BB15" s="441">
        <v>1</v>
      </c>
      <c r="BC15" s="441"/>
      <c r="BD15" s="147"/>
      <c r="BE15" s="178"/>
      <c r="BF15" s="189"/>
      <c r="BG15" s="356"/>
      <c r="BH15" s="357"/>
      <c r="BI15" s="357"/>
      <c r="BJ15" s="357"/>
    </row>
    <row r="16" spans="1:62" s="188" customFormat="1" x14ac:dyDescent="0.25">
      <c r="A16" s="70"/>
      <c r="B16" s="43"/>
      <c r="C16" s="180" t="s">
        <v>603</v>
      </c>
      <c r="D16" s="505">
        <v>43320</v>
      </c>
      <c r="E16" s="44"/>
      <c r="F16" s="44">
        <v>1</v>
      </c>
      <c r="G16" s="438"/>
      <c r="H16" s="438"/>
      <c r="I16" s="438">
        <v>1</v>
      </c>
      <c r="J16" s="177"/>
      <c r="K16" s="191" t="s">
        <v>851</v>
      </c>
      <c r="L16" s="191"/>
      <c r="M16" s="191">
        <v>1</v>
      </c>
      <c r="N16" s="176" t="s">
        <v>852</v>
      </c>
      <c r="O16" s="176" t="s">
        <v>853</v>
      </c>
      <c r="P16" s="177" t="s">
        <v>854</v>
      </c>
      <c r="Q16" s="181"/>
      <c r="R16" s="438"/>
      <c r="S16" s="191"/>
      <c r="T16" s="181"/>
      <c r="U16" s="181">
        <v>3800000</v>
      </c>
      <c r="V16" s="181"/>
      <c r="W16" s="147"/>
      <c r="X16" s="44">
        <v>1</v>
      </c>
      <c r="Y16" s="44">
        <v>2016</v>
      </c>
      <c r="Z16" s="44">
        <v>1</v>
      </c>
      <c r="AA16" s="44"/>
      <c r="AB16" s="44">
        <v>1</v>
      </c>
      <c r="AC16" s="44"/>
      <c r="AD16" s="44">
        <v>1</v>
      </c>
      <c r="AE16" s="44"/>
      <c r="AF16" s="441">
        <v>1</v>
      </c>
      <c r="AG16" s="441"/>
      <c r="AH16" s="44"/>
      <c r="AI16" s="44">
        <v>1</v>
      </c>
      <c r="AJ16" s="44"/>
      <c r="AK16" s="44"/>
      <c r="AL16" s="44"/>
      <c r="AM16" s="44">
        <v>1</v>
      </c>
      <c r="AN16" s="44"/>
      <c r="AO16" s="44"/>
      <c r="AP16" s="44"/>
      <c r="AQ16" s="44">
        <v>1</v>
      </c>
      <c r="AR16" s="44"/>
      <c r="AS16" s="44">
        <v>1</v>
      </c>
      <c r="AT16" s="44"/>
      <c r="AU16" s="181">
        <v>6200000</v>
      </c>
      <c r="AV16" s="147"/>
      <c r="AW16" s="147"/>
      <c r="AX16" s="181"/>
      <c r="AY16" s="181">
        <v>2000000</v>
      </c>
      <c r="AZ16" s="441"/>
      <c r="BA16" s="441"/>
      <c r="BB16" s="441">
        <v>1</v>
      </c>
      <c r="BC16" s="441"/>
      <c r="BD16" s="147"/>
      <c r="BE16" s="178"/>
      <c r="BF16" s="189"/>
      <c r="BG16" s="356"/>
      <c r="BH16" s="357"/>
      <c r="BI16" s="357"/>
      <c r="BJ16" s="357"/>
    </row>
    <row r="17" spans="1:62" s="188" customFormat="1" x14ac:dyDescent="0.25">
      <c r="A17" s="70"/>
      <c r="B17" s="43"/>
      <c r="C17" s="180" t="s">
        <v>603</v>
      </c>
      <c r="D17" s="505">
        <v>43320</v>
      </c>
      <c r="E17" s="44">
        <v>1</v>
      </c>
      <c r="F17" s="44"/>
      <c r="G17" s="438"/>
      <c r="H17" s="438"/>
      <c r="I17" s="438">
        <v>1</v>
      </c>
      <c r="J17" s="177"/>
      <c r="K17" s="191" t="s">
        <v>851</v>
      </c>
      <c r="L17" s="191"/>
      <c r="M17" s="191">
        <v>1</v>
      </c>
      <c r="N17" s="176" t="s">
        <v>852</v>
      </c>
      <c r="O17" s="176" t="s">
        <v>853</v>
      </c>
      <c r="P17" s="177" t="s">
        <v>854</v>
      </c>
      <c r="Q17" s="181"/>
      <c r="R17" s="438"/>
      <c r="S17" s="191"/>
      <c r="T17" s="181"/>
      <c r="U17" s="181">
        <v>3800000</v>
      </c>
      <c r="V17" s="181"/>
      <c r="W17" s="147">
        <v>1</v>
      </c>
      <c r="X17" s="44"/>
      <c r="Y17" s="44">
        <v>2018</v>
      </c>
      <c r="Z17" s="44">
        <v>1</v>
      </c>
      <c r="AA17" s="44"/>
      <c r="AB17" s="44">
        <v>1</v>
      </c>
      <c r="AC17" s="44"/>
      <c r="AD17" s="44">
        <v>1</v>
      </c>
      <c r="AE17" s="44"/>
      <c r="AF17" s="441"/>
      <c r="AG17" s="441">
        <v>1</v>
      </c>
      <c r="AH17" s="44"/>
      <c r="AI17" s="44"/>
      <c r="AJ17" s="44">
        <v>1</v>
      </c>
      <c r="AK17" s="44"/>
      <c r="AL17" s="44"/>
      <c r="AM17" s="190">
        <v>1</v>
      </c>
      <c r="AN17" s="190"/>
      <c r="AO17" s="190"/>
      <c r="AP17" s="190"/>
      <c r="AQ17" s="44">
        <v>1</v>
      </c>
      <c r="AR17" s="44"/>
      <c r="AS17" s="44">
        <v>1</v>
      </c>
      <c r="AT17" s="44"/>
      <c r="AU17" s="181">
        <v>7200000</v>
      </c>
      <c r="AV17" s="147"/>
      <c r="AW17" s="147"/>
      <c r="AX17" s="181"/>
      <c r="AY17" s="181">
        <v>2000000</v>
      </c>
      <c r="AZ17" s="441">
        <v>1</v>
      </c>
      <c r="BA17" s="441"/>
      <c r="BB17" s="441"/>
      <c r="BC17" s="441"/>
      <c r="BD17" s="147"/>
      <c r="BE17" s="178"/>
      <c r="BF17" s="189"/>
      <c r="BG17" s="356" t="s">
        <v>761</v>
      </c>
      <c r="BH17" s="357"/>
      <c r="BI17" s="357"/>
      <c r="BJ17" s="357" t="s">
        <v>752</v>
      </c>
    </row>
    <row r="18" spans="1:62" s="188" customFormat="1" ht="15" customHeight="1" x14ac:dyDescent="0.25">
      <c r="A18" s="70"/>
      <c r="B18" s="43"/>
      <c r="C18" s="180" t="s">
        <v>603</v>
      </c>
      <c r="D18" s="505">
        <v>43320</v>
      </c>
      <c r="E18" s="44"/>
      <c r="F18" s="44">
        <v>1</v>
      </c>
      <c r="G18" s="438"/>
      <c r="H18" s="438"/>
      <c r="I18" s="438">
        <v>1</v>
      </c>
      <c r="J18" s="177"/>
      <c r="K18" s="191" t="s">
        <v>851</v>
      </c>
      <c r="L18" s="191"/>
      <c r="M18" s="191">
        <v>1</v>
      </c>
      <c r="N18" s="176" t="s">
        <v>852</v>
      </c>
      <c r="O18" s="176" t="s">
        <v>853</v>
      </c>
      <c r="P18" s="177" t="s">
        <v>854</v>
      </c>
      <c r="Q18" s="181"/>
      <c r="R18" s="438"/>
      <c r="S18" s="191"/>
      <c r="T18" s="181"/>
      <c r="U18" s="181">
        <v>3800000</v>
      </c>
      <c r="V18" s="181"/>
      <c r="W18" s="147">
        <v>1</v>
      </c>
      <c r="X18" s="44"/>
      <c r="Y18" s="44">
        <v>2018</v>
      </c>
      <c r="Z18" s="44">
        <v>1</v>
      </c>
      <c r="AA18" s="44"/>
      <c r="AB18" s="44">
        <v>1</v>
      </c>
      <c r="AC18" s="44"/>
      <c r="AD18" s="44">
        <v>1</v>
      </c>
      <c r="AE18" s="44"/>
      <c r="AF18" s="441">
        <v>1</v>
      </c>
      <c r="AG18" s="441"/>
      <c r="AH18" s="44"/>
      <c r="AI18" s="44">
        <v>1</v>
      </c>
      <c r="AJ18" s="44"/>
      <c r="AK18" s="44"/>
      <c r="AL18" s="44"/>
      <c r="AM18" s="44">
        <v>1</v>
      </c>
      <c r="AN18" s="44"/>
      <c r="AO18" s="44"/>
      <c r="AP18" s="44"/>
      <c r="AQ18" s="44">
        <v>1</v>
      </c>
      <c r="AR18" s="44"/>
      <c r="AS18" s="44">
        <v>1</v>
      </c>
      <c r="AT18" s="44"/>
      <c r="AU18" s="181">
        <v>7200000</v>
      </c>
      <c r="AV18" s="192"/>
      <c r="AW18" s="192"/>
      <c r="AX18" s="181"/>
      <c r="AY18" s="181">
        <v>2000000</v>
      </c>
      <c r="AZ18" s="441">
        <v>1</v>
      </c>
      <c r="BA18" s="441"/>
      <c r="BB18" s="441"/>
      <c r="BC18" s="441"/>
      <c r="BD18" s="147"/>
      <c r="BE18" s="178"/>
      <c r="BF18" s="189"/>
      <c r="BG18" s="356" t="s">
        <v>770</v>
      </c>
      <c r="BH18" s="357"/>
      <c r="BI18" s="357"/>
      <c r="BJ18" s="357" t="s">
        <v>775</v>
      </c>
    </row>
    <row r="19" spans="1:62" s="188" customFormat="1" x14ac:dyDescent="0.25">
      <c r="A19" s="70"/>
      <c r="B19" s="43"/>
      <c r="C19" s="180" t="s">
        <v>603</v>
      </c>
      <c r="D19" s="505">
        <v>43320</v>
      </c>
      <c r="E19" s="44">
        <v>1</v>
      </c>
      <c r="F19" s="44"/>
      <c r="G19" s="438"/>
      <c r="H19" s="438"/>
      <c r="I19" s="438"/>
      <c r="J19" s="438">
        <v>1</v>
      </c>
      <c r="K19" s="191" t="s">
        <v>776</v>
      </c>
      <c r="L19" s="191"/>
      <c r="M19" s="191">
        <v>1</v>
      </c>
      <c r="N19" s="176" t="s">
        <v>852</v>
      </c>
      <c r="O19" s="176" t="s">
        <v>853</v>
      </c>
      <c r="P19" s="177" t="s">
        <v>854</v>
      </c>
      <c r="Q19" s="44"/>
      <c r="R19" s="438"/>
      <c r="S19" s="191"/>
      <c r="T19" s="181"/>
      <c r="U19" s="181"/>
      <c r="V19" s="181">
        <v>1</v>
      </c>
      <c r="W19" s="147"/>
      <c r="X19" s="44">
        <v>1</v>
      </c>
      <c r="Y19" s="44">
        <v>2016</v>
      </c>
      <c r="Z19" s="190"/>
      <c r="AA19" s="44">
        <v>1</v>
      </c>
      <c r="AB19" s="44"/>
      <c r="AC19" s="44">
        <v>1</v>
      </c>
      <c r="AD19" s="44"/>
      <c r="AE19" s="44">
        <v>1</v>
      </c>
      <c r="AF19" s="441"/>
      <c r="AG19" s="441">
        <v>1</v>
      </c>
      <c r="AH19" s="44"/>
      <c r="AI19" s="44"/>
      <c r="AJ19" s="44">
        <v>1</v>
      </c>
      <c r="AK19" s="44"/>
      <c r="AL19" s="44"/>
      <c r="AM19" s="44">
        <v>1</v>
      </c>
      <c r="AN19" s="44"/>
      <c r="AO19" s="44"/>
      <c r="AP19" s="44"/>
      <c r="AQ19" s="44">
        <v>1</v>
      </c>
      <c r="AR19" s="44"/>
      <c r="AS19" s="44">
        <v>1</v>
      </c>
      <c r="AT19" s="44"/>
      <c r="AU19" s="181">
        <v>10500000</v>
      </c>
      <c r="AV19" s="192"/>
      <c r="AW19" s="192"/>
      <c r="AX19" s="44"/>
      <c r="AY19" s="181">
        <v>3500000</v>
      </c>
      <c r="AZ19" s="441"/>
      <c r="BA19" s="441"/>
      <c r="BB19" s="441">
        <v>1</v>
      </c>
      <c r="BC19" s="441"/>
      <c r="BD19" s="147">
        <v>1</v>
      </c>
      <c r="BE19" s="178"/>
      <c r="BF19" s="189"/>
      <c r="BG19" s="356" t="s">
        <v>771</v>
      </c>
      <c r="BH19" s="357"/>
      <c r="BI19" s="357"/>
      <c r="BJ19" s="357" t="s">
        <v>774</v>
      </c>
    </row>
    <row r="20" spans="1:62" s="188" customFormat="1" ht="15" customHeight="1" x14ac:dyDescent="0.25">
      <c r="A20" s="70"/>
      <c r="B20" s="43"/>
      <c r="C20" s="180" t="s">
        <v>603</v>
      </c>
      <c r="D20" s="505">
        <v>43320</v>
      </c>
      <c r="E20" s="44"/>
      <c r="F20" s="44">
        <v>1</v>
      </c>
      <c r="G20" s="438"/>
      <c r="H20" s="438"/>
      <c r="I20" s="438"/>
      <c r="J20" s="438">
        <v>1</v>
      </c>
      <c r="K20" s="191" t="s">
        <v>776</v>
      </c>
      <c r="L20" s="191"/>
      <c r="M20" s="191">
        <v>1</v>
      </c>
      <c r="N20" s="176" t="s">
        <v>852</v>
      </c>
      <c r="O20" s="176" t="s">
        <v>853</v>
      </c>
      <c r="P20" s="177" t="s">
        <v>854</v>
      </c>
      <c r="Q20" s="44"/>
      <c r="R20" s="438"/>
      <c r="S20" s="191"/>
      <c r="T20" s="44"/>
      <c r="U20" s="438"/>
      <c r="V20" s="438">
        <v>1</v>
      </c>
      <c r="W20" s="147"/>
      <c r="X20" s="44">
        <v>1</v>
      </c>
      <c r="Y20" s="44">
        <v>2016</v>
      </c>
      <c r="Z20" s="44"/>
      <c r="AA20" s="44">
        <v>1</v>
      </c>
      <c r="AB20" s="44"/>
      <c r="AC20" s="44">
        <v>1</v>
      </c>
      <c r="AD20" s="44"/>
      <c r="AE20" s="44">
        <v>1</v>
      </c>
      <c r="AF20" s="441">
        <v>1</v>
      </c>
      <c r="AG20" s="441"/>
      <c r="AH20" s="44"/>
      <c r="AI20" s="44">
        <v>1</v>
      </c>
      <c r="AJ20" s="44"/>
      <c r="AK20" s="44"/>
      <c r="AL20" s="44"/>
      <c r="AM20" s="44">
        <v>1</v>
      </c>
      <c r="AN20" s="44"/>
      <c r="AO20" s="44"/>
      <c r="AP20" s="44"/>
      <c r="AQ20" s="44">
        <v>1</v>
      </c>
      <c r="AR20" s="44"/>
      <c r="AS20" s="44">
        <v>1</v>
      </c>
      <c r="AT20" s="44"/>
      <c r="AU20" s="181">
        <v>10500000</v>
      </c>
      <c r="AV20" s="192"/>
      <c r="AW20" s="192"/>
      <c r="AX20" s="190"/>
      <c r="AY20" s="181">
        <v>3500000</v>
      </c>
      <c r="AZ20" s="441"/>
      <c r="BA20" s="441"/>
      <c r="BB20" s="441">
        <v>1</v>
      </c>
      <c r="BC20" s="441"/>
      <c r="BD20" s="147">
        <v>1</v>
      </c>
      <c r="BE20" s="178"/>
      <c r="BF20" s="189"/>
      <c r="BG20" s="356" t="s">
        <v>763</v>
      </c>
      <c r="BH20" s="357"/>
      <c r="BI20" s="357"/>
      <c r="BJ20" s="357" t="s">
        <v>767</v>
      </c>
    </row>
    <row r="21" spans="1:62" s="188" customFormat="1" x14ac:dyDescent="0.25">
      <c r="A21" s="70"/>
      <c r="B21" s="43"/>
      <c r="C21" s="180" t="s">
        <v>603</v>
      </c>
      <c r="D21" s="505">
        <v>43320</v>
      </c>
      <c r="E21" s="44">
        <v>1</v>
      </c>
      <c r="F21" s="44"/>
      <c r="G21" s="438"/>
      <c r="H21" s="438"/>
      <c r="I21" s="438"/>
      <c r="J21" s="438">
        <v>1</v>
      </c>
      <c r="K21" s="191" t="s">
        <v>776</v>
      </c>
      <c r="L21" s="191"/>
      <c r="M21" s="191">
        <v>1</v>
      </c>
      <c r="N21" s="176" t="s">
        <v>852</v>
      </c>
      <c r="O21" s="176" t="s">
        <v>853</v>
      </c>
      <c r="P21" s="177" t="s">
        <v>854</v>
      </c>
      <c r="Q21" s="44"/>
      <c r="R21" s="438"/>
      <c r="S21" s="191"/>
      <c r="T21" s="44"/>
      <c r="U21" s="438"/>
      <c r="V21" s="438">
        <v>1</v>
      </c>
      <c r="W21" s="147">
        <v>1</v>
      </c>
      <c r="X21" s="44"/>
      <c r="Y21" s="44">
        <v>2018</v>
      </c>
      <c r="Z21" s="44"/>
      <c r="AA21" s="44">
        <v>1</v>
      </c>
      <c r="AB21" s="44"/>
      <c r="AC21" s="44">
        <v>1</v>
      </c>
      <c r="AD21" s="44"/>
      <c r="AE21" s="44">
        <v>1</v>
      </c>
      <c r="AF21" s="441"/>
      <c r="AG21" s="441">
        <v>1</v>
      </c>
      <c r="AH21" s="44"/>
      <c r="AI21" s="44"/>
      <c r="AJ21" s="44">
        <v>1</v>
      </c>
      <c r="AK21" s="44"/>
      <c r="AL21" s="44"/>
      <c r="AM21" s="44">
        <v>1</v>
      </c>
      <c r="AN21" s="44"/>
      <c r="AO21" s="44"/>
      <c r="AP21" s="44"/>
      <c r="AQ21" s="44">
        <v>1</v>
      </c>
      <c r="AR21" s="44"/>
      <c r="AS21" s="44">
        <v>1</v>
      </c>
      <c r="AT21" s="44"/>
      <c r="AU21" s="181">
        <v>12100000</v>
      </c>
      <c r="AV21" s="192"/>
      <c r="AW21" s="192"/>
      <c r="AX21" s="190"/>
      <c r="AY21" s="181">
        <v>4000000</v>
      </c>
      <c r="AZ21" s="441"/>
      <c r="BA21" s="441">
        <v>1</v>
      </c>
      <c r="BB21" s="441"/>
      <c r="BC21" s="441"/>
      <c r="BD21" s="147">
        <v>1</v>
      </c>
      <c r="BE21" s="178"/>
      <c r="BF21" s="189"/>
      <c r="BG21" s="356" t="s">
        <v>762</v>
      </c>
      <c r="BH21" s="357"/>
      <c r="BI21" s="357"/>
      <c r="BJ21" s="357" t="s">
        <v>768</v>
      </c>
    </row>
    <row r="22" spans="1:62" s="188" customFormat="1" ht="15.75" thickBot="1" x14ac:dyDescent="0.3">
      <c r="A22" s="70"/>
      <c r="B22" s="43"/>
      <c r="C22" s="180" t="s">
        <v>603</v>
      </c>
      <c r="D22" s="506">
        <v>43320</v>
      </c>
      <c r="E22" s="44"/>
      <c r="F22" s="44">
        <v>1</v>
      </c>
      <c r="G22" s="425"/>
      <c r="H22" s="425"/>
      <c r="I22" s="425"/>
      <c r="J22" s="438">
        <v>1</v>
      </c>
      <c r="K22" s="191" t="s">
        <v>776</v>
      </c>
      <c r="L22" s="191"/>
      <c r="M22" s="191">
        <v>1</v>
      </c>
      <c r="N22" s="176" t="s">
        <v>852</v>
      </c>
      <c r="O22" s="176" t="s">
        <v>853</v>
      </c>
      <c r="P22" s="177" t="s">
        <v>854</v>
      </c>
      <c r="Q22" s="44"/>
      <c r="R22" s="425"/>
      <c r="S22" s="191"/>
      <c r="T22" s="44"/>
      <c r="U22" s="425"/>
      <c r="V22" s="438">
        <v>1</v>
      </c>
      <c r="W22" s="147">
        <v>1</v>
      </c>
      <c r="X22" s="44"/>
      <c r="Y22" s="44">
        <v>2018</v>
      </c>
      <c r="Z22" s="427"/>
      <c r="AA22" s="44">
        <v>1</v>
      </c>
      <c r="AB22" s="44"/>
      <c r="AC22" s="44">
        <v>1</v>
      </c>
      <c r="AD22" s="44"/>
      <c r="AE22" s="44">
        <v>1</v>
      </c>
      <c r="AF22" s="441">
        <v>1</v>
      </c>
      <c r="AG22" s="441"/>
      <c r="AH22" s="44"/>
      <c r="AI22" s="44">
        <v>1</v>
      </c>
      <c r="AJ22" s="44"/>
      <c r="AK22" s="427"/>
      <c r="AL22" s="427"/>
      <c r="AM22" s="44">
        <v>1</v>
      </c>
      <c r="AN22" s="427"/>
      <c r="AO22" s="427"/>
      <c r="AP22" s="427"/>
      <c r="AQ22" s="44">
        <v>1</v>
      </c>
      <c r="AR22" s="44"/>
      <c r="AS22" s="44">
        <v>1</v>
      </c>
      <c r="AT22" s="75"/>
      <c r="AU22" s="181">
        <v>12100000</v>
      </c>
      <c r="AV22" s="426"/>
      <c r="AW22" s="426"/>
      <c r="AX22" s="75"/>
      <c r="AY22" s="181">
        <v>4000000</v>
      </c>
      <c r="AZ22" s="441"/>
      <c r="BA22" s="441">
        <v>1</v>
      </c>
      <c r="BB22" s="441"/>
      <c r="BC22" s="441"/>
      <c r="BD22" s="147">
        <v>1</v>
      </c>
      <c r="BE22" s="429"/>
      <c r="BF22" s="437"/>
      <c r="BG22" s="356" t="s">
        <v>786</v>
      </c>
      <c r="BH22" s="357"/>
      <c r="BI22" s="357"/>
      <c r="BJ22" s="357" t="s">
        <v>790</v>
      </c>
    </row>
    <row r="23" spans="1:62" s="188" customFormat="1" ht="15.75" thickTop="1" x14ac:dyDescent="0.25">
      <c r="A23" s="70"/>
      <c r="B23" s="43"/>
      <c r="C23" s="194" t="s">
        <v>603</v>
      </c>
      <c r="D23" s="507">
        <v>43320</v>
      </c>
      <c r="E23" s="195"/>
      <c r="F23" s="195"/>
      <c r="G23" s="185"/>
      <c r="H23" s="185"/>
      <c r="I23" s="185"/>
      <c r="J23" s="185"/>
      <c r="K23" s="195"/>
      <c r="L23" s="195"/>
      <c r="M23" s="195"/>
      <c r="N23" s="185"/>
      <c r="O23" s="185"/>
      <c r="P23" s="185"/>
      <c r="Q23" s="195"/>
      <c r="R23" s="185"/>
      <c r="S23" s="195"/>
      <c r="T23" s="19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96"/>
      <c r="BG23" s="356" t="s">
        <v>861</v>
      </c>
      <c r="BH23" s="357"/>
      <c r="BI23" s="357"/>
      <c r="BJ23" s="358" t="s">
        <v>862</v>
      </c>
    </row>
    <row r="24" spans="1:62" s="188" customFormat="1" x14ac:dyDescent="0.25">
      <c r="A24" s="70"/>
      <c r="B24" s="43"/>
      <c r="C24" s="180" t="s">
        <v>603</v>
      </c>
      <c r="D24" s="505">
        <v>43320</v>
      </c>
      <c r="E24" s="44">
        <v>1</v>
      </c>
      <c r="F24" s="44"/>
      <c r="G24" s="438">
        <v>1</v>
      </c>
      <c r="H24" s="192"/>
      <c r="I24" s="192"/>
      <c r="J24" s="192"/>
      <c r="K24" s="191" t="s">
        <v>610</v>
      </c>
      <c r="L24" s="191"/>
      <c r="M24" s="191">
        <v>1</v>
      </c>
      <c r="N24" s="192"/>
      <c r="O24" s="192"/>
      <c r="P24" s="192"/>
      <c r="Q24" s="44"/>
      <c r="R24" s="192"/>
      <c r="S24" s="191"/>
      <c r="T24" s="44"/>
      <c r="U24" s="192"/>
      <c r="V24" s="192"/>
      <c r="W24" s="192"/>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2"/>
      <c r="AW24" s="192"/>
      <c r="AX24" s="190"/>
      <c r="AY24" s="190"/>
      <c r="AZ24" s="190"/>
      <c r="BA24" s="190"/>
      <c r="BB24" s="190"/>
      <c r="BC24" s="190"/>
      <c r="BD24" s="192"/>
      <c r="BE24" s="190"/>
      <c r="BF24" s="189"/>
      <c r="BG24" s="356" t="s">
        <v>863</v>
      </c>
      <c r="BH24" s="357"/>
      <c r="BI24" s="357"/>
      <c r="BJ24" s="358" t="s">
        <v>864</v>
      </c>
    </row>
    <row r="25" spans="1:62" s="188" customFormat="1" x14ac:dyDescent="0.25">
      <c r="A25" s="70"/>
      <c r="B25" s="43"/>
      <c r="C25" s="180" t="s">
        <v>603</v>
      </c>
      <c r="D25" s="505">
        <v>43321</v>
      </c>
      <c r="E25" s="44"/>
      <c r="F25" s="44">
        <v>1</v>
      </c>
      <c r="G25" s="438">
        <v>1</v>
      </c>
      <c r="H25" s="192"/>
      <c r="I25" s="192"/>
      <c r="J25" s="192"/>
      <c r="K25" s="191" t="s">
        <v>868</v>
      </c>
      <c r="L25" s="191"/>
      <c r="M25" s="191"/>
      <c r="N25" s="192"/>
      <c r="O25" s="192"/>
      <c r="P25" s="192"/>
      <c r="Q25" s="44"/>
      <c r="R25" s="192"/>
      <c r="S25" s="191"/>
      <c r="T25" s="44"/>
      <c r="U25" s="192"/>
      <c r="V25" s="192"/>
      <c r="W25" s="192"/>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2"/>
      <c r="AW25" s="192"/>
      <c r="AX25" s="190"/>
      <c r="AY25" s="190"/>
      <c r="AZ25" s="190"/>
      <c r="BA25" s="190"/>
      <c r="BB25" s="190"/>
      <c r="BC25" s="190"/>
      <c r="BD25" s="192"/>
      <c r="BE25" s="190"/>
      <c r="BF25" s="189"/>
      <c r="BG25" s="356" t="s">
        <v>870</v>
      </c>
      <c r="BH25" s="357"/>
      <c r="BI25" s="357"/>
      <c r="BJ25" s="358" t="s">
        <v>869</v>
      </c>
    </row>
    <row r="26" spans="1:62" s="188" customFormat="1" x14ac:dyDescent="0.25">
      <c r="A26" s="70"/>
      <c r="B26" s="43"/>
      <c r="C26" s="180" t="s">
        <v>603</v>
      </c>
      <c r="D26" s="505">
        <v>43320</v>
      </c>
      <c r="E26" s="44">
        <v>1</v>
      </c>
      <c r="F26" s="44"/>
      <c r="G26" s="438">
        <v>1</v>
      </c>
      <c r="H26" s="177"/>
      <c r="I26" s="177"/>
      <c r="J26" s="177"/>
      <c r="K26" s="191" t="s">
        <v>851</v>
      </c>
      <c r="L26" s="191"/>
      <c r="M26" s="191">
        <v>1</v>
      </c>
      <c r="N26" s="176" t="s">
        <v>852</v>
      </c>
      <c r="O26" s="176" t="s">
        <v>853</v>
      </c>
      <c r="P26" s="177" t="s">
        <v>854</v>
      </c>
      <c r="Q26" s="44"/>
      <c r="R26" s="493" t="s">
        <v>855</v>
      </c>
      <c r="S26" s="191"/>
      <c r="T26" s="44"/>
      <c r="U26" s="177"/>
      <c r="V26" s="177"/>
      <c r="W26" s="192"/>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2"/>
      <c r="AW26" s="192"/>
      <c r="AX26" s="190"/>
      <c r="AY26" s="190"/>
      <c r="AZ26" s="190"/>
      <c r="BA26" s="190"/>
      <c r="BB26" s="190"/>
      <c r="BC26" s="190"/>
      <c r="BD26" s="192"/>
      <c r="BE26" s="190"/>
      <c r="BF26" s="189"/>
      <c r="BG26" s="356" t="s">
        <v>865</v>
      </c>
      <c r="BH26" s="357"/>
      <c r="BI26" s="357"/>
      <c r="BJ26" s="358" t="s">
        <v>866</v>
      </c>
    </row>
    <row r="27" spans="1:62" s="188" customFormat="1" x14ac:dyDescent="0.25">
      <c r="A27" s="70"/>
      <c r="B27" s="43"/>
      <c r="C27" s="180" t="s">
        <v>603</v>
      </c>
      <c r="D27" s="505">
        <v>43320</v>
      </c>
      <c r="E27" s="44"/>
      <c r="F27" s="44">
        <v>1</v>
      </c>
      <c r="G27" s="438">
        <v>1</v>
      </c>
      <c r="H27" s="193"/>
      <c r="I27" s="193"/>
      <c r="J27" s="193"/>
      <c r="K27" s="191" t="s">
        <v>851</v>
      </c>
      <c r="L27" s="191"/>
      <c r="M27" s="191">
        <v>1</v>
      </c>
      <c r="N27" s="176" t="s">
        <v>852</v>
      </c>
      <c r="O27" s="176" t="s">
        <v>853</v>
      </c>
      <c r="P27" s="177" t="s">
        <v>854</v>
      </c>
      <c r="Q27" s="181">
        <v>2000000</v>
      </c>
      <c r="R27" s="493" t="s">
        <v>855</v>
      </c>
      <c r="S27" s="191">
        <v>20</v>
      </c>
      <c r="T27" s="44"/>
      <c r="U27" s="438"/>
      <c r="V27" s="438"/>
      <c r="W27" s="147"/>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192"/>
      <c r="AW27" s="192"/>
      <c r="AX27" s="44"/>
      <c r="AY27" s="44"/>
      <c r="AZ27" s="44"/>
      <c r="BA27" s="44"/>
      <c r="BB27" s="44"/>
      <c r="BC27" s="44"/>
      <c r="BD27" s="192"/>
      <c r="BE27" s="44"/>
      <c r="BF27" s="189"/>
      <c r="BG27" s="356" t="s">
        <v>867</v>
      </c>
      <c r="BH27" s="357"/>
      <c r="BI27" s="357"/>
      <c r="BJ27" s="358" t="s">
        <v>872</v>
      </c>
    </row>
    <row r="28" spans="1:62" s="188" customFormat="1" x14ac:dyDescent="0.25">
      <c r="A28" s="70"/>
      <c r="B28" s="43"/>
      <c r="C28" s="180" t="s">
        <v>603</v>
      </c>
      <c r="D28" s="505">
        <v>43320</v>
      </c>
      <c r="E28" s="44">
        <v>1</v>
      </c>
      <c r="F28" s="44"/>
      <c r="G28" s="438">
        <v>1</v>
      </c>
      <c r="H28" s="193"/>
      <c r="I28" s="193"/>
      <c r="J28" s="193"/>
      <c r="K28" s="191" t="s">
        <v>851</v>
      </c>
      <c r="L28" s="191"/>
      <c r="M28" s="191">
        <v>1</v>
      </c>
      <c r="N28" s="176" t="s">
        <v>852</v>
      </c>
      <c r="O28" s="176" t="s">
        <v>853</v>
      </c>
      <c r="P28" s="177" t="s">
        <v>854</v>
      </c>
      <c r="Q28" s="181">
        <v>2000000</v>
      </c>
      <c r="R28" s="493" t="s">
        <v>855</v>
      </c>
      <c r="S28" s="191">
        <v>20</v>
      </c>
      <c r="T28" s="44"/>
      <c r="U28" s="438"/>
      <c r="V28" s="438"/>
      <c r="W28" s="147">
        <v>1</v>
      </c>
      <c r="X28" s="44"/>
      <c r="Y28" s="44">
        <v>2018</v>
      </c>
      <c r="Z28" s="44"/>
      <c r="AA28" s="44">
        <v>1</v>
      </c>
      <c r="AB28" s="44"/>
      <c r="AC28" s="44">
        <v>1</v>
      </c>
      <c r="AD28" s="44"/>
      <c r="AE28" s="44">
        <v>1</v>
      </c>
      <c r="AF28" s="44"/>
      <c r="AG28" s="44"/>
      <c r="AH28" s="44"/>
      <c r="AI28" s="44"/>
      <c r="AJ28" s="44"/>
      <c r="AK28" s="44"/>
      <c r="AL28" s="44"/>
      <c r="AM28" s="44"/>
      <c r="AN28" s="44"/>
      <c r="AO28" s="44"/>
      <c r="AP28" s="44"/>
      <c r="AQ28" s="44"/>
      <c r="AR28" s="44"/>
      <c r="AS28" s="44"/>
      <c r="AT28" s="44"/>
      <c r="AU28" s="44"/>
      <c r="AV28" s="192"/>
      <c r="AW28" s="192"/>
      <c r="AX28" s="44"/>
      <c r="AY28" s="44"/>
      <c r="AZ28" s="44"/>
      <c r="BA28" s="44"/>
      <c r="BB28" s="44"/>
      <c r="BC28" s="44"/>
      <c r="BD28" s="192"/>
      <c r="BE28" s="44"/>
      <c r="BF28" s="189"/>
      <c r="BG28" s="356" t="s">
        <v>876</v>
      </c>
      <c r="BH28" s="357"/>
      <c r="BI28" s="357"/>
      <c r="BJ28" s="358" t="s">
        <v>871</v>
      </c>
    </row>
    <row r="29" spans="1:62" s="188" customFormat="1" x14ac:dyDescent="0.25">
      <c r="A29" s="70"/>
      <c r="B29" s="43"/>
      <c r="C29" s="180" t="s">
        <v>603</v>
      </c>
      <c r="D29" s="505">
        <v>43320</v>
      </c>
      <c r="E29" s="44"/>
      <c r="F29" s="44">
        <v>1</v>
      </c>
      <c r="G29" s="438"/>
      <c r="H29" s="438">
        <v>1</v>
      </c>
      <c r="I29" s="438"/>
      <c r="J29" s="177"/>
      <c r="K29" s="191" t="s">
        <v>851</v>
      </c>
      <c r="L29" s="191"/>
      <c r="M29" s="191">
        <v>1</v>
      </c>
      <c r="N29" s="176" t="s">
        <v>852</v>
      </c>
      <c r="O29" s="176" t="s">
        <v>853</v>
      </c>
      <c r="P29" s="177" t="s">
        <v>854</v>
      </c>
      <c r="Q29" s="44"/>
      <c r="R29" s="438"/>
      <c r="S29" s="191"/>
      <c r="T29" s="44"/>
      <c r="U29" s="438"/>
      <c r="V29" s="438"/>
      <c r="W29" s="192"/>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47"/>
      <c r="AW29" s="147"/>
      <c r="AX29" s="190"/>
      <c r="AY29" s="190"/>
      <c r="AZ29" s="190"/>
      <c r="BA29" s="190"/>
      <c r="BB29" s="190"/>
      <c r="BC29" s="190"/>
      <c r="BD29" s="147"/>
      <c r="BE29" s="190"/>
      <c r="BF29" s="189"/>
      <c r="BG29" s="356" t="s">
        <v>875</v>
      </c>
      <c r="BH29" s="357"/>
      <c r="BI29" s="357"/>
      <c r="BJ29" s="358" t="s">
        <v>874</v>
      </c>
    </row>
    <row r="30" spans="1:62" s="188" customFormat="1" x14ac:dyDescent="0.25">
      <c r="A30" s="70"/>
      <c r="B30" s="43"/>
      <c r="C30" s="180" t="s">
        <v>603</v>
      </c>
      <c r="D30" s="505">
        <v>43320</v>
      </c>
      <c r="E30" s="44">
        <v>1</v>
      </c>
      <c r="F30" s="44"/>
      <c r="G30" s="438"/>
      <c r="H30" s="438">
        <v>1</v>
      </c>
      <c r="I30" s="438"/>
      <c r="J30" s="177"/>
      <c r="K30" s="191" t="s">
        <v>851</v>
      </c>
      <c r="L30" s="191"/>
      <c r="M30" s="191">
        <v>1</v>
      </c>
      <c r="N30" s="176" t="s">
        <v>852</v>
      </c>
      <c r="O30" s="176" t="s">
        <v>853</v>
      </c>
      <c r="P30" s="177" t="s">
        <v>854</v>
      </c>
      <c r="Q30" s="44"/>
      <c r="R30" s="438"/>
      <c r="S30" s="191"/>
      <c r="T30" s="181">
        <v>2700000</v>
      </c>
      <c r="U30" s="438"/>
      <c r="V30" s="438"/>
      <c r="W30" s="147">
        <v>1</v>
      </c>
      <c r="X30" s="44"/>
      <c r="Y30" s="44">
        <v>2018</v>
      </c>
      <c r="Z30" s="44"/>
      <c r="AA30" s="44">
        <v>1</v>
      </c>
      <c r="AB30" s="44"/>
      <c r="AC30" s="44">
        <v>1</v>
      </c>
      <c r="AD30" s="44"/>
      <c r="AE30" s="44">
        <v>1</v>
      </c>
      <c r="AF30" s="190"/>
      <c r="AG30" s="190"/>
      <c r="AH30" s="190"/>
      <c r="AI30" s="190"/>
      <c r="AJ30" s="190"/>
      <c r="AK30" s="190"/>
      <c r="AL30" s="190"/>
      <c r="AM30" s="190"/>
      <c r="AN30" s="190"/>
      <c r="AO30" s="190"/>
      <c r="AP30" s="190"/>
      <c r="AQ30" s="190"/>
      <c r="AR30" s="190">
        <v>1</v>
      </c>
      <c r="AS30" s="190"/>
      <c r="AT30" s="190">
        <v>1</v>
      </c>
      <c r="AU30" s="181">
        <v>10500000</v>
      </c>
      <c r="AV30" s="147"/>
      <c r="AW30" s="147">
        <v>1</v>
      </c>
      <c r="AX30" s="181">
        <v>200000</v>
      </c>
      <c r="AY30" s="181">
        <v>3000000</v>
      </c>
      <c r="AZ30" s="190"/>
      <c r="BA30" s="190"/>
      <c r="BB30" s="190"/>
      <c r="BC30" s="190"/>
      <c r="BD30" s="147"/>
      <c r="BE30" s="190"/>
      <c r="BF30" s="189"/>
      <c r="BG30" s="356" t="s">
        <v>873</v>
      </c>
      <c r="BH30" s="357"/>
      <c r="BI30" s="357"/>
      <c r="BJ30" s="358" t="s">
        <v>877</v>
      </c>
    </row>
    <row r="31" spans="1:62" s="188" customFormat="1" ht="14.25" customHeight="1" x14ac:dyDescent="0.25">
      <c r="A31" s="70"/>
      <c r="B31" s="43"/>
      <c r="C31" s="180" t="s">
        <v>603</v>
      </c>
      <c r="D31" s="505">
        <v>43320</v>
      </c>
      <c r="E31" s="44"/>
      <c r="F31" s="44">
        <v>1</v>
      </c>
      <c r="G31" s="438"/>
      <c r="H31" s="438"/>
      <c r="I31" s="438">
        <v>1</v>
      </c>
      <c r="J31" s="177"/>
      <c r="K31" s="191" t="s">
        <v>851</v>
      </c>
      <c r="L31" s="191"/>
      <c r="M31" s="191">
        <v>1</v>
      </c>
      <c r="N31" s="176" t="s">
        <v>852</v>
      </c>
      <c r="O31" s="176" t="s">
        <v>853</v>
      </c>
      <c r="P31" s="177" t="s">
        <v>854</v>
      </c>
      <c r="Q31" s="44"/>
      <c r="R31" s="438"/>
      <c r="S31" s="191"/>
      <c r="T31" s="44"/>
      <c r="U31" s="181">
        <v>2700000</v>
      </c>
      <c r="V31" s="181"/>
      <c r="W31" s="192"/>
      <c r="X31" s="190">
        <v>1</v>
      </c>
      <c r="Y31" s="190">
        <v>2013</v>
      </c>
      <c r="Z31" s="190"/>
      <c r="AA31" s="44">
        <v>1</v>
      </c>
      <c r="AB31" s="44"/>
      <c r="AC31" s="44">
        <v>1</v>
      </c>
      <c r="AD31" s="44"/>
      <c r="AE31" s="44">
        <v>1</v>
      </c>
      <c r="AF31" s="190">
        <v>1</v>
      </c>
      <c r="AG31" s="190"/>
      <c r="AH31" s="190">
        <v>1</v>
      </c>
      <c r="AI31" s="190"/>
      <c r="AJ31" s="190"/>
      <c r="AK31" s="190"/>
      <c r="AL31" s="190"/>
      <c r="AM31" s="190">
        <v>1</v>
      </c>
      <c r="AN31" s="190"/>
      <c r="AO31" s="190"/>
      <c r="AP31" s="190"/>
      <c r="AQ31" s="190">
        <v>1</v>
      </c>
      <c r="AR31" s="190"/>
      <c r="AS31" s="190">
        <v>1</v>
      </c>
      <c r="AT31" s="190"/>
      <c r="AU31" s="181">
        <v>10500000</v>
      </c>
      <c r="AV31" s="147"/>
      <c r="AW31" s="147">
        <v>1</v>
      </c>
      <c r="AX31" s="181">
        <v>200000</v>
      </c>
      <c r="AY31" s="181">
        <v>3000000</v>
      </c>
      <c r="AZ31" s="190"/>
      <c r="BA31" s="197"/>
      <c r="BB31" s="190"/>
      <c r="BC31" s="197"/>
      <c r="BD31" s="147"/>
      <c r="BE31" s="183"/>
      <c r="BF31" s="189"/>
      <c r="BG31" s="356" t="s">
        <v>878</v>
      </c>
      <c r="BH31" s="357"/>
      <c r="BI31" s="357"/>
      <c r="BJ31" s="358" t="s">
        <v>879</v>
      </c>
    </row>
    <row r="32" spans="1:62" s="188" customFormat="1" x14ac:dyDescent="0.25">
      <c r="A32" s="70"/>
      <c r="B32" s="43"/>
      <c r="C32" s="180" t="s">
        <v>603</v>
      </c>
      <c r="D32" s="505">
        <v>43320</v>
      </c>
      <c r="E32" s="44">
        <v>1</v>
      </c>
      <c r="F32" s="44"/>
      <c r="G32" s="192"/>
      <c r="H32" s="192"/>
      <c r="I32" s="192"/>
      <c r="J32" s="438">
        <v>1</v>
      </c>
      <c r="K32" s="191"/>
      <c r="L32" s="191"/>
      <c r="M32" s="191">
        <v>1</v>
      </c>
      <c r="N32" s="176"/>
      <c r="O32" s="192"/>
      <c r="P32" s="192"/>
      <c r="Q32" s="44"/>
      <c r="R32" s="192"/>
      <c r="S32" s="191"/>
      <c r="T32" s="44"/>
      <c r="U32" s="192"/>
      <c r="V32" s="192"/>
      <c r="W32" s="192"/>
      <c r="X32" s="44"/>
      <c r="Y32" s="44"/>
      <c r="Z32" s="44"/>
      <c r="AA32" s="44"/>
      <c r="AB32" s="44"/>
      <c r="AC32" s="44"/>
      <c r="AD32" s="44"/>
      <c r="AE32" s="44"/>
      <c r="AF32" s="44"/>
      <c r="AG32" s="44"/>
      <c r="AH32" s="44"/>
      <c r="AI32" s="44"/>
      <c r="AJ32" s="44"/>
      <c r="AK32" s="44"/>
      <c r="AL32" s="44"/>
      <c r="AM32" s="190">
        <v>1</v>
      </c>
      <c r="AN32" s="44"/>
      <c r="AO32" s="44"/>
      <c r="AP32" s="44"/>
      <c r="AQ32" s="44"/>
      <c r="AR32" s="44">
        <v>1</v>
      </c>
      <c r="AS32" s="44"/>
      <c r="AT32" s="44">
        <v>1</v>
      </c>
      <c r="AU32" s="44"/>
      <c r="AV32" s="192"/>
      <c r="AW32" s="192"/>
      <c r="AX32" s="44"/>
      <c r="AY32" s="44"/>
      <c r="AZ32" s="44"/>
      <c r="BA32" s="44"/>
      <c r="BB32" s="44"/>
      <c r="BC32" s="44"/>
      <c r="BD32" s="192"/>
      <c r="BE32" s="44"/>
      <c r="BF32" s="189"/>
      <c r="BG32" s="356" t="s">
        <v>881</v>
      </c>
      <c r="BH32" s="357"/>
      <c r="BI32" s="357"/>
      <c r="BJ32" s="358" t="s">
        <v>882</v>
      </c>
    </row>
    <row r="33" spans="1:62" s="188" customFormat="1" x14ac:dyDescent="0.25">
      <c r="A33" s="70"/>
      <c r="B33" s="43"/>
      <c r="C33" s="180" t="s">
        <v>603</v>
      </c>
      <c r="D33" s="505">
        <v>43320</v>
      </c>
      <c r="E33" s="44"/>
      <c r="F33" s="44">
        <v>1</v>
      </c>
      <c r="G33" s="192"/>
      <c r="H33" s="192"/>
      <c r="I33" s="192"/>
      <c r="J33" s="438">
        <v>1</v>
      </c>
      <c r="K33" s="191" t="s">
        <v>776</v>
      </c>
      <c r="L33" s="191"/>
      <c r="M33" s="191">
        <v>1</v>
      </c>
      <c r="N33" s="192"/>
      <c r="O33" s="192"/>
      <c r="P33" s="192"/>
      <c r="Q33" s="44"/>
      <c r="R33" s="192"/>
      <c r="S33" s="191"/>
      <c r="T33" s="44"/>
      <c r="U33" s="192"/>
      <c r="V33" s="147"/>
      <c r="W33" s="192"/>
      <c r="X33" s="44"/>
      <c r="Y33" s="44"/>
      <c r="Z33" s="44"/>
      <c r="AA33" s="44"/>
      <c r="AB33" s="44"/>
      <c r="AC33" s="44"/>
      <c r="AD33" s="44"/>
      <c r="AE33" s="44"/>
      <c r="AF33" s="44"/>
      <c r="AG33" s="44"/>
      <c r="AH33" s="44"/>
      <c r="AI33" s="44"/>
      <c r="AJ33" s="44"/>
      <c r="AK33" s="44"/>
      <c r="AL33" s="44"/>
      <c r="AM33" s="190">
        <v>1</v>
      </c>
      <c r="AN33" s="44"/>
      <c r="AO33" s="44"/>
      <c r="AP33" s="44"/>
      <c r="AQ33" s="44"/>
      <c r="AR33" s="44">
        <v>1</v>
      </c>
      <c r="AS33" s="44"/>
      <c r="AT33" s="44">
        <v>1</v>
      </c>
      <c r="AU33" s="44"/>
      <c r="AV33" s="192"/>
      <c r="AW33" s="192"/>
      <c r="AX33" s="44"/>
      <c r="AY33" s="44"/>
      <c r="AZ33" s="44"/>
      <c r="BA33" s="44"/>
      <c r="BB33" s="44"/>
      <c r="BC33" s="44"/>
      <c r="BD33" s="193"/>
      <c r="BE33" s="44"/>
      <c r="BF33" s="189"/>
      <c r="BG33" s="356" t="s">
        <v>883</v>
      </c>
      <c r="BH33" s="357"/>
      <c r="BI33" s="357"/>
      <c r="BJ33" s="358" t="s">
        <v>884</v>
      </c>
    </row>
    <row r="34" spans="1:62" s="188" customFormat="1" x14ac:dyDescent="0.25">
      <c r="A34" s="70"/>
      <c r="B34" s="43"/>
      <c r="C34" s="180" t="s">
        <v>603</v>
      </c>
      <c r="D34" s="505">
        <v>43320</v>
      </c>
      <c r="E34" s="44"/>
      <c r="F34" s="44">
        <v>1</v>
      </c>
      <c r="G34" s="192"/>
      <c r="H34" s="192"/>
      <c r="I34" s="192"/>
      <c r="J34" s="438">
        <v>1</v>
      </c>
      <c r="K34" s="191" t="s">
        <v>776</v>
      </c>
      <c r="L34" s="191"/>
      <c r="M34" s="191">
        <v>1</v>
      </c>
      <c r="N34" s="176" t="s">
        <v>852</v>
      </c>
      <c r="O34" s="192"/>
      <c r="P34" s="192"/>
      <c r="Q34" s="44"/>
      <c r="R34" s="192"/>
      <c r="S34" s="191"/>
      <c r="T34" s="44"/>
      <c r="U34" s="192"/>
      <c r="V34" s="147">
        <v>1</v>
      </c>
      <c r="W34" s="192"/>
      <c r="X34" s="44"/>
      <c r="Y34" s="44"/>
      <c r="Z34" s="44"/>
      <c r="AA34" s="44"/>
      <c r="AB34" s="44"/>
      <c r="AC34" s="44"/>
      <c r="AD34" s="44"/>
      <c r="AE34" s="44"/>
      <c r="AF34" s="44"/>
      <c r="AG34" s="44"/>
      <c r="AH34" s="44"/>
      <c r="AI34" s="44"/>
      <c r="AJ34" s="44"/>
      <c r="AK34" s="44"/>
      <c r="AL34" s="44"/>
      <c r="AM34" s="190">
        <v>1</v>
      </c>
      <c r="AN34" s="44"/>
      <c r="AO34" s="44"/>
      <c r="AP34" s="44"/>
      <c r="AQ34" s="44"/>
      <c r="AR34" s="44">
        <v>1</v>
      </c>
      <c r="AS34" s="44"/>
      <c r="AT34" s="44">
        <v>1</v>
      </c>
      <c r="AU34" s="44"/>
      <c r="AV34" s="192"/>
      <c r="AW34" s="192"/>
      <c r="AX34" s="44"/>
      <c r="AY34" s="44"/>
      <c r="AZ34" s="44"/>
      <c r="BA34" s="44"/>
      <c r="BB34" s="44"/>
      <c r="BC34" s="44"/>
      <c r="BD34" s="193" t="s">
        <v>885</v>
      </c>
      <c r="BE34" s="44"/>
      <c r="BF34" s="189"/>
      <c r="BG34" s="356" t="s">
        <v>886</v>
      </c>
      <c r="BH34" s="357"/>
      <c r="BI34" s="357"/>
      <c r="BJ34" s="358" t="s">
        <v>887</v>
      </c>
    </row>
    <row r="35" spans="1:62" s="188" customFormat="1" x14ac:dyDescent="0.25">
      <c r="A35" s="70"/>
      <c r="B35" s="43"/>
      <c r="C35" s="51"/>
      <c r="D35" s="499"/>
      <c r="E35" s="44"/>
      <c r="F35" s="44"/>
      <c r="G35" s="192"/>
      <c r="H35" s="192"/>
      <c r="I35" s="192"/>
      <c r="J35" s="192"/>
      <c r="K35" s="191"/>
      <c r="L35" s="191"/>
      <c r="M35" s="191"/>
      <c r="N35" s="192"/>
      <c r="O35" s="192"/>
      <c r="P35" s="192"/>
      <c r="Q35" s="44"/>
      <c r="R35" s="192"/>
      <c r="S35" s="191"/>
      <c r="T35" s="44"/>
      <c r="U35" s="192"/>
      <c r="V35" s="192"/>
      <c r="W35" s="192"/>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2"/>
      <c r="AW35" s="192"/>
      <c r="AX35" s="190"/>
      <c r="AY35" s="190"/>
      <c r="AZ35" s="190"/>
      <c r="BA35" s="190"/>
      <c r="BB35" s="190"/>
      <c r="BC35" s="190"/>
      <c r="BD35" s="192"/>
      <c r="BE35" s="190"/>
      <c r="BF35" s="189"/>
      <c r="BG35" s="356"/>
      <c r="BH35" s="357"/>
      <c r="BI35" s="357"/>
      <c r="BJ35" s="357"/>
    </row>
    <row r="36" spans="1:62" s="188" customFormat="1" x14ac:dyDescent="0.25">
      <c r="A36" s="70"/>
      <c r="B36" s="43"/>
      <c r="C36" s="51"/>
      <c r="D36" s="499"/>
      <c r="E36" s="44"/>
      <c r="F36" s="44"/>
      <c r="G36" s="192"/>
      <c r="H36" s="192"/>
      <c r="I36" s="192"/>
      <c r="J36" s="192"/>
      <c r="K36" s="191"/>
      <c r="L36" s="191"/>
      <c r="M36" s="191"/>
      <c r="N36" s="192"/>
      <c r="O36" s="192"/>
      <c r="P36" s="192"/>
      <c r="Q36" s="44"/>
      <c r="R36" s="192"/>
      <c r="S36" s="191"/>
      <c r="T36" s="44"/>
      <c r="U36" s="192"/>
      <c r="V36" s="192"/>
      <c r="W36" s="192"/>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2"/>
      <c r="AW36" s="192"/>
      <c r="AX36" s="190"/>
      <c r="AY36" s="190"/>
      <c r="AZ36" s="190"/>
      <c r="BA36" s="190"/>
      <c r="BB36" s="190"/>
      <c r="BC36" s="190"/>
      <c r="BD36" s="192"/>
      <c r="BE36" s="190"/>
      <c r="BF36" s="189"/>
      <c r="BG36" s="356"/>
      <c r="BH36" s="357"/>
      <c r="BI36" s="357"/>
      <c r="BJ36" s="357"/>
    </row>
    <row r="37" spans="1:62" s="188" customFormat="1" x14ac:dyDescent="0.25">
      <c r="A37" s="70"/>
      <c r="B37" s="43"/>
      <c r="C37" s="51"/>
      <c r="D37" s="499"/>
      <c r="E37" s="44"/>
      <c r="F37" s="44"/>
      <c r="G37" s="192"/>
      <c r="H37" s="192"/>
      <c r="I37" s="192"/>
      <c r="J37" s="192"/>
      <c r="K37" s="191"/>
      <c r="L37" s="191"/>
      <c r="M37" s="191"/>
      <c r="N37" s="192"/>
      <c r="O37" s="192"/>
      <c r="P37" s="192"/>
      <c r="Q37" s="44"/>
      <c r="R37" s="192"/>
      <c r="S37" s="191"/>
      <c r="T37" s="44"/>
      <c r="U37" s="192"/>
      <c r="V37" s="192"/>
      <c r="W37" s="192"/>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2"/>
      <c r="AW37" s="192"/>
      <c r="AX37" s="190"/>
      <c r="AY37" s="190"/>
      <c r="AZ37" s="190"/>
      <c r="BA37" s="190"/>
      <c r="BB37" s="190"/>
      <c r="BC37" s="190"/>
      <c r="BD37" s="192"/>
      <c r="BE37" s="190"/>
      <c r="BF37" s="189"/>
      <c r="BG37" s="356"/>
      <c r="BH37" s="357"/>
      <c r="BI37" s="357"/>
      <c r="BJ37" s="357"/>
    </row>
    <row r="38" spans="1:62" s="188" customFormat="1" x14ac:dyDescent="0.25">
      <c r="A38" s="70"/>
      <c r="B38" s="43"/>
      <c r="C38" s="51"/>
      <c r="D38" s="499"/>
      <c r="E38" s="44"/>
      <c r="F38" s="44"/>
      <c r="G38" s="192"/>
      <c r="H38" s="192"/>
      <c r="I38" s="192"/>
      <c r="J38" s="192"/>
      <c r="K38" s="191"/>
      <c r="L38" s="191"/>
      <c r="M38" s="191"/>
      <c r="N38" s="192"/>
      <c r="O38" s="192"/>
      <c r="P38" s="192"/>
      <c r="Q38" s="44"/>
      <c r="R38" s="192"/>
      <c r="S38" s="191"/>
      <c r="T38" s="44"/>
      <c r="U38" s="192"/>
      <c r="V38" s="192"/>
      <c r="W38" s="192"/>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192"/>
      <c r="AW38" s="192"/>
      <c r="AX38" s="44"/>
      <c r="AY38" s="44"/>
      <c r="AZ38" s="44"/>
      <c r="BA38" s="44"/>
      <c r="BB38" s="44"/>
      <c r="BC38" s="44"/>
      <c r="BD38" s="192"/>
      <c r="BE38" s="44"/>
      <c r="BF38" s="189"/>
      <c r="BG38" s="356"/>
      <c r="BH38" s="357"/>
      <c r="BI38" s="357"/>
      <c r="BJ38" s="357"/>
    </row>
    <row r="39" spans="1:62" s="188" customFormat="1" x14ac:dyDescent="0.25">
      <c r="A39" s="70"/>
      <c r="B39" s="43"/>
      <c r="C39" s="51"/>
      <c r="D39" s="499"/>
      <c r="E39" s="190"/>
      <c r="F39" s="190"/>
      <c r="G39" s="192"/>
      <c r="H39" s="192"/>
      <c r="I39" s="192"/>
      <c r="J39" s="192"/>
      <c r="K39" s="191"/>
      <c r="L39" s="191"/>
      <c r="M39" s="191"/>
      <c r="N39" s="192"/>
      <c r="O39" s="192"/>
      <c r="P39" s="192"/>
      <c r="Q39" s="190"/>
      <c r="R39" s="192"/>
      <c r="S39" s="191"/>
      <c r="T39" s="190"/>
      <c r="U39" s="192"/>
      <c r="V39" s="192"/>
      <c r="W39" s="192"/>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192"/>
      <c r="AW39" s="192"/>
      <c r="AX39" s="44"/>
      <c r="AY39" s="44"/>
      <c r="AZ39" s="44"/>
      <c r="BA39" s="44"/>
      <c r="BB39" s="44"/>
      <c r="BC39" s="44"/>
      <c r="BD39" s="192"/>
      <c r="BE39" s="44"/>
      <c r="BF39" s="189"/>
      <c r="BG39" s="356"/>
      <c r="BH39" s="357"/>
      <c r="BI39" s="357"/>
      <c r="BJ39" s="357"/>
    </row>
    <row r="40" spans="1:62" s="188" customFormat="1" x14ac:dyDescent="0.25">
      <c r="A40" s="70"/>
      <c r="B40" s="43"/>
      <c r="C40" s="51"/>
      <c r="D40" s="499"/>
      <c r="E40" s="190"/>
      <c r="F40" s="190"/>
      <c r="G40" s="192"/>
      <c r="H40" s="192"/>
      <c r="I40" s="192"/>
      <c r="J40" s="192"/>
      <c r="K40" s="191"/>
      <c r="L40" s="191"/>
      <c r="M40" s="191"/>
      <c r="N40" s="192"/>
      <c r="O40" s="192"/>
      <c r="P40" s="192"/>
      <c r="Q40" s="190"/>
      <c r="R40" s="192"/>
      <c r="S40" s="191"/>
      <c r="T40" s="190"/>
      <c r="U40" s="192"/>
      <c r="V40" s="192"/>
      <c r="W40" s="192"/>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192"/>
      <c r="AW40" s="192"/>
      <c r="AX40" s="44"/>
      <c r="AY40" s="44"/>
      <c r="AZ40" s="44"/>
      <c r="BA40" s="44"/>
      <c r="BB40" s="44"/>
      <c r="BC40" s="44"/>
      <c r="BD40" s="192"/>
      <c r="BE40" s="44"/>
      <c r="BF40" s="189"/>
      <c r="BG40" s="356"/>
      <c r="BH40" s="357"/>
      <c r="BI40" s="357"/>
      <c r="BJ40" s="357"/>
    </row>
    <row r="41" spans="1:62" s="188" customFormat="1" x14ac:dyDescent="0.25">
      <c r="A41" s="70"/>
      <c r="B41" s="43"/>
      <c r="C41" s="51"/>
      <c r="D41" s="499"/>
      <c r="E41" s="190"/>
      <c r="F41" s="190"/>
      <c r="G41" s="192"/>
      <c r="H41" s="192"/>
      <c r="I41" s="192"/>
      <c r="J41" s="192"/>
      <c r="K41" s="191"/>
      <c r="L41" s="191"/>
      <c r="M41" s="191"/>
      <c r="N41" s="192"/>
      <c r="O41" s="192"/>
      <c r="P41" s="192"/>
      <c r="Q41" s="190"/>
      <c r="R41" s="192"/>
      <c r="S41" s="191"/>
      <c r="T41" s="190"/>
      <c r="U41" s="192"/>
      <c r="V41" s="192"/>
      <c r="W41" s="192"/>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192"/>
      <c r="AW41" s="192"/>
      <c r="AX41" s="190"/>
      <c r="AY41" s="190"/>
      <c r="AZ41" s="190"/>
      <c r="BA41" s="190"/>
      <c r="BB41" s="190"/>
      <c r="BC41" s="190"/>
      <c r="BD41" s="192"/>
      <c r="BE41" s="190"/>
      <c r="BF41" s="189"/>
      <c r="BG41" s="356"/>
      <c r="BH41" s="357"/>
      <c r="BI41" s="357"/>
      <c r="BJ41" s="357"/>
    </row>
    <row r="42" spans="1:62" s="188" customFormat="1" x14ac:dyDescent="0.25">
      <c r="A42" s="70"/>
      <c r="B42" s="43"/>
      <c r="C42" s="51"/>
      <c r="D42" s="499"/>
      <c r="E42" s="190"/>
      <c r="F42" s="190"/>
      <c r="G42" s="192"/>
      <c r="H42" s="192"/>
      <c r="I42" s="192"/>
      <c r="J42" s="192"/>
      <c r="K42" s="191"/>
      <c r="L42" s="191"/>
      <c r="M42" s="191"/>
      <c r="N42" s="192"/>
      <c r="O42" s="192"/>
      <c r="P42" s="192"/>
      <c r="Q42" s="190"/>
      <c r="R42" s="192"/>
      <c r="S42" s="191"/>
      <c r="T42" s="190"/>
      <c r="U42" s="192"/>
      <c r="V42" s="192"/>
      <c r="W42" s="192"/>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192"/>
      <c r="AW42" s="192"/>
      <c r="AX42" s="190"/>
      <c r="AY42" s="190"/>
      <c r="AZ42" s="190"/>
      <c r="BA42" s="190"/>
      <c r="BB42" s="190"/>
      <c r="BC42" s="190"/>
      <c r="BD42" s="192"/>
      <c r="BE42" s="190"/>
      <c r="BF42" s="189"/>
      <c r="BG42" s="356"/>
      <c r="BH42" s="357"/>
      <c r="BI42" s="357"/>
      <c r="BJ42" s="357"/>
    </row>
    <row r="43" spans="1:62" s="188" customFormat="1" x14ac:dyDescent="0.25">
      <c r="A43" s="70"/>
      <c r="B43" s="43"/>
      <c r="C43" s="51"/>
      <c r="D43" s="499"/>
      <c r="E43" s="190"/>
      <c r="F43" s="190"/>
      <c r="G43" s="192"/>
      <c r="H43" s="192"/>
      <c r="I43" s="192"/>
      <c r="J43" s="192"/>
      <c r="K43" s="191"/>
      <c r="L43" s="191"/>
      <c r="M43" s="191"/>
      <c r="N43" s="192"/>
      <c r="O43" s="192"/>
      <c r="P43" s="192"/>
      <c r="Q43" s="190"/>
      <c r="R43" s="192"/>
      <c r="S43" s="191"/>
      <c r="T43" s="190"/>
      <c r="U43" s="192"/>
      <c r="V43" s="192"/>
      <c r="W43" s="192"/>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c r="AV43" s="192"/>
      <c r="AW43" s="192"/>
      <c r="AX43" s="190"/>
      <c r="AY43" s="190"/>
      <c r="AZ43" s="190"/>
      <c r="BA43" s="190"/>
      <c r="BB43" s="190"/>
      <c r="BC43" s="190"/>
      <c r="BD43" s="192"/>
      <c r="BE43" s="190"/>
      <c r="BF43" s="189"/>
      <c r="BG43" s="356"/>
      <c r="BH43" s="357"/>
      <c r="BI43" s="357"/>
      <c r="BJ43" s="357"/>
    </row>
    <row r="44" spans="1:62" s="188" customFormat="1" x14ac:dyDescent="0.25">
      <c r="A44" s="70"/>
      <c r="B44" s="43"/>
      <c r="C44" s="51"/>
      <c r="D44" s="499"/>
      <c r="E44" s="190"/>
      <c r="F44" s="190"/>
      <c r="G44" s="192"/>
      <c r="H44" s="192"/>
      <c r="I44" s="192"/>
      <c r="J44" s="192"/>
      <c r="K44" s="191"/>
      <c r="L44" s="191"/>
      <c r="M44" s="191"/>
      <c r="N44" s="192"/>
      <c r="O44" s="192"/>
      <c r="P44" s="192"/>
      <c r="Q44" s="190"/>
      <c r="R44" s="192"/>
      <c r="S44" s="191"/>
      <c r="T44" s="190"/>
      <c r="U44" s="192"/>
      <c r="V44" s="192"/>
      <c r="W44" s="192"/>
      <c r="X44" s="44"/>
      <c r="Y44" s="44"/>
      <c r="Z44" s="44"/>
      <c r="AA44" s="44"/>
      <c r="AB44" s="44"/>
      <c r="AC44" s="44"/>
      <c r="AD44" s="44"/>
      <c r="AE44" s="44"/>
      <c r="AF44" s="44"/>
      <c r="AG44" s="44"/>
      <c r="AH44" s="44"/>
      <c r="AI44" s="44"/>
      <c r="AJ44" s="44"/>
      <c r="AK44" s="44"/>
      <c r="AL44" s="44"/>
      <c r="AM44" s="44"/>
      <c r="AN44" s="44"/>
      <c r="AO44" s="44"/>
      <c r="AP44" s="44"/>
      <c r="AQ44" s="44"/>
      <c r="AR44" s="44"/>
      <c r="AS44" s="44"/>
      <c r="AT44" s="44"/>
      <c r="AU44" s="44"/>
      <c r="AV44" s="192"/>
      <c r="AW44" s="192"/>
      <c r="AX44" s="44"/>
      <c r="AY44" s="44"/>
      <c r="AZ44" s="44"/>
      <c r="BA44" s="44"/>
      <c r="BB44" s="44"/>
      <c r="BC44" s="44"/>
      <c r="BD44" s="192"/>
      <c r="BE44" s="44"/>
      <c r="BF44" s="189"/>
      <c r="BG44" s="356"/>
      <c r="BH44" s="357"/>
      <c r="BI44" s="357"/>
      <c r="BJ44" s="357"/>
    </row>
    <row r="45" spans="1:62" s="188" customFormat="1" x14ac:dyDescent="0.25">
      <c r="A45" s="70"/>
      <c r="B45" s="43"/>
      <c r="C45" s="51"/>
      <c r="D45" s="499"/>
      <c r="E45" s="190"/>
      <c r="F45" s="190"/>
      <c r="G45" s="192"/>
      <c r="H45" s="192"/>
      <c r="I45" s="192"/>
      <c r="J45" s="192"/>
      <c r="K45" s="191"/>
      <c r="L45" s="191"/>
      <c r="M45" s="191"/>
      <c r="N45" s="192"/>
      <c r="O45" s="192"/>
      <c r="P45" s="192"/>
      <c r="Q45" s="190"/>
      <c r="R45" s="192"/>
      <c r="S45" s="191"/>
      <c r="T45" s="190"/>
      <c r="U45" s="192"/>
      <c r="V45" s="192"/>
      <c r="W45" s="192"/>
      <c r="X45" s="44"/>
      <c r="Y45" s="44"/>
      <c r="Z45" s="44"/>
      <c r="AA45" s="44"/>
      <c r="AB45" s="44"/>
      <c r="AC45" s="44"/>
      <c r="AD45" s="44"/>
      <c r="AE45" s="44"/>
      <c r="AF45" s="44"/>
      <c r="AG45" s="44"/>
      <c r="AH45" s="44"/>
      <c r="AI45" s="44"/>
      <c r="AJ45" s="44"/>
      <c r="AK45" s="44"/>
      <c r="AL45" s="44"/>
      <c r="AM45" s="44"/>
      <c r="AN45" s="44"/>
      <c r="AO45" s="44"/>
      <c r="AP45" s="44"/>
      <c r="AQ45" s="44"/>
      <c r="AR45" s="44"/>
      <c r="AS45" s="44"/>
      <c r="AT45" s="44"/>
      <c r="AU45" s="44"/>
      <c r="AV45" s="192"/>
      <c r="AW45" s="192"/>
      <c r="AX45" s="44"/>
      <c r="AY45" s="44"/>
      <c r="AZ45" s="44"/>
      <c r="BA45" s="44"/>
      <c r="BB45" s="44"/>
      <c r="BC45" s="44"/>
      <c r="BD45" s="192"/>
      <c r="BE45" s="44"/>
      <c r="BF45" s="189"/>
      <c r="BG45" s="356"/>
      <c r="BH45" s="357"/>
      <c r="BI45" s="357"/>
      <c r="BJ45" s="357"/>
    </row>
    <row r="46" spans="1:62" s="188" customFormat="1" x14ac:dyDescent="0.25">
      <c r="A46" s="70"/>
      <c r="B46" s="43"/>
      <c r="C46" s="51"/>
      <c r="D46" s="499"/>
      <c r="E46" s="190"/>
      <c r="F46" s="190"/>
      <c r="G46" s="192"/>
      <c r="H46" s="192"/>
      <c r="I46" s="192"/>
      <c r="J46" s="192"/>
      <c r="K46" s="191"/>
      <c r="L46" s="191"/>
      <c r="M46" s="191"/>
      <c r="N46" s="192"/>
      <c r="O46" s="192"/>
      <c r="P46" s="192"/>
      <c r="Q46" s="190"/>
      <c r="R46" s="192"/>
      <c r="S46" s="191"/>
      <c r="T46" s="190"/>
      <c r="U46" s="192"/>
      <c r="V46" s="192"/>
      <c r="W46" s="192"/>
      <c r="X46" s="44"/>
      <c r="Y46" s="44"/>
      <c r="Z46" s="44"/>
      <c r="AA46" s="44"/>
      <c r="AB46" s="44"/>
      <c r="AC46" s="44"/>
      <c r="AD46" s="44"/>
      <c r="AE46" s="44"/>
      <c r="AF46" s="44"/>
      <c r="AG46" s="44"/>
      <c r="AH46" s="44"/>
      <c r="AI46" s="44"/>
      <c r="AJ46" s="44"/>
      <c r="AK46" s="44"/>
      <c r="AL46" s="44"/>
      <c r="AM46" s="44"/>
      <c r="AN46" s="44"/>
      <c r="AO46" s="44"/>
      <c r="AP46" s="44"/>
      <c r="AQ46" s="44"/>
      <c r="AR46" s="44"/>
      <c r="AS46" s="44"/>
      <c r="AT46" s="44"/>
      <c r="AU46" s="44"/>
      <c r="AV46" s="192"/>
      <c r="AW46" s="192"/>
      <c r="AX46" s="44"/>
      <c r="AY46" s="44"/>
      <c r="AZ46" s="44"/>
      <c r="BA46" s="44"/>
      <c r="BB46" s="44"/>
      <c r="BC46" s="44"/>
      <c r="BD46" s="192"/>
      <c r="BE46" s="44"/>
      <c r="BF46" s="189"/>
      <c r="BG46" s="356"/>
      <c r="BH46" s="357"/>
      <c r="BI46" s="357"/>
      <c r="BJ46" s="357"/>
    </row>
    <row r="47" spans="1:62" s="188" customFormat="1" x14ac:dyDescent="0.25">
      <c r="A47" s="70"/>
      <c r="B47" s="43"/>
      <c r="C47" s="51"/>
      <c r="D47" s="499"/>
      <c r="E47" s="190"/>
      <c r="F47" s="190"/>
      <c r="G47" s="192"/>
      <c r="H47" s="192"/>
      <c r="I47" s="192"/>
      <c r="J47" s="192"/>
      <c r="K47" s="191"/>
      <c r="L47" s="191"/>
      <c r="M47" s="191"/>
      <c r="N47" s="192"/>
      <c r="O47" s="192"/>
      <c r="P47" s="192"/>
      <c r="Q47" s="190"/>
      <c r="R47" s="192"/>
      <c r="S47" s="191"/>
      <c r="T47" s="190"/>
      <c r="U47" s="192"/>
      <c r="V47" s="192"/>
      <c r="W47" s="192"/>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2"/>
      <c r="AW47" s="192"/>
      <c r="AX47" s="190"/>
      <c r="AY47" s="190"/>
      <c r="AZ47" s="190"/>
      <c r="BA47" s="190"/>
      <c r="BB47" s="190"/>
      <c r="BC47" s="190"/>
      <c r="BD47" s="192"/>
      <c r="BE47" s="190"/>
      <c r="BF47" s="189"/>
      <c r="BG47" s="356"/>
      <c r="BH47" s="357"/>
      <c r="BI47" s="357"/>
      <c r="BJ47" s="357"/>
    </row>
    <row r="48" spans="1:62" s="188" customFormat="1" x14ac:dyDescent="0.25">
      <c r="A48" s="70"/>
      <c r="B48" s="43"/>
      <c r="C48" s="51"/>
      <c r="D48" s="499"/>
      <c r="E48" s="190"/>
      <c r="F48" s="190"/>
      <c r="G48" s="192"/>
      <c r="H48" s="192"/>
      <c r="I48" s="192"/>
      <c r="J48" s="192"/>
      <c r="K48" s="191"/>
      <c r="L48" s="191"/>
      <c r="M48" s="191"/>
      <c r="N48" s="192"/>
      <c r="O48" s="192"/>
      <c r="P48" s="192"/>
      <c r="Q48" s="190"/>
      <c r="R48" s="192"/>
      <c r="S48" s="191"/>
      <c r="T48" s="190"/>
      <c r="U48" s="192"/>
      <c r="V48" s="192"/>
      <c r="W48" s="192"/>
      <c r="X48" s="190"/>
      <c r="Y48" s="190"/>
      <c r="Z48" s="190"/>
      <c r="AA48" s="190"/>
      <c r="AB48" s="190"/>
      <c r="AC48" s="190"/>
      <c r="AD48" s="190"/>
      <c r="AE48" s="190"/>
      <c r="AF48" s="190"/>
      <c r="AG48" s="190"/>
      <c r="AH48" s="190"/>
      <c r="AI48" s="190"/>
      <c r="AJ48" s="190"/>
      <c r="AK48" s="190"/>
      <c r="AL48" s="190"/>
      <c r="AM48" s="190"/>
      <c r="AN48" s="190"/>
      <c r="AO48" s="190"/>
      <c r="AP48" s="190"/>
      <c r="AQ48" s="190"/>
      <c r="AR48" s="190"/>
      <c r="AS48" s="190"/>
      <c r="AT48" s="190"/>
      <c r="AU48" s="190"/>
      <c r="AV48" s="192"/>
      <c r="AW48" s="192"/>
      <c r="AX48" s="190"/>
      <c r="AY48" s="190"/>
      <c r="AZ48" s="190"/>
      <c r="BA48" s="190"/>
      <c r="BB48" s="190"/>
      <c r="BC48" s="190"/>
      <c r="BD48" s="192"/>
      <c r="BE48" s="190"/>
      <c r="BF48" s="189"/>
      <c r="BG48" s="356"/>
      <c r="BH48" s="357"/>
      <c r="BI48" s="357"/>
      <c r="BJ48" s="357"/>
    </row>
    <row r="49" spans="1:62" s="84" customFormat="1" ht="15.75" thickBot="1" x14ac:dyDescent="0.3">
      <c r="A49" s="77"/>
      <c r="B49" s="71"/>
      <c r="C49" s="78"/>
      <c r="D49" s="500"/>
      <c r="E49" s="79"/>
      <c r="F49" s="79"/>
      <c r="G49" s="81"/>
      <c r="H49" s="81"/>
      <c r="I49" s="81"/>
      <c r="J49" s="81"/>
      <c r="K49" s="80"/>
      <c r="L49" s="80"/>
      <c r="M49" s="80"/>
      <c r="N49" s="81"/>
      <c r="O49" s="81"/>
      <c r="P49" s="81"/>
      <c r="Q49" s="79"/>
      <c r="R49" s="81"/>
      <c r="S49" s="80"/>
      <c r="T49" s="79"/>
      <c r="U49" s="81"/>
      <c r="V49" s="81"/>
      <c r="W49" s="81"/>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1"/>
      <c r="AW49" s="81"/>
      <c r="AX49" s="79"/>
      <c r="AY49" s="79"/>
      <c r="AZ49" s="79"/>
      <c r="BA49" s="79"/>
      <c r="BB49" s="79"/>
      <c r="BC49" s="79"/>
      <c r="BD49" s="81"/>
      <c r="BE49" s="79"/>
      <c r="BF49" s="83"/>
      <c r="BG49" s="359"/>
      <c r="BH49" s="360"/>
      <c r="BI49" s="360"/>
      <c r="BJ49" s="360"/>
    </row>
    <row r="50" spans="1:62" s="188" customFormat="1" ht="15.75" thickTop="1" x14ac:dyDescent="0.25">
      <c r="A50" s="70"/>
      <c r="B50" s="43"/>
      <c r="C50" s="184"/>
      <c r="D50" s="501"/>
      <c r="E50" s="73"/>
      <c r="F50" s="73"/>
      <c r="G50" s="74"/>
      <c r="H50" s="74"/>
      <c r="I50" s="74"/>
      <c r="J50" s="74"/>
      <c r="K50" s="73"/>
      <c r="L50" s="73"/>
      <c r="M50" s="73"/>
      <c r="N50" s="74"/>
      <c r="O50" s="74"/>
      <c r="P50" s="74"/>
      <c r="Q50" s="73"/>
      <c r="R50" s="74"/>
      <c r="S50" s="73"/>
      <c r="T50" s="73"/>
      <c r="U50" s="74"/>
      <c r="V50" s="74"/>
      <c r="W50" s="74"/>
      <c r="X50" s="73"/>
      <c r="Y50" s="73"/>
      <c r="Z50" s="73"/>
      <c r="AA50" s="73"/>
      <c r="AB50" s="73"/>
      <c r="AC50" s="73"/>
      <c r="AD50" s="73"/>
      <c r="AE50" s="73"/>
      <c r="AF50" s="73"/>
      <c r="AG50" s="73"/>
      <c r="AH50" s="73"/>
      <c r="AI50" s="73"/>
      <c r="AJ50" s="73"/>
      <c r="AK50" s="73"/>
      <c r="AL50" s="73"/>
      <c r="AM50" s="73"/>
      <c r="AN50" s="73"/>
      <c r="AO50" s="73"/>
      <c r="AP50" s="73"/>
      <c r="AQ50" s="73"/>
      <c r="AR50" s="73"/>
      <c r="AS50" s="73"/>
      <c r="AT50" s="73"/>
      <c r="AU50" s="73"/>
      <c r="AV50" s="74"/>
      <c r="AW50" s="74"/>
      <c r="AX50" s="73"/>
      <c r="AY50" s="73"/>
      <c r="AZ50" s="73"/>
      <c r="BA50" s="73"/>
      <c r="BB50" s="73"/>
      <c r="BC50" s="73"/>
      <c r="BD50" s="74"/>
      <c r="BE50" s="73"/>
      <c r="BF50" s="76"/>
      <c r="BG50" s="356"/>
      <c r="BH50" s="357"/>
      <c r="BI50" s="357"/>
      <c r="BJ50" s="357"/>
    </row>
    <row r="51" spans="1:62" s="188" customFormat="1" x14ac:dyDescent="0.25">
      <c r="A51" s="70"/>
      <c r="B51" s="43"/>
      <c r="C51" s="51"/>
      <c r="D51" s="499"/>
      <c r="E51" s="191"/>
      <c r="F51" s="191"/>
      <c r="G51" s="193"/>
      <c r="H51" s="193"/>
      <c r="I51" s="193"/>
      <c r="J51" s="193"/>
      <c r="K51" s="191"/>
      <c r="L51" s="191"/>
      <c r="M51" s="191"/>
      <c r="N51" s="193"/>
      <c r="O51" s="193"/>
      <c r="P51" s="193"/>
      <c r="Q51" s="191"/>
      <c r="R51" s="193"/>
      <c r="S51" s="191"/>
      <c r="T51" s="191"/>
      <c r="U51" s="193"/>
      <c r="V51" s="193"/>
      <c r="W51" s="193"/>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3"/>
      <c r="AW51" s="193"/>
      <c r="AX51" s="191"/>
      <c r="AY51" s="191"/>
      <c r="AZ51" s="191"/>
      <c r="BA51" s="191"/>
      <c r="BB51" s="191"/>
      <c r="BC51" s="191"/>
      <c r="BD51" s="193"/>
      <c r="BE51" s="191"/>
      <c r="BF51" s="189"/>
      <c r="BG51" s="356"/>
      <c r="BH51" s="357"/>
      <c r="BI51" s="357"/>
      <c r="BJ51" s="357"/>
    </row>
    <row r="52" spans="1:62" s="188" customFormat="1" x14ac:dyDescent="0.25">
      <c r="A52" s="70"/>
      <c r="B52" s="43"/>
      <c r="C52" s="51"/>
      <c r="D52" s="499"/>
      <c r="E52" s="191"/>
      <c r="F52" s="191"/>
      <c r="G52" s="193"/>
      <c r="H52" s="193"/>
      <c r="I52" s="193"/>
      <c r="J52" s="193"/>
      <c r="K52" s="191"/>
      <c r="L52" s="191"/>
      <c r="M52" s="191"/>
      <c r="N52" s="193"/>
      <c r="O52" s="193"/>
      <c r="P52" s="193"/>
      <c r="Q52" s="191"/>
      <c r="R52" s="193"/>
      <c r="S52" s="191"/>
      <c r="T52" s="191"/>
      <c r="U52" s="193"/>
      <c r="V52" s="193"/>
      <c r="W52" s="193"/>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3"/>
      <c r="AW52" s="193"/>
      <c r="AX52" s="191"/>
      <c r="AY52" s="191"/>
      <c r="AZ52" s="191"/>
      <c r="BA52" s="191"/>
      <c r="BB52" s="191"/>
      <c r="BC52" s="191"/>
      <c r="BD52" s="193"/>
      <c r="BE52" s="191"/>
      <c r="BF52" s="189"/>
      <c r="BG52" s="356"/>
      <c r="BH52" s="357"/>
      <c r="BI52" s="357"/>
      <c r="BJ52" s="357"/>
    </row>
    <row r="53" spans="1:62" s="188" customFormat="1" x14ac:dyDescent="0.25">
      <c r="A53" s="70"/>
      <c r="B53" s="43"/>
      <c r="C53" s="51"/>
      <c r="D53" s="499"/>
      <c r="E53" s="191"/>
      <c r="F53" s="191"/>
      <c r="G53" s="193"/>
      <c r="H53" s="193"/>
      <c r="I53" s="193"/>
      <c r="J53" s="193"/>
      <c r="K53" s="191"/>
      <c r="L53" s="191"/>
      <c r="M53" s="191"/>
      <c r="N53" s="193"/>
      <c r="O53" s="193"/>
      <c r="P53" s="193"/>
      <c r="Q53" s="191"/>
      <c r="R53" s="193"/>
      <c r="S53" s="191"/>
      <c r="T53" s="191"/>
      <c r="U53" s="193"/>
      <c r="V53" s="193"/>
      <c r="W53" s="193"/>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3"/>
      <c r="AW53" s="193"/>
      <c r="AX53" s="191"/>
      <c r="AY53" s="191"/>
      <c r="AZ53" s="191"/>
      <c r="BA53" s="191"/>
      <c r="BB53" s="191"/>
      <c r="BC53" s="191"/>
      <c r="BD53" s="193"/>
      <c r="BE53" s="191"/>
      <c r="BF53" s="189"/>
      <c r="BG53" s="356"/>
      <c r="BH53" s="357"/>
      <c r="BI53" s="357"/>
      <c r="BJ53" s="357"/>
    </row>
    <row r="54" spans="1:62" s="188" customFormat="1" x14ac:dyDescent="0.25">
      <c r="A54" s="70"/>
      <c r="B54" s="43"/>
      <c r="C54" s="51"/>
      <c r="D54" s="499"/>
      <c r="E54" s="191"/>
      <c r="F54" s="191"/>
      <c r="G54" s="193"/>
      <c r="H54" s="193"/>
      <c r="I54" s="193"/>
      <c r="J54" s="193"/>
      <c r="K54" s="191"/>
      <c r="L54" s="191"/>
      <c r="M54" s="191"/>
      <c r="N54" s="193"/>
      <c r="O54" s="193"/>
      <c r="P54" s="193"/>
      <c r="Q54" s="191"/>
      <c r="R54" s="193"/>
      <c r="S54" s="191"/>
      <c r="T54" s="191"/>
      <c r="U54" s="193"/>
      <c r="V54" s="193"/>
      <c r="W54" s="193"/>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3"/>
      <c r="AW54" s="193"/>
      <c r="AX54" s="191"/>
      <c r="AY54" s="191"/>
      <c r="AZ54" s="191"/>
      <c r="BA54" s="191"/>
      <c r="BB54" s="191"/>
      <c r="BC54" s="191"/>
      <c r="BD54" s="193"/>
      <c r="BE54" s="191"/>
      <c r="BF54" s="189"/>
      <c r="BG54" s="356"/>
      <c r="BH54" s="357"/>
      <c r="BI54" s="357"/>
      <c r="BJ54" s="357"/>
    </row>
    <row r="55" spans="1:62" s="188" customFormat="1" x14ac:dyDescent="0.25">
      <c r="A55" s="70"/>
      <c r="B55" s="43"/>
      <c r="C55" s="51"/>
      <c r="D55" s="499"/>
      <c r="E55" s="191"/>
      <c r="F55" s="191"/>
      <c r="G55" s="193"/>
      <c r="H55" s="193"/>
      <c r="I55" s="193"/>
      <c r="J55" s="193"/>
      <c r="K55" s="191"/>
      <c r="L55" s="191"/>
      <c r="M55" s="191"/>
      <c r="N55" s="193"/>
      <c r="O55" s="193"/>
      <c r="P55" s="193"/>
      <c r="Q55" s="191"/>
      <c r="R55" s="193"/>
      <c r="S55" s="191"/>
      <c r="T55" s="191"/>
      <c r="U55" s="193"/>
      <c r="V55" s="193"/>
      <c r="W55" s="193"/>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3"/>
      <c r="AW55" s="193"/>
      <c r="AX55" s="191"/>
      <c r="AY55" s="191"/>
      <c r="AZ55" s="191"/>
      <c r="BA55" s="191"/>
      <c r="BB55" s="191"/>
      <c r="BC55" s="191"/>
      <c r="BD55" s="193"/>
      <c r="BE55" s="191"/>
      <c r="BF55" s="189"/>
      <c r="BG55" s="356"/>
      <c r="BH55" s="357"/>
      <c r="BI55" s="357"/>
      <c r="BJ55" s="357"/>
    </row>
    <row r="56" spans="1:62" s="188" customFormat="1" x14ac:dyDescent="0.25">
      <c r="A56" s="70"/>
      <c r="B56" s="43"/>
      <c r="C56" s="51"/>
      <c r="D56" s="499"/>
      <c r="E56" s="191"/>
      <c r="F56" s="191"/>
      <c r="G56" s="193"/>
      <c r="H56" s="193"/>
      <c r="I56" s="193"/>
      <c r="J56" s="193"/>
      <c r="K56" s="191"/>
      <c r="L56" s="191"/>
      <c r="M56" s="191"/>
      <c r="N56" s="193"/>
      <c r="O56" s="193"/>
      <c r="P56" s="193"/>
      <c r="Q56" s="191"/>
      <c r="R56" s="193"/>
      <c r="S56" s="191"/>
      <c r="T56" s="191"/>
      <c r="U56" s="193"/>
      <c r="V56" s="193"/>
      <c r="W56" s="193"/>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3"/>
      <c r="AW56" s="193"/>
      <c r="AX56" s="191"/>
      <c r="AY56" s="191"/>
      <c r="AZ56" s="191"/>
      <c r="BA56" s="191"/>
      <c r="BB56" s="191"/>
      <c r="BC56" s="191"/>
      <c r="BD56" s="193"/>
      <c r="BE56" s="191"/>
      <c r="BF56" s="189"/>
      <c r="BG56" s="356"/>
      <c r="BH56" s="357"/>
      <c r="BI56" s="357"/>
      <c r="BJ56" s="357"/>
    </row>
    <row r="57" spans="1:62" s="188" customFormat="1" x14ac:dyDescent="0.25">
      <c r="A57" s="70"/>
      <c r="B57" s="43"/>
      <c r="C57" s="51"/>
      <c r="D57" s="499"/>
      <c r="E57" s="191"/>
      <c r="F57" s="191"/>
      <c r="G57" s="193"/>
      <c r="H57" s="193"/>
      <c r="I57" s="193"/>
      <c r="J57" s="193"/>
      <c r="K57" s="191"/>
      <c r="L57" s="191"/>
      <c r="M57" s="191"/>
      <c r="N57" s="193"/>
      <c r="O57" s="193"/>
      <c r="P57" s="193"/>
      <c r="Q57" s="191"/>
      <c r="R57" s="193"/>
      <c r="S57" s="191"/>
      <c r="T57" s="191"/>
      <c r="U57" s="193"/>
      <c r="V57" s="193"/>
      <c r="W57" s="193"/>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3"/>
      <c r="AW57" s="193"/>
      <c r="AX57" s="191"/>
      <c r="AY57" s="191"/>
      <c r="AZ57" s="191"/>
      <c r="BA57" s="191"/>
      <c r="BB57" s="191"/>
      <c r="BC57" s="191"/>
      <c r="BD57" s="193"/>
      <c r="BE57" s="191"/>
      <c r="BF57" s="189"/>
      <c r="BG57" s="356"/>
      <c r="BH57" s="357"/>
      <c r="BI57" s="357"/>
      <c r="BJ57" s="357"/>
    </row>
    <row r="58" spans="1:62" s="188" customFormat="1" x14ac:dyDescent="0.25">
      <c r="A58" s="70"/>
      <c r="B58" s="43"/>
      <c r="C58" s="66"/>
      <c r="D58" s="471"/>
      <c r="E58" s="191"/>
      <c r="F58" s="191"/>
      <c r="G58" s="193"/>
      <c r="H58" s="193"/>
      <c r="I58" s="193"/>
      <c r="J58" s="193"/>
      <c r="K58" s="191"/>
      <c r="L58" s="191"/>
      <c r="M58" s="191"/>
      <c r="N58" s="193"/>
      <c r="O58" s="193"/>
      <c r="P58" s="193"/>
      <c r="Q58" s="191"/>
      <c r="R58" s="193"/>
      <c r="S58" s="191"/>
      <c r="T58" s="191"/>
      <c r="U58" s="193"/>
      <c r="V58" s="193"/>
      <c r="W58" s="193"/>
      <c r="X58" s="191"/>
      <c r="Y58" s="191"/>
      <c r="Z58" s="191"/>
      <c r="AA58" s="191"/>
      <c r="AB58" s="191"/>
      <c r="AC58" s="191"/>
      <c r="AD58" s="191"/>
      <c r="AE58" s="191"/>
      <c r="AF58" s="191"/>
      <c r="AG58" s="191"/>
      <c r="AH58" s="191"/>
      <c r="AI58" s="191"/>
      <c r="AJ58" s="191"/>
      <c r="AK58" s="191"/>
      <c r="AL58" s="191"/>
      <c r="AM58" s="191"/>
      <c r="AN58" s="191"/>
      <c r="AO58" s="191"/>
      <c r="AP58" s="191"/>
      <c r="AQ58" s="191"/>
      <c r="AR58" s="191"/>
      <c r="AS58" s="191"/>
      <c r="AT58" s="191"/>
      <c r="AU58" s="191"/>
      <c r="AV58" s="193"/>
      <c r="AW58" s="193"/>
      <c r="AX58" s="191"/>
      <c r="AY58" s="191"/>
      <c r="AZ58" s="191"/>
      <c r="BA58" s="191"/>
      <c r="BB58" s="191"/>
      <c r="BC58" s="191"/>
      <c r="BD58" s="193"/>
      <c r="BE58" s="191"/>
      <c r="BF58" s="189"/>
      <c r="BG58" s="356"/>
      <c r="BH58" s="357"/>
      <c r="BI58" s="357"/>
      <c r="BJ58" s="357"/>
    </row>
    <row r="59" spans="1:62" s="188" customFormat="1" x14ac:dyDescent="0.25">
      <c r="A59" s="70"/>
      <c r="B59" s="43"/>
      <c r="C59" s="66"/>
      <c r="D59" s="471"/>
      <c r="E59" s="191"/>
      <c r="F59" s="191"/>
      <c r="G59" s="193"/>
      <c r="H59" s="193"/>
      <c r="I59" s="193"/>
      <c r="J59" s="193"/>
      <c r="K59" s="191"/>
      <c r="L59" s="191"/>
      <c r="M59" s="191"/>
      <c r="N59" s="193"/>
      <c r="O59" s="193"/>
      <c r="P59" s="193"/>
      <c r="Q59" s="191"/>
      <c r="R59" s="193"/>
      <c r="S59" s="191"/>
      <c r="T59" s="191"/>
      <c r="U59" s="193"/>
      <c r="V59" s="193"/>
      <c r="W59" s="193"/>
      <c r="X59" s="191"/>
      <c r="Y59" s="191"/>
      <c r="Z59" s="191"/>
      <c r="AA59" s="191"/>
      <c r="AB59" s="191"/>
      <c r="AC59" s="191"/>
      <c r="AD59" s="191"/>
      <c r="AE59" s="191"/>
      <c r="AF59" s="191"/>
      <c r="AG59" s="191"/>
      <c r="AH59" s="191"/>
      <c r="AI59" s="191"/>
      <c r="AJ59" s="191"/>
      <c r="AK59" s="191"/>
      <c r="AL59" s="191"/>
      <c r="AM59" s="191"/>
      <c r="AN59" s="191"/>
      <c r="AO59" s="191"/>
      <c r="AP59" s="191"/>
      <c r="AQ59" s="191"/>
      <c r="AR59" s="191"/>
      <c r="AS59" s="191"/>
      <c r="AT59" s="191"/>
      <c r="AU59" s="191"/>
      <c r="AV59" s="193"/>
      <c r="AW59" s="193"/>
      <c r="AX59" s="191"/>
      <c r="AY59" s="191"/>
      <c r="AZ59" s="191"/>
      <c r="BA59" s="191"/>
      <c r="BB59" s="191"/>
      <c r="BC59" s="191"/>
      <c r="BD59" s="193"/>
      <c r="BE59" s="191"/>
      <c r="BF59" s="189"/>
      <c r="BG59" s="356"/>
      <c r="BH59" s="357"/>
      <c r="BI59" s="357"/>
      <c r="BJ59" s="357"/>
    </row>
    <row r="60" spans="1:62" s="188" customFormat="1" x14ac:dyDescent="0.25">
      <c r="A60" s="70"/>
      <c r="B60" s="43"/>
      <c r="C60" s="66"/>
      <c r="D60" s="471"/>
      <c r="E60" s="191"/>
      <c r="F60" s="191"/>
      <c r="G60" s="193"/>
      <c r="H60" s="193"/>
      <c r="I60" s="193"/>
      <c r="J60" s="193"/>
      <c r="K60" s="191"/>
      <c r="L60" s="191"/>
      <c r="M60" s="191"/>
      <c r="N60" s="193"/>
      <c r="O60" s="193"/>
      <c r="P60" s="193"/>
      <c r="Q60" s="191"/>
      <c r="R60" s="193"/>
      <c r="S60" s="191"/>
      <c r="T60" s="191"/>
      <c r="U60" s="193"/>
      <c r="V60" s="193"/>
      <c r="W60" s="193"/>
      <c r="X60" s="191"/>
      <c r="Y60" s="191"/>
      <c r="Z60" s="191"/>
      <c r="AA60" s="191"/>
      <c r="AB60" s="191"/>
      <c r="AC60" s="191"/>
      <c r="AD60" s="191"/>
      <c r="AE60" s="191"/>
      <c r="AF60" s="191"/>
      <c r="AG60" s="191"/>
      <c r="AH60" s="191"/>
      <c r="AI60" s="191"/>
      <c r="AJ60" s="191"/>
      <c r="AK60" s="191"/>
      <c r="AL60" s="191"/>
      <c r="AM60" s="191"/>
      <c r="AN60" s="191"/>
      <c r="AO60" s="191"/>
      <c r="AP60" s="191"/>
      <c r="AQ60" s="191"/>
      <c r="AR60" s="191"/>
      <c r="AS60" s="191"/>
      <c r="AT60" s="191"/>
      <c r="AU60" s="191"/>
      <c r="AV60" s="193"/>
      <c r="AW60" s="193"/>
      <c r="AX60" s="191"/>
      <c r="AY60" s="191"/>
      <c r="AZ60" s="191"/>
      <c r="BA60" s="191"/>
      <c r="BB60" s="191"/>
      <c r="BC60" s="191"/>
      <c r="BD60" s="193"/>
      <c r="BE60" s="191"/>
      <c r="BF60" s="189"/>
      <c r="BG60" s="356"/>
      <c r="BH60" s="357"/>
      <c r="BI60" s="357"/>
      <c r="BJ60" s="357"/>
    </row>
    <row r="61" spans="1:62" s="188" customFormat="1" x14ac:dyDescent="0.25">
      <c r="A61" s="70"/>
      <c r="B61" s="43"/>
      <c r="C61" s="66"/>
      <c r="D61" s="471"/>
      <c r="E61" s="191"/>
      <c r="F61" s="191"/>
      <c r="G61" s="193"/>
      <c r="H61" s="193"/>
      <c r="I61" s="193"/>
      <c r="J61" s="193"/>
      <c r="K61" s="191"/>
      <c r="L61" s="191"/>
      <c r="M61" s="191"/>
      <c r="N61" s="193"/>
      <c r="O61" s="193"/>
      <c r="P61" s="193"/>
      <c r="Q61" s="191"/>
      <c r="R61" s="193"/>
      <c r="S61" s="191"/>
      <c r="T61" s="191"/>
      <c r="U61" s="193"/>
      <c r="V61" s="193"/>
      <c r="W61" s="193"/>
      <c r="X61" s="191"/>
      <c r="Y61" s="191"/>
      <c r="Z61" s="191"/>
      <c r="AA61" s="191"/>
      <c r="AB61" s="191"/>
      <c r="AC61" s="191"/>
      <c r="AD61" s="191"/>
      <c r="AE61" s="191"/>
      <c r="AF61" s="191"/>
      <c r="AG61" s="191"/>
      <c r="AH61" s="191"/>
      <c r="AI61" s="191"/>
      <c r="AJ61" s="191"/>
      <c r="AK61" s="191"/>
      <c r="AL61" s="191"/>
      <c r="AM61" s="191"/>
      <c r="AN61" s="191"/>
      <c r="AO61" s="191"/>
      <c r="AP61" s="191"/>
      <c r="AQ61" s="191"/>
      <c r="AR61" s="191"/>
      <c r="AS61" s="191"/>
      <c r="AT61" s="191"/>
      <c r="AU61" s="191"/>
      <c r="AV61" s="193"/>
      <c r="AW61" s="193"/>
      <c r="AX61" s="191"/>
      <c r="AY61" s="191"/>
      <c r="AZ61" s="191"/>
      <c r="BA61" s="191"/>
      <c r="BB61" s="191"/>
      <c r="BC61" s="191"/>
      <c r="BD61" s="193"/>
      <c r="BE61" s="191"/>
      <c r="BF61" s="189"/>
      <c r="BG61" s="356"/>
      <c r="BH61" s="357"/>
      <c r="BI61" s="357"/>
      <c r="BJ61" s="357"/>
    </row>
    <row r="62" spans="1:62" s="188" customFormat="1" x14ac:dyDescent="0.25">
      <c r="A62" s="70"/>
      <c r="B62" s="43"/>
      <c r="C62" s="66"/>
      <c r="D62" s="471"/>
      <c r="E62" s="191"/>
      <c r="F62" s="191"/>
      <c r="G62" s="193"/>
      <c r="H62" s="193"/>
      <c r="I62" s="193"/>
      <c r="J62" s="193"/>
      <c r="K62" s="191"/>
      <c r="L62" s="191"/>
      <c r="M62" s="191"/>
      <c r="N62" s="193"/>
      <c r="O62" s="193"/>
      <c r="P62" s="193"/>
      <c r="Q62" s="191"/>
      <c r="R62" s="193"/>
      <c r="S62" s="191"/>
      <c r="T62" s="191"/>
      <c r="U62" s="193"/>
      <c r="V62" s="193"/>
      <c r="W62" s="193"/>
      <c r="X62" s="191"/>
      <c r="Y62" s="191"/>
      <c r="Z62" s="191"/>
      <c r="AA62" s="191"/>
      <c r="AB62" s="191"/>
      <c r="AC62" s="191"/>
      <c r="AD62" s="191"/>
      <c r="AE62" s="191"/>
      <c r="AF62" s="191"/>
      <c r="AG62" s="191"/>
      <c r="AH62" s="191"/>
      <c r="AI62" s="191"/>
      <c r="AJ62" s="191"/>
      <c r="AK62" s="191"/>
      <c r="AL62" s="191"/>
      <c r="AM62" s="191"/>
      <c r="AN62" s="191"/>
      <c r="AO62" s="191"/>
      <c r="AP62" s="191"/>
      <c r="AQ62" s="191"/>
      <c r="AR62" s="191"/>
      <c r="AS62" s="191"/>
      <c r="AT62" s="191"/>
      <c r="AU62" s="191"/>
      <c r="AV62" s="193"/>
      <c r="AW62" s="193"/>
      <c r="AX62" s="191"/>
      <c r="AY62" s="191"/>
      <c r="AZ62" s="191"/>
      <c r="BA62" s="191"/>
      <c r="BB62" s="191"/>
      <c r="BC62" s="191"/>
      <c r="BD62" s="193"/>
      <c r="BE62" s="191"/>
      <c r="BF62" s="189"/>
      <c r="BG62" s="356"/>
      <c r="BH62" s="357"/>
      <c r="BI62" s="357"/>
      <c r="BJ62" s="357"/>
    </row>
    <row r="63" spans="1:62" s="188" customFormat="1" x14ac:dyDescent="0.25">
      <c r="A63" s="70"/>
      <c r="B63" s="43"/>
      <c r="C63" s="66"/>
      <c r="D63" s="471"/>
      <c r="E63" s="191"/>
      <c r="F63" s="191"/>
      <c r="G63" s="193"/>
      <c r="H63" s="193"/>
      <c r="I63" s="193"/>
      <c r="J63" s="193"/>
      <c r="K63" s="191"/>
      <c r="L63" s="191"/>
      <c r="M63" s="191"/>
      <c r="N63" s="193"/>
      <c r="O63" s="193"/>
      <c r="P63" s="193"/>
      <c r="Q63" s="191"/>
      <c r="R63" s="193"/>
      <c r="S63" s="191"/>
      <c r="T63" s="191"/>
      <c r="U63" s="193"/>
      <c r="V63" s="193"/>
      <c r="W63" s="193"/>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3"/>
      <c r="AW63" s="193"/>
      <c r="AX63" s="191"/>
      <c r="AY63" s="191"/>
      <c r="AZ63" s="191"/>
      <c r="BA63" s="191"/>
      <c r="BB63" s="191"/>
      <c r="BC63" s="191"/>
      <c r="BD63" s="193"/>
      <c r="BE63" s="191"/>
      <c r="BF63" s="189"/>
      <c r="BG63" s="356"/>
      <c r="BH63" s="357"/>
      <c r="BI63" s="357"/>
      <c r="BJ63" s="357"/>
    </row>
    <row r="64" spans="1:62" s="188" customFormat="1" x14ac:dyDescent="0.25">
      <c r="A64" s="70"/>
      <c r="B64" s="43"/>
      <c r="C64" s="63"/>
      <c r="D64" s="502"/>
      <c r="E64" s="191"/>
      <c r="F64" s="191"/>
      <c r="G64" s="193"/>
      <c r="H64" s="193"/>
      <c r="I64" s="193"/>
      <c r="J64" s="193"/>
      <c r="K64" s="191"/>
      <c r="L64" s="191"/>
      <c r="M64" s="191"/>
      <c r="N64" s="193"/>
      <c r="O64" s="193"/>
      <c r="P64" s="193"/>
      <c r="Q64" s="191"/>
      <c r="R64" s="193"/>
      <c r="S64" s="191"/>
      <c r="T64" s="191"/>
      <c r="U64" s="193"/>
      <c r="V64" s="193"/>
      <c r="W64" s="193"/>
      <c r="X64" s="191"/>
      <c r="Y64" s="191"/>
      <c r="Z64" s="191"/>
      <c r="AA64" s="191"/>
      <c r="AB64" s="191"/>
      <c r="AC64" s="191"/>
      <c r="AD64" s="191"/>
      <c r="AE64" s="191"/>
      <c r="AF64" s="191"/>
      <c r="AG64" s="191"/>
      <c r="AH64" s="191"/>
      <c r="AI64" s="191"/>
      <c r="AJ64" s="191"/>
      <c r="AK64" s="191"/>
      <c r="AL64" s="191"/>
      <c r="AM64" s="191"/>
      <c r="AN64" s="191"/>
      <c r="AO64" s="191"/>
      <c r="AP64" s="191"/>
      <c r="AQ64" s="191"/>
      <c r="AR64" s="191"/>
      <c r="AS64" s="191"/>
      <c r="AT64" s="191"/>
      <c r="AU64" s="191"/>
      <c r="AV64" s="193"/>
      <c r="AW64" s="193"/>
      <c r="AX64" s="191"/>
      <c r="AY64" s="191"/>
      <c r="AZ64" s="191"/>
      <c r="BA64" s="191"/>
      <c r="BB64" s="191"/>
      <c r="BC64" s="191"/>
      <c r="BD64" s="193"/>
      <c r="BE64" s="191"/>
      <c r="BF64" s="189"/>
      <c r="BG64" s="356"/>
      <c r="BH64" s="357"/>
      <c r="BI64" s="357"/>
      <c r="BJ64" s="357"/>
    </row>
    <row r="65" spans="1:62" s="188" customFormat="1" x14ac:dyDescent="0.25">
      <c r="A65" s="70"/>
      <c r="B65" s="43"/>
      <c r="C65" s="63"/>
      <c r="D65" s="502"/>
      <c r="E65" s="191"/>
      <c r="F65" s="191"/>
      <c r="G65" s="193"/>
      <c r="H65" s="193"/>
      <c r="I65" s="193"/>
      <c r="J65" s="193"/>
      <c r="K65" s="191"/>
      <c r="L65" s="191"/>
      <c r="M65" s="191"/>
      <c r="N65" s="193"/>
      <c r="O65" s="193"/>
      <c r="P65" s="193"/>
      <c r="Q65" s="191"/>
      <c r="R65" s="193"/>
      <c r="S65" s="191"/>
      <c r="T65" s="191"/>
      <c r="U65" s="193"/>
      <c r="V65" s="193"/>
      <c r="W65" s="193"/>
      <c r="X65" s="191"/>
      <c r="Y65" s="191"/>
      <c r="Z65" s="191"/>
      <c r="AA65" s="191"/>
      <c r="AB65" s="191"/>
      <c r="AC65" s="191"/>
      <c r="AD65" s="191"/>
      <c r="AE65" s="191"/>
      <c r="AF65" s="191"/>
      <c r="AG65" s="191"/>
      <c r="AH65" s="191"/>
      <c r="AI65" s="191"/>
      <c r="AJ65" s="191"/>
      <c r="AK65" s="191"/>
      <c r="AL65" s="191"/>
      <c r="AM65" s="191"/>
      <c r="AN65" s="191"/>
      <c r="AO65" s="191"/>
      <c r="AP65" s="191"/>
      <c r="AQ65" s="191"/>
      <c r="AR65" s="191"/>
      <c r="AS65" s="191"/>
      <c r="AT65" s="191"/>
      <c r="AU65" s="191"/>
      <c r="AV65" s="193"/>
      <c r="AW65" s="193"/>
      <c r="AX65" s="191"/>
      <c r="AY65" s="191"/>
      <c r="AZ65" s="191"/>
      <c r="BA65" s="191"/>
      <c r="BB65" s="191"/>
      <c r="BC65" s="191"/>
      <c r="BD65" s="193"/>
      <c r="BE65" s="191"/>
      <c r="BF65" s="189"/>
      <c r="BG65" s="356"/>
      <c r="BH65" s="357"/>
      <c r="BI65" s="357"/>
      <c r="BJ65" s="357"/>
    </row>
    <row r="66" spans="1:62" s="188" customFormat="1" x14ac:dyDescent="0.25">
      <c r="A66" s="70"/>
      <c r="B66" s="43"/>
      <c r="C66" s="63"/>
      <c r="D66" s="502"/>
      <c r="E66" s="191"/>
      <c r="F66" s="191"/>
      <c r="G66" s="193"/>
      <c r="H66" s="193"/>
      <c r="I66" s="193"/>
      <c r="J66" s="193"/>
      <c r="K66" s="191"/>
      <c r="L66" s="191"/>
      <c r="M66" s="191"/>
      <c r="N66" s="193"/>
      <c r="O66" s="193"/>
      <c r="P66" s="193"/>
      <c r="Q66" s="191"/>
      <c r="R66" s="193"/>
      <c r="S66" s="191"/>
      <c r="T66" s="191"/>
      <c r="U66" s="193"/>
      <c r="V66" s="193"/>
      <c r="W66" s="193"/>
      <c r="X66" s="191"/>
      <c r="Y66" s="191"/>
      <c r="Z66" s="191"/>
      <c r="AA66" s="191"/>
      <c r="AB66" s="191"/>
      <c r="AC66" s="191"/>
      <c r="AD66" s="191"/>
      <c r="AE66" s="191"/>
      <c r="AF66" s="191"/>
      <c r="AG66" s="191"/>
      <c r="AH66" s="191"/>
      <c r="AI66" s="191"/>
      <c r="AJ66" s="191"/>
      <c r="AK66" s="191"/>
      <c r="AL66" s="191"/>
      <c r="AM66" s="191"/>
      <c r="AN66" s="191"/>
      <c r="AO66" s="191"/>
      <c r="AP66" s="191"/>
      <c r="AQ66" s="191"/>
      <c r="AR66" s="191"/>
      <c r="AS66" s="191"/>
      <c r="AT66" s="191"/>
      <c r="AU66" s="191"/>
      <c r="AV66" s="193"/>
      <c r="AW66" s="193"/>
      <c r="AX66" s="191"/>
      <c r="AY66" s="191"/>
      <c r="AZ66" s="191"/>
      <c r="BA66" s="191"/>
      <c r="BB66" s="191"/>
      <c r="BC66" s="191"/>
      <c r="BD66" s="193"/>
      <c r="BE66" s="191"/>
      <c r="BF66" s="189"/>
      <c r="BG66" s="356"/>
      <c r="BH66" s="357"/>
      <c r="BI66" s="357"/>
      <c r="BJ66" s="357"/>
    </row>
    <row r="67" spans="1:62" s="188" customFormat="1" x14ac:dyDescent="0.25">
      <c r="A67" s="70"/>
      <c r="B67" s="43"/>
      <c r="C67" s="63"/>
      <c r="D67" s="502"/>
      <c r="E67" s="191"/>
      <c r="F67" s="191"/>
      <c r="G67" s="193"/>
      <c r="H67" s="193"/>
      <c r="I67" s="193"/>
      <c r="J67" s="193"/>
      <c r="K67" s="191"/>
      <c r="L67" s="191"/>
      <c r="M67" s="191"/>
      <c r="N67" s="193"/>
      <c r="O67" s="193"/>
      <c r="P67" s="193"/>
      <c r="Q67" s="191"/>
      <c r="R67" s="193"/>
      <c r="S67" s="191"/>
      <c r="T67" s="191"/>
      <c r="U67" s="193"/>
      <c r="V67" s="193"/>
      <c r="W67" s="193"/>
      <c r="X67" s="191"/>
      <c r="Y67" s="191"/>
      <c r="Z67" s="191"/>
      <c r="AA67" s="191"/>
      <c r="AB67" s="191"/>
      <c r="AC67" s="191"/>
      <c r="AD67" s="191"/>
      <c r="AE67" s="191"/>
      <c r="AF67" s="191"/>
      <c r="AG67" s="191"/>
      <c r="AH67" s="191"/>
      <c r="AI67" s="191"/>
      <c r="AJ67" s="191"/>
      <c r="AK67" s="191"/>
      <c r="AL67" s="191"/>
      <c r="AM67" s="191"/>
      <c r="AN67" s="191"/>
      <c r="AO67" s="191"/>
      <c r="AP67" s="191"/>
      <c r="AQ67" s="191"/>
      <c r="AR67" s="191"/>
      <c r="AS67" s="191"/>
      <c r="AT67" s="191"/>
      <c r="AU67" s="191"/>
      <c r="AV67" s="193"/>
      <c r="AW67" s="193"/>
      <c r="AX67" s="191"/>
      <c r="AY67" s="191"/>
      <c r="AZ67" s="191"/>
      <c r="BA67" s="191"/>
      <c r="BB67" s="191"/>
      <c r="BC67" s="191"/>
      <c r="BD67" s="193"/>
      <c r="BE67" s="191"/>
      <c r="BF67" s="189"/>
      <c r="BG67" s="356"/>
      <c r="BH67" s="357"/>
      <c r="BI67" s="357"/>
      <c r="BJ67" s="357"/>
    </row>
    <row r="68" spans="1:62" s="188" customFormat="1" x14ac:dyDescent="0.25">
      <c r="A68" s="70"/>
      <c r="B68" s="43"/>
      <c r="C68" s="63"/>
      <c r="D68" s="502"/>
      <c r="E68" s="191"/>
      <c r="F68" s="191"/>
      <c r="G68" s="193"/>
      <c r="H68" s="193"/>
      <c r="I68" s="193"/>
      <c r="J68" s="193"/>
      <c r="K68" s="191"/>
      <c r="L68" s="191"/>
      <c r="M68" s="191"/>
      <c r="N68" s="193"/>
      <c r="O68" s="193"/>
      <c r="P68" s="193"/>
      <c r="Q68" s="191"/>
      <c r="R68" s="193"/>
      <c r="S68" s="191"/>
      <c r="T68" s="191"/>
      <c r="U68" s="193"/>
      <c r="V68" s="193"/>
      <c r="W68" s="193"/>
      <c r="X68" s="191"/>
      <c r="Y68" s="191"/>
      <c r="Z68" s="191"/>
      <c r="AA68" s="191"/>
      <c r="AB68" s="191"/>
      <c r="AC68" s="191"/>
      <c r="AD68" s="191"/>
      <c r="AE68" s="191"/>
      <c r="AF68" s="191"/>
      <c r="AG68" s="191"/>
      <c r="AH68" s="191"/>
      <c r="AI68" s="191"/>
      <c r="AJ68" s="191"/>
      <c r="AK68" s="191"/>
      <c r="AL68" s="191"/>
      <c r="AM68" s="191"/>
      <c r="AN68" s="191"/>
      <c r="AO68" s="191"/>
      <c r="AP68" s="191"/>
      <c r="AQ68" s="191"/>
      <c r="AR68" s="191"/>
      <c r="AS68" s="191"/>
      <c r="AT68" s="191"/>
      <c r="AU68" s="191"/>
      <c r="AV68" s="193"/>
      <c r="AW68" s="193"/>
      <c r="AX68" s="191"/>
      <c r="AY68" s="191"/>
      <c r="AZ68" s="191"/>
      <c r="BA68" s="191"/>
      <c r="BB68" s="191"/>
      <c r="BC68" s="191"/>
      <c r="BD68" s="193"/>
      <c r="BE68" s="191"/>
      <c r="BF68" s="189"/>
      <c r="BG68" s="356"/>
      <c r="BH68" s="357"/>
      <c r="BI68" s="357"/>
      <c r="BJ68" s="357"/>
    </row>
    <row r="69" spans="1:62" s="188" customFormat="1" x14ac:dyDescent="0.25">
      <c r="A69" s="70"/>
      <c r="B69" s="43"/>
      <c r="C69" s="63"/>
      <c r="D69" s="502"/>
      <c r="E69" s="191"/>
      <c r="F69" s="191"/>
      <c r="G69" s="193"/>
      <c r="H69" s="193"/>
      <c r="I69" s="193"/>
      <c r="J69" s="193"/>
      <c r="K69" s="191"/>
      <c r="L69" s="191"/>
      <c r="M69" s="191"/>
      <c r="N69" s="193"/>
      <c r="O69" s="193"/>
      <c r="P69" s="193"/>
      <c r="Q69" s="191"/>
      <c r="R69" s="193"/>
      <c r="S69" s="191"/>
      <c r="T69" s="191"/>
      <c r="U69" s="193"/>
      <c r="V69" s="193"/>
      <c r="W69" s="193"/>
      <c r="X69" s="191"/>
      <c r="Y69" s="191"/>
      <c r="Z69" s="191"/>
      <c r="AA69" s="191"/>
      <c r="AB69" s="191"/>
      <c r="AC69" s="191"/>
      <c r="AD69" s="191"/>
      <c r="AE69" s="191"/>
      <c r="AF69" s="191"/>
      <c r="AG69" s="191"/>
      <c r="AH69" s="191"/>
      <c r="AI69" s="191"/>
      <c r="AJ69" s="191"/>
      <c r="AK69" s="191"/>
      <c r="AL69" s="191"/>
      <c r="AM69" s="191"/>
      <c r="AN69" s="191"/>
      <c r="AO69" s="191"/>
      <c r="AP69" s="191"/>
      <c r="AQ69" s="191"/>
      <c r="AR69" s="191"/>
      <c r="AS69" s="191"/>
      <c r="AT69" s="191"/>
      <c r="AU69" s="191"/>
      <c r="AV69" s="193"/>
      <c r="AW69" s="193"/>
      <c r="AX69" s="191"/>
      <c r="AY69" s="191"/>
      <c r="AZ69" s="191"/>
      <c r="BA69" s="191"/>
      <c r="BB69" s="191"/>
      <c r="BC69" s="191"/>
      <c r="BD69" s="193"/>
      <c r="BE69" s="191"/>
      <c r="BF69" s="189"/>
      <c r="BG69" s="356"/>
      <c r="BH69" s="357"/>
      <c r="BI69" s="357"/>
      <c r="BJ69" s="357"/>
    </row>
    <row r="70" spans="1:62" s="188" customFormat="1" x14ac:dyDescent="0.25">
      <c r="A70" s="70"/>
      <c r="B70" s="43"/>
      <c r="C70" s="63"/>
      <c r="D70" s="502"/>
      <c r="E70" s="191"/>
      <c r="F70" s="191"/>
      <c r="G70" s="193"/>
      <c r="H70" s="193"/>
      <c r="I70" s="193"/>
      <c r="J70" s="193"/>
      <c r="K70" s="191"/>
      <c r="L70" s="191"/>
      <c r="M70" s="191"/>
      <c r="N70" s="193"/>
      <c r="O70" s="193"/>
      <c r="P70" s="193"/>
      <c r="Q70" s="191"/>
      <c r="R70" s="193"/>
      <c r="S70" s="191"/>
      <c r="T70" s="191"/>
      <c r="U70" s="193"/>
      <c r="V70" s="193"/>
      <c r="W70" s="193"/>
      <c r="X70" s="191"/>
      <c r="Y70" s="191"/>
      <c r="Z70" s="191"/>
      <c r="AA70" s="191"/>
      <c r="AB70" s="191"/>
      <c r="AC70" s="191"/>
      <c r="AD70" s="191"/>
      <c r="AE70" s="191"/>
      <c r="AF70" s="191"/>
      <c r="AG70" s="191"/>
      <c r="AH70" s="191"/>
      <c r="AI70" s="191"/>
      <c r="AJ70" s="191"/>
      <c r="AK70" s="191"/>
      <c r="AL70" s="191"/>
      <c r="AM70" s="191"/>
      <c r="AN70" s="191"/>
      <c r="AO70" s="191"/>
      <c r="AP70" s="191"/>
      <c r="AQ70" s="191"/>
      <c r="AR70" s="191"/>
      <c r="AS70" s="191"/>
      <c r="AT70" s="191"/>
      <c r="AU70" s="191"/>
      <c r="AV70" s="193"/>
      <c r="AW70" s="193"/>
      <c r="AX70" s="191"/>
      <c r="AY70" s="191"/>
      <c r="AZ70" s="191"/>
      <c r="BA70" s="191"/>
      <c r="BB70" s="191"/>
      <c r="BC70" s="191"/>
      <c r="BD70" s="193"/>
      <c r="BE70" s="191"/>
      <c r="BF70" s="189"/>
      <c r="BG70" s="356"/>
      <c r="BH70" s="357"/>
      <c r="BI70" s="357"/>
      <c r="BJ70" s="357"/>
    </row>
    <row r="71" spans="1:62" s="188" customFormat="1" x14ac:dyDescent="0.25">
      <c r="A71" s="70"/>
      <c r="B71" s="43"/>
      <c r="C71" s="63"/>
      <c r="D71" s="502"/>
      <c r="E71" s="191"/>
      <c r="F71" s="191"/>
      <c r="G71" s="193"/>
      <c r="H71" s="193"/>
      <c r="I71" s="193"/>
      <c r="J71" s="193"/>
      <c r="K71" s="191"/>
      <c r="L71" s="191"/>
      <c r="M71" s="191"/>
      <c r="N71" s="193"/>
      <c r="O71" s="193"/>
      <c r="P71" s="193"/>
      <c r="Q71" s="191"/>
      <c r="R71" s="193"/>
      <c r="S71" s="191"/>
      <c r="T71" s="191"/>
      <c r="U71" s="193"/>
      <c r="V71" s="193"/>
      <c r="W71" s="193"/>
      <c r="X71" s="191"/>
      <c r="Y71" s="191"/>
      <c r="Z71" s="191"/>
      <c r="AA71" s="191"/>
      <c r="AB71" s="191"/>
      <c r="AC71" s="191"/>
      <c r="AD71" s="191"/>
      <c r="AE71" s="191"/>
      <c r="AF71" s="191"/>
      <c r="AG71" s="191"/>
      <c r="AH71" s="191"/>
      <c r="AI71" s="191"/>
      <c r="AJ71" s="191"/>
      <c r="AK71" s="191"/>
      <c r="AL71" s="191"/>
      <c r="AM71" s="191"/>
      <c r="AN71" s="191"/>
      <c r="AO71" s="191"/>
      <c r="AP71" s="191"/>
      <c r="AQ71" s="191"/>
      <c r="AR71" s="191"/>
      <c r="AS71" s="191"/>
      <c r="AT71" s="191"/>
      <c r="AU71" s="191"/>
      <c r="AV71" s="193"/>
      <c r="AW71" s="193"/>
      <c r="AX71" s="191"/>
      <c r="AY71" s="191"/>
      <c r="AZ71" s="191"/>
      <c r="BA71" s="191"/>
      <c r="BB71" s="191"/>
      <c r="BC71" s="191"/>
      <c r="BD71" s="193"/>
      <c r="BE71" s="191"/>
      <c r="BF71" s="189"/>
      <c r="BG71" s="356"/>
      <c r="BH71" s="357"/>
      <c r="BI71" s="357"/>
      <c r="BJ71" s="357"/>
    </row>
    <row r="72" spans="1:62" s="188" customFormat="1" x14ac:dyDescent="0.25">
      <c r="A72" s="70"/>
      <c r="B72" s="43"/>
      <c r="C72" s="63"/>
      <c r="D72" s="502"/>
      <c r="E72" s="191"/>
      <c r="F72" s="191"/>
      <c r="G72" s="193"/>
      <c r="H72" s="193"/>
      <c r="I72" s="193"/>
      <c r="J72" s="193"/>
      <c r="K72" s="191"/>
      <c r="L72" s="191"/>
      <c r="M72" s="191"/>
      <c r="N72" s="193"/>
      <c r="O72" s="193"/>
      <c r="P72" s="193"/>
      <c r="Q72" s="191"/>
      <c r="R72" s="193"/>
      <c r="S72" s="191"/>
      <c r="T72" s="191"/>
      <c r="U72" s="193"/>
      <c r="V72" s="193"/>
      <c r="W72" s="193"/>
      <c r="X72" s="191"/>
      <c r="Y72" s="191"/>
      <c r="Z72" s="191"/>
      <c r="AA72" s="191"/>
      <c r="AB72" s="191"/>
      <c r="AC72" s="191"/>
      <c r="AD72" s="191"/>
      <c r="AE72" s="191"/>
      <c r="AF72" s="191"/>
      <c r="AG72" s="191"/>
      <c r="AH72" s="191"/>
      <c r="AI72" s="191"/>
      <c r="AJ72" s="191"/>
      <c r="AK72" s="191"/>
      <c r="AL72" s="191"/>
      <c r="AM72" s="191"/>
      <c r="AN72" s="191"/>
      <c r="AO72" s="191"/>
      <c r="AP72" s="191"/>
      <c r="AQ72" s="191"/>
      <c r="AR72" s="191"/>
      <c r="AS72" s="191"/>
      <c r="AT72" s="191"/>
      <c r="AU72" s="191"/>
      <c r="AV72" s="193"/>
      <c r="AW72" s="193"/>
      <c r="AX72" s="191"/>
      <c r="AY72" s="191"/>
      <c r="AZ72" s="191"/>
      <c r="BA72" s="191"/>
      <c r="BB72" s="191"/>
      <c r="BC72" s="191"/>
      <c r="BD72" s="193"/>
      <c r="BE72" s="191"/>
      <c r="BF72" s="189"/>
      <c r="BG72" s="356"/>
      <c r="BH72" s="357"/>
      <c r="BI72" s="357"/>
      <c r="BJ72" s="357"/>
    </row>
    <row r="73" spans="1:62" s="188" customFormat="1" x14ac:dyDescent="0.25">
      <c r="A73" s="70"/>
      <c r="B73" s="43"/>
      <c r="C73" s="63"/>
      <c r="D73" s="502"/>
      <c r="E73" s="191"/>
      <c r="F73" s="191"/>
      <c r="G73" s="193"/>
      <c r="H73" s="193"/>
      <c r="I73" s="193"/>
      <c r="J73" s="193"/>
      <c r="K73" s="191"/>
      <c r="L73" s="191"/>
      <c r="M73" s="191"/>
      <c r="N73" s="193"/>
      <c r="O73" s="193"/>
      <c r="P73" s="193"/>
      <c r="Q73" s="191"/>
      <c r="R73" s="193"/>
      <c r="S73" s="191"/>
      <c r="T73" s="191"/>
      <c r="U73" s="193"/>
      <c r="V73" s="193"/>
      <c r="W73" s="193"/>
      <c r="X73" s="191"/>
      <c r="Y73" s="191"/>
      <c r="Z73" s="191"/>
      <c r="AA73" s="191"/>
      <c r="AB73" s="191"/>
      <c r="AC73" s="191"/>
      <c r="AD73" s="191"/>
      <c r="AE73" s="191"/>
      <c r="AF73" s="191"/>
      <c r="AG73" s="191"/>
      <c r="AH73" s="191"/>
      <c r="AI73" s="191"/>
      <c r="AJ73" s="191"/>
      <c r="AK73" s="191"/>
      <c r="AL73" s="191"/>
      <c r="AM73" s="191"/>
      <c r="AN73" s="191"/>
      <c r="AO73" s="191"/>
      <c r="AP73" s="191"/>
      <c r="AQ73" s="191"/>
      <c r="AR73" s="191"/>
      <c r="AS73" s="191"/>
      <c r="AT73" s="191"/>
      <c r="AU73" s="191"/>
      <c r="AV73" s="193"/>
      <c r="AW73" s="193"/>
      <c r="AX73" s="191"/>
      <c r="AY73" s="191"/>
      <c r="AZ73" s="191"/>
      <c r="BA73" s="191"/>
      <c r="BB73" s="191"/>
      <c r="BC73" s="191"/>
      <c r="BD73" s="193"/>
      <c r="BE73" s="191"/>
      <c r="BF73" s="189"/>
      <c r="BG73" s="356"/>
      <c r="BH73" s="357"/>
      <c r="BI73" s="357"/>
      <c r="BJ73" s="357"/>
    </row>
    <row r="74" spans="1:62" s="188" customFormat="1" x14ac:dyDescent="0.25">
      <c r="A74" s="70"/>
      <c r="B74" s="43"/>
      <c r="C74" s="63"/>
      <c r="D74" s="502"/>
      <c r="E74" s="191"/>
      <c r="F74" s="191"/>
      <c r="G74" s="193"/>
      <c r="H74" s="193"/>
      <c r="I74" s="193"/>
      <c r="J74" s="193"/>
      <c r="K74" s="191"/>
      <c r="L74" s="191"/>
      <c r="M74" s="191"/>
      <c r="N74" s="193"/>
      <c r="O74" s="193"/>
      <c r="P74" s="193"/>
      <c r="Q74" s="191"/>
      <c r="R74" s="193"/>
      <c r="S74" s="191"/>
      <c r="T74" s="191"/>
      <c r="U74" s="193"/>
      <c r="V74" s="193"/>
      <c r="W74" s="193"/>
      <c r="X74" s="191"/>
      <c r="Y74" s="191"/>
      <c r="Z74" s="191"/>
      <c r="AA74" s="191"/>
      <c r="AB74" s="191"/>
      <c r="AC74" s="191"/>
      <c r="AD74" s="191"/>
      <c r="AE74" s="191"/>
      <c r="AF74" s="191"/>
      <c r="AG74" s="191"/>
      <c r="AH74" s="191"/>
      <c r="AI74" s="191"/>
      <c r="AJ74" s="191"/>
      <c r="AK74" s="191"/>
      <c r="AL74" s="191"/>
      <c r="AM74" s="191"/>
      <c r="AN74" s="191"/>
      <c r="AO74" s="191"/>
      <c r="AP74" s="191"/>
      <c r="AQ74" s="191"/>
      <c r="AR74" s="191"/>
      <c r="AS74" s="191"/>
      <c r="AT74" s="191"/>
      <c r="AU74" s="191"/>
      <c r="AV74" s="193"/>
      <c r="AW74" s="193"/>
      <c r="AX74" s="191"/>
      <c r="AY74" s="191"/>
      <c r="AZ74" s="191"/>
      <c r="BA74" s="191"/>
      <c r="BB74" s="191"/>
      <c r="BC74" s="191"/>
      <c r="BD74" s="193"/>
      <c r="BE74" s="191"/>
      <c r="BF74" s="189"/>
      <c r="BG74" s="356"/>
      <c r="BH74" s="357"/>
      <c r="BI74" s="357"/>
      <c r="BJ74" s="357"/>
    </row>
    <row r="75" spans="1:62" s="188" customFormat="1" x14ac:dyDescent="0.25">
      <c r="A75" s="70"/>
      <c r="B75" s="43"/>
      <c r="C75" s="63"/>
      <c r="D75" s="502"/>
      <c r="E75" s="191"/>
      <c r="F75" s="191"/>
      <c r="G75" s="193"/>
      <c r="H75" s="193"/>
      <c r="I75" s="193"/>
      <c r="J75" s="193"/>
      <c r="K75" s="191"/>
      <c r="L75" s="191"/>
      <c r="M75" s="191"/>
      <c r="N75" s="193"/>
      <c r="O75" s="193"/>
      <c r="P75" s="193"/>
      <c r="Q75" s="191"/>
      <c r="R75" s="193"/>
      <c r="S75" s="191"/>
      <c r="T75" s="191"/>
      <c r="U75" s="193"/>
      <c r="V75" s="193"/>
      <c r="W75" s="193"/>
      <c r="X75" s="191"/>
      <c r="Y75" s="191"/>
      <c r="Z75" s="191"/>
      <c r="AA75" s="191"/>
      <c r="AB75" s="191"/>
      <c r="AC75" s="191"/>
      <c r="AD75" s="191"/>
      <c r="AE75" s="191"/>
      <c r="AF75" s="191"/>
      <c r="AG75" s="191"/>
      <c r="AH75" s="191"/>
      <c r="AI75" s="191"/>
      <c r="AJ75" s="191"/>
      <c r="AK75" s="191"/>
      <c r="AL75" s="191"/>
      <c r="AM75" s="191"/>
      <c r="AN75" s="191"/>
      <c r="AO75" s="191"/>
      <c r="AP75" s="191"/>
      <c r="AQ75" s="191"/>
      <c r="AR75" s="191"/>
      <c r="AS75" s="191"/>
      <c r="AT75" s="191"/>
      <c r="AU75" s="191"/>
      <c r="AV75" s="193"/>
      <c r="AW75" s="193"/>
      <c r="AX75" s="191"/>
      <c r="AY75" s="191"/>
      <c r="AZ75" s="191"/>
      <c r="BA75" s="191"/>
      <c r="BB75" s="191"/>
      <c r="BC75" s="191"/>
      <c r="BD75" s="193"/>
      <c r="BE75" s="191"/>
      <c r="BF75" s="189"/>
      <c r="BG75" s="356"/>
      <c r="BH75" s="357"/>
      <c r="BI75" s="357"/>
      <c r="BJ75" s="357"/>
    </row>
    <row r="76" spans="1:62" s="188" customFormat="1" x14ac:dyDescent="0.25">
      <c r="B76" s="43"/>
      <c r="C76" s="63"/>
      <c r="D76" s="502"/>
      <c r="E76" s="191"/>
      <c r="F76" s="191"/>
      <c r="G76" s="193"/>
      <c r="H76" s="193"/>
      <c r="I76" s="193"/>
      <c r="J76" s="193"/>
      <c r="K76" s="191"/>
      <c r="L76" s="191"/>
      <c r="M76" s="191"/>
      <c r="N76" s="193"/>
      <c r="O76" s="193"/>
      <c r="P76" s="193"/>
      <c r="Q76" s="191"/>
      <c r="R76" s="193"/>
      <c r="S76" s="191"/>
      <c r="T76" s="191"/>
      <c r="U76" s="193"/>
      <c r="V76" s="193"/>
      <c r="W76" s="193"/>
      <c r="X76" s="191"/>
      <c r="Y76" s="191"/>
      <c r="Z76" s="191"/>
      <c r="AA76" s="191"/>
      <c r="AB76" s="191"/>
      <c r="AC76" s="191"/>
      <c r="AD76" s="191"/>
      <c r="AE76" s="191"/>
      <c r="AF76" s="191"/>
      <c r="AG76" s="191"/>
      <c r="AH76" s="191"/>
      <c r="AI76" s="191"/>
      <c r="AJ76" s="191"/>
      <c r="AK76" s="191"/>
      <c r="AL76" s="191"/>
      <c r="AM76" s="191"/>
      <c r="AN76" s="191"/>
      <c r="AO76" s="191"/>
      <c r="AP76" s="191"/>
      <c r="AQ76" s="191"/>
      <c r="AR76" s="191"/>
      <c r="AS76" s="191"/>
      <c r="AT76" s="191"/>
      <c r="AU76" s="191"/>
      <c r="AV76" s="193"/>
      <c r="AW76" s="193"/>
      <c r="AX76" s="191"/>
      <c r="AY76" s="191"/>
      <c r="AZ76" s="191"/>
      <c r="BA76" s="191"/>
      <c r="BB76" s="191"/>
      <c r="BC76" s="191"/>
      <c r="BD76" s="193"/>
      <c r="BE76" s="191"/>
      <c r="BF76" s="189"/>
      <c r="BG76" s="356"/>
      <c r="BH76" s="357"/>
      <c r="BI76" s="357"/>
      <c r="BJ76" s="357"/>
    </row>
    <row r="77" spans="1:62" s="188" customFormat="1" x14ac:dyDescent="0.25">
      <c r="B77" s="43"/>
      <c r="C77" s="63"/>
      <c r="D77" s="502"/>
      <c r="E77" s="191"/>
      <c r="F77" s="191"/>
      <c r="G77" s="193"/>
      <c r="H77" s="193"/>
      <c r="I77" s="193"/>
      <c r="J77" s="193"/>
      <c r="K77" s="191"/>
      <c r="L77" s="191"/>
      <c r="M77" s="191"/>
      <c r="N77" s="193"/>
      <c r="O77" s="193"/>
      <c r="P77" s="193"/>
      <c r="Q77" s="191"/>
      <c r="R77" s="193"/>
      <c r="S77" s="191"/>
      <c r="T77" s="191"/>
      <c r="U77" s="193"/>
      <c r="V77" s="193"/>
      <c r="W77" s="193"/>
      <c r="X77" s="191"/>
      <c r="Y77" s="191"/>
      <c r="Z77" s="191"/>
      <c r="AA77" s="191"/>
      <c r="AB77" s="191"/>
      <c r="AC77" s="191"/>
      <c r="AD77" s="191"/>
      <c r="AE77" s="191"/>
      <c r="AF77" s="191"/>
      <c r="AG77" s="191"/>
      <c r="AH77" s="191"/>
      <c r="AI77" s="191"/>
      <c r="AJ77" s="191"/>
      <c r="AK77" s="191"/>
      <c r="AL77" s="191"/>
      <c r="AM77" s="191"/>
      <c r="AN77" s="191"/>
      <c r="AO77" s="191"/>
      <c r="AP77" s="191"/>
      <c r="AQ77" s="191"/>
      <c r="AR77" s="191"/>
      <c r="AS77" s="191"/>
      <c r="AT77" s="191"/>
      <c r="AU77" s="191"/>
      <c r="AV77" s="193"/>
      <c r="AW77" s="193"/>
      <c r="AX77" s="191"/>
      <c r="AY77" s="191"/>
      <c r="AZ77" s="191"/>
      <c r="BA77" s="191"/>
      <c r="BB77" s="191"/>
      <c r="BC77" s="191"/>
      <c r="BD77" s="193"/>
      <c r="BE77" s="191"/>
      <c r="BF77" s="189"/>
      <c r="BG77" s="356"/>
      <c r="BH77" s="357"/>
      <c r="BI77" s="357"/>
      <c r="BJ77" s="357"/>
    </row>
    <row r="78" spans="1:62" s="188" customFormat="1" x14ac:dyDescent="0.25">
      <c r="B78" s="43"/>
      <c r="C78" s="63"/>
      <c r="D78" s="502"/>
      <c r="E78" s="191"/>
      <c r="F78" s="191"/>
      <c r="G78" s="193"/>
      <c r="H78" s="193"/>
      <c r="I78" s="193"/>
      <c r="J78" s="193"/>
      <c r="K78" s="191"/>
      <c r="L78" s="191"/>
      <c r="M78" s="191"/>
      <c r="N78" s="193"/>
      <c r="O78" s="193"/>
      <c r="P78" s="193"/>
      <c r="Q78" s="191"/>
      <c r="R78" s="193"/>
      <c r="S78" s="191"/>
      <c r="T78" s="191"/>
      <c r="U78" s="193"/>
      <c r="V78" s="193"/>
      <c r="W78" s="193"/>
      <c r="X78" s="191"/>
      <c r="Y78" s="191"/>
      <c r="Z78" s="191"/>
      <c r="AA78" s="191"/>
      <c r="AB78" s="191"/>
      <c r="AC78" s="191"/>
      <c r="AD78" s="191"/>
      <c r="AE78" s="191"/>
      <c r="AF78" s="191"/>
      <c r="AG78" s="191"/>
      <c r="AH78" s="191"/>
      <c r="AI78" s="191"/>
      <c r="AJ78" s="191"/>
      <c r="AK78" s="191"/>
      <c r="AL78" s="191"/>
      <c r="AM78" s="191"/>
      <c r="AN78" s="191"/>
      <c r="AO78" s="191"/>
      <c r="AP78" s="191"/>
      <c r="AQ78" s="191"/>
      <c r="AR78" s="191"/>
      <c r="AS78" s="191"/>
      <c r="AT78" s="191"/>
      <c r="AU78" s="191"/>
      <c r="AV78" s="193"/>
      <c r="AW78" s="193"/>
      <c r="AX78" s="191"/>
      <c r="AY78" s="191"/>
      <c r="AZ78" s="191"/>
      <c r="BA78" s="191"/>
      <c r="BB78" s="191"/>
      <c r="BC78" s="191"/>
      <c r="BD78" s="193"/>
      <c r="BE78" s="191"/>
      <c r="BF78" s="189"/>
      <c r="BG78" s="356"/>
      <c r="BH78" s="357"/>
      <c r="BI78" s="357"/>
      <c r="BJ78" s="357"/>
    </row>
    <row r="79" spans="1:62" s="188" customFormat="1" x14ac:dyDescent="0.25">
      <c r="B79" s="43"/>
      <c r="C79" s="63"/>
      <c r="D79" s="502"/>
      <c r="E79" s="191"/>
      <c r="F79" s="191"/>
      <c r="G79" s="193"/>
      <c r="H79" s="193"/>
      <c r="I79" s="193"/>
      <c r="J79" s="193"/>
      <c r="K79" s="191"/>
      <c r="L79" s="191"/>
      <c r="M79" s="191"/>
      <c r="N79" s="193"/>
      <c r="O79" s="193"/>
      <c r="P79" s="193"/>
      <c r="Q79" s="191"/>
      <c r="R79" s="193"/>
      <c r="S79" s="191"/>
      <c r="T79" s="191"/>
      <c r="U79" s="193"/>
      <c r="V79" s="193"/>
      <c r="W79" s="193"/>
      <c r="X79" s="191"/>
      <c r="Y79" s="191"/>
      <c r="Z79" s="191"/>
      <c r="AA79" s="191"/>
      <c r="AB79" s="191"/>
      <c r="AC79" s="191"/>
      <c r="AD79" s="191"/>
      <c r="AE79" s="191"/>
      <c r="AF79" s="191"/>
      <c r="AG79" s="191"/>
      <c r="AH79" s="191"/>
      <c r="AI79" s="191"/>
      <c r="AJ79" s="191"/>
      <c r="AK79" s="191"/>
      <c r="AL79" s="191"/>
      <c r="AM79" s="191"/>
      <c r="AN79" s="191"/>
      <c r="AO79" s="191"/>
      <c r="AP79" s="191"/>
      <c r="AQ79" s="191"/>
      <c r="AR79" s="191"/>
      <c r="AS79" s="191"/>
      <c r="AT79" s="191"/>
      <c r="AU79" s="191"/>
      <c r="AV79" s="193"/>
      <c r="AW79" s="193"/>
      <c r="AX79" s="191"/>
      <c r="AY79" s="191"/>
      <c r="AZ79" s="191"/>
      <c r="BA79" s="191"/>
      <c r="BB79" s="191"/>
      <c r="BC79" s="191"/>
      <c r="BD79" s="193"/>
      <c r="BE79" s="191"/>
      <c r="BF79" s="189"/>
      <c r="BG79" s="356"/>
      <c r="BH79" s="357"/>
      <c r="BI79" s="357"/>
      <c r="BJ79" s="357"/>
    </row>
    <row r="80" spans="1:62" s="188" customFormat="1" x14ac:dyDescent="0.25">
      <c r="B80" s="43"/>
      <c r="C80" s="63"/>
      <c r="D80" s="502"/>
      <c r="E80" s="191"/>
      <c r="F80" s="191"/>
      <c r="G80" s="193"/>
      <c r="H80" s="193"/>
      <c r="I80" s="193"/>
      <c r="J80" s="193"/>
      <c r="K80" s="191"/>
      <c r="L80" s="191"/>
      <c r="M80" s="191"/>
      <c r="N80" s="193"/>
      <c r="O80" s="193"/>
      <c r="P80" s="193"/>
      <c r="Q80" s="191"/>
      <c r="R80" s="193"/>
      <c r="S80" s="191"/>
      <c r="T80" s="191"/>
      <c r="U80" s="193"/>
      <c r="V80" s="193"/>
      <c r="W80" s="193"/>
      <c r="X80" s="191"/>
      <c r="Y80" s="191"/>
      <c r="Z80" s="191"/>
      <c r="AA80" s="191"/>
      <c r="AB80" s="191"/>
      <c r="AC80" s="191"/>
      <c r="AD80" s="191"/>
      <c r="AE80" s="191"/>
      <c r="AF80" s="191"/>
      <c r="AG80" s="191"/>
      <c r="AH80" s="191"/>
      <c r="AI80" s="191"/>
      <c r="AJ80" s="191"/>
      <c r="AK80" s="191"/>
      <c r="AL80" s="191"/>
      <c r="AM80" s="191"/>
      <c r="AN80" s="191"/>
      <c r="AO80" s="191"/>
      <c r="AP80" s="191"/>
      <c r="AQ80" s="191"/>
      <c r="AR80" s="191"/>
      <c r="AS80" s="191"/>
      <c r="AT80" s="191"/>
      <c r="AU80" s="191"/>
      <c r="AV80" s="193"/>
      <c r="AW80" s="193"/>
      <c r="AX80" s="191"/>
      <c r="AY80" s="191"/>
      <c r="AZ80" s="191"/>
      <c r="BA80" s="191"/>
      <c r="BB80" s="191"/>
      <c r="BC80" s="191"/>
      <c r="BD80" s="193"/>
      <c r="BE80" s="191"/>
      <c r="BF80" s="189"/>
      <c r="BG80" s="356"/>
      <c r="BH80" s="357"/>
      <c r="BI80" s="357"/>
      <c r="BJ80" s="357"/>
    </row>
    <row r="81" spans="2:62" s="188" customFormat="1" x14ac:dyDescent="0.25">
      <c r="B81" s="43"/>
      <c r="C81" s="63"/>
      <c r="D81" s="502"/>
      <c r="E81" s="191"/>
      <c r="F81" s="191"/>
      <c r="G81" s="193"/>
      <c r="H81" s="193"/>
      <c r="I81" s="193"/>
      <c r="J81" s="193"/>
      <c r="K81" s="191"/>
      <c r="L81" s="191"/>
      <c r="M81" s="191"/>
      <c r="N81" s="193"/>
      <c r="O81" s="193"/>
      <c r="P81" s="193"/>
      <c r="Q81" s="191"/>
      <c r="R81" s="193"/>
      <c r="S81" s="191"/>
      <c r="T81" s="191"/>
      <c r="U81" s="193"/>
      <c r="V81" s="193"/>
      <c r="W81" s="193"/>
      <c r="X81" s="191"/>
      <c r="Y81" s="191"/>
      <c r="Z81" s="191"/>
      <c r="AA81" s="191"/>
      <c r="AB81" s="191"/>
      <c r="AC81" s="191"/>
      <c r="AD81" s="191"/>
      <c r="AE81" s="191"/>
      <c r="AF81" s="191"/>
      <c r="AG81" s="191"/>
      <c r="AH81" s="191"/>
      <c r="AI81" s="191"/>
      <c r="AJ81" s="191"/>
      <c r="AK81" s="191"/>
      <c r="AL81" s="191"/>
      <c r="AM81" s="191"/>
      <c r="AN81" s="191"/>
      <c r="AO81" s="191"/>
      <c r="AP81" s="191"/>
      <c r="AQ81" s="191"/>
      <c r="AR81" s="191"/>
      <c r="AS81" s="191"/>
      <c r="AT81" s="191"/>
      <c r="AU81" s="191"/>
      <c r="AV81" s="193"/>
      <c r="AW81" s="193"/>
      <c r="AX81" s="191"/>
      <c r="AY81" s="191"/>
      <c r="AZ81" s="191"/>
      <c r="BA81" s="191"/>
      <c r="BB81" s="191"/>
      <c r="BC81" s="191"/>
      <c r="BD81" s="193"/>
      <c r="BE81" s="191"/>
      <c r="BF81" s="189"/>
      <c r="BG81" s="356"/>
      <c r="BH81" s="357"/>
      <c r="BI81" s="357"/>
      <c r="BJ81" s="357"/>
    </row>
    <row r="82" spans="2:62" s="188" customFormat="1" x14ac:dyDescent="0.25">
      <c r="B82" s="43"/>
      <c r="C82" s="63"/>
      <c r="D82" s="502"/>
      <c r="E82" s="191"/>
      <c r="F82" s="191"/>
      <c r="G82" s="193"/>
      <c r="H82" s="193"/>
      <c r="I82" s="193"/>
      <c r="J82" s="193"/>
      <c r="K82" s="191"/>
      <c r="L82" s="191"/>
      <c r="M82" s="191"/>
      <c r="N82" s="193"/>
      <c r="O82" s="193"/>
      <c r="P82" s="193"/>
      <c r="Q82" s="191"/>
      <c r="R82" s="193"/>
      <c r="S82" s="191"/>
      <c r="T82" s="191"/>
      <c r="U82" s="193"/>
      <c r="V82" s="193"/>
      <c r="W82" s="193"/>
      <c r="X82" s="191"/>
      <c r="Y82" s="191"/>
      <c r="Z82" s="191"/>
      <c r="AA82" s="191"/>
      <c r="AB82" s="191"/>
      <c r="AC82" s="191"/>
      <c r="AD82" s="191"/>
      <c r="AE82" s="191"/>
      <c r="AF82" s="191"/>
      <c r="AG82" s="191"/>
      <c r="AH82" s="191"/>
      <c r="AI82" s="191"/>
      <c r="AJ82" s="191"/>
      <c r="AK82" s="191"/>
      <c r="AL82" s="191"/>
      <c r="AM82" s="191"/>
      <c r="AN82" s="191"/>
      <c r="AO82" s="191"/>
      <c r="AP82" s="191"/>
      <c r="AQ82" s="191"/>
      <c r="AR82" s="191"/>
      <c r="AS82" s="191"/>
      <c r="AT82" s="191"/>
      <c r="AU82" s="191"/>
      <c r="AV82" s="193"/>
      <c r="AW82" s="193"/>
      <c r="AX82" s="191"/>
      <c r="AY82" s="191"/>
      <c r="AZ82" s="191"/>
      <c r="BA82" s="191"/>
      <c r="BB82" s="191"/>
      <c r="BC82" s="191"/>
      <c r="BD82" s="193"/>
      <c r="BE82" s="191"/>
      <c r="BF82" s="189"/>
      <c r="BG82" s="356"/>
      <c r="BH82" s="357"/>
      <c r="BI82" s="357"/>
      <c r="BJ82" s="357"/>
    </row>
    <row r="83" spans="2:62" s="188" customFormat="1" x14ac:dyDescent="0.25">
      <c r="B83" s="43"/>
      <c r="C83" s="63"/>
      <c r="D83" s="502"/>
      <c r="E83" s="191"/>
      <c r="F83" s="191"/>
      <c r="G83" s="193"/>
      <c r="H83" s="193"/>
      <c r="I83" s="193"/>
      <c r="J83" s="193"/>
      <c r="K83" s="191"/>
      <c r="L83" s="191"/>
      <c r="M83" s="191"/>
      <c r="N83" s="193"/>
      <c r="O83" s="193"/>
      <c r="P83" s="193"/>
      <c r="Q83" s="191"/>
      <c r="R83" s="193"/>
      <c r="S83" s="191"/>
      <c r="T83" s="191"/>
      <c r="U83" s="193"/>
      <c r="V83" s="193"/>
      <c r="W83" s="193"/>
      <c r="X83" s="191"/>
      <c r="Y83" s="191"/>
      <c r="Z83" s="191"/>
      <c r="AA83" s="191"/>
      <c r="AB83" s="191"/>
      <c r="AC83" s="191"/>
      <c r="AD83" s="191"/>
      <c r="AE83" s="191"/>
      <c r="AF83" s="191"/>
      <c r="AG83" s="191"/>
      <c r="AH83" s="191"/>
      <c r="AI83" s="191"/>
      <c r="AJ83" s="191"/>
      <c r="AK83" s="191"/>
      <c r="AL83" s="191"/>
      <c r="AM83" s="191"/>
      <c r="AN83" s="191"/>
      <c r="AO83" s="191"/>
      <c r="AP83" s="191"/>
      <c r="AQ83" s="191"/>
      <c r="AR83" s="191"/>
      <c r="AS83" s="191"/>
      <c r="AT83" s="191"/>
      <c r="AU83" s="191"/>
      <c r="AV83" s="193"/>
      <c r="AW83" s="193"/>
      <c r="AX83" s="191"/>
      <c r="AY83" s="191"/>
      <c r="AZ83" s="191"/>
      <c r="BA83" s="191"/>
      <c r="BB83" s="191"/>
      <c r="BC83" s="191"/>
      <c r="BD83" s="193"/>
      <c r="BE83" s="191"/>
      <c r="BF83" s="189"/>
      <c r="BG83" s="356"/>
      <c r="BH83" s="357"/>
      <c r="BI83" s="357"/>
      <c r="BJ83" s="357"/>
    </row>
    <row r="84" spans="2:62" s="188" customFormat="1" x14ac:dyDescent="0.25">
      <c r="B84" s="43"/>
      <c r="C84" s="61"/>
      <c r="D84" s="503"/>
      <c r="E84" s="44"/>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4"/>
      <c r="BE84" s="44"/>
      <c r="BF84" s="189"/>
      <c r="BG84" s="356"/>
      <c r="BH84" s="357"/>
      <c r="BI84" s="357"/>
      <c r="BJ84" s="357"/>
    </row>
    <row r="85" spans="2:62" s="188" customFormat="1" x14ac:dyDescent="0.25">
      <c r="B85" s="43"/>
      <c r="C85" s="61"/>
      <c r="D85" s="503"/>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4"/>
      <c r="BE85" s="44"/>
      <c r="BF85" s="189"/>
      <c r="BG85" s="356"/>
      <c r="BH85" s="357"/>
      <c r="BI85" s="357"/>
      <c r="BJ85" s="357"/>
    </row>
    <row r="86" spans="2:62" s="188" customFormat="1" x14ac:dyDescent="0.25">
      <c r="B86" s="43"/>
      <c r="C86" s="61"/>
      <c r="D86" s="503"/>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4"/>
      <c r="BE86" s="44"/>
      <c r="BF86" s="189"/>
      <c r="BG86" s="356"/>
      <c r="BH86" s="357"/>
      <c r="BI86" s="357"/>
      <c r="BJ86" s="357"/>
    </row>
    <row r="87" spans="2:62" s="188" customFormat="1" x14ac:dyDescent="0.25">
      <c r="B87" s="43"/>
      <c r="C87" s="61"/>
      <c r="D87" s="503"/>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4"/>
      <c r="BE87" s="44"/>
      <c r="BF87" s="189"/>
      <c r="BG87" s="356"/>
      <c r="BH87" s="357"/>
      <c r="BI87" s="357"/>
      <c r="BJ87" s="357"/>
    </row>
    <row r="88" spans="2:62" s="188" customFormat="1" x14ac:dyDescent="0.25">
      <c r="B88" s="43"/>
      <c r="C88" s="61"/>
      <c r="D88" s="503"/>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4"/>
      <c r="BE88" s="44"/>
      <c r="BF88" s="189"/>
      <c r="BG88" s="356"/>
      <c r="BH88" s="357"/>
      <c r="BI88" s="357"/>
      <c r="BJ88" s="357"/>
    </row>
    <row r="89" spans="2:62" s="188" customFormat="1" x14ac:dyDescent="0.25">
      <c r="B89" s="43"/>
      <c r="C89" s="61"/>
      <c r="D89" s="503"/>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4"/>
      <c r="BE89" s="44"/>
      <c r="BF89" s="189"/>
      <c r="BG89" s="356"/>
      <c r="BH89" s="361"/>
      <c r="BI89" s="361"/>
      <c r="BJ89" s="357"/>
    </row>
    <row r="90" spans="2:62" x14ac:dyDescent="0.25">
      <c r="C90" s="61"/>
      <c r="D90" s="503"/>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4"/>
      <c r="BE90" s="44"/>
      <c r="BF90" s="189"/>
      <c r="BG90" s="356"/>
    </row>
    <row r="91" spans="2:62" x14ac:dyDescent="0.25">
      <c r="C91" s="61"/>
      <c r="D91" s="503"/>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4"/>
      <c r="BE91" s="44"/>
      <c r="BF91" s="189"/>
      <c r="BG91" s="356"/>
    </row>
    <row r="92" spans="2:62" x14ac:dyDescent="0.25">
      <c r="C92" s="61"/>
      <c r="D92" s="503"/>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4"/>
      <c r="BE92" s="44"/>
      <c r="BF92" s="189"/>
      <c r="BG92" s="356"/>
    </row>
    <row r="93" spans="2:62" x14ac:dyDescent="0.25">
      <c r="C93" s="61"/>
      <c r="D93" s="503"/>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4"/>
      <c r="BE93" s="44"/>
      <c r="BF93" s="189"/>
      <c r="BG93" s="356"/>
    </row>
    <row r="94" spans="2:62" x14ac:dyDescent="0.25">
      <c r="C94" s="61"/>
      <c r="D94" s="503"/>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4"/>
      <c r="BE94" s="44"/>
      <c r="BF94" s="189"/>
      <c r="BG94" s="356"/>
    </row>
    <row r="95" spans="2:62" x14ac:dyDescent="0.25">
      <c r="C95" s="61"/>
      <c r="D95" s="503"/>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4"/>
      <c r="BE95" s="44"/>
      <c r="BF95" s="189"/>
      <c r="BG95" s="356"/>
    </row>
    <row r="96" spans="2:62" x14ac:dyDescent="0.25">
      <c r="C96" s="61"/>
      <c r="D96" s="503"/>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189"/>
      <c r="BG96" s="356"/>
    </row>
    <row r="97" spans="2:62" x14ac:dyDescent="0.25">
      <c r="C97" s="61"/>
      <c r="D97" s="503"/>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4"/>
      <c r="BE97" s="44"/>
      <c r="BF97" s="189"/>
      <c r="BG97" s="356"/>
    </row>
    <row r="98" spans="2:62" x14ac:dyDescent="0.25">
      <c r="C98" s="61"/>
      <c r="D98" s="503"/>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4"/>
      <c r="BE98" s="44"/>
      <c r="BF98" s="189"/>
      <c r="BG98" s="356"/>
    </row>
    <row r="99" spans="2:62" x14ac:dyDescent="0.25">
      <c r="C99" s="61"/>
      <c r="D99" s="503"/>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4"/>
      <c r="BE99" s="44"/>
      <c r="BF99" s="189"/>
      <c r="BG99" s="356"/>
      <c r="BH99" s="357"/>
      <c r="BI99" s="357"/>
      <c r="BJ99" s="362"/>
    </row>
    <row r="100" spans="2:62" s="188" customFormat="1" x14ac:dyDescent="0.25">
      <c r="B100" s="43"/>
      <c r="C100" s="61"/>
      <c r="D100" s="503"/>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4"/>
      <c r="BE100" s="44"/>
      <c r="BF100" s="189"/>
      <c r="BG100" s="356"/>
      <c r="BH100" s="357"/>
      <c r="BI100" s="357"/>
      <c r="BJ100" s="357"/>
    </row>
    <row r="101" spans="2:62" s="188" customFormat="1" x14ac:dyDescent="0.25">
      <c r="B101" s="43"/>
      <c r="C101" s="61"/>
      <c r="D101" s="503"/>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4"/>
      <c r="BE101" s="44"/>
      <c r="BF101" s="189"/>
      <c r="BG101" s="356"/>
      <c r="BH101" s="357"/>
      <c r="BI101" s="357"/>
      <c r="BJ101" s="357"/>
    </row>
    <row r="102" spans="2:62" s="188" customFormat="1" x14ac:dyDescent="0.25">
      <c r="B102" s="43"/>
      <c r="C102" s="51"/>
      <c r="D102" s="499"/>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60"/>
      <c r="BG102" s="363"/>
      <c r="BH102" s="357"/>
      <c r="BI102" s="357"/>
      <c r="BJ102" s="357"/>
    </row>
    <row r="103" spans="2:62" s="188" customFormat="1" x14ac:dyDescent="0.25">
      <c r="B103" s="43"/>
      <c r="C103" s="51"/>
      <c r="D103" s="499"/>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60"/>
      <c r="BG103" s="363"/>
      <c r="BH103" s="357"/>
      <c r="BI103" s="357"/>
      <c r="BJ103" s="357"/>
    </row>
    <row r="104" spans="2:62" s="188" customFormat="1" x14ac:dyDescent="0.25">
      <c r="B104" s="43"/>
      <c r="C104" s="51"/>
      <c r="D104" s="499"/>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60"/>
      <c r="BG104" s="363"/>
      <c r="BH104" s="357"/>
      <c r="BI104" s="357"/>
      <c r="BJ104" s="357"/>
    </row>
    <row r="105" spans="2:62" s="188" customFormat="1" x14ac:dyDescent="0.25">
      <c r="B105" s="43"/>
      <c r="C105" s="51"/>
      <c r="D105" s="499"/>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60"/>
      <c r="BG105" s="363"/>
      <c r="BH105" s="357"/>
      <c r="BI105" s="357"/>
      <c r="BJ105" s="357"/>
    </row>
    <row r="106" spans="2:62" s="188" customFormat="1" x14ac:dyDescent="0.25">
      <c r="B106" s="43"/>
      <c r="C106" s="51"/>
      <c r="D106" s="499"/>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60"/>
      <c r="BG106" s="363"/>
      <c r="BH106" s="357"/>
      <c r="BI106" s="357"/>
      <c r="BJ106" s="357"/>
    </row>
    <row r="107" spans="2:62" s="188" customFormat="1" x14ac:dyDescent="0.25">
      <c r="B107" s="43"/>
      <c r="C107" s="51"/>
      <c r="D107" s="499"/>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60"/>
      <c r="BG107" s="363"/>
      <c r="BH107" s="357"/>
      <c r="BI107" s="357"/>
      <c r="BJ107" s="357"/>
    </row>
    <row r="108" spans="2:62" s="188" customFormat="1" x14ac:dyDescent="0.25">
      <c r="B108" s="43"/>
      <c r="C108" s="51"/>
      <c r="D108" s="499"/>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60"/>
      <c r="BG108" s="363"/>
      <c r="BH108" s="357"/>
      <c r="BI108" s="357"/>
      <c r="BJ108" s="357"/>
    </row>
    <row r="109" spans="2:62" s="188" customFormat="1" x14ac:dyDescent="0.25">
      <c r="B109" s="43"/>
      <c r="C109" s="51"/>
      <c r="D109" s="499"/>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60"/>
      <c r="BG109" s="363"/>
      <c r="BH109" s="357"/>
      <c r="BI109" s="357"/>
      <c r="BJ109" s="357"/>
    </row>
    <row r="110" spans="2:62" s="188" customFormat="1" x14ac:dyDescent="0.25">
      <c r="B110" s="43"/>
      <c r="C110" s="51"/>
      <c r="D110" s="499"/>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60"/>
      <c r="BG110" s="363"/>
      <c r="BH110" s="357"/>
      <c r="BI110" s="357"/>
      <c r="BJ110" s="357"/>
    </row>
    <row r="111" spans="2:62" s="188" customFormat="1" x14ac:dyDescent="0.25">
      <c r="B111" s="43"/>
      <c r="C111" s="51"/>
      <c r="D111" s="499"/>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60"/>
      <c r="BG111" s="363"/>
      <c r="BH111" s="357"/>
      <c r="BI111" s="357"/>
      <c r="BJ111" s="357"/>
    </row>
    <row r="112" spans="2:62" s="188" customFormat="1" x14ac:dyDescent="0.25">
      <c r="B112" s="43"/>
      <c r="C112" s="51"/>
      <c r="D112" s="499"/>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60"/>
      <c r="BG112" s="363"/>
      <c r="BH112" s="357"/>
      <c r="BI112" s="357"/>
      <c r="BJ112" s="357"/>
    </row>
    <row r="113" spans="2:62" s="188" customFormat="1" x14ac:dyDescent="0.25">
      <c r="B113" s="43"/>
      <c r="C113" s="51"/>
      <c r="D113" s="499"/>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60"/>
      <c r="BG113" s="363"/>
      <c r="BH113" s="357"/>
      <c r="BI113" s="357"/>
      <c r="BJ113" s="357"/>
    </row>
    <row r="114" spans="2:62" s="188" customFormat="1" x14ac:dyDescent="0.25">
      <c r="B114" s="43"/>
      <c r="C114" s="51"/>
      <c r="D114" s="499"/>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60"/>
      <c r="BG114" s="363"/>
      <c r="BH114" s="357"/>
      <c r="BI114" s="357"/>
      <c r="BJ114" s="357"/>
    </row>
    <row r="115" spans="2:62" s="188" customFormat="1" x14ac:dyDescent="0.25">
      <c r="B115" s="43"/>
      <c r="C115" s="61"/>
      <c r="D115" s="503"/>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4"/>
      <c r="BE115" s="44"/>
      <c r="BF115" s="189"/>
      <c r="BG115" s="356"/>
      <c r="BH115" s="357"/>
      <c r="BI115" s="357"/>
      <c r="BJ115" s="357"/>
    </row>
    <row r="116" spans="2:62" s="188" customFormat="1" x14ac:dyDescent="0.25">
      <c r="B116" s="43"/>
      <c r="C116" s="61"/>
      <c r="D116" s="503"/>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4"/>
      <c r="BE116" s="44"/>
      <c r="BF116" s="189"/>
      <c r="BG116" s="356"/>
      <c r="BH116" s="357"/>
      <c r="BI116" s="357"/>
      <c r="BJ116" s="357"/>
    </row>
    <row r="117" spans="2:62" s="188" customFormat="1" x14ac:dyDescent="0.25">
      <c r="B117" s="43"/>
      <c r="C117" s="61"/>
      <c r="D117" s="503"/>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4"/>
      <c r="BE117" s="44"/>
      <c r="BF117" s="189"/>
      <c r="BG117" s="356"/>
      <c r="BH117" s="357"/>
      <c r="BI117" s="357"/>
      <c r="BJ117" s="357"/>
    </row>
    <row r="118" spans="2:62" s="188" customFormat="1" x14ac:dyDescent="0.25">
      <c r="B118" s="43"/>
      <c r="C118" s="61"/>
      <c r="D118" s="503"/>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4"/>
      <c r="BE118" s="44"/>
      <c r="BF118" s="189"/>
      <c r="BG118" s="356"/>
      <c r="BH118" s="357"/>
      <c r="BI118" s="357"/>
      <c r="BJ118" s="357"/>
    </row>
    <row r="119" spans="2:62" s="188" customFormat="1" x14ac:dyDescent="0.25">
      <c r="B119" s="43"/>
      <c r="C119" s="61"/>
      <c r="D119" s="503"/>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4"/>
      <c r="BE119" s="44"/>
      <c r="BF119" s="189"/>
      <c r="BG119" s="356"/>
      <c r="BH119" s="357"/>
      <c r="BI119" s="357"/>
      <c r="BJ119" s="357"/>
    </row>
    <row r="120" spans="2:62" s="188" customFormat="1" x14ac:dyDescent="0.25">
      <c r="B120" s="43"/>
      <c r="C120" s="61"/>
      <c r="D120" s="503"/>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4"/>
      <c r="BE120" s="44"/>
      <c r="BF120" s="189"/>
      <c r="BG120" s="356"/>
      <c r="BH120" s="357"/>
      <c r="BI120" s="357"/>
      <c r="BJ120" s="357"/>
    </row>
    <row r="121" spans="2:62" s="188" customFormat="1" x14ac:dyDescent="0.25">
      <c r="B121" s="43"/>
      <c r="C121" s="61"/>
      <c r="D121" s="503"/>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4"/>
      <c r="BE121" s="44"/>
      <c r="BF121" s="189"/>
      <c r="BG121" s="356"/>
      <c r="BH121" s="357"/>
      <c r="BI121" s="357"/>
      <c r="BJ121" s="357"/>
    </row>
    <row r="122" spans="2:62" s="188" customFormat="1" x14ac:dyDescent="0.25">
      <c r="B122" s="43"/>
      <c r="C122" s="61"/>
      <c r="D122" s="503"/>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4"/>
      <c r="BE122" s="44"/>
      <c r="BF122" s="189"/>
      <c r="BG122" s="356"/>
      <c r="BH122" s="357"/>
      <c r="BI122" s="357"/>
      <c r="BJ122" s="357"/>
    </row>
    <row r="123" spans="2:62" s="188" customFormat="1" x14ac:dyDescent="0.25">
      <c r="B123" s="43"/>
      <c r="C123" s="61"/>
      <c r="D123" s="503"/>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4"/>
      <c r="BE123" s="44"/>
      <c r="BF123" s="189"/>
      <c r="BG123" s="356"/>
      <c r="BH123" s="357"/>
      <c r="BI123" s="357"/>
      <c r="BJ123" s="357"/>
    </row>
    <row r="124" spans="2:62" s="188" customFormat="1" x14ac:dyDescent="0.25">
      <c r="B124" s="43"/>
      <c r="C124" s="61"/>
      <c r="D124" s="503"/>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189"/>
      <c r="BG124" s="356"/>
      <c r="BH124" s="357"/>
      <c r="BI124" s="357"/>
      <c r="BJ124" s="357"/>
    </row>
    <row r="125" spans="2:62" s="188" customFormat="1" x14ac:dyDescent="0.25">
      <c r="B125" s="43"/>
      <c r="C125" s="61"/>
      <c r="D125" s="503"/>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4"/>
      <c r="BE125" s="44"/>
      <c r="BF125" s="189"/>
      <c r="BG125" s="356"/>
      <c r="BH125" s="357"/>
      <c r="BI125" s="357"/>
      <c r="BJ125" s="357"/>
    </row>
    <row r="126" spans="2:62" s="188" customFormat="1" x14ac:dyDescent="0.25">
      <c r="B126" s="43"/>
      <c r="C126" s="61"/>
      <c r="D126" s="503"/>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4"/>
      <c r="BE126" s="44"/>
      <c r="BF126" s="189"/>
      <c r="BG126" s="356"/>
      <c r="BH126" s="357"/>
      <c r="BI126" s="357"/>
      <c r="BJ126" s="357"/>
    </row>
    <row r="127" spans="2:62" s="188" customFormat="1" x14ac:dyDescent="0.25">
      <c r="B127" s="43"/>
      <c r="C127" s="61"/>
      <c r="D127" s="503"/>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4"/>
      <c r="BE127" s="44"/>
      <c r="BF127" s="189"/>
      <c r="BG127" s="356"/>
      <c r="BH127" s="357"/>
      <c r="BI127" s="357"/>
      <c r="BJ127" s="357"/>
    </row>
    <row r="128" spans="2:62" s="188" customFormat="1" x14ac:dyDescent="0.25">
      <c r="B128" s="43"/>
      <c r="C128" s="61"/>
      <c r="D128" s="503"/>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4"/>
      <c r="BE128" s="44"/>
      <c r="BF128" s="189"/>
      <c r="BG128" s="356"/>
      <c r="BH128" s="357"/>
      <c r="BI128" s="357"/>
      <c r="BJ128" s="357"/>
    </row>
    <row r="129" spans="2:62" s="188" customFormat="1" x14ac:dyDescent="0.25">
      <c r="B129" s="43"/>
      <c r="C129" s="61"/>
      <c r="D129" s="503"/>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189"/>
      <c r="BG129" s="356"/>
      <c r="BH129" s="357"/>
      <c r="BI129" s="357"/>
      <c r="BJ129" s="357"/>
    </row>
    <row r="130" spans="2:62" s="188" customFormat="1" x14ac:dyDescent="0.25">
      <c r="B130" s="43"/>
      <c r="C130" s="61"/>
      <c r="D130" s="503"/>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4"/>
      <c r="BE130" s="44"/>
      <c r="BF130" s="189"/>
      <c r="BG130" s="356"/>
      <c r="BH130" s="357"/>
      <c r="BI130" s="357"/>
      <c r="BJ130" s="357"/>
    </row>
    <row r="131" spans="2:62" s="188" customFormat="1" x14ac:dyDescent="0.25">
      <c r="B131" s="43"/>
      <c r="C131" s="61"/>
      <c r="D131" s="503"/>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4"/>
      <c r="BE131" s="44"/>
      <c r="BF131" s="189"/>
      <c r="BG131" s="356"/>
      <c r="BH131" s="357"/>
      <c r="BI131" s="357"/>
      <c r="BJ131" s="357"/>
    </row>
    <row r="132" spans="2:62" s="188" customFormat="1" x14ac:dyDescent="0.25">
      <c r="B132" s="43"/>
      <c r="C132" s="61"/>
      <c r="D132" s="503"/>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4"/>
      <c r="BE132" s="44"/>
      <c r="BF132" s="189"/>
      <c r="BG132" s="356"/>
      <c r="BH132" s="357"/>
      <c r="BI132" s="357"/>
      <c r="BJ132" s="357"/>
    </row>
    <row r="133" spans="2:62" s="188" customFormat="1" x14ac:dyDescent="0.25">
      <c r="B133" s="43"/>
      <c r="C133" s="61"/>
      <c r="D133" s="503"/>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4"/>
      <c r="BE133" s="44"/>
      <c r="BF133" s="189"/>
      <c r="BG133" s="356"/>
      <c r="BH133" s="357"/>
      <c r="BI133" s="357"/>
      <c r="BJ133" s="357"/>
    </row>
    <row r="134" spans="2:62" s="188" customFormat="1" x14ac:dyDescent="0.25">
      <c r="B134" s="43"/>
      <c r="C134" s="61"/>
      <c r="D134" s="503"/>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4"/>
      <c r="BE134" s="44"/>
      <c r="BF134" s="189"/>
      <c r="BG134" s="356"/>
      <c r="BH134" s="357"/>
      <c r="BI134" s="357"/>
      <c r="BJ134" s="357"/>
    </row>
    <row r="135" spans="2:62" s="188" customFormat="1" x14ac:dyDescent="0.25">
      <c r="B135" s="43"/>
      <c r="C135" s="61"/>
      <c r="D135" s="503"/>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4"/>
      <c r="BE135" s="44"/>
      <c r="BF135" s="189"/>
      <c r="BG135" s="356"/>
      <c r="BH135" s="357"/>
      <c r="BI135" s="357"/>
      <c r="BJ135" s="357"/>
    </row>
    <row r="136" spans="2:62" s="188" customFormat="1" x14ac:dyDescent="0.25">
      <c r="B136" s="43"/>
      <c r="C136" s="61"/>
      <c r="D136" s="503"/>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4"/>
      <c r="BE136" s="44"/>
      <c r="BF136" s="189"/>
      <c r="BG136" s="356"/>
      <c r="BH136" s="357"/>
      <c r="BI136" s="357"/>
      <c r="BJ136" s="357"/>
    </row>
    <row r="137" spans="2:62" s="188" customFormat="1" x14ac:dyDescent="0.25">
      <c r="B137" s="43"/>
      <c r="C137" s="61"/>
      <c r="D137" s="503"/>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4"/>
      <c r="BE137" s="44"/>
      <c r="BF137" s="189"/>
      <c r="BG137" s="356"/>
      <c r="BH137" s="357"/>
      <c r="BI137" s="357"/>
      <c r="BJ137" s="357"/>
    </row>
    <row r="138" spans="2:62" s="188" customFormat="1" x14ac:dyDescent="0.25">
      <c r="B138" s="43"/>
      <c r="C138" s="61"/>
      <c r="D138" s="503"/>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4"/>
      <c r="BE138" s="44"/>
      <c r="BF138" s="189"/>
      <c r="BG138" s="356"/>
      <c r="BH138" s="357"/>
      <c r="BI138" s="357"/>
      <c r="BJ138" s="357"/>
    </row>
    <row r="139" spans="2:62" s="188" customFormat="1" x14ac:dyDescent="0.25">
      <c r="B139" s="43"/>
      <c r="C139" s="61"/>
      <c r="D139" s="503"/>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4"/>
      <c r="BE139" s="44"/>
      <c r="BF139" s="189"/>
      <c r="BG139" s="356"/>
      <c r="BH139" s="357"/>
      <c r="BI139" s="357"/>
      <c r="BJ139" s="357"/>
    </row>
    <row r="140" spans="2:62" s="188" customFormat="1" x14ac:dyDescent="0.25">
      <c r="B140" s="43"/>
      <c r="C140" s="61"/>
      <c r="D140" s="503"/>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4"/>
      <c r="BE140" s="44"/>
      <c r="BF140" s="189"/>
      <c r="BG140" s="356"/>
      <c r="BH140" s="361"/>
      <c r="BI140" s="361"/>
      <c r="BJ140" s="357"/>
    </row>
    <row r="141" spans="2:62" x14ac:dyDescent="0.25">
      <c r="C141" s="61"/>
      <c r="D141" s="503"/>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4"/>
      <c r="BE141" s="44"/>
      <c r="BF141" s="189"/>
      <c r="BG141" s="356"/>
    </row>
    <row r="142" spans="2:62" x14ac:dyDescent="0.25">
      <c r="C142" s="61"/>
      <c r="D142" s="503"/>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4"/>
      <c r="BE142" s="44"/>
      <c r="BF142" s="189"/>
      <c r="BG142" s="356"/>
    </row>
    <row r="143" spans="2:62" x14ac:dyDescent="0.25">
      <c r="C143" s="61"/>
      <c r="D143" s="503"/>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4"/>
      <c r="BE143" s="44"/>
      <c r="BF143" s="189"/>
      <c r="BG143" s="356"/>
    </row>
    <row r="144" spans="2:62" x14ac:dyDescent="0.25">
      <c r="C144" s="61"/>
      <c r="D144" s="503"/>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4"/>
      <c r="BE144" s="44"/>
      <c r="BF144" s="189"/>
      <c r="BG144" s="356"/>
    </row>
    <row r="145" spans="1:59" x14ac:dyDescent="0.25">
      <c r="C145" s="61"/>
      <c r="D145" s="503"/>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4"/>
      <c r="BE145" s="44"/>
      <c r="BF145" s="189"/>
      <c r="BG145" s="356"/>
    </row>
    <row r="146" spans="1:59" x14ac:dyDescent="0.25">
      <c r="C146" s="61"/>
      <c r="D146" s="503"/>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4"/>
      <c r="BE146" s="44"/>
      <c r="BF146" s="189"/>
      <c r="BG146" s="356"/>
    </row>
    <row r="147" spans="1:59" x14ac:dyDescent="0.25">
      <c r="C147" s="61"/>
      <c r="D147" s="503"/>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4"/>
      <c r="BE147" s="44"/>
      <c r="BF147" s="189"/>
      <c r="BG147" s="356"/>
    </row>
    <row r="148" spans="1:59" x14ac:dyDescent="0.25">
      <c r="C148" s="61"/>
      <c r="D148" s="503"/>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4"/>
      <c r="BE148" s="44"/>
      <c r="BF148" s="189"/>
      <c r="BG148" s="356"/>
    </row>
    <row r="149" spans="1:59" x14ac:dyDescent="0.25">
      <c r="C149" s="61"/>
      <c r="D149" s="503"/>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4"/>
      <c r="BE149" s="44"/>
      <c r="BF149" s="189"/>
      <c r="BG149" s="356"/>
    </row>
    <row r="150" spans="1:59" x14ac:dyDescent="0.25">
      <c r="C150" s="61"/>
      <c r="D150" s="503"/>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4"/>
      <c r="BE150" s="44"/>
      <c r="BF150" s="189"/>
      <c r="BG150" s="356"/>
    </row>
    <row r="151" spans="1:59" x14ac:dyDescent="0.25">
      <c r="C151" s="61"/>
      <c r="D151" s="503"/>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4"/>
      <c r="BE151" s="44"/>
      <c r="BF151" s="189"/>
      <c r="BG151" s="356"/>
    </row>
    <row r="152" spans="1:59" x14ac:dyDescent="0.25">
      <c r="C152" s="61"/>
      <c r="D152" s="503"/>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189"/>
      <c r="BG152" s="356"/>
    </row>
    <row r="153" spans="1:59" s="361" customFormat="1" x14ac:dyDescent="0.25">
      <c r="A153" s="186"/>
      <c r="B153" s="43"/>
      <c r="C153" s="61"/>
      <c r="D153" s="503"/>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4"/>
      <c r="BE153" s="44"/>
      <c r="BF153" s="189"/>
      <c r="BG153" s="356"/>
    </row>
    <row r="154" spans="1:59" s="361" customFormat="1" x14ac:dyDescent="0.25">
      <c r="A154" s="186"/>
      <c r="B154" s="43"/>
      <c r="C154" s="61"/>
      <c r="D154" s="503"/>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4"/>
      <c r="BE154" s="44"/>
      <c r="BF154" s="189"/>
      <c r="BG154" s="356"/>
    </row>
    <row r="155" spans="1:59" s="361" customFormat="1" x14ac:dyDescent="0.25">
      <c r="A155" s="186"/>
      <c r="B155" s="43"/>
      <c r="C155" s="61"/>
      <c r="D155" s="503"/>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4"/>
      <c r="BE155" s="44"/>
      <c r="BF155" s="189"/>
      <c r="BG155" s="356"/>
    </row>
    <row r="156" spans="1:59" s="361" customFormat="1" x14ac:dyDescent="0.25">
      <c r="A156" s="186"/>
      <c r="B156" s="43"/>
      <c r="C156" s="61"/>
      <c r="D156" s="503"/>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4"/>
      <c r="BE156" s="44"/>
      <c r="BF156" s="189"/>
      <c r="BG156" s="356"/>
    </row>
    <row r="157" spans="1:59" s="361" customFormat="1" x14ac:dyDescent="0.25">
      <c r="A157" s="186"/>
      <c r="B157" s="43"/>
      <c r="C157" s="61"/>
      <c r="D157" s="503"/>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4"/>
      <c r="BE157" s="44"/>
      <c r="BF157" s="189"/>
      <c r="BG157" s="356"/>
    </row>
    <row r="158" spans="1:59" s="361" customFormat="1" x14ac:dyDescent="0.25">
      <c r="A158" s="186"/>
      <c r="B158" s="43"/>
      <c r="C158" s="61"/>
      <c r="D158" s="503"/>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4"/>
      <c r="BE158" s="44"/>
      <c r="BF158" s="189"/>
      <c r="BG158" s="356"/>
    </row>
    <row r="159" spans="1:59" s="361" customFormat="1" x14ac:dyDescent="0.25">
      <c r="A159" s="186"/>
      <c r="B159" s="43"/>
      <c r="C159" s="61"/>
      <c r="D159" s="503"/>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4"/>
      <c r="BE159" s="44"/>
      <c r="BF159" s="189"/>
      <c r="BG159" s="356"/>
    </row>
    <row r="160" spans="1:59" s="361" customFormat="1" x14ac:dyDescent="0.25">
      <c r="A160" s="186"/>
      <c r="B160" s="43"/>
      <c r="C160" s="61"/>
      <c r="D160" s="503"/>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4"/>
      <c r="BE160" s="44"/>
      <c r="BF160" s="189"/>
      <c r="BG160" s="356"/>
    </row>
    <row r="161" spans="1:59" s="361" customFormat="1" x14ac:dyDescent="0.25">
      <c r="A161" s="186"/>
      <c r="B161" s="43"/>
      <c r="C161" s="61"/>
      <c r="D161" s="503"/>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4"/>
      <c r="BE161" s="44"/>
      <c r="BF161" s="189"/>
      <c r="BG161" s="356"/>
    </row>
    <row r="162" spans="1:59" s="361" customFormat="1" x14ac:dyDescent="0.25">
      <c r="A162" s="186"/>
      <c r="B162" s="43"/>
      <c r="C162" s="61"/>
      <c r="D162" s="503"/>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4"/>
      <c r="BE162" s="44"/>
      <c r="BF162" s="189"/>
      <c r="BG162" s="356"/>
    </row>
    <row r="163" spans="1:59" s="361" customFormat="1" x14ac:dyDescent="0.25">
      <c r="A163" s="186"/>
      <c r="B163" s="43"/>
      <c r="C163" s="61"/>
      <c r="D163" s="503"/>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4"/>
      <c r="BE163" s="44"/>
      <c r="BF163" s="189"/>
      <c r="BG163" s="356"/>
    </row>
    <row r="164" spans="1:59" s="361" customFormat="1" x14ac:dyDescent="0.25">
      <c r="A164" s="186"/>
      <c r="B164" s="43"/>
      <c r="C164" s="61"/>
      <c r="D164" s="503"/>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4"/>
      <c r="BE164" s="44"/>
      <c r="BF164" s="189"/>
      <c r="BG164" s="356"/>
    </row>
    <row r="165" spans="1:59" s="361" customFormat="1" x14ac:dyDescent="0.25">
      <c r="A165" s="186"/>
      <c r="B165" s="43"/>
      <c r="C165" s="61"/>
      <c r="D165" s="503"/>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4"/>
      <c r="BE165" s="44"/>
      <c r="BF165" s="189"/>
      <c r="BG165" s="356"/>
    </row>
    <row r="166" spans="1:59" s="361" customFormat="1" x14ac:dyDescent="0.25">
      <c r="A166" s="186"/>
      <c r="B166" s="43"/>
      <c r="C166" s="61"/>
      <c r="D166" s="503"/>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4"/>
      <c r="BE166" s="44"/>
      <c r="BF166" s="189"/>
      <c r="BG166" s="356"/>
    </row>
    <row r="167" spans="1:59" s="361" customFormat="1" x14ac:dyDescent="0.25">
      <c r="A167" s="186"/>
      <c r="B167" s="43"/>
      <c r="C167" s="61"/>
      <c r="D167" s="503"/>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4"/>
      <c r="BE167" s="44"/>
      <c r="BF167" s="189"/>
      <c r="BG167" s="356"/>
    </row>
    <row r="168" spans="1:59" s="361" customFormat="1" x14ac:dyDescent="0.25">
      <c r="A168" s="186"/>
      <c r="B168" s="43"/>
      <c r="C168" s="61"/>
      <c r="D168" s="503"/>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4"/>
      <c r="BE168" s="44"/>
      <c r="BF168" s="189"/>
      <c r="BG168" s="356"/>
    </row>
    <row r="169" spans="1:59" s="361" customFormat="1" x14ac:dyDescent="0.25">
      <c r="A169" s="186"/>
      <c r="B169" s="43"/>
      <c r="C169" s="61"/>
      <c r="D169" s="503"/>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4"/>
      <c r="BE169" s="44"/>
      <c r="BF169" s="189"/>
      <c r="BG169" s="356"/>
    </row>
    <row r="170" spans="1:59" s="361" customFormat="1" x14ac:dyDescent="0.25">
      <c r="A170" s="186"/>
      <c r="B170" s="43"/>
      <c r="C170" s="61"/>
      <c r="D170" s="503"/>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4"/>
      <c r="BE170" s="44"/>
      <c r="BF170" s="189"/>
      <c r="BG170" s="356"/>
    </row>
    <row r="171" spans="1:59" s="361" customFormat="1" x14ac:dyDescent="0.25">
      <c r="A171" s="186"/>
      <c r="B171" s="43"/>
      <c r="C171" s="61"/>
      <c r="D171" s="503"/>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4"/>
      <c r="BE171" s="44"/>
      <c r="BF171" s="189"/>
      <c r="BG171" s="356"/>
    </row>
    <row r="172" spans="1:59" s="361" customFormat="1" x14ac:dyDescent="0.25">
      <c r="A172" s="186"/>
      <c r="B172" s="43"/>
      <c r="C172" s="61"/>
      <c r="D172" s="503"/>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4"/>
      <c r="BE172" s="44"/>
      <c r="BF172" s="189"/>
      <c r="BG172" s="356"/>
    </row>
    <row r="173" spans="1:59" s="361" customFormat="1" x14ac:dyDescent="0.25">
      <c r="A173" s="186"/>
      <c r="B173" s="43"/>
      <c r="C173" s="61"/>
      <c r="D173" s="503"/>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4"/>
      <c r="BE173" s="44"/>
      <c r="BF173" s="189"/>
      <c r="BG173" s="356"/>
    </row>
    <row r="174" spans="1:59" s="361" customFormat="1" x14ac:dyDescent="0.25">
      <c r="A174" s="186"/>
      <c r="B174" s="43"/>
      <c r="C174" s="61"/>
      <c r="D174" s="503"/>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4"/>
      <c r="BE174" s="44"/>
      <c r="BF174" s="189"/>
      <c r="BG174" s="356"/>
    </row>
    <row r="175" spans="1:59" s="361" customFormat="1" x14ac:dyDescent="0.25">
      <c r="A175" s="186"/>
      <c r="B175" s="43"/>
      <c r="C175" s="61"/>
      <c r="D175" s="503"/>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4"/>
      <c r="BE175" s="44"/>
      <c r="BF175" s="189"/>
      <c r="BG175" s="356"/>
    </row>
    <row r="176" spans="1:59" s="361" customFormat="1" x14ac:dyDescent="0.25">
      <c r="A176" s="186"/>
      <c r="B176" s="43"/>
      <c r="C176" s="61"/>
      <c r="D176" s="503"/>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4"/>
      <c r="BE176" s="44"/>
      <c r="BF176" s="189"/>
      <c r="BG176" s="356"/>
    </row>
    <row r="177" spans="1:61" s="361" customFormat="1" x14ac:dyDescent="0.25">
      <c r="A177" s="186"/>
      <c r="B177" s="43"/>
      <c r="C177" s="61"/>
      <c r="D177" s="503"/>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4"/>
      <c r="BE177" s="44"/>
      <c r="BF177" s="189"/>
      <c r="BG177" s="356"/>
    </row>
    <row r="178" spans="1:61" s="361" customFormat="1" x14ac:dyDescent="0.25">
      <c r="A178" s="186"/>
      <c r="B178" s="43"/>
      <c r="C178" s="61"/>
      <c r="D178" s="503"/>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4"/>
      <c r="BE178" s="44"/>
      <c r="BF178" s="189"/>
      <c r="BG178" s="356"/>
    </row>
    <row r="179" spans="1:61" s="361" customFormat="1" x14ac:dyDescent="0.25">
      <c r="A179" s="186"/>
      <c r="B179" s="43"/>
      <c r="C179" s="61"/>
      <c r="D179" s="503"/>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4"/>
      <c r="BE179" s="44"/>
      <c r="BF179" s="189"/>
      <c r="BG179" s="356"/>
    </row>
    <row r="180" spans="1:61" s="361" customFormat="1" x14ac:dyDescent="0.25">
      <c r="A180" s="186"/>
      <c r="B180" s="43"/>
      <c r="C180" s="61"/>
      <c r="D180" s="503"/>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4"/>
      <c r="BE180" s="44"/>
      <c r="BF180" s="189"/>
      <c r="BG180" s="356"/>
    </row>
    <row r="181" spans="1:61" s="361" customFormat="1" x14ac:dyDescent="0.25">
      <c r="A181" s="186"/>
      <c r="B181" s="43"/>
      <c r="C181" s="51"/>
      <c r="D181" s="499"/>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60"/>
      <c r="BG181" s="363"/>
    </row>
    <row r="182" spans="1:61" s="361" customFormat="1" x14ac:dyDescent="0.25">
      <c r="A182" s="186"/>
      <c r="B182" s="43"/>
      <c r="C182" s="51"/>
      <c r="D182" s="499"/>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60"/>
      <c r="BG182" s="363"/>
    </row>
    <row r="183" spans="1:61" s="361" customFormat="1" x14ac:dyDescent="0.25">
      <c r="A183" s="186"/>
      <c r="B183" s="43"/>
      <c r="C183" s="51"/>
      <c r="D183" s="499"/>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60"/>
      <c r="BG183" s="363"/>
    </row>
    <row r="184" spans="1:61" s="361" customFormat="1" x14ac:dyDescent="0.25">
      <c r="A184" s="186"/>
      <c r="B184" s="43"/>
      <c r="C184" s="51"/>
      <c r="D184" s="499"/>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60"/>
      <c r="BG184" s="363"/>
    </row>
    <row r="185" spans="1:61" x14ac:dyDescent="0.25">
      <c r="C185" s="51"/>
      <c r="D185" s="499"/>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60"/>
      <c r="BG185" s="363"/>
    </row>
    <row r="186" spans="1:61" x14ac:dyDescent="0.25">
      <c r="C186" s="51"/>
      <c r="D186" s="499"/>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60"/>
      <c r="BG186" s="363"/>
    </row>
    <row r="187" spans="1:61" x14ac:dyDescent="0.25">
      <c r="C187" s="51"/>
      <c r="D187" s="499"/>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60"/>
      <c r="BG187" s="363"/>
    </row>
    <row r="188" spans="1:61" x14ac:dyDescent="0.25">
      <c r="C188" s="51"/>
      <c r="D188" s="499"/>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60"/>
      <c r="BG188" s="363"/>
    </row>
    <row r="189" spans="1:61" x14ac:dyDescent="0.25">
      <c r="C189" s="51"/>
      <c r="D189" s="499"/>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60"/>
      <c r="BG189" s="363"/>
    </row>
    <row r="190" spans="1:61" x14ac:dyDescent="0.25">
      <c r="C190" s="51"/>
      <c r="D190" s="499"/>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60"/>
      <c r="BG190" s="363"/>
    </row>
    <row r="191" spans="1:61" x14ac:dyDescent="0.25">
      <c r="C191" s="51"/>
      <c r="D191" s="499"/>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60"/>
      <c r="BG191" s="363"/>
    </row>
    <row r="192" spans="1:61" x14ac:dyDescent="0.25">
      <c r="C192" s="51"/>
      <c r="D192" s="499"/>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60"/>
      <c r="BG192" s="363"/>
      <c r="BH192" s="357"/>
      <c r="BI192" s="357"/>
    </row>
    <row r="193" spans="2:62" s="188" customFormat="1" x14ac:dyDescent="0.25">
      <c r="B193" s="43"/>
      <c r="C193" s="51"/>
      <c r="D193" s="499"/>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60"/>
      <c r="BG193" s="363"/>
      <c r="BH193" s="357"/>
      <c r="BI193" s="357"/>
      <c r="BJ193" s="357"/>
    </row>
    <row r="194" spans="2:62" s="188" customFormat="1" x14ac:dyDescent="0.25">
      <c r="B194" s="43"/>
      <c r="C194" s="51"/>
      <c r="D194" s="499"/>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60"/>
      <c r="BG194" s="363"/>
      <c r="BH194" s="357"/>
      <c r="BI194" s="357"/>
      <c r="BJ194" s="357"/>
    </row>
    <row r="195" spans="2:62" s="188" customFormat="1" x14ac:dyDescent="0.25">
      <c r="B195" s="43"/>
      <c r="C195" s="51"/>
      <c r="D195" s="499"/>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60"/>
      <c r="BG195" s="363"/>
      <c r="BH195" s="357"/>
      <c r="BI195" s="357"/>
      <c r="BJ195" s="357"/>
    </row>
    <row r="196" spans="2:62" s="188" customFormat="1" x14ac:dyDescent="0.25">
      <c r="B196" s="43"/>
      <c r="C196" s="51"/>
      <c r="D196" s="499"/>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60"/>
      <c r="BG196" s="363"/>
      <c r="BH196" s="357"/>
      <c r="BI196" s="357"/>
      <c r="BJ196" s="357"/>
    </row>
    <row r="197" spans="2:62" s="188" customFormat="1" x14ac:dyDescent="0.25">
      <c r="B197" s="43"/>
      <c r="C197" s="51"/>
      <c r="D197" s="499"/>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60"/>
      <c r="BG197" s="363"/>
      <c r="BH197" s="357"/>
      <c r="BI197" s="357"/>
      <c r="BJ197" s="357"/>
    </row>
    <row r="198" spans="2:62" s="188" customFormat="1" x14ac:dyDescent="0.25">
      <c r="B198" s="43"/>
      <c r="C198" s="51"/>
      <c r="D198" s="499"/>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60"/>
      <c r="BG198" s="363"/>
      <c r="BH198" s="357"/>
      <c r="BI198" s="357"/>
      <c r="BJ198" s="357"/>
    </row>
    <row r="199" spans="2:62" s="188" customFormat="1" x14ac:dyDescent="0.25">
      <c r="B199" s="43"/>
      <c r="C199" s="52"/>
      <c r="D199" s="504"/>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62"/>
      <c r="BG199" s="363"/>
      <c r="BH199" s="357"/>
      <c r="BI199" s="357"/>
      <c r="BJ199" s="357"/>
    </row>
    <row r="200" spans="2:62"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363"/>
      <c r="BH200" s="357"/>
      <c r="BI200" s="357"/>
      <c r="BJ200" s="357"/>
    </row>
    <row r="201" spans="2:62"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363"/>
      <c r="BH201" s="357"/>
      <c r="BI201" s="357"/>
      <c r="BJ201" s="357"/>
    </row>
    <row r="202" spans="2:62"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363"/>
      <c r="BH202" s="357"/>
      <c r="BI202" s="357"/>
      <c r="BJ202" s="357"/>
    </row>
    <row r="203" spans="2:62"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363"/>
      <c r="BH203" s="357"/>
      <c r="BI203" s="357"/>
      <c r="BJ203" s="357"/>
    </row>
    <row r="204" spans="2:62"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363"/>
      <c r="BH204" s="357"/>
      <c r="BI204" s="357"/>
      <c r="BJ204" s="357"/>
    </row>
    <row r="205" spans="2:62"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363"/>
      <c r="BH205" s="357"/>
      <c r="BI205" s="357"/>
      <c r="BJ205" s="357"/>
    </row>
    <row r="206" spans="2:62"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363"/>
      <c r="BH206" s="357"/>
      <c r="BI206" s="357"/>
      <c r="BJ206" s="357"/>
    </row>
    <row r="207" spans="2:62"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363"/>
      <c r="BH207" s="357"/>
      <c r="BI207" s="357"/>
      <c r="BJ207" s="357"/>
    </row>
    <row r="208" spans="2:62"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363"/>
      <c r="BH208" s="357"/>
      <c r="BI208" s="357"/>
      <c r="BJ208" s="357"/>
    </row>
    <row r="209" spans="2:62"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363"/>
      <c r="BH209" s="357"/>
      <c r="BI209" s="357"/>
      <c r="BJ209" s="357"/>
    </row>
    <row r="210" spans="2:62"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363"/>
      <c r="BH210" s="357"/>
      <c r="BI210" s="357"/>
      <c r="BJ210" s="357"/>
    </row>
    <row r="211" spans="2:62"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363"/>
      <c r="BH211" s="357"/>
      <c r="BI211" s="357"/>
      <c r="BJ211" s="357"/>
    </row>
    <row r="212" spans="2:62"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363"/>
      <c r="BH212" s="357"/>
      <c r="BI212" s="357"/>
      <c r="BJ212" s="357"/>
    </row>
    <row r="213" spans="2:62"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363"/>
      <c r="BH213" s="357"/>
      <c r="BI213" s="357"/>
      <c r="BJ213" s="357"/>
    </row>
    <row r="214" spans="2:62"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363"/>
      <c r="BH214" s="357"/>
      <c r="BI214" s="357"/>
      <c r="BJ214" s="357"/>
    </row>
    <row r="215" spans="2:62"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363"/>
      <c r="BH215" s="357"/>
      <c r="BI215" s="357"/>
      <c r="BJ215" s="357"/>
    </row>
    <row r="216" spans="2:62"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363"/>
      <c r="BH216" s="357"/>
      <c r="BI216" s="357"/>
      <c r="BJ216" s="357"/>
    </row>
    <row r="217" spans="2:62"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363"/>
      <c r="BH217" s="357"/>
      <c r="BI217" s="357"/>
      <c r="BJ217" s="357"/>
    </row>
    <row r="218" spans="2:62"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363"/>
      <c r="BH218" s="357"/>
      <c r="BI218" s="357"/>
      <c r="BJ218" s="357"/>
    </row>
    <row r="219" spans="2:62"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363"/>
      <c r="BH219" s="357"/>
      <c r="BI219" s="357"/>
      <c r="BJ219" s="357"/>
    </row>
    <row r="220" spans="2:62"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363"/>
      <c r="BH220" s="357"/>
      <c r="BI220" s="357"/>
      <c r="BJ220" s="357"/>
    </row>
    <row r="221" spans="2:62"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363"/>
      <c r="BH221" s="357"/>
      <c r="BI221" s="357"/>
      <c r="BJ221" s="357"/>
    </row>
    <row r="222" spans="2:62"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363"/>
      <c r="BH222" s="357"/>
      <c r="BI222" s="357"/>
      <c r="BJ222" s="357"/>
    </row>
    <row r="223" spans="2:62"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363"/>
      <c r="BH223" s="357"/>
      <c r="BI223" s="357"/>
      <c r="BJ223" s="357"/>
    </row>
    <row r="224" spans="2:62"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363"/>
      <c r="BH224" s="357"/>
      <c r="BI224" s="357"/>
      <c r="BJ224" s="357"/>
    </row>
    <row r="225" spans="2:62"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363"/>
      <c r="BH225" s="357"/>
      <c r="BI225" s="357"/>
      <c r="BJ225" s="357"/>
    </row>
    <row r="226" spans="2:62"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363"/>
      <c r="BH226" s="357"/>
      <c r="BI226" s="357"/>
      <c r="BJ226" s="357"/>
    </row>
    <row r="227" spans="2:62"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363"/>
      <c r="BH227" s="357"/>
      <c r="BI227" s="357"/>
      <c r="BJ227" s="357"/>
    </row>
    <row r="228" spans="2:62"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363"/>
      <c r="BH228" s="357"/>
      <c r="BI228" s="357"/>
      <c r="BJ228" s="357"/>
    </row>
    <row r="229" spans="2:62"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363"/>
      <c r="BH229" s="357"/>
      <c r="BI229" s="357"/>
      <c r="BJ229" s="357"/>
    </row>
    <row r="230" spans="2:62"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363"/>
      <c r="BH230" s="357"/>
      <c r="BI230" s="357"/>
      <c r="BJ230" s="357"/>
    </row>
    <row r="231" spans="2:62"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363"/>
      <c r="BH231" s="357"/>
      <c r="BI231" s="357"/>
      <c r="BJ231" s="357"/>
    </row>
    <row r="232" spans="2:62"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363"/>
      <c r="BH232" s="357"/>
      <c r="BI232" s="357"/>
      <c r="BJ232" s="357"/>
    </row>
    <row r="233" spans="2:62"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363"/>
      <c r="BH233" s="357"/>
      <c r="BI233" s="357"/>
      <c r="BJ233" s="357"/>
    </row>
    <row r="234" spans="2:62"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363"/>
      <c r="BH234" s="357"/>
      <c r="BI234" s="357"/>
      <c r="BJ234" s="357"/>
    </row>
    <row r="235" spans="2:62"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363"/>
      <c r="BH235" s="357"/>
      <c r="BI235" s="357"/>
      <c r="BJ235" s="357"/>
    </row>
    <row r="236" spans="2:62"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363"/>
      <c r="BH236" s="357"/>
      <c r="BI236" s="357"/>
      <c r="BJ236" s="357"/>
    </row>
    <row r="237" spans="2:62"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363"/>
      <c r="BH237" s="357"/>
      <c r="BI237" s="357"/>
      <c r="BJ237" s="357"/>
    </row>
    <row r="238" spans="2:62"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363"/>
      <c r="BH238" s="357"/>
      <c r="BI238" s="357"/>
      <c r="BJ238" s="357"/>
    </row>
    <row r="239" spans="2:62"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363"/>
      <c r="BH239" s="357"/>
      <c r="BI239" s="357"/>
      <c r="BJ239" s="357"/>
    </row>
    <row r="240" spans="2:62"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363"/>
      <c r="BH240" s="357"/>
      <c r="BI240" s="357"/>
      <c r="BJ240" s="357"/>
    </row>
    <row r="241" spans="2:62"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363"/>
      <c r="BH241" s="357"/>
      <c r="BI241" s="357"/>
      <c r="BJ241" s="357"/>
    </row>
    <row r="242" spans="2:62"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363"/>
      <c r="BH242" s="357"/>
      <c r="BI242" s="357"/>
      <c r="BJ242" s="357"/>
    </row>
    <row r="243" spans="2:62"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363"/>
      <c r="BH243" s="357"/>
      <c r="BI243" s="357"/>
      <c r="BJ243" s="357"/>
    </row>
    <row r="244" spans="2:62"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363"/>
      <c r="BH244" s="357"/>
      <c r="BI244" s="357"/>
      <c r="BJ244" s="357"/>
    </row>
    <row r="245" spans="2:62"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363"/>
      <c r="BH245" s="357"/>
      <c r="BI245" s="357"/>
      <c r="BJ245" s="357"/>
    </row>
    <row r="246" spans="2:62" s="188" customFormat="1" x14ac:dyDescent="0.25">
      <c r="B246" s="43"/>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363"/>
      <c r="BH246" s="357"/>
      <c r="BI246" s="357"/>
      <c r="BJ246" s="357"/>
    </row>
    <row r="247" spans="2:62" s="188" customFormat="1" x14ac:dyDescent="0.25">
      <c r="B247" s="43"/>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363"/>
      <c r="BH247" s="357"/>
      <c r="BI247" s="357"/>
      <c r="BJ247" s="357"/>
    </row>
    <row r="248" spans="2:62" s="188" customFormat="1" x14ac:dyDescent="0.25">
      <c r="B248" s="43"/>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363"/>
      <c r="BH248" s="357"/>
      <c r="BI248" s="357"/>
      <c r="BJ248" s="357"/>
    </row>
    <row r="249" spans="2:62" s="188" customFormat="1" x14ac:dyDescent="0.25">
      <c r="B249" s="43"/>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363"/>
      <c r="BH249" s="357"/>
      <c r="BI249" s="357"/>
      <c r="BJ249" s="357"/>
    </row>
    <row r="250" spans="2:62" s="188" customFormat="1" x14ac:dyDescent="0.25">
      <c r="B250" s="43"/>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363"/>
      <c r="BH250" s="357"/>
      <c r="BI250" s="357"/>
      <c r="BJ250" s="357"/>
    </row>
    <row r="251" spans="2:62" s="188" customFormat="1" x14ac:dyDescent="0.25">
      <c r="B251" s="43"/>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363"/>
      <c r="BH251" s="357"/>
      <c r="BI251" s="357"/>
      <c r="BJ251" s="357"/>
    </row>
    <row r="252" spans="2:62" s="188" customFormat="1" x14ac:dyDescent="0.25">
      <c r="B252" s="43"/>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363"/>
      <c r="BH252" s="357"/>
      <c r="BI252" s="357"/>
      <c r="BJ252" s="357"/>
    </row>
    <row r="253" spans="2:62" s="188" customFormat="1" x14ac:dyDescent="0.25">
      <c r="B253" s="43"/>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363"/>
      <c r="BH253" s="357"/>
      <c r="BI253" s="357"/>
      <c r="BJ253" s="357"/>
    </row>
    <row r="254" spans="2:62" s="188" customFormat="1" x14ac:dyDescent="0.25">
      <c r="B254" s="43"/>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363"/>
      <c r="BH254" s="357"/>
      <c r="BI254" s="357"/>
      <c r="BJ254" s="357"/>
    </row>
    <row r="255" spans="2:62" s="188" customFormat="1" x14ac:dyDescent="0.25">
      <c r="B255" s="43"/>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363"/>
      <c r="BH255" s="357"/>
      <c r="BI255" s="357"/>
      <c r="BJ255" s="357"/>
    </row>
    <row r="256" spans="2:62" s="188" customFormat="1" x14ac:dyDescent="0.25">
      <c r="B256" s="43"/>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363"/>
      <c r="BH256" s="357"/>
      <c r="BI256" s="357"/>
      <c r="BJ256" s="357"/>
    </row>
    <row r="257" spans="2:62" s="188" customFormat="1" x14ac:dyDescent="0.25">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363"/>
      <c r="BH257" s="357"/>
      <c r="BI257" s="357"/>
      <c r="BJ257" s="357"/>
    </row>
    <row r="258" spans="2:62" s="188" customFormat="1" x14ac:dyDescent="0.25">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363"/>
      <c r="BH258" s="357"/>
      <c r="BI258" s="357"/>
      <c r="BJ258" s="357"/>
    </row>
    <row r="259" spans="2:62" s="188" customFormat="1" x14ac:dyDescent="0.25">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363"/>
      <c r="BH259" s="357"/>
      <c r="BI259" s="357"/>
      <c r="BJ259" s="357"/>
    </row>
    <row r="260" spans="2:62" s="188" customFormat="1" x14ac:dyDescent="0.25">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363"/>
      <c r="BH260" s="357"/>
      <c r="BI260" s="357"/>
      <c r="BJ260" s="357"/>
    </row>
    <row r="261" spans="2:62" s="188" customFormat="1" x14ac:dyDescent="0.25">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363"/>
      <c r="BH261" s="357"/>
      <c r="BI261" s="357"/>
      <c r="BJ261" s="357"/>
    </row>
    <row r="262" spans="2:62" s="188" customFormat="1" x14ac:dyDescent="0.25">
      <c r="B262" s="43"/>
      <c r="C262" s="187"/>
      <c r="D262" s="187"/>
      <c r="E262" s="187"/>
      <c r="F262" s="187"/>
      <c r="G262" s="187"/>
      <c r="H262" s="187"/>
      <c r="I262" s="187"/>
      <c r="J262" s="187"/>
      <c r="K262" s="187"/>
      <c r="L262" s="187"/>
      <c r="M262" s="187"/>
      <c r="N262" s="187"/>
      <c r="O262" s="187"/>
      <c r="P262" s="187"/>
      <c r="Q262" s="187"/>
      <c r="R262" s="187"/>
      <c r="S262" s="187"/>
      <c r="T262" s="187"/>
      <c r="U262" s="187"/>
      <c r="V262" s="187"/>
      <c r="W262" s="187"/>
      <c r="X262" s="187"/>
      <c r="Y262" s="187"/>
      <c r="Z262" s="187"/>
      <c r="AA262" s="187"/>
      <c r="AB262" s="187"/>
      <c r="AC262" s="187"/>
      <c r="AD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87"/>
      <c r="AY262" s="187"/>
      <c r="AZ262" s="187"/>
      <c r="BA262" s="187"/>
      <c r="BB262" s="187"/>
      <c r="BC262" s="187"/>
      <c r="BD262" s="187"/>
      <c r="BE262" s="187"/>
      <c r="BF262" s="187"/>
      <c r="BG262" s="363"/>
      <c r="BH262" s="357"/>
      <c r="BI262" s="357"/>
      <c r="BJ262" s="357"/>
    </row>
    <row r="263" spans="2:62" s="188" customFormat="1" x14ac:dyDescent="0.25">
      <c r="B263" s="43"/>
      <c r="C263" s="187"/>
      <c r="D263" s="187"/>
      <c r="E263" s="187"/>
      <c r="F263" s="187"/>
      <c r="G263" s="187"/>
      <c r="H263" s="187"/>
      <c r="I263" s="187"/>
      <c r="J263" s="187"/>
      <c r="K263" s="187"/>
      <c r="L263" s="187"/>
      <c r="M263" s="187"/>
      <c r="N263" s="187"/>
      <c r="O263" s="187"/>
      <c r="P263" s="187"/>
      <c r="Q263" s="187"/>
      <c r="R263" s="187"/>
      <c r="S263" s="187"/>
      <c r="T263" s="187"/>
      <c r="U263" s="187"/>
      <c r="V263" s="187"/>
      <c r="W263" s="187"/>
      <c r="X263" s="187"/>
      <c r="Y263" s="187"/>
      <c r="Z263" s="187"/>
      <c r="AA263" s="187"/>
      <c r="AB263" s="187"/>
      <c r="AC263" s="187"/>
      <c r="AD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87"/>
      <c r="AY263" s="187"/>
      <c r="AZ263" s="187"/>
      <c r="BA263" s="187"/>
      <c r="BB263" s="187"/>
      <c r="BC263" s="187"/>
      <c r="BD263" s="187"/>
      <c r="BE263" s="187"/>
      <c r="BF263" s="187"/>
      <c r="BG263" s="363"/>
      <c r="BH263" s="357"/>
      <c r="BI263" s="357"/>
      <c r="BJ263" s="357"/>
    </row>
    <row r="264" spans="2:62" s="188" customFormat="1" x14ac:dyDescent="0.25">
      <c r="B264" s="43"/>
      <c r="C264" s="187"/>
      <c r="D264" s="187"/>
      <c r="E264" s="187"/>
      <c r="F264" s="187"/>
      <c r="G264" s="187"/>
      <c r="H264" s="187"/>
      <c r="I264" s="187"/>
      <c r="J264" s="187"/>
      <c r="K264" s="187"/>
      <c r="L264" s="187"/>
      <c r="M264" s="187"/>
      <c r="N264" s="187"/>
      <c r="O264" s="187"/>
      <c r="P264" s="187"/>
      <c r="Q264" s="187"/>
      <c r="R264" s="187"/>
      <c r="S264" s="187"/>
      <c r="T264" s="187"/>
      <c r="U264" s="187"/>
      <c r="V264" s="187"/>
      <c r="W264" s="187"/>
      <c r="X264" s="187"/>
      <c r="Y264" s="187"/>
      <c r="Z264" s="187"/>
      <c r="AA264" s="187"/>
      <c r="AB264" s="187"/>
      <c r="AC264" s="187"/>
      <c r="AD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87"/>
      <c r="AY264" s="187"/>
      <c r="AZ264" s="187"/>
      <c r="BA264" s="187"/>
      <c r="BB264" s="187"/>
      <c r="BC264" s="187"/>
      <c r="BD264" s="187"/>
      <c r="BE264" s="187"/>
      <c r="BF264" s="187"/>
      <c r="BG264" s="363"/>
      <c r="BH264" s="357"/>
      <c r="BI264" s="357"/>
      <c r="BJ264" s="357"/>
    </row>
    <row r="265" spans="2:62" s="188" customFormat="1" x14ac:dyDescent="0.25">
      <c r="B265" s="43"/>
      <c r="C265" s="187"/>
      <c r="D265" s="187"/>
      <c r="E265" s="187"/>
      <c r="F265" s="187"/>
      <c r="G265" s="187"/>
      <c r="H265" s="187"/>
      <c r="I265" s="187"/>
      <c r="J265" s="187"/>
      <c r="K265" s="187"/>
      <c r="L265" s="187"/>
      <c r="M265" s="187"/>
      <c r="N265" s="187"/>
      <c r="O265" s="187"/>
      <c r="P265" s="187"/>
      <c r="Q265" s="187"/>
      <c r="R265" s="187"/>
      <c r="S265" s="187"/>
      <c r="T265" s="187"/>
      <c r="U265" s="187"/>
      <c r="V265" s="187"/>
      <c r="W265" s="187"/>
      <c r="X265" s="187"/>
      <c r="Y265" s="187"/>
      <c r="Z265" s="187"/>
      <c r="AA265" s="187"/>
      <c r="AB265" s="187"/>
      <c r="AC265" s="187"/>
      <c r="AD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87"/>
      <c r="AY265" s="187"/>
      <c r="AZ265" s="187"/>
      <c r="BA265" s="187"/>
      <c r="BB265" s="187"/>
      <c r="BC265" s="187"/>
      <c r="BD265" s="187"/>
      <c r="BE265" s="187"/>
      <c r="BF265" s="187"/>
      <c r="BG265" s="363"/>
      <c r="BH265" s="357"/>
      <c r="BI265" s="357"/>
      <c r="BJ265" s="357"/>
    </row>
    <row r="266" spans="2:62" s="188" customFormat="1" x14ac:dyDescent="0.25">
      <c r="B266" s="43"/>
      <c r="C266" s="187"/>
      <c r="D266" s="187"/>
      <c r="E266" s="187"/>
      <c r="F266" s="187"/>
      <c r="G266" s="187"/>
      <c r="H266" s="187"/>
      <c r="I266" s="187"/>
      <c r="J266" s="187"/>
      <c r="K266" s="187"/>
      <c r="L266" s="187"/>
      <c r="M266" s="187"/>
      <c r="N266" s="187"/>
      <c r="O266" s="187"/>
      <c r="P266" s="187"/>
      <c r="Q266" s="187"/>
      <c r="R266" s="187"/>
      <c r="S266" s="187"/>
      <c r="T266" s="187"/>
      <c r="U266" s="187"/>
      <c r="V266" s="187"/>
      <c r="W266" s="187"/>
      <c r="X266" s="187"/>
      <c r="Y266" s="187"/>
      <c r="Z266" s="187"/>
      <c r="AA266" s="187"/>
      <c r="AB266" s="187"/>
      <c r="AC266" s="187"/>
      <c r="AD266" s="187"/>
      <c r="AE266" s="187"/>
      <c r="AF266" s="187"/>
      <c r="AG266" s="187"/>
      <c r="AH266" s="187"/>
      <c r="AI266" s="187"/>
      <c r="AJ266" s="187"/>
      <c r="AK266" s="187"/>
      <c r="AL266" s="187"/>
      <c r="AM266" s="187"/>
      <c r="AN266" s="187"/>
      <c r="AO266" s="187"/>
      <c r="AP266" s="187"/>
      <c r="AQ266" s="187"/>
      <c r="AR266" s="187"/>
      <c r="AS266" s="187"/>
      <c r="AT266" s="187"/>
      <c r="AU266" s="187"/>
      <c r="AV266" s="187"/>
      <c r="AW266" s="187"/>
      <c r="AX266" s="187"/>
      <c r="AY266" s="187"/>
      <c r="AZ266" s="187"/>
      <c r="BA266" s="187"/>
      <c r="BB266" s="187"/>
      <c r="BC266" s="187"/>
      <c r="BD266" s="187"/>
      <c r="BE266" s="187"/>
      <c r="BF266" s="187"/>
      <c r="BG266" s="363"/>
      <c r="BH266" s="361"/>
      <c r="BI266" s="361"/>
      <c r="BJ266" s="357"/>
    </row>
    <row r="267" spans="2:62" x14ac:dyDescent="0.25">
      <c r="C267" s="187"/>
      <c r="D267" s="187"/>
      <c r="E267" s="187"/>
      <c r="F267" s="187"/>
      <c r="G267" s="187"/>
      <c r="H267" s="187"/>
      <c r="I267" s="187"/>
      <c r="J267" s="187"/>
      <c r="K267" s="187"/>
      <c r="L267" s="187"/>
      <c r="M267" s="187"/>
      <c r="N267" s="187"/>
      <c r="O267" s="187"/>
      <c r="P267" s="187"/>
      <c r="Q267" s="187"/>
      <c r="R267" s="187"/>
      <c r="S267" s="187"/>
      <c r="T267" s="187"/>
      <c r="U267" s="187"/>
      <c r="V267" s="187"/>
      <c r="W267" s="187"/>
      <c r="X267" s="187"/>
      <c r="Y267" s="187"/>
      <c r="Z267" s="187"/>
      <c r="AA267" s="187"/>
      <c r="AB267" s="187"/>
      <c r="AC267" s="187"/>
      <c r="AD267" s="187"/>
      <c r="AE267" s="187"/>
      <c r="AF267" s="187"/>
      <c r="AG267" s="187"/>
      <c r="AH267" s="187"/>
      <c r="AI267" s="187"/>
      <c r="AJ267" s="187"/>
      <c r="AK267" s="187"/>
      <c r="AL267" s="187"/>
      <c r="AM267" s="187"/>
      <c r="AN267" s="187"/>
      <c r="AO267" s="187"/>
      <c r="AP267" s="187"/>
      <c r="AQ267" s="187"/>
      <c r="AR267" s="187"/>
      <c r="AS267" s="187"/>
      <c r="AT267" s="187"/>
      <c r="AU267" s="187"/>
      <c r="AV267" s="187"/>
      <c r="AW267" s="187"/>
      <c r="AX267" s="187"/>
      <c r="AY267" s="187"/>
      <c r="AZ267" s="187"/>
      <c r="BA267" s="187"/>
      <c r="BB267" s="187"/>
      <c r="BC267" s="187"/>
      <c r="BD267" s="187"/>
      <c r="BE267" s="187"/>
      <c r="BF267" s="187"/>
      <c r="BG267" s="363"/>
    </row>
    <row r="268" spans="2:62" x14ac:dyDescent="0.25">
      <c r="C268" s="187"/>
      <c r="D268" s="187"/>
      <c r="E268" s="187"/>
      <c r="F268" s="187"/>
      <c r="G268" s="187"/>
      <c r="H268" s="187"/>
      <c r="I268" s="187"/>
      <c r="J268" s="187"/>
      <c r="K268" s="187"/>
      <c r="L268" s="187"/>
      <c r="M268" s="187"/>
      <c r="N268" s="187"/>
      <c r="O268" s="187"/>
      <c r="P268" s="187"/>
      <c r="Q268" s="187"/>
      <c r="R268" s="187"/>
      <c r="S268" s="187"/>
      <c r="T268" s="187"/>
      <c r="U268" s="187"/>
      <c r="V268" s="187"/>
      <c r="W268" s="187"/>
      <c r="X268" s="187"/>
      <c r="Y268" s="187"/>
      <c r="Z268" s="187"/>
      <c r="AA268" s="187"/>
      <c r="AB268" s="187"/>
      <c r="AC268" s="187"/>
      <c r="AD268" s="187"/>
      <c r="AE268" s="187"/>
      <c r="AF268" s="187"/>
      <c r="AG268" s="187"/>
      <c r="AH268" s="187"/>
      <c r="AI268" s="187"/>
      <c r="AJ268" s="187"/>
      <c r="AK268" s="187"/>
      <c r="AL268" s="187"/>
      <c r="AM268" s="187"/>
      <c r="AN268" s="187"/>
      <c r="AO268" s="187"/>
      <c r="AP268" s="187"/>
      <c r="AQ268" s="187"/>
      <c r="AR268" s="187"/>
      <c r="AS268" s="187"/>
      <c r="AT268" s="187"/>
      <c r="AU268" s="187"/>
      <c r="AV268" s="187"/>
      <c r="AW268" s="187"/>
      <c r="AX268" s="187"/>
      <c r="AY268" s="187"/>
      <c r="AZ268" s="187"/>
      <c r="BA268" s="187"/>
      <c r="BB268" s="187"/>
      <c r="BC268" s="187"/>
      <c r="BD268" s="187"/>
      <c r="BE268" s="187"/>
      <c r="BF268" s="187"/>
      <c r="BG268" s="363"/>
    </row>
    <row r="269" spans="2:62" x14ac:dyDescent="0.25">
      <c r="C269" s="187"/>
      <c r="D269" s="187"/>
      <c r="E269" s="187"/>
      <c r="F269" s="187"/>
      <c r="G269" s="187"/>
      <c r="H269" s="187"/>
      <c r="I269" s="187"/>
      <c r="J269" s="187"/>
      <c r="K269" s="187"/>
      <c r="L269" s="187"/>
      <c r="M269" s="187"/>
      <c r="N269" s="187"/>
      <c r="O269" s="187"/>
      <c r="P269" s="187"/>
      <c r="Q269" s="187"/>
      <c r="R269" s="187"/>
      <c r="S269" s="187"/>
      <c r="T269" s="187"/>
      <c r="U269" s="187"/>
      <c r="V269" s="187"/>
      <c r="W269" s="187"/>
      <c r="X269" s="187"/>
      <c r="Y269" s="187"/>
      <c r="Z269" s="187"/>
      <c r="AA269" s="187"/>
      <c r="AB269" s="187"/>
      <c r="AC269" s="187"/>
      <c r="AD269" s="187"/>
      <c r="AE269" s="187"/>
      <c r="AF269" s="187"/>
      <c r="AG269" s="187"/>
      <c r="AH269" s="187"/>
      <c r="AI269" s="187"/>
      <c r="AJ269" s="187"/>
      <c r="AK269" s="187"/>
      <c r="AL269" s="187"/>
      <c r="AM269" s="187"/>
      <c r="AN269" s="187"/>
      <c r="AO269" s="187"/>
      <c r="AP269" s="187"/>
      <c r="AQ269" s="187"/>
      <c r="AR269" s="187"/>
      <c r="AS269" s="187"/>
      <c r="AT269" s="187"/>
      <c r="AU269" s="187"/>
      <c r="AV269" s="187"/>
      <c r="AW269" s="187"/>
      <c r="AX269" s="187"/>
      <c r="AY269" s="187"/>
      <c r="AZ269" s="187"/>
      <c r="BA269" s="187"/>
      <c r="BB269" s="187"/>
      <c r="BC269" s="187"/>
      <c r="BD269" s="187"/>
      <c r="BE269" s="187"/>
      <c r="BF269" s="187"/>
      <c r="BG269" s="363"/>
    </row>
    <row r="270" spans="2:62" x14ac:dyDescent="0.25">
      <c r="C270" s="187"/>
      <c r="D270" s="187"/>
      <c r="E270" s="187"/>
      <c r="F270" s="187"/>
      <c r="G270" s="187"/>
      <c r="H270" s="187"/>
      <c r="I270" s="187"/>
      <c r="J270" s="187"/>
      <c r="K270" s="187"/>
      <c r="L270" s="187"/>
      <c r="M270" s="187"/>
      <c r="N270" s="187"/>
      <c r="O270" s="187"/>
      <c r="P270" s="187"/>
      <c r="Q270" s="187"/>
      <c r="R270" s="187"/>
      <c r="S270" s="187"/>
      <c r="T270" s="187"/>
      <c r="U270" s="187"/>
      <c r="V270" s="187"/>
      <c r="W270" s="187"/>
      <c r="X270" s="187"/>
      <c r="Y270" s="187"/>
      <c r="Z270" s="187"/>
      <c r="AA270" s="187"/>
      <c r="AB270" s="187"/>
      <c r="AC270" s="187"/>
      <c r="AD270" s="187"/>
      <c r="AE270" s="187"/>
      <c r="AF270" s="187"/>
      <c r="AG270" s="187"/>
      <c r="AH270" s="187"/>
      <c r="AI270" s="187"/>
      <c r="AJ270" s="187"/>
      <c r="AK270" s="187"/>
      <c r="AL270" s="187"/>
      <c r="AM270" s="187"/>
      <c r="AN270" s="187"/>
      <c r="AO270" s="187"/>
      <c r="AP270" s="187"/>
      <c r="AQ270" s="187"/>
      <c r="AR270" s="187"/>
      <c r="AS270" s="187"/>
      <c r="AT270" s="187"/>
      <c r="AU270" s="187"/>
      <c r="AV270" s="187"/>
      <c r="AW270" s="187"/>
      <c r="AX270" s="187"/>
      <c r="AY270" s="187"/>
      <c r="AZ270" s="187"/>
      <c r="BA270" s="187"/>
      <c r="BB270" s="187"/>
      <c r="BC270" s="187"/>
      <c r="BD270" s="187"/>
      <c r="BE270" s="187"/>
      <c r="BF270" s="187"/>
      <c r="BG270" s="363"/>
    </row>
    <row r="271" spans="2:62" x14ac:dyDescent="0.25">
      <c r="C271" s="187"/>
      <c r="D271" s="187"/>
      <c r="E271" s="187"/>
      <c r="F271" s="187"/>
      <c r="G271" s="187"/>
      <c r="H271" s="187"/>
      <c r="I271" s="187"/>
      <c r="J271" s="187"/>
      <c r="K271" s="187"/>
      <c r="L271" s="187"/>
      <c r="M271" s="187"/>
      <c r="N271" s="187"/>
      <c r="O271" s="187"/>
      <c r="P271" s="187"/>
      <c r="Q271" s="187"/>
      <c r="R271" s="187"/>
      <c r="S271" s="187"/>
      <c r="T271" s="187"/>
      <c r="U271" s="187"/>
      <c r="V271" s="187"/>
      <c r="W271" s="187"/>
      <c r="X271" s="187"/>
      <c r="Y271" s="187"/>
      <c r="Z271" s="187"/>
      <c r="AA271" s="187"/>
      <c r="AB271" s="187"/>
      <c r="AC271" s="187"/>
      <c r="AD271" s="187"/>
      <c r="AE271" s="187"/>
      <c r="AF271" s="187"/>
      <c r="AG271" s="187"/>
      <c r="AH271" s="187"/>
      <c r="AI271" s="187"/>
      <c r="AJ271" s="187"/>
      <c r="AK271" s="187"/>
      <c r="AL271" s="187"/>
      <c r="AM271" s="187"/>
      <c r="AN271" s="187"/>
      <c r="AO271" s="187"/>
      <c r="AP271" s="187"/>
      <c r="AQ271" s="187"/>
      <c r="AR271" s="187"/>
      <c r="AS271" s="187"/>
      <c r="AT271" s="187"/>
      <c r="AU271" s="187"/>
      <c r="AV271" s="187"/>
      <c r="AW271" s="187"/>
      <c r="AX271" s="187"/>
      <c r="AY271" s="187"/>
      <c r="AZ271" s="187"/>
      <c r="BA271" s="187"/>
      <c r="BB271" s="187"/>
      <c r="BC271" s="187"/>
      <c r="BD271" s="187"/>
      <c r="BE271" s="187"/>
      <c r="BF271" s="187"/>
      <c r="BG271" s="363"/>
    </row>
    <row r="272" spans="2:62" x14ac:dyDescent="0.25">
      <c r="C272" s="187"/>
      <c r="D272" s="187"/>
      <c r="E272" s="187"/>
      <c r="F272" s="187"/>
      <c r="G272" s="187"/>
      <c r="H272" s="187"/>
      <c r="I272" s="187"/>
      <c r="J272" s="187"/>
      <c r="K272" s="187"/>
      <c r="L272" s="187"/>
      <c r="M272" s="187"/>
      <c r="N272" s="187"/>
      <c r="O272" s="187"/>
      <c r="P272" s="187"/>
      <c r="Q272" s="187"/>
      <c r="R272" s="187"/>
      <c r="S272" s="187"/>
      <c r="T272" s="187"/>
      <c r="U272" s="187"/>
      <c r="V272" s="187"/>
      <c r="W272" s="187"/>
      <c r="X272" s="187"/>
      <c r="Y272" s="187"/>
      <c r="Z272" s="187"/>
      <c r="AA272" s="187"/>
      <c r="AB272" s="187"/>
      <c r="AC272" s="187"/>
      <c r="AD272" s="187"/>
      <c r="AE272" s="187"/>
      <c r="AF272" s="187"/>
      <c r="AG272" s="187"/>
      <c r="AH272" s="187"/>
      <c r="AI272" s="187"/>
      <c r="AJ272" s="187"/>
      <c r="AK272" s="187"/>
      <c r="AL272" s="187"/>
      <c r="AM272" s="187"/>
      <c r="AN272" s="187"/>
      <c r="AO272" s="187"/>
      <c r="AP272" s="187"/>
      <c r="AQ272" s="187"/>
      <c r="AR272" s="187"/>
      <c r="AS272" s="187"/>
      <c r="AT272" s="187"/>
      <c r="AU272" s="187"/>
      <c r="AV272" s="187"/>
      <c r="AW272" s="187"/>
      <c r="AX272" s="187"/>
      <c r="AY272" s="187"/>
      <c r="AZ272" s="187"/>
      <c r="BA272" s="187"/>
      <c r="BB272" s="187"/>
      <c r="BC272" s="187"/>
      <c r="BD272" s="187"/>
      <c r="BE272" s="187"/>
      <c r="BF272" s="187"/>
      <c r="BG272" s="363"/>
    </row>
    <row r="273" spans="1:59" x14ac:dyDescent="0.25">
      <c r="C273" s="187"/>
      <c r="D273" s="187"/>
      <c r="E273" s="187"/>
      <c r="F273" s="187"/>
      <c r="G273" s="187"/>
      <c r="H273" s="187"/>
      <c r="I273" s="187"/>
      <c r="J273" s="187"/>
      <c r="K273" s="187"/>
      <c r="L273" s="187"/>
      <c r="M273" s="187"/>
      <c r="N273" s="187"/>
      <c r="O273" s="187"/>
      <c r="P273" s="187"/>
      <c r="Q273" s="187"/>
      <c r="R273" s="187"/>
      <c r="S273" s="187"/>
      <c r="T273" s="187"/>
      <c r="U273" s="187"/>
      <c r="V273" s="187"/>
      <c r="W273" s="187"/>
      <c r="X273" s="187"/>
      <c r="Y273" s="187"/>
      <c r="Z273" s="187"/>
      <c r="AA273" s="187"/>
      <c r="AB273" s="187"/>
      <c r="AC273" s="187"/>
      <c r="AD273" s="187"/>
      <c r="AE273" s="187"/>
      <c r="AF273" s="187"/>
      <c r="AG273" s="187"/>
      <c r="AH273" s="187"/>
      <c r="AI273" s="187"/>
      <c r="AJ273" s="187"/>
      <c r="AK273" s="187"/>
      <c r="AL273" s="187"/>
      <c r="AM273" s="187"/>
      <c r="AN273" s="187"/>
      <c r="AO273" s="187"/>
      <c r="AP273" s="187"/>
      <c r="AQ273" s="187"/>
      <c r="AR273" s="187"/>
      <c r="AS273" s="187"/>
      <c r="AT273" s="187"/>
      <c r="AU273" s="187"/>
      <c r="AV273" s="187"/>
      <c r="AW273" s="187"/>
      <c r="AX273" s="187"/>
      <c r="AY273" s="187"/>
      <c r="AZ273" s="187"/>
      <c r="BA273" s="187"/>
      <c r="BB273" s="187"/>
      <c r="BC273" s="187"/>
      <c r="BD273" s="187"/>
      <c r="BE273" s="187"/>
      <c r="BF273" s="187"/>
      <c r="BG273" s="363"/>
    </row>
    <row r="274" spans="1:59" x14ac:dyDescent="0.25">
      <c r="C274" s="187"/>
      <c r="D274" s="187"/>
      <c r="E274" s="187"/>
      <c r="F274" s="187"/>
      <c r="G274" s="187"/>
      <c r="H274" s="187"/>
      <c r="I274" s="187"/>
      <c r="J274" s="187"/>
      <c r="K274" s="187"/>
      <c r="L274" s="187"/>
      <c r="M274" s="187"/>
      <c r="N274" s="187"/>
      <c r="O274" s="187"/>
      <c r="P274" s="187"/>
      <c r="Q274" s="187"/>
      <c r="R274" s="187"/>
      <c r="S274" s="187"/>
      <c r="T274" s="187"/>
      <c r="U274" s="187"/>
      <c r="V274" s="187"/>
      <c r="W274" s="187"/>
      <c r="X274" s="187"/>
      <c r="Y274" s="187"/>
      <c r="Z274" s="187"/>
      <c r="AA274" s="187"/>
      <c r="AB274" s="187"/>
      <c r="AC274" s="187"/>
      <c r="AD274" s="187"/>
      <c r="AE274" s="187"/>
      <c r="AF274" s="187"/>
      <c r="AG274" s="187"/>
      <c r="AH274" s="187"/>
      <c r="AI274" s="187"/>
      <c r="AJ274" s="187"/>
      <c r="AK274" s="187"/>
      <c r="AL274" s="187"/>
      <c r="AM274" s="187"/>
      <c r="AN274" s="187"/>
      <c r="AO274" s="187"/>
      <c r="AP274" s="187"/>
      <c r="AQ274" s="187"/>
      <c r="AR274" s="187"/>
      <c r="AS274" s="187"/>
      <c r="AT274" s="187"/>
      <c r="AU274" s="187"/>
      <c r="AV274" s="187"/>
      <c r="AW274" s="187"/>
      <c r="AX274" s="187"/>
      <c r="AY274" s="187"/>
      <c r="AZ274" s="187"/>
      <c r="BA274" s="187"/>
      <c r="BB274" s="187"/>
      <c r="BC274" s="187"/>
      <c r="BD274" s="187"/>
      <c r="BE274" s="187"/>
      <c r="BF274" s="187"/>
      <c r="BG274" s="363"/>
    </row>
    <row r="275" spans="1:59" x14ac:dyDescent="0.25">
      <c r="C275" s="187"/>
      <c r="D275" s="187"/>
      <c r="E275" s="187"/>
      <c r="F275" s="187"/>
      <c r="G275" s="187"/>
      <c r="H275" s="187"/>
      <c r="I275" s="187"/>
      <c r="J275" s="187"/>
      <c r="K275" s="187"/>
      <c r="L275" s="187"/>
      <c r="M275" s="187"/>
      <c r="N275" s="187"/>
      <c r="O275" s="187"/>
      <c r="P275" s="187"/>
      <c r="Q275" s="187"/>
      <c r="R275" s="187"/>
      <c r="S275" s="187"/>
      <c r="T275" s="187"/>
      <c r="U275" s="187"/>
      <c r="V275" s="187"/>
      <c r="W275" s="187"/>
      <c r="X275" s="187"/>
      <c r="Y275" s="187"/>
      <c r="Z275" s="187"/>
      <c r="AA275" s="187"/>
      <c r="AB275" s="187"/>
      <c r="AC275" s="187"/>
      <c r="AD275" s="187"/>
      <c r="AE275" s="187"/>
      <c r="AF275" s="187"/>
      <c r="AG275" s="187"/>
      <c r="AH275" s="187"/>
      <c r="AI275" s="187"/>
      <c r="AJ275" s="187"/>
      <c r="AK275" s="187"/>
      <c r="AL275" s="187"/>
      <c r="AM275" s="187"/>
      <c r="AN275" s="187"/>
      <c r="AO275" s="187"/>
      <c r="AP275" s="187"/>
      <c r="AQ275" s="187"/>
      <c r="AR275" s="187"/>
      <c r="AS275" s="187"/>
      <c r="AT275" s="187"/>
      <c r="AU275" s="187"/>
      <c r="AV275" s="187"/>
      <c r="AW275" s="187"/>
      <c r="AX275" s="187"/>
      <c r="AY275" s="187"/>
      <c r="AZ275" s="187"/>
      <c r="BA275" s="187"/>
      <c r="BB275" s="187"/>
      <c r="BC275" s="187"/>
      <c r="BD275" s="187"/>
      <c r="BE275" s="187"/>
      <c r="BF275" s="187"/>
      <c r="BG275" s="363"/>
    </row>
    <row r="276" spans="1:59" x14ac:dyDescent="0.25">
      <c r="C276" s="187"/>
      <c r="D276" s="187"/>
      <c r="E276" s="187"/>
      <c r="F276" s="187"/>
      <c r="G276" s="187"/>
      <c r="H276" s="187"/>
      <c r="I276" s="187"/>
      <c r="J276" s="187"/>
      <c r="K276" s="187"/>
      <c r="L276" s="187"/>
      <c r="M276" s="187"/>
      <c r="N276" s="187"/>
      <c r="O276" s="187"/>
      <c r="P276" s="187"/>
      <c r="Q276" s="187"/>
      <c r="R276" s="187"/>
      <c r="S276" s="187"/>
      <c r="T276" s="187"/>
      <c r="U276" s="187"/>
      <c r="V276" s="187"/>
      <c r="W276" s="187"/>
      <c r="X276" s="187"/>
      <c r="Y276" s="187"/>
      <c r="Z276" s="187"/>
      <c r="AA276" s="187"/>
      <c r="AB276" s="187"/>
      <c r="AC276" s="187"/>
      <c r="AD276" s="187"/>
      <c r="AE276" s="187"/>
      <c r="AF276" s="187"/>
      <c r="AG276" s="187"/>
      <c r="AH276" s="187"/>
      <c r="AI276" s="187"/>
      <c r="AJ276" s="187"/>
      <c r="AK276" s="187"/>
      <c r="AL276" s="187"/>
      <c r="AM276" s="187"/>
      <c r="AN276" s="187"/>
      <c r="AO276" s="187"/>
      <c r="AP276" s="187"/>
      <c r="AQ276" s="187"/>
      <c r="AR276" s="187"/>
      <c r="AS276" s="187"/>
      <c r="AT276" s="187"/>
      <c r="AU276" s="187"/>
      <c r="AV276" s="187"/>
      <c r="AW276" s="187"/>
      <c r="AX276" s="187"/>
      <c r="AY276" s="187"/>
      <c r="AZ276" s="187"/>
      <c r="BA276" s="187"/>
      <c r="BB276" s="187"/>
      <c r="BC276" s="187"/>
      <c r="BD276" s="187"/>
      <c r="BE276" s="187"/>
      <c r="BF276" s="187"/>
      <c r="BG276" s="363"/>
    </row>
    <row r="277" spans="1:59" x14ac:dyDescent="0.25">
      <c r="C277" s="187"/>
      <c r="D277" s="187"/>
      <c r="E277" s="187"/>
      <c r="F277" s="187"/>
      <c r="G277" s="187"/>
      <c r="H277" s="187"/>
      <c r="I277" s="187"/>
      <c r="J277" s="187"/>
      <c r="K277" s="187"/>
      <c r="L277" s="187"/>
      <c r="M277" s="187"/>
      <c r="N277" s="187"/>
      <c r="O277" s="187"/>
      <c r="P277" s="187"/>
      <c r="Q277" s="187"/>
      <c r="R277" s="187"/>
      <c r="S277" s="187"/>
      <c r="T277" s="187"/>
      <c r="U277" s="187"/>
      <c r="V277" s="187"/>
      <c r="W277" s="187"/>
      <c r="X277" s="187"/>
      <c r="Y277" s="187"/>
      <c r="Z277" s="187"/>
      <c r="AA277" s="187"/>
      <c r="AB277" s="187"/>
      <c r="AC277" s="187"/>
      <c r="AD277" s="187"/>
      <c r="AE277" s="187"/>
      <c r="AF277" s="187"/>
      <c r="AG277" s="187"/>
      <c r="AH277" s="187"/>
      <c r="AI277" s="187"/>
      <c r="AJ277" s="187"/>
      <c r="AK277" s="187"/>
      <c r="AL277" s="187"/>
      <c r="AM277" s="187"/>
      <c r="AN277" s="187"/>
      <c r="AO277" s="187"/>
      <c r="AP277" s="187"/>
      <c r="AQ277" s="187"/>
      <c r="AR277" s="187"/>
      <c r="AS277" s="187"/>
      <c r="AT277" s="187"/>
      <c r="AU277" s="187"/>
      <c r="AV277" s="187"/>
      <c r="AW277" s="187"/>
      <c r="AX277" s="187"/>
      <c r="AY277" s="187"/>
      <c r="AZ277" s="187"/>
      <c r="BA277" s="187"/>
      <c r="BB277" s="187"/>
      <c r="BC277" s="187"/>
      <c r="BD277" s="187"/>
      <c r="BE277" s="187"/>
      <c r="BF277" s="187"/>
      <c r="BG277" s="363"/>
    </row>
    <row r="278" spans="1:59" x14ac:dyDescent="0.25">
      <c r="C278" s="187"/>
      <c r="D278" s="187"/>
      <c r="E278" s="187"/>
      <c r="F278" s="187"/>
      <c r="G278" s="187"/>
      <c r="H278" s="187"/>
      <c r="I278" s="187"/>
      <c r="J278" s="187"/>
      <c r="K278" s="187"/>
      <c r="L278" s="187"/>
      <c r="M278" s="187"/>
      <c r="N278" s="187"/>
      <c r="O278" s="187"/>
      <c r="P278" s="187"/>
      <c r="Q278" s="187"/>
      <c r="R278" s="187"/>
      <c r="S278" s="187"/>
      <c r="T278" s="187"/>
      <c r="U278" s="187"/>
      <c r="V278" s="187"/>
      <c r="W278" s="187"/>
      <c r="X278" s="187"/>
      <c r="Y278" s="187"/>
      <c r="Z278" s="187"/>
      <c r="AA278" s="187"/>
      <c r="AB278" s="187"/>
      <c r="AC278" s="187"/>
      <c r="AD278" s="187"/>
      <c r="AE278" s="187"/>
      <c r="AF278" s="187"/>
      <c r="AG278" s="187"/>
      <c r="AH278" s="187"/>
      <c r="AI278" s="187"/>
      <c r="AJ278" s="187"/>
      <c r="AK278" s="187"/>
      <c r="AL278" s="187"/>
      <c r="AM278" s="187"/>
      <c r="AN278" s="187"/>
      <c r="AO278" s="187"/>
      <c r="AP278" s="187"/>
      <c r="AQ278" s="187"/>
      <c r="AR278" s="187"/>
      <c r="AS278" s="187"/>
      <c r="AT278" s="187"/>
      <c r="AU278" s="187"/>
      <c r="AV278" s="187"/>
      <c r="AW278" s="187"/>
      <c r="AX278" s="187"/>
      <c r="AY278" s="187"/>
      <c r="AZ278" s="187"/>
      <c r="BA278" s="187"/>
      <c r="BB278" s="187"/>
      <c r="BC278" s="187"/>
      <c r="BD278" s="187"/>
      <c r="BE278" s="187"/>
      <c r="BF278" s="187"/>
      <c r="BG278" s="363"/>
    </row>
    <row r="279" spans="1:59" x14ac:dyDescent="0.25">
      <c r="C279" s="187"/>
      <c r="D279" s="187"/>
      <c r="E279" s="187"/>
      <c r="F279" s="187"/>
      <c r="G279" s="187"/>
      <c r="H279" s="187"/>
      <c r="I279" s="187"/>
      <c r="J279" s="187"/>
      <c r="K279" s="187"/>
      <c r="L279" s="187"/>
      <c r="M279" s="187"/>
      <c r="N279" s="187"/>
      <c r="O279" s="187"/>
      <c r="P279" s="187"/>
      <c r="Q279" s="187"/>
      <c r="R279" s="187"/>
      <c r="S279" s="187"/>
      <c r="T279" s="187"/>
      <c r="U279" s="187"/>
      <c r="V279" s="187"/>
      <c r="W279" s="187"/>
      <c r="X279" s="187"/>
      <c r="Y279" s="187"/>
      <c r="Z279" s="187"/>
      <c r="AA279" s="187"/>
      <c r="AB279" s="187"/>
      <c r="AC279" s="187"/>
      <c r="AD279" s="187"/>
      <c r="AE279" s="187"/>
      <c r="AF279" s="187"/>
      <c r="AG279" s="187"/>
      <c r="AH279" s="187"/>
      <c r="AI279" s="187"/>
      <c r="AJ279" s="187"/>
      <c r="AK279" s="187"/>
      <c r="AL279" s="187"/>
      <c r="AM279" s="187"/>
      <c r="AN279" s="187"/>
      <c r="AO279" s="187"/>
      <c r="AP279" s="187"/>
      <c r="AQ279" s="187"/>
      <c r="AR279" s="187"/>
      <c r="AS279" s="187"/>
      <c r="AT279" s="187"/>
      <c r="AU279" s="187"/>
      <c r="AV279" s="187"/>
      <c r="AW279" s="187"/>
      <c r="AX279" s="187"/>
      <c r="AY279" s="187"/>
      <c r="AZ279" s="187"/>
      <c r="BA279" s="187"/>
      <c r="BB279" s="187"/>
      <c r="BC279" s="187"/>
      <c r="BD279" s="187"/>
      <c r="BE279" s="187"/>
      <c r="BF279" s="187"/>
      <c r="BG279" s="363"/>
    </row>
    <row r="280" spans="1:59" x14ac:dyDescent="0.25">
      <c r="C280" s="187"/>
      <c r="D280" s="187"/>
      <c r="E280" s="187"/>
      <c r="F280" s="187"/>
      <c r="G280" s="187"/>
      <c r="H280" s="187"/>
      <c r="I280" s="187"/>
      <c r="J280" s="187"/>
      <c r="K280" s="187"/>
      <c r="L280" s="187"/>
      <c r="M280" s="187"/>
      <c r="N280" s="187"/>
      <c r="O280" s="187"/>
      <c r="P280" s="187"/>
      <c r="Q280" s="187"/>
      <c r="R280" s="187"/>
      <c r="S280" s="187"/>
      <c r="T280" s="187"/>
      <c r="U280" s="187"/>
      <c r="V280" s="187"/>
      <c r="W280" s="187"/>
      <c r="X280" s="187"/>
      <c r="Y280" s="187"/>
      <c r="Z280" s="187"/>
      <c r="AA280" s="187"/>
      <c r="AB280" s="187"/>
      <c r="AC280" s="187"/>
      <c r="AD280" s="187"/>
      <c r="AE280" s="187"/>
      <c r="AF280" s="187"/>
      <c r="AG280" s="187"/>
      <c r="AH280" s="187"/>
      <c r="AI280" s="187"/>
      <c r="AJ280" s="187"/>
      <c r="AK280" s="187"/>
      <c r="AL280" s="187"/>
      <c r="AM280" s="187"/>
      <c r="AN280" s="187"/>
      <c r="AO280" s="187"/>
      <c r="AP280" s="187"/>
      <c r="AQ280" s="187"/>
      <c r="AR280" s="187"/>
      <c r="AS280" s="187"/>
      <c r="AT280" s="187"/>
      <c r="AU280" s="187"/>
      <c r="AV280" s="187"/>
      <c r="AW280" s="187"/>
      <c r="AX280" s="187"/>
      <c r="AY280" s="187"/>
      <c r="AZ280" s="187"/>
      <c r="BA280" s="187"/>
      <c r="BB280" s="187"/>
      <c r="BC280" s="187"/>
      <c r="BD280" s="187"/>
      <c r="BE280" s="187"/>
      <c r="BF280" s="187"/>
      <c r="BG280" s="363"/>
    </row>
    <row r="281" spans="1:59" s="361" customFormat="1" x14ac:dyDescent="0.25">
      <c r="A281" s="186"/>
      <c r="B281" s="43"/>
      <c r="C281" s="187"/>
      <c r="D281" s="187"/>
      <c r="E281" s="187"/>
      <c r="F281" s="187"/>
      <c r="G281" s="187"/>
      <c r="H281" s="187"/>
      <c r="I281" s="187"/>
      <c r="J281" s="187"/>
      <c r="K281" s="187"/>
      <c r="L281" s="187"/>
      <c r="M281" s="187"/>
      <c r="N281" s="187"/>
      <c r="O281" s="187"/>
      <c r="P281" s="187"/>
      <c r="Q281" s="187"/>
      <c r="R281" s="187"/>
      <c r="S281" s="187"/>
      <c r="T281" s="187"/>
      <c r="U281" s="187"/>
      <c r="V281" s="187"/>
      <c r="W281" s="187"/>
      <c r="X281" s="187"/>
      <c r="Y281" s="187"/>
      <c r="Z281" s="187"/>
      <c r="AA281" s="187"/>
      <c r="AB281" s="187"/>
      <c r="AC281" s="187"/>
      <c r="AD281" s="187"/>
      <c r="AE281" s="187"/>
      <c r="AF281" s="187"/>
      <c r="AG281" s="187"/>
      <c r="AH281" s="187"/>
      <c r="AI281" s="187"/>
      <c r="AJ281" s="187"/>
      <c r="AK281" s="187"/>
      <c r="AL281" s="187"/>
      <c r="AM281" s="187"/>
      <c r="AN281" s="187"/>
      <c r="AO281" s="187"/>
      <c r="AP281" s="187"/>
      <c r="AQ281" s="187"/>
      <c r="AR281" s="187"/>
      <c r="AS281" s="187"/>
      <c r="AT281" s="187"/>
      <c r="AU281" s="187"/>
      <c r="AV281" s="187"/>
      <c r="AW281" s="187"/>
      <c r="AX281" s="187"/>
      <c r="AY281" s="187"/>
      <c r="AZ281" s="187"/>
      <c r="BA281" s="187"/>
      <c r="BB281" s="187"/>
      <c r="BC281" s="187"/>
      <c r="BD281" s="187"/>
      <c r="BE281" s="187"/>
      <c r="BF281" s="187"/>
      <c r="BG281" s="363"/>
    </row>
    <row r="282" spans="1:59" s="361" customFormat="1" x14ac:dyDescent="0.25">
      <c r="A282" s="186"/>
      <c r="B282" s="43"/>
      <c r="C282" s="187"/>
      <c r="D282" s="187"/>
      <c r="E282" s="187"/>
      <c r="F282" s="187"/>
      <c r="G282" s="187"/>
      <c r="H282" s="187"/>
      <c r="I282" s="187"/>
      <c r="J282" s="187"/>
      <c r="K282" s="187"/>
      <c r="L282" s="187"/>
      <c r="M282" s="187"/>
      <c r="N282" s="187"/>
      <c r="O282" s="187"/>
      <c r="P282" s="187"/>
      <c r="Q282" s="187"/>
      <c r="R282" s="187"/>
      <c r="S282" s="187"/>
      <c r="T282" s="187"/>
      <c r="U282" s="187"/>
      <c r="V282" s="187"/>
      <c r="W282" s="187"/>
      <c r="X282" s="187"/>
      <c r="Y282" s="187"/>
      <c r="Z282" s="187"/>
      <c r="AA282" s="187"/>
      <c r="AB282" s="187"/>
      <c r="AC282" s="187"/>
      <c r="AD282" s="187"/>
      <c r="AE282" s="187"/>
      <c r="AF282" s="187"/>
      <c r="AG282" s="187"/>
      <c r="AH282" s="187"/>
      <c r="AI282" s="187"/>
      <c r="AJ282" s="187"/>
      <c r="AK282" s="187"/>
      <c r="AL282" s="187"/>
      <c r="AM282" s="187"/>
      <c r="AN282" s="187"/>
      <c r="AO282" s="187"/>
      <c r="AP282" s="187"/>
      <c r="AQ282" s="187"/>
      <c r="AR282" s="187"/>
      <c r="AS282" s="187"/>
      <c r="AT282" s="187"/>
      <c r="AU282" s="187"/>
      <c r="AV282" s="187"/>
      <c r="AW282" s="187"/>
      <c r="AX282" s="187"/>
      <c r="AY282" s="187"/>
      <c r="AZ282" s="187"/>
      <c r="BA282" s="187"/>
      <c r="BB282" s="187"/>
      <c r="BC282" s="187"/>
      <c r="BD282" s="187"/>
      <c r="BE282" s="187"/>
      <c r="BF282" s="187"/>
      <c r="BG282" s="363"/>
    </row>
    <row r="283" spans="1:59" s="361" customFormat="1" x14ac:dyDescent="0.25">
      <c r="A283" s="186"/>
      <c r="B283" s="43"/>
      <c r="C283" s="186"/>
      <c r="D283" s="186"/>
      <c r="E283" s="39"/>
      <c r="F283" s="39"/>
      <c r="G283" s="187"/>
      <c r="H283" s="187"/>
      <c r="I283" s="187"/>
      <c r="J283" s="187"/>
      <c r="K283" s="186"/>
      <c r="L283" s="186"/>
      <c r="M283" s="186"/>
      <c r="N283" s="186"/>
      <c r="O283" s="25"/>
      <c r="P283" s="187"/>
      <c r="Q283" s="39"/>
      <c r="R283" s="187"/>
      <c r="S283" s="186"/>
      <c r="T283" s="39"/>
      <c r="U283" s="187"/>
      <c r="V283" s="187"/>
      <c r="W283" s="187"/>
      <c r="X283" s="187"/>
      <c r="Y283" s="187"/>
      <c r="Z283" s="187"/>
      <c r="AA283" s="187"/>
      <c r="AB283" s="187"/>
      <c r="AC283" s="187"/>
      <c r="AD283" s="187"/>
      <c r="AE283" s="187"/>
      <c r="AF283" s="187"/>
      <c r="AG283" s="187"/>
      <c r="AH283" s="187"/>
      <c r="AI283" s="187"/>
      <c r="AJ283" s="187"/>
      <c r="AK283" s="187"/>
      <c r="AL283" s="187"/>
      <c r="AM283" s="187"/>
      <c r="AN283" s="187"/>
      <c r="AO283" s="187"/>
      <c r="AP283" s="187"/>
      <c r="AQ283" s="187"/>
      <c r="AR283" s="187"/>
      <c r="AS283" s="187"/>
      <c r="AT283" s="187"/>
      <c r="AU283" s="187"/>
      <c r="AV283" s="187"/>
      <c r="AW283" s="187"/>
      <c r="AX283" s="187"/>
      <c r="AY283" s="187"/>
      <c r="AZ283" s="187"/>
      <c r="BA283" s="187"/>
      <c r="BB283" s="187"/>
      <c r="BC283" s="187"/>
      <c r="BD283" s="187"/>
      <c r="BE283" s="187"/>
      <c r="BF283" s="186"/>
    </row>
    <row r="284" spans="1:59" s="361" customFormat="1" x14ac:dyDescent="0.25">
      <c r="A284" s="186"/>
      <c r="B284" s="43"/>
      <c r="C284" s="186"/>
      <c r="D284" s="186"/>
      <c r="E284" s="39"/>
      <c r="F284" s="39"/>
      <c r="G284" s="187"/>
      <c r="H284" s="187"/>
      <c r="I284" s="187"/>
      <c r="J284" s="187"/>
      <c r="K284" s="186"/>
      <c r="L284" s="186"/>
      <c r="M284" s="186"/>
      <c r="N284" s="186"/>
      <c r="O284" s="25"/>
      <c r="P284" s="187"/>
      <c r="Q284" s="39"/>
      <c r="R284" s="187"/>
      <c r="S284" s="186"/>
      <c r="T284" s="39"/>
      <c r="U284" s="187"/>
      <c r="V284" s="187"/>
      <c r="W284" s="187"/>
      <c r="X284" s="187"/>
      <c r="Y284" s="187"/>
      <c r="Z284" s="187"/>
      <c r="AA284" s="187"/>
      <c r="AB284" s="187"/>
      <c r="AC284" s="187"/>
      <c r="AD284" s="187"/>
      <c r="AE284" s="187"/>
      <c r="AF284" s="187"/>
      <c r="AG284" s="187"/>
      <c r="AH284" s="187"/>
      <c r="AI284" s="187"/>
      <c r="AJ284" s="187"/>
      <c r="AK284" s="187"/>
      <c r="AL284" s="187"/>
      <c r="AM284" s="187"/>
      <c r="AN284" s="187"/>
      <c r="AO284" s="187"/>
      <c r="AP284" s="187"/>
      <c r="AQ284" s="187"/>
      <c r="AR284" s="187"/>
      <c r="AS284" s="187"/>
      <c r="AT284" s="187"/>
      <c r="AU284" s="187"/>
      <c r="AV284" s="187"/>
      <c r="AW284" s="187"/>
      <c r="AX284" s="187"/>
      <c r="AY284" s="187"/>
      <c r="AZ284" s="187"/>
      <c r="BA284" s="187"/>
      <c r="BB284" s="187"/>
      <c r="BC284" s="187"/>
      <c r="BD284" s="187"/>
      <c r="BE284" s="187"/>
      <c r="BF284" s="186"/>
    </row>
    <row r="285" spans="1:59" s="361" customFormat="1" x14ac:dyDescent="0.25">
      <c r="A285" s="186"/>
      <c r="B285" s="43"/>
      <c r="C285" s="186"/>
      <c r="D285" s="186"/>
      <c r="E285" s="39"/>
      <c r="F285" s="39"/>
      <c r="G285" s="187"/>
      <c r="H285" s="187"/>
      <c r="I285" s="187"/>
      <c r="J285" s="187"/>
      <c r="K285" s="186"/>
      <c r="L285" s="186"/>
      <c r="M285" s="186"/>
      <c r="N285" s="186"/>
      <c r="O285" s="25"/>
      <c r="P285" s="187"/>
      <c r="Q285" s="39"/>
      <c r="R285" s="187"/>
      <c r="S285" s="186"/>
      <c r="T285" s="39"/>
      <c r="U285" s="187"/>
      <c r="V285" s="187"/>
      <c r="W285" s="187"/>
      <c r="X285" s="187"/>
      <c r="Y285" s="187"/>
      <c r="Z285" s="187"/>
      <c r="AA285" s="187"/>
      <c r="AB285" s="187"/>
      <c r="AC285" s="187"/>
      <c r="AD285" s="187"/>
      <c r="AE285" s="187"/>
      <c r="AF285" s="187"/>
      <c r="AG285" s="187"/>
      <c r="AH285" s="187"/>
      <c r="AI285" s="187"/>
      <c r="AJ285" s="187"/>
      <c r="AK285" s="187"/>
      <c r="AL285" s="187"/>
      <c r="AM285" s="187"/>
      <c r="AN285" s="187"/>
      <c r="AO285" s="187"/>
      <c r="AP285" s="187"/>
      <c r="AQ285" s="187"/>
      <c r="AR285" s="187"/>
      <c r="AS285" s="187"/>
      <c r="AT285" s="187"/>
      <c r="AU285" s="187"/>
      <c r="AV285" s="187"/>
      <c r="AW285" s="187"/>
      <c r="AX285" s="187"/>
      <c r="AY285" s="187"/>
      <c r="AZ285" s="187"/>
      <c r="BA285" s="187"/>
      <c r="BB285" s="187"/>
      <c r="BC285" s="187"/>
      <c r="BD285" s="187"/>
      <c r="BE285" s="187"/>
      <c r="BF285" s="186"/>
    </row>
    <row r="286" spans="1:59" s="361" customFormat="1" x14ac:dyDescent="0.25">
      <c r="A286" s="186"/>
      <c r="B286" s="43"/>
      <c r="C286" s="186"/>
      <c r="D286" s="186"/>
      <c r="E286" s="39"/>
      <c r="F286" s="39"/>
      <c r="G286" s="187"/>
      <c r="H286" s="187"/>
      <c r="I286" s="187"/>
      <c r="J286" s="187"/>
      <c r="K286" s="186"/>
      <c r="L286" s="186"/>
      <c r="M286" s="186"/>
      <c r="N286" s="186"/>
      <c r="O286" s="25"/>
      <c r="P286" s="187"/>
      <c r="Q286" s="39"/>
      <c r="R286" s="187"/>
      <c r="S286" s="186"/>
      <c r="T286" s="39"/>
      <c r="U286" s="187"/>
      <c r="V286" s="187"/>
      <c r="W286" s="187"/>
      <c r="X286" s="187"/>
      <c r="Y286" s="187"/>
      <c r="Z286" s="187"/>
      <c r="AA286" s="187"/>
      <c r="AB286" s="187"/>
      <c r="AC286" s="187"/>
      <c r="AD286" s="187"/>
      <c r="AE286" s="187"/>
      <c r="AF286" s="187"/>
      <c r="AG286" s="187"/>
      <c r="AH286" s="187"/>
      <c r="AI286" s="187"/>
      <c r="AJ286" s="187"/>
      <c r="AK286" s="187"/>
      <c r="AL286" s="187"/>
      <c r="AM286" s="187"/>
      <c r="AN286" s="187"/>
      <c r="AO286" s="187"/>
      <c r="AP286" s="187"/>
      <c r="AQ286" s="187"/>
      <c r="AR286" s="187"/>
      <c r="AS286" s="187"/>
      <c r="AT286" s="187"/>
      <c r="AU286" s="187"/>
      <c r="AV286" s="187"/>
      <c r="AW286" s="187"/>
      <c r="AX286" s="187"/>
      <c r="AY286" s="187"/>
      <c r="AZ286" s="187"/>
      <c r="BA286" s="187"/>
      <c r="BB286" s="187"/>
      <c r="BC286" s="187"/>
      <c r="BD286" s="187"/>
      <c r="BE286" s="187"/>
      <c r="BF286" s="186"/>
    </row>
    <row r="287" spans="1:59" s="361" customFormat="1" x14ac:dyDescent="0.25">
      <c r="A287" s="186"/>
      <c r="B287" s="43"/>
      <c r="C287" s="186"/>
      <c r="D287" s="186"/>
      <c r="E287" s="39"/>
      <c r="F287" s="39"/>
      <c r="G287" s="187"/>
      <c r="H287" s="187"/>
      <c r="I287" s="187"/>
      <c r="J287" s="187"/>
      <c r="K287" s="186"/>
      <c r="L287" s="186"/>
      <c r="M287" s="186"/>
      <c r="N287" s="186"/>
      <c r="O287" s="25"/>
      <c r="P287" s="187"/>
      <c r="Q287" s="39"/>
      <c r="R287" s="187"/>
      <c r="S287" s="186"/>
      <c r="T287" s="39"/>
      <c r="U287" s="187"/>
      <c r="V287" s="187"/>
      <c r="W287" s="187"/>
      <c r="X287" s="187"/>
      <c r="Y287" s="187"/>
      <c r="Z287" s="187"/>
      <c r="AA287" s="187"/>
      <c r="AB287" s="187"/>
      <c r="AC287" s="187"/>
      <c r="AD287" s="187"/>
      <c r="AE287" s="187"/>
      <c r="AF287" s="187"/>
      <c r="AG287" s="187"/>
      <c r="AH287" s="187"/>
      <c r="AI287" s="187"/>
      <c r="AJ287" s="187"/>
      <c r="AK287" s="187"/>
      <c r="AL287" s="187"/>
      <c r="AM287" s="187"/>
      <c r="AN287" s="187"/>
      <c r="AO287" s="187"/>
      <c r="AP287" s="187"/>
      <c r="AQ287" s="187"/>
      <c r="AR287" s="187"/>
      <c r="AS287" s="187"/>
      <c r="AT287" s="187"/>
      <c r="AU287" s="187"/>
      <c r="AV287" s="187"/>
      <c r="AW287" s="187"/>
      <c r="AX287" s="187"/>
      <c r="AY287" s="187"/>
      <c r="AZ287" s="187"/>
      <c r="BA287" s="187"/>
      <c r="BB287" s="187"/>
      <c r="BC287" s="187"/>
      <c r="BD287" s="187"/>
      <c r="BE287" s="187"/>
      <c r="BF287" s="186"/>
    </row>
    <row r="288" spans="1:59" s="361" customFormat="1" x14ac:dyDescent="0.25">
      <c r="A288" s="186"/>
      <c r="B288" s="43"/>
      <c r="C288" s="186"/>
      <c r="D288" s="186"/>
      <c r="E288" s="39"/>
      <c r="F288" s="39"/>
      <c r="G288" s="187"/>
      <c r="H288" s="187"/>
      <c r="I288" s="187"/>
      <c r="J288" s="187"/>
      <c r="K288" s="186"/>
      <c r="L288" s="186"/>
      <c r="M288" s="186"/>
      <c r="N288" s="186"/>
      <c r="O288" s="25"/>
      <c r="P288" s="187"/>
      <c r="Q288" s="39"/>
      <c r="R288" s="187"/>
      <c r="S288" s="186"/>
      <c r="T288" s="39"/>
      <c r="U288" s="187"/>
      <c r="V288" s="187"/>
      <c r="W288" s="187"/>
      <c r="X288" s="187"/>
      <c r="Y288" s="187"/>
      <c r="Z288" s="187"/>
      <c r="AA288" s="187"/>
      <c r="AB288" s="187"/>
      <c r="AC288" s="187"/>
      <c r="AD288" s="187"/>
      <c r="AE288" s="187"/>
      <c r="AF288" s="187"/>
      <c r="AG288" s="187"/>
      <c r="AH288" s="187"/>
      <c r="AI288" s="187"/>
      <c r="AJ288" s="187"/>
      <c r="AK288" s="187"/>
      <c r="AL288" s="187"/>
      <c r="AM288" s="187"/>
      <c r="AN288" s="187"/>
      <c r="AO288" s="187"/>
      <c r="AP288" s="187"/>
      <c r="AQ288" s="187"/>
      <c r="AR288" s="187"/>
      <c r="AS288" s="187"/>
      <c r="AT288" s="187"/>
      <c r="AU288" s="187"/>
      <c r="AV288" s="187"/>
      <c r="AW288" s="187"/>
      <c r="AX288" s="187"/>
      <c r="AY288" s="187"/>
      <c r="AZ288" s="187"/>
      <c r="BA288" s="187"/>
      <c r="BB288" s="187"/>
      <c r="BC288" s="187"/>
      <c r="BD288" s="187"/>
      <c r="BE288" s="187"/>
      <c r="BF288" s="186"/>
    </row>
    <row r="289" spans="1:58" s="361" customFormat="1" x14ac:dyDescent="0.25">
      <c r="A289" s="186"/>
      <c r="B289" s="43"/>
      <c r="C289" s="186"/>
      <c r="D289" s="186"/>
      <c r="E289" s="39"/>
      <c r="F289" s="39"/>
      <c r="G289" s="187"/>
      <c r="H289" s="187"/>
      <c r="I289" s="187"/>
      <c r="J289" s="187"/>
      <c r="K289" s="186"/>
      <c r="L289" s="186"/>
      <c r="M289" s="186"/>
      <c r="N289" s="186"/>
      <c r="O289" s="25"/>
      <c r="P289" s="187"/>
      <c r="Q289" s="39"/>
      <c r="R289" s="187"/>
      <c r="S289" s="186"/>
      <c r="T289" s="39"/>
      <c r="U289" s="187"/>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7"/>
      <c r="AS289" s="187"/>
      <c r="AT289" s="187"/>
      <c r="AU289" s="187"/>
      <c r="AV289" s="187"/>
      <c r="AW289" s="187"/>
      <c r="AX289" s="187"/>
      <c r="AY289" s="187"/>
      <c r="AZ289" s="187"/>
      <c r="BA289" s="187"/>
      <c r="BB289" s="187"/>
      <c r="BC289" s="187"/>
      <c r="BD289" s="187"/>
      <c r="BE289" s="187"/>
      <c r="BF289" s="186"/>
    </row>
    <row r="290" spans="1:58" s="361" customFormat="1" x14ac:dyDescent="0.25">
      <c r="A290" s="186"/>
      <c r="B290" s="43"/>
      <c r="C290" s="186"/>
      <c r="D290" s="186"/>
      <c r="E290" s="39"/>
      <c r="F290" s="39"/>
      <c r="G290" s="187"/>
      <c r="H290" s="187"/>
      <c r="I290" s="187"/>
      <c r="J290" s="187"/>
      <c r="K290" s="186"/>
      <c r="L290" s="186"/>
      <c r="M290" s="186"/>
      <c r="N290" s="186"/>
      <c r="O290" s="25"/>
      <c r="P290" s="187"/>
      <c r="Q290" s="39"/>
      <c r="R290" s="187"/>
      <c r="S290" s="186"/>
      <c r="T290" s="39"/>
      <c r="U290" s="187"/>
      <c r="V290" s="187"/>
      <c r="W290" s="187"/>
      <c r="X290" s="187"/>
      <c r="Y290" s="187"/>
      <c r="Z290" s="187"/>
      <c r="AA290" s="187"/>
      <c r="AB290" s="187"/>
      <c r="AC290" s="187"/>
      <c r="AD290" s="187"/>
      <c r="AE290" s="187"/>
      <c r="AF290" s="187"/>
      <c r="AG290" s="187"/>
      <c r="AH290" s="187"/>
      <c r="AI290" s="187"/>
      <c r="AJ290" s="187"/>
      <c r="AK290" s="187"/>
      <c r="AL290" s="187"/>
      <c r="AM290" s="187"/>
      <c r="AN290" s="187"/>
      <c r="AO290" s="187"/>
      <c r="AP290" s="187"/>
      <c r="AQ290" s="187"/>
      <c r="AR290" s="187"/>
      <c r="AS290" s="187"/>
      <c r="AT290" s="187"/>
      <c r="AU290" s="187"/>
      <c r="AV290" s="187"/>
      <c r="AW290" s="187"/>
      <c r="AX290" s="187"/>
      <c r="AY290" s="187"/>
      <c r="AZ290" s="187"/>
      <c r="BA290" s="187"/>
      <c r="BB290" s="187"/>
      <c r="BC290" s="187"/>
      <c r="BD290" s="187"/>
      <c r="BE290" s="187"/>
      <c r="BF290" s="186"/>
    </row>
    <row r="291" spans="1:58" s="361" customFormat="1" x14ac:dyDescent="0.25">
      <c r="A291" s="186"/>
      <c r="B291" s="43"/>
      <c r="C291" s="186"/>
      <c r="D291" s="186"/>
      <c r="E291" s="39"/>
      <c r="F291" s="39"/>
      <c r="G291" s="187"/>
      <c r="H291" s="187"/>
      <c r="I291" s="187"/>
      <c r="J291" s="187"/>
      <c r="K291" s="186"/>
      <c r="L291" s="186"/>
      <c r="M291" s="186"/>
      <c r="N291" s="186"/>
      <c r="O291" s="25"/>
      <c r="P291" s="187"/>
      <c r="Q291" s="39"/>
      <c r="R291" s="187"/>
      <c r="S291" s="186"/>
      <c r="T291" s="39"/>
      <c r="U291" s="187"/>
      <c r="V291" s="187"/>
      <c r="W291" s="187"/>
      <c r="X291" s="187"/>
      <c r="Y291" s="187"/>
      <c r="Z291" s="187"/>
      <c r="AA291" s="187"/>
      <c r="AB291" s="187"/>
      <c r="AC291" s="187"/>
      <c r="AD291" s="187"/>
      <c r="AE291" s="187"/>
      <c r="AF291" s="187"/>
      <c r="AG291" s="187"/>
      <c r="AH291" s="187"/>
      <c r="AI291" s="187"/>
      <c r="AJ291" s="187"/>
      <c r="AK291" s="187"/>
      <c r="AL291" s="187"/>
      <c r="AM291" s="187"/>
      <c r="AN291" s="187"/>
      <c r="AO291" s="187"/>
      <c r="AP291" s="187"/>
      <c r="AQ291" s="187"/>
      <c r="AR291" s="187"/>
      <c r="AS291" s="187"/>
      <c r="AT291" s="187"/>
      <c r="AU291" s="187"/>
      <c r="AV291" s="187"/>
      <c r="AW291" s="187"/>
      <c r="AX291" s="187"/>
      <c r="AY291" s="187"/>
      <c r="AZ291" s="187"/>
      <c r="BA291" s="187"/>
      <c r="BB291" s="187"/>
      <c r="BC291" s="187"/>
      <c r="BD291" s="187"/>
      <c r="BE291" s="187"/>
      <c r="BF291" s="186"/>
    </row>
    <row r="292" spans="1:58" s="361" customFormat="1" x14ac:dyDescent="0.25">
      <c r="A292" s="186"/>
      <c r="B292" s="43"/>
      <c r="C292" s="186"/>
      <c r="D292" s="186"/>
      <c r="E292" s="39"/>
      <c r="F292" s="39"/>
      <c r="G292" s="187"/>
      <c r="H292" s="187"/>
      <c r="I292" s="187"/>
      <c r="J292" s="187"/>
      <c r="K292" s="186"/>
      <c r="L292" s="186"/>
      <c r="M292" s="186"/>
      <c r="N292" s="186"/>
      <c r="O292" s="25"/>
      <c r="P292" s="187"/>
      <c r="Q292" s="39"/>
      <c r="R292" s="187"/>
      <c r="S292" s="186"/>
      <c r="T292" s="39"/>
      <c r="U292" s="187"/>
      <c r="V292" s="187"/>
      <c r="W292" s="187"/>
      <c r="X292" s="187"/>
      <c r="Y292" s="187"/>
      <c r="Z292" s="187"/>
      <c r="AA292" s="187"/>
      <c r="AB292" s="187"/>
      <c r="AC292" s="187"/>
      <c r="AD292" s="187"/>
      <c r="AE292" s="187"/>
      <c r="AF292" s="187"/>
      <c r="AG292" s="187"/>
      <c r="AH292" s="187"/>
      <c r="AI292" s="187"/>
      <c r="AJ292" s="187"/>
      <c r="AK292" s="187"/>
      <c r="AL292" s="187"/>
      <c r="AM292" s="187"/>
      <c r="AN292" s="187"/>
      <c r="AO292" s="187"/>
      <c r="AP292" s="187"/>
      <c r="AQ292" s="187"/>
      <c r="AR292" s="187"/>
      <c r="AS292" s="187"/>
      <c r="AT292" s="187"/>
      <c r="AU292" s="187"/>
      <c r="AV292" s="187"/>
      <c r="AW292" s="187"/>
      <c r="AX292" s="187"/>
      <c r="AY292" s="187"/>
      <c r="AZ292" s="187"/>
      <c r="BA292" s="187"/>
      <c r="BB292" s="187"/>
      <c r="BC292" s="187"/>
      <c r="BD292" s="187"/>
      <c r="BE292" s="187"/>
      <c r="BF292" s="186"/>
    </row>
    <row r="293" spans="1:58" s="361" customFormat="1" x14ac:dyDescent="0.25">
      <c r="A293" s="186"/>
      <c r="B293" s="43"/>
      <c r="C293" s="186"/>
      <c r="D293" s="186"/>
      <c r="E293" s="39"/>
      <c r="F293" s="39"/>
      <c r="G293" s="187"/>
      <c r="H293" s="187"/>
      <c r="I293" s="187"/>
      <c r="J293" s="187"/>
      <c r="K293" s="186"/>
      <c r="L293" s="186"/>
      <c r="M293" s="186"/>
      <c r="N293" s="186"/>
      <c r="O293" s="25"/>
      <c r="P293" s="187"/>
      <c r="Q293" s="39"/>
      <c r="R293" s="187"/>
      <c r="S293" s="186"/>
      <c r="T293" s="39"/>
      <c r="U293" s="187"/>
      <c r="V293" s="187"/>
      <c r="W293" s="187"/>
      <c r="X293" s="187"/>
      <c r="Y293" s="187"/>
      <c r="Z293" s="187"/>
      <c r="AA293" s="187"/>
      <c r="AB293" s="187"/>
      <c r="AC293" s="187"/>
      <c r="AD293" s="187"/>
      <c r="AE293" s="187"/>
      <c r="AF293" s="187"/>
      <c r="AG293" s="187"/>
      <c r="AH293" s="187"/>
      <c r="AI293" s="187"/>
      <c r="AJ293" s="187"/>
      <c r="AK293" s="187"/>
      <c r="AL293" s="187"/>
      <c r="AM293" s="187"/>
      <c r="AN293" s="187"/>
      <c r="AO293" s="187"/>
      <c r="AP293" s="187"/>
      <c r="AQ293" s="187"/>
      <c r="AR293" s="187"/>
      <c r="AS293" s="187"/>
      <c r="AT293" s="187"/>
      <c r="AU293" s="187"/>
      <c r="AV293" s="187"/>
      <c r="AW293" s="187"/>
      <c r="AX293" s="187"/>
      <c r="AY293" s="187"/>
      <c r="AZ293" s="187"/>
      <c r="BA293" s="187"/>
      <c r="BB293" s="187"/>
      <c r="BC293" s="187"/>
      <c r="BD293" s="187"/>
      <c r="BE293" s="187"/>
      <c r="BF293" s="186"/>
    </row>
    <row r="294" spans="1:58" s="361" customFormat="1" x14ac:dyDescent="0.25">
      <c r="A294" s="186"/>
      <c r="B294" s="43"/>
      <c r="C294" s="186"/>
      <c r="D294" s="186"/>
      <c r="E294" s="39"/>
      <c r="F294" s="39"/>
      <c r="G294" s="187"/>
      <c r="H294" s="187"/>
      <c r="I294" s="187"/>
      <c r="J294" s="187"/>
      <c r="K294" s="186"/>
      <c r="L294" s="186"/>
      <c r="M294" s="186"/>
      <c r="N294" s="186"/>
      <c r="O294" s="25"/>
      <c r="P294" s="187"/>
      <c r="Q294" s="39"/>
      <c r="R294" s="187"/>
      <c r="S294" s="186"/>
      <c r="T294" s="39"/>
      <c r="U294" s="187"/>
      <c r="V294" s="187"/>
      <c r="W294" s="187"/>
      <c r="X294" s="187"/>
      <c r="Y294" s="187"/>
      <c r="Z294" s="187"/>
      <c r="AA294" s="187"/>
      <c r="AB294" s="187"/>
      <c r="AC294" s="187"/>
      <c r="AD294" s="187"/>
      <c r="AE294" s="187"/>
      <c r="AF294" s="187"/>
      <c r="AG294" s="187"/>
      <c r="AH294" s="187"/>
      <c r="AI294" s="187"/>
      <c r="AJ294" s="187"/>
      <c r="AK294" s="187"/>
      <c r="AL294" s="187"/>
      <c r="AM294" s="187"/>
      <c r="AN294" s="187"/>
      <c r="AO294" s="187"/>
      <c r="AP294" s="187"/>
      <c r="AQ294" s="187"/>
      <c r="AR294" s="187"/>
      <c r="AS294" s="187"/>
      <c r="AT294" s="187"/>
      <c r="AU294" s="187"/>
      <c r="AV294" s="187"/>
      <c r="AW294" s="187"/>
      <c r="AX294" s="187"/>
      <c r="AY294" s="187"/>
      <c r="AZ294" s="187"/>
      <c r="BA294" s="187"/>
      <c r="BB294" s="187"/>
      <c r="BC294" s="187"/>
      <c r="BD294" s="187"/>
      <c r="BE294" s="187"/>
      <c r="BF294" s="186"/>
    </row>
    <row r="295" spans="1:58" s="361" customFormat="1" x14ac:dyDescent="0.25">
      <c r="A295" s="186"/>
      <c r="B295" s="43"/>
      <c r="C295" s="186"/>
      <c r="D295" s="186"/>
      <c r="E295" s="39"/>
      <c r="F295" s="39"/>
      <c r="G295" s="187"/>
      <c r="H295" s="187"/>
      <c r="I295" s="187"/>
      <c r="J295" s="187"/>
      <c r="K295" s="186"/>
      <c r="L295" s="186"/>
      <c r="M295" s="186"/>
      <c r="N295" s="186"/>
      <c r="O295" s="25"/>
      <c r="P295" s="187"/>
      <c r="Q295" s="39"/>
      <c r="R295" s="187"/>
      <c r="S295" s="186"/>
      <c r="T295" s="39"/>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6"/>
    </row>
    <row r="296" spans="1:58" s="361" customFormat="1" x14ac:dyDescent="0.25">
      <c r="A296" s="186"/>
      <c r="B296" s="43"/>
      <c r="C296" s="186"/>
      <c r="D296" s="186"/>
      <c r="E296" s="39"/>
      <c r="F296" s="39"/>
      <c r="G296" s="187"/>
      <c r="H296" s="187"/>
      <c r="I296" s="187"/>
      <c r="J296" s="187"/>
      <c r="K296" s="186"/>
      <c r="L296" s="186"/>
      <c r="M296" s="186"/>
      <c r="N296" s="186"/>
      <c r="O296" s="25"/>
      <c r="P296" s="187"/>
      <c r="Q296" s="39"/>
      <c r="R296" s="187"/>
      <c r="S296" s="186"/>
      <c r="T296" s="39"/>
      <c r="U296" s="187"/>
      <c r="V296" s="187"/>
      <c r="W296" s="187"/>
      <c r="X296" s="187"/>
      <c r="Y296" s="187"/>
      <c r="Z296" s="187"/>
      <c r="AA296" s="187"/>
      <c r="AB296" s="187"/>
      <c r="AC296" s="187"/>
      <c r="AD296" s="187"/>
      <c r="AE296" s="187"/>
      <c r="AF296" s="187"/>
      <c r="AG296" s="187"/>
      <c r="AH296" s="187"/>
      <c r="AI296" s="187"/>
      <c r="AJ296" s="187"/>
      <c r="AK296" s="187"/>
      <c r="AL296" s="187"/>
      <c r="AM296" s="187"/>
      <c r="AN296" s="187"/>
      <c r="AO296" s="187"/>
      <c r="AP296" s="187"/>
      <c r="AQ296" s="187"/>
      <c r="AR296" s="187"/>
      <c r="AS296" s="187"/>
      <c r="AT296" s="187"/>
      <c r="AU296" s="187"/>
      <c r="AV296" s="187"/>
      <c r="AW296" s="187"/>
      <c r="AX296" s="187"/>
      <c r="AY296" s="187"/>
      <c r="AZ296" s="187"/>
      <c r="BA296" s="187"/>
      <c r="BB296" s="187"/>
      <c r="BC296" s="187"/>
      <c r="BD296" s="187"/>
      <c r="BE296" s="187"/>
      <c r="BF296" s="186"/>
    </row>
    <row r="297" spans="1:58" x14ac:dyDescent="0.25">
      <c r="E297" s="39"/>
      <c r="F297" s="39"/>
      <c r="G297" s="187"/>
      <c r="H297" s="187"/>
      <c r="I297" s="187"/>
      <c r="J297" s="187"/>
      <c r="O297" s="25"/>
      <c r="P297" s="187"/>
      <c r="Q297" s="39"/>
      <c r="R297" s="187"/>
      <c r="T297" s="39"/>
      <c r="U297" s="187"/>
      <c r="V297" s="187"/>
      <c r="W297" s="187"/>
      <c r="X297" s="187"/>
      <c r="Y297" s="187"/>
      <c r="Z297" s="187"/>
      <c r="AA297" s="187"/>
      <c r="AB297" s="187"/>
      <c r="AC297" s="187"/>
      <c r="AD297" s="187"/>
      <c r="AE297" s="187"/>
      <c r="AF297" s="187"/>
      <c r="AG297" s="187"/>
      <c r="AH297" s="187"/>
      <c r="AI297" s="187"/>
      <c r="AJ297" s="187"/>
      <c r="AK297" s="187"/>
      <c r="AL297" s="187"/>
      <c r="AM297" s="187"/>
      <c r="AN297" s="187"/>
      <c r="AO297" s="187"/>
      <c r="AP297" s="187"/>
      <c r="AQ297" s="187"/>
      <c r="AR297" s="187"/>
      <c r="AS297" s="187"/>
      <c r="AT297" s="187"/>
      <c r="AU297" s="187"/>
      <c r="AV297" s="187"/>
      <c r="AW297" s="187"/>
      <c r="AX297" s="187"/>
      <c r="AY297" s="187"/>
      <c r="AZ297" s="187"/>
      <c r="BA297" s="187"/>
      <c r="BB297" s="187"/>
      <c r="BC297" s="187"/>
      <c r="BD297" s="187"/>
      <c r="BE297" s="187"/>
    </row>
    <row r="298" spans="1:58" x14ac:dyDescent="0.25">
      <c r="E298" s="39"/>
      <c r="F298" s="39"/>
      <c r="G298" s="187"/>
      <c r="H298" s="187"/>
      <c r="I298" s="187"/>
      <c r="J298" s="187"/>
      <c r="O298" s="25"/>
      <c r="P298" s="187"/>
      <c r="Q298" s="39"/>
      <c r="R298" s="187"/>
      <c r="T298" s="39"/>
      <c r="U298" s="187"/>
      <c r="V298" s="187"/>
      <c r="W298" s="187"/>
      <c r="X298" s="187"/>
      <c r="Y298" s="187"/>
      <c r="Z298" s="187"/>
      <c r="AA298" s="187"/>
      <c r="AB298" s="187"/>
      <c r="AC298" s="187"/>
      <c r="AD298" s="187"/>
      <c r="AE298" s="187"/>
      <c r="AF298" s="187"/>
      <c r="AG298" s="187"/>
      <c r="AH298" s="187"/>
      <c r="AI298" s="187"/>
      <c r="AJ298" s="187"/>
      <c r="AK298" s="187"/>
      <c r="AL298" s="187"/>
      <c r="AM298" s="187"/>
      <c r="AN298" s="187"/>
      <c r="AO298" s="187"/>
      <c r="AP298" s="187"/>
      <c r="AQ298" s="187"/>
      <c r="AR298" s="187"/>
      <c r="AS298" s="187"/>
      <c r="AT298" s="187"/>
      <c r="AU298" s="187"/>
      <c r="AV298" s="187"/>
      <c r="AW298" s="187"/>
      <c r="AX298" s="187"/>
      <c r="AY298" s="187"/>
      <c r="AZ298" s="187"/>
      <c r="BA298" s="187"/>
      <c r="BB298" s="187"/>
      <c r="BC298" s="187"/>
      <c r="BD298" s="187"/>
      <c r="BE298" s="187"/>
    </row>
    <row r="299" spans="1:58" x14ac:dyDescent="0.25">
      <c r="E299" s="39"/>
      <c r="F299" s="39"/>
      <c r="G299" s="187"/>
      <c r="H299" s="187"/>
      <c r="I299" s="187"/>
      <c r="J299" s="187"/>
      <c r="O299" s="25"/>
      <c r="P299" s="187"/>
      <c r="Q299" s="39"/>
      <c r="R299" s="187"/>
      <c r="T299" s="39"/>
      <c r="U299" s="187"/>
      <c r="V299" s="187"/>
      <c r="W299" s="187"/>
      <c r="X299" s="187"/>
      <c r="Y299" s="187"/>
      <c r="Z299" s="187"/>
      <c r="AA299" s="187"/>
      <c r="AB299" s="187"/>
      <c r="AC299" s="187"/>
      <c r="AD299" s="187"/>
      <c r="AE299" s="187"/>
      <c r="AF299" s="187"/>
      <c r="AG299" s="187"/>
      <c r="AH299" s="187"/>
      <c r="AI299" s="187"/>
      <c r="AJ299" s="187"/>
      <c r="AK299" s="187"/>
      <c r="AL299" s="187"/>
      <c r="AM299" s="187"/>
      <c r="AN299" s="187"/>
      <c r="AO299" s="187"/>
      <c r="AP299" s="187"/>
      <c r="AQ299" s="187"/>
      <c r="AR299" s="187"/>
      <c r="AS299" s="187"/>
      <c r="AT299" s="187"/>
      <c r="AU299" s="187"/>
      <c r="AV299" s="187"/>
      <c r="AW299" s="187"/>
      <c r="AX299" s="187"/>
      <c r="AY299" s="187"/>
      <c r="AZ299" s="187"/>
      <c r="BA299" s="187"/>
      <c r="BB299" s="187"/>
      <c r="BC299" s="187"/>
      <c r="BD299" s="187"/>
      <c r="BE299" s="187"/>
    </row>
    <row r="300" spans="1:58" x14ac:dyDescent="0.25">
      <c r="E300" s="39"/>
      <c r="F300" s="39"/>
      <c r="G300" s="187"/>
      <c r="H300" s="187"/>
      <c r="I300" s="187"/>
      <c r="J300" s="187"/>
      <c r="O300" s="25"/>
      <c r="P300" s="187"/>
      <c r="Q300" s="39"/>
      <c r="R300" s="187"/>
      <c r="T300" s="39"/>
      <c r="U300" s="187"/>
      <c r="V300" s="187"/>
      <c r="W300" s="187"/>
      <c r="X300" s="187"/>
      <c r="Y300" s="187"/>
      <c r="Z300" s="187"/>
      <c r="AA300" s="187"/>
      <c r="AB300" s="187"/>
      <c r="AC300" s="187"/>
      <c r="AD300" s="187"/>
      <c r="AE300" s="187"/>
      <c r="AF300" s="187"/>
      <c r="AG300" s="187"/>
      <c r="AH300" s="187"/>
      <c r="AI300" s="187"/>
      <c r="AJ300" s="187"/>
      <c r="AK300" s="187"/>
      <c r="AL300" s="187"/>
      <c r="AM300" s="187"/>
      <c r="AN300" s="187"/>
      <c r="AO300" s="187"/>
      <c r="AP300" s="187"/>
      <c r="AQ300" s="187"/>
      <c r="AR300" s="187"/>
      <c r="AS300" s="187"/>
      <c r="AT300" s="187"/>
      <c r="AU300" s="187"/>
      <c r="AV300" s="187"/>
      <c r="AW300" s="187"/>
      <c r="AX300" s="187"/>
      <c r="AY300" s="187"/>
      <c r="AZ300" s="187"/>
      <c r="BA300" s="187"/>
      <c r="BB300" s="187"/>
      <c r="BC300" s="187"/>
      <c r="BD300" s="187"/>
      <c r="BE300" s="187"/>
    </row>
    <row r="301" spans="1:58" x14ac:dyDescent="0.25">
      <c r="E301" s="39"/>
      <c r="F301" s="39"/>
      <c r="G301" s="187"/>
      <c r="H301" s="187"/>
      <c r="I301" s="187"/>
      <c r="J301" s="187"/>
      <c r="O301" s="25"/>
      <c r="P301" s="187"/>
      <c r="Q301" s="39"/>
      <c r="R301" s="187"/>
      <c r="T301" s="39"/>
      <c r="U301" s="187"/>
      <c r="V301" s="187"/>
      <c r="W301" s="187"/>
      <c r="X301" s="187"/>
      <c r="Y301" s="187"/>
      <c r="Z301" s="187"/>
      <c r="AA301" s="187"/>
      <c r="AB301" s="187"/>
      <c r="AC301" s="187"/>
      <c r="AD301" s="187"/>
      <c r="AE301" s="187"/>
      <c r="AF301" s="187"/>
      <c r="AG301" s="187"/>
      <c r="AH301" s="187"/>
      <c r="AI301" s="187"/>
      <c r="AJ301" s="187"/>
      <c r="AK301" s="187"/>
      <c r="AL301" s="187"/>
      <c r="AM301" s="187"/>
      <c r="AN301" s="187"/>
      <c r="AO301" s="187"/>
      <c r="AP301" s="187"/>
      <c r="AQ301" s="187"/>
      <c r="AR301" s="187"/>
      <c r="AS301" s="187"/>
      <c r="AT301" s="187"/>
      <c r="AU301" s="187"/>
      <c r="AV301" s="187"/>
      <c r="AW301" s="187"/>
      <c r="AX301" s="187"/>
      <c r="AY301" s="187"/>
      <c r="AZ301" s="187"/>
      <c r="BA301" s="187"/>
      <c r="BB301" s="187"/>
      <c r="BC301" s="187"/>
      <c r="BD301" s="187"/>
      <c r="BE301" s="187"/>
    </row>
    <row r="302" spans="1:58" x14ac:dyDescent="0.25">
      <c r="E302" s="39"/>
      <c r="F302" s="39"/>
      <c r="G302" s="187"/>
      <c r="H302" s="187"/>
      <c r="I302" s="187"/>
      <c r="J302" s="187"/>
      <c r="O302" s="25"/>
      <c r="P302" s="187"/>
      <c r="Q302" s="39"/>
      <c r="R302" s="187"/>
      <c r="T302" s="39"/>
      <c r="U302" s="187"/>
      <c r="V302" s="187"/>
      <c r="W302" s="187"/>
      <c r="X302" s="187"/>
      <c r="Y302" s="187"/>
      <c r="Z302" s="187"/>
      <c r="AA302" s="187"/>
      <c r="AB302" s="187"/>
      <c r="AC302" s="187"/>
      <c r="AD302" s="187"/>
      <c r="AE302" s="187"/>
      <c r="AF302" s="187"/>
      <c r="AG302" s="187"/>
      <c r="AH302" s="187"/>
      <c r="AI302" s="187"/>
      <c r="AJ302" s="187"/>
      <c r="AK302" s="187"/>
      <c r="AL302" s="187"/>
      <c r="AM302" s="187"/>
      <c r="AN302" s="187"/>
      <c r="AO302" s="187"/>
      <c r="AP302" s="187"/>
      <c r="AQ302" s="187"/>
      <c r="AR302" s="187"/>
      <c r="AS302" s="187"/>
      <c r="AT302" s="187"/>
      <c r="AU302" s="187"/>
      <c r="AV302" s="187"/>
      <c r="AW302" s="187"/>
      <c r="AX302" s="187"/>
      <c r="AY302" s="187"/>
      <c r="AZ302" s="187"/>
      <c r="BA302" s="187"/>
      <c r="BB302" s="187"/>
      <c r="BC302" s="187"/>
      <c r="BD302" s="187"/>
      <c r="BE302" s="187"/>
    </row>
    <row r="303" spans="1:58" x14ac:dyDescent="0.25">
      <c r="E303" s="39"/>
      <c r="F303" s="39"/>
      <c r="G303" s="187"/>
      <c r="H303" s="187"/>
      <c r="I303" s="187"/>
      <c r="J303" s="187"/>
      <c r="O303" s="25"/>
      <c r="P303" s="187"/>
      <c r="Q303" s="39"/>
      <c r="R303" s="187"/>
      <c r="T303" s="39"/>
      <c r="U303" s="187"/>
      <c r="V303" s="187"/>
      <c r="W303" s="187"/>
      <c r="X303" s="187"/>
      <c r="Y303" s="187"/>
      <c r="Z303" s="187"/>
      <c r="AA303" s="187"/>
      <c r="AB303" s="187"/>
      <c r="AC303" s="187"/>
      <c r="AD303" s="187"/>
      <c r="AE303" s="187"/>
      <c r="AF303" s="187"/>
      <c r="AG303" s="187"/>
      <c r="AH303" s="187"/>
      <c r="AI303" s="187"/>
      <c r="AJ303" s="187"/>
      <c r="AK303" s="187"/>
      <c r="AL303" s="187"/>
      <c r="AM303" s="187"/>
      <c r="AN303" s="187"/>
      <c r="AO303" s="187"/>
      <c r="AP303" s="187"/>
      <c r="AQ303" s="187"/>
      <c r="AR303" s="187"/>
      <c r="AS303" s="187"/>
      <c r="AT303" s="187"/>
      <c r="AU303" s="187"/>
      <c r="AV303" s="187"/>
      <c r="AW303" s="187"/>
      <c r="AX303" s="187"/>
      <c r="AY303" s="187"/>
      <c r="AZ303" s="187"/>
      <c r="BA303" s="187"/>
      <c r="BB303" s="187"/>
      <c r="BC303" s="187"/>
      <c r="BD303" s="187"/>
      <c r="BE303" s="187"/>
    </row>
    <row r="304" spans="1:58" x14ac:dyDescent="0.25">
      <c r="E304" s="39"/>
      <c r="F304" s="39"/>
      <c r="G304" s="187"/>
      <c r="H304" s="187"/>
      <c r="I304" s="187"/>
      <c r="J304" s="187"/>
      <c r="O304" s="25"/>
      <c r="P304" s="187"/>
      <c r="Q304" s="39"/>
      <c r="R304" s="187"/>
      <c r="T304" s="39"/>
      <c r="U304" s="187"/>
      <c r="V304" s="187"/>
      <c r="W304" s="187"/>
      <c r="X304" s="187"/>
      <c r="Y304" s="187"/>
      <c r="Z304" s="187"/>
      <c r="AA304" s="187"/>
      <c r="AB304" s="187"/>
      <c r="AC304" s="187"/>
      <c r="AD304" s="187"/>
      <c r="AE304" s="187"/>
      <c r="AF304" s="187"/>
      <c r="AG304" s="187"/>
      <c r="AH304" s="187"/>
      <c r="AI304" s="187"/>
      <c r="AJ304" s="187"/>
      <c r="AK304" s="187"/>
      <c r="AL304" s="187"/>
      <c r="AM304" s="187"/>
      <c r="AN304" s="187"/>
      <c r="AO304" s="187"/>
      <c r="AP304" s="187"/>
      <c r="AQ304" s="187"/>
      <c r="AR304" s="187"/>
      <c r="AS304" s="187"/>
      <c r="AT304" s="187"/>
      <c r="AU304" s="187"/>
      <c r="AV304" s="187"/>
      <c r="AW304" s="187"/>
      <c r="AX304" s="187"/>
      <c r="AY304" s="187"/>
      <c r="AZ304" s="187"/>
      <c r="BA304" s="187"/>
      <c r="BB304" s="187"/>
      <c r="BC304" s="187"/>
      <c r="BD304" s="187"/>
      <c r="BE304" s="187"/>
    </row>
    <row r="305" spans="5:57" x14ac:dyDescent="0.25">
      <c r="E305" s="39"/>
      <c r="F305" s="39"/>
      <c r="G305" s="187"/>
      <c r="H305" s="187"/>
      <c r="I305" s="187"/>
      <c r="J305" s="187"/>
      <c r="O305" s="25"/>
      <c r="P305" s="187"/>
      <c r="Q305" s="39"/>
      <c r="R305" s="187"/>
      <c r="T305" s="39"/>
      <c r="U305" s="187"/>
      <c r="V305" s="187"/>
      <c r="W305" s="187"/>
      <c r="X305" s="187"/>
      <c r="Y305" s="187"/>
      <c r="Z305" s="187"/>
      <c r="AA305" s="187"/>
      <c r="AB305" s="187"/>
      <c r="AC305" s="187"/>
      <c r="AD305" s="187"/>
      <c r="AE305" s="187"/>
      <c r="AF305" s="187"/>
      <c r="AG305" s="187"/>
      <c r="AH305" s="187"/>
      <c r="AI305" s="187"/>
      <c r="AJ305" s="187"/>
      <c r="AK305" s="187"/>
      <c r="AL305" s="187"/>
      <c r="AM305" s="187"/>
      <c r="AN305" s="187"/>
      <c r="AO305" s="187"/>
      <c r="AP305" s="187"/>
      <c r="AQ305" s="187"/>
      <c r="AR305" s="187"/>
      <c r="AS305" s="187"/>
      <c r="AT305" s="187"/>
      <c r="AU305" s="187"/>
      <c r="AV305" s="187"/>
      <c r="AW305" s="187"/>
      <c r="AX305" s="187"/>
      <c r="AY305" s="187"/>
      <c r="AZ305" s="187"/>
      <c r="BA305" s="187"/>
      <c r="BB305" s="187"/>
      <c r="BC305" s="187"/>
      <c r="BD305" s="187"/>
      <c r="BE305" s="187"/>
    </row>
    <row r="306" spans="5:57" x14ac:dyDescent="0.25">
      <c r="E306" s="39"/>
      <c r="F306" s="39"/>
      <c r="G306" s="187"/>
      <c r="H306" s="187"/>
      <c r="I306" s="187"/>
      <c r="J306" s="187"/>
      <c r="O306" s="25"/>
      <c r="P306" s="187"/>
      <c r="Q306" s="39"/>
      <c r="R306" s="187"/>
      <c r="T306" s="39"/>
      <c r="U306" s="187"/>
      <c r="V306" s="187"/>
      <c r="W306" s="187"/>
      <c r="X306" s="187"/>
      <c r="Y306" s="187"/>
      <c r="Z306" s="187"/>
      <c r="AA306" s="187"/>
      <c r="AB306" s="187"/>
      <c r="AC306" s="187"/>
      <c r="AD306" s="187"/>
      <c r="AE306" s="187"/>
      <c r="AF306" s="187"/>
      <c r="AG306" s="187"/>
      <c r="AH306" s="187"/>
      <c r="AI306" s="187"/>
      <c r="AJ306" s="187"/>
      <c r="AK306" s="187"/>
      <c r="AL306" s="187"/>
      <c r="AM306" s="187"/>
      <c r="AN306" s="187"/>
      <c r="AO306" s="187"/>
      <c r="AP306" s="187"/>
      <c r="AQ306" s="187"/>
      <c r="AR306" s="187"/>
      <c r="AS306" s="187"/>
      <c r="AT306" s="187"/>
      <c r="AU306" s="187"/>
      <c r="AV306" s="187"/>
      <c r="AW306" s="187"/>
      <c r="AX306" s="187"/>
      <c r="AY306" s="187"/>
      <c r="AZ306" s="187"/>
      <c r="BA306" s="187"/>
      <c r="BB306" s="187"/>
      <c r="BC306" s="187"/>
      <c r="BD306" s="187"/>
      <c r="BE306" s="187"/>
    </row>
    <row r="307" spans="5:57" x14ac:dyDescent="0.25">
      <c r="E307" s="39"/>
      <c r="F307" s="39"/>
      <c r="G307" s="187"/>
      <c r="H307" s="187"/>
      <c r="I307" s="187"/>
      <c r="J307" s="187"/>
      <c r="O307" s="25"/>
      <c r="P307" s="187"/>
      <c r="Q307" s="39"/>
      <c r="R307" s="187"/>
      <c r="T307" s="39"/>
      <c r="U307" s="187"/>
      <c r="V307" s="187"/>
      <c r="W307" s="187"/>
      <c r="X307" s="187"/>
      <c r="Y307" s="187"/>
      <c r="Z307" s="187"/>
      <c r="AA307" s="187"/>
      <c r="AB307" s="187"/>
      <c r="AC307" s="187"/>
      <c r="AD307" s="187"/>
      <c r="AE307" s="187"/>
      <c r="AF307" s="187"/>
      <c r="AG307" s="187"/>
      <c r="AH307" s="187"/>
      <c r="AI307" s="187"/>
      <c r="AJ307" s="187"/>
      <c r="AK307" s="187"/>
      <c r="AL307" s="187"/>
      <c r="AM307" s="187"/>
      <c r="AN307" s="187"/>
      <c r="AO307" s="187"/>
      <c r="AP307" s="187"/>
      <c r="AQ307" s="187"/>
      <c r="AR307" s="187"/>
      <c r="AS307" s="187"/>
      <c r="AT307" s="187"/>
      <c r="AU307" s="187"/>
      <c r="AV307" s="187"/>
      <c r="AW307" s="187"/>
      <c r="AX307" s="187"/>
      <c r="AY307" s="187"/>
      <c r="AZ307" s="187"/>
      <c r="BA307" s="187"/>
      <c r="BB307" s="187"/>
      <c r="BC307" s="187"/>
      <c r="BD307" s="187"/>
      <c r="BE307" s="187"/>
    </row>
    <row r="308" spans="5:57" x14ac:dyDescent="0.25">
      <c r="E308" s="39"/>
      <c r="F308" s="39"/>
      <c r="G308" s="187"/>
      <c r="H308" s="187"/>
      <c r="I308" s="187"/>
      <c r="J308" s="187"/>
      <c r="O308" s="25"/>
      <c r="P308" s="187"/>
      <c r="Q308" s="39"/>
      <c r="R308" s="187"/>
      <c r="T308" s="39"/>
      <c r="U308" s="187"/>
      <c r="V308" s="187"/>
      <c r="W308" s="187"/>
      <c r="X308" s="187"/>
      <c r="Y308" s="187"/>
      <c r="Z308" s="187"/>
      <c r="AA308" s="187"/>
      <c r="AB308" s="187"/>
      <c r="AC308" s="187"/>
      <c r="AD308" s="187"/>
      <c r="AE308" s="187"/>
      <c r="AF308" s="187"/>
      <c r="AG308" s="187"/>
      <c r="AH308" s="187"/>
      <c r="AI308" s="187"/>
      <c r="AJ308" s="187"/>
      <c r="AK308" s="187"/>
      <c r="AL308" s="187"/>
      <c r="AM308" s="187"/>
      <c r="AN308" s="187"/>
      <c r="AO308" s="187"/>
      <c r="AP308" s="187"/>
      <c r="AQ308" s="187"/>
      <c r="AR308" s="187"/>
      <c r="AS308" s="187"/>
      <c r="AT308" s="187"/>
      <c r="AU308" s="187"/>
      <c r="AV308" s="187"/>
      <c r="AW308" s="187"/>
      <c r="AX308" s="187"/>
      <c r="AY308" s="187"/>
      <c r="AZ308" s="187"/>
      <c r="BA308" s="187"/>
      <c r="BB308" s="187"/>
      <c r="BC308" s="187"/>
      <c r="BD308" s="187"/>
      <c r="BE308" s="187"/>
    </row>
    <row r="309" spans="5:57" x14ac:dyDescent="0.25">
      <c r="E309" s="39"/>
      <c r="F309" s="39"/>
      <c r="G309" s="187"/>
      <c r="H309" s="187"/>
      <c r="I309" s="187"/>
      <c r="J309" s="187"/>
      <c r="O309" s="25"/>
      <c r="P309" s="187"/>
      <c r="Q309" s="39"/>
      <c r="R309" s="187"/>
      <c r="T309" s="39"/>
      <c r="U309" s="187"/>
      <c r="V309" s="187"/>
      <c r="W309" s="187"/>
      <c r="X309" s="187"/>
      <c r="Y309" s="187"/>
      <c r="Z309" s="187"/>
      <c r="AA309" s="187"/>
      <c r="AB309" s="187"/>
      <c r="AC309" s="187"/>
      <c r="AD309" s="187"/>
      <c r="AE309" s="187"/>
      <c r="AF309" s="187"/>
      <c r="AG309" s="187"/>
      <c r="AH309" s="187"/>
      <c r="AI309" s="187"/>
      <c r="AJ309" s="187"/>
      <c r="AK309" s="187"/>
      <c r="AL309" s="187"/>
      <c r="AM309" s="187"/>
      <c r="AN309" s="187"/>
      <c r="AO309" s="187"/>
      <c r="AP309" s="187"/>
      <c r="AQ309" s="187"/>
      <c r="AR309" s="187"/>
      <c r="AS309" s="187"/>
      <c r="AT309" s="187"/>
      <c r="AU309" s="187"/>
      <c r="AV309" s="187"/>
      <c r="AW309" s="187"/>
      <c r="AX309" s="187"/>
      <c r="AY309" s="187"/>
      <c r="AZ309" s="187"/>
      <c r="BA309" s="187"/>
      <c r="BB309" s="187"/>
      <c r="BC309" s="187"/>
      <c r="BD309" s="187"/>
      <c r="BE309" s="187"/>
    </row>
    <row r="310" spans="5:57" x14ac:dyDescent="0.25">
      <c r="E310" s="39"/>
      <c r="F310" s="39"/>
      <c r="G310" s="187"/>
      <c r="H310" s="187"/>
      <c r="I310" s="187"/>
      <c r="J310" s="187"/>
      <c r="O310" s="25"/>
      <c r="P310" s="187"/>
      <c r="Q310" s="39"/>
      <c r="R310" s="187"/>
      <c r="T310" s="39"/>
      <c r="U310" s="187"/>
      <c r="V310" s="187"/>
      <c r="W310" s="187"/>
      <c r="X310" s="187"/>
      <c r="Y310" s="187"/>
      <c r="Z310" s="187"/>
      <c r="AA310" s="187"/>
      <c r="AB310" s="187"/>
      <c r="AC310" s="187"/>
      <c r="AD310" s="187"/>
      <c r="AE310" s="187"/>
      <c r="AF310" s="187"/>
      <c r="AG310" s="187"/>
      <c r="AH310" s="187"/>
      <c r="AI310" s="187"/>
      <c r="AJ310" s="187"/>
      <c r="AK310" s="187"/>
      <c r="AL310" s="187"/>
      <c r="AM310" s="187"/>
      <c r="AN310" s="187"/>
      <c r="AO310" s="187"/>
      <c r="AP310" s="187"/>
      <c r="AQ310" s="187"/>
      <c r="AR310" s="187"/>
      <c r="AS310" s="187"/>
      <c r="AT310" s="187"/>
      <c r="AU310" s="187"/>
      <c r="AV310" s="187"/>
      <c r="AW310" s="187"/>
      <c r="AX310" s="187"/>
      <c r="AY310" s="187"/>
      <c r="AZ310" s="187"/>
      <c r="BA310" s="187"/>
      <c r="BB310" s="187"/>
      <c r="BC310" s="187"/>
      <c r="BD310" s="187"/>
      <c r="BE310" s="187"/>
    </row>
    <row r="311" spans="5:57" x14ac:dyDescent="0.25">
      <c r="E311" s="39"/>
      <c r="F311" s="39"/>
      <c r="G311" s="187"/>
      <c r="H311" s="187"/>
      <c r="I311" s="187"/>
      <c r="J311" s="187"/>
      <c r="O311" s="25"/>
      <c r="P311" s="187"/>
      <c r="Q311" s="39"/>
      <c r="R311" s="187"/>
      <c r="T311" s="39"/>
      <c r="U311" s="187"/>
      <c r="V311" s="187"/>
      <c r="W311" s="187"/>
      <c r="X311" s="187"/>
      <c r="Y311" s="187"/>
      <c r="Z311" s="187"/>
      <c r="AA311" s="187"/>
      <c r="AB311" s="187"/>
      <c r="AC311" s="187"/>
      <c r="AD311" s="187"/>
      <c r="AE311" s="187"/>
      <c r="AF311" s="187"/>
      <c r="AG311" s="187"/>
      <c r="AH311" s="187"/>
      <c r="AI311" s="187"/>
      <c r="AJ311" s="187"/>
      <c r="AK311" s="187"/>
      <c r="AL311" s="187"/>
      <c r="AM311" s="187"/>
      <c r="AN311" s="187"/>
      <c r="AO311" s="187"/>
      <c r="AP311" s="187"/>
      <c r="AQ311" s="187"/>
      <c r="AR311" s="187"/>
      <c r="AS311" s="187"/>
      <c r="AT311" s="187"/>
      <c r="AU311" s="187"/>
      <c r="AV311" s="187"/>
      <c r="AW311" s="187"/>
      <c r="AX311" s="187"/>
      <c r="AY311" s="187"/>
      <c r="AZ311" s="187"/>
      <c r="BA311" s="187"/>
      <c r="BB311" s="187"/>
      <c r="BC311" s="187"/>
      <c r="BD311" s="187"/>
      <c r="BE311" s="187"/>
    </row>
    <row r="312" spans="5:57" x14ac:dyDescent="0.25">
      <c r="E312" s="39"/>
      <c r="F312" s="39"/>
      <c r="G312" s="187"/>
      <c r="H312" s="187"/>
      <c r="I312" s="187"/>
      <c r="J312" s="187"/>
      <c r="O312" s="25"/>
      <c r="P312" s="187"/>
      <c r="Q312" s="39"/>
      <c r="R312" s="187"/>
      <c r="T312" s="39"/>
      <c r="U312" s="187"/>
      <c r="V312" s="187"/>
      <c r="W312" s="187"/>
      <c r="X312" s="187"/>
      <c r="Y312" s="187"/>
      <c r="Z312" s="187"/>
      <c r="AA312" s="187"/>
      <c r="AB312" s="187"/>
      <c r="AC312" s="187"/>
      <c r="AD312" s="187"/>
      <c r="AE312" s="187"/>
      <c r="AF312" s="187"/>
      <c r="AG312" s="187"/>
      <c r="AH312" s="187"/>
      <c r="AI312" s="187"/>
      <c r="AJ312" s="187"/>
      <c r="AK312" s="187"/>
      <c r="AL312" s="187"/>
      <c r="AM312" s="187"/>
      <c r="AN312" s="187"/>
      <c r="AO312" s="187"/>
      <c r="AP312" s="187"/>
      <c r="AQ312" s="187"/>
      <c r="AR312" s="187"/>
      <c r="AS312" s="187"/>
      <c r="AT312" s="187"/>
      <c r="AU312" s="187"/>
      <c r="AV312" s="187"/>
      <c r="AW312" s="187"/>
      <c r="AX312" s="187"/>
      <c r="AY312" s="187"/>
      <c r="AZ312" s="187"/>
      <c r="BA312" s="187"/>
      <c r="BB312" s="187"/>
      <c r="BC312" s="187"/>
      <c r="BD312" s="187"/>
      <c r="BE312" s="187"/>
    </row>
    <row r="313" spans="5:57" x14ac:dyDescent="0.25">
      <c r="E313" s="39"/>
      <c r="F313" s="39"/>
      <c r="G313" s="187"/>
      <c r="H313" s="187"/>
      <c r="I313" s="187"/>
      <c r="J313" s="187"/>
      <c r="O313" s="25"/>
      <c r="P313" s="187"/>
      <c r="Q313" s="39"/>
      <c r="R313" s="187"/>
      <c r="T313" s="39"/>
      <c r="U313" s="187"/>
      <c r="V313" s="187"/>
      <c r="W313" s="187"/>
      <c r="X313" s="187"/>
      <c r="Y313" s="187"/>
      <c r="Z313" s="187"/>
      <c r="AA313" s="187"/>
      <c r="AB313" s="187"/>
      <c r="AC313" s="187"/>
      <c r="AD313" s="187"/>
      <c r="AE313" s="187"/>
      <c r="AF313" s="187"/>
      <c r="AG313" s="187"/>
      <c r="AH313" s="187"/>
      <c r="AI313" s="187"/>
      <c r="AJ313" s="187"/>
      <c r="AK313" s="187"/>
      <c r="AL313" s="187"/>
      <c r="AM313" s="187"/>
      <c r="AN313" s="187"/>
      <c r="AO313" s="187"/>
      <c r="AP313" s="187"/>
      <c r="AQ313" s="187"/>
      <c r="AR313" s="187"/>
      <c r="AS313" s="187"/>
      <c r="AT313" s="187"/>
      <c r="AU313" s="187"/>
      <c r="AV313" s="187"/>
      <c r="AW313" s="187"/>
      <c r="AX313" s="187"/>
      <c r="AY313" s="187"/>
      <c r="AZ313" s="187"/>
      <c r="BA313" s="187"/>
      <c r="BB313" s="187"/>
      <c r="BC313" s="187"/>
      <c r="BD313" s="187"/>
      <c r="BE313" s="187"/>
    </row>
    <row r="314" spans="5:57" x14ac:dyDescent="0.25">
      <c r="E314" s="39"/>
      <c r="F314" s="39"/>
      <c r="G314" s="187"/>
      <c r="H314" s="187"/>
      <c r="I314" s="187"/>
      <c r="J314" s="187"/>
      <c r="O314" s="25"/>
      <c r="P314" s="187"/>
      <c r="Q314" s="39"/>
      <c r="R314" s="187"/>
      <c r="T314" s="39"/>
      <c r="U314" s="187"/>
      <c r="V314" s="187"/>
      <c r="W314" s="187"/>
      <c r="X314" s="187"/>
      <c r="Y314" s="187"/>
      <c r="Z314" s="187"/>
      <c r="AA314" s="187"/>
      <c r="AB314" s="187"/>
      <c r="AC314" s="187"/>
      <c r="AD314" s="187"/>
      <c r="AE314" s="187"/>
      <c r="AF314" s="187"/>
      <c r="AG314" s="187"/>
      <c r="AH314" s="187"/>
      <c r="AI314" s="187"/>
      <c r="AJ314" s="187"/>
      <c r="AK314" s="187"/>
      <c r="AL314" s="187"/>
      <c r="AM314" s="187"/>
      <c r="AN314" s="187"/>
      <c r="AO314" s="187"/>
      <c r="AP314" s="187"/>
      <c r="AQ314" s="187"/>
      <c r="AR314" s="187"/>
      <c r="AS314" s="187"/>
      <c r="AT314" s="187"/>
      <c r="AU314" s="187"/>
      <c r="AV314" s="187"/>
      <c r="AW314" s="187"/>
      <c r="AX314" s="187"/>
      <c r="AY314" s="187"/>
      <c r="AZ314" s="187"/>
      <c r="BA314" s="187"/>
      <c r="BB314" s="187"/>
      <c r="BC314" s="187"/>
      <c r="BD314" s="187"/>
      <c r="BE314" s="187"/>
    </row>
    <row r="315" spans="5:57" x14ac:dyDescent="0.25">
      <c r="E315" s="39"/>
      <c r="F315" s="39"/>
      <c r="G315" s="187"/>
      <c r="H315" s="187"/>
      <c r="I315" s="187"/>
      <c r="J315" s="187"/>
      <c r="O315" s="25"/>
      <c r="P315" s="187"/>
      <c r="Q315" s="39"/>
      <c r="R315" s="187"/>
      <c r="T315" s="39"/>
      <c r="U315" s="187"/>
      <c r="V315" s="187"/>
      <c r="W315" s="187"/>
      <c r="X315" s="187"/>
      <c r="Y315" s="187"/>
      <c r="Z315" s="187"/>
      <c r="AA315" s="187"/>
      <c r="AB315" s="187"/>
      <c r="AC315" s="187"/>
      <c r="AD315" s="187"/>
      <c r="AE315" s="187"/>
      <c r="AF315" s="187"/>
      <c r="AG315" s="187"/>
      <c r="AH315" s="187"/>
      <c r="AI315" s="187"/>
      <c r="AJ315" s="187"/>
      <c r="AK315" s="187"/>
      <c r="AL315" s="187"/>
      <c r="AM315" s="187"/>
      <c r="AN315" s="187"/>
      <c r="AO315" s="187"/>
      <c r="AP315" s="187"/>
      <c r="AQ315" s="187"/>
      <c r="AR315" s="187"/>
      <c r="AS315" s="187"/>
      <c r="AT315" s="187"/>
      <c r="AU315" s="187"/>
      <c r="AV315" s="187"/>
      <c r="AW315" s="187"/>
      <c r="AX315" s="187"/>
      <c r="AY315" s="187"/>
      <c r="AZ315" s="187"/>
      <c r="BA315" s="187"/>
      <c r="BB315" s="187"/>
      <c r="BC315" s="187"/>
      <c r="BD315" s="187"/>
      <c r="BE315" s="187"/>
    </row>
    <row r="316" spans="5:57" x14ac:dyDescent="0.25">
      <c r="E316" s="39"/>
      <c r="F316" s="39"/>
      <c r="G316" s="187"/>
      <c r="H316" s="187"/>
      <c r="I316" s="187"/>
      <c r="J316" s="187"/>
      <c r="O316" s="25"/>
      <c r="P316" s="187"/>
      <c r="Q316" s="39"/>
      <c r="R316" s="187"/>
      <c r="T316" s="39"/>
      <c r="U316" s="187"/>
      <c r="V316" s="187"/>
      <c r="W316" s="187"/>
      <c r="X316" s="187"/>
      <c r="Y316" s="187"/>
      <c r="Z316" s="187"/>
      <c r="AA316" s="187"/>
      <c r="AB316" s="187"/>
      <c r="AC316" s="187"/>
      <c r="AD316" s="187"/>
      <c r="AE316" s="187"/>
      <c r="AF316" s="187"/>
      <c r="AG316" s="187"/>
      <c r="AH316" s="187"/>
      <c r="AI316" s="187"/>
      <c r="AJ316" s="187"/>
      <c r="AK316" s="187"/>
      <c r="AL316" s="187"/>
      <c r="AM316" s="187"/>
      <c r="AN316" s="187"/>
      <c r="AO316" s="187"/>
      <c r="AP316" s="187"/>
      <c r="AQ316" s="187"/>
      <c r="AR316" s="187"/>
      <c r="AS316" s="187"/>
      <c r="AT316" s="187"/>
      <c r="AU316" s="187"/>
      <c r="AV316" s="187"/>
      <c r="AW316" s="187"/>
      <c r="AX316" s="187"/>
      <c r="AY316" s="187"/>
      <c r="AZ316" s="187"/>
      <c r="BA316" s="187"/>
      <c r="BB316" s="187"/>
      <c r="BC316" s="187"/>
      <c r="BD316" s="187"/>
      <c r="BE316" s="187"/>
    </row>
    <row r="317" spans="5:57" x14ac:dyDescent="0.25">
      <c r="E317" s="39"/>
      <c r="F317" s="39"/>
      <c r="G317" s="187"/>
      <c r="H317" s="187"/>
      <c r="I317" s="187"/>
      <c r="J317" s="187"/>
      <c r="O317" s="25"/>
      <c r="P317" s="187"/>
      <c r="Q317" s="39"/>
      <c r="R317" s="187"/>
      <c r="T317" s="39"/>
      <c r="U317" s="187"/>
      <c r="V317" s="187"/>
      <c r="W317" s="187"/>
      <c r="X317" s="187"/>
      <c r="Y317" s="187"/>
      <c r="Z317" s="187"/>
      <c r="AA317" s="187"/>
      <c r="AB317" s="187"/>
      <c r="AC317" s="187"/>
      <c r="AD317" s="187"/>
      <c r="AE317" s="187"/>
      <c r="AF317" s="187"/>
      <c r="AG317" s="187"/>
      <c r="AH317" s="187"/>
      <c r="AI317" s="187"/>
      <c r="AJ317" s="187"/>
      <c r="AK317" s="187"/>
      <c r="AL317" s="187"/>
      <c r="AM317" s="187"/>
      <c r="AN317" s="187"/>
      <c r="AO317" s="187"/>
      <c r="AP317" s="187"/>
      <c r="AQ317" s="187"/>
      <c r="AR317" s="187"/>
      <c r="AS317" s="187"/>
      <c r="AT317" s="187"/>
      <c r="AU317" s="187"/>
      <c r="AV317" s="187"/>
      <c r="AW317" s="187"/>
      <c r="AX317" s="187"/>
      <c r="AY317" s="187"/>
      <c r="AZ317" s="187"/>
      <c r="BA317" s="187"/>
      <c r="BB317" s="187"/>
      <c r="BC317" s="187"/>
      <c r="BD317" s="187"/>
      <c r="BE317" s="187"/>
    </row>
    <row r="318" spans="5:57" x14ac:dyDescent="0.25">
      <c r="E318" s="39"/>
      <c r="F318" s="39"/>
      <c r="G318" s="187"/>
      <c r="H318" s="187"/>
      <c r="I318" s="187"/>
      <c r="J318" s="187"/>
      <c r="O318" s="25"/>
      <c r="P318" s="187"/>
      <c r="Q318" s="39"/>
      <c r="R318" s="187"/>
      <c r="T318" s="39"/>
      <c r="U318" s="187"/>
      <c r="V318" s="187"/>
      <c r="W318" s="187"/>
      <c r="X318" s="187"/>
      <c r="Y318" s="187"/>
      <c r="Z318" s="187"/>
      <c r="AA318" s="187"/>
      <c r="AB318" s="187"/>
      <c r="AC318" s="187"/>
      <c r="AD318" s="187"/>
      <c r="AE318" s="187"/>
      <c r="AF318" s="187"/>
      <c r="AG318" s="187"/>
      <c r="AH318" s="187"/>
      <c r="AI318" s="187"/>
      <c r="AJ318" s="187"/>
      <c r="AK318" s="187"/>
      <c r="AL318" s="187"/>
      <c r="AM318" s="187"/>
      <c r="AN318" s="187"/>
      <c r="AO318" s="187"/>
      <c r="AP318" s="187"/>
      <c r="AQ318" s="187"/>
      <c r="AR318" s="187"/>
      <c r="AS318" s="187"/>
      <c r="AT318" s="187"/>
      <c r="AU318" s="187"/>
      <c r="AV318" s="187"/>
      <c r="AW318" s="187"/>
      <c r="AX318" s="187"/>
      <c r="AY318" s="187"/>
      <c r="AZ318" s="187"/>
      <c r="BA318" s="187"/>
      <c r="BB318" s="187"/>
      <c r="BC318" s="187"/>
      <c r="BD318" s="187"/>
      <c r="BE318" s="187"/>
    </row>
    <row r="319" spans="5:57" x14ac:dyDescent="0.25">
      <c r="E319" s="39"/>
      <c r="F319" s="39"/>
      <c r="G319" s="187"/>
      <c r="H319" s="187"/>
      <c r="I319" s="187"/>
      <c r="J319" s="187"/>
      <c r="O319" s="25"/>
      <c r="P319" s="187"/>
      <c r="Q319" s="39"/>
      <c r="R319" s="187"/>
      <c r="T319" s="39"/>
      <c r="U319" s="187"/>
      <c r="V319" s="187"/>
      <c r="W319" s="187"/>
      <c r="X319" s="187"/>
      <c r="Y319" s="187"/>
      <c r="Z319" s="187"/>
      <c r="AA319" s="187"/>
      <c r="AB319" s="187"/>
      <c r="AC319" s="187"/>
      <c r="AD319" s="187"/>
      <c r="AE319" s="187"/>
      <c r="AF319" s="187"/>
      <c r="AG319" s="187"/>
      <c r="AH319" s="187"/>
      <c r="AI319" s="187"/>
      <c r="AJ319" s="187"/>
      <c r="AK319" s="187"/>
      <c r="AL319" s="187"/>
      <c r="AM319" s="187"/>
      <c r="AN319" s="187"/>
      <c r="AO319" s="187"/>
      <c r="AP319" s="187"/>
      <c r="AQ319" s="187"/>
      <c r="AR319" s="187"/>
      <c r="AS319" s="187"/>
      <c r="AT319" s="187"/>
      <c r="AU319" s="187"/>
      <c r="AV319" s="187"/>
      <c r="AW319" s="187"/>
      <c r="AX319" s="187"/>
      <c r="AY319" s="187"/>
      <c r="AZ319" s="187"/>
      <c r="BA319" s="187"/>
      <c r="BB319" s="187"/>
      <c r="BC319" s="187"/>
      <c r="BD319" s="187"/>
      <c r="BE319" s="187"/>
    </row>
    <row r="320" spans="5:57" x14ac:dyDescent="0.25">
      <c r="E320" s="39"/>
      <c r="F320" s="39"/>
      <c r="G320" s="187"/>
      <c r="H320" s="187"/>
      <c r="I320" s="187"/>
      <c r="J320" s="187"/>
      <c r="O320" s="25"/>
      <c r="P320" s="187"/>
      <c r="Q320" s="39"/>
      <c r="R320" s="187"/>
      <c r="T320" s="39"/>
      <c r="U320" s="187"/>
      <c r="V320" s="187"/>
      <c r="W320" s="187"/>
      <c r="X320" s="187"/>
      <c r="Y320" s="187"/>
      <c r="Z320" s="187"/>
      <c r="AA320" s="187"/>
      <c r="AB320" s="187"/>
      <c r="AC320" s="187"/>
      <c r="AD320" s="187"/>
      <c r="AE320" s="187"/>
      <c r="AF320" s="187"/>
      <c r="AG320" s="187"/>
      <c r="AH320" s="187"/>
      <c r="AI320" s="187"/>
      <c r="AJ320" s="187"/>
      <c r="AK320" s="187"/>
      <c r="AL320" s="187"/>
      <c r="AM320" s="187"/>
      <c r="AN320" s="187"/>
      <c r="AO320" s="187"/>
      <c r="AP320" s="187"/>
      <c r="AQ320" s="187"/>
      <c r="AR320" s="187"/>
      <c r="AS320" s="187"/>
      <c r="AT320" s="187"/>
      <c r="AU320" s="187"/>
      <c r="AV320" s="187"/>
      <c r="AW320" s="187"/>
      <c r="AX320" s="187"/>
      <c r="AY320" s="187"/>
      <c r="AZ320" s="187"/>
      <c r="BA320" s="187"/>
      <c r="BB320" s="187"/>
      <c r="BC320" s="187"/>
      <c r="BD320" s="187"/>
      <c r="BE320" s="187"/>
    </row>
    <row r="321" spans="5:57" x14ac:dyDescent="0.25">
      <c r="E321" s="39"/>
      <c r="F321" s="39"/>
      <c r="G321" s="187"/>
      <c r="H321" s="187"/>
      <c r="I321" s="187"/>
      <c r="J321" s="187"/>
      <c r="O321" s="25"/>
      <c r="P321" s="187"/>
      <c r="Q321" s="39"/>
      <c r="R321" s="187"/>
      <c r="T321" s="39"/>
      <c r="U321" s="187"/>
      <c r="V321" s="187"/>
      <c r="W321" s="187"/>
      <c r="X321" s="187"/>
      <c r="Y321" s="187"/>
      <c r="Z321" s="187"/>
      <c r="AA321" s="187"/>
      <c r="AB321" s="187"/>
      <c r="AC321" s="187"/>
      <c r="AD321" s="187"/>
      <c r="AE321" s="187"/>
      <c r="AF321" s="187"/>
      <c r="AG321" s="187"/>
      <c r="AH321" s="187"/>
      <c r="AI321" s="187"/>
      <c r="AJ321" s="187"/>
      <c r="AK321" s="187"/>
      <c r="AL321" s="187"/>
      <c r="AM321" s="187"/>
      <c r="AN321" s="187"/>
      <c r="AO321" s="187"/>
      <c r="AP321" s="187"/>
      <c r="AQ321" s="187"/>
      <c r="AR321" s="187"/>
      <c r="AS321" s="187"/>
      <c r="AT321" s="187"/>
      <c r="AU321" s="187"/>
      <c r="AV321" s="187"/>
      <c r="AW321" s="187"/>
      <c r="AX321" s="187"/>
      <c r="AY321" s="187"/>
      <c r="AZ321" s="187"/>
      <c r="BA321" s="187"/>
      <c r="BB321" s="187"/>
      <c r="BC321" s="187"/>
      <c r="BD321" s="187"/>
      <c r="BE321" s="187"/>
    </row>
    <row r="322" spans="5:57" x14ac:dyDescent="0.25">
      <c r="E322" s="39"/>
      <c r="F322" s="39"/>
      <c r="G322" s="187"/>
      <c r="H322" s="187"/>
      <c r="I322" s="187"/>
      <c r="J322" s="187"/>
      <c r="O322" s="25"/>
      <c r="P322" s="187"/>
      <c r="Q322" s="39"/>
      <c r="R322" s="187"/>
      <c r="T322" s="39"/>
      <c r="U322" s="187"/>
      <c r="V322" s="187"/>
      <c r="W322" s="187"/>
      <c r="X322" s="187"/>
      <c r="Y322" s="187"/>
      <c r="Z322" s="187"/>
      <c r="AA322" s="187"/>
      <c r="AB322" s="187"/>
      <c r="AC322" s="187"/>
      <c r="AD322" s="187"/>
      <c r="AE322" s="187"/>
      <c r="AF322" s="187"/>
      <c r="AG322" s="187"/>
      <c r="AH322" s="187"/>
      <c r="AI322" s="187"/>
      <c r="AJ322" s="187"/>
      <c r="AK322" s="187"/>
      <c r="AL322" s="187"/>
      <c r="AM322" s="187"/>
      <c r="AN322" s="187"/>
      <c r="AO322" s="187"/>
      <c r="AP322" s="187"/>
      <c r="AQ322" s="187"/>
      <c r="AR322" s="187"/>
      <c r="AS322" s="187"/>
      <c r="AT322" s="187"/>
      <c r="AU322" s="187"/>
      <c r="AV322" s="187"/>
      <c r="AW322" s="187"/>
      <c r="AX322" s="187"/>
      <c r="AY322" s="187"/>
      <c r="AZ322" s="187"/>
      <c r="BA322" s="187"/>
      <c r="BB322" s="187"/>
      <c r="BC322" s="187"/>
      <c r="BD322" s="187"/>
      <c r="BE322" s="187"/>
    </row>
    <row r="323" spans="5:57" x14ac:dyDescent="0.25">
      <c r="E323" s="39"/>
      <c r="F323" s="39"/>
      <c r="G323" s="187"/>
      <c r="H323" s="187"/>
      <c r="I323" s="187"/>
      <c r="J323" s="187"/>
      <c r="O323" s="25"/>
      <c r="P323" s="187"/>
      <c r="Q323" s="39"/>
      <c r="R323" s="187"/>
      <c r="T323" s="39"/>
      <c r="U323" s="187"/>
      <c r="V323" s="187"/>
      <c r="W323" s="187"/>
      <c r="X323" s="187"/>
      <c r="Y323" s="187"/>
      <c r="Z323" s="187"/>
      <c r="AA323" s="187"/>
      <c r="AB323" s="187"/>
      <c r="AC323" s="187"/>
      <c r="AD323" s="187"/>
      <c r="AE323" s="187"/>
      <c r="AF323" s="187"/>
      <c r="AG323" s="187"/>
      <c r="AH323" s="187"/>
      <c r="AI323" s="187"/>
      <c r="AJ323" s="187"/>
      <c r="AK323" s="187"/>
      <c r="AL323" s="187"/>
      <c r="AM323" s="187"/>
      <c r="AN323" s="187"/>
      <c r="AO323" s="187"/>
      <c r="AP323" s="187"/>
      <c r="AQ323" s="187"/>
      <c r="AR323" s="187"/>
      <c r="AS323" s="187"/>
      <c r="AT323" s="187"/>
      <c r="AU323" s="187"/>
      <c r="AV323" s="187"/>
      <c r="AW323" s="187"/>
      <c r="AX323" s="187"/>
      <c r="AY323" s="187"/>
      <c r="AZ323" s="187"/>
      <c r="BA323" s="187"/>
      <c r="BB323" s="187"/>
      <c r="BC323" s="187"/>
      <c r="BD323" s="187"/>
      <c r="BE323" s="187"/>
    </row>
    <row r="324" spans="5:57" x14ac:dyDescent="0.25">
      <c r="E324" s="39"/>
      <c r="F324" s="39"/>
      <c r="G324" s="187"/>
      <c r="H324" s="187"/>
      <c r="I324" s="187"/>
      <c r="J324" s="187"/>
      <c r="O324" s="25"/>
      <c r="P324" s="187"/>
      <c r="Q324" s="39"/>
      <c r="R324" s="187"/>
      <c r="T324" s="39"/>
      <c r="U324" s="187"/>
      <c r="V324" s="187"/>
      <c r="W324" s="187"/>
      <c r="X324" s="187"/>
      <c r="Y324" s="187"/>
      <c r="Z324" s="187"/>
      <c r="AA324" s="187"/>
      <c r="AB324" s="187"/>
      <c r="AC324" s="187"/>
      <c r="AD324" s="187"/>
      <c r="AE324" s="187"/>
      <c r="AF324" s="187"/>
      <c r="AG324" s="187"/>
      <c r="AH324" s="187"/>
      <c r="AI324" s="187"/>
      <c r="AJ324" s="187"/>
      <c r="AK324" s="187"/>
      <c r="AL324" s="187"/>
      <c r="AM324" s="187"/>
      <c r="AN324" s="187"/>
      <c r="AO324" s="187"/>
      <c r="AP324" s="187"/>
      <c r="AQ324" s="187"/>
      <c r="AR324" s="187"/>
      <c r="AS324" s="187"/>
      <c r="AT324" s="187"/>
      <c r="AU324" s="187"/>
      <c r="AV324" s="187"/>
      <c r="AW324" s="187"/>
      <c r="AX324" s="187"/>
      <c r="AY324" s="187"/>
      <c r="AZ324" s="187"/>
      <c r="BA324" s="187"/>
      <c r="BB324" s="187"/>
      <c r="BC324" s="187"/>
      <c r="BD324" s="187"/>
      <c r="BE324" s="187"/>
    </row>
    <row r="325" spans="5:57" x14ac:dyDescent="0.25">
      <c r="E325" s="39"/>
      <c r="F325" s="39"/>
      <c r="G325" s="187"/>
      <c r="H325" s="187"/>
      <c r="I325" s="187"/>
      <c r="J325" s="187"/>
      <c r="O325" s="25"/>
      <c r="P325" s="187"/>
      <c r="Q325" s="39"/>
      <c r="R325" s="187"/>
      <c r="T325" s="39"/>
      <c r="U325" s="187"/>
      <c r="V325" s="187"/>
      <c r="W325" s="187"/>
      <c r="X325" s="187"/>
      <c r="Y325" s="187"/>
      <c r="Z325" s="187"/>
      <c r="AA325" s="187"/>
      <c r="AB325" s="187"/>
      <c r="AC325" s="187"/>
      <c r="AD325" s="187"/>
      <c r="AE325" s="187"/>
      <c r="AF325" s="187"/>
      <c r="AG325" s="187"/>
      <c r="AH325" s="187"/>
      <c r="AI325" s="187"/>
      <c r="AJ325" s="187"/>
      <c r="AK325" s="187"/>
      <c r="AL325" s="187"/>
      <c r="AM325" s="187"/>
      <c r="AN325" s="187"/>
      <c r="AO325" s="187"/>
      <c r="AP325" s="187"/>
      <c r="AQ325" s="187"/>
      <c r="AR325" s="187"/>
      <c r="AS325" s="187"/>
      <c r="AT325" s="187"/>
      <c r="AU325" s="187"/>
      <c r="AV325" s="187"/>
      <c r="AW325" s="187"/>
      <c r="AX325" s="187"/>
      <c r="AY325" s="187"/>
      <c r="AZ325" s="187"/>
      <c r="BA325" s="187"/>
      <c r="BB325" s="187"/>
      <c r="BC325" s="187"/>
      <c r="BD325" s="187"/>
      <c r="BE325" s="187"/>
    </row>
    <row r="326" spans="5:57" x14ac:dyDescent="0.25">
      <c r="E326" s="39"/>
      <c r="F326" s="39"/>
      <c r="G326" s="187"/>
      <c r="H326" s="187"/>
      <c r="I326" s="187"/>
      <c r="J326" s="187"/>
      <c r="O326" s="25"/>
      <c r="P326" s="187"/>
      <c r="Q326" s="39"/>
      <c r="R326" s="187"/>
      <c r="T326" s="39"/>
      <c r="U326" s="187"/>
      <c r="V326" s="187"/>
      <c r="W326" s="187"/>
      <c r="X326" s="187"/>
      <c r="Y326" s="187"/>
      <c r="Z326" s="187"/>
      <c r="AA326" s="187"/>
      <c r="AB326" s="187"/>
      <c r="AC326" s="187"/>
      <c r="AD326" s="187"/>
      <c r="AE326" s="187"/>
      <c r="AF326" s="187"/>
      <c r="AG326" s="187"/>
      <c r="AH326" s="187"/>
      <c r="AI326" s="187"/>
      <c r="AJ326" s="187"/>
      <c r="AK326" s="187"/>
      <c r="AL326" s="187"/>
      <c r="AM326" s="187"/>
      <c r="AN326" s="187"/>
      <c r="AO326" s="187"/>
      <c r="AP326" s="187"/>
      <c r="AQ326" s="187"/>
      <c r="AR326" s="187"/>
      <c r="AS326" s="187"/>
      <c r="AT326" s="187"/>
      <c r="AU326" s="187"/>
      <c r="AV326" s="187"/>
      <c r="AW326" s="187"/>
      <c r="AX326" s="187"/>
      <c r="AY326" s="187"/>
      <c r="AZ326" s="187"/>
      <c r="BA326" s="187"/>
      <c r="BB326" s="187"/>
      <c r="BC326" s="187"/>
      <c r="BD326" s="187"/>
      <c r="BE326" s="187"/>
    </row>
    <row r="327" spans="5:57" x14ac:dyDescent="0.25">
      <c r="E327" s="39"/>
      <c r="F327" s="39"/>
      <c r="G327" s="187"/>
      <c r="H327" s="187"/>
      <c r="I327" s="187"/>
      <c r="J327" s="187"/>
      <c r="O327" s="25"/>
      <c r="P327" s="187"/>
      <c r="Q327" s="39"/>
      <c r="R327" s="187"/>
      <c r="T327" s="39"/>
      <c r="U327" s="187"/>
      <c r="V327" s="187"/>
      <c r="W327" s="187"/>
      <c r="X327" s="187"/>
      <c r="Y327" s="187"/>
      <c r="Z327" s="187"/>
      <c r="AA327" s="187"/>
      <c r="AB327" s="187"/>
      <c r="AC327" s="187"/>
      <c r="AD327" s="187"/>
      <c r="AE327" s="187"/>
      <c r="AF327" s="187"/>
      <c r="AG327" s="187"/>
      <c r="AH327" s="187"/>
      <c r="AI327" s="187"/>
      <c r="AJ327" s="187"/>
      <c r="AK327" s="187"/>
      <c r="AL327" s="187"/>
      <c r="AM327" s="187"/>
      <c r="AN327" s="187"/>
      <c r="AO327" s="187"/>
      <c r="AP327" s="187"/>
      <c r="AQ327" s="187"/>
      <c r="AR327" s="187"/>
      <c r="AS327" s="187"/>
      <c r="AT327" s="187"/>
      <c r="AU327" s="187"/>
      <c r="AV327" s="187"/>
      <c r="AW327" s="187"/>
      <c r="AX327" s="187"/>
      <c r="AY327" s="187"/>
      <c r="AZ327" s="187"/>
      <c r="BA327" s="187"/>
      <c r="BB327" s="187"/>
      <c r="BC327" s="187"/>
      <c r="BD327" s="187"/>
      <c r="BE327" s="187"/>
    </row>
    <row r="328" spans="5:57" x14ac:dyDescent="0.25">
      <c r="E328" s="39"/>
      <c r="F328" s="39"/>
      <c r="G328" s="187"/>
      <c r="H328" s="187"/>
      <c r="I328" s="187"/>
      <c r="J328" s="187"/>
      <c r="O328" s="25"/>
      <c r="P328" s="187"/>
      <c r="Q328" s="39"/>
      <c r="R328" s="187"/>
      <c r="T328" s="39"/>
      <c r="U328" s="187"/>
      <c r="V328" s="187"/>
      <c r="W328" s="187"/>
      <c r="X328" s="187"/>
      <c r="Y328" s="187"/>
      <c r="Z328" s="187"/>
      <c r="AA328" s="187"/>
      <c r="AB328" s="187"/>
      <c r="AC328" s="187"/>
      <c r="AD328" s="187"/>
      <c r="AE328" s="187"/>
      <c r="AF328" s="187"/>
      <c r="AG328" s="187"/>
      <c r="AH328" s="187"/>
      <c r="AI328" s="187"/>
      <c r="AJ328" s="187"/>
      <c r="AK328" s="187"/>
      <c r="AL328" s="187"/>
      <c r="AM328" s="187"/>
      <c r="AN328" s="187"/>
      <c r="AO328" s="187"/>
      <c r="AP328" s="187"/>
      <c r="AQ328" s="187"/>
      <c r="AR328" s="187"/>
      <c r="AS328" s="187"/>
      <c r="AT328" s="187"/>
      <c r="AU328" s="187"/>
      <c r="AV328" s="187"/>
      <c r="AW328" s="187"/>
      <c r="AX328" s="187"/>
      <c r="AY328" s="187"/>
      <c r="AZ328" s="187"/>
      <c r="BA328" s="187"/>
      <c r="BB328" s="187"/>
      <c r="BC328" s="187"/>
      <c r="BD328" s="187"/>
      <c r="BE328" s="187"/>
    </row>
    <row r="329" spans="5:57" x14ac:dyDescent="0.25">
      <c r="E329" s="39"/>
      <c r="F329" s="39"/>
      <c r="G329" s="187"/>
      <c r="H329" s="187"/>
      <c r="I329" s="187"/>
      <c r="J329" s="187"/>
      <c r="O329" s="25"/>
      <c r="P329" s="187"/>
      <c r="Q329" s="39"/>
      <c r="R329" s="187"/>
      <c r="T329" s="39"/>
      <c r="U329" s="187"/>
      <c r="V329" s="187"/>
      <c r="W329" s="187"/>
      <c r="X329" s="187"/>
      <c r="Y329" s="187"/>
      <c r="Z329" s="187"/>
      <c r="AA329" s="187"/>
      <c r="AB329" s="187"/>
      <c r="AC329" s="187"/>
      <c r="AD329" s="187"/>
      <c r="AE329" s="187"/>
      <c r="AF329" s="187"/>
      <c r="AG329" s="187"/>
      <c r="AH329" s="187"/>
      <c r="AI329" s="187"/>
      <c r="AJ329" s="187"/>
      <c r="AK329" s="187"/>
      <c r="AL329" s="187"/>
      <c r="AM329" s="187"/>
      <c r="AN329" s="187"/>
      <c r="AO329" s="187"/>
      <c r="AP329" s="187"/>
      <c r="AQ329" s="187"/>
      <c r="AR329" s="187"/>
      <c r="AS329" s="187"/>
      <c r="AT329" s="187"/>
      <c r="AU329" s="187"/>
      <c r="AV329" s="187"/>
      <c r="AW329" s="187"/>
      <c r="AX329" s="187"/>
      <c r="AY329" s="187"/>
      <c r="AZ329" s="187"/>
      <c r="BA329" s="187"/>
      <c r="BB329" s="187"/>
      <c r="BC329" s="187"/>
      <c r="BD329" s="187"/>
      <c r="BE329" s="187"/>
    </row>
    <row r="330" spans="5:57" x14ac:dyDescent="0.25">
      <c r="E330" s="39"/>
      <c r="F330" s="39"/>
      <c r="G330" s="187"/>
      <c r="H330" s="187"/>
      <c r="I330" s="187"/>
      <c r="J330" s="187"/>
      <c r="O330" s="25"/>
      <c r="P330" s="187"/>
      <c r="Q330" s="39"/>
      <c r="R330" s="187"/>
      <c r="T330" s="39"/>
      <c r="U330" s="187"/>
      <c r="V330" s="187"/>
      <c r="W330" s="187"/>
      <c r="X330" s="187"/>
      <c r="Y330" s="187"/>
      <c r="Z330" s="187"/>
      <c r="AA330" s="187"/>
      <c r="AB330" s="187"/>
      <c r="AC330" s="187"/>
      <c r="AD330" s="187"/>
      <c r="AE330" s="187"/>
      <c r="AF330" s="187"/>
      <c r="AG330" s="187"/>
      <c r="AH330" s="187"/>
      <c r="AI330" s="187"/>
      <c r="AJ330" s="187"/>
      <c r="AK330" s="187"/>
      <c r="AL330" s="187"/>
      <c r="AM330" s="187"/>
      <c r="AN330" s="187"/>
      <c r="AO330" s="187"/>
      <c r="AP330" s="187"/>
      <c r="AQ330" s="187"/>
      <c r="AR330" s="187"/>
      <c r="AS330" s="187"/>
      <c r="AT330" s="187"/>
      <c r="AU330" s="187"/>
      <c r="AV330" s="187"/>
      <c r="AW330" s="187"/>
      <c r="AX330" s="187"/>
      <c r="AY330" s="187"/>
      <c r="AZ330" s="187"/>
      <c r="BA330" s="187"/>
      <c r="BB330" s="187"/>
      <c r="BC330" s="187"/>
      <c r="BD330" s="187"/>
      <c r="BE330" s="187"/>
    </row>
    <row r="331" spans="5:57" x14ac:dyDescent="0.25">
      <c r="E331" s="39"/>
      <c r="F331" s="39"/>
      <c r="G331" s="187"/>
      <c r="H331" s="187"/>
      <c r="I331" s="187"/>
      <c r="J331" s="187"/>
      <c r="O331" s="25"/>
      <c r="P331" s="187"/>
      <c r="Q331" s="39"/>
      <c r="R331" s="187"/>
      <c r="T331" s="39"/>
      <c r="U331" s="187"/>
      <c r="V331" s="187"/>
      <c r="W331" s="187"/>
      <c r="X331" s="187"/>
      <c r="Y331" s="187"/>
      <c r="Z331" s="187"/>
      <c r="AA331" s="187"/>
      <c r="AB331" s="187"/>
      <c r="AC331" s="187"/>
      <c r="AD331" s="187"/>
      <c r="AE331" s="187"/>
      <c r="AF331" s="187"/>
      <c r="AG331" s="187"/>
      <c r="AH331" s="187"/>
      <c r="AI331" s="187"/>
      <c r="AJ331" s="187"/>
      <c r="AK331" s="187"/>
      <c r="AL331" s="187"/>
      <c r="AM331" s="187"/>
      <c r="AN331" s="187"/>
      <c r="AO331" s="187"/>
      <c r="AP331" s="187"/>
      <c r="AQ331" s="187"/>
      <c r="AR331" s="187"/>
      <c r="AS331" s="187"/>
      <c r="AT331" s="187"/>
      <c r="AU331" s="187"/>
      <c r="AV331" s="187"/>
      <c r="AW331" s="187"/>
      <c r="AX331" s="187"/>
      <c r="AY331" s="187"/>
      <c r="AZ331" s="187"/>
      <c r="BA331" s="187"/>
      <c r="BB331" s="187"/>
      <c r="BC331" s="187"/>
      <c r="BD331" s="187"/>
      <c r="BE331" s="187"/>
    </row>
    <row r="332" spans="5:57" x14ac:dyDescent="0.25">
      <c r="E332" s="39"/>
      <c r="F332" s="39"/>
      <c r="G332" s="187"/>
      <c r="H332" s="187"/>
      <c r="I332" s="187"/>
      <c r="J332" s="187"/>
      <c r="O332" s="25"/>
      <c r="P332" s="187"/>
      <c r="Q332" s="39"/>
      <c r="R332" s="187"/>
      <c r="T332" s="39"/>
      <c r="U332" s="187"/>
      <c r="V332" s="187"/>
      <c r="W332" s="187"/>
      <c r="X332" s="187"/>
      <c r="Y332" s="187"/>
      <c r="Z332" s="187"/>
      <c r="AA332" s="187"/>
      <c r="AB332" s="187"/>
      <c r="AC332" s="187"/>
      <c r="AD332" s="187"/>
      <c r="AE332" s="187"/>
      <c r="AF332" s="187"/>
      <c r="AG332" s="187"/>
      <c r="AH332" s="187"/>
      <c r="AI332" s="187"/>
      <c r="AJ332" s="187"/>
      <c r="AK332" s="187"/>
      <c r="AL332" s="187"/>
      <c r="AM332" s="187"/>
      <c r="AN332" s="187"/>
      <c r="AO332" s="187"/>
      <c r="AP332" s="187"/>
      <c r="AQ332" s="187"/>
      <c r="AR332" s="187"/>
      <c r="AS332" s="187"/>
      <c r="AT332" s="187"/>
      <c r="AU332" s="187"/>
      <c r="AV332" s="187"/>
      <c r="AW332" s="187"/>
      <c r="AX332" s="187"/>
      <c r="AY332" s="187"/>
      <c r="AZ332" s="187"/>
      <c r="BA332" s="187"/>
      <c r="BB332" s="187"/>
      <c r="BC332" s="187"/>
      <c r="BD332" s="187"/>
      <c r="BE332" s="187"/>
    </row>
    <row r="333" spans="5:57" x14ac:dyDescent="0.25">
      <c r="E333" s="39"/>
      <c r="F333" s="39"/>
      <c r="G333" s="187"/>
      <c r="H333" s="187"/>
      <c r="I333" s="187"/>
      <c r="J333" s="187"/>
      <c r="O333" s="25"/>
      <c r="P333" s="187"/>
      <c r="Q333" s="39"/>
      <c r="R333" s="187"/>
      <c r="T333" s="39"/>
      <c r="U333" s="187"/>
      <c r="V333" s="187"/>
      <c r="W333" s="187"/>
      <c r="X333" s="187"/>
      <c r="Y333" s="187"/>
      <c r="Z333" s="187"/>
      <c r="AA333" s="187"/>
      <c r="AB333" s="187"/>
      <c r="AC333" s="187"/>
      <c r="AD333" s="187"/>
      <c r="AE333" s="187"/>
      <c r="AF333" s="187"/>
      <c r="AG333" s="187"/>
      <c r="AH333" s="187"/>
      <c r="AI333" s="187"/>
      <c r="AJ333" s="187"/>
      <c r="AK333" s="187"/>
      <c r="AL333" s="187"/>
      <c r="AM333" s="187"/>
      <c r="AN333" s="187"/>
      <c r="AO333" s="187"/>
      <c r="AP333" s="187"/>
      <c r="AQ333" s="187"/>
      <c r="AR333" s="187"/>
      <c r="AS333" s="187"/>
      <c r="AT333" s="187"/>
      <c r="AU333" s="187"/>
      <c r="AV333" s="187"/>
      <c r="AW333" s="187"/>
      <c r="AX333" s="187"/>
      <c r="AY333" s="187"/>
      <c r="AZ333" s="187"/>
      <c r="BA333" s="187"/>
      <c r="BB333" s="187"/>
      <c r="BC333" s="187"/>
      <c r="BD333" s="187"/>
      <c r="BE333" s="187"/>
    </row>
    <row r="334" spans="5:57" x14ac:dyDescent="0.25">
      <c r="E334" s="39"/>
      <c r="F334" s="39"/>
      <c r="G334" s="187"/>
      <c r="H334" s="187"/>
      <c r="I334" s="187"/>
      <c r="J334" s="187"/>
      <c r="O334" s="25"/>
      <c r="P334" s="187"/>
      <c r="Q334" s="39"/>
      <c r="R334" s="187"/>
      <c r="T334" s="39"/>
      <c r="U334" s="187"/>
      <c r="V334" s="187"/>
      <c r="W334" s="187"/>
      <c r="X334" s="187"/>
      <c r="Y334" s="187"/>
      <c r="Z334" s="187"/>
      <c r="AA334" s="187"/>
      <c r="AB334" s="187"/>
      <c r="AC334" s="187"/>
      <c r="AD334" s="187"/>
      <c r="AE334" s="187"/>
      <c r="AF334" s="187"/>
      <c r="AG334" s="187"/>
      <c r="AH334" s="187"/>
      <c r="AI334" s="187"/>
      <c r="AJ334" s="187"/>
      <c r="AK334" s="187"/>
      <c r="AL334" s="187"/>
      <c r="AM334" s="187"/>
      <c r="AN334" s="187"/>
      <c r="AO334" s="187"/>
      <c r="AP334" s="187"/>
      <c r="AQ334" s="187"/>
      <c r="AR334" s="187"/>
      <c r="AS334" s="187"/>
      <c r="AT334" s="187"/>
      <c r="AU334" s="187"/>
      <c r="AV334" s="187"/>
      <c r="AW334" s="187"/>
      <c r="AX334" s="187"/>
      <c r="AY334" s="187"/>
      <c r="AZ334" s="187"/>
      <c r="BA334" s="187"/>
      <c r="BB334" s="187"/>
      <c r="BC334" s="187"/>
      <c r="BD334" s="187"/>
      <c r="BE334" s="187"/>
    </row>
    <row r="335" spans="5:57" x14ac:dyDescent="0.25">
      <c r="E335" s="39"/>
      <c r="F335" s="39"/>
      <c r="G335" s="187"/>
      <c r="H335" s="187"/>
      <c r="I335" s="187"/>
      <c r="J335" s="187"/>
      <c r="O335" s="25"/>
      <c r="P335" s="187"/>
      <c r="Q335" s="39"/>
      <c r="R335" s="187"/>
      <c r="T335" s="39"/>
      <c r="U335" s="187"/>
      <c r="V335" s="187"/>
      <c r="W335" s="187"/>
      <c r="X335" s="187"/>
      <c r="Y335" s="187"/>
      <c r="Z335" s="187"/>
      <c r="AA335" s="187"/>
      <c r="AB335" s="187"/>
      <c r="AC335" s="187"/>
      <c r="AD335" s="187"/>
      <c r="AE335" s="187"/>
      <c r="AF335" s="187"/>
      <c r="AG335" s="187"/>
      <c r="AH335" s="187"/>
      <c r="AI335" s="187"/>
      <c r="AJ335" s="187"/>
      <c r="AK335" s="187"/>
      <c r="AL335" s="187"/>
      <c r="AM335" s="187"/>
      <c r="AN335" s="187"/>
      <c r="AO335" s="187"/>
      <c r="AP335" s="187"/>
      <c r="AQ335" s="187"/>
      <c r="AR335" s="187"/>
      <c r="AS335" s="187"/>
      <c r="AT335" s="187"/>
      <c r="AU335" s="187"/>
      <c r="AV335" s="187"/>
      <c r="AW335" s="187"/>
      <c r="AX335" s="187"/>
      <c r="AY335" s="187"/>
      <c r="AZ335" s="187"/>
      <c r="BA335" s="187"/>
      <c r="BB335" s="187"/>
      <c r="BC335" s="187"/>
      <c r="BD335" s="187"/>
      <c r="BE335" s="187"/>
    </row>
    <row r="336" spans="5:57" x14ac:dyDescent="0.25">
      <c r="E336" s="39"/>
      <c r="F336" s="39"/>
      <c r="G336" s="187"/>
      <c r="H336" s="187"/>
      <c r="I336" s="187"/>
      <c r="J336" s="187"/>
      <c r="O336" s="25"/>
      <c r="P336" s="187"/>
      <c r="Q336" s="39"/>
      <c r="R336" s="187"/>
      <c r="T336" s="39"/>
      <c r="U336" s="187"/>
      <c r="V336" s="187"/>
      <c r="W336" s="187"/>
      <c r="X336" s="187"/>
      <c r="Y336" s="187"/>
      <c r="Z336" s="187"/>
      <c r="AA336" s="187"/>
      <c r="AB336" s="187"/>
      <c r="AC336" s="187"/>
      <c r="AD336" s="187"/>
      <c r="AE336" s="187"/>
      <c r="AF336" s="187"/>
      <c r="AG336" s="187"/>
      <c r="AH336" s="187"/>
      <c r="AI336" s="187"/>
      <c r="AJ336" s="187"/>
      <c r="AK336" s="187"/>
      <c r="AL336" s="187"/>
      <c r="AM336" s="187"/>
      <c r="AN336" s="187"/>
      <c r="AO336" s="187"/>
      <c r="AP336" s="187"/>
      <c r="AQ336" s="187"/>
      <c r="AR336" s="187"/>
      <c r="AS336" s="187"/>
      <c r="AT336" s="187"/>
      <c r="AU336" s="187"/>
      <c r="AV336" s="187"/>
      <c r="AW336" s="187"/>
      <c r="AX336" s="187"/>
      <c r="AY336" s="187"/>
      <c r="AZ336" s="187"/>
      <c r="BA336" s="187"/>
      <c r="BB336" s="187"/>
      <c r="BC336" s="187"/>
      <c r="BD336" s="187"/>
      <c r="BE336" s="187"/>
    </row>
    <row r="337" spans="1:58" x14ac:dyDescent="0.25">
      <c r="E337" s="39"/>
      <c r="F337" s="39"/>
      <c r="G337" s="187"/>
      <c r="H337" s="187"/>
      <c r="I337" s="187"/>
      <c r="J337" s="187"/>
      <c r="O337" s="25"/>
      <c r="P337" s="187"/>
      <c r="Q337" s="39"/>
      <c r="R337" s="187"/>
      <c r="T337" s="39"/>
      <c r="U337" s="187"/>
      <c r="V337" s="187"/>
      <c r="W337" s="187"/>
      <c r="X337" s="187"/>
      <c r="Y337" s="187"/>
      <c r="Z337" s="187"/>
      <c r="AA337" s="187"/>
      <c r="AB337" s="187"/>
      <c r="AC337" s="187"/>
      <c r="AD337" s="187"/>
      <c r="AE337" s="187"/>
      <c r="AF337" s="187"/>
      <c r="AG337" s="187"/>
      <c r="AH337" s="187"/>
      <c r="AI337" s="187"/>
      <c r="AJ337" s="187"/>
      <c r="AK337" s="187"/>
      <c r="AL337" s="187"/>
      <c r="AM337" s="187"/>
      <c r="AN337" s="187"/>
      <c r="AO337" s="187"/>
      <c r="AP337" s="187"/>
      <c r="AQ337" s="187"/>
      <c r="AR337" s="187"/>
      <c r="AS337" s="187"/>
      <c r="AT337" s="187"/>
      <c r="AU337" s="187"/>
      <c r="AV337" s="187"/>
      <c r="AW337" s="187"/>
      <c r="AX337" s="187"/>
      <c r="AY337" s="187"/>
      <c r="AZ337" s="187"/>
      <c r="BA337" s="187"/>
      <c r="BB337" s="187"/>
      <c r="BC337" s="187"/>
      <c r="BD337" s="187"/>
      <c r="BE337" s="187"/>
    </row>
    <row r="338" spans="1:58" x14ac:dyDescent="0.25">
      <c r="E338" s="39"/>
      <c r="F338" s="39"/>
      <c r="G338" s="187"/>
      <c r="H338" s="187"/>
      <c r="I338" s="187"/>
      <c r="J338" s="187"/>
      <c r="O338" s="25"/>
      <c r="P338" s="187"/>
      <c r="Q338" s="39"/>
      <c r="R338" s="187"/>
      <c r="T338" s="39"/>
      <c r="U338" s="187"/>
      <c r="V338" s="187"/>
      <c r="W338" s="187"/>
      <c r="X338" s="187"/>
      <c r="Y338" s="187"/>
      <c r="Z338" s="187"/>
      <c r="AA338" s="187"/>
      <c r="AB338" s="187"/>
      <c r="AC338" s="187"/>
      <c r="AD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87"/>
      <c r="AY338" s="187"/>
      <c r="AZ338" s="187"/>
      <c r="BA338" s="187"/>
      <c r="BB338" s="187"/>
      <c r="BC338" s="187"/>
      <c r="BD338" s="187"/>
      <c r="BE338" s="187"/>
    </row>
    <row r="339" spans="1:58" x14ac:dyDescent="0.25">
      <c r="E339" s="39"/>
      <c r="F339" s="39"/>
      <c r="G339" s="187"/>
      <c r="H339" s="187"/>
      <c r="I339" s="187"/>
      <c r="J339" s="187"/>
      <c r="O339" s="25"/>
      <c r="P339" s="187"/>
      <c r="Q339" s="39"/>
      <c r="R339" s="187"/>
      <c r="T339" s="39"/>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c r="BD339" s="187"/>
      <c r="BE339" s="187"/>
    </row>
    <row r="340" spans="1:58" x14ac:dyDescent="0.25">
      <c r="E340" s="39"/>
      <c r="F340" s="39"/>
      <c r="G340" s="187"/>
      <c r="H340" s="187"/>
      <c r="I340" s="187"/>
      <c r="J340" s="187"/>
      <c r="O340" s="25"/>
      <c r="P340" s="187"/>
      <c r="Q340" s="39"/>
      <c r="R340" s="187"/>
      <c r="T340" s="39"/>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87"/>
      <c r="AY340" s="187"/>
      <c r="AZ340" s="187"/>
      <c r="BA340" s="187"/>
      <c r="BB340" s="187"/>
      <c r="BC340" s="187"/>
      <c r="BD340" s="187"/>
      <c r="BE340" s="187"/>
    </row>
    <row r="341" spans="1:58" x14ac:dyDescent="0.25">
      <c r="E341" s="39"/>
      <c r="F341" s="39"/>
      <c r="G341" s="187"/>
      <c r="H341" s="187"/>
      <c r="I341" s="187"/>
      <c r="J341" s="187"/>
      <c r="O341" s="25"/>
      <c r="P341" s="187"/>
      <c r="Q341" s="39"/>
      <c r="R341" s="187"/>
      <c r="T341" s="39"/>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c r="BD341" s="187"/>
      <c r="BE341" s="187"/>
    </row>
    <row r="342" spans="1:58" x14ac:dyDescent="0.25">
      <c r="E342" s="39"/>
      <c r="F342" s="39"/>
      <c r="G342" s="187"/>
      <c r="H342" s="187"/>
      <c r="I342" s="187"/>
      <c r="J342" s="187"/>
      <c r="O342" s="25"/>
      <c r="P342" s="187"/>
      <c r="Q342" s="39"/>
      <c r="R342" s="187"/>
      <c r="T342" s="39"/>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87"/>
      <c r="AY342" s="187"/>
      <c r="AZ342" s="187"/>
      <c r="BA342" s="187"/>
      <c r="BB342" s="187"/>
      <c r="BC342" s="187"/>
      <c r="BD342" s="187"/>
      <c r="BE342" s="187"/>
    </row>
    <row r="343" spans="1:58" x14ac:dyDescent="0.25">
      <c r="E343" s="39"/>
      <c r="F343" s="39"/>
      <c r="G343" s="187"/>
      <c r="H343" s="187"/>
      <c r="I343" s="187"/>
      <c r="J343" s="187"/>
      <c r="O343" s="25"/>
      <c r="P343" s="187"/>
      <c r="Q343" s="39"/>
      <c r="R343" s="187"/>
      <c r="T343" s="39"/>
      <c r="U343" s="187"/>
      <c r="V343" s="187"/>
      <c r="W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87"/>
      <c r="AY343" s="187"/>
      <c r="AZ343" s="187"/>
      <c r="BA343" s="187"/>
      <c r="BB343" s="187"/>
      <c r="BC343" s="187"/>
      <c r="BD343" s="187"/>
      <c r="BE343" s="187"/>
    </row>
    <row r="344" spans="1:58" x14ac:dyDescent="0.25">
      <c r="E344" s="39"/>
      <c r="F344" s="39"/>
      <c r="G344" s="187"/>
      <c r="H344" s="187"/>
      <c r="I344" s="187"/>
      <c r="J344" s="187"/>
      <c r="O344" s="25"/>
      <c r="P344" s="187"/>
      <c r="Q344" s="39"/>
      <c r="R344" s="187"/>
      <c r="T344" s="39"/>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87"/>
      <c r="AY344" s="187"/>
      <c r="AZ344" s="187"/>
      <c r="BA344" s="187"/>
      <c r="BB344" s="187"/>
      <c r="BC344" s="187"/>
      <c r="BD344" s="187"/>
      <c r="BE344" s="187"/>
    </row>
    <row r="345" spans="1:58" s="361" customFormat="1" x14ac:dyDescent="0.25">
      <c r="A345" s="186"/>
      <c r="B345" s="43"/>
      <c r="C345" s="186"/>
      <c r="D345" s="186"/>
      <c r="E345" s="39"/>
      <c r="F345" s="39"/>
      <c r="G345" s="187"/>
      <c r="H345" s="187"/>
      <c r="I345" s="187"/>
      <c r="J345" s="187"/>
      <c r="K345" s="186"/>
      <c r="L345" s="186"/>
      <c r="M345" s="186"/>
      <c r="N345" s="186"/>
      <c r="O345" s="25"/>
      <c r="P345" s="187"/>
      <c r="Q345" s="39"/>
      <c r="R345" s="187"/>
      <c r="S345" s="186"/>
      <c r="T345" s="39"/>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87"/>
      <c r="AY345" s="187"/>
      <c r="AZ345" s="187"/>
      <c r="BA345" s="187"/>
      <c r="BB345" s="187"/>
      <c r="BC345" s="187"/>
      <c r="BD345" s="187"/>
      <c r="BE345" s="187"/>
      <c r="BF345" s="186"/>
    </row>
    <row r="346" spans="1:58" s="361" customFormat="1" x14ac:dyDescent="0.25">
      <c r="A346" s="186"/>
      <c r="B346" s="43"/>
      <c r="C346" s="186"/>
      <c r="D346" s="186"/>
      <c r="E346" s="39"/>
      <c r="F346" s="39"/>
      <c r="G346" s="187"/>
      <c r="H346" s="187"/>
      <c r="I346" s="187"/>
      <c r="J346" s="187"/>
      <c r="K346" s="186"/>
      <c r="L346" s="186"/>
      <c r="M346" s="186"/>
      <c r="N346" s="186"/>
      <c r="O346" s="25"/>
      <c r="P346" s="187"/>
      <c r="Q346" s="39"/>
      <c r="R346" s="187"/>
      <c r="S346" s="186"/>
      <c r="T346" s="39"/>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87"/>
      <c r="AY346" s="187"/>
      <c r="AZ346" s="187"/>
      <c r="BA346" s="187"/>
      <c r="BB346" s="187"/>
      <c r="BC346" s="187"/>
      <c r="BD346" s="187"/>
      <c r="BE346" s="187"/>
      <c r="BF346" s="186"/>
    </row>
    <row r="347" spans="1:58" s="361" customFormat="1" x14ac:dyDescent="0.25">
      <c r="A347" s="186"/>
      <c r="B347" s="43"/>
      <c r="C347" s="186"/>
      <c r="D347" s="186"/>
      <c r="E347" s="39"/>
      <c r="F347" s="39"/>
      <c r="G347" s="187"/>
      <c r="H347" s="187"/>
      <c r="I347" s="187"/>
      <c r="J347" s="187"/>
      <c r="K347" s="186"/>
      <c r="L347" s="186"/>
      <c r="M347" s="186"/>
      <c r="N347" s="186"/>
      <c r="O347" s="25"/>
      <c r="P347" s="187"/>
      <c r="Q347" s="39"/>
      <c r="R347" s="187"/>
      <c r="S347" s="186"/>
      <c r="T347" s="39"/>
      <c r="U347" s="187"/>
      <c r="V347" s="187"/>
      <c r="W347" s="187"/>
      <c r="X347" s="187"/>
      <c r="Y347" s="187"/>
      <c r="Z347" s="187"/>
      <c r="AA347" s="187"/>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87"/>
      <c r="AY347" s="187"/>
      <c r="AZ347" s="187"/>
      <c r="BA347" s="187"/>
      <c r="BB347" s="187"/>
      <c r="BC347" s="187"/>
      <c r="BD347" s="187"/>
      <c r="BE347" s="187"/>
      <c r="BF347" s="186"/>
    </row>
    <row r="348" spans="1:58" s="361" customFormat="1" x14ac:dyDescent="0.25">
      <c r="A348" s="186"/>
      <c r="B348" s="43"/>
      <c r="C348" s="186"/>
      <c r="D348" s="186"/>
      <c r="E348" s="39"/>
      <c r="F348" s="39"/>
      <c r="G348" s="187"/>
      <c r="H348" s="187"/>
      <c r="I348" s="187"/>
      <c r="J348" s="187"/>
      <c r="K348" s="186"/>
      <c r="L348" s="186"/>
      <c r="M348" s="186"/>
      <c r="N348" s="186"/>
      <c r="O348" s="25"/>
      <c r="P348" s="187"/>
      <c r="Q348" s="39"/>
      <c r="R348" s="187"/>
      <c r="S348" s="186"/>
      <c r="T348" s="39"/>
      <c r="U348" s="187"/>
      <c r="V348" s="187"/>
      <c r="W348" s="187"/>
      <c r="X348" s="187"/>
      <c r="Y348" s="187"/>
      <c r="Z348" s="187"/>
      <c r="AA348" s="187"/>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87"/>
      <c r="AY348" s="187"/>
      <c r="AZ348" s="187"/>
      <c r="BA348" s="187"/>
      <c r="BB348" s="187"/>
      <c r="BC348" s="187"/>
      <c r="BD348" s="187"/>
      <c r="BE348" s="187"/>
      <c r="BF348" s="186"/>
    </row>
    <row r="349" spans="1:58" s="361" customFormat="1" x14ac:dyDescent="0.25">
      <c r="A349" s="186"/>
      <c r="B349" s="43"/>
      <c r="C349" s="186"/>
      <c r="D349" s="186"/>
      <c r="E349" s="39"/>
      <c r="F349" s="39"/>
      <c r="G349" s="187"/>
      <c r="H349" s="187"/>
      <c r="I349" s="187"/>
      <c r="J349" s="187"/>
      <c r="K349" s="186"/>
      <c r="L349" s="186"/>
      <c r="M349" s="186"/>
      <c r="N349" s="186"/>
      <c r="O349" s="25"/>
      <c r="P349" s="187"/>
      <c r="Q349" s="39"/>
      <c r="R349" s="187"/>
      <c r="S349" s="186"/>
      <c r="T349" s="39"/>
      <c r="U349" s="187"/>
      <c r="V349" s="187"/>
      <c r="W349" s="187"/>
      <c r="X349" s="187"/>
      <c r="Y349" s="187"/>
      <c r="Z349" s="187"/>
      <c r="AA349" s="187"/>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87"/>
      <c r="AY349" s="187"/>
      <c r="AZ349" s="187"/>
      <c r="BA349" s="187"/>
      <c r="BB349" s="187"/>
      <c r="BC349" s="187"/>
      <c r="BD349" s="187"/>
      <c r="BE349" s="187"/>
      <c r="BF349" s="186"/>
    </row>
    <row r="350" spans="1:58" s="361" customFormat="1" x14ac:dyDescent="0.25">
      <c r="A350" s="186"/>
      <c r="B350" s="43"/>
      <c r="C350" s="186"/>
      <c r="D350" s="186"/>
      <c r="E350" s="39"/>
      <c r="F350" s="39"/>
      <c r="G350" s="187"/>
      <c r="H350" s="187"/>
      <c r="I350" s="187"/>
      <c r="J350" s="187"/>
      <c r="K350" s="186"/>
      <c r="L350" s="186"/>
      <c r="M350" s="186"/>
      <c r="N350" s="186"/>
      <c r="O350" s="25"/>
      <c r="P350" s="187"/>
      <c r="Q350" s="39"/>
      <c r="R350" s="187"/>
      <c r="S350" s="186"/>
      <c r="T350" s="39"/>
      <c r="U350" s="187"/>
      <c r="V350" s="187"/>
      <c r="W350" s="187"/>
      <c r="X350" s="187"/>
      <c r="Y350" s="187"/>
      <c r="Z350" s="187"/>
      <c r="AA350" s="187"/>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87"/>
      <c r="AY350" s="187"/>
      <c r="AZ350" s="187"/>
      <c r="BA350" s="187"/>
      <c r="BB350" s="187"/>
      <c r="BC350" s="187"/>
      <c r="BD350" s="187"/>
      <c r="BE350" s="187"/>
      <c r="BF350" s="186"/>
    </row>
    <row r="351" spans="1:58" s="361" customFormat="1" x14ac:dyDescent="0.25">
      <c r="A351" s="186"/>
      <c r="B351" s="43"/>
      <c r="C351" s="186"/>
      <c r="D351" s="186"/>
      <c r="E351" s="39"/>
      <c r="F351" s="39"/>
      <c r="G351" s="187"/>
      <c r="H351" s="187"/>
      <c r="I351" s="187"/>
      <c r="J351" s="187"/>
      <c r="K351" s="186"/>
      <c r="L351" s="186"/>
      <c r="M351" s="186"/>
      <c r="N351" s="186"/>
      <c r="O351" s="25"/>
      <c r="P351" s="187"/>
      <c r="Q351" s="39"/>
      <c r="R351" s="187"/>
      <c r="S351" s="186"/>
      <c r="T351" s="39"/>
      <c r="U351" s="187"/>
      <c r="V351" s="187"/>
      <c r="W351" s="187"/>
      <c r="X351" s="187"/>
      <c r="Y351" s="187"/>
      <c r="Z351" s="187"/>
      <c r="AA351" s="187"/>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87"/>
      <c r="AY351" s="187"/>
      <c r="AZ351" s="187"/>
      <c r="BA351" s="187"/>
      <c r="BB351" s="187"/>
      <c r="BC351" s="187"/>
      <c r="BD351" s="187"/>
      <c r="BE351" s="187"/>
      <c r="BF351" s="186"/>
    </row>
    <row r="352" spans="1:58" s="361" customFormat="1" x14ac:dyDescent="0.25">
      <c r="A352" s="186"/>
      <c r="B352" s="43"/>
      <c r="C352" s="186"/>
      <c r="D352" s="186"/>
      <c r="E352" s="39"/>
      <c r="F352" s="39"/>
      <c r="G352" s="187"/>
      <c r="H352" s="187"/>
      <c r="I352" s="187"/>
      <c r="J352" s="187"/>
      <c r="K352" s="186"/>
      <c r="L352" s="186"/>
      <c r="M352" s="186"/>
      <c r="N352" s="186"/>
      <c r="O352" s="25"/>
      <c r="P352" s="187"/>
      <c r="Q352" s="39"/>
      <c r="R352" s="187"/>
      <c r="S352" s="186"/>
      <c r="T352" s="39"/>
      <c r="U352" s="187"/>
      <c r="V352" s="187"/>
      <c r="W352" s="187"/>
      <c r="X352" s="187"/>
      <c r="Y352" s="187"/>
      <c r="Z352" s="187"/>
      <c r="AA352" s="187"/>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87"/>
      <c r="AY352" s="187"/>
      <c r="AZ352" s="187"/>
      <c r="BA352" s="187"/>
      <c r="BB352" s="187"/>
      <c r="BC352" s="187"/>
      <c r="BD352" s="187"/>
      <c r="BE352" s="187"/>
      <c r="BF352" s="186"/>
    </row>
    <row r="353" spans="1:59" s="361" customFormat="1" x14ac:dyDescent="0.25">
      <c r="A353" s="186"/>
      <c r="B353" s="43"/>
      <c r="C353" s="186"/>
      <c r="D353" s="186"/>
      <c r="E353" s="39"/>
      <c r="F353" s="39"/>
      <c r="G353" s="187"/>
      <c r="H353" s="187"/>
      <c r="I353" s="187"/>
      <c r="J353" s="187"/>
      <c r="K353" s="186"/>
      <c r="L353" s="186"/>
      <c r="M353" s="186"/>
      <c r="N353" s="186"/>
      <c r="O353" s="25"/>
      <c r="P353" s="187"/>
      <c r="Q353" s="39"/>
      <c r="R353" s="187"/>
      <c r="S353" s="186"/>
      <c r="T353" s="39"/>
      <c r="U353" s="187"/>
      <c r="V353" s="187"/>
      <c r="W353" s="187"/>
      <c r="X353" s="187"/>
      <c r="Y353" s="187"/>
      <c r="Z353" s="187"/>
      <c r="AA353" s="187"/>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87"/>
      <c r="AY353" s="187"/>
      <c r="AZ353" s="187"/>
      <c r="BA353" s="187"/>
      <c r="BB353" s="187"/>
      <c r="BC353" s="187"/>
      <c r="BD353" s="187"/>
      <c r="BE353" s="187"/>
      <c r="BF353" s="186"/>
    </row>
    <row r="354" spans="1:59" s="361" customFormat="1" x14ac:dyDescent="0.25">
      <c r="A354" s="186"/>
      <c r="B354" s="43"/>
      <c r="C354" s="186"/>
      <c r="D354" s="186"/>
      <c r="E354" s="39"/>
      <c r="F354" s="39"/>
      <c r="G354" s="187"/>
      <c r="H354" s="187"/>
      <c r="I354" s="187"/>
      <c r="J354" s="187"/>
      <c r="K354" s="186"/>
      <c r="L354" s="186"/>
      <c r="M354" s="186"/>
      <c r="N354" s="186"/>
      <c r="O354" s="25"/>
      <c r="P354" s="187"/>
      <c r="Q354" s="39"/>
      <c r="R354" s="187"/>
      <c r="S354" s="186"/>
      <c r="T354" s="39"/>
      <c r="U354" s="187"/>
      <c r="V354" s="187"/>
      <c r="W354" s="187"/>
      <c r="X354" s="187"/>
      <c r="Y354" s="187"/>
      <c r="Z354" s="187"/>
      <c r="AA354" s="187"/>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87"/>
      <c r="AY354" s="187"/>
      <c r="AZ354" s="187"/>
      <c r="BA354" s="187"/>
      <c r="BB354" s="187"/>
      <c r="BC354" s="187"/>
      <c r="BD354" s="187"/>
      <c r="BE354" s="187"/>
      <c r="BF354" s="186"/>
    </row>
    <row r="355" spans="1:59" s="361" customFormat="1" x14ac:dyDescent="0.25">
      <c r="A355" s="186"/>
      <c r="B355" s="43"/>
      <c r="C355" s="186"/>
      <c r="D355" s="186"/>
      <c r="E355" s="39"/>
      <c r="F355" s="39"/>
      <c r="G355" s="187"/>
      <c r="H355" s="187"/>
      <c r="I355" s="187"/>
      <c r="J355" s="187"/>
      <c r="K355" s="186"/>
      <c r="L355" s="186"/>
      <c r="M355" s="186"/>
      <c r="N355" s="186"/>
      <c r="O355" s="25"/>
      <c r="P355" s="187"/>
      <c r="Q355" s="39"/>
      <c r="R355" s="187"/>
      <c r="S355" s="186"/>
      <c r="T355" s="39"/>
      <c r="U355" s="187"/>
      <c r="V355" s="187"/>
      <c r="W355" s="187"/>
      <c r="X355" s="187"/>
      <c r="Y355" s="187"/>
      <c r="Z355" s="187"/>
      <c r="AA355" s="187"/>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87"/>
      <c r="AY355" s="187"/>
      <c r="AZ355" s="187"/>
      <c r="BA355" s="187"/>
      <c r="BB355" s="187"/>
      <c r="BC355" s="187"/>
      <c r="BD355" s="187"/>
      <c r="BE355" s="187"/>
      <c r="BF355" s="186"/>
    </row>
    <row r="356" spans="1:59" s="361" customFormat="1" x14ac:dyDescent="0.25">
      <c r="A356" s="186"/>
      <c r="B356" s="43"/>
      <c r="C356" s="186"/>
      <c r="D356" s="186"/>
      <c r="E356" s="30"/>
      <c r="F356" s="30"/>
      <c r="G356" s="23"/>
      <c r="H356" s="23"/>
      <c r="I356" s="23"/>
      <c r="J356" s="23"/>
      <c r="K356" s="31"/>
      <c r="L356" s="30"/>
      <c r="M356" s="30"/>
      <c r="N356" s="30"/>
      <c r="O356" s="23"/>
      <c r="P356" s="23"/>
      <c r="Q356" s="30"/>
      <c r="R356" s="23"/>
      <c r="S356" s="31"/>
      <c r="T356" s="30"/>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36"/>
      <c r="BG356" s="356"/>
    </row>
    <row r="357" spans="1:59" s="361" customFormat="1" x14ac:dyDescent="0.25">
      <c r="A357" s="186"/>
      <c r="B357" s="43"/>
      <c r="C357" s="186"/>
      <c r="D357" s="186"/>
      <c r="E357" s="30"/>
      <c r="F357" s="30"/>
      <c r="G357" s="23"/>
      <c r="H357" s="23"/>
      <c r="I357" s="23"/>
      <c r="J357" s="23"/>
      <c r="K357" s="31"/>
      <c r="L357" s="30"/>
      <c r="M357" s="30"/>
      <c r="N357" s="30"/>
      <c r="O357" s="23"/>
      <c r="P357" s="23"/>
      <c r="Q357" s="30"/>
      <c r="R357" s="23"/>
      <c r="S357" s="31"/>
      <c r="T357" s="30"/>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36"/>
      <c r="BG357" s="356"/>
    </row>
    <row r="358" spans="1:59" s="361" customFormat="1" x14ac:dyDescent="0.25">
      <c r="A358" s="186"/>
      <c r="B358" s="43"/>
      <c r="C358" s="186"/>
      <c r="D358" s="186"/>
      <c r="E358" s="30"/>
      <c r="F358" s="30"/>
      <c r="G358" s="23"/>
      <c r="H358" s="23"/>
      <c r="I358" s="23"/>
      <c r="J358" s="23"/>
      <c r="K358" s="31"/>
      <c r="L358" s="30"/>
      <c r="M358" s="30"/>
      <c r="N358" s="30"/>
      <c r="O358" s="23"/>
      <c r="P358" s="23"/>
      <c r="Q358" s="30"/>
      <c r="R358" s="23"/>
      <c r="S358" s="31"/>
      <c r="T358" s="30"/>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36"/>
      <c r="BG358" s="356"/>
    </row>
    <row r="359" spans="1:59" s="361" customFormat="1" x14ac:dyDescent="0.25">
      <c r="A359" s="186"/>
      <c r="B359" s="43"/>
      <c r="C359" s="186"/>
      <c r="D359" s="186"/>
      <c r="E359" s="30"/>
      <c r="F359" s="30"/>
      <c r="G359" s="23"/>
      <c r="H359" s="23"/>
      <c r="I359" s="23"/>
      <c r="J359" s="23"/>
      <c r="K359" s="31"/>
      <c r="L359" s="30"/>
      <c r="M359" s="30"/>
      <c r="N359" s="30"/>
      <c r="O359" s="23"/>
      <c r="P359" s="23"/>
      <c r="Q359" s="30"/>
      <c r="R359" s="23"/>
      <c r="S359" s="31"/>
      <c r="T359" s="30"/>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36"/>
      <c r="BG359" s="356"/>
    </row>
    <row r="360" spans="1:59" s="361" customFormat="1" x14ac:dyDescent="0.25">
      <c r="A360" s="186"/>
      <c r="B360" s="43"/>
      <c r="C360" s="186"/>
      <c r="D360" s="186"/>
      <c r="E360" s="30"/>
      <c r="F360" s="30"/>
      <c r="G360" s="23"/>
      <c r="H360" s="23"/>
      <c r="I360" s="23"/>
      <c r="J360" s="23"/>
      <c r="K360" s="31"/>
      <c r="L360" s="30"/>
      <c r="M360" s="30"/>
      <c r="N360" s="30"/>
      <c r="O360" s="23"/>
      <c r="P360" s="23"/>
      <c r="Q360" s="30"/>
      <c r="R360" s="23"/>
      <c r="S360" s="31"/>
      <c r="T360" s="30"/>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36"/>
      <c r="BG360" s="356"/>
    </row>
    <row r="361" spans="1:59" s="361" customFormat="1" x14ac:dyDescent="0.25">
      <c r="A361" s="186"/>
      <c r="B361" s="43"/>
      <c r="C361" s="186"/>
      <c r="D361" s="186"/>
      <c r="E361" s="30"/>
      <c r="F361" s="30"/>
      <c r="G361" s="23"/>
      <c r="H361" s="23"/>
      <c r="I361" s="23"/>
      <c r="J361" s="23"/>
      <c r="K361" s="31"/>
      <c r="L361" s="30"/>
      <c r="M361" s="30"/>
      <c r="N361" s="30"/>
      <c r="O361" s="23"/>
      <c r="P361" s="23"/>
      <c r="Q361" s="30"/>
      <c r="R361" s="23"/>
      <c r="S361" s="31"/>
      <c r="T361" s="30"/>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36"/>
      <c r="BG361" s="356"/>
    </row>
    <row r="362" spans="1:59" s="361" customFormat="1" x14ac:dyDescent="0.25">
      <c r="A362" s="186"/>
      <c r="B362" s="43"/>
      <c r="C362" s="186"/>
      <c r="D362" s="186"/>
      <c r="E362" s="30"/>
      <c r="F362" s="30"/>
      <c r="G362" s="23"/>
      <c r="H362" s="23"/>
      <c r="I362" s="23"/>
      <c r="J362" s="23"/>
      <c r="K362" s="31"/>
      <c r="L362" s="30"/>
      <c r="M362" s="30"/>
      <c r="N362" s="30"/>
      <c r="O362" s="23"/>
      <c r="P362" s="23"/>
      <c r="Q362" s="30"/>
      <c r="R362" s="23"/>
      <c r="S362" s="31"/>
      <c r="T362" s="30"/>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36"/>
      <c r="BG362" s="356"/>
    </row>
    <row r="363" spans="1:59" s="361" customFormat="1" x14ac:dyDescent="0.25">
      <c r="A363" s="186"/>
      <c r="B363" s="43"/>
      <c r="C363" s="186"/>
      <c r="D363" s="186"/>
      <c r="E363" s="30"/>
      <c r="F363" s="30"/>
      <c r="G363" s="23"/>
      <c r="H363" s="23"/>
      <c r="I363" s="23"/>
      <c r="J363" s="23"/>
      <c r="K363" s="31"/>
      <c r="L363" s="30"/>
      <c r="M363" s="30"/>
      <c r="N363" s="30"/>
      <c r="O363" s="23"/>
      <c r="P363" s="23"/>
      <c r="Q363" s="30"/>
      <c r="R363" s="23"/>
      <c r="S363" s="31"/>
      <c r="T363" s="30"/>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36"/>
      <c r="BG363" s="356"/>
    </row>
    <row r="364" spans="1:59" s="361" customFormat="1" x14ac:dyDescent="0.25">
      <c r="A364" s="186"/>
      <c r="B364" s="43"/>
      <c r="C364" s="186"/>
      <c r="D364" s="186"/>
      <c r="E364" s="30"/>
      <c r="F364" s="30"/>
      <c r="G364" s="23"/>
      <c r="H364" s="23"/>
      <c r="I364" s="23"/>
      <c r="J364" s="23"/>
      <c r="K364" s="31"/>
      <c r="L364" s="30"/>
      <c r="M364" s="30"/>
      <c r="N364" s="30"/>
      <c r="O364" s="23"/>
      <c r="P364" s="23"/>
      <c r="Q364" s="30"/>
      <c r="R364" s="23"/>
      <c r="S364" s="31"/>
      <c r="T364" s="30"/>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36"/>
      <c r="BG364" s="356"/>
    </row>
    <row r="365" spans="1:59" s="361" customFormat="1" x14ac:dyDescent="0.25">
      <c r="A365" s="186"/>
      <c r="B365" s="43"/>
      <c r="C365" s="186"/>
      <c r="D365" s="186"/>
      <c r="E365" s="30"/>
      <c r="F365" s="30"/>
      <c r="G365" s="23"/>
      <c r="H365" s="23"/>
      <c r="I365" s="23"/>
      <c r="J365" s="23"/>
      <c r="K365" s="31"/>
      <c r="L365" s="30"/>
      <c r="M365" s="30"/>
      <c r="N365" s="30"/>
      <c r="O365" s="23"/>
      <c r="P365" s="23"/>
      <c r="Q365" s="30"/>
      <c r="R365" s="23"/>
      <c r="S365" s="31"/>
      <c r="T365" s="30"/>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36"/>
      <c r="BG365" s="356"/>
    </row>
    <row r="366" spans="1:59" s="361" customFormat="1" x14ac:dyDescent="0.25">
      <c r="A366" s="186"/>
      <c r="B366" s="43"/>
      <c r="C366" s="186"/>
      <c r="D366" s="186"/>
      <c r="E366" s="30"/>
      <c r="F366" s="30"/>
      <c r="G366" s="23"/>
      <c r="H366" s="23"/>
      <c r="I366" s="23"/>
      <c r="J366" s="23"/>
      <c r="K366" s="31"/>
      <c r="L366" s="30"/>
      <c r="M366" s="30"/>
      <c r="N366" s="30"/>
      <c r="O366" s="23"/>
      <c r="P366" s="23"/>
      <c r="Q366" s="30"/>
      <c r="R366" s="23"/>
      <c r="S366" s="31"/>
      <c r="T366" s="30"/>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36"/>
      <c r="BG366" s="356"/>
    </row>
    <row r="367" spans="1:59" s="361" customFormat="1" x14ac:dyDescent="0.25">
      <c r="A367" s="186"/>
      <c r="B367" s="43"/>
      <c r="C367" s="186"/>
      <c r="D367" s="186"/>
      <c r="E367" s="30"/>
      <c r="F367" s="30"/>
      <c r="G367" s="23"/>
      <c r="H367" s="23"/>
      <c r="I367" s="23"/>
      <c r="J367" s="23"/>
      <c r="K367" s="31"/>
      <c r="L367" s="30"/>
      <c r="M367" s="30"/>
      <c r="N367" s="30"/>
      <c r="O367" s="23"/>
      <c r="P367" s="23"/>
      <c r="Q367" s="30"/>
      <c r="R367" s="23"/>
      <c r="S367" s="31"/>
      <c r="T367" s="30"/>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36"/>
      <c r="BG367" s="356"/>
    </row>
    <row r="368" spans="1:59" s="361" customFormat="1" x14ac:dyDescent="0.25">
      <c r="A368" s="186"/>
      <c r="B368" s="43"/>
      <c r="C368" s="186"/>
      <c r="D368" s="186"/>
      <c r="E368" s="30"/>
      <c r="F368" s="30"/>
      <c r="G368" s="23"/>
      <c r="H368" s="23"/>
      <c r="I368" s="23"/>
      <c r="J368" s="23"/>
      <c r="K368" s="31"/>
      <c r="L368" s="30"/>
      <c r="M368" s="30"/>
      <c r="N368" s="30"/>
      <c r="O368" s="23"/>
      <c r="P368" s="23"/>
      <c r="Q368" s="30"/>
      <c r="R368" s="23"/>
      <c r="S368" s="31"/>
      <c r="T368" s="30"/>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36"/>
      <c r="BG368" s="356"/>
    </row>
    <row r="369" spans="1:59" s="361" customFormat="1" x14ac:dyDescent="0.25">
      <c r="A369" s="186"/>
      <c r="B369" s="43"/>
      <c r="C369" s="186"/>
      <c r="D369" s="186"/>
      <c r="E369" s="30"/>
      <c r="F369" s="30"/>
      <c r="G369" s="23"/>
      <c r="H369" s="23"/>
      <c r="I369" s="23"/>
      <c r="J369" s="23"/>
      <c r="K369" s="31"/>
      <c r="L369" s="30"/>
      <c r="M369" s="30"/>
      <c r="N369" s="30"/>
      <c r="O369" s="23"/>
      <c r="P369" s="23"/>
      <c r="Q369" s="30"/>
      <c r="R369" s="23"/>
      <c r="S369" s="31"/>
      <c r="T369" s="30"/>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36"/>
      <c r="BG369" s="356"/>
    </row>
    <row r="370" spans="1:59" s="361" customFormat="1" x14ac:dyDescent="0.25">
      <c r="A370" s="186"/>
      <c r="B370" s="43"/>
      <c r="C370" s="186"/>
      <c r="D370" s="186"/>
      <c r="E370" s="30"/>
      <c r="F370" s="30"/>
      <c r="G370" s="23"/>
      <c r="H370" s="23"/>
      <c r="I370" s="23"/>
      <c r="J370" s="23"/>
      <c r="K370" s="31"/>
      <c r="L370" s="30"/>
      <c r="M370" s="30"/>
      <c r="N370" s="30"/>
      <c r="O370" s="23"/>
      <c r="P370" s="23"/>
      <c r="Q370" s="30"/>
      <c r="R370" s="23"/>
      <c r="S370" s="31"/>
      <c r="T370" s="30"/>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36"/>
      <c r="BG370" s="356"/>
    </row>
    <row r="371" spans="1:59" s="361" customFormat="1" x14ac:dyDescent="0.25">
      <c r="A371" s="186"/>
      <c r="B371" s="43"/>
      <c r="C371" s="186"/>
      <c r="D371" s="186"/>
      <c r="E371" s="30"/>
      <c r="F371" s="30"/>
      <c r="G371" s="23"/>
      <c r="H371" s="23"/>
      <c r="I371" s="23"/>
      <c r="J371" s="23"/>
      <c r="K371" s="31"/>
      <c r="L371" s="30"/>
      <c r="M371" s="30"/>
      <c r="N371" s="30"/>
      <c r="O371" s="23"/>
      <c r="P371" s="23"/>
      <c r="Q371" s="30"/>
      <c r="R371" s="23"/>
      <c r="S371" s="31"/>
      <c r="T371" s="30"/>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36"/>
      <c r="BG371" s="356"/>
    </row>
    <row r="372" spans="1:59" s="361" customFormat="1" x14ac:dyDescent="0.25">
      <c r="A372" s="186"/>
      <c r="B372" s="43"/>
      <c r="C372" s="186"/>
      <c r="D372" s="186"/>
      <c r="E372" s="30"/>
      <c r="F372" s="30"/>
      <c r="G372" s="23"/>
      <c r="H372" s="23"/>
      <c r="I372" s="23"/>
      <c r="J372" s="23"/>
      <c r="K372" s="31"/>
      <c r="L372" s="30"/>
      <c r="M372" s="30"/>
      <c r="N372" s="30"/>
      <c r="O372" s="23"/>
      <c r="P372" s="23"/>
      <c r="Q372" s="30"/>
      <c r="R372" s="23"/>
      <c r="S372" s="31"/>
      <c r="T372" s="30"/>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36"/>
      <c r="BG372" s="356"/>
    </row>
    <row r="373" spans="1:59" s="361" customFormat="1" x14ac:dyDescent="0.25">
      <c r="A373" s="186"/>
      <c r="B373" s="43"/>
      <c r="C373" s="186"/>
      <c r="D373" s="186"/>
      <c r="E373" s="30"/>
      <c r="F373" s="30"/>
      <c r="G373" s="23"/>
      <c r="H373" s="23"/>
      <c r="I373" s="23"/>
      <c r="J373" s="23"/>
      <c r="K373" s="31"/>
      <c r="L373" s="30"/>
      <c r="M373" s="30"/>
      <c r="N373" s="30"/>
      <c r="O373" s="23"/>
      <c r="P373" s="23"/>
      <c r="Q373" s="30"/>
      <c r="R373" s="23"/>
      <c r="S373" s="31"/>
      <c r="T373" s="30"/>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36"/>
      <c r="BG373" s="356"/>
    </row>
    <row r="374" spans="1:59" s="361" customFormat="1" x14ac:dyDescent="0.25">
      <c r="A374" s="186"/>
      <c r="B374" s="43"/>
      <c r="C374" s="186"/>
      <c r="D374" s="186"/>
      <c r="E374" s="30"/>
      <c r="F374" s="30"/>
      <c r="G374" s="23"/>
      <c r="H374" s="23"/>
      <c r="I374" s="23"/>
      <c r="J374" s="23"/>
      <c r="K374" s="31"/>
      <c r="L374" s="30"/>
      <c r="M374" s="30"/>
      <c r="N374" s="30"/>
      <c r="O374" s="23"/>
      <c r="P374" s="23"/>
      <c r="Q374" s="30"/>
      <c r="R374" s="23"/>
      <c r="S374" s="31"/>
      <c r="T374" s="30"/>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36"/>
      <c r="BG374" s="356"/>
    </row>
    <row r="375" spans="1:59" s="361" customFormat="1" x14ac:dyDescent="0.25">
      <c r="A375" s="186"/>
      <c r="B375" s="43"/>
      <c r="C375" s="186"/>
      <c r="D375" s="186"/>
      <c r="E375" s="30"/>
      <c r="F375" s="30"/>
      <c r="G375" s="23"/>
      <c r="H375" s="23"/>
      <c r="I375" s="23"/>
      <c r="J375" s="23"/>
      <c r="K375" s="31"/>
      <c r="L375" s="30"/>
      <c r="M375" s="30"/>
      <c r="N375" s="30"/>
      <c r="O375" s="23"/>
      <c r="P375" s="23"/>
      <c r="Q375" s="30"/>
      <c r="R375" s="23"/>
      <c r="S375" s="31"/>
      <c r="T375" s="30"/>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36"/>
      <c r="BG375" s="356"/>
    </row>
    <row r="376" spans="1:59" s="361" customFormat="1" x14ac:dyDescent="0.25">
      <c r="A376" s="186"/>
      <c r="B376" s="43"/>
      <c r="C376" s="186"/>
      <c r="D376" s="186"/>
      <c r="E376" s="30"/>
      <c r="F376" s="30"/>
      <c r="G376" s="23"/>
      <c r="H376" s="23"/>
      <c r="I376" s="23"/>
      <c r="J376" s="23"/>
      <c r="K376" s="31"/>
      <c r="L376" s="30"/>
      <c r="M376" s="30"/>
      <c r="N376" s="30"/>
      <c r="O376" s="23"/>
      <c r="P376" s="23"/>
      <c r="Q376" s="30"/>
      <c r="R376" s="23"/>
      <c r="S376" s="31"/>
      <c r="T376" s="30"/>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36"/>
      <c r="BG376" s="356"/>
    </row>
    <row r="377" spans="1:59" s="361" customFormat="1" x14ac:dyDescent="0.25">
      <c r="A377" s="186"/>
      <c r="B377" s="43"/>
      <c r="C377" s="186"/>
      <c r="D377" s="186"/>
      <c r="E377" s="30"/>
      <c r="F377" s="30"/>
      <c r="G377" s="23"/>
      <c r="H377" s="23"/>
      <c r="I377" s="23"/>
      <c r="J377" s="23"/>
      <c r="K377" s="31"/>
      <c r="L377" s="30"/>
      <c r="M377" s="30"/>
      <c r="N377" s="30"/>
      <c r="O377" s="23"/>
      <c r="P377" s="23"/>
      <c r="Q377" s="30"/>
      <c r="R377" s="23"/>
      <c r="S377" s="31"/>
      <c r="T377" s="30"/>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36"/>
      <c r="BG377" s="356"/>
    </row>
    <row r="378" spans="1:59" s="361" customFormat="1" x14ac:dyDescent="0.25">
      <c r="A378" s="186"/>
      <c r="B378" s="43"/>
      <c r="C378" s="186"/>
      <c r="D378" s="186"/>
      <c r="E378" s="30"/>
      <c r="F378" s="30"/>
      <c r="G378" s="23"/>
      <c r="H378" s="23"/>
      <c r="I378" s="23"/>
      <c r="J378" s="23"/>
      <c r="K378" s="31"/>
      <c r="L378" s="30"/>
      <c r="M378" s="30"/>
      <c r="N378" s="30"/>
      <c r="O378" s="23"/>
      <c r="P378" s="23"/>
      <c r="Q378" s="30"/>
      <c r="R378" s="23"/>
      <c r="S378" s="31"/>
      <c r="T378" s="30"/>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36"/>
      <c r="BG378" s="356"/>
    </row>
    <row r="379" spans="1:59" s="361" customFormat="1" x14ac:dyDescent="0.25">
      <c r="A379" s="186"/>
      <c r="B379" s="43"/>
      <c r="C379" s="186"/>
      <c r="D379" s="186"/>
      <c r="E379" s="30"/>
      <c r="F379" s="30"/>
      <c r="G379" s="23"/>
      <c r="H379" s="23"/>
      <c r="I379" s="23"/>
      <c r="J379" s="23"/>
      <c r="K379" s="31"/>
      <c r="L379" s="30"/>
      <c r="M379" s="30"/>
      <c r="N379" s="30"/>
      <c r="O379" s="23"/>
      <c r="P379" s="23"/>
      <c r="Q379" s="30"/>
      <c r="R379" s="23"/>
      <c r="S379" s="31"/>
      <c r="T379" s="30"/>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36"/>
      <c r="BG379" s="356"/>
    </row>
    <row r="380" spans="1:59" s="361" customFormat="1" x14ac:dyDescent="0.25">
      <c r="A380" s="186"/>
      <c r="B380" s="43"/>
      <c r="C380" s="186"/>
      <c r="D380" s="186"/>
      <c r="E380" s="30"/>
      <c r="F380" s="30"/>
      <c r="G380" s="23"/>
      <c r="H380" s="23"/>
      <c r="I380" s="23"/>
      <c r="J380" s="23"/>
      <c r="K380" s="31"/>
      <c r="L380" s="30"/>
      <c r="M380" s="30"/>
      <c r="N380" s="30"/>
      <c r="O380" s="23"/>
      <c r="P380" s="23"/>
      <c r="Q380" s="30"/>
      <c r="R380" s="23"/>
      <c r="S380" s="31"/>
      <c r="T380" s="30"/>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36"/>
      <c r="BG380" s="356"/>
    </row>
    <row r="381" spans="1:59" s="361" customFormat="1" x14ac:dyDescent="0.25">
      <c r="A381" s="186"/>
      <c r="B381" s="43"/>
      <c r="C381" s="186"/>
      <c r="D381" s="186"/>
      <c r="E381" s="30"/>
      <c r="F381" s="30"/>
      <c r="G381" s="23"/>
      <c r="H381" s="23"/>
      <c r="I381" s="23"/>
      <c r="J381" s="23"/>
      <c r="K381" s="31"/>
      <c r="L381" s="30"/>
      <c r="M381" s="30"/>
      <c r="N381" s="30"/>
      <c r="O381" s="23"/>
      <c r="P381" s="23"/>
      <c r="Q381" s="30"/>
      <c r="R381" s="23"/>
      <c r="S381" s="31"/>
      <c r="T381" s="30"/>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36"/>
      <c r="BG381" s="356"/>
    </row>
    <row r="382" spans="1:59" s="361" customFormat="1" x14ac:dyDescent="0.25">
      <c r="A382" s="186"/>
      <c r="B382" s="43"/>
      <c r="C382" s="186"/>
      <c r="D382" s="186"/>
      <c r="E382" s="30"/>
      <c r="F382" s="30"/>
      <c r="G382" s="23"/>
      <c r="H382" s="23"/>
      <c r="I382" s="23"/>
      <c r="J382" s="23"/>
      <c r="K382" s="31"/>
      <c r="L382" s="30"/>
      <c r="M382" s="30"/>
      <c r="N382" s="30"/>
      <c r="O382" s="23"/>
      <c r="P382" s="23"/>
      <c r="Q382" s="30"/>
      <c r="R382" s="23"/>
      <c r="S382" s="31"/>
      <c r="T382" s="30"/>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36"/>
      <c r="BG382" s="356"/>
    </row>
    <row r="383" spans="1:59" s="361" customFormat="1" x14ac:dyDescent="0.25">
      <c r="A383" s="186"/>
      <c r="B383" s="43"/>
      <c r="C383" s="186"/>
      <c r="D383" s="186"/>
      <c r="E383" s="30"/>
      <c r="F383" s="30"/>
      <c r="G383" s="23"/>
      <c r="H383" s="23"/>
      <c r="I383" s="23"/>
      <c r="J383" s="23"/>
      <c r="K383" s="31"/>
      <c r="L383" s="30"/>
      <c r="M383" s="30"/>
      <c r="N383" s="30"/>
      <c r="O383" s="23"/>
      <c r="P383" s="23"/>
      <c r="Q383" s="30"/>
      <c r="R383" s="23"/>
      <c r="S383" s="31"/>
      <c r="T383" s="30"/>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36"/>
      <c r="BG383" s="356"/>
    </row>
    <row r="384" spans="1:59" s="361" customFormat="1" x14ac:dyDescent="0.25">
      <c r="A384" s="186"/>
      <c r="B384" s="43"/>
      <c r="C384" s="186"/>
      <c r="D384" s="186"/>
      <c r="E384" s="30"/>
      <c r="F384" s="30"/>
      <c r="G384" s="23"/>
      <c r="H384" s="23"/>
      <c r="I384" s="23"/>
      <c r="J384" s="23"/>
      <c r="K384" s="31"/>
      <c r="L384" s="30"/>
      <c r="M384" s="30"/>
      <c r="N384" s="30"/>
      <c r="O384" s="23"/>
      <c r="P384" s="23"/>
      <c r="Q384" s="30"/>
      <c r="R384" s="23"/>
      <c r="S384" s="31"/>
      <c r="T384" s="30"/>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36"/>
      <c r="BG384" s="356"/>
    </row>
    <row r="385" spans="1:59" s="361" customFormat="1" x14ac:dyDescent="0.25">
      <c r="A385" s="186"/>
      <c r="B385" s="43"/>
      <c r="C385" s="186"/>
      <c r="D385" s="186"/>
      <c r="E385" s="30"/>
      <c r="F385" s="30"/>
      <c r="G385" s="23"/>
      <c r="H385" s="23"/>
      <c r="I385" s="23"/>
      <c r="J385" s="23"/>
      <c r="K385" s="31"/>
      <c r="L385" s="30"/>
      <c r="M385" s="30"/>
      <c r="N385" s="30"/>
      <c r="O385" s="23"/>
      <c r="P385" s="23"/>
      <c r="Q385" s="30"/>
      <c r="R385" s="23"/>
      <c r="S385" s="31"/>
      <c r="T385" s="30"/>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36"/>
      <c r="BG385" s="356"/>
    </row>
    <row r="386" spans="1:59" s="361" customFormat="1" x14ac:dyDescent="0.25">
      <c r="A386" s="186"/>
      <c r="B386" s="43"/>
      <c r="C386" s="186"/>
      <c r="D386" s="186"/>
      <c r="E386" s="30"/>
      <c r="F386" s="30"/>
      <c r="G386" s="23"/>
      <c r="H386" s="23"/>
      <c r="I386" s="23"/>
      <c r="J386" s="23"/>
      <c r="K386" s="31"/>
      <c r="L386" s="30"/>
      <c r="M386" s="30"/>
      <c r="N386" s="30"/>
      <c r="O386" s="23"/>
      <c r="P386" s="23"/>
      <c r="Q386" s="30"/>
      <c r="R386" s="23"/>
      <c r="S386" s="31"/>
      <c r="T386" s="30"/>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36"/>
      <c r="BG386" s="356"/>
    </row>
    <row r="387" spans="1:59" s="361" customFormat="1" x14ac:dyDescent="0.25">
      <c r="A387" s="186"/>
      <c r="B387" s="43"/>
      <c r="C387" s="186"/>
      <c r="D387" s="186"/>
      <c r="E387" s="30"/>
      <c r="F387" s="30"/>
      <c r="G387" s="23"/>
      <c r="H387" s="23"/>
      <c r="I387" s="23"/>
      <c r="J387" s="23"/>
      <c r="K387" s="31"/>
      <c r="L387" s="30"/>
      <c r="M387" s="30"/>
      <c r="N387" s="30"/>
      <c r="O387" s="23"/>
      <c r="P387" s="23"/>
      <c r="Q387" s="30"/>
      <c r="R387" s="23"/>
      <c r="S387" s="31"/>
      <c r="T387" s="30"/>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36"/>
      <c r="BG387" s="356"/>
    </row>
    <row r="388" spans="1:59" s="361" customFormat="1" x14ac:dyDescent="0.25">
      <c r="A388" s="186"/>
      <c r="B388" s="43"/>
      <c r="C388" s="186"/>
      <c r="D388" s="186"/>
      <c r="E388" s="30"/>
      <c r="F388" s="30"/>
      <c r="G388" s="23"/>
      <c r="H388" s="23"/>
      <c r="I388" s="23"/>
      <c r="J388" s="23"/>
      <c r="K388" s="31"/>
      <c r="L388" s="30"/>
      <c r="M388" s="30"/>
      <c r="N388" s="30"/>
      <c r="O388" s="23"/>
      <c r="P388" s="23"/>
      <c r="Q388" s="30"/>
      <c r="R388" s="23"/>
      <c r="S388" s="31"/>
      <c r="T388" s="30"/>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36"/>
      <c r="BG388" s="356"/>
    </row>
    <row r="389" spans="1:59" s="361" customFormat="1" x14ac:dyDescent="0.25">
      <c r="A389" s="186"/>
      <c r="B389" s="43"/>
      <c r="C389" s="186"/>
      <c r="D389" s="186"/>
      <c r="E389" s="30"/>
      <c r="F389" s="30"/>
      <c r="G389" s="23"/>
      <c r="H389" s="23"/>
      <c r="I389" s="23"/>
      <c r="J389" s="23"/>
      <c r="K389" s="31"/>
      <c r="L389" s="30"/>
      <c r="M389" s="30"/>
      <c r="N389" s="30"/>
      <c r="O389" s="23"/>
      <c r="P389" s="23"/>
      <c r="Q389" s="30"/>
      <c r="R389" s="23"/>
      <c r="S389" s="31"/>
      <c r="T389" s="30"/>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36"/>
      <c r="BG389" s="356"/>
    </row>
    <row r="390" spans="1:59" s="361" customFormat="1" x14ac:dyDescent="0.25">
      <c r="A390" s="186"/>
      <c r="B390" s="43"/>
      <c r="C390" s="186"/>
      <c r="D390" s="186"/>
      <c r="E390" s="30"/>
      <c r="F390" s="30"/>
      <c r="G390" s="23"/>
      <c r="H390" s="23"/>
      <c r="I390" s="23"/>
      <c r="J390" s="23"/>
      <c r="K390" s="31"/>
      <c r="L390" s="30"/>
      <c r="M390" s="30"/>
      <c r="N390" s="30"/>
      <c r="O390" s="23"/>
      <c r="P390" s="23"/>
      <c r="Q390" s="30"/>
      <c r="R390" s="23"/>
      <c r="S390" s="31"/>
      <c r="T390" s="30"/>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36"/>
      <c r="BG390" s="356"/>
    </row>
    <row r="391" spans="1:59" s="361" customFormat="1" x14ac:dyDescent="0.25">
      <c r="A391" s="186"/>
      <c r="B391" s="43"/>
      <c r="C391" s="186"/>
      <c r="D391" s="186"/>
      <c r="E391" s="30"/>
      <c r="F391" s="30"/>
      <c r="G391" s="23"/>
      <c r="H391" s="23"/>
      <c r="I391" s="23"/>
      <c r="J391" s="23"/>
      <c r="K391" s="31"/>
      <c r="L391" s="30"/>
      <c r="M391" s="30"/>
      <c r="N391" s="30"/>
      <c r="O391" s="23"/>
      <c r="P391" s="23"/>
      <c r="Q391" s="30"/>
      <c r="R391" s="23"/>
      <c r="S391" s="31"/>
      <c r="T391" s="30"/>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36"/>
      <c r="BG391" s="356"/>
    </row>
    <row r="392" spans="1:59" s="361" customFormat="1" x14ac:dyDescent="0.25">
      <c r="A392" s="186"/>
      <c r="B392" s="43"/>
      <c r="C392" s="186"/>
      <c r="D392" s="186"/>
      <c r="E392" s="30"/>
      <c r="F392" s="30"/>
      <c r="G392" s="23"/>
      <c r="H392" s="23"/>
      <c r="I392" s="23"/>
      <c r="J392" s="23"/>
      <c r="K392" s="31"/>
      <c r="L392" s="30"/>
      <c r="M392" s="30"/>
      <c r="N392" s="30"/>
      <c r="O392" s="23"/>
      <c r="P392" s="23"/>
      <c r="Q392" s="30"/>
      <c r="R392" s="23"/>
      <c r="S392" s="31"/>
      <c r="T392" s="30"/>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36"/>
      <c r="BG392" s="356"/>
    </row>
    <row r="393" spans="1:59" s="361" customFormat="1" x14ac:dyDescent="0.25">
      <c r="A393" s="186"/>
      <c r="B393" s="43"/>
      <c r="C393" s="186"/>
      <c r="D393" s="186"/>
      <c r="E393" s="30"/>
      <c r="F393" s="30"/>
      <c r="G393" s="23"/>
      <c r="H393" s="23"/>
      <c r="I393" s="23"/>
      <c r="J393" s="23"/>
      <c r="K393" s="31"/>
      <c r="L393" s="30"/>
      <c r="M393" s="30"/>
      <c r="N393" s="30"/>
      <c r="O393" s="23"/>
      <c r="P393" s="23"/>
      <c r="Q393" s="30"/>
      <c r="R393" s="23"/>
      <c r="S393" s="31"/>
      <c r="T393" s="30"/>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36"/>
      <c r="BG393" s="356"/>
    </row>
    <row r="394" spans="1:59" s="361" customFormat="1" x14ac:dyDescent="0.25">
      <c r="A394" s="186"/>
      <c r="B394" s="43"/>
      <c r="C394" s="186"/>
      <c r="D394" s="186"/>
      <c r="E394" s="30"/>
      <c r="F394" s="30"/>
      <c r="G394" s="23"/>
      <c r="H394" s="23"/>
      <c r="I394" s="23"/>
      <c r="J394" s="23"/>
      <c r="K394" s="31"/>
      <c r="L394" s="30"/>
      <c r="M394" s="30"/>
      <c r="N394" s="30"/>
      <c r="O394" s="23"/>
      <c r="P394" s="23"/>
      <c r="Q394" s="30"/>
      <c r="R394" s="23"/>
      <c r="S394" s="31"/>
      <c r="T394" s="30"/>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36"/>
      <c r="BG394" s="356"/>
    </row>
    <row r="395" spans="1:59" s="361" customFormat="1" x14ac:dyDescent="0.25">
      <c r="A395" s="186"/>
      <c r="B395" s="43"/>
      <c r="C395" s="186"/>
      <c r="D395" s="186"/>
      <c r="E395" s="30"/>
      <c r="F395" s="30"/>
      <c r="G395" s="23"/>
      <c r="H395" s="23"/>
      <c r="I395" s="23"/>
      <c r="J395" s="23"/>
      <c r="K395" s="31"/>
      <c r="L395" s="30"/>
      <c r="M395" s="30"/>
      <c r="N395" s="30"/>
      <c r="O395" s="23"/>
      <c r="P395" s="23"/>
      <c r="Q395" s="30"/>
      <c r="R395" s="23"/>
      <c r="S395" s="31"/>
      <c r="T395" s="30"/>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36"/>
      <c r="BG395" s="356"/>
    </row>
    <row r="396" spans="1:59" s="361" customFormat="1" x14ac:dyDescent="0.25">
      <c r="A396" s="186"/>
      <c r="B396" s="43"/>
      <c r="C396" s="186"/>
      <c r="D396" s="186"/>
      <c r="E396" s="30"/>
      <c r="F396" s="30"/>
      <c r="G396" s="23"/>
      <c r="H396" s="23"/>
      <c r="I396" s="23"/>
      <c r="J396" s="23"/>
      <c r="K396" s="31"/>
      <c r="L396" s="30"/>
      <c r="M396" s="30"/>
      <c r="N396" s="30"/>
      <c r="O396" s="23"/>
      <c r="P396" s="23"/>
      <c r="Q396" s="30"/>
      <c r="R396" s="23"/>
      <c r="S396" s="31"/>
      <c r="T396" s="30"/>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36"/>
      <c r="BG396" s="356"/>
    </row>
    <row r="397" spans="1:59" s="361" customFormat="1" x14ac:dyDescent="0.25">
      <c r="A397" s="186"/>
      <c r="B397" s="43"/>
      <c r="C397" s="186"/>
      <c r="D397" s="186"/>
      <c r="E397" s="30"/>
      <c r="F397" s="30"/>
      <c r="G397" s="23"/>
      <c r="H397" s="23"/>
      <c r="I397" s="23"/>
      <c r="J397" s="23"/>
      <c r="K397" s="31"/>
      <c r="L397" s="30"/>
      <c r="M397" s="30"/>
      <c r="N397" s="30"/>
      <c r="O397" s="23"/>
      <c r="P397" s="23"/>
      <c r="Q397" s="30"/>
      <c r="R397" s="23"/>
      <c r="S397" s="31"/>
      <c r="T397" s="30"/>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36"/>
      <c r="BG397" s="356"/>
    </row>
    <row r="398" spans="1:59" s="361" customFormat="1" x14ac:dyDescent="0.25">
      <c r="A398" s="186"/>
      <c r="B398" s="43"/>
      <c r="C398" s="186"/>
      <c r="D398" s="186"/>
      <c r="E398" s="30"/>
      <c r="F398" s="30"/>
      <c r="G398" s="23"/>
      <c r="H398" s="23"/>
      <c r="I398" s="23"/>
      <c r="J398" s="23"/>
      <c r="K398" s="31"/>
      <c r="L398" s="30"/>
      <c r="M398" s="30"/>
      <c r="N398" s="30"/>
      <c r="O398" s="23"/>
      <c r="P398" s="23"/>
      <c r="Q398" s="30"/>
      <c r="R398" s="23"/>
      <c r="S398" s="31"/>
      <c r="T398" s="30"/>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36"/>
      <c r="BG398" s="356"/>
    </row>
    <row r="399" spans="1:59" s="361" customFormat="1" x14ac:dyDescent="0.25">
      <c r="A399" s="186"/>
      <c r="B399" s="43"/>
      <c r="C399" s="186"/>
      <c r="D399" s="186"/>
      <c r="E399" s="30"/>
      <c r="F399" s="30"/>
      <c r="G399" s="23"/>
      <c r="H399" s="23"/>
      <c r="I399" s="23"/>
      <c r="J399" s="23"/>
      <c r="K399" s="31"/>
      <c r="L399" s="30"/>
      <c r="M399" s="30"/>
      <c r="N399" s="30"/>
      <c r="O399" s="23"/>
      <c r="P399" s="23"/>
      <c r="Q399" s="30"/>
      <c r="R399" s="23"/>
      <c r="S399" s="31"/>
      <c r="T399" s="30"/>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36"/>
      <c r="BG399" s="356"/>
    </row>
    <row r="400" spans="1:59" s="361" customFormat="1" x14ac:dyDescent="0.25">
      <c r="A400" s="186"/>
      <c r="B400" s="43"/>
      <c r="C400" s="186"/>
      <c r="D400" s="186"/>
      <c r="E400" s="30"/>
      <c r="F400" s="30"/>
      <c r="G400" s="23"/>
      <c r="H400" s="23"/>
      <c r="I400" s="23"/>
      <c r="J400" s="23"/>
      <c r="K400" s="31"/>
      <c r="L400" s="30"/>
      <c r="M400" s="30"/>
      <c r="N400" s="30"/>
      <c r="O400" s="23"/>
      <c r="P400" s="23"/>
      <c r="Q400" s="30"/>
      <c r="R400" s="23"/>
      <c r="S400" s="31"/>
      <c r="T400" s="30"/>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36"/>
      <c r="BG400" s="356"/>
    </row>
    <row r="401" spans="1:59" s="361" customFormat="1" x14ac:dyDescent="0.25">
      <c r="A401" s="186"/>
      <c r="B401" s="43"/>
      <c r="C401" s="186"/>
      <c r="D401" s="186"/>
      <c r="E401" s="30"/>
      <c r="F401" s="30"/>
      <c r="G401" s="23"/>
      <c r="H401" s="23"/>
      <c r="I401" s="23"/>
      <c r="J401" s="23"/>
      <c r="K401" s="31"/>
      <c r="L401" s="30"/>
      <c r="M401" s="30"/>
      <c r="N401" s="30"/>
      <c r="O401" s="23"/>
      <c r="P401" s="23"/>
      <c r="Q401" s="30"/>
      <c r="R401" s="23"/>
      <c r="S401" s="31"/>
      <c r="T401" s="30"/>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36"/>
      <c r="BG401" s="356"/>
    </row>
    <row r="402" spans="1:59" s="361" customFormat="1" x14ac:dyDescent="0.25">
      <c r="A402" s="186"/>
      <c r="B402" s="43"/>
      <c r="C402" s="186"/>
      <c r="D402" s="186"/>
      <c r="E402" s="30"/>
      <c r="F402" s="30"/>
      <c r="G402" s="23"/>
      <c r="H402" s="23"/>
      <c r="I402" s="23"/>
      <c r="J402" s="23"/>
      <c r="K402" s="31"/>
      <c r="L402" s="30"/>
      <c r="M402" s="30"/>
      <c r="N402" s="30"/>
      <c r="O402" s="23"/>
      <c r="P402" s="23"/>
      <c r="Q402" s="30"/>
      <c r="R402" s="23"/>
      <c r="S402" s="31"/>
      <c r="T402" s="30"/>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36"/>
      <c r="BG402" s="356"/>
    </row>
    <row r="403" spans="1:59" s="361" customFormat="1" x14ac:dyDescent="0.25">
      <c r="A403" s="186"/>
      <c r="B403" s="43"/>
      <c r="C403" s="186"/>
      <c r="D403" s="186"/>
      <c r="E403" s="30"/>
      <c r="F403" s="30"/>
      <c r="G403" s="23"/>
      <c r="H403" s="23"/>
      <c r="I403" s="23"/>
      <c r="J403" s="23"/>
      <c r="K403" s="31"/>
      <c r="L403" s="30"/>
      <c r="M403" s="30"/>
      <c r="N403" s="30"/>
      <c r="O403" s="23"/>
      <c r="P403" s="23"/>
      <c r="Q403" s="30"/>
      <c r="R403" s="23"/>
      <c r="S403" s="31"/>
      <c r="T403" s="30"/>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36"/>
      <c r="BG403" s="356"/>
    </row>
    <row r="404" spans="1:59" s="361" customFormat="1" x14ac:dyDescent="0.25">
      <c r="A404" s="186"/>
      <c r="B404" s="43"/>
      <c r="C404" s="186"/>
      <c r="D404" s="186"/>
      <c r="E404" s="30"/>
      <c r="F404" s="30"/>
      <c r="G404" s="23"/>
      <c r="H404" s="23"/>
      <c r="I404" s="23"/>
      <c r="J404" s="23"/>
      <c r="K404" s="31"/>
      <c r="L404" s="30"/>
      <c r="M404" s="30"/>
      <c r="N404" s="30"/>
      <c r="O404" s="23"/>
      <c r="P404" s="23"/>
      <c r="Q404" s="30"/>
      <c r="R404" s="23"/>
      <c r="S404" s="31"/>
      <c r="T404" s="30"/>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36"/>
      <c r="BG404" s="356"/>
    </row>
    <row r="405" spans="1:59" s="361" customFormat="1" x14ac:dyDescent="0.25">
      <c r="A405" s="186"/>
      <c r="B405" s="43"/>
      <c r="C405" s="186"/>
      <c r="D405" s="186"/>
      <c r="E405" s="30"/>
      <c r="F405" s="30"/>
      <c r="G405" s="23"/>
      <c r="H405" s="23"/>
      <c r="I405" s="23"/>
      <c r="J405" s="23"/>
      <c r="K405" s="31"/>
      <c r="L405" s="30"/>
      <c r="M405" s="30"/>
      <c r="N405" s="30"/>
      <c r="O405" s="23"/>
      <c r="P405" s="23"/>
      <c r="Q405" s="30"/>
      <c r="R405" s="23"/>
      <c r="S405" s="31"/>
      <c r="T405" s="30"/>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36"/>
      <c r="BG405" s="356"/>
    </row>
    <row r="406" spans="1:59" s="361" customFormat="1" x14ac:dyDescent="0.25">
      <c r="A406" s="186"/>
      <c r="B406" s="43"/>
      <c r="C406" s="186"/>
      <c r="D406" s="186"/>
      <c r="E406" s="30"/>
      <c r="F406" s="30"/>
      <c r="G406" s="23"/>
      <c r="H406" s="23"/>
      <c r="I406" s="23"/>
      <c r="J406" s="23"/>
      <c r="K406" s="31"/>
      <c r="L406" s="30"/>
      <c r="M406" s="30"/>
      <c r="N406" s="30"/>
      <c r="O406" s="23"/>
      <c r="P406" s="23"/>
      <c r="Q406" s="30"/>
      <c r="R406" s="23"/>
      <c r="S406" s="31"/>
      <c r="T406" s="30"/>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36"/>
      <c r="BG406" s="356"/>
    </row>
    <row r="407" spans="1:59" s="361" customFormat="1" x14ac:dyDescent="0.25">
      <c r="A407" s="186"/>
      <c r="B407" s="43"/>
      <c r="C407" s="186"/>
      <c r="D407" s="186"/>
      <c r="E407" s="30"/>
      <c r="F407" s="30"/>
      <c r="G407" s="23"/>
      <c r="H407" s="23"/>
      <c r="I407" s="23"/>
      <c r="J407" s="23"/>
      <c r="K407" s="31"/>
      <c r="L407" s="30"/>
      <c r="M407" s="30"/>
      <c r="N407" s="30"/>
      <c r="O407" s="23"/>
      <c r="P407" s="23"/>
      <c r="Q407" s="30"/>
      <c r="R407" s="23"/>
      <c r="S407" s="31"/>
      <c r="T407" s="30"/>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36"/>
      <c r="BG407" s="356"/>
    </row>
    <row r="408" spans="1:59" s="361" customFormat="1" x14ac:dyDescent="0.25">
      <c r="A408" s="186"/>
      <c r="B408" s="43"/>
      <c r="C408" s="186"/>
      <c r="D408" s="186"/>
      <c r="E408" s="30"/>
      <c r="F408" s="30"/>
      <c r="G408" s="23"/>
      <c r="H408" s="23"/>
      <c r="I408" s="23"/>
      <c r="J408" s="23"/>
      <c r="K408" s="31"/>
      <c r="L408" s="30"/>
      <c r="M408" s="30"/>
      <c r="N408" s="30"/>
      <c r="O408" s="23"/>
      <c r="P408" s="23"/>
      <c r="Q408" s="30"/>
      <c r="R408" s="23"/>
      <c r="S408" s="31"/>
      <c r="T408" s="30"/>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36"/>
      <c r="BG408" s="356"/>
    </row>
    <row r="409" spans="1:59" s="361" customFormat="1" x14ac:dyDescent="0.25">
      <c r="A409" s="186"/>
      <c r="B409" s="43"/>
      <c r="C409" s="186"/>
      <c r="D409" s="186"/>
      <c r="E409" s="30"/>
      <c r="F409" s="30"/>
      <c r="G409" s="23"/>
      <c r="H409" s="23"/>
      <c r="I409" s="23"/>
      <c r="J409" s="23"/>
      <c r="K409" s="31"/>
      <c r="L409" s="30"/>
      <c r="M409" s="30"/>
      <c r="N409" s="30"/>
      <c r="O409" s="23"/>
      <c r="P409" s="23"/>
      <c r="Q409" s="30"/>
      <c r="R409" s="23"/>
      <c r="S409" s="31"/>
      <c r="T409" s="30"/>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36"/>
      <c r="BG409" s="356"/>
    </row>
    <row r="410" spans="1:59" s="361" customFormat="1" x14ac:dyDescent="0.25">
      <c r="A410" s="186"/>
      <c r="B410" s="43"/>
      <c r="C410" s="186"/>
      <c r="D410" s="186"/>
      <c r="E410" s="30"/>
      <c r="F410" s="30"/>
      <c r="G410" s="23"/>
      <c r="H410" s="23"/>
      <c r="I410" s="23"/>
      <c r="J410" s="23"/>
      <c r="K410" s="31"/>
      <c r="L410" s="30"/>
      <c r="M410" s="30"/>
      <c r="N410" s="30"/>
      <c r="O410" s="23"/>
      <c r="P410" s="23"/>
      <c r="Q410" s="30"/>
      <c r="R410" s="23"/>
      <c r="S410" s="31"/>
      <c r="T410" s="30"/>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36"/>
      <c r="BG410" s="356"/>
    </row>
    <row r="411" spans="1:59" s="361" customFormat="1" x14ac:dyDescent="0.25">
      <c r="A411" s="186"/>
      <c r="B411" s="43"/>
      <c r="C411" s="186"/>
      <c r="D411" s="186"/>
      <c r="E411" s="30"/>
      <c r="F411" s="30"/>
      <c r="G411" s="23"/>
      <c r="H411" s="23"/>
      <c r="I411" s="23"/>
      <c r="J411" s="23"/>
      <c r="K411" s="31"/>
      <c r="L411" s="30"/>
      <c r="M411" s="30"/>
      <c r="N411" s="30"/>
      <c r="O411" s="23"/>
      <c r="P411" s="23"/>
      <c r="Q411" s="30"/>
      <c r="R411" s="23"/>
      <c r="S411" s="31"/>
      <c r="T411" s="30"/>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36"/>
      <c r="BG411" s="356"/>
    </row>
    <row r="412" spans="1:59" s="361" customFormat="1" x14ac:dyDescent="0.25">
      <c r="A412" s="186"/>
      <c r="B412" s="43"/>
      <c r="C412" s="186"/>
      <c r="D412" s="186"/>
      <c r="E412" s="30"/>
      <c r="F412" s="30"/>
      <c r="G412" s="23"/>
      <c r="H412" s="23"/>
      <c r="I412" s="23"/>
      <c r="J412" s="23"/>
      <c r="K412" s="31"/>
      <c r="L412" s="30"/>
      <c r="M412" s="30"/>
      <c r="N412" s="30"/>
      <c r="O412" s="23"/>
      <c r="P412" s="23"/>
      <c r="Q412" s="30"/>
      <c r="R412" s="23"/>
      <c r="S412" s="31"/>
      <c r="T412" s="30"/>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36"/>
      <c r="BG412" s="356"/>
    </row>
    <row r="413" spans="1:59" s="361" customFormat="1" x14ac:dyDescent="0.25">
      <c r="A413" s="186"/>
      <c r="B413" s="43"/>
      <c r="C413" s="186"/>
      <c r="D413" s="186"/>
      <c r="E413" s="30"/>
      <c r="F413" s="30"/>
      <c r="G413" s="23"/>
      <c r="H413" s="23"/>
      <c r="I413" s="23"/>
      <c r="J413" s="23"/>
      <c r="K413" s="31"/>
      <c r="L413" s="30"/>
      <c r="M413" s="30"/>
      <c r="N413" s="30"/>
      <c r="O413" s="23"/>
      <c r="P413" s="23"/>
      <c r="Q413" s="30"/>
      <c r="R413" s="23"/>
      <c r="S413" s="31"/>
      <c r="T413" s="30"/>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36"/>
      <c r="BG413" s="356"/>
    </row>
    <row r="414" spans="1:59" s="361" customFormat="1" x14ac:dyDescent="0.25">
      <c r="A414" s="186"/>
      <c r="B414" s="43"/>
      <c r="C414" s="186"/>
      <c r="D414" s="186"/>
      <c r="E414" s="30"/>
      <c r="F414" s="30"/>
      <c r="G414" s="23"/>
      <c r="H414" s="23"/>
      <c r="I414" s="23"/>
      <c r="J414" s="23"/>
      <c r="K414" s="31"/>
      <c r="L414" s="30"/>
      <c r="M414" s="30"/>
      <c r="N414" s="30"/>
      <c r="O414" s="23"/>
      <c r="P414" s="23"/>
      <c r="Q414" s="30"/>
      <c r="R414" s="23"/>
      <c r="S414" s="31"/>
      <c r="T414" s="30"/>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36"/>
      <c r="BG414" s="356"/>
    </row>
    <row r="415" spans="1:59" s="361" customFormat="1" x14ac:dyDescent="0.25">
      <c r="A415" s="186"/>
      <c r="B415" s="43"/>
      <c r="C415" s="186"/>
      <c r="D415" s="186"/>
      <c r="E415" s="30"/>
      <c r="F415" s="30"/>
      <c r="G415" s="23"/>
      <c r="H415" s="23"/>
      <c r="I415" s="23"/>
      <c r="J415" s="23"/>
      <c r="K415" s="31"/>
      <c r="L415" s="30"/>
      <c r="M415" s="30"/>
      <c r="N415" s="30"/>
      <c r="O415" s="23"/>
      <c r="P415" s="23"/>
      <c r="Q415" s="30"/>
      <c r="R415" s="23"/>
      <c r="S415" s="31"/>
      <c r="T415" s="30"/>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36"/>
      <c r="BG415" s="356"/>
    </row>
    <row r="416" spans="1:59" s="361" customFormat="1" x14ac:dyDescent="0.25">
      <c r="A416" s="186"/>
      <c r="B416" s="43"/>
      <c r="C416" s="186"/>
      <c r="D416" s="186"/>
      <c r="E416" s="30"/>
      <c r="F416" s="30"/>
      <c r="G416" s="23"/>
      <c r="H416" s="23"/>
      <c r="I416" s="23"/>
      <c r="J416" s="23"/>
      <c r="K416" s="31"/>
      <c r="L416" s="30"/>
      <c r="M416" s="30"/>
      <c r="N416" s="30"/>
      <c r="O416" s="23"/>
      <c r="P416" s="23"/>
      <c r="Q416" s="30"/>
      <c r="R416" s="23"/>
      <c r="S416" s="31"/>
      <c r="T416" s="30"/>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36"/>
      <c r="BG416" s="356"/>
    </row>
    <row r="417" spans="1:59" s="361" customFormat="1" x14ac:dyDescent="0.25">
      <c r="A417" s="186"/>
      <c r="B417" s="43"/>
      <c r="C417" s="186"/>
      <c r="D417" s="186"/>
      <c r="E417" s="30"/>
      <c r="F417" s="30"/>
      <c r="G417" s="23"/>
      <c r="H417" s="23"/>
      <c r="I417" s="23"/>
      <c r="J417" s="23"/>
      <c r="K417" s="31"/>
      <c r="L417" s="30"/>
      <c r="M417" s="30"/>
      <c r="N417" s="30"/>
      <c r="O417" s="23"/>
      <c r="P417" s="23"/>
      <c r="Q417" s="30"/>
      <c r="R417" s="23"/>
      <c r="S417" s="31"/>
      <c r="T417" s="30"/>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36"/>
      <c r="BG417" s="356"/>
    </row>
    <row r="418" spans="1:59" s="361" customFormat="1" x14ac:dyDescent="0.25">
      <c r="A418" s="186"/>
      <c r="B418" s="43"/>
      <c r="C418" s="186"/>
      <c r="D418" s="186"/>
      <c r="E418" s="30"/>
      <c r="F418" s="30"/>
      <c r="G418" s="23"/>
      <c r="H418" s="23"/>
      <c r="I418" s="23"/>
      <c r="J418" s="23"/>
      <c r="K418" s="31"/>
      <c r="L418" s="30"/>
      <c r="M418" s="30"/>
      <c r="N418" s="30"/>
      <c r="O418" s="23"/>
      <c r="P418" s="23"/>
      <c r="Q418" s="30"/>
      <c r="R418" s="23"/>
      <c r="S418" s="31"/>
      <c r="T418" s="30"/>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36"/>
      <c r="BG418" s="356"/>
    </row>
    <row r="419" spans="1:59" s="361" customFormat="1" x14ac:dyDescent="0.25">
      <c r="A419" s="186"/>
      <c r="B419" s="43"/>
      <c r="C419" s="186"/>
      <c r="D419" s="186"/>
      <c r="E419" s="30"/>
      <c r="F419" s="30"/>
      <c r="G419" s="23"/>
      <c r="H419" s="23"/>
      <c r="I419" s="23"/>
      <c r="J419" s="23"/>
      <c r="K419" s="31"/>
      <c r="L419" s="30"/>
      <c r="M419" s="30"/>
      <c r="N419" s="30"/>
      <c r="O419" s="23"/>
      <c r="P419" s="23"/>
      <c r="Q419" s="30"/>
      <c r="R419" s="23"/>
      <c r="S419" s="31"/>
      <c r="T419" s="30"/>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36"/>
      <c r="BG419" s="356"/>
    </row>
    <row r="420" spans="1:59" s="361" customFormat="1" x14ac:dyDescent="0.25">
      <c r="A420" s="186"/>
      <c r="B420" s="43"/>
      <c r="C420" s="186"/>
      <c r="D420" s="186"/>
      <c r="E420" s="30"/>
      <c r="F420" s="30"/>
      <c r="G420" s="23"/>
      <c r="H420" s="23"/>
      <c r="I420" s="23"/>
      <c r="J420" s="23"/>
      <c r="K420" s="31"/>
      <c r="L420" s="30"/>
      <c r="M420" s="30"/>
      <c r="N420" s="30"/>
      <c r="O420" s="23"/>
      <c r="P420" s="23"/>
      <c r="Q420" s="30"/>
      <c r="R420" s="23"/>
      <c r="S420" s="31"/>
      <c r="T420" s="30"/>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36"/>
      <c r="BG420" s="356"/>
    </row>
    <row r="421" spans="1:59" s="361" customFormat="1" x14ac:dyDescent="0.25">
      <c r="A421" s="186"/>
      <c r="B421" s="43"/>
      <c r="C421" s="186"/>
      <c r="D421" s="186"/>
      <c r="E421" s="30"/>
      <c r="F421" s="30"/>
      <c r="G421" s="23"/>
      <c r="H421" s="23"/>
      <c r="I421" s="23"/>
      <c r="J421" s="23"/>
      <c r="K421" s="31"/>
      <c r="L421" s="30"/>
      <c r="M421" s="30"/>
      <c r="N421" s="30"/>
      <c r="O421" s="23"/>
      <c r="P421" s="23"/>
      <c r="Q421" s="30"/>
      <c r="R421" s="23"/>
      <c r="S421" s="31"/>
      <c r="T421" s="30"/>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36"/>
      <c r="BG421" s="356"/>
    </row>
    <row r="422" spans="1:59" s="361" customFormat="1" x14ac:dyDescent="0.25">
      <c r="A422" s="186"/>
      <c r="B422" s="43"/>
      <c r="C422" s="186"/>
      <c r="D422" s="186"/>
      <c r="E422" s="187"/>
      <c r="F422" s="187"/>
      <c r="G422" s="25"/>
      <c r="H422" s="25"/>
      <c r="I422" s="25"/>
      <c r="J422" s="25"/>
      <c r="K422" s="22"/>
      <c r="L422" s="187"/>
      <c r="M422" s="187"/>
      <c r="N422" s="187"/>
      <c r="O422" s="25"/>
      <c r="P422" s="25"/>
      <c r="Q422" s="187"/>
      <c r="R422" s="25"/>
      <c r="S422" s="22"/>
      <c r="T422" s="187"/>
      <c r="U422" s="25"/>
      <c r="V422" s="25"/>
      <c r="W422" s="25"/>
      <c r="X422" s="25"/>
      <c r="Y422" s="25"/>
      <c r="Z422" s="25"/>
      <c r="AA422" s="25"/>
      <c r="AB422" s="25"/>
      <c r="AC422" s="25"/>
      <c r="AD422" s="25"/>
      <c r="AE422" s="25"/>
      <c r="AF422" s="25"/>
      <c r="AG422" s="25"/>
      <c r="AH422" s="25"/>
      <c r="AI422" s="25"/>
      <c r="AJ422" s="25"/>
      <c r="AK422" s="25"/>
      <c r="AL422" s="25"/>
      <c r="AM422" s="25"/>
      <c r="AN422" s="25"/>
      <c r="AO422" s="25"/>
      <c r="AP422" s="25"/>
      <c r="AQ422" s="25"/>
      <c r="AR422" s="25"/>
      <c r="AS422" s="25"/>
      <c r="AT422" s="25"/>
      <c r="AU422" s="25"/>
      <c r="AV422" s="25"/>
      <c r="AW422" s="25"/>
      <c r="AX422" s="25"/>
      <c r="AY422" s="25"/>
      <c r="AZ422" s="25"/>
      <c r="BA422" s="25"/>
      <c r="BB422" s="25"/>
      <c r="BC422" s="25"/>
      <c r="BD422" s="25"/>
      <c r="BE422" s="25"/>
      <c r="BF422" s="25"/>
      <c r="BG422" s="363"/>
    </row>
    <row r="423" spans="1:59" s="361" customFormat="1" x14ac:dyDescent="0.25">
      <c r="A423" s="186"/>
      <c r="B423" s="43"/>
      <c r="C423" s="186"/>
      <c r="D423" s="186"/>
      <c r="E423" s="187"/>
      <c r="F423" s="187"/>
      <c r="G423" s="25"/>
      <c r="H423" s="25"/>
      <c r="I423" s="25"/>
      <c r="J423" s="25"/>
      <c r="K423" s="22"/>
      <c r="L423" s="187"/>
      <c r="M423" s="187"/>
      <c r="N423" s="187"/>
      <c r="O423" s="25"/>
      <c r="P423" s="25"/>
      <c r="Q423" s="187"/>
      <c r="R423" s="25"/>
      <c r="S423" s="22"/>
      <c r="T423" s="187"/>
      <c r="U423" s="25"/>
      <c r="V423" s="25"/>
      <c r="W423" s="25"/>
      <c r="X423" s="25"/>
      <c r="Y423" s="25"/>
      <c r="Z423" s="25"/>
      <c r="AA423" s="25"/>
      <c r="AB423" s="25"/>
      <c r="AC423" s="25"/>
      <c r="AD423" s="25"/>
      <c r="AE423" s="25"/>
      <c r="AF423" s="25"/>
      <c r="AG423" s="25"/>
      <c r="AH423" s="25"/>
      <c r="AI423" s="25"/>
      <c r="AJ423" s="25"/>
      <c r="AK423" s="25"/>
      <c r="AL423" s="25"/>
      <c r="AM423" s="25"/>
      <c r="AN423" s="25"/>
      <c r="AO423" s="25"/>
      <c r="AP423" s="25"/>
      <c r="AQ423" s="25"/>
      <c r="AR423" s="25"/>
      <c r="AS423" s="25"/>
      <c r="AT423" s="25"/>
      <c r="AU423" s="25"/>
      <c r="AV423" s="25"/>
      <c r="AW423" s="25"/>
      <c r="AX423" s="25"/>
      <c r="AY423" s="25"/>
      <c r="AZ423" s="25"/>
      <c r="BA423" s="25"/>
      <c r="BB423" s="25"/>
      <c r="BC423" s="25"/>
      <c r="BD423" s="25"/>
      <c r="BE423" s="25"/>
      <c r="BF423" s="25"/>
      <c r="BG423" s="363"/>
    </row>
    <row r="424" spans="1:59" s="361" customFormat="1" x14ac:dyDescent="0.25">
      <c r="A424" s="186"/>
      <c r="B424" s="43"/>
      <c r="C424" s="186"/>
      <c r="D424" s="186"/>
      <c r="E424" s="187"/>
      <c r="F424" s="187"/>
      <c r="G424" s="25"/>
      <c r="H424" s="25"/>
      <c r="I424" s="25"/>
      <c r="J424" s="25"/>
      <c r="K424" s="22"/>
      <c r="L424" s="187"/>
      <c r="M424" s="187"/>
      <c r="N424" s="187"/>
      <c r="O424" s="25"/>
      <c r="P424" s="25"/>
      <c r="Q424" s="187"/>
      <c r="R424" s="25"/>
      <c r="S424" s="22"/>
      <c r="T424" s="187"/>
      <c r="U424" s="25"/>
      <c r="V424" s="25"/>
      <c r="W424" s="25"/>
      <c r="X424" s="25"/>
      <c r="Y424" s="25"/>
      <c r="Z424" s="25"/>
      <c r="AA424" s="25"/>
      <c r="AB424" s="25"/>
      <c r="AC424" s="25"/>
      <c r="AD424" s="25"/>
      <c r="AE424" s="25"/>
      <c r="AF424" s="25"/>
      <c r="AG424" s="25"/>
      <c r="AH424" s="25"/>
      <c r="AI424" s="25"/>
      <c r="AJ424" s="25"/>
      <c r="AK424" s="25"/>
      <c r="AL424" s="25"/>
      <c r="AM424" s="25"/>
      <c r="AN424" s="25"/>
      <c r="AO424" s="25"/>
      <c r="AP424" s="25"/>
      <c r="AQ424" s="25"/>
      <c r="AR424" s="25"/>
      <c r="AS424" s="25"/>
      <c r="AT424" s="25"/>
      <c r="AU424" s="25"/>
      <c r="AV424" s="25"/>
      <c r="AW424" s="25"/>
      <c r="AX424" s="25"/>
      <c r="AY424" s="25"/>
      <c r="AZ424" s="25"/>
      <c r="BA424" s="25"/>
      <c r="BB424" s="25"/>
      <c r="BC424" s="25"/>
      <c r="BD424" s="25"/>
      <c r="BE424" s="25"/>
      <c r="BF424" s="25"/>
      <c r="BG424" s="363"/>
    </row>
    <row r="425" spans="1:59" s="361" customFormat="1" x14ac:dyDescent="0.25">
      <c r="A425" s="186"/>
      <c r="B425" s="43"/>
      <c r="C425" s="186"/>
      <c r="D425" s="186"/>
      <c r="E425" s="187"/>
      <c r="F425" s="187"/>
      <c r="G425" s="25"/>
      <c r="H425" s="25"/>
      <c r="I425" s="25"/>
      <c r="J425" s="25"/>
      <c r="K425" s="22"/>
      <c r="L425" s="187"/>
      <c r="M425" s="187"/>
      <c r="N425" s="187"/>
      <c r="O425" s="25"/>
      <c r="P425" s="25"/>
      <c r="Q425" s="187"/>
      <c r="R425" s="25"/>
      <c r="S425" s="22"/>
      <c r="T425" s="187"/>
      <c r="U425" s="25"/>
      <c r="V425" s="25"/>
      <c r="W425" s="25"/>
      <c r="X425" s="25"/>
      <c r="Y425" s="25"/>
      <c r="Z425" s="25"/>
      <c r="AA425" s="25"/>
      <c r="AB425" s="25"/>
      <c r="AC425" s="25"/>
      <c r="AD425" s="25"/>
      <c r="AE425" s="25"/>
      <c r="AF425" s="25"/>
      <c r="AG425" s="25"/>
      <c r="AH425" s="25"/>
      <c r="AI425" s="25"/>
      <c r="AJ425" s="25"/>
      <c r="AK425" s="25"/>
      <c r="AL425" s="25"/>
      <c r="AM425" s="25"/>
      <c r="AN425" s="25"/>
      <c r="AO425" s="25"/>
      <c r="AP425" s="25"/>
      <c r="AQ425" s="25"/>
      <c r="AR425" s="25"/>
      <c r="AS425" s="25"/>
      <c r="AT425" s="25"/>
      <c r="AU425" s="25"/>
      <c r="AV425" s="25"/>
      <c r="AW425" s="25"/>
      <c r="AX425" s="25"/>
      <c r="AY425" s="25"/>
      <c r="AZ425" s="25"/>
      <c r="BA425" s="25"/>
      <c r="BB425" s="25"/>
      <c r="BC425" s="25"/>
      <c r="BD425" s="25"/>
      <c r="BE425" s="25"/>
      <c r="BF425" s="25"/>
      <c r="BG425" s="363"/>
    </row>
    <row r="426" spans="1:59" s="361" customFormat="1" x14ac:dyDescent="0.25">
      <c r="A426" s="186"/>
      <c r="B426" s="43"/>
      <c r="C426" s="186"/>
      <c r="D426" s="186"/>
      <c r="E426" s="187"/>
      <c r="F426" s="187"/>
      <c r="G426" s="25"/>
      <c r="H426" s="25"/>
      <c r="I426" s="25"/>
      <c r="J426" s="25"/>
      <c r="K426" s="22"/>
      <c r="L426" s="187"/>
      <c r="M426" s="187"/>
      <c r="N426" s="187"/>
      <c r="O426" s="25"/>
      <c r="P426" s="25"/>
      <c r="Q426" s="187"/>
      <c r="R426" s="25"/>
      <c r="S426" s="22"/>
      <c r="T426" s="187"/>
      <c r="U426" s="25"/>
      <c r="V426" s="25"/>
      <c r="W426" s="25"/>
      <c r="X426" s="25"/>
      <c r="Y426" s="25"/>
      <c r="Z426" s="25"/>
      <c r="AA426" s="25"/>
      <c r="AB426" s="25"/>
      <c r="AC426" s="25"/>
      <c r="AD426" s="25"/>
      <c r="AE426" s="25"/>
      <c r="AF426" s="25"/>
      <c r="AG426" s="25"/>
      <c r="AH426" s="25"/>
      <c r="AI426" s="25"/>
      <c r="AJ426" s="25"/>
      <c r="AK426" s="25"/>
      <c r="AL426" s="25"/>
      <c r="AM426" s="25"/>
      <c r="AN426" s="25"/>
      <c r="AO426" s="25"/>
      <c r="AP426" s="25"/>
      <c r="AQ426" s="25"/>
      <c r="AR426" s="25"/>
      <c r="AS426" s="25"/>
      <c r="AT426" s="25"/>
      <c r="AU426" s="25"/>
      <c r="AV426" s="25"/>
      <c r="AW426" s="25"/>
      <c r="AX426" s="25"/>
      <c r="AY426" s="25"/>
      <c r="AZ426" s="25"/>
      <c r="BA426" s="25"/>
      <c r="BB426" s="25"/>
      <c r="BC426" s="25"/>
      <c r="BD426" s="25"/>
      <c r="BE426" s="25"/>
      <c r="BF426" s="25"/>
      <c r="BG426" s="363"/>
    </row>
    <row r="427" spans="1:59" s="361" customFormat="1" x14ac:dyDescent="0.25">
      <c r="A427" s="186"/>
      <c r="B427" s="43"/>
      <c r="C427" s="186"/>
      <c r="D427" s="186"/>
      <c r="E427" s="187"/>
      <c r="F427" s="187"/>
      <c r="G427" s="25"/>
      <c r="H427" s="25"/>
      <c r="I427" s="25"/>
      <c r="J427" s="25"/>
      <c r="K427" s="22"/>
      <c r="L427" s="187"/>
      <c r="M427" s="187"/>
      <c r="N427" s="187"/>
      <c r="O427" s="25"/>
      <c r="P427" s="25"/>
      <c r="Q427" s="187"/>
      <c r="R427" s="25"/>
      <c r="S427" s="22"/>
      <c r="T427" s="187"/>
      <c r="U427" s="25"/>
      <c r="V427" s="25"/>
      <c r="W427" s="25"/>
      <c r="X427" s="25"/>
      <c r="Y427" s="25"/>
      <c r="Z427" s="25"/>
      <c r="AA427" s="25"/>
      <c r="AB427" s="25"/>
      <c r="AC427" s="25"/>
      <c r="AD427" s="25"/>
      <c r="AE427" s="25"/>
      <c r="AF427" s="25"/>
      <c r="AG427" s="25"/>
      <c r="AH427" s="25"/>
      <c r="AI427" s="25"/>
      <c r="AJ427" s="25"/>
      <c r="AK427" s="25"/>
      <c r="AL427" s="25"/>
      <c r="AM427" s="25"/>
      <c r="AN427" s="25"/>
      <c r="AO427" s="25"/>
      <c r="AP427" s="25"/>
      <c r="AQ427" s="25"/>
      <c r="AR427" s="25"/>
      <c r="AS427" s="25"/>
      <c r="AT427" s="25"/>
      <c r="AU427" s="25"/>
      <c r="AV427" s="25"/>
      <c r="AW427" s="25"/>
      <c r="AX427" s="25"/>
      <c r="AY427" s="25"/>
      <c r="AZ427" s="25"/>
      <c r="BA427" s="25"/>
      <c r="BB427" s="25"/>
      <c r="BC427" s="25"/>
      <c r="BD427" s="25"/>
      <c r="BE427" s="25"/>
      <c r="BF427" s="25"/>
      <c r="BG427" s="363"/>
    </row>
    <row r="428" spans="1:59" s="361" customFormat="1" x14ac:dyDescent="0.25">
      <c r="A428" s="186"/>
      <c r="B428" s="43"/>
      <c r="C428" s="186"/>
      <c r="D428" s="186"/>
      <c r="E428" s="187"/>
      <c r="F428" s="187"/>
      <c r="G428" s="25"/>
      <c r="H428" s="25"/>
      <c r="I428" s="25"/>
      <c r="J428" s="25"/>
      <c r="K428" s="22"/>
      <c r="L428" s="187"/>
      <c r="M428" s="187"/>
      <c r="N428" s="187"/>
      <c r="O428" s="25"/>
      <c r="P428" s="25"/>
      <c r="Q428" s="187"/>
      <c r="R428" s="25"/>
      <c r="S428" s="22"/>
      <c r="T428" s="187"/>
      <c r="U428" s="25"/>
      <c r="V428" s="25"/>
      <c r="W428" s="25"/>
      <c r="X428" s="25"/>
      <c r="Y428" s="25"/>
      <c r="Z428" s="25"/>
      <c r="AA428" s="25"/>
      <c r="AB428" s="25"/>
      <c r="AC428" s="25"/>
      <c r="AD428" s="25"/>
      <c r="AE428" s="25"/>
      <c r="AF428" s="25"/>
      <c r="AG428" s="25"/>
      <c r="AH428" s="25"/>
      <c r="AI428" s="25"/>
      <c r="AJ428" s="25"/>
      <c r="AK428" s="25"/>
      <c r="AL428" s="25"/>
      <c r="AM428" s="25"/>
      <c r="AN428" s="25"/>
      <c r="AO428" s="25"/>
      <c r="AP428" s="25"/>
      <c r="AQ428" s="25"/>
      <c r="AR428" s="25"/>
      <c r="AS428" s="25"/>
      <c r="AT428" s="25"/>
      <c r="AU428" s="25"/>
      <c r="AV428" s="25"/>
      <c r="AW428" s="25"/>
      <c r="AX428" s="25"/>
      <c r="AY428" s="25"/>
      <c r="AZ428" s="25"/>
      <c r="BA428" s="25"/>
      <c r="BB428" s="25"/>
      <c r="BC428" s="25"/>
      <c r="BD428" s="25"/>
      <c r="BE428" s="25"/>
      <c r="BF428" s="25"/>
      <c r="BG428" s="363"/>
    </row>
    <row r="429" spans="1:59" s="361" customFormat="1" x14ac:dyDescent="0.25">
      <c r="A429" s="186"/>
      <c r="B429" s="43"/>
      <c r="C429" s="186"/>
      <c r="D429" s="186"/>
      <c r="E429" s="187"/>
      <c r="F429" s="187"/>
      <c r="G429" s="25"/>
      <c r="H429" s="25"/>
      <c r="I429" s="25"/>
      <c r="J429" s="25"/>
      <c r="K429" s="22"/>
      <c r="L429" s="187"/>
      <c r="M429" s="187"/>
      <c r="N429" s="187"/>
      <c r="O429" s="25"/>
      <c r="P429" s="25"/>
      <c r="Q429" s="187"/>
      <c r="R429" s="25"/>
      <c r="S429" s="22"/>
      <c r="T429" s="187"/>
      <c r="U429" s="25"/>
      <c r="V429" s="25"/>
      <c r="W429" s="25"/>
      <c r="X429" s="25"/>
      <c r="Y429" s="25"/>
      <c r="Z429" s="25"/>
      <c r="AA429" s="25"/>
      <c r="AB429" s="25"/>
      <c r="AC429" s="25"/>
      <c r="AD429" s="25"/>
      <c r="AE429" s="25"/>
      <c r="AF429" s="25"/>
      <c r="AG429" s="25"/>
      <c r="AH429" s="25"/>
      <c r="AI429" s="25"/>
      <c r="AJ429" s="25"/>
      <c r="AK429" s="25"/>
      <c r="AL429" s="25"/>
      <c r="AM429" s="25"/>
      <c r="AN429" s="25"/>
      <c r="AO429" s="25"/>
      <c r="AP429" s="25"/>
      <c r="AQ429" s="25"/>
      <c r="AR429" s="25"/>
      <c r="AS429" s="25"/>
      <c r="AT429" s="25"/>
      <c r="AU429" s="25"/>
      <c r="AV429" s="25"/>
      <c r="AW429" s="25"/>
      <c r="AX429" s="25"/>
      <c r="AY429" s="25"/>
      <c r="AZ429" s="25"/>
      <c r="BA429" s="25"/>
      <c r="BB429" s="25"/>
      <c r="BC429" s="25"/>
      <c r="BD429" s="25"/>
      <c r="BE429" s="25"/>
      <c r="BF429" s="25"/>
      <c r="BG429" s="363"/>
    </row>
    <row r="430" spans="1:59" s="361" customFormat="1" x14ac:dyDescent="0.25">
      <c r="A430" s="186"/>
      <c r="B430" s="43"/>
      <c r="C430" s="186"/>
      <c r="D430" s="186"/>
      <c r="E430" s="187"/>
      <c r="F430" s="187"/>
      <c r="G430" s="25"/>
      <c r="H430" s="25"/>
      <c r="I430" s="25"/>
      <c r="J430" s="25"/>
      <c r="K430" s="22"/>
      <c r="L430" s="187"/>
      <c r="M430" s="187"/>
      <c r="N430" s="187"/>
      <c r="O430" s="25"/>
      <c r="P430" s="25"/>
      <c r="Q430" s="187"/>
      <c r="R430" s="25"/>
      <c r="S430" s="22"/>
      <c r="T430" s="187"/>
      <c r="U430" s="25"/>
      <c r="V430" s="25"/>
      <c r="W430" s="25"/>
      <c r="X430" s="25"/>
      <c r="Y430" s="25"/>
      <c r="Z430" s="25"/>
      <c r="AA430" s="25"/>
      <c r="AB430" s="25"/>
      <c r="AC430" s="25"/>
      <c r="AD430" s="25"/>
      <c r="AE430" s="25"/>
      <c r="AF430" s="25"/>
      <c r="AG430" s="25"/>
      <c r="AH430" s="25"/>
      <c r="AI430" s="25"/>
      <c r="AJ430" s="25"/>
      <c r="AK430" s="25"/>
      <c r="AL430" s="25"/>
      <c r="AM430" s="25"/>
      <c r="AN430" s="25"/>
      <c r="AO430" s="25"/>
      <c r="AP430" s="25"/>
      <c r="AQ430" s="25"/>
      <c r="AR430" s="25"/>
      <c r="AS430" s="25"/>
      <c r="AT430" s="25"/>
      <c r="AU430" s="25"/>
      <c r="AV430" s="25"/>
      <c r="AW430" s="25"/>
      <c r="AX430" s="25"/>
      <c r="AY430" s="25"/>
      <c r="AZ430" s="25"/>
      <c r="BA430" s="25"/>
      <c r="BB430" s="25"/>
      <c r="BC430" s="25"/>
      <c r="BD430" s="25"/>
      <c r="BE430" s="25"/>
      <c r="BF430" s="25"/>
      <c r="BG430" s="363"/>
    </row>
    <row r="431" spans="1:59" s="361" customFormat="1" x14ac:dyDescent="0.25">
      <c r="A431" s="186"/>
      <c r="B431" s="43"/>
      <c r="C431" s="186"/>
      <c r="D431" s="186"/>
      <c r="E431" s="187"/>
      <c r="F431" s="187"/>
      <c r="G431" s="25"/>
      <c r="H431" s="25"/>
      <c r="I431" s="25"/>
      <c r="J431" s="25"/>
      <c r="K431" s="22"/>
      <c r="L431" s="187"/>
      <c r="M431" s="187"/>
      <c r="N431" s="187"/>
      <c r="O431" s="25"/>
      <c r="P431" s="25"/>
      <c r="Q431" s="187"/>
      <c r="R431" s="25"/>
      <c r="S431" s="22"/>
      <c r="T431" s="187"/>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363"/>
    </row>
    <row r="432" spans="1:59" s="361" customFormat="1" x14ac:dyDescent="0.25">
      <c r="A432" s="186"/>
      <c r="B432" s="43"/>
      <c r="C432" s="186"/>
      <c r="D432" s="186"/>
      <c r="E432" s="187"/>
      <c r="F432" s="187"/>
      <c r="G432" s="25"/>
      <c r="H432" s="25"/>
      <c r="I432" s="25"/>
      <c r="J432" s="25"/>
      <c r="K432" s="22"/>
      <c r="L432" s="187"/>
      <c r="M432" s="187"/>
      <c r="N432" s="187"/>
      <c r="O432" s="25"/>
      <c r="P432" s="25"/>
      <c r="Q432" s="187"/>
      <c r="R432" s="25"/>
      <c r="S432" s="22"/>
      <c r="T432" s="187"/>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363"/>
    </row>
    <row r="433" spans="1:59" s="361" customFormat="1" x14ac:dyDescent="0.25">
      <c r="A433" s="186"/>
      <c r="B433" s="43"/>
      <c r="C433" s="186"/>
      <c r="D433" s="186"/>
      <c r="E433" s="187"/>
      <c r="F433" s="187"/>
      <c r="G433" s="25"/>
      <c r="H433" s="25"/>
      <c r="I433" s="25"/>
      <c r="J433" s="25"/>
      <c r="K433" s="22"/>
      <c r="L433" s="187"/>
      <c r="M433" s="187"/>
      <c r="N433" s="187"/>
      <c r="O433" s="25"/>
      <c r="P433" s="25"/>
      <c r="Q433" s="187"/>
      <c r="R433" s="25"/>
      <c r="S433" s="22"/>
      <c r="T433" s="187"/>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363"/>
    </row>
    <row r="434" spans="1:59" s="361" customFormat="1" x14ac:dyDescent="0.25">
      <c r="A434" s="186"/>
      <c r="B434" s="43"/>
      <c r="C434" s="186"/>
      <c r="D434" s="186"/>
      <c r="E434" s="187"/>
      <c r="F434" s="187"/>
      <c r="G434" s="25"/>
      <c r="H434" s="25"/>
      <c r="I434" s="25"/>
      <c r="J434" s="25"/>
      <c r="K434" s="22"/>
      <c r="L434" s="187"/>
      <c r="M434" s="187"/>
      <c r="N434" s="187"/>
      <c r="O434" s="25"/>
      <c r="P434" s="25"/>
      <c r="Q434" s="187"/>
      <c r="R434" s="25"/>
      <c r="S434" s="22"/>
      <c r="T434" s="187"/>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363"/>
    </row>
    <row r="435" spans="1:59" s="361" customFormat="1" x14ac:dyDescent="0.25">
      <c r="A435" s="186"/>
      <c r="B435" s="43"/>
      <c r="C435" s="186"/>
      <c r="D435" s="186"/>
      <c r="E435" s="30"/>
      <c r="F435" s="30"/>
      <c r="G435" s="23"/>
      <c r="H435" s="23"/>
      <c r="I435" s="23"/>
      <c r="J435" s="23"/>
      <c r="K435" s="31"/>
      <c r="L435" s="30"/>
      <c r="M435" s="30"/>
      <c r="N435" s="30"/>
      <c r="O435" s="23"/>
      <c r="P435" s="23"/>
      <c r="Q435" s="30"/>
      <c r="R435" s="23"/>
      <c r="S435" s="31"/>
      <c r="T435" s="30"/>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36"/>
      <c r="BG435" s="356"/>
    </row>
    <row r="436" spans="1:59" s="361" customFormat="1" x14ac:dyDescent="0.25">
      <c r="A436" s="186"/>
      <c r="B436" s="43"/>
      <c r="C436" s="186"/>
      <c r="D436" s="186"/>
      <c r="E436" s="30"/>
      <c r="F436" s="30"/>
      <c r="G436" s="23"/>
      <c r="H436" s="23"/>
      <c r="I436" s="23"/>
      <c r="J436" s="23"/>
      <c r="K436" s="31"/>
      <c r="L436" s="30"/>
      <c r="M436" s="30"/>
      <c r="N436" s="30"/>
      <c r="O436" s="23"/>
      <c r="P436" s="23"/>
      <c r="Q436" s="30"/>
      <c r="R436" s="23"/>
      <c r="S436" s="31"/>
      <c r="T436" s="30"/>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36"/>
      <c r="BG436" s="356"/>
    </row>
    <row r="437" spans="1:59" s="361" customFormat="1" x14ac:dyDescent="0.25">
      <c r="A437" s="186"/>
      <c r="B437" s="43"/>
      <c r="C437" s="186"/>
      <c r="D437" s="186"/>
      <c r="E437" s="30"/>
      <c r="F437" s="30"/>
      <c r="G437" s="23"/>
      <c r="H437" s="23"/>
      <c r="I437" s="23"/>
      <c r="J437" s="23"/>
      <c r="K437" s="31"/>
      <c r="L437" s="30"/>
      <c r="M437" s="30"/>
      <c r="N437" s="30"/>
      <c r="O437" s="23"/>
      <c r="P437" s="23"/>
      <c r="Q437" s="30"/>
      <c r="R437" s="23"/>
      <c r="S437" s="31"/>
      <c r="T437" s="30"/>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36"/>
      <c r="BG437" s="356"/>
    </row>
    <row r="438" spans="1:59" s="361" customFormat="1" x14ac:dyDescent="0.25">
      <c r="A438" s="186"/>
      <c r="B438" s="43"/>
      <c r="C438" s="186"/>
      <c r="D438" s="186"/>
      <c r="E438" s="30"/>
      <c r="F438" s="30"/>
      <c r="G438" s="23"/>
      <c r="H438" s="23"/>
      <c r="I438" s="23"/>
      <c r="J438" s="23"/>
      <c r="K438" s="31"/>
      <c r="L438" s="30"/>
      <c r="M438" s="30"/>
      <c r="N438" s="30"/>
      <c r="O438" s="23"/>
      <c r="P438" s="23"/>
      <c r="Q438" s="30"/>
      <c r="R438" s="23"/>
      <c r="S438" s="31"/>
      <c r="T438" s="30"/>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36"/>
      <c r="BG438" s="356"/>
    </row>
    <row r="439" spans="1:59" s="361" customFormat="1" x14ac:dyDescent="0.25">
      <c r="A439" s="186"/>
      <c r="B439" s="43"/>
      <c r="C439" s="186"/>
      <c r="D439" s="186"/>
      <c r="E439" s="30"/>
      <c r="F439" s="30"/>
      <c r="G439" s="23"/>
      <c r="H439" s="23"/>
      <c r="I439" s="23"/>
      <c r="J439" s="23"/>
      <c r="K439" s="31"/>
      <c r="L439" s="30"/>
      <c r="M439" s="30"/>
      <c r="N439" s="30"/>
      <c r="O439" s="23"/>
      <c r="P439" s="23"/>
      <c r="Q439" s="30"/>
      <c r="R439" s="23"/>
      <c r="S439" s="31"/>
      <c r="T439" s="30"/>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36"/>
      <c r="BG439" s="356"/>
    </row>
    <row r="440" spans="1:59" s="361" customFormat="1" x14ac:dyDescent="0.25">
      <c r="A440" s="186"/>
      <c r="B440" s="43"/>
      <c r="C440" s="186"/>
      <c r="D440" s="186"/>
      <c r="E440" s="30"/>
      <c r="F440" s="30"/>
      <c r="G440" s="23"/>
      <c r="H440" s="23"/>
      <c r="I440" s="23"/>
      <c r="J440" s="23"/>
      <c r="K440" s="31"/>
      <c r="L440" s="30"/>
      <c r="M440" s="30"/>
      <c r="N440" s="30"/>
      <c r="O440" s="23"/>
      <c r="P440" s="23"/>
      <c r="Q440" s="30"/>
      <c r="R440" s="23"/>
      <c r="S440" s="31"/>
      <c r="T440" s="30"/>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36"/>
      <c r="BG440" s="356"/>
    </row>
    <row r="441" spans="1:59" s="361" customFormat="1" x14ac:dyDescent="0.25">
      <c r="A441" s="186"/>
      <c r="B441" s="43"/>
      <c r="C441" s="186"/>
      <c r="D441" s="186"/>
      <c r="E441" s="30"/>
      <c r="F441" s="30"/>
      <c r="G441" s="23"/>
      <c r="H441" s="23"/>
      <c r="I441" s="23"/>
      <c r="J441" s="23"/>
      <c r="K441" s="31"/>
      <c r="L441" s="30"/>
      <c r="M441" s="30"/>
      <c r="N441" s="30"/>
      <c r="O441" s="23"/>
      <c r="P441" s="23"/>
      <c r="Q441" s="30"/>
      <c r="R441" s="23"/>
      <c r="S441" s="31"/>
      <c r="T441" s="30"/>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36"/>
      <c r="BG441" s="356"/>
    </row>
    <row r="442" spans="1:59" s="361" customFormat="1" x14ac:dyDescent="0.25">
      <c r="A442" s="186"/>
      <c r="B442" s="43"/>
      <c r="C442" s="186"/>
      <c r="D442" s="186"/>
      <c r="E442" s="30"/>
      <c r="F442" s="30"/>
      <c r="G442" s="23"/>
      <c r="H442" s="23"/>
      <c r="I442" s="23"/>
      <c r="J442" s="23"/>
      <c r="K442" s="31"/>
      <c r="L442" s="30"/>
      <c r="M442" s="30"/>
      <c r="N442" s="30"/>
      <c r="O442" s="23"/>
      <c r="P442" s="23"/>
      <c r="Q442" s="30"/>
      <c r="R442" s="23"/>
      <c r="S442" s="31"/>
      <c r="T442" s="30"/>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36"/>
      <c r="BG442" s="356"/>
    </row>
    <row r="443" spans="1:59" s="361" customFormat="1" x14ac:dyDescent="0.25">
      <c r="A443" s="186"/>
      <c r="B443" s="43"/>
      <c r="C443" s="186"/>
      <c r="D443" s="186"/>
      <c r="E443" s="30"/>
      <c r="F443" s="30"/>
      <c r="G443" s="23"/>
      <c r="H443" s="23"/>
      <c r="I443" s="23"/>
      <c r="J443" s="23"/>
      <c r="K443" s="31"/>
      <c r="L443" s="30"/>
      <c r="M443" s="30"/>
      <c r="N443" s="30"/>
      <c r="O443" s="23"/>
      <c r="P443" s="23"/>
      <c r="Q443" s="30"/>
      <c r="R443" s="23"/>
      <c r="S443" s="31"/>
      <c r="T443" s="30"/>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36"/>
      <c r="BG443" s="356"/>
    </row>
    <row r="444" spans="1:59" s="361" customFormat="1" x14ac:dyDescent="0.25">
      <c r="A444" s="186"/>
      <c r="B444" s="43"/>
      <c r="C444" s="186"/>
      <c r="D444" s="186"/>
      <c r="E444" s="30"/>
      <c r="F444" s="30"/>
      <c r="G444" s="23"/>
      <c r="H444" s="23"/>
      <c r="I444" s="23"/>
      <c r="J444" s="23"/>
      <c r="K444" s="31"/>
      <c r="L444" s="30"/>
      <c r="M444" s="30"/>
      <c r="N444" s="30"/>
      <c r="O444" s="23"/>
      <c r="P444" s="23"/>
      <c r="Q444" s="30"/>
      <c r="R444" s="23"/>
      <c r="S444" s="31"/>
      <c r="T444" s="30"/>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36"/>
      <c r="BG444" s="356"/>
    </row>
    <row r="445" spans="1:59" s="361" customFormat="1" x14ac:dyDescent="0.25">
      <c r="A445" s="186"/>
      <c r="B445" s="43"/>
      <c r="C445" s="186"/>
      <c r="D445" s="186"/>
      <c r="E445" s="30"/>
      <c r="F445" s="30"/>
      <c r="G445" s="23"/>
      <c r="H445" s="23"/>
      <c r="I445" s="23"/>
      <c r="J445" s="23"/>
      <c r="K445" s="31"/>
      <c r="L445" s="30"/>
      <c r="M445" s="30"/>
      <c r="N445" s="30"/>
      <c r="O445" s="23"/>
      <c r="P445" s="23"/>
      <c r="Q445" s="30"/>
      <c r="R445" s="23"/>
      <c r="S445" s="31"/>
      <c r="T445" s="30"/>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36"/>
      <c r="BG445" s="356"/>
    </row>
    <row r="446" spans="1:59" s="361" customFormat="1" x14ac:dyDescent="0.25">
      <c r="A446" s="186"/>
      <c r="B446" s="43"/>
      <c r="C446" s="186"/>
      <c r="D446" s="186"/>
      <c r="E446" s="30"/>
      <c r="F446" s="30"/>
      <c r="G446" s="23"/>
      <c r="H446" s="23"/>
      <c r="I446" s="23"/>
      <c r="J446" s="23"/>
      <c r="K446" s="31"/>
      <c r="L446" s="30"/>
      <c r="M446" s="30"/>
      <c r="N446" s="30"/>
      <c r="O446" s="23"/>
      <c r="P446" s="23"/>
      <c r="Q446" s="30"/>
      <c r="R446" s="23"/>
      <c r="S446" s="31"/>
      <c r="T446" s="30"/>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36"/>
      <c r="BG446" s="356"/>
    </row>
    <row r="447" spans="1:59" s="361" customFormat="1" x14ac:dyDescent="0.25">
      <c r="A447" s="186"/>
      <c r="B447" s="43"/>
      <c r="C447" s="186"/>
      <c r="D447" s="186"/>
      <c r="E447" s="30"/>
      <c r="F447" s="30"/>
      <c r="G447" s="23"/>
      <c r="H447" s="23"/>
      <c r="I447" s="23"/>
      <c r="J447" s="23"/>
      <c r="K447" s="31"/>
      <c r="L447" s="30"/>
      <c r="M447" s="30"/>
      <c r="N447" s="30"/>
      <c r="O447" s="23"/>
      <c r="P447" s="23"/>
      <c r="Q447" s="30"/>
      <c r="R447" s="23"/>
      <c r="S447" s="31"/>
      <c r="T447" s="30"/>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36"/>
      <c r="BG447" s="356"/>
    </row>
    <row r="448" spans="1:59" s="361" customFormat="1" x14ac:dyDescent="0.25">
      <c r="A448" s="186"/>
      <c r="B448" s="43"/>
      <c r="C448" s="186"/>
      <c r="D448" s="186"/>
      <c r="E448" s="30"/>
      <c r="F448" s="30"/>
      <c r="G448" s="23"/>
      <c r="H448" s="23"/>
      <c r="I448" s="23"/>
      <c r="J448" s="23"/>
      <c r="K448" s="31"/>
      <c r="L448" s="30"/>
      <c r="M448" s="30"/>
      <c r="N448" s="30"/>
      <c r="O448" s="23"/>
      <c r="P448" s="23"/>
      <c r="Q448" s="30"/>
      <c r="R448" s="23"/>
      <c r="S448" s="31"/>
      <c r="T448" s="30"/>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36"/>
      <c r="BG448" s="356"/>
    </row>
    <row r="449" spans="1:59" s="361" customFormat="1" x14ac:dyDescent="0.25">
      <c r="A449" s="186"/>
      <c r="B449" s="43"/>
      <c r="C449" s="186"/>
      <c r="D449" s="186"/>
      <c r="E449" s="30"/>
      <c r="F449" s="30"/>
      <c r="G449" s="23"/>
      <c r="H449" s="23"/>
      <c r="I449" s="23"/>
      <c r="J449" s="23"/>
      <c r="K449" s="31"/>
      <c r="L449" s="30"/>
      <c r="M449" s="30"/>
      <c r="N449" s="30"/>
      <c r="O449" s="23"/>
      <c r="P449" s="23"/>
      <c r="Q449" s="30"/>
      <c r="R449" s="23"/>
      <c r="S449" s="31"/>
      <c r="T449" s="30"/>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36"/>
      <c r="BG449" s="356"/>
    </row>
    <row r="450" spans="1:59" s="361" customFormat="1" x14ac:dyDescent="0.25">
      <c r="A450" s="186"/>
      <c r="B450" s="43"/>
      <c r="C450" s="186"/>
      <c r="D450" s="186"/>
      <c r="E450" s="30"/>
      <c r="F450" s="30"/>
      <c r="G450" s="23"/>
      <c r="H450" s="23"/>
      <c r="I450" s="23"/>
      <c r="J450" s="23"/>
      <c r="K450" s="31"/>
      <c r="L450" s="30"/>
      <c r="M450" s="30"/>
      <c r="N450" s="30"/>
      <c r="O450" s="23"/>
      <c r="P450" s="23"/>
      <c r="Q450" s="30"/>
      <c r="R450" s="23"/>
      <c r="S450" s="31"/>
      <c r="T450" s="30"/>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36"/>
      <c r="BG450" s="356"/>
    </row>
    <row r="451" spans="1:59" s="361" customFormat="1" x14ac:dyDescent="0.25">
      <c r="A451" s="186"/>
      <c r="B451" s="43"/>
      <c r="C451" s="186"/>
      <c r="D451" s="186"/>
      <c r="E451" s="30"/>
      <c r="F451" s="30"/>
      <c r="G451" s="23"/>
      <c r="H451" s="23"/>
      <c r="I451" s="23"/>
      <c r="J451" s="23"/>
      <c r="K451" s="31"/>
      <c r="L451" s="30"/>
      <c r="M451" s="30"/>
      <c r="N451" s="30"/>
      <c r="O451" s="23"/>
      <c r="P451" s="23"/>
      <c r="Q451" s="30"/>
      <c r="R451" s="23"/>
      <c r="S451" s="31"/>
      <c r="T451" s="30"/>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36"/>
      <c r="BG451" s="356"/>
    </row>
    <row r="452" spans="1:59" s="361" customFormat="1" x14ac:dyDescent="0.25">
      <c r="A452" s="186"/>
      <c r="B452" s="43"/>
      <c r="C452" s="186"/>
      <c r="D452" s="186"/>
      <c r="E452" s="30"/>
      <c r="F452" s="30"/>
      <c r="G452" s="23"/>
      <c r="H452" s="23"/>
      <c r="I452" s="23"/>
      <c r="J452" s="23"/>
      <c r="K452" s="31"/>
      <c r="L452" s="30"/>
      <c r="M452" s="30"/>
      <c r="N452" s="30"/>
      <c r="O452" s="23"/>
      <c r="P452" s="23"/>
      <c r="Q452" s="30"/>
      <c r="R452" s="23"/>
      <c r="S452" s="31"/>
      <c r="T452" s="30"/>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36"/>
      <c r="BG452" s="356"/>
    </row>
    <row r="453" spans="1:59" s="361" customFormat="1" x14ac:dyDescent="0.25">
      <c r="A453" s="186"/>
      <c r="B453" s="43"/>
      <c r="C453" s="186"/>
      <c r="D453" s="186"/>
      <c r="E453" s="30"/>
      <c r="F453" s="30"/>
      <c r="G453" s="23"/>
      <c r="H453" s="23"/>
      <c r="I453" s="23"/>
      <c r="J453" s="23"/>
      <c r="K453" s="31"/>
      <c r="L453" s="30"/>
      <c r="M453" s="30"/>
      <c r="N453" s="30"/>
      <c r="O453" s="23"/>
      <c r="P453" s="23"/>
      <c r="Q453" s="30"/>
      <c r="R453" s="23"/>
      <c r="S453" s="31"/>
      <c r="T453" s="30"/>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36"/>
      <c r="BG453" s="356"/>
    </row>
    <row r="454" spans="1:59" s="361" customFormat="1" x14ac:dyDescent="0.25">
      <c r="A454" s="186"/>
      <c r="B454" s="43"/>
      <c r="C454" s="186"/>
      <c r="D454" s="186"/>
      <c r="E454" s="30"/>
      <c r="F454" s="30"/>
      <c r="G454" s="23"/>
      <c r="H454" s="23"/>
      <c r="I454" s="23"/>
      <c r="J454" s="23"/>
      <c r="K454" s="31"/>
      <c r="L454" s="30"/>
      <c r="M454" s="30"/>
      <c r="N454" s="30"/>
      <c r="O454" s="23"/>
      <c r="P454" s="23"/>
      <c r="Q454" s="30"/>
      <c r="R454" s="23"/>
      <c r="S454" s="31"/>
      <c r="T454" s="30"/>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36"/>
      <c r="BG454" s="356"/>
    </row>
    <row r="455" spans="1:59" s="361" customFormat="1" x14ac:dyDescent="0.25">
      <c r="A455" s="186"/>
      <c r="B455" s="43"/>
      <c r="C455" s="186"/>
      <c r="D455" s="186"/>
      <c r="E455" s="30"/>
      <c r="F455" s="30"/>
      <c r="G455" s="23"/>
      <c r="H455" s="23"/>
      <c r="I455" s="23"/>
      <c r="J455" s="23"/>
      <c r="K455" s="31"/>
      <c r="L455" s="30"/>
      <c r="M455" s="30"/>
      <c r="N455" s="30"/>
      <c r="O455" s="23"/>
      <c r="P455" s="23"/>
      <c r="Q455" s="30"/>
      <c r="R455" s="23"/>
      <c r="S455" s="31"/>
      <c r="T455" s="30"/>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36"/>
      <c r="BG455" s="356"/>
    </row>
    <row r="456" spans="1:59" s="361" customFormat="1" x14ac:dyDescent="0.25">
      <c r="A456" s="186"/>
      <c r="B456" s="43"/>
      <c r="C456" s="186"/>
      <c r="D456" s="186"/>
      <c r="E456" s="30"/>
      <c r="F456" s="30"/>
      <c r="G456" s="23"/>
      <c r="H456" s="23"/>
      <c r="I456" s="23"/>
      <c r="J456" s="23"/>
      <c r="K456" s="31"/>
      <c r="L456" s="30"/>
      <c r="M456" s="30"/>
      <c r="N456" s="30"/>
      <c r="O456" s="23"/>
      <c r="P456" s="23"/>
      <c r="Q456" s="30"/>
      <c r="R456" s="23"/>
      <c r="S456" s="31"/>
      <c r="T456" s="30"/>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36"/>
      <c r="BG456" s="356"/>
    </row>
    <row r="457" spans="1:59" s="361" customFormat="1" x14ac:dyDescent="0.25">
      <c r="A457" s="186"/>
      <c r="B457" s="43"/>
      <c r="C457" s="186"/>
      <c r="D457" s="186"/>
      <c r="E457" s="30"/>
      <c r="F457" s="30"/>
      <c r="G457" s="23"/>
      <c r="H457" s="23"/>
      <c r="I457" s="23"/>
      <c r="J457" s="23"/>
      <c r="K457" s="31"/>
      <c r="L457" s="30"/>
      <c r="M457" s="30"/>
      <c r="N457" s="30"/>
      <c r="O457" s="23"/>
      <c r="P457" s="23"/>
      <c r="Q457" s="30"/>
      <c r="R457" s="23"/>
      <c r="S457" s="31"/>
      <c r="T457" s="30"/>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36"/>
      <c r="BG457" s="356"/>
    </row>
    <row r="458" spans="1:59" s="361" customFormat="1" x14ac:dyDescent="0.25">
      <c r="A458" s="186"/>
      <c r="B458" s="43"/>
      <c r="C458" s="186"/>
      <c r="D458" s="186"/>
      <c r="E458" s="30"/>
      <c r="F458" s="30"/>
      <c r="G458" s="23"/>
      <c r="H458" s="23"/>
      <c r="I458" s="23"/>
      <c r="J458" s="23"/>
      <c r="K458" s="31"/>
      <c r="L458" s="30"/>
      <c r="M458" s="30"/>
      <c r="N458" s="30"/>
      <c r="O458" s="23"/>
      <c r="P458" s="23"/>
      <c r="Q458" s="30"/>
      <c r="R458" s="23"/>
      <c r="S458" s="31"/>
      <c r="T458" s="30"/>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36"/>
      <c r="BG458" s="356"/>
    </row>
    <row r="459" spans="1:59" s="361" customFormat="1" x14ac:dyDescent="0.25">
      <c r="A459" s="186"/>
      <c r="B459" s="43"/>
      <c r="C459" s="186"/>
      <c r="D459" s="186"/>
      <c r="E459" s="30"/>
      <c r="F459" s="30"/>
      <c r="G459" s="23"/>
      <c r="H459" s="23"/>
      <c r="I459" s="23"/>
      <c r="J459" s="23"/>
      <c r="K459" s="31"/>
      <c r="L459" s="30"/>
      <c r="M459" s="30"/>
      <c r="N459" s="30"/>
      <c r="O459" s="23"/>
      <c r="P459" s="23"/>
      <c r="Q459" s="30"/>
      <c r="R459" s="23"/>
      <c r="S459" s="31"/>
      <c r="T459" s="30"/>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36"/>
      <c r="BG459" s="356"/>
    </row>
    <row r="460" spans="1:59" s="361" customFormat="1" x14ac:dyDescent="0.25">
      <c r="A460" s="186"/>
      <c r="B460" s="43"/>
      <c r="C460" s="186"/>
      <c r="D460" s="186"/>
      <c r="E460" s="30"/>
      <c r="F460" s="30"/>
      <c r="G460" s="23"/>
      <c r="H460" s="23"/>
      <c r="I460" s="23"/>
      <c r="J460" s="23"/>
      <c r="K460" s="31"/>
      <c r="L460" s="30"/>
      <c r="M460" s="30"/>
      <c r="N460" s="30"/>
      <c r="O460" s="23"/>
      <c r="P460" s="23"/>
      <c r="Q460" s="30"/>
      <c r="R460" s="23"/>
      <c r="S460" s="31"/>
      <c r="T460" s="30"/>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36"/>
      <c r="BG460" s="356"/>
    </row>
    <row r="461" spans="1:59" s="361" customFormat="1" x14ac:dyDescent="0.25">
      <c r="A461" s="186"/>
      <c r="B461" s="43"/>
      <c r="C461" s="186"/>
      <c r="D461" s="186"/>
      <c r="E461" s="30"/>
      <c r="F461" s="30"/>
      <c r="G461" s="23"/>
      <c r="H461" s="23"/>
      <c r="I461" s="23"/>
      <c r="J461" s="23"/>
      <c r="K461" s="31"/>
      <c r="L461" s="30"/>
      <c r="M461" s="30"/>
      <c r="N461" s="30"/>
      <c r="O461" s="23"/>
      <c r="P461" s="23"/>
      <c r="Q461" s="30"/>
      <c r="R461" s="23"/>
      <c r="S461" s="31"/>
      <c r="T461" s="30"/>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36"/>
      <c r="BG461" s="356"/>
    </row>
    <row r="462" spans="1:59" s="361" customFormat="1" x14ac:dyDescent="0.25">
      <c r="A462" s="186"/>
      <c r="B462" s="43"/>
      <c r="C462" s="186"/>
      <c r="D462" s="186"/>
      <c r="E462" s="30"/>
      <c r="F462" s="30"/>
      <c r="G462" s="23"/>
      <c r="H462" s="23"/>
      <c r="I462" s="23"/>
      <c r="J462" s="23"/>
      <c r="K462" s="31"/>
      <c r="L462" s="30"/>
      <c r="M462" s="30"/>
      <c r="N462" s="30"/>
      <c r="O462" s="23"/>
      <c r="P462" s="23"/>
      <c r="Q462" s="30"/>
      <c r="R462" s="23"/>
      <c r="S462" s="31"/>
      <c r="T462" s="30"/>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36"/>
      <c r="BG462" s="356"/>
    </row>
    <row r="463" spans="1:59" s="361" customFormat="1" x14ac:dyDescent="0.25">
      <c r="A463" s="186"/>
      <c r="B463" s="43"/>
      <c r="C463" s="186"/>
      <c r="D463" s="186"/>
      <c r="E463" s="30"/>
      <c r="F463" s="30"/>
      <c r="G463" s="23"/>
      <c r="H463" s="23"/>
      <c r="I463" s="23"/>
      <c r="J463" s="23"/>
      <c r="K463" s="31"/>
      <c r="L463" s="30"/>
      <c r="M463" s="30"/>
      <c r="N463" s="30"/>
      <c r="O463" s="23"/>
      <c r="P463" s="23"/>
      <c r="Q463" s="30"/>
      <c r="R463" s="23"/>
      <c r="S463" s="31"/>
      <c r="T463" s="30"/>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36"/>
      <c r="BG463" s="356"/>
    </row>
    <row r="464" spans="1:59" s="361" customFormat="1" x14ac:dyDescent="0.25">
      <c r="A464" s="186"/>
      <c r="B464" s="43"/>
      <c r="C464" s="186"/>
      <c r="D464" s="186"/>
      <c r="E464" s="30"/>
      <c r="F464" s="30"/>
      <c r="G464" s="23"/>
      <c r="H464" s="23"/>
      <c r="I464" s="23"/>
      <c r="J464" s="23"/>
      <c r="K464" s="31"/>
      <c r="L464" s="30"/>
      <c r="M464" s="30"/>
      <c r="N464" s="30"/>
      <c r="O464" s="23"/>
      <c r="P464" s="23"/>
      <c r="Q464" s="30"/>
      <c r="R464" s="23"/>
      <c r="S464" s="31"/>
      <c r="T464" s="30"/>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36"/>
      <c r="BG464" s="356"/>
    </row>
    <row r="465" spans="1:59" s="361" customFormat="1" x14ac:dyDescent="0.25">
      <c r="A465" s="186"/>
      <c r="B465" s="43"/>
      <c r="C465" s="186"/>
      <c r="D465" s="186"/>
      <c r="E465" s="30"/>
      <c r="F465" s="30"/>
      <c r="G465" s="23"/>
      <c r="H465" s="23"/>
      <c r="I465" s="23"/>
      <c r="J465" s="23"/>
      <c r="K465" s="31"/>
      <c r="L465" s="30"/>
      <c r="M465" s="30"/>
      <c r="N465" s="30"/>
      <c r="O465" s="23"/>
      <c r="P465" s="23"/>
      <c r="Q465" s="30"/>
      <c r="R465" s="23"/>
      <c r="S465" s="31"/>
      <c r="T465" s="30"/>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36"/>
      <c r="BG465" s="356"/>
    </row>
    <row r="466" spans="1:59" s="361" customFormat="1" x14ac:dyDescent="0.25">
      <c r="A466" s="186"/>
      <c r="B466" s="43"/>
      <c r="C466" s="186"/>
      <c r="D466" s="186"/>
      <c r="E466" s="30"/>
      <c r="F466" s="30"/>
      <c r="G466" s="23"/>
      <c r="H466" s="23"/>
      <c r="I466" s="23"/>
      <c r="J466" s="23"/>
      <c r="K466" s="31"/>
      <c r="L466" s="30"/>
      <c r="M466" s="30"/>
      <c r="N466" s="30"/>
      <c r="O466" s="23"/>
      <c r="P466" s="23"/>
      <c r="Q466" s="30"/>
      <c r="R466" s="23"/>
      <c r="S466" s="31"/>
      <c r="T466" s="30"/>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36"/>
      <c r="BG466" s="356"/>
    </row>
    <row r="467" spans="1:59" s="361" customFormat="1" x14ac:dyDescent="0.25">
      <c r="A467" s="186"/>
      <c r="B467" s="43"/>
      <c r="C467" s="186"/>
      <c r="D467" s="186"/>
      <c r="E467" s="30"/>
      <c r="F467" s="30"/>
      <c r="G467" s="23"/>
      <c r="H467" s="23"/>
      <c r="I467" s="23"/>
      <c r="J467" s="23"/>
      <c r="K467" s="31"/>
      <c r="L467" s="30"/>
      <c r="M467" s="30"/>
      <c r="N467" s="30"/>
      <c r="O467" s="23"/>
      <c r="P467" s="23"/>
      <c r="Q467" s="30"/>
      <c r="R467" s="23"/>
      <c r="S467" s="31"/>
      <c r="T467" s="30"/>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36"/>
      <c r="BG467" s="356"/>
    </row>
    <row r="468" spans="1:59" s="361" customFormat="1" x14ac:dyDescent="0.25">
      <c r="A468" s="186"/>
      <c r="B468" s="43"/>
      <c r="C468" s="186"/>
      <c r="D468" s="186"/>
      <c r="E468" s="30"/>
      <c r="F468" s="30"/>
      <c r="G468" s="23"/>
      <c r="H468" s="23"/>
      <c r="I468" s="23"/>
      <c r="J468" s="23"/>
      <c r="K468" s="31"/>
      <c r="L468" s="30"/>
      <c r="M468" s="30"/>
      <c r="N468" s="30"/>
      <c r="O468" s="23"/>
      <c r="P468" s="23"/>
      <c r="Q468" s="30"/>
      <c r="R468" s="23"/>
      <c r="S468" s="31"/>
      <c r="T468" s="30"/>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36"/>
      <c r="BG468" s="356"/>
    </row>
    <row r="469" spans="1:59" s="361" customFormat="1" x14ac:dyDescent="0.25">
      <c r="A469" s="186"/>
      <c r="B469" s="43"/>
      <c r="C469" s="186"/>
      <c r="D469" s="186"/>
      <c r="E469" s="30"/>
      <c r="F469" s="30"/>
      <c r="G469" s="23"/>
      <c r="H469" s="23"/>
      <c r="I469" s="23"/>
      <c r="J469" s="23"/>
      <c r="K469" s="31"/>
      <c r="L469" s="30"/>
      <c r="M469" s="30"/>
      <c r="N469" s="30"/>
      <c r="O469" s="23"/>
      <c r="P469" s="23"/>
      <c r="Q469" s="30"/>
      <c r="R469" s="23"/>
      <c r="S469" s="31"/>
      <c r="T469" s="30"/>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36"/>
      <c r="BG469" s="356"/>
    </row>
    <row r="470" spans="1:59" s="361" customFormat="1" x14ac:dyDescent="0.25">
      <c r="A470" s="186"/>
      <c r="B470" s="43"/>
      <c r="C470" s="186"/>
      <c r="D470" s="186"/>
      <c r="E470" s="30"/>
      <c r="F470" s="30"/>
      <c r="G470" s="23"/>
      <c r="H470" s="23"/>
      <c r="I470" s="23"/>
      <c r="J470" s="23"/>
      <c r="K470" s="31"/>
      <c r="L470" s="30"/>
      <c r="M470" s="30"/>
      <c r="N470" s="30"/>
      <c r="O470" s="23"/>
      <c r="P470" s="23"/>
      <c r="Q470" s="30"/>
      <c r="R470" s="23"/>
      <c r="S470" s="31"/>
      <c r="T470" s="30"/>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36"/>
      <c r="BG470" s="356"/>
    </row>
    <row r="471" spans="1:59" s="361" customFormat="1" x14ac:dyDescent="0.25">
      <c r="A471" s="186"/>
      <c r="B471" s="43"/>
      <c r="C471" s="186"/>
      <c r="D471" s="186"/>
      <c r="E471" s="30"/>
      <c r="F471" s="30"/>
      <c r="G471" s="23"/>
      <c r="H471" s="23"/>
      <c r="I471" s="23"/>
      <c r="J471" s="23"/>
      <c r="K471" s="31"/>
      <c r="L471" s="30"/>
      <c r="M471" s="30"/>
      <c r="N471" s="30"/>
      <c r="O471" s="23"/>
      <c r="P471" s="23"/>
      <c r="Q471" s="30"/>
      <c r="R471" s="23"/>
      <c r="S471" s="31"/>
      <c r="T471" s="30"/>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36"/>
      <c r="BG471" s="356"/>
    </row>
    <row r="472" spans="1:59" s="361" customFormat="1" x14ac:dyDescent="0.25">
      <c r="A472" s="186"/>
      <c r="B472" s="43"/>
      <c r="C472" s="186"/>
      <c r="D472" s="186"/>
      <c r="E472" s="30"/>
      <c r="F472" s="30"/>
      <c r="G472" s="23"/>
      <c r="H472" s="23"/>
      <c r="I472" s="23"/>
      <c r="J472" s="23"/>
      <c r="K472" s="31"/>
      <c r="L472" s="30"/>
      <c r="M472" s="30"/>
      <c r="N472" s="30"/>
      <c r="O472" s="23"/>
      <c r="P472" s="23"/>
      <c r="Q472" s="30"/>
      <c r="R472" s="23"/>
      <c r="S472" s="31"/>
      <c r="T472" s="30"/>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36"/>
      <c r="BG472" s="356"/>
    </row>
    <row r="473" spans="1:59" s="361" customFormat="1" x14ac:dyDescent="0.25">
      <c r="A473" s="186"/>
      <c r="B473" s="43"/>
      <c r="C473" s="186"/>
      <c r="D473" s="186"/>
      <c r="E473" s="30"/>
      <c r="F473" s="30"/>
      <c r="G473" s="23"/>
      <c r="H473" s="23"/>
      <c r="I473" s="23"/>
      <c r="J473" s="23"/>
      <c r="K473" s="31"/>
      <c r="L473" s="30"/>
      <c r="M473" s="30"/>
      <c r="N473" s="30"/>
      <c r="O473" s="23"/>
      <c r="P473" s="23"/>
      <c r="Q473" s="30"/>
      <c r="R473" s="23"/>
      <c r="S473" s="31"/>
      <c r="T473" s="30"/>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36"/>
      <c r="BG473" s="356"/>
    </row>
    <row r="474" spans="1:59" s="361" customFormat="1" x14ac:dyDescent="0.25">
      <c r="A474" s="186"/>
      <c r="B474" s="43"/>
      <c r="C474" s="186"/>
      <c r="D474" s="186"/>
      <c r="E474" s="30"/>
      <c r="F474" s="30"/>
      <c r="G474" s="23"/>
      <c r="H474" s="23"/>
      <c r="I474" s="23"/>
      <c r="J474" s="23"/>
      <c r="K474" s="31"/>
      <c r="L474" s="30"/>
      <c r="M474" s="30"/>
      <c r="N474" s="30"/>
      <c r="O474" s="23"/>
      <c r="P474" s="23"/>
      <c r="Q474" s="30"/>
      <c r="R474" s="23"/>
      <c r="S474" s="31"/>
      <c r="T474" s="30"/>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36"/>
      <c r="BG474" s="356"/>
    </row>
    <row r="475" spans="1:59" s="361" customFormat="1" x14ac:dyDescent="0.25">
      <c r="A475" s="186"/>
      <c r="B475" s="43"/>
      <c r="C475" s="186"/>
      <c r="D475" s="186"/>
      <c r="E475" s="30"/>
      <c r="F475" s="30"/>
      <c r="G475" s="23"/>
      <c r="H475" s="23"/>
      <c r="I475" s="23"/>
      <c r="J475" s="23"/>
      <c r="K475" s="31"/>
      <c r="L475" s="30"/>
      <c r="M475" s="30"/>
      <c r="N475" s="30"/>
      <c r="O475" s="23"/>
      <c r="P475" s="23"/>
      <c r="Q475" s="30"/>
      <c r="R475" s="23"/>
      <c r="S475" s="31"/>
      <c r="T475" s="30"/>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36"/>
      <c r="BG475" s="356"/>
    </row>
    <row r="476" spans="1:59" s="361" customFormat="1" x14ac:dyDescent="0.25">
      <c r="A476" s="186"/>
      <c r="B476" s="43"/>
      <c r="C476" s="186"/>
      <c r="D476" s="186"/>
      <c r="E476" s="30"/>
      <c r="F476" s="30"/>
      <c r="G476" s="23"/>
      <c r="H476" s="23"/>
      <c r="I476" s="23"/>
      <c r="J476" s="23"/>
      <c r="K476" s="31"/>
      <c r="L476" s="30"/>
      <c r="M476" s="30"/>
      <c r="N476" s="30"/>
      <c r="O476" s="23"/>
      <c r="P476" s="23"/>
      <c r="Q476" s="30"/>
      <c r="R476" s="23"/>
      <c r="S476" s="31"/>
      <c r="T476" s="30"/>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36"/>
      <c r="BG476" s="356"/>
    </row>
    <row r="477" spans="1:59" s="361" customFormat="1" x14ac:dyDescent="0.25">
      <c r="A477" s="186"/>
      <c r="B477" s="43"/>
      <c r="C477" s="186"/>
      <c r="D477" s="186"/>
      <c r="E477" s="30"/>
      <c r="F477" s="30"/>
      <c r="G477" s="23"/>
      <c r="H477" s="23"/>
      <c r="I477" s="23"/>
      <c r="J477" s="23"/>
      <c r="K477" s="31"/>
      <c r="L477" s="30"/>
      <c r="M477" s="30"/>
      <c r="N477" s="30"/>
      <c r="O477" s="23"/>
      <c r="P477" s="23"/>
      <c r="Q477" s="30"/>
      <c r="R477" s="23"/>
      <c r="S477" s="31"/>
      <c r="T477" s="30"/>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36"/>
      <c r="BG477" s="356"/>
    </row>
    <row r="478" spans="1:59" s="361" customFormat="1" x14ac:dyDescent="0.25">
      <c r="A478" s="186"/>
      <c r="B478" s="43"/>
      <c r="C478" s="186"/>
      <c r="D478" s="186"/>
      <c r="E478" s="30"/>
      <c r="F478" s="30"/>
      <c r="G478" s="23"/>
      <c r="H478" s="23"/>
      <c r="I478" s="23"/>
      <c r="J478" s="23"/>
      <c r="K478" s="31"/>
      <c r="L478" s="30"/>
      <c r="M478" s="30"/>
      <c r="N478" s="30"/>
      <c r="O478" s="23"/>
      <c r="P478" s="23"/>
      <c r="Q478" s="30"/>
      <c r="R478" s="23"/>
      <c r="S478" s="31"/>
      <c r="T478" s="30"/>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36"/>
      <c r="BG478" s="356"/>
    </row>
    <row r="479" spans="1:59" s="361" customFormat="1" x14ac:dyDescent="0.25">
      <c r="A479" s="186"/>
      <c r="B479" s="43"/>
      <c r="C479" s="186"/>
      <c r="D479" s="186"/>
      <c r="E479" s="30"/>
      <c r="F479" s="30"/>
      <c r="G479" s="23"/>
      <c r="H479" s="23"/>
      <c r="I479" s="23"/>
      <c r="J479" s="23"/>
      <c r="K479" s="31"/>
      <c r="L479" s="30"/>
      <c r="M479" s="30"/>
      <c r="N479" s="30"/>
      <c r="O479" s="23"/>
      <c r="P479" s="23"/>
      <c r="Q479" s="30"/>
      <c r="R479" s="23"/>
      <c r="S479" s="31"/>
      <c r="T479" s="30"/>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36"/>
      <c r="BG479" s="356"/>
    </row>
    <row r="480" spans="1:59" s="361" customFormat="1" x14ac:dyDescent="0.25">
      <c r="A480" s="186"/>
      <c r="B480" s="43"/>
      <c r="C480" s="186"/>
      <c r="D480" s="186"/>
      <c r="E480" s="30"/>
      <c r="F480" s="30"/>
      <c r="G480" s="23"/>
      <c r="H480" s="23"/>
      <c r="I480" s="23"/>
      <c r="J480" s="23"/>
      <c r="K480" s="31"/>
      <c r="L480" s="30"/>
      <c r="M480" s="30"/>
      <c r="N480" s="30"/>
      <c r="O480" s="23"/>
      <c r="P480" s="23"/>
      <c r="Q480" s="30"/>
      <c r="R480" s="23"/>
      <c r="S480" s="31"/>
      <c r="T480" s="30"/>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36"/>
      <c r="BG480" s="356"/>
    </row>
    <row r="481" spans="1:59" s="361" customFormat="1" x14ac:dyDescent="0.25">
      <c r="A481" s="186"/>
      <c r="B481" s="43"/>
      <c r="C481" s="186"/>
      <c r="D481" s="186"/>
      <c r="E481" s="30"/>
      <c r="F481" s="30"/>
      <c r="G481" s="23"/>
      <c r="H481" s="23"/>
      <c r="I481" s="23"/>
      <c r="J481" s="23"/>
      <c r="K481" s="31"/>
      <c r="L481" s="30"/>
      <c r="M481" s="30"/>
      <c r="N481" s="30"/>
      <c r="O481" s="23"/>
      <c r="P481" s="23"/>
      <c r="Q481" s="30"/>
      <c r="R481" s="23"/>
      <c r="S481" s="31"/>
      <c r="T481" s="30"/>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36"/>
      <c r="BG481" s="356"/>
    </row>
    <row r="482" spans="1:59" s="361" customFormat="1" x14ac:dyDescent="0.25">
      <c r="A482" s="186"/>
      <c r="B482" s="43"/>
      <c r="C482" s="186"/>
      <c r="D482" s="186"/>
      <c r="E482" s="30"/>
      <c r="F482" s="30"/>
      <c r="G482" s="23"/>
      <c r="H482" s="23"/>
      <c r="I482" s="23"/>
      <c r="J482" s="23"/>
      <c r="K482" s="31"/>
      <c r="L482" s="30"/>
      <c r="M482" s="30"/>
      <c r="N482" s="30"/>
      <c r="O482" s="23"/>
      <c r="P482" s="23"/>
      <c r="Q482" s="30"/>
      <c r="R482" s="23"/>
      <c r="S482" s="31"/>
      <c r="T482" s="30"/>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36"/>
      <c r="BG482" s="356"/>
    </row>
    <row r="483" spans="1:59" s="361" customFormat="1" x14ac:dyDescent="0.25">
      <c r="A483" s="186"/>
      <c r="B483" s="43"/>
      <c r="C483" s="186"/>
      <c r="D483" s="186"/>
      <c r="E483" s="30"/>
      <c r="F483" s="30"/>
      <c r="G483" s="23"/>
      <c r="H483" s="23"/>
      <c r="I483" s="23"/>
      <c r="J483" s="23"/>
      <c r="K483" s="31"/>
      <c r="L483" s="30"/>
      <c r="M483" s="30"/>
      <c r="N483" s="30"/>
      <c r="O483" s="23"/>
      <c r="P483" s="23"/>
      <c r="Q483" s="30"/>
      <c r="R483" s="23"/>
      <c r="S483" s="31"/>
      <c r="T483" s="30"/>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36"/>
      <c r="BG483" s="356"/>
    </row>
    <row r="484" spans="1:59" s="361" customFormat="1" x14ac:dyDescent="0.25">
      <c r="A484" s="186"/>
      <c r="B484" s="43"/>
      <c r="C484" s="186"/>
      <c r="D484" s="186"/>
      <c r="E484" s="30"/>
      <c r="F484" s="30"/>
      <c r="G484" s="23"/>
      <c r="H484" s="23"/>
      <c r="I484" s="23"/>
      <c r="J484" s="23"/>
      <c r="K484" s="31"/>
      <c r="L484" s="30"/>
      <c r="M484" s="30"/>
      <c r="N484" s="30"/>
      <c r="O484" s="23"/>
      <c r="P484" s="23"/>
      <c r="Q484" s="30"/>
      <c r="R484" s="23"/>
      <c r="S484" s="31"/>
      <c r="T484" s="30"/>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36"/>
      <c r="BG484" s="356"/>
    </row>
    <row r="485" spans="1:59" s="361" customFormat="1" x14ac:dyDescent="0.25">
      <c r="A485" s="186"/>
      <c r="B485" s="43"/>
      <c r="C485" s="186"/>
      <c r="D485" s="186"/>
      <c r="E485" s="30"/>
      <c r="F485" s="30"/>
      <c r="G485" s="23"/>
      <c r="H485" s="23"/>
      <c r="I485" s="23"/>
      <c r="J485" s="23"/>
      <c r="K485" s="31"/>
      <c r="L485" s="30"/>
      <c r="M485" s="30"/>
      <c r="N485" s="30"/>
      <c r="O485" s="23"/>
      <c r="P485" s="23"/>
      <c r="Q485" s="30"/>
      <c r="R485" s="23"/>
      <c r="S485" s="31"/>
      <c r="T485" s="30"/>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36"/>
      <c r="BG485" s="356"/>
    </row>
    <row r="486" spans="1:59" s="361" customFormat="1" x14ac:dyDescent="0.25">
      <c r="A486" s="186"/>
      <c r="B486" s="43"/>
      <c r="C486" s="186"/>
      <c r="D486" s="186"/>
      <c r="E486" s="30"/>
      <c r="F486" s="30"/>
      <c r="G486" s="23"/>
      <c r="H486" s="23"/>
      <c r="I486" s="23"/>
      <c r="J486" s="23"/>
      <c r="K486" s="31"/>
      <c r="L486" s="30"/>
      <c r="M486" s="30"/>
      <c r="N486" s="30"/>
      <c r="O486" s="23"/>
      <c r="P486" s="23"/>
      <c r="Q486" s="30"/>
      <c r="R486" s="23"/>
      <c r="S486" s="31"/>
      <c r="T486" s="30"/>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36"/>
      <c r="BG486" s="356"/>
    </row>
    <row r="487" spans="1:59" s="361" customFormat="1" x14ac:dyDescent="0.25">
      <c r="A487" s="186"/>
      <c r="B487" s="43"/>
      <c r="C487" s="186"/>
      <c r="D487" s="186"/>
      <c r="E487" s="30"/>
      <c r="F487" s="30"/>
      <c r="G487" s="23"/>
      <c r="H487" s="23"/>
      <c r="I487" s="23"/>
      <c r="J487" s="23"/>
      <c r="K487" s="31"/>
      <c r="L487" s="30"/>
      <c r="M487" s="30"/>
      <c r="N487" s="30"/>
      <c r="O487" s="23"/>
      <c r="P487" s="23"/>
      <c r="Q487" s="30"/>
      <c r="R487" s="23"/>
      <c r="S487" s="31"/>
      <c r="T487" s="30"/>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36"/>
      <c r="BG487" s="356"/>
    </row>
    <row r="488" spans="1:59" s="361" customFormat="1" x14ac:dyDescent="0.25">
      <c r="A488" s="186"/>
      <c r="B488" s="43"/>
      <c r="C488" s="186"/>
      <c r="D488" s="186"/>
      <c r="E488" s="30"/>
      <c r="F488" s="30"/>
      <c r="G488" s="23"/>
      <c r="H488" s="23"/>
      <c r="I488" s="23"/>
      <c r="J488" s="23"/>
      <c r="K488" s="31"/>
      <c r="L488" s="30"/>
      <c r="M488" s="30"/>
      <c r="N488" s="30"/>
      <c r="O488" s="23"/>
      <c r="P488" s="23"/>
      <c r="Q488" s="30"/>
      <c r="R488" s="23"/>
      <c r="S488" s="31"/>
      <c r="T488" s="30"/>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36"/>
      <c r="BG488" s="356"/>
    </row>
    <row r="489" spans="1:59" s="361" customFormat="1" x14ac:dyDescent="0.25">
      <c r="A489" s="186"/>
      <c r="B489" s="43"/>
      <c r="C489" s="186"/>
      <c r="D489" s="186"/>
      <c r="E489" s="30"/>
      <c r="F489" s="30"/>
      <c r="G489" s="23"/>
      <c r="H489" s="23"/>
      <c r="I489" s="23"/>
      <c r="J489" s="23"/>
      <c r="K489" s="31"/>
      <c r="L489" s="30"/>
      <c r="M489" s="30"/>
      <c r="N489" s="30"/>
      <c r="O489" s="23"/>
      <c r="P489" s="23"/>
      <c r="Q489" s="30"/>
      <c r="R489" s="23"/>
      <c r="S489" s="31"/>
      <c r="T489" s="30"/>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36"/>
      <c r="BG489" s="356"/>
    </row>
    <row r="490" spans="1:59" s="361" customFormat="1" x14ac:dyDescent="0.25">
      <c r="A490" s="186"/>
      <c r="B490" s="43"/>
      <c r="C490" s="186"/>
      <c r="D490" s="186"/>
      <c r="E490" s="30"/>
      <c r="F490" s="30"/>
      <c r="G490" s="23"/>
      <c r="H490" s="23"/>
      <c r="I490" s="23"/>
      <c r="J490" s="23"/>
      <c r="K490" s="31"/>
      <c r="L490" s="30"/>
      <c r="M490" s="30"/>
      <c r="N490" s="30"/>
      <c r="O490" s="23"/>
      <c r="P490" s="23"/>
      <c r="Q490" s="30"/>
      <c r="R490" s="23"/>
      <c r="S490" s="31"/>
      <c r="T490" s="30"/>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36"/>
      <c r="BG490" s="356"/>
    </row>
    <row r="491" spans="1:59" s="361" customFormat="1" x14ac:dyDescent="0.25">
      <c r="A491" s="186"/>
      <c r="B491" s="43"/>
      <c r="C491" s="186"/>
      <c r="D491" s="186"/>
      <c r="E491" s="30"/>
      <c r="F491" s="30"/>
      <c r="G491" s="23"/>
      <c r="H491" s="23"/>
      <c r="I491" s="23"/>
      <c r="J491" s="23"/>
      <c r="K491" s="31"/>
      <c r="L491" s="30"/>
      <c r="M491" s="30"/>
      <c r="N491" s="30"/>
      <c r="O491" s="23"/>
      <c r="P491" s="23"/>
      <c r="Q491" s="30"/>
      <c r="R491" s="23"/>
      <c r="S491" s="31"/>
      <c r="T491" s="30"/>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36"/>
      <c r="BG491" s="356"/>
    </row>
    <row r="492" spans="1:59" s="361" customFormat="1" x14ac:dyDescent="0.25">
      <c r="A492" s="186"/>
      <c r="B492" s="43"/>
      <c r="C492" s="186"/>
      <c r="D492" s="186"/>
      <c r="E492" s="30"/>
      <c r="F492" s="30"/>
      <c r="G492" s="23"/>
      <c r="H492" s="23"/>
      <c r="I492" s="23"/>
      <c r="J492" s="23"/>
      <c r="K492" s="31"/>
      <c r="L492" s="30"/>
      <c r="M492" s="30"/>
      <c r="N492" s="30"/>
      <c r="O492" s="23"/>
      <c r="P492" s="23"/>
      <c r="Q492" s="30"/>
      <c r="R492" s="23"/>
      <c r="S492" s="31"/>
      <c r="T492" s="30"/>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36"/>
      <c r="BG492" s="356"/>
    </row>
    <row r="493" spans="1:59" s="361" customFormat="1" x14ac:dyDescent="0.25">
      <c r="A493" s="186"/>
      <c r="B493" s="43"/>
      <c r="C493" s="186"/>
      <c r="D493" s="186"/>
      <c r="E493" s="30"/>
      <c r="F493" s="30"/>
      <c r="G493" s="23"/>
      <c r="H493" s="23"/>
      <c r="I493" s="23"/>
      <c r="J493" s="23"/>
      <c r="K493" s="31"/>
      <c r="L493" s="30"/>
      <c r="M493" s="30"/>
      <c r="N493" s="30"/>
      <c r="O493" s="23"/>
      <c r="P493" s="23"/>
      <c r="Q493" s="30"/>
      <c r="R493" s="23"/>
      <c r="S493" s="31"/>
      <c r="T493" s="30"/>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36"/>
      <c r="BG493" s="356"/>
    </row>
    <row r="494" spans="1:59" s="361" customFormat="1" x14ac:dyDescent="0.25">
      <c r="A494" s="186"/>
      <c r="B494" s="43"/>
      <c r="C494" s="186"/>
      <c r="D494" s="186"/>
      <c r="E494" s="30"/>
      <c r="F494" s="30"/>
      <c r="G494" s="23"/>
      <c r="H494" s="23"/>
      <c r="I494" s="23"/>
      <c r="J494" s="23"/>
      <c r="K494" s="31"/>
      <c r="L494" s="30"/>
      <c r="M494" s="30"/>
      <c r="N494" s="30"/>
      <c r="O494" s="23"/>
      <c r="P494" s="23"/>
      <c r="Q494" s="30"/>
      <c r="R494" s="23"/>
      <c r="S494" s="31"/>
      <c r="T494" s="30"/>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36"/>
      <c r="BG494" s="356"/>
    </row>
    <row r="495" spans="1:59" s="361" customFormat="1" x14ac:dyDescent="0.25">
      <c r="A495" s="186"/>
      <c r="B495" s="43"/>
      <c r="C495" s="186"/>
      <c r="D495" s="186"/>
      <c r="E495" s="30"/>
      <c r="F495" s="30"/>
      <c r="G495" s="23"/>
      <c r="H495" s="23"/>
      <c r="I495" s="23"/>
      <c r="J495" s="23"/>
      <c r="K495" s="31"/>
      <c r="L495" s="30"/>
      <c r="M495" s="30"/>
      <c r="N495" s="30"/>
      <c r="O495" s="23"/>
      <c r="P495" s="23"/>
      <c r="Q495" s="30"/>
      <c r="R495" s="23"/>
      <c r="S495" s="31"/>
      <c r="T495" s="30"/>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36"/>
      <c r="BG495" s="356"/>
    </row>
    <row r="496" spans="1:59" s="361" customFormat="1" x14ac:dyDescent="0.25">
      <c r="A496" s="186"/>
      <c r="B496" s="43"/>
      <c r="C496" s="186"/>
      <c r="D496" s="186"/>
      <c r="E496" s="30"/>
      <c r="F496" s="30"/>
      <c r="G496" s="23"/>
      <c r="H496" s="23"/>
      <c r="I496" s="23"/>
      <c r="J496" s="23"/>
      <c r="K496" s="31"/>
      <c r="L496" s="30"/>
      <c r="M496" s="30"/>
      <c r="N496" s="30"/>
      <c r="O496" s="23"/>
      <c r="P496" s="23"/>
      <c r="Q496" s="30"/>
      <c r="R496" s="23"/>
      <c r="S496" s="31"/>
      <c r="T496" s="30"/>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36"/>
      <c r="BG496" s="356"/>
    </row>
    <row r="497" spans="1:59" s="361" customFormat="1" x14ac:dyDescent="0.25">
      <c r="A497" s="186"/>
      <c r="B497" s="43"/>
      <c r="C497" s="186"/>
      <c r="D497" s="186"/>
      <c r="E497" s="30"/>
      <c r="F497" s="30"/>
      <c r="G497" s="23"/>
      <c r="H497" s="23"/>
      <c r="I497" s="23"/>
      <c r="J497" s="23"/>
      <c r="K497" s="31"/>
      <c r="L497" s="30"/>
      <c r="M497" s="30"/>
      <c r="N497" s="30"/>
      <c r="O497" s="23"/>
      <c r="P497" s="23"/>
      <c r="Q497" s="30"/>
      <c r="R497" s="23"/>
      <c r="S497" s="31"/>
      <c r="T497" s="30"/>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36"/>
      <c r="BG497" s="356"/>
    </row>
    <row r="498" spans="1:59" s="361" customFormat="1" x14ac:dyDescent="0.25">
      <c r="A498" s="186"/>
      <c r="B498" s="43"/>
      <c r="C498" s="186"/>
      <c r="D498" s="186"/>
      <c r="E498" s="30"/>
      <c r="F498" s="30"/>
      <c r="G498" s="23"/>
      <c r="H498" s="23"/>
      <c r="I498" s="23"/>
      <c r="J498" s="23"/>
      <c r="K498" s="31"/>
      <c r="L498" s="30"/>
      <c r="M498" s="30"/>
      <c r="N498" s="30"/>
      <c r="O498" s="23"/>
      <c r="P498" s="23"/>
      <c r="Q498" s="30"/>
      <c r="R498" s="23"/>
      <c r="S498" s="31"/>
      <c r="T498" s="30"/>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36"/>
      <c r="BG498" s="356"/>
    </row>
    <row r="499" spans="1:59" s="361" customFormat="1" x14ac:dyDescent="0.25">
      <c r="A499" s="186"/>
      <c r="B499" s="43"/>
      <c r="C499" s="186"/>
      <c r="D499" s="186"/>
      <c r="E499" s="30"/>
      <c r="F499" s="30"/>
      <c r="G499" s="23"/>
      <c r="H499" s="23"/>
      <c r="I499" s="23"/>
      <c r="J499" s="23"/>
      <c r="K499" s="31"/>
      <c r="L499" s="30"/>
      <c r="M499" s="30"/>
      <c r="N499" s="30"/>
      <c r="O499" s="23"/>
      <c r="P499" s="23"/>
      <c r="Q499" s="30"/>
      <c r="R499" s="23"/>
      <c r="S499" s="31"/>
      <c r="T499" s="30"/>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36"/>
      <c r="BG499" s="356"/>
    </row>
    <row r="500" spans="1:59" s="361" customFormat="1" x14ac:dyDescent="0.25">
      <c r="A500" s="186"/>
      <c r="B500" s="43"/>
      <c r="C500" s="186"/>
      <c r="D500" s="186"/>
      <c r="E500" s="30"/>
      <c r="F500" s="30"/>
      <c r="G500" s="23"/>
      <c r="H500" s="23"/>
      <c r="I500" s="23"/>
      <c r="J500" s="23"/>
      <c r="K500" s="31"/>
      <c r="L500" s="30"/>
      <c r="M500" s="30"/>
      <c r="N500" s="30"/>
      <c r="O500" s="23"/>
      <c r="P500" s="23"/>
      <c r="Q500" s="30"/>
      <c r="R500" s="23"/>
      <c r="S500" s="31"/>
      <c r="T500" s="30"/>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36"/>
      <c r="BG500" s="356"/>
    </row>
    <row r="501" spans="1:59" s="361" customFormat="1" x14ac:dyDescent="0.25">
      <c r="A501" s="186"/>
      <c r="B501" s="43"/>
      <c r="C501" s="186"/>
      <c r="D501" s="186"/>
      <c r="E501" s="187"/>
      <c r="F501" s="187"/>
      <c r="G501" s="25"/>
      <c r="H501" s="25"/>
      <c r="I501" s="25"/>
      <c r="J501" s="25"/>
      <c r="K501" s="22"/>
      <c r="L501" s="187"/>
      <c r="M501" s="187"/>
      <c r="N501" s="187"/>
      <c r="O501" s="25"/>
      <c r="P501" s="25"/>
      <c r="Q501" s="187"/>
      <c r="R501" s="25"/>
      <c r="S501" s="22"/>
      <c r="T501" s="187"/>
      <c r="U501" s="25"/>
      <c r="V501" s="25"/>
      <c r="W501" s="25"/>
      <c r="X501" s="25"/>
      <c r="Y501" s="25"/>
      <c r="Z501" s="25"/>
      <c r="AA501" s="25"/>
      <c r="AB501" s="25"/>
      <c r="AC501" s="25"/>
      <c r="AD501" s="25"/>
      <c r="AE501" s="25"/>
      <c r="AF501" s="25"/>
      <c r="AG501" s="25"/>
      <c r="AH501" s="25"/>
      <c r="AI501" s="25"/>
      <c r="AJ501" s="25"/>
      <c r="AK501" s="25"/>
      <c r="AL501" s="25"/>
      <c r="AM501" s="25"/>
      <c r="AN501" s="25"/>
      <c r="AO501" s="25"/>
      <c r="AP501" s="25"/>
      <c r="AQ501" s="25"/>
      <c r="AR501" s="25"/>
      <c r="AS501" s="25"/>
      <c r="AT501" s="25"/>
      <c r="AU501" s="25"/>
      <c r="AV501" s="25"/>
      <c r="AW501" s="25"/>
      <c r="AX501" s="25"/>
      <c r="AY501" s="25"/>
      <c r="AZ501" s="25"/>
      <c r="BA501" s="25"/>
      <c r="BB501" s="25"/>
      <c r="BC501" s="25"/>
      <c r="BD501" s="25"/>
      <c r="BE501" s="25"/>
      <c r="BF501" s="25"/>
      <c r="BG501" s="363"/>
    </row>
    <row r="502" spans="1:59" s="361" customFormat="1" x14ac:dyDescent="0.25">
      <c r="A502" s="186"/>
      <c r="B502" s="43"/>
      <c r="C502" s="186"/>
      <c r="D502" s="186"/>
      <c r="E502" s="187"/>
      <c r="F502" s="187"/>
      <c r="G502" s="25"/>
      <c r="H502" s="25"/>
      <c r="I502" s="25"/>
      <c r="J502" s="25"/>
      <c r="K502" s="22"/>
      <c r="L502" s="187"/>
      <c r="M502" s="187"/>
      <c r="N502" s="187"/>
      <c r="O502" s="25"/>
      <c r="P502" s="25"/>
      <c r="Q502" s="187"/>
      <c r="R502" s="25"/>
      <c r="S502" s="22"/>
      <c r="T502" s="187"/>
      <c r="U502" s="25"/>
      <c r="V502" s="25"/>
      <c r="W502" s="25"/>
      <c r="X502" s="25"/>
      <c r="Y502" s="25"/>
      <c r="Z502" s="25"/>
      <c r="AA502" s="25"/>
      <c r="AB502" s="25"/>
      <c r="AC502" s="25"/>
      <c r="AD502" s="25"/>
      <c r="AE502" s="25"/>
      <c r="AF502" s="25"/>
      <c r="AG502" s="25"/>
      <c r="AH502" s="25"/>
      <c r="AI502" s="25"/>
      <c r="AJ502" s="25"/>
      <c r="AK502" s="25"/>
      <c r="AL502" s="25"/>
      <c r="AM502" s="25"/>
      <c r="AN502" s="25"/>
      <c r="AO502" s="25"/>
      <c r="AP502" s="25"/>
      <c r="AQ502" s="25"/>
      <c r="AR502" s="25"/>
      <c r="AS502" s="25"/>
      <c r="AT502" s="25"/>
      <c r="AU502" s="25"/>
      <c r="AV502" s="25"/>
      <c r="AW502" s="25"/>
      <c r="AX502" s="25"/>
      <c r="AY502" s="25"/>
      <c r="AZ502" s="25"/>
      <c r="BA502" s="25"/>
      <c r="BB502" s="25"/>
      <c r="BC502" s="25"/>
      <c r="BD502" s="25"/>
      <c r="BE502" s="25"/>
      <c r="BF502" s="25"/>
      <c r="BG502" s="363"/>
    </row>
    <row r="503" spans="1:59" s="361" customFormat="1" x14ac:dyDescent="0.25">
      <c r="A503" s="186"/>
      <c r="B503" s="43"/>
      <c r="C503" s="186"/>
      <c r="D503" s="186"/>
      <c r="E503" s="187"/>
      <c r="F503" s="187"/>
      <c r="G503" s="25"/>
      <c r="H503" s="25"/>
      <c r="I503" s="25"/>
      <c r="J503" s="25"/>
      <c r="K503" s="22"/>
      <c r="L503" s="187"/>
      <c r="M503" s="187"/>
      <c r="N503" s="187"/>
      <c r="O503" s="25"/>
      <c r="P503" s="25"/>
      <c r="Q503" s="187"/>
      <c r="R503" s="25"/>
      <c r="S503" s="22"/>
      <c r="T503" s="187"/>
      <c r="U503" s="25"/>
      <c r="V503" s="25"/>
      <c r="W503" s="25"/>
      <c r="X503" s="25"/>
      <c r="Y503" s="25"/>
      <c r="Z503" s="25"/>
      <c r="AA503" s="25"/>
      <c r="AB503" s="25"/>
      <c r="AC503" s="25"/>
      <c r="AD503" s="25"/>
      <c r="AE503" s="25"/>
      <c r="AF503" s="25"/>
      <c r="AG503" s="25"/>
      <c r="AH503" s="25"/>
      <c r="AI503" s="25"/>
      <c r="AJ503" s="25"/>
      <c r="AK503" s="25"/>
      <c r="AL503" s="25"/>
      <c r="AM503" s="25"/>
      <c r="AN503" s="25"/>
      <c r="AO503" s="25"/>
      <c r="AP503" s="25"/>
      <c r="AQ503" s="25"/>
      <c r="AR503" s="25"/>
      <c r="AS503" s="25"/>
      <c r="AT503" s="25"/>
      <c r="AU503" s="25"/>
      <c r="AV503" s="25"/>
      <c r="AW503" s="25"/>
      <c r="AX503" s="25"/>
      <c r="AY503" s="25"/>
      <c r="AZ503" s="25"/>
      <c r="BA503" s="25"/>
      <c r="BB503" s="25"/>
      <c r="BC503" s="25"/>
      <c r="BD503" s="25"/>
      <c r="BE503" s="25"/>
      <c r="BF503" s="25"/>
      <c r="BG503" s="363"/>
    </row>
    <row r="504" spans="1:59" s="361" customFormat="1" x14ac:dyDescent="0.25">
      <c r="A504" s="186"/>
      <c r="B504" s="43"/>
      <c r="C504" s="186"/>
      <c r="D504" s="186"/>
      <c r="E504" s="187"/>
      <c r="F504" s="187"/>
      <c r="G504" s="25"/>
      <c r="H504" s="25"/>
      <c r="I504" s="25"/>
      <c r="J504" s="25"/>
      <c r="K504" s="22"/>
      <c r="L504" s="187"/>
      <c r="M504" s="187"/>
      <c r="N504" s="187"/>
      <c r="O504" s="25"/>
      <c r="P504" s="25"/>
      <c r="Q504" s="187"/>
      <c r="R504" s="25"/>
      <c r="S504" s="22"/>
      <c r="T504" s="187"/>
      <c r="U504" s="25"/>
      <c r="V504" s="25"/>
      <c r="W504" s="25"/>
      <c r="X504" s="25"/>
      <c r="Y504" s="25"/>
      <c r="Z504" s="25"/>
      <c r="AA504" s="25"/>
      <c r="AB504" s="25"/>
      <c r="AC504" s="25"/>
      <c r="AD504" s="25"/>
      <c r="AE504" s="25"/>
      <c r="AF504" s="25"/>
      <c r="AG504" s="25"/>
      <c r="AH504" s="25"/>
      <c r="AI504" s="25"/>
      <c r="AJ504" s="25"/>
      <c r="AK504" s="25"/>
      <c r="AL504" s="25"/>
      <c r="AM504" s="25"/>
      <c r="AN504" s="25"/>
      <c r="AO504" s="25"/>
      <c r="AP504" s="25"/>
      <c r="AQ504" s="25"/>
      <c r="AR504" s="25"/>
      <c r="AS504" s="25"/>
      <c r="AT504" s="25"/>
      <c r="AU504" s="25"/>
      <c r="AV504" s="25"/>
      <c r="AW504" s="25"/>
      <c r="AX504" s="25"/>
      <c r="AY504" s="25"/>
      <c r="AZ504" s="25"/>
      <c r="BA504" s="25"/>
      <c r="BB504" s="25"/>
      <c r="BC504" s="25"/>
      <c r="BD504" s="25"/>
      <c r="BE504" s="25"/>
      <c r="BF504" s="25"/>
      <c r="BG504" s="363"/>
    </row>
    <row r="505" spans="1:59" s="361" customFormat="1" x14ac:dyDescent="0.25">
      <c r="A505" s="186"/>
      <c r="B505" s="43"/>
      <c r="C505" s="186"/>
      <c r="D505" s="186"/>
      <c r="E505" s="187"/>
      <c r="F505" s="187"/>
      <c r="G505" s="25"/>
      <c r="H505" s="25"/>
      <c r="I505" s="25"/>
      <c r="J505" s="25"/>
      <c r="K505" s="22"/>
      <c r="L505" s="187"/>
      <c r="M505" s="187"/>
      <c r="N505" s="187"/>
      <c r="O505" s="25"/>
      <c r="P505" s="25"/>
      <c r="Q505" s="187"/>
      <c r="R505" s="25"/>
      <c r="S505" s="22"/>
      <c r="T505" s="187"/>
      <c r="U505" s="25"/>
      <c r="V505" s="25"/>
      <c r="W505" s="25"/>
      <c r="X505" s="25"/>
      <c r="Y505" s="25"/>
      <c r="Z505" s="25"/>
      <c r="AA505" s="25"/>
      <c r="AB505" s="25"/>
      <c r="AC505" s="25"/>
      <c r="AD505" s="25"/>
      <c r="AE505" s="25"/>
      <c r="AF505" s="25"/>
      <c r="AG505" s="25"/>
      <c r="AH505" s="25"/>
      <c r="AI505" s="25"/>
      <c r="AJ505" s="25"/>
      <c r="AK505" s="25"/>
      <c r="AL505" s="25"/>
      <c r="AM505" s="25"/>
      <c r="AN505" s="25"/>
      <c r="AO505" s="25"/>
      <c r="AP505" s="25"/>
      <c r="AQ505" s="25"/>
      <c r="AR505" s="25"/>
      <c r="AS505" s="25"/>
      <c r="AT505" s="25"/>
      <c r="AU505" s="25"/>
      <c r="AV505" s="25"/>
      <c r="AW505" s="25"/>
      <c r="AX505" s="25"/>
      <c r="AY505" s="25"/>
      <c r="AZ505" s="25"/>
      <c r="BA505" s="25"/>
      <c r="BB505" s="25"/>
      <c r="BC505" s="25"/>
      <c r="BD505" s="25"/>
      <c r="BE505" s="25"/>
      <c r="BF505" s="25"/>
      <c r="BG505" s="363"/>
    </row>
    <row r="506" spans="1:59" s="361" customFormat="1" x14ac:dyDescent="0.25">
      <c r="A506" s="186"/>
      <c r="B506" s="43"/>
      <c r="C506" s="186"/>
      <c r="D506" s="186"/>
      <c r="E506" s="187"/>
      <c r="F506" s="187"/>
      <c r="G506" s="25"/>
      <c r="H506" s="25"/>
      <c r="I506" s="25"/>
      <c r="J506" s="25"/>
      <c r="K506" s="22"/>
      <c r="L506" s="187"/>
      <c r="M506" s="187"/>
      <c r="N506" s="187"/>
      <c r="O506" s="25"/>
      <c r="P506" s="25"/>
      <c r="Q506" s="187"/>
      <c r="R506" s="25"/>
      <c r="S506" s="22"/>
      <c r="T506" s="187"/>
      <c r="U506" s="25"/>
      <c r="V506" s="25"/>
      <c r="W506" s="25"/>
      <c r="X506" s="25"/>
      <c r="Y506" s="25"/>
      <c r="Z506" s="25"/>
      <c r="AA506" s="25"/>
      <c r="AB506" s="25"/>
      <c r="AC506" s="25"/>
      <c r="AD506" s="25"/>
      <c r="AE506" s="25"/>
      <c r="AF506" s="25"/>
      <c r="AG506" s="25"/>
      <c r="AH506" s="25"/>
      <c r="AI506" s="25"/>
      <c r="AJ506" s="25"/>
      <c r="AK506" s="25"/>
      <c r="AL506" s="25"/>
      <c r="AM506" s="25"/>
      <c r="AN506" s="25"/>
      <c r="AO506" s="25"/>
      <c r="AP506" s="25"/>
      <c r="AQ506" s="25"/>
      <c r="AR506" s="25"/>
      <c r="AS506" s="25"/>
      <c r="AT506" s="25"/>
      <c r="AU506" s="25"/>
      <c r="AV506" s="25"/>
      <c r="AW506" s="25"/>
      <c r="AX506" s="25"/>
      <c r="AY506" s="25"/>
      <c r="AZ506" s="25"/>
      <c r="BA506" s="25"/>
      <c r="BB506" s="25"/>
      <c r="BC506" s="25"/>
      <c r="BD506" s="25"/>
      <c r="BE506" s="25"/>
      <c r="BF506" s="25"/>
      <c r="BG506" s="363"/>
    </row>
    <row r="507" spans="1:59" s="361" customFormat="1" x14ac:dyDescent="0.25">
      <c r="A507" s="186"/>
      <c r="B507" s="43"/>
      <c r="C507" s="186"/>
      <c r="D507" s="186"/>
      <c r="E507" s="187"/>
      <c r="F507" s="187"/>
      <c r="G507" s="25"/>
      <c r="H507" s="25"/>
      <c r="I507" s="25"/>
      <c r="J507" s="25"/>
      <c r="K507" s="22"/>
      <c r="L507" s="187"/>
      <c r="M507" s="187"/>
      <c r="N507" s="187"/>
      <c r="O507" s="25"/>
      <c r="P507" s="25"/>
      <c r="Q507" s="187"/>
      <c r="R507" s="25"/>
      <c r="S507" s="22"/>
      <c r="T507" s="187"/>
      <c r="U507" s="25"/>
      <c r="V507" s="25"/>
      <c r="W507" s="25"/>
      <c r="X507" s="25"/>
      <c r="Y507" s="25"/>
      <c r="Z507" s="25"/>
      <c r="AA507" s="25"/>
      <c r="AB507" s="25"/>
      <c r="AC507" s="25"/>
      <c r="AD507" s="25"/>
      <c r="AE507" s="25"/>
      <c r="AF507" s="25"/>
      <c r="AG507" s="25"/>
      <c r="AH507" s="25"/>
      <c r="AI507" s="25"/>
      <c r="AJ507" s="25"/>
      <c r="AK507" s="25"/>
      <c r="AL507" s="25"/>
      <c r="AM507" s="25"/>
      <c r="AN507" s="25"/>
      <c r="AO507" s="25"/>
      <c r="AP507" s="25"/>
      <c r="AQ507" s="25"/>
      <c r="AR507" s="25"/>
      <c r="AS507" s="25"/>
      <c r="AT507" s="25"/>
      <c r="AU507" s="25"/>
      <c r="AV507" s="25"/>
      <c r="AW507" s="25"/>
      <c r="AX507" s="25"/>
      <c r="AY507" s="25"/>
      <c r="AZ507" s="25"/>
      <c r="BA507" s="25"/>
      <c r="BB507" s="25"/>
      <c r="BC507" s="25"/>
      <c r="BD507" s="25"/>
      <c r="BE507" s="25"/>
      <c r="BF507" s="25"/>
      <c r="BG507" s="363"/>
    </row>
    <row r="508" spans="1:59" s="361" customFormat="1" x14ac:dyDescent="0.25">
      <c r="A508" s="186"/>
      <c r="B508" s="43"/>
      <c r="C508" s="186"/>
      <c r="D508" s="186"/>
      <c r="E508" s="187"/>
      <c r="F508" s="187"/>
      <c r="G508" s="25"/>
      <c r="H508" s="25"/>
      <c r="I508" s="25"/>
      <c r="J508" s="25"/>
      <c r="K508" s="22"/>
      <c r="L508" s="187"/>
      <c r="M508" s="187"/>
      <c r="N508" s="187"/>
      <c r="O508" s="25"/>
      <c r="P508" s="25"/>
      <c r="Q508" s="187"/>
      <c r="R508" s="25"/>
      <c r="S508" s="22"/>
      <c r="T508" s="187"/>
      <c r="U508" s="25"/>
      <c r="V508" s="25"/>
      <c r="W508" s="25"/>
      <c r="X508" s="25"/>
      <c r="Y508" s="25"/>
      <c r="Z508" s="25"/>
      <c r="AA508" s="25"/>
      <c r="AB508" s="25"/>
      <c r="AC508" s="25"/>
      <c r="AD508" s="25"/>
      <c r="AE508" s="25"/>
      <c r="AF508" s="25"/>
      <c r="AG508" s="25"/>
      <c r="AH508" s="25"/>
      <c r="AI508" s="25"/>
      <c r="AJ508" s="25"/>
      <c r="AK508" s="25"/>
      <c r="AL508" s="25"/>
      <c r="AM508" s="25"/>
      <c r="AN508" s="25"/>
      <c r="AO508" s="25"/>
      <c r="AP508" s="25"/>
      <c r="AQ508" s="25"/>
      <c r="AR508" s="25"/>
      <c r="AS508" s="25"/>
      <c r="AT508" s="25"/>
      <c r="AU508" s="25"/>
      <c r="AV508" s="25"/>
      <c r="AW508" s="25"/>
      <c r="AX508" s="25"/>
      <c r="AY508" s="25"/>
      <c r="AZ508" s="25"/>
      <c r="BA508" s="25"/>
      <c r="BB508" s="25"/>
      <c r="BC508" s="25"/>
      <c r="BD508" s="25"/>
      <c r="BE508" s="25"/>
      <c r="BF508" s="25"/>
      <c r="BG508" s="363"/>
    </row>
    <row r="509" spans="1:59" s="361" customFormat="1" x14ac:dyDescent="0.25">
      <c r="A509" s="186"/>
      <c r="B509" s="43"/>
      <c r="C509" s="186"/>
      <c r="D509" s="186"/>
      <c r="E509" s="187"/>
      <c r="F509" s="187"/>
      <c r="G509" s="25"/>
      <c r="H509" s="25"/>
      <c r="I509" s="25"/>
      <c r="J509" s="25"/>
      <c r="K509" s="22"/>
      <c r="L509" s="187"/>
      <c r="M509" s="187"/>
      <c r="N509" s="187"/>
      <c r="O509" s="25"/>
      <c r="P509" s="25"/>
      <c r="Q509" s="187"/>
      <c r="R509" s="25"/>
      <c r="S509" s="22"/>
      <c r="T509" s="187"/>
      <c r="U509" s="25"/>
      <c r="V509" s="25"/>
      <c r="W509" s="25"/>
      <c r="X509" s="25"/>
      <c r="Y509" s="25"/>
      <c r="Z509" s="25"/>
      <c r="AA509" s="25"/>
      <c r="AB509" s="25"/>
      <c r="AC509" s="25"/>
      <c r="AD509" s="25"/>
      <c r="AE509" s="25"/>
      <c r="AF509" s="25"/>
      <c r="AG509" s="25"/>
      <c r="AH509" s="25"/>
      <c r="AI509" s="25"/>
      <c r="AJ509" s="25"/>
      <c r="AK509" s="25"/>
      <c r="AL509" s="25"/>
      <c r="AM509" s="25"/>
      <c r="AN509" s="25"/>
      <c r="AO509" s="25"/>
      <c r="AP509" s="25"/>
      <c r="AQ509" s="25"/>
      <c r="AR509" s="25"/>
      <c r="AS509" s="25"/>
      <c r="AT509" s="25"/>
      <c r="AU509" s="25"/>
      <c r="AV509" s="25"/>
      <c r="AW509" s="25"/>
      <c r="AX509" s="25"/>
      <c r="AY509" s="25"/>
      <c r="AZ509" s="25"/>
      <c r="BA509" s="25"/>
      <c r="BB509" s="25"/>
      <c r="BC509" s="25"/>
      <c r="BD509" s="25"/>
      <c r="BE509" s="25"/>
      <c r="BF509" s="25"/>
      <c r="BG509" s="363"/>
    </row>
    <row r="510" spans="1:59" s="361" customFormat="1" x14ac:dyDescent="0.25">
      <c r="A510" s="186"/>
      <c r="B510" s="43"/>
      <c r="C510" s="186"/>
      <c r="D510" s="186"/>
      <c r="E510" s="187"/>
      <c r="F510" s="187"/>
      <c r="G510" s="25"/>
      <c r="H510" s="25"/>
      <c r="I510" s="25"/>
      <c r="J510" s="25"/>
      <c r="K510" s="22"/>
      <c r="L510" s="187"/>
      <c r="M510" s="187"/>
      <c r="N510" s="187"/>
      <c r="O510" s="25"/>
      <c r="P510" s="25"/>
      <c r="Q510" s="187"/>
      <c r="R510" s="25"/>
      <c r="S510" s="22"/>
      <c r="T510" s="187"/>
      <c r="U510" s="25"/>
      <c r="V510" s="25"/>
      <c r="W510" s="25"/>
      <c r="X510" s="25"/>
      <c r="Y510" s="25"/>
      <c r="Z510" s="25"/>
      <c r="AA510" s="25"/>
      <c r="AB510" s="25"/>
      <c r="AC510" s="25"/>
      <c r="AD510" s="25"/>
      <c r="AE510" s="25"/>
      <c r="AF510" s="25"/>
      <c r="AG510" s="25"/>
      <c r="AH510" s="25"/>
      <c r="AI510" s="25"/>
      <c r="AJ510" s="25"/>
      <c r="AK510" s="25"/>
      <c r="AL510" s="25"/>
      <c r="AM510" s="25"/>
      <c r="AN510" s="25"/>
      <c r="AO510" s="25"/>
      <c r="AP510" s="25"/>
      <c r="AQ510" s="25"/>
      <c r="AR510" s="25"/>
      <c r="AS510" s="25"/>
      <c r="AT510" s="25"/>
      <c r="AU510" s="25"/>
      <c r="AV510" s="25"/>
      <c r="AW510" s="25"/>
      <c r="AX510" s="25"/>
      <c r="AY510" s="25"/>
      <c r="AZ510" s="25"/>
      <c r="BA510" s="25"/>
      <c r="BB510" s="25"/>
      <c r="BC510" s="25"/>
      <c r="BD510" s="25"/>
      <c r="BE510" s="25"/>
      <c r="BF510" s="25"/>
      <c r="BG510" s="363"/>
    </row>
    <row r="511" spans="1:59" s="361" customFormat="1" x14ac:dyDescent="0.25">
      <c r="A511" s="186"/>
      <c r="B511" s="43"/>
      <c r="C511" s="186"/>
      <c r="D511" s="186"/>
      <c r="E511" s="187"/>
      <c r="F511" s="187"/>
      <c r="G511" s="25"/>
      <c r="H511" s="25"/>
      <c r="I511" s="25"/>
      <c r="J511" s="25"/>
      <c r="K511" s="22"/>
      <c r="L511" s="187"/>
      <c r="M511" s="187"/>
      <c r="N511" s="187"/>
      <c r="O511" s="25"/>
      <c r="P511" s="25"/>
      <c r="Q511" s="187"/>
      <c r="R511" s="25"/>
      <c r="S511" s="22"/>
      <c r="T511" s="187"/>
      <c r="U511" s="25"/>
      <c r="V511" s="25"/>
      <c r="W511" s="25"/>
      <c r="X511" s="25"/>
      <c r="Y511" s="25"/>
      <c r="Z511" s="25"/>
      <c r="AA511" s="25"/>
      <c r="AB511" s="25"/>
      <c r="AC511" s="25"/>
      <c r="AD511" s="25"/>
      <c r="AE511" s="25"/>
      <c r="AF511" s="25"/>
      <c r="AG511" s="25"/>
      <c r="AH511" s="25"/>
      <c r="AI511" s="25"/>
      <c r="AJ511" s="25"/>
      <c r="AK511" s="25"/>
      <c r="AL511" s="25"/>
      <c r="AM511" s="25"/>
      <c r="AN511" s="25"/>
      <c r="AO511" s="25"/>
      <c r="AP511" s="25"/>
      <c r="AQ511" s="25"/>
      <c r="AR511" s="25"/>
      <c r="AS511" s="25"/>
      <c r="AT511" s="25"/>
      <c r="AU511" s="25"/>
      <c r="AV511" s="25"/>
      <c r="AW511" s="25"/>
      <c r="AX511" s="25"/>
      <c r="AY511" s="25"/>
      <c r="AZ511" s="25"/>
      <c r="BA511" s="25"/>
      <c r="BB511" s="25"/>
      <c r="BC511" s="25"/>
      <c r="BD511" s="25"/>
      <c r="BE511" s="25"/>
      <c r="BF511" s="25"/>
      <c r="BG511" s="363"/>
    </row>
    <row r="512" spans="1:59" s="361" customFormat="1" x14ac:dyDescent="0.25">
      <c r="A512" s="186"/>
      <c r="B512" s="43"/>
      <c r="C512" s="186"/>
      <c r="D512" s="186"/>
      <c r="E512" s="187"/>
      <c r="F512" s="187"/>
      <c r="G512" s="25"/>
      <c r="H512" s="25"/>
      <c r="I512" s="25"/>
      <c r="J512" s="25"/>
      <c r="K512" s="22"/>
      <c r="L512" s="187"/>
      <c r="M512" s="187"/>
      <c r="N512" s="187"/>
      <c r="O512" s="25"/>
      <c r="P512" s="25"/>
      <c r="Q512" s="187"/>
      <c r="R512" s="25"/>
      <c r="S512" s="22"/>
      <c r="T512" s="187"/>
      <c r="U512" s="25"/>
      <c r="V512" s="25"/>
      <c r="W512" s="25"/>
      <c r="X512" s="25"/>
      <c r="Y512" s="25"/>
      <c r="Z512" s="25"/>
      <c r="AA512" s="25"/>
      <c r="AB512" s="25"/>
      <c r="AC512" s="25"/>
      <c r="AD512" s="25"/>
      <c r="AE512" s="25"/>
      <c r="AF512" s="25"/>
      <c r="AG512" s="25"/>
      <c r="AH512" s="25"/>
      <c r="AI512" s="25"/>
      <c r="AJ512" s="25"/>
      <c r="AK512" s="25"/>
      <c r="AL512" s="25"/>
      <c r="AM512" s="25"/>
      <c r="AN512" s="25"/>
      <c r="AO512" s="25"/>
      <c r="AP512" s="25"/>
      <c r="AQ512" s="25"/>
      <c r="AR512" s="25"/>
      <c r="AS512" s="25"/>
      <c r="AT512" s="25"/>
      <c r="AU512" s="25"/>
      <c r="AV512" s="25"/>
      <c r="AW512" s="25"/>
      <c r="AX512" s="25"/>
      <c r="AY512" s="25"/>
      <c r="AZ512" s="25"/>
      <c r="BA512" s="25"/>
      <c r="BB512" s="25"/>
      <c r="BC512" s="25"/>
      <c r="BD512" s="25"/>
      <c r="BE512" s="25"/>
      <c r="BF512" s="25"/>
      <c r="BG512" s="363"/>
    </row>
    <row r="513" spans="1:59" s="361" customFormat="1" x14ac:dyDescent="0.25">
      <c r="A513" s="186"/>
      <c r="B513" s="43"/>
      <c r="C513" s="186"/>
      <c r="D513" s="186"/>
      <c r="E513" s="187"/>
      <c r="F513" s="187"/>
      <c r="G513" s="25"/>
      <c r="H513" s="25"/>
      <c r="I513" s="25"/>
      <c r="J513" s="25"/>
      <c r="K513" s="22"/>
      <c r="L513" s="187"/>
      <c r="M513" s="187"/>
      <c r="N513" s="187"/>
      <c r="O513" s="25"/>
      <c r="P513" s="25"/>
      <c r="Q513" s="187"/>
      <c r="R513" s="25"/>
      <c r="S513" s="22"/>
      <c r="T513" s="187"/>
      <c r="U513" s="25"/>
      <c r="V513" s="25"/>
      <c r="W513" s="25"/>
      <c r="X513" s="25"/>
      <c r="Y513" s="25"/>
      <c r="Z513" s="25"/>
      <c r="AA513" s="25"/>
      <c r="AB513" s="25"/>
      <c r="AC513" s="25"/>
      <c r="AD513" s="25"/>
      <c r="AE513" s="25"/>
      <c r="AF513" s="25"/>
      <c r="AG513" s="25"/>
      <c r="AH513" s="25"/>
      <c r="AI513" s="25"/>
      <c r="AJ513" s="25"/>
      <c r="AK513" s="25"/>
      <c r="AL513" s="25"/>
      <c r="AM513" s="25"/>
      <c r="AN513" s="25"/>
      <c r="AO513" s="25"/>
      <c r="AP513" s="25"/>
      <c r="AQ513" s="25"/>
      <c r="AR513" s="25"/>
      <c r="AS513" s="25"/>
      <c r="AT513" s="25"/>
      <c r="AU513" s="25"/>
      <c r="AV513" s="25"/>
      <c r="AW513" s="25"/>
      <c r="AX513" s="25"/>
      <c r="AY513" s="25"/>
      <c r="AZ513" s="25"/>
      <c r="BA513" s="25"/>
      <c r="BB513" s="25"/>
      <c r="BC513" s="25"/>
      <c r="BD513" s="25"/>
      <c r="BE513" s="25"/>
      <c r="BF513" s="25"/>
      <c r="BG513" s="363"/>
    </row>
    <row r="514" spans="1:59" s="361" customFormat="1" x14ac:dyDescent="0.25">
      <c r="A514" s="186"/>
      <c r="B514" s="43"/>
      <c r="C514" s="186"/>
      <c r="D514" s="186"/>
      <c r="E514" s="187"/>
      <c r="F514" s="187"/>
      <c r="G514" s="25"/>
      <c r="H514" s="25"/>
      <c r="I514" s="25"/>
      <c r="J514" s="25"/>
      <c r="K514" s="22"/>
      <c r="L514" s="187"/>
      <c r="M514" s="187"/>
      <c r="N514" s="187"/>
      <c r="O514" s="25"/>
      <c r="P514" s="25"/>
      <c r="Q514" s="187"/>
      <c r="R514" s="25"/>
      <c r="S514" s="22"/>
      <c r="T514" s="187"/>
      <c r="U514" s="25"/>
      <c r="V514" s="25"/>
      <c r="W514" s="25"/>
      <c r="X514" s="25"/>
      <c r="Y514" s="25"/>
      <c r="Z514" s="25"/>
      <c r="AA514" s="25"/>
      <c r="AB514" s="25"/>
      <c r="AC514" s="25"/>
      <c r="AD514" s="25"/>
      <c r="AE514" s="25"/>
      <c r="AF514" s="25"/>
      <c r="AG514" s="25"/>
      <c r="AH514" s="25"/>
      <c r="AI514" s="25"/>
      <c r="AJ514" s="25"/>
      <c r="AK514" s="25"/>
      <c r="AL514" s="25"/>
      <c r="AM514" s="25"/>
      <c r="AN514" s="25"/>
      <c r="AO514" s="25"/>
      <c r="AP514" s="25"/>
      <c r="AQ514" s="25"/>
      <c r="AR514" s="25"/>
      <c r="AS514" s="25"/>
      <c r="AT514" s="25"/>
      <c r="AU514" s="25"/>
      <c r="AV514" s="25"/>
      <c r="AW514" s="25"/>
      <c r="AX514" s="25"/>
      <c r="AY514" s="25"/>
      <c r="AZ514" s="25"/>
      <c r="BA514" s="25"/>
      <c r="BB514" s="25"/>
      <c r="BC514" s="25"/>
      <c r="BD514" s="25"/>
      <c r="BE514" s="25"/>
      <c r="BF514" s="25"/>
      <c r="BG514" s="363"/>
    </row>
    <row r="515" spans="1:59" s="361" customFormat="1" x14ac:dyDescent="0.25">
      <c r="A515" s="186"/>
      <c r="B515" s="43"/>
      <c r="C515" s="186"/>
      <c r="D515" s="186"/>
      <c r="E515" s="187"/>
      <c r="F515" s="187"/>
      <c r="G515" s="25"/>
      <c r="H515" s="25"/>
      <c r="I515" s="25"/>
      <c r="J515" s="25"/>
      <c r="K515" s="22"/>
      <c r="L515" s="187"/>
      <c r="M515" s="187"/>
      <c r="N515" s="187"/>
      <c r="O515" s="25"/>
      <c r="P515" s="25"/>
      <c r="Q515" s="187"/>
      <c r="R515" s="25"/>
      <c r="S515" s="22"/>
      <c r="T515" s="187"/>
      <c r="U515" s="25"/>
      <c r="V515" s="25"/>
      <c r="W515" s="25"/>
      <c r="X515" s="25"/>
      <c r="Y515" s="25"/>
      <c r="Z515" s="25"/>
      <c r="AA515" s="25"/>
      <c r="AB515" s="25"/>
      <c r="AC515" s="25"/>
      <c r="AD515" s="25"/>
      <c r="AE515" s="25"/>
      <c r="AF515" s="25"/>
      <c r="AG515" s="25"/>
      <c r="AH515" s="25"/>
      <c r="AI515" s="25"/>
      <c r="AJ515" s="25"/>
      <c r="AK515" s="25"/>
      <c r="AL515" s="25"/>
      <c r="AM515" s="25"/>
      <c r="AN515" s="25"/>
      <c r="AO515" s="25"/>
      <c r="AP515" s="25"/>
      <c r="AQ515" s="25"/>
      <c r="AR515" s="25"/>
      <c r="AS515" s="25"/>
      <c r="AT515" s="25"/>
      <c r="AU515" s="25"/>
      <c r="AV515" s="25"/>
      <c r="AW515" s="25"/>
      <c r="AX515" s="25"/>
      <c r="AY515" s="25"/>
      <c r="AZ515" s="25"/>
      <c r="BA515" s="25"/>
      <c r="BB515" s="25"/>
      <c r="BC515" s="25"/>
      <c r="BD515" s="25"/>
      <c r="BE515" s="25"/>
      <c r="BF515" s="25"/>
      <c r="BG515" s="363"/>
    </row>
  </sheetData>
  <mergeCells count="66">
    <mergeCell ref="AO5:AO6"/>
    <mergeCell ref="AP5:AP6"/>
    <mergeCell ref="AQ4:AR5"/>
    <mergeCell ref="AS4:AT5"/>
    <mergeCell ref="AU4:AU6"/>
    <mergeCell ref="BE4:BE5"/>
    <mergeCell ref="AV4:AX4"/>
    <mergeCell ref="AV5:AW5"/>
    <mergeCell ref="AX5:AX6"/>
    <mergeCell ref="AY4:AY6"/>
    <mergeCell ref="AZ5:BA5"/>
    <mergeCell ref="BB5:BC5"/>
    <mergeCell ref="AZ4:BC4"/>
    <mergeCell ref="AG5:AG6"/>
    <mergeCell ref="AH4:AL4"/>
    <mergeCell ref="AM4:AN4"/>
    <mergeCell ref="AM5:AM6"/>
    <mergeCell ref="AN5:AN6"/>
    <mergeCell ref="T3:U3"/>
    <mergeCell ref="T4:T6"/>
    <mergeCell ref="U4:U6"/>
    <mergeCell ref="C5:C6"/>
    <mergeCell ref="E5:E6"/>
    <mergeCell ref="F5:F6"/>
    <mergeCell ref="G5:G6"/>
    <mergeCell ref="J5:J6"/>
    <mergeCell ref="H5:I5"/>
    <mergeCell ref="L5:L6"/>
    <mergeCell ref="M5:M6"/>
    <mergeCell ref="C3:D3"/>
    <mergeCell ref="D4:D6"/>
    <mergeCell ref="E4:F4"/>
    <mergeCell ref="E3:P3"/>
    <mergeCell ref="G4:J4"/>
    <mergeCell ref="AD5:AD6"/>
    <mergeCell ref="AE5:AE6"/>
    <mergeCell ref="AF4:AG4"/>
    <mergeCell ref="Q4:Q6"/>
    <mergeCell ref="R4:R6"/>
    <mergeCell ref="W4:X4"/>
    <mergeCell ref="S4:S6"/>
    <mergeCell ref="W5:W6"/>
    <mergeCell ref="X5:X6"/>
    <mergeCell ref="Z4:AA4"/>
    <mergeCell ref="Y4:Y6"/>
    <mergeCell ref="Z5:Z6"/>
    <mergeCell ref="AA5:AA6"/>
    <mergeCell ref="AB5:AB6"/>
    <mergeCell ref="AC5:AC6"/>
    <mergeCell ref="AF5:AF6"/>
    <mergeCell ref="C1:BC2"/>
    <mergeCell ref="BD1:BE2"/>
    <mergeCell ref="BF1:BF2"/>
    <mergeCell ref="V3:V6"/>
    <mergeCell ref="BD3:BE3"/>
    <mergeCell ref="K4:K6"/>
    <mergeCell ref="N4:N6"/>
    <mergeCell ref="O4:O6"/>
    <mergeCell ref="P4:P6"/>
    <mergeCell ref="W3:BC3"/>
    <mergeCell ref="L4:M4"/>
    <mergeCell ref="Q3:S3"/>
    <mergeCell ref="BF3:BF6"/>
    <mergeCell ref="BD4:BD6"/>
    <mergeCell ref="AB4:AC4"/>
    <mergeCell ref="AD4:AE4"/>
  </mergeCells>
  <hyperlinks>
    <hyperlink ref="P7" r:id="rId1" xr:uid="{6F496C41-72D7-4007-9CDF-787BD9912145}"/>
    <hyperlink ref="P8" r:id="rId2" xr:uid="{C37145F4-632B-4797-9EF1-08DD0416F1BE}"/>
    <hyperlink ref="P9" r:id="rId3" xr:uid="{0DBD61F4-5D07-4476-9D4D-52B79DD4BDF5}"/>
    <hyperlink ref="P10" r:id="rId4" xr:uid="{52CF18D2-F9C4-4BD3-B371-ED4AA851263C}"/>
    <hyperlink ref="P11" r:id="rId5" xr:uid="{CC3178C5-55DE-4F14-9FAB-48C1C9234977}"/>
    <hyperlink ref="P12" r:id="rId6" xr:uid="{86FCB9B5-AB6A-451D-B240-0556996A76E5}"/>
    <hyperlink ref="P13" r:id="rId7" xr:uid="{1A0AB7B6-30A1-42E3-A56B-D39E8554575D}"/>
    <hyperlink ref="P14" r:id="rId8" xr:uid="{2D8A53EE-2997-4F01-BA5C-74EAA432ADE9}"/>
    <hyperlink ref="P15" r:id="rId9" xr:uid="{F2D73ABA-00EF-4A8F-AEC4-BA1995D0DB55}"/>
    <hyperlink ref="P16" r:id="rId10" xr:uid="{FD3274F9-590D-492E-8771-BE5B6CC55862}"/>
    <hyperlink ref="P17" r:id="rId11" xr:uid="{5A462B4E-C8CA-4FF5-8BB9-17C280BB7944}"/>
    <hyperlink ref="P18" r:id="rId12" xr:uid="{5AB522E1-5AB3-4BBD-B30D-34B00D8AF611}"/>
    <hyperlink ref="P19" r:id="rId13" xr:uid="{5216D99B-0535-460C-B29A-6F9A7F101F8C}"/>
    <hyperlink ref="P20" r:id="rId14" xr:uid="{05918C0E-7D43-4785-99B5-03BCE00B7F06}"/>
    <hyperlink ref="P21" r:id="rId15" xr:uid="{27DED215-FC27-4FCB-894D-98AC755FCD7A}"/>
    <hyperlink ref="P22" r:id="rId16" xr:uid="{BB52B8F0-6D86-4E45-8B6D-A1C0869DBBF5}"/>
    <hyperlink ref="P26" r:id="rId17" xr:uid="{F0426A09-F23D-4E64-8F32-B1E1E0236B50}"/>
    <hyperlink ref="P27" r:id="rId18" xr:uid="{2149DB40-48B6-43C2-A5A5-D895135CBBD2}"/>
    <hyperlink ref="P28" r:id="rId19" xr:uid="{A6587379-F901-47BE-8520-FBF0889FCD01}"/>
    <hyperlink ref="P29" r:id="rId20" xr:uid="{07EE0A6F-FF5E-442B-BCC6-25B89F0ED71E}"/>
    <hyperlink ref="P30" r:id="rId21" xr:uid="{D9D5307F-10B3-4020-82E2-A6C1A0A61A2D}"/>
    <hyperlink ref="P31" r:id="rId22" xr:uid="{E073037E-1057-4A76-9893-487D8B8BD505}"/>
  </hyperlinks>
  <pageMargins left="0.7" right="0.7" top="0.75" bottom="0.75" header="0.3" footer="0.3"/>
  <pageSetup orientation="portrait" r:id="rId23"/>
  <legacyDrawing r:id="rId2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2A1B1-F654-4EBA-B0C3-9E1BF6138391}">
  <sheetPr>
    <tabColor theme="8" tint="0.39997558519241921"/>
  </sheetPr>
  <dimension ref="A1:AT454"/>
  <sheetViews>
    <sheetView showGridLines="0" zoomScale="90" zoomScaleNormal="90" workbookViewId="0">
      <selection activeCell="AR6" sqref="AR6"/>
    </sheetView>
  </sheetViews>
  <sheetFormatPr baseColWidth="10" defaultRowHeight="15" x14ac:dyDescent="0.25"/>
  <cols>
    <col min="1" max="1" width="10.5703125" style="186" customWidth="1"/>
    <col min="2" max="2" width="11.42578125" style="43"/>
    <col min="3" max="10" width="6.7109375" style="186" customWidth="1"/>
    <col min="11" max="11" width="6.42578125" style="186" customWidth="1"/>
    <col min="12" max="12" width="6.140625" style="186" customWidth="1"/>
    <col min="13" max="13" width="23.5703125" style="157" bestFit="1" customWidth="1"/>
    <col min="14" max="23" width="6.7109375" style="186" customWidth="1"/>
    <col min="24" max="25" width="11.28515625" style="186" bestFit="1" customWidth="1"/>
    <col min="26" max="34" width="6.7109375" style="186" customWidth="1"/>
    <col min="35" max="35" width="19.42578125" style="186" customWidth="1"/>
    <col min="36" max="42" width="6.7109375" style="186" customWidth="1"/>
    <col min="43" max="43" width="75.140625" style="361" customWidth="1"/>
    <col min="44" max="44" width="181.28515625" style="361" customWidth="1"/>
    <col min="45" max="45" width="150" style="361" customWidth="1"/>
    <col min="46" max="46" width="82.5703125" style="361" customWidth="1"/>
    <col min="47" max="16384" width="11.42578125" style="186"/>
  </cols>
  <sheetData>
    <row r="1" spans="1:46" s="42" customFormat="1" ht="15.75" thickTop="1" x14ac:dyDescent="0.25">
      <c r="B1" s="43"/>
      <c r="C1" s="817" t="s">
        <v>1320</v>
      </c>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30"/>
      <c r="AQ1" s="353"/>
      <c r="AR1" s="354"/>
      <c r="AS1" s="354"/>
      <c r="AT1" s="354"/>
    </row>
    <row r="2" spans="1:46" s="42" customFormat="1" x14ac:dyDescent="0.25">
      <c r="B2" s="43"/>
      <c r="C2" s="820"/>
      <c r="D2" s="821"/>
      <c r="E2" s="821"/>
      <c r="F2" s="821"/>
      <c r="G2" s="821"/>
      <c r="H2" s="821"/>
      <c r="I2" s="821"/>
      <c r="J2" s="821"/>
      <c r="K2" s="821"/>
      <c r="L2" s="821"/>
      <c r="M2" s="821"/>
      <c r="N2" s="821"/>
      <c r="O2" s="821"/>
      <c r="P2" s="821"/>
      <c r="Q2" s="821"/>
      <c r="R2" s="821"/>
      <c r="S2" s="821"/>
      <c r="T2" s="821"/>
      <c r="U2" s="821"/>
      <c r="V2" s="821"/>
      <c r="W2" s="821"/>
      <c r="X2" s="821"/>
      <c r="Y2" s="821"/>
      <c r="Z2" s="821"/>
      <c r="AA2" s="821"/>
      <c r="AB2" s="821"/>
      <c r="AC2" s="821"/>
      <c r="AD2" s="821"/>
      <c r="AE2" s="821"/>
      <c r="AF2" s="821"/>
      <c r="AG2" s="821"/>
      <c r="AH2" s="821"/>
      <c r="AI2" s="821"/>
      <c r="AJ2" s="821"/>
      <c r="AK2" s="821"/>
      <c r="AL2" s="821"/>
      <c r="AM2" s="821"/>
      <c r="AN2" s="821"/>
      <c r="AO2" s="821"/>
      <c r="AP2" s="831"/>
      <c r="AQ2" s="353"/>
      <c r="AR2" s="354"/>
      <c r="AS2" s="354"/>
      <c r="AT2" s="354"/>
    </row>
    <row r="3" spans="1:46" s="354" customFormat="1" ht="33.75" customHeight="1" x14ac:dyDescent="0.2">
      <c r="B3" s="364"/>
      <c r="C3" s="959" t="s">
        <v>213</v>
      </c>
      <c r="D3" s="960"/>
      <c r="E3" s="960" t="s">
        <v>313</v>
      </c>
      <c r="F3" s="960"/>
      <c r="G3" s="960" t="s">
        <v>103</v>
      </c>
      <c r="H3" s="960"/>
      <c r="I3" s="960" t="s">
        <v>104</v>
      </c>
      <c r="J3" s="960"/>
      <c r="K3" s="961" t="s">
        <v>32</v>
      </c>
      <c r="L3" s="962"/>
      <c r="M3" s="963" t="s">
        <v>405</v>
      </c>
      <c r="N3" s="948" t="s">
        <v>35</v>
      </c>
      <c r="O3" s="949"/>
      <c r="P3" s="945" t="s">
        <v>36</v>
      </c>
      <c r="Q3" s="946"/>
      <c r="R3" s="969"/>
      <c r="S3" s="961" t="s">
        <v>51</v>
      </c>
      <c r="T3" s="965"/>
      <c r="U3" s="962"/>
      <c r="V3" s="948" t="s">
        <v>530</v>
      </c>
      <c r="W3" s="949"/>
      <c r="X3" s="948" t="s">
        <v>1373</v>
      </c>
      <c r="Y3" s="949"/>
      <c r="Z3" s="960" t="s">
        <v>39</v>
      </c>
      <c r="AA3" s="960"/>
      <c r="AB3" s="960" t="s">
        <v>214</v>
      </c>
      <c r="AC3" s="960"/>
      <c r="AD3" s="948" t="s">
        <v>227</v>
      </c>
      <c r="AE3" s="975"/>
      <c r="AF3" s="975"/>
      <c r="AG3" s="975"/>
      <c r="AH3" s="949"/>
      <c r="AI3" s="972" t="s">
        <v>193</v>
      </c>
      <c r="AJ3" s="948" t="s">
        <v>398</v>
      </c>
      <c r="AK3" s="949"/>
      <c r="AL3" s="948" t="s">
        <v>1319</v>
      </c>
      <c r="AM3" s="949"/>
      <c r="AN3" s="945" t="s">
        <v>39</v>
      </c>
      <c r="AO3" s="946"/>
      <c r="AP3" s="947"/>
      <c r="AQ3" s="353"/>
    </row>
    <row r="4" spans="1:46" s="354" customFormat="1" ht="9.75" customHeight="1" x14ac:dyDescent="0.2">
      <c r="B4" s="364"/>
      <c r="C4" s="957" t="s">
        <v>523</v>
      </c>
      <c r="D4" s="958" t="s">
        <v>540</v>
      </c>
      <c r="E4" s="958" t="s">
        <v>534</v>
      </c>
      <c r="F4" s="958" t="s">
        <v>540</v>
      </c>
      <c r="G4" s="958" t="s">
        <v>535</v>
      </c>
      <c r="H4" s="958" t="s">
        <v>540</v>
      </c>
      <c r="I4" s="958" t="s">
        <v>536</v>
      </c>
      <c r="J4" s="958" t="s">
        <v>540</v>
      </c>
      <c r="K4" s="966" t="s">
        <v>63</v>
      </c>
      <c r="L4" s="966" t="s">
        <v>529</v>
      </c>
      <c r="M4" s="964"/>
      <c r="N4" s="955" t="s">
        <v>528</v>
      </c>
      <c r="O4" s="955" t="s">
        <v>540</v>
      </c>
      <c r="P4" s="966" t="s">
        <v>56</v>
      </c>
      <c r="Q4" s="966" t="s">
        <v>1339</v>
      </c>
      <c r="R4" s="966" t="s">
        <v>540</v>
      </c>
      <c r="S4" s="966" t="s">
        <v>537</v>
      </c>
      <c r="T4" s="966" t="s">
        <v>1372</v>
      </c>
      <c r="U4" s="966" t="s">
        <v>529</v>
      </c>
      <c r="V4" s="966" t="s">
        <v>539</v>
      </c>
      <c r="W4" s="966" t="s">
        <v>538</v>
      </c>
      <c r="X4" s="970"/>
      <c r="Y4" s="971"/>
      <c r="Z4" s="950" t="s">
        <v>526</v>
      </c>
      <c r="AA4" s="950" t="s">
        <v>540</v>
      </c>
      <c r="AB4" s="950" t="s">
        <v>527</v>
      </c>
      <c r="AC4" s="950" t="s">
        <v>540</v>
      </c>
      <c r="AD4" s="976" t="s">
        <v>1376</v>
      </c>
      <c r="AE4" s="976" t="s">
        <v>118</v>
      </c>
      <c r="AF4" s="976" t="s">
        <v>1377</v>
      </c>
      <c r="AG4" s="976" t="s">
        <v>1378</v>
      </c>
      <c r="AH4" s="966" t="s">
        <v>540</v>
      </c>
      <c r="AI4" s="973"/>
      <c r="AJ4" s="955" t="s">
        <v>1347</v>
      </c>
      <c r="AK4" s="955" t="s">
        <v>540</v>
      </c>
      <c r="AL4" s="955" t="s">
        <v>1371</v>
      </c>
      <c r="AM4" s="955" t="s">
        <v>540</v>
      </c>
      <c r="AN4" s="955" t="s">
        <v>603</v>
      </c>
      <c r="AO4" s="953" t="s">
        <v>1374</v>
      </c>
      <c r="AP4" s="951" t="s">
        <v>1375</v>
      </c>
      <c r="AQ4" s="353"/>
    </row>
    <row r="5" spans="1:46" s="354" customFormat="1" ht="60" customHeight="1" x14ac:dyDescent="0.2">
      <c r="B5" s="364"/>
      <c r="C5" s="957"/>
      <c r="D5" s="958"/>
      <c r="E5" s="958"/>
      <c r="F5" s="958"/>
      <c r="G5" s="958"/>
      <c r="H5" s="958"/>
      <c r="I5" s="958"/>
      <c r="J5" s="958"/>
      <c r="K5" s="967"/>
      <c r="L5" s="967"/>
      <c r="M5" s="964"/>
      <c r="N5" s="956"/>
      <c r="O5" s="956"/>
      <c r="P5" s="968"/>
      <c r="Q5" s="968"/>
      <c r="R5" s="967"/>
      <c r="S5" s="967"/>
      <c r="T5" s="968"/>
      <c r="U5" s="967"/>
      <c r="V5" s="967"/>
      <c r="W5" s="967"/>
      <c r="X5" s="556" t="s">
        <v>531</v>
      </c>
      <c r="Y5" s="556" t="s">
        <v>532</v>
      </c>
      <c r="Z5" s="950"/>
      <c r="AA5" s="950"/>
      <c r="AB5" s="950"/>
      <c r="AC5" s="950"/>
      <c r="AD5" s="977"/>
      <c r="AE5" s="977"/>
      <c r="AF5" s="977"/>
      <c r="AG5" s="977"/>
      <c r="AH5" s="968"/>
      <c r="AI5" s="974"/>
      <c r="AJ5" s="956"/>
      <c r="AK5" s="956"/>
      <c r="AL5" s="956"/>
      <c r="AM5" s="956"/>
      <c r="AN5" s="956"/>
      <c r="AO5" s="954"/>
      <c r="AP5" s="952"/>
      <c r="AQ5" s="365" t="s">
        <v>625</v>
      </c>
      <c r="AR5" s="354" t="s">
        <v>22</v>
      </c>
      <c r="AS5" s="354" t="s">
        <v>624</v>
      </c>
      <c r="AT5" s="355" t="s">
        <v>23</v>
      </c>
    </row>
    <row r="6" spans="1:46" s="188" customFormat="1" x14ac:dyDescent="0.25">
      <c r="A6" s="70"/>
      <c r="B6" s="43"/>
      <c r="C6" s="399">
        <v>1</v>
      </c>
      <c r="D6" s="44"/>
      <c r="E6" s="46">
        <v>1</v>
      </c>
      <c r="F6" s="44"/>
      <c r="G6" s="44"/>
      <c r="H6" s="46">
        <v>1</v>
      </c>
      <c r="I6" s="46"/>
      <c r="J6" s="64">
        <v>1</v>
      </c>
      <c r="K6" s="191"/>
      <c r="L6" s="191">
        <v>1</v>
      </c>
      <c r="M6" s="153"/>
      <c r="N6" s="191">
        <v>1</v>
      </c>
      <c r="O6" s="191"/>
      <c r="P6" s="191">
        <v>1</v>
      </c>
      <c r="Q6" s="191"/>
      <c r="R6" s="191"/>
      <c r="S6" s="191"/>
      <c r="T6" s="191"/>
      <c r="U6" s="191">
        <v>1</v>
      </c>
      <c r="V6" s="191"/>
      <c r="W6" s="191">
        <v>1</v>
      </c>
      <c r="X6" s="158"/>
      <c r="Y6" s="158"/>
      <c r="Z6" s="147">
        <v>1</v>
      </c>
      <c r="AA6" s="147"/>
      <c r="AB6" s="44">
        <v>1</v>
      </c>
      <c r="AC6" s="147"/>
      <c r="AD6" s="191"/>
      <c r="AE6" s="147"/>
      <c r="AF6" s="191"/>
      <c r="AG6" s="191"/>
      <c r="AH6" s="191">
        <v>1</v>
      </c>
      <c r="AI6" s="191"/>
      <c r="AJ6" s="191"/>
      <c r="AK6" s="191">
        <v>1</v>
      </c>
      <c r="AL6" s="191">
        <v>1</v>
      </c>
      <c r="AM6" s="191"/>
      <c r="AN6" s="191"/>
      <c r="AO6" s="44">
        <v>1</v>
      </c>
      <c r="AP6" s="392"/>
      <c r="AQ6" s="356" t="s">
        <v>1379</v>
      </c>
      <c r="AR6" s="577" t="str">
        <f>CONCATENATE("Validar funcionalidad Reasignar Casos con los valores ",IF(C6=1,$C$3," ")," ",IF(C6=1,$C$4," ")," ",IF(E6=1,$E$3,"")," ",IF(E6=1,$E$4),"",IF(G6=1,$G$3,""),"",IF(G6=1,$G$4,"")," ",IF(I6=1,$I$3,"")," ",IF(I6=1,$I$4,"")," ",IF(K6=1,$K$3,""),"",IF(K6=1,$K$4,"")," ",IF(N6=1,$N$3,"")," ",IF(N6=1,$N$4,"")," ",IF(P6=1,$P$3,"")," ",IF(P6=1,$P$4,"")," ",IF(Q6=1,$Q$4,""),"",IF(S6=1,$S$3,"")," ",IF(S6=1,$S$4,"")," ",IF(T6=1,$T$4,""),"",IF(V6=1,$V$3,"")," ",IF(V6=1,$V$4,""),"",IF(W6=1,$V$3,"")," ",IF(W6=1,$W$4,"")," ",IF(Z6=1,$Z$3,"")," ",IF(AB6=1,$AB$3,"")," ",IF(AD6=1,$AD$3,"")," ",IF(AD6=1,$AD$4,""),"",IF(AE6=1,$AD$3:$AG$3,""),"",IF(AE6=1,$AE$4,""),"",IF(AF6=1,$AF$4,""),"",IF(AG6=1,$AG$4,"")," ",IF(AJ6=1,$AJ$3,""),"",IF(AJ6=1,$AJ$4,""),"",IF(AL6=1,$AL$3,"")," ",IF(AL6=1,$AL$4,"")," ",IF(AM6=1,$AM$4,"")," ",IF(AN6=1,$AN$3,""),"Al ",IF(AN6=1,$AN$4,"")," ",IF(AO6=1,$AN$3,"")," ",IF(AO6=1,$AO$4,"")," ",IF(AP6=1,$AP$4,"")," y demás valores por defecto, en Todos y en blanco")</f>
        <v>Validar funcionalidad Reasignar Casos con los valores Distribuidor CIDEF S.A Tipo Vehículo AUTOMOVIL    Sucursal MALL ALAMEDA Estado Op. Solicitud    Filtro Fecha Última Modificación Vendedor Ejecutivo   Reasignar UN VALOR  Al  Vendedor ALEJANDRO NOVA  y demás valores por defecto, en Todos y en blanco</v>
      </c>
      <c r="AS6" s="357"/>
      <c r="AT6" s="357" t="s">
        <v>1340</v>
      </c>
    </row>
    <row r="7" spans="1:46" s="188" customFormat="1" x14ac:dyDescent="0.25">
      <c r="A7" s="70"/>
      <c r="B7" s="43"/>
      <c r="C7" s="399">
        <v>1</v>
      </c>
      <c r="D7" s="44"/>
      <c r="E7" s="46">
        <v>1</v>
      </c>
      <c r="F7" s="44"/>
      <c r="G7" s="44"/>
      <c r="H7" s="46">
        <v>1</v>
      </c>
      <c r="I7" s="46"/>
      <c r="J7" s="64">
        <v>1</v>
      </c>
      <c r="K7" s="191"/>
      <c r="L7" s="191">
        <v>1</v>
      </c>
      <c r="M7" s="153"/>
      <c r="N7" s="191">
        <v>1</v>
      </c>
      <c r="O7" s="191"/>
      <c r="P7" s="191">
        <v>1</v>
      </c>
      <c r="Q7" s="191"/>
      <c r="R7" s="191"/>
      <c r="S7" s="191"/>
      <c r="T7" s="191"/>
      <c r="U7" s="191">
        <v>1</v>
      </c>
      <c r="V7" s="191"/>
      <c r="W7" s="191">
        <v>1</v>
      </c>
      <c r="X7" s="158"/>
      <c r="Y7" s="158"/>
      <c r="Z7" s="147">
        <v>1</v>
      </c>
      <c r="AA7" s="147"/>
      <c r="AB7" s="44">
        <v>1</v>
      </c>
      <c r="AC7" s="147"/>
      <c r="AD7" s="191"/>
      <c r="AE7" s="147"/>
      <c r="AF7" s="191"/>
      <c r="AG7" s="191"/>
      <c r="AH7" s="191">
        <v>1</v>
      </c>
      <c r="AI7" s="191"/>
      <c r="AJ7" s="191"/>
      <c r="AK7" s="191">
        <v>1</v>
      </c>
      <c r="AL7" s="191"/>
      <c r="AM7" s="191">
        <v>1</v>
      </c>
      <c r="AN7" s="191"/>
      <c r="AO7" s="44">
        <v>1</v>
      </c>
      <c r="AP7" s="392"/>
      <c r="AQ7" s="356" t="s">
        <v>1380</v>
      </c>
      <c r="AR7" s="577" t="str">
        <f>CONCATENATE("Validar funcionalidad Reasignar Casos con los valores ",IF(C7=1,$C$3," ")," ",IF(C7=1,$C$4," ")," ",IF(E7=1,$E$3,"")," ",IF(E7=1,$E$4),"",IF(G7=1,$G$3,""),"",IF(G7=1,$G$4,"")," ",IF(I7=1,$I$3,"")," ",IF(I7=1,$I$4,"")," ",IF(K7=1,$K$3,""),"",IF(K7=1,$K$4,"")," ",IF(N7=1,$N$3,"")," ",IF(N7=1,$N$4,"")," ",IF(P7=1,$P$3,"")," ",IF(P7=1,$P$4,"")," ",IF(Q7=1,$Q$4,""),"",IF(S7=1,$S$3,"")," ",IF(S7=1,$S$4,"")," ",IF(T7=1,$T$4,""),"",IF(V7=1,$V$3,"")," ",IF(V7=1,$V$4,""),"",IF(W7=1,$V$3,"")," ",IF(W7=1,$W$4,"")," ",IF(Z7=1,$Z$3,"")," ",IF(AB7=1,$AB$3,"")," ",IF(AD7=1,$AD$3,"")," ",IF(AD7=1,$AD$4,""),"",IF(AE7=1,$AD$3,""),"",IF(AE7=1,$AE$4,""),"",IF(AF7=1,$AF$4,""),"",IF(AG7=1,$AG$4,"")," ",IF(AJ7=1,$AJ$3,""),"",IF(AJ7=1,$AJ$4,""),"",IF(AL7=1,$AL$3,""),"",IF(AL7=1,$AL$4,"")," ",IF(AM7=1,$AL$3,"")," ",IF(AM7=1,$AM$4,"")," Al ",IF(AN7=1,$AN$3,"")," ",IF(AN7=1,$AN$4,"")," ",IF(AO7=1,$AN$3,"")," ",IF(AO7=1,$AO$4,"")," ",IF(AP7=1,$AP$4,"")," y demás valores por defecto, en Todos y en blanco")</f>
        <v>Validar funcionalidad Reasignar Casos con los valores Distribuidor CIDEF S.A Tipo Vehículo AUTOMOVIL    Sucursal MALL ALAMEDA Estado Op. Solicitud    Filtro Fecha Última Modificación Vendedor Ejecutivo    Reasignar TODOS Al   Vendedor ALEJANDRO NOVA  y demás valores por defecto, en Todos y en blanco</v>
      </c>
      <c r="AS7" s="357"/>
      <c r="AT7" s="357" t="s">
        <v>1077</v>
      </c>
    </row>
    <row r="8" spans="1:46" s="188" customFormat="1" x14ac:dyDescent="0.25">
      <c r="A8" s="70"/>
      <c r="B8" s="43"/>
      <c r="C8" s="399">
        <v>1</v>
      </c>
      <c r="D8" s="44"/>
      <c r="E8" s="46">
        <v>1</v>
      </c>
      <c r="F8" s="44"/>
      <c r="G8" s="44"/>
      <c r="H8" s="46">
        <v>1</v>
      </c>
      <c r="I8" s="46"/>
      <c r="J8" s="64">
        <v>1</v>
      </c>
      <c r="K8" s="191"/>
      <c r="L8" s="191">
        <v>1</v>
      </c>
      <c r="M8" s="153"/>
      <c r="N8" s="191">
        <v>1</v>
      </c>
      <c r="O8" s="191"/>
      <c r="P8" s="191"/>
      <c r="Q8" s="191">
        <v>1</v>
      </c>
      <c r="R8" s="191"/>
      <c r="S8" s="191"/>
      <c r="T8" s="191"/>
      <c r="U8" s="191">
        <v>1</v>
      </c>
      <c r="V8" s="191"/>
      <c r="W8" s="191">
        <v>1</v>
      </c>
      <c r="X8" s="158"/>
      <c r="Y8" s="158"/>
      <c r="Z8" s="147">
        <v>1</v>
      </c>
      <c r="AA8" s="147"/>
      <c r="AB8" s="44">
        <v>1</v>
      </c>
      <c r="AC8" s="147"/>
      <c r="AD8" s="191"/>
      <c r="AE8" s="147"/>
      <c r="AF8" s="191"/>
      <c r="AG8" s="191"/>
      <c r="AH8" s="191">
        <v>1</v>
      </c>
      <c r="AI8" s="191"/>
      <c r="AJ8" s="191"/>
      <c r="AK8" s="191">
        <v>1</v>
      </c>
      <c r="AL8" s="191">
        <v>1</v>
      </c>
      <c r="AM8" s="191"/>
      <c r="AN8" s="191"/>
      <c r="AO8" s="44">
        <v>1</v>
      </c>
      <c r="AP8" s="392"/>
      <c r="AQ8" s="356" t="s">
        <v>1381</v>
      </c>
      <c r="AR8" s="577" t="str">
        <f>CONCATENATE("Validar funcionalidad Reasignar Casos con los valores ",IF(C8=1,$C$3," ")," ",IF(C8=1,$C$4," ")," ",IF(E8=1,$E$3,"")," ",IF(E8=1,$E$4),"",IF(G8=1,$G$3,""),"",IF(G8=1,$G$4,"")," ",IF(I8=1,$I$3,"")," ",IF(I8=1,$I$4,"")," ",IF(K8=1,$K$3,""),"",IF(K8=1,$K$4,"")," ",IF(N8=1,$N$3,"")," ",IF(N8=1,$N$4,"")," ",IF(P8=1,$P$3,"")," ",IF(P8=1,$P$4,"")," ",IF(Q8=1,$Q$4,""),"",IF(S8=1,$S$3,"")," ",IF(S8=1,$S$4,"")," ",IF(T8=1,$T$4,""),"",IF(V8=1,$V$3,"")," ",IF(V8=1,$V$4,""),"",IF(W8=1,$V$3,"")," ",IF(W8=1,$W$4,"")," ",IF(Z8=1,$Z$3,"")," ",IF(AB8=1,$AB$3,"")," ",IF(AD8=1,$AD$3,"")," ",IF(AD8=1,$AD$4,""),"",IF(AE8=1,$AD$3,""),"",IF(AE8=1,$AE$4,""),"",IF(AF8=1,$AF$4,""),"",IF(AG8=1,$AG$4,"")," ",IF(AJ8=1,$AJ$3,""),"",IF(AJ8=1,$AJ$4,""),"",IF(AL8=1,$AL$3,""),"",IF(AL8=1,$AL$4,""),"",IF(AM8=1,$AL$3,"")," ",IF(AM8=1,$AM$4,"")," Al ",IF(AN8=1,$AN$3,"")," ",IF(AN8=1,$AN$4,"")," ",IF(AO8=1,$AN$3,"")," ",IF(AO8=1,$AO$4,"")," ",IF(AP8=1,$AP$4,"")," y demás valores por defecto, en Todos y en blanco")</f>
        <v>Validar funcionalidad Reasignar Casos con los valores Distribuidor CIDEF S.A Tipo Vehículo AUTOMOVIL    Sucursal MALL ALAMEDA   Aprobada   Filtro Fecha Última Modificación Vendedor Ejecutivo   ReasignarUN VALOR  Al   Vendedor ALEJANDRO NOVA  y demás valores por defecto, en Todos y en blanco</v>
      </c>
      <c r="AS8" s="357"/>
      <c r="AT8" s="357" t="s">
        <v>1340</v>
      </c>
    </row>
    <row r="9" spans="1:46" s="188" customFormat="1" x14ac:dyDescent="0.25">
      <c r="A9" s="70"/>
      <c r="B9" s="43"/>
      <c r="C9" s="399">
        <v>1</v>
      </c>
      <c r="D9" s="44"/>
      <c r="E9" s="46">
        <v>1</v>
      </c>
      <c r="F9" s="44"/>
      <c r="G9" s="44"/>
      <c r="H9" s="46">
        <v>1</v>
      </c>
      <c r="I9" s="46"/>
      <c r="J9" s="64">
        <v>1</v>
      </c>
      <c r="K9" s="191"/>
      <c r="L9" s="191">
        <v>1</v>
      </c>
      <c r="M9" s="153"/>
      <c r="N9" s="191">
        <v>1</v>
      </c>
      <c r="O9" s="191"/>
      <c r="P9" s="191"/>
      <c r="Q9" s="191">
        <v>1</v>
      </c>
      <c r="R9" s="191"/>
      <c r="S9" s="191"/>
      <c r="T9" s="191"/>
      <c r="U9" s="191">
        <v>1</v>
      </c>
      <c r="V9" s="191"/>
      <c r="W9" s="191">
        <v>1</v>
      </c>
      <c r="X9" s="158"/>
      <c r="Y9" s="158"/>
      <c r="Z9" s="147">
        <v>1</v>
      </c>
      <c r="AA9" s="147"/>
      <c r="AB9" s="44">
        <v>1</v>
      </c>
      <c r="AC9" s="147"/>
      <c r="AD9" s="191"/>
      <c r="AE9" s="147"/>
      <c r="AF9" s="191"/>
      <c r="AG9" s="191"/>
      <c r="AH9" s="191">
        <v>1</v>
      </c>
      <c r="AI9" s="191"/>
      <c r="AJ9" s="191"/>
      <c r="AK9" s="191">
        <v>1</v>
      </c>
      <c r="AL9" s="191"/>
      <c r="AM9" s="191">
        <v>1</v>
      </c>
      <c r="AN9" s="191"/>
      <c r="AO9" s="44">
        <v>1</v>
      </c>
      <c r="AP9" s="392"/>
      <c r="AQ9" s="356" t="s">
        <v>1382</v>
      </c>
      <c r="AR9" s="577" t="str">
        <f>CONCATENATE("Validar funcionalidad Reasignar Casos con los valores ",IF(C9=1,$C$3," ")," ",IF(C9=1,$C$4," ")," ",IF(E9=1,$E$3,"")," ",IF(E9=1,$E$4),"",IF(G9=1,$G$3,""),"",IF(G9=1,$G$4,"")," ",IF(I9=1,$I$3,"")," ",IF(I9=1,$I$4,"")," ",IF(K9=1,$K$3,""),"",IF(K9=1,$K$4,"")," ",IF(N9=1,$N$3,"")," ",IF(N9=1,$N$4,"")," ",IF(P9=1,$P$3,"")," ",IF(P9=1,$P$4,"")," ",IF(Q9=1,$Q$4,""),"",IF(S9=1,$S$3,"")," ",IF(S9=1,$S$4,"")," ",IF(T9=1,$T$4,""),"",IF(V9=1,$V$3,"")," ",IF(V9=1,$V$4,""),"",IF(W9=1,$V$3,"")," ",IF(W9=1,$W$4,"")," ",IF(Z9=1,$Z$3,"")," ",IF(AB9=1,$AB$3,"")," ",IF(AD9=1,$AD$3,"")," ",IF(AD9=1,$AD$4,""),"",IF(AE9=1,$AD$3,""),"",IF(AE9=1,$AE$4,""),"",IF(AF9=1,$AF$4,""),"",IF(AG9=1,$AG$4,"")," ",IF(AJ9=1,$AJ$3,""),"",IF(AJ9=1,$AJ$4,""),"",IF(AL9=1,$AL$3,""),"",IF(AL9=1,$AL$4,""),"",IF(AM9=1,$AL$3,"")," ",IF(AM9=1,$AM$4,"")," Al ",IF(AN9=1,$AN$3,"")," ",IF(AN9=1,$AN$4,"")," ",IF(AO9=1,$AN$3,"")," ",IF(AO9=1,$AO$4,"")," ",IF(AP9=1,$AP$4,"")," y demás valores por defecto, en Todos y en blanco")</f>
        <v>Validar funcionalidad Reasignar Casos con los valores Distribuidor CIDEF S.A Tipo Vehículo AUTOMOVIL    Sucursal MALL ALAMEDA   Aprobada   Filtro Fecha Última Modificación Vendedor Ejecutivo   Reasignar TODOS Al   Vendedor ALEJANDRO NOVA  y demás valores por defecto, en Todos y en blanco</v>
      </c>
      <c r="AS9" s="357"/>
      <c r="AT9" s="357" t="s">
        <v>1077</v>
      </c>
    </row>
    <row r="10" spans="1:46" s="188" customFormat="1" x14ac:dyDescent="0.25">
      <c r="A10" s="70"/>
      <c r="B10" s="43"/>
      <c r="C10" s="399">
        <v>1</v>
      </c>
      <c r="D10" s="44"/>
      <c r="E10" s="46">
        <v>1</v>
      </c>
      <c r="F10" s="44"/>
      <c r="G10" s="44"/>
      <c r="H10" s="46">
        <v>1</v>
      </c>
      <c r="I10" s="46"/>
      <c r="J10" s="64">
        <v>1</v>
      </c>
      <c r="K10" s="191"/>
      <c r="L10" s="191">
        <v>1</v>
      </c>
      <c r="M10" s="153"/>
      <c r="N10" s="191">
        <v>1</v>
      </c>
      <c r="O10" s="191"/>
      <c r="P10" s="191"/>
      <c r="Q10" s="191"/>
      <c r="R10" s="191">
        <v>1</v>
      </c>
      <c r="S10" s="191"/>
      <c r="T10" s="191"/>
      <c r="U10" s="191">
        <v>1</v>
      </c>
      <c r="V10" s="191"/>
      <c r="W10" s="191">
        <v>1</v>
      </c>
      <c r="X10" s="158"/>
      <c r="Y10" s="158"/>
      <c r="Z10" s="147">
        <v>1</v>
      </c>
      <c r="AA10" s="147"/>
      <c r="AB10" s="44">
        <v>1</v>
      </c>
      <c r="AC10" s="147"/>
      <c r="AD10" s="191"/>
      <c r="AE10" s="147"/>
      <c r="AF10" s="191"/>
      <c r="AG10" s="191"/>
      <c r="AH10" s="191">
        <v>1</v>
      </c>
      <c r="AI10" s="191"/>
      <c r="AJ10" s="191"/>
      <c r="AK10" s="191">
        <v>1</v>
      </c>
      <c r="AL10" s="191">
        <v>1</v>
      </c>
      <c r="AM10" s="191"/>
      <c r="AN10" s="191"/>
      <c r="AO10" s="44">
        <v>1</v>
      </c>
      <c r="AP10" s="392"/>
      <c r="AQ10" s="356" t="s">
        <v>1341</v>
      </c>
      <c r="AR10" s="577" t="str">
        <f>CONCATENATE("Validar funcionalidad Reasignar Casos con los valores ",IF(C10=1,$C$3," ")," ",IF(C10=1,$C$4," ")," ",IF(E10=1,$E$3,"")," ",IF(E10=1,$E$4),"",IF(G10=1,$G$3,""),"",IF(G10=1,$G$4,"")," ",IF(I10=1,$I$3,"")," ",IF(I10=1,$I$4,"")," ",IF(K10=1,$K$3,""),"",IF(K10=1,$K$4,"")," ",IF(N10=1,$N$3,"")," ",IF(N10=1,$N$4,"")," ",IF(P10=1,$P$3,"")," ",IF(P10=1,$P$4,"")," ",IF(Q10=1,$Q$4,""),"",IF(S10=1,$S$3,"")," ",IF(S10=1,$S$4,"")," ",IF(T10=1,$T$4,""),"",IF(V10=1,$V$3,"")," ",IF(V10=1,$V$4,""),"",IF(W10=1,$V$3,"")," ",IF(W10=1,$W$4,"")," ",IF(Z10=1,$Z$3,"")," ",IF(AB10=1,$AB$3,"")," ",IF(AD10=1,$AD$3,"")," ",IF(AD10=1,$AD$4,""),"",IF(AE10=1,$AD$3,""),"",IF(AE10=1,$AE$4,""),"",IF(AF10=1,$AF$4,""),"",IF(AG10=1,$AG$4,"")," ",IF(AJ10=1,$AJ$3,""),"",IF(AJ10=1,$AJ$4,""),"",IF(AL10=1,$AL$3,""),"",IF(AL10=1,$AL$4,""),"",IF(AM10=1,$AL$3,"")," ",IF(AM10=1,$AM$4,"")," Al ",IF(AN10=1,$AN$3,"")," ",IF(AN10=1,$AN$4,"")," ",IF(AO10=1,$AN$3,"")," ",IF(AO10=1,$AO$4,"")," ",IF(AP10=1,$AP$4,"")," y demás valores por defecto, en Todos y en blanco")</f>
        <v>Validar funcionalidad Reasignar Casos con los valores Distribuidor CIDEF S.A Tipo Vehículo AUTOMOVIL    Sucursal MALL ALAMEDA      Filtro Fecha Última Modificación Vendedor Ejecutivo   ReasignarUN VALOR  Al   Vendedor ALEJANDRO NOVA  y demás valores por defecto, en Todos y en blanco</v>
      </c>
      <c r="AS10" s="357"/>
      <c r="AT10" s="357"/>
    </row>
    <row r="11" spans="1:46" s="188" customFormat="1" x14ac:dyDescent="0.25">
      <c r="A11" s="70"/>
      <c r="B11" s="43"/>
      <c r="C11" s="399">
        <v>1</v>
      </c>
      <c r="D11" s="44"/>
      <c r="E11" s="46">
        <v>1</v>
      </c>
      <c r="F11" s="44"/>
      <c r="G11" s="44"/>
      <c r="H11" s="46">
        <v>1</v>
      </c>
      <c r="I11" s="46"/>
      <c r="J11" s="64">
        <v>1</v>
      </c>
      <c r="K11" s="191"/>
      <c r="L11" s="191">
        <v>1</v>
      </c>
      <c r="M11" s="153"/>
      <c r="N11" s="191">
        <v>1</v>
      </c>
      <c r="O11" s="191"/>
      <c r="P11" s="191"/>
      <c r="Q11" s="191"/>
      <c r="R11" s="191">
        <v>1</v>
      </c>
      <c r="S11" s="191"/>
      <c r="T11" s="191"/>
      <c r="U11" s="191">
        <v>1</v>
      </c>
      <c r="V11" s="191"/>
      <c r="W11" s="191">
        <v>1</v>
      </c>
      <c r="X11" s="158"/>
      <c r="Y11" s="158"/>
      <c r="Z11" s="147">
        <v>1</v>
      </c>
      <c r="AA11" s="147"/>
      <c r="AB11" s="44">
        <v>1</v>
      </c>
      <c r="AC11" s="147"/>
      <c r="AD11" s="191"/>
      <c r="AE11" s="147"/>
      <c r="AF11" s="191"/>
      <c r="AG11" s="191"/>
      <c r="AH11" s="191">
        <v>1</v>
      </c>
      <c r="AI11" s="191"/>
      <c r="AJ11" s="191"/>
      <c r="AK11" s="191">
        <v>1</v>
      </c>
      <c r="AL11" s="191"/>
      <c r="AM11" s="191">
        <v>1</v>
      </c>
      <c r="AN11" s="191"/>
      <c r="AO11" s="44">
        <v>1</v>
      </c>
      <c r="AP11" s="392"/>
      <c r="AQ11" s="356" t="s">
        <v>1383</v>
      </c>
      <c r="AR11" s="577" t="str">
        <f>CONCATENATE("Validar funcionalidad Reasignar Casos con los valores ",IF(C11=1,$C$3," ")," ",IF(C11=1,$C$4," ")," ",IF(E11=1,$E$3,"")," ",IF(E11=1,$E$4),"",IF(G11=1,$G$3,""),"",IF(G11=1,$G$4,"")," ",IF(I11=1,$I$3,"")," ",IF(I11=1,$I$4,"")," ",IF(K11=1,$K$3,""),"",IF(K11=1,$K$4,"")," ",IF(N11=1,$N$3,"")," ",IF(N11=1,$N$4,"")," ",IF(P11=1,$P$3,"")," ",IF(P11=1,$P$4,"")," ",IF(Q11=1,$Q$4,""),"",IF(S11=1,$S$3,"")," ",IF(S11=1,$S$4,"")," ",IF(T11=1,$T$4,""),"",IF(V11=1,$V$3,"")," ",IF(V11=1,$V$4,""),"",IF(W11=1,$V$3,"")," ",IF(W11=1,$W$4,"")," ",IF(Z11=1,$Z$3,"")," ",IF(AB11=1,$AB$3,"")," ",IF(AD11=1,$AD$3,"")," ",IF(AD11=1,$AD$4,""),"",IF(AE11=1,$AD$3,""),"",IF(AE11=1,$AE$4,""),"",IF(AF11=1,$AF$4,""),"",IF(AG11=1,$AG$4,"")," ",IF(AJ11=1,$AJ$3,""),"",IF(AJ11=1,$AJ$4,""),"",IF(AL11=1,$AL$3,""),"",IF(AL11=1,$AL$4,""),"",IF(AM11=1,$AL$3,"")," ",IF(AM11=1,$AM$4,"")," Al ",IF(AN11=1,$AN$3,"")," ",IF(AN11=1,$AN$4,"")," ",IF(AO11=1,$AN$3,"")," ",IF(AO11=1,$AO$4,"")," ",IF(AP11=1,$AP$4,"")," y demás valores por defecto, en Todos y en blanco")</f>
        <v>Validar funcionalidad Reasignar Casos con los valores Distribuidor CIDEF S.A Tipo Vehículo AUTOMOVIL    Sucursal MALL ALAMEDA      Filtro Fecha Última Modificación Vendedor Ejecutivo   Reasignar TODOS Al   Vendedor ALEJANDRO NOVA  y demás valores por defecto, en Todos y en blanco</v>
      </c>
      <c r="AS11" s="357"/>
      <c r="AT11" s="357"/>
    </row>
    <row r="12" spans="1:46" s="188" customFormat="1" x14ac:dyDescent="0.25">
      <c r="A12" s="70"/>
      <c r="B12" s="43"/>
      <c r="C12" s="399"/>
      <c r="D12" s="44">
        <v>1</v>
      </c>
      <c r="E12" s="46"/>
      <c r="F12" s="44">
        <v>1</v>
      </c>
      <c r="G12" s="44">
        <v>1</v>
      </c>
      <c r="H12" s="46"/>
      <c r="I12" s="46">
        <v>1</v>
      </c>
      <c r="J12" s="44"/>
      <c r="K12" s="191">
        <v>1</v>
      </c>
      <c r="L12" s="191"/>
      <c r="M12" s="153"/>
      <c r="N12" s="191"/>
      <c r="O12" s="191">
        <v>1</v>
      </c>
      <c r="P12" s="191">
        <v>1</v>
      </c>
      <c r="Q12" s="191"/>
      <c r="R12" s="191"/>
      <c r="S12" s="191">
        <v>1</v>
      </c>
      <c r="T12" s="191"/>
      <c r="U12" s="191"/>
      <c r="V12" s="191">
        <v>1</v>
      </c>
      <c r="W12" s="191"/>
      <c r="X12" s="158"/>
      <c r="Y12" s="158"/>
      <c r="Z12" s="147"/>
      <c r="AA12" s="147">
        <v>1</v>
      </c>
      <c r="AB12" s="44"/>
      <c r="AC12" s="147">
        <v>1</v>
      </c>
      <c r="AD12" s="147">
        <v>1</v>
      </c>
      <c r="AE12" s="147"/>
      <c r="AF12" s="191"/>
      <c r="AG12" s="191"/>
      <c r="AH12" s="147"/>
      <c r="AI12" s="191"/>
      <c r="AJ12" s="191"/>
      <c r="AK12" s="147">
        <v>1</v>
      </c>
      <c r="AL12" s="147">
        <v>1</v>
      </c>
      <c r="AM12" s="147"/>
      <c r="AN12" s="147">
        <v>1</v>
      </c>
      <c r="AO12" s="44"/>
      <c r="AP12" s="392"/>
      <c r="AQ12" s="356" t="s">
        <v>1384</v>
      </c>
      <c r="AR12" s="577" t="str">
        <f>CONCATENATE("Validar funcionalidad Reasignar Casos con los valores",IF(C12=1,$C$3," "),"",IF(C12=1,$C$4," "),"",IF(E12=1,$E$3,""),"",IF(E12=1,$E$4,""),"",IF(G12=1,$G$3,""),"",IF(G12=1,$G$4,"")," ",IF(I12=1,$I$3,"")," ",IF(I12=1,$I$4,"")," ",IF(K12=1,$K$3,"")," ",IF(K12=1,$K$4,"")," ",IF(N12=1,$N$3,"")," ",IF(N12=1,$N$4,"")," ",IF(P12=1,$P$3,"")," ",IF(P12=1,$P$4,"")," ",IF(Q12=1,$Q$4,""),"",IF(S12=1,$S$3,"")," ",IF(S12=1,$S$4,"")," ",IF(T12=1,$T$4,""),"",IF(V12=1,$V$3,"")," ",IF(V12=1,$V$4,""),"",IF(W12=1,$V$3,"")," ",IF(W12=1,$W$4,"")," ",IF(Z12=1,$Z$3,"")," ",IF(AB12=1,$AB$3,""),"",IF(AD12=1,$AD$3,"")," ",IF(AD12=1,$AD$4,""),"",IF(AE12=1,$AD$3,"")," ",IF(AE12=1,$AE$4,""),"",IF(AF12=1,$AF$4,"")," ",IF(AG12=1,$AG$4,"")," ",IF(AJ12=1,$AJ$3,""),"",IF(AJ12=1,$AJ$4,"")," ",IF(AL12=1,$AL$3,"")," ",IF(AL12=1,$AL$4,"")," ",IF(AM12=1,$AL$3,"")," ",IF(AM12=1,$AM$4,"")," Al ",IF(AN12=1,$AN$3,"")," ",IF(AN12=1,$AN$4,"")," ",IF(AO12=1,$AN$3,"")," ",IF(AO12=1,$AO$4,"")," ",IF(AP12=1,$AP$4,""),"y demás valores por defecto, en Todos y en blanco")</f>
        <v>Validar funcionalidad Reasignar Casos con los valores  MarcaCHEVROLET Modelo SPARK Seguimiento Cerrando Crédito   Estado Op. Solicitud Estado de Caso Abierto  Filtro Fecha Creación   Tipo Crédito inteligente    Reasignar UN VALOR   Al Vendedor MARCELA MEZA   y demás valores por defecto, en Todos y en blanco</v>
      </c>
      <c r="AS12" s="357"/>
      <c r="AT12" s="357" t="s">
        <v>1079</v>
      </c>
    </row>
    <row r="13" spans="1:46" s="188" customFormat="1" x14ac:dyDescent="0.25">
      <c r="A13" s="70"/>
      <c r="B13" s="43"/>
      <c r="C13" s="399"/>
      <c r="D13" s="44">
        <v>1</v>
      </c>
      <c r="E13" s="46"/>
      <c r="F13" s="44">
        <v>1</v>
      </c>
      <c r="G13" s="44">
        <v>1</v>
      </c>
      <c r="H13" s="46"/>
      <c r="I13" s="46">
        <v>1</v>
      </c>
      <c r="J13" s="44"/>
      <c r="K13" s="191">
        <v>1</v>
      </c>
      <c r="L13" s="191"/>
      <c r="M13" s="153"/>
      <c r="N13" s="191"/>
      <c r="O13" s="191">
        <v>1</v>
      </c>
      <c r="P13" s="191">
        <v>1</v>
      </c>
      <c r="Q13" s="191"/>
      <c r="R13" s="191"/>
      <c r="S13" s="191">
        <v>1</v>
      </c>
      <c r="T13" s="191"/>
      <c r="U13" s="191"/>
      <c r="V13" s="191">
        <v>1</v>
      </c>
      <c r="W13" s="191"/>
      <c r="X13" s="158"/>
      <c r="Y13" s="158"/>
      <c r="Z13" s="147"/>
      <c r="AA13" s="147">
        <v>1</v>
      </c>
      <c r="AB13" s="44"/>
      <c r="AC13" s="147">
        <v>1</v>
      </c>
      <c r="AD13" s="147"/>
      <c r="AE13" s="147">
        <v>1</v>
      </c>
      <c r="AF13" s="191"/>
      <c r="AG13" s="191"/>
      <c r="AH13" s="147"/>
      <c r="AI13" s="191"/>
      <c r="AJ13" s="191"/>
      <c r="AK13" s="147">
        <v>1</v>
      </c>
      <c r="AL13" s="147"/>
      <c r="AM13" s="147">
        <v>1</v>
      </c>
      <c r="AN13" s="147">
        <v>1</v>
      </c>
      <c r="AO13" s="44"/>
      <c r="AP13" s="392"/>
      <c r="AQ13" s="356" t="s">
        <v>1385</v>
      </c>
      <c r="AR13" s="577" t="str">
        <f>CONCATENATE("Validar funcionalidad Reasignar Casos con los valores",IF(C13=1,$C$3," "),"",IF(C13=1,$C$4," "),"",IF(E13=1,$E$3,""),"",IF(E13=1,$E$4,""),"",IF(G13=1,$G$3,""),"",IF(G13=1,$G$4,"")," ",IF(I13=1,$I$3,"")," ",IF(I13=1,$I$4,"")," ",IF(K13=1,$K$3,"")," ",IF(K13=1,$K$4,"")," ",IF(N13=1,$N$3,"")," ",IF(N13=1,$N$4,"")," ",IF(P13=1,$P$3,"")," ",IF(P13=1,$P$4,"")," ",IF(Q13=1,$Q$4,""),"",IF(S13=1,$S$3,"")," ",IF(S13=1,$S$4,"")," ",IF(T13=1,$T$4,""),"",IF(V13=1,$V$3,"")," ",IF(V13=1,$V$4,""),"",IF(W13=1,$V$3,"")," ",IF(W13=1,$W$4,"")," ",IF(Z13=1,$Z$3,"")," ",IF(AB13=1,$AB$3,""),"",IF(AD13=1,$AD$3,"")," ",IF(AD13=1,$AD$4,""),"",IF(AE13=1,$AD$3,"")," ",IF(AE13=1,$AE$4,""),"",IF(AF13=1,$AF$4,"")," ",IF(AG13=1,$AG$4,"")," ",IF(AJ13=1,$AJ$3,""),"",IF(AJ13=1,$AJ$4,"")," ",IF(AL13=1,$AL$3,"")," ",IF(AL13=1,$AL$4,"")," ",IF(AM13=1,$AL$3,"")," ",IF(AM13=1,$AM$4,"")," Al ",IF(AN13=1,$AN$3,"")," ",IF(AN13=1,$AN$4,"")," ",IF(AO13=1,$AN$3,"")," ",IF(AO13=1,$AO$4,"")," ",IF(AP13=1,$AP$4,""),"y demás valores por defecto, en Todos y en blanco")</f>
        <v>Validar funcionalidad Reasignar Casos con los valores  MarcaCHEVROLET Modelo SPARK Seguimiento Cerrando Crédito   Estado Op. Solicitud Estado de Caso Abierto  Filtro Fecha Creación    Tipo Crédito Convencional     Reasignar TODOS Al Vendedor MARCELA MEZA   y demás valores por defecto, en Todos y en blanco</v>
      </c>
      <c r="AS13" s="357"/>
      <c r="AT13" s="357" t="s">
        <v>1095</v>
      </c>
    </row>
    <row r="14" spans="1:46" s="188" customFormat="1" x14ac:dyDescent="0.25">
      <c r="A14" s="70"/>
      <c r="B14" s="43"/>
      <c r="C14" s="399"/>
      <c r="D14" s="44">
        <v>1</v>
      </c>
      <c r="E14" s="46"/>
      <c r="F14" s="44">
        <v>1</v>
      </c>
      <c r="G14" s="44">
        <v>1</v>
      </c>
      <c r="H14" s="46"/>
      <c r="I14" s="46">
        <v>1</v>
      </c>
      <c r="J14" s="44"/>
      <c r="K14" s="191">
        <v>1</v>
      </c>
      <c r="L14" s="191"/>
      <c r="M14" s="153"/>
      <c r="N14" s="191"/>
      <c r="O14" s="191">
        <v>1</v>
      </c>
      <c r="P14" s="191">
        <v>1</v>
      </c>
      <c r="Q14" s="191"/>
      <c r="R14" s="191"/>
      <c r="S14" s="191">
        <v>1</v>
      </c>
      <c r="T14" s="191"/>
      <c r="U14" s="191"/>
      <c r="V14" s="191">
        <v>1</v>
      </c>
      <c r="W14" s="191"/>
      <c r="X14" s="158"/>
      <c r="Y14" s="158"/>
      <c r="Z14" s="147"/>
      <c r="AA14" s="147">
        <v>1</v>
      </c>
      <c r="AB14" s="44"/>
      <c r="AC14" s="147">
        <v>1</v>
      </c>
      <c r="AD14" s="147"/>
      <c r="AE14" s="147"/>
      <c r="AF14" s="191">
        <v>1</v>
      </c>
      <c r="AG14" s="191"/>
      <c r="AH14" s="147"/>
      <c r="AI14" s="191"/>
      <c r="AJ14" s="191"/>
      <c r="AK14" s="147">
        <v>1</v>
      </c>
      <c r="AL14" s="147">
        <v>1</v>
      </c>
      <c r="AM14" s="147"/>
      <c r="AN14" s="147">
        <v>1</v>
      </c>
      <c r="AO14" s="44"/>
      <c r="AP14" s="392"/>
      <c r="AQ14" s="356" t="s">
        <v>1386</v>
      </c>
      <c r="AR14" s="577" t="str">
        <f>CONCATENATE("Validar funcionalidad Reasignar Casos con los valores",IF(C14=1,$C$3," "),"",IF(C14=1,$C$4," "),"",IF(E14=1,$E$3,""),"",IF(E14=1,$E$4,""),"",IF(G14=1,$G$3,""),"",IF(G14=1,$G$4,"")," ",IF(I14=1,$I$3,"")," ",IF(I14=1,$I$4,"")," ",IF(K14=1,$K$3,"")," ",IF(K14=1,$K$4,"")," ",IF(N14=1,$N$3,"")," ",IF(N14=1,$N$4,"")," ",IF(P14=1,$P$3,"")," ",IF(P14=1,$P$4,"")," ",IF(Q14=1,$Q$4,""),"",IF(S14=1,$S$3,"")," ",IF(S14=1,$S$4,"")," ",IF(T14=1,$T$4,""),"",IF(V14=1,$V$3,"")," ",IF(V14=1,$V$4,""),"",IF(W14=1,$V$3,"")," ",IF(W14=1,$W$4,"")," ",IF(Z14=1,$Z$3,"")," ",IF(AB14=1,$AB$3,""),"",IF(AD14=1,$AD$3,"")," ",IF(AD14=1,$AD$4,""),"",IF(AE14=1,$AD$3,"")," ",IF(AE14=1,$AE$4,""),"",IF(AF14=1,$AF$4,"")," ",IF(AG14=1,$AG$4,"")," ",IF(AJ14=1,$AJ$3,""),"",IF(AJ14=1,$AJ$4,"")," ",IF(AL14=1,$AL$3,"")," ",IF(AL14=1,$AL$4,"")," ",IF(AM14=1,$AL$3,"")," ",IF(AM14=1,$AM$4,"")," Al ",IF(AN14=1,$AN$3,"")," ",IF(AN14=1,$AN$4,"")," ",IF(AO14=1,$AN$3,"")," ",IF(AO14=1,$AO$4,"")," ",IF(AP14=1,$AP$4,""),"y demás valores por defecto, en Todos y en blanco")</f>
        <v>Validar funcionalidad Reasignar Casos con los valores  MarcaCHEVROLET Modelo SPARK Seguimiento Cerrando Crédito   Estado Op. Solicitud Estado de Caso Abierto  Filtro Fecha Creación     Leasing   Reasignar UN VALOR   Al Vendedor MARCELA MEZA   y demás valores por defecto, en Todos y en blanco</v>
      </c>
      <c r="AS14" s="357"/>
      <c r="AT14" s="357"/>
    </row>
    <row r="15" spans="1:46" s="188" customFormat="1" x14ac:dyDescent="0.25">
      <c r="A15" s="70"/>
      <c r="B15" s="43"/>
      <c r="C15" s="399"/>
      <c r="D15" s="44">
        <v>1</v>
      </c>
      <c r="E15" s="46"/>
      <c r="F15" s="44">
        <v>1</v>
      </c>
      <c r="G15" s="44">
        <v>1</v>
      </c>
      <c r="H15" s="46"/>
      <c r="I15" s="46">
        <v>1</v>
      </c>
      <c r="J15" s="44"/>
      <c r="K15" s="191">
        <v>1</v>
      </c>
      <c r="L15" s="191"/>
      <c r="M15" s="153"/>
      <c r="N15" s="191"/>
      <c r="O15" s="191">
        <v>1</v>
      </c>
      <c r="P15" s="191">
        <v>1</v>
      </c>
      <c r="Q15" s="191"/>
      <c r="R15" s="191"/>
      <c r="S15" s="191">
        <v>1</v>
      </c>
      <c r="T15" s="191"/>
      <c r="U15" s="191"/>
      <c r="V15" s="191">
        <v>1</v>
      </c>
      <c r="W15" s="191"/>
      <c r="X15" s="158"/>
      <c r="Y15" s="158"/>
      <c r="Z15" s="147"/>
      <c r="AA15" s="147">
        <v>1</v>
      </c>
      <c r="AB15" s="44"/>
      <c r="AC15" s="147">
        <v>1</v>
      </c>
      <c r="AD15" s="147"/>
      <c r="AE15" s="147"/>
      <c r="AF15" s="191"/>
      <c r="AG15" s="191">
        <v>1</v>
      </c>
      <c r="AH15" s="147"/>
      <c r="AI15" s="191"/>
      <c r="AJ15" s="191"/>
      <c r="AK15" s="147">
        <v>1</v>
      </c>
      <c r="AL15" s="147"/>
      <c r="AM15" s="147">
        <v>1</v>
      </c>
      <c r="AN15" s="147">
        <v>1</v>
      </c>
      <c r="AO15" s="44"/>
      <c r="AP15" s="392"/>
      <c r="AQ15" s="356" t="s">
        <v>1387</v>
      </c>
      <c r="AR15" s="577" t="str">
        <f>CONCATENATE("Validar funcionalidad Reasignar Casos con los valores",IF(C15=1,$C$3," "),"",IF(C15=1,$C$4," "),"",IF(E15=1,$E$3,""),"",IF(E15=1,$E$4,""),"",IF(G15=1,$G$3,""),"",IF(G15=1,$G$4,"")," ",IF(I15=1,$I$3,"")," ",IF(I15=1,$I$4,"")," ",IF(K15=1,$K$3,"")," ",IF(K15=1,$K$4,"")," ",IF(N15=1,$N$3,"")," ",IF(N15=1,$N$4,"")," ",IF(P15=1,$P$3,"")," ",IF(P15=1,$P$4,"")," ",IF(Q15=1,$Q$4,""),"",IF(S15=1,$S$3,"")," ",IF(S15=1,$S$4,"")," ",IF(T15=1,$T$4,""),"",IF(V15=1,$V$3,"")," ",IF(V15=1,$V$4,""),"",IF(W15=1,$V$3,"")," ",IF(W15=1,$W$4,"")," ",IF(Z15=1,$Z$3,"")," ",IF(AB15=1,$AB$3,""),"",IF(AD15=1,$AD$3,"")," ",IF(AD15=1,$AD$4,""),"",IF(AE15=1,$AD$3,"")," ",IF(AE15=1,$AE$4,""),"",IF(AF15=1,$AF$4,"")," ",IF(AG15=1,$AG$4,"")," ",IF(AJ15=1,$AJ$3,""),"",IF(AJ15=1,$AJ$4,"")," ",IF(AL15=1,$AL$3,"")," ",IF(AL15=1,$AL$4,"")," ",IF(AM15=1,$AL$3,"")," ",IF(AM15=1,$AM$4,"")," Al ",IF(AN15=1,$AN$3,"")," ",IF(AN15=1,$AN$4,"")," ",IF(AO15=1,$AN$3,"")," ",IF(AO15=1,$AO$4,"")," ",IF(AP15=1,$AP$4,""),"y demás valores por defecto, en Todos y en blanco")</f>
        <v>Validar funcionalidad Reasignar Casos con los valores  MarcaCHEVROLET Modelo SPARK Seguimiento Cerrando Crédito   Estado Op. Solicitud Estado de Caso Abierto  Filtro Fecha Creación      Leasing inteligente    Reasignar TODOS Al Vendedor MARCELA MEZA   y demás valores por defecto, en Todos y en blanco</v>
      </c>
      <c r="AS15" s="357"/>
      <c r="AT15" s="357"/>
    </row>
    <row r="16" spans="1:46" s="188" customFormat="1" x14ac:dyDescent="0.25">
      <c r="A16" s="70"/>
      <c r="B16" s="43"/>
      <c r="C16" s="399"/>
      <c r="D16" s="44">
        <v>1</v>
      </c>
      <c r="E16" s="46"/>
      <c r="F16" s="44">
        <v>1</v>
      </c>
      <c r="G16" s="44">
        <v>1</v>
      </c>
      <c r="H16" s="46"/>
      <c r="I16" s="46">
        <v>1</v>
      </c>
      <c r="J16" s="44"/>
      <c r="K16" s="191">
        <v>1</v>
      </c>
      <c r="L16" s="191"/>
      <c r="M16" s="153"/>
      <c r="N16" s="191"/>
      <c r="O16" s="191">
        <v>1</v>
      </c>
      <c r="P16" s="191">
        <v>1</v>
      </c>
      <c r="Q16" s="191"/>
      <c r="R16" s="191"/>
      <c r="S16" s="191">
        <v>1</v>
      </c>
      <c r="T16" s="191"/>
      <c r="U16" s="191"/>
      <c r="V16" s="191">
        <v>1</v>
      </c>
      <c r="W16" s="191"/>
      <c r="X16" s="158"/>
      <c r="Y16" s="158"/>
      <c r="Z16" s="147"/>
      <c r="AA16" s="147">
        <v>1</v>
      </c>
      <c r="AB16" s="44"/>
      <c r="AC16" s="147">
        <v>1</v>
      </c>
      <c r="AD16" s="147"/>
      <c r="AE16" s="147"/>
      <c r="AF16" s="191"/>
      <c r="AG16" s="191"/>
      <c r="AH16" s="147">
        <v>1</v>
      </c>
      <c r="AI16" s="191"/>
      <c r="AJ16" s="191"/>
      <c r="AK16" s="147">
        <v>1</v>
      </c>
      <c r="AL16" s="147">
        <v>1</v>
      </c>
      <c r="AM16" s="147"/>
      <c r="AN16" s="147">
        <v>1</v>
      </c>
      <c r="AO16" s="44"/>
      <c r="AP16" s="392"/>
      <c r="AQ16" s="356" t="s">
        <v>1388</v>
      </c>
      <c r="AR16" s="577" t="str">
        <f>CONCATENATE("Validar funcionalidad Reasignar Casos con los valores",IF(C16=1,$C$3," "),"",IF(C16=1,$C$4," "),"",IF(E16=1,$E$3,""),"",IF(E16=1,$E$4,""),"",IF(G16=1,$G$3,""),"",IF(G16=1,$G$4,"")," ",IF(I16=1,$I$3,"")," ",IF(I16=1,$I$4,"")," ",IF(K16=1,$K$3,"")," ",IF(K16=1,$K$4,"")," ",IF(N16=1,$N$3,"")," ",IF(N16=1,$N$4,"")," ",IF(P16=1,$P$3,"")," ",IF(P16=1,$P$4,"")," ",IF(Q16=1,$Q$4,""),"",IF(S16=1,$S$3,"")," ",IF(S16=1,$S$4,"")," ",IF(T16=1,$T$4,""),"",IF(V16=1,$V$3,"")," ",IF(V16=1,$V$4,""),"",IF(W16=1,$V$3,"")," ",IF(W16=1,$W$4,"")," ",IF(Z16=1,$Z$3,"")," ",IF(AB16=1,$AB$3,""),"",IF(AD16=1,$AD$3,"")," ",IF(AD16=1,$AD$4,""),"",IF(AE16=1,$AD$3,""),"",IF(AE16=1,$AE$4,""),"",IF(AF16=1,$AF$4,""),"",IF(AG16=1,$AG$4,""),"",IF(AJ16=1,$AJ$3,""),"",IF(AJ16=1,$AJ$4,""),"",IF(AL16=1,$AL$3,"")," ",IF(AL16=1,$AL$4,"")," ",IF(AM16=1,$AL$3,"")," ",IF(AM16=1,$AM$4,"")," Al ",IF(AN16=1,$AN$3,"")," ",IF(AN16=1,$AN$4,"")," ",IF(AO16=1,$AN$3,"")," ",IF(AO16=1,$AO$4,"")," ",IF(AP16=1,$AP$4,""),"y demás valores por defecto, en Todos y en blanco")</f>
        <v>Validar funcionalidad Reasignar Casos con los valores  MarcaCHEVROLET Modelo SPARK Seguimiento Cerrando Crédito   Estado Op. Solicitud Estado de Caso Abierto  Filtro Fecha Creación    Reasignar UN VALOR   Al Vendedor MARCELA MEZA   y demás valores por defecto, en Todos y en blanco</v>
      </c>
      <c r="AS16" s="357"/>
      <c r="AT16" s="357"/>
    </row>
    <row r="17" spans="1:46" s="188" customFormat="1" x14ac:dyDescent="0.25">
      <c r="A17" s="70"/>
      <c r="B17" s="43"/>
      <c r="C17" s="399"/>
      <c r="D17" s="44">
        <v>1</v>
      </c>
      <c r="E17" s="46"/>
      <c r="F17" s="44">
        <v>1</v>
      </c>
      <c r="G17" s="44"/>
      <c r="H17" s="46">
        <v>1</v>
      </c>
      <c r="I17" s="46"/>
      <c r="J17" s="44">
        <v>1</v>
      </c>
      <c r="K17" s="191"/>
      <c r="L17" s="191">
        <v>1</v>
      </c>
      <c r="M17" s="48">
        <v>180154447</v>
      </c>
      <c r="N17" s="191"/>
      <c r="O17" s="191">
        <v>1</v>
      </c>
      <c r="P17" s="191"/>
      <c r="Q17" s="191"/>
      <c r="R17" s="191">
        <v>1</v>
      </c>
      <c r="S17" s="191"/>
      <c r="T17" s="191"/>
      <c r="U17" s="191">
        <v>1</v>
      </c>
      <c r="V17" s="191"/>
      <c r="W17" s="191">
        <v>1</v>
      </c>
      <c r="X17" s="158"/>
      <c r="Y17" s="158"/>
      <c r="Z17" s="147"/>
      <c r="AA17" s="147">
        <v>1</v>
      </c>
      <c r="AB17" s="44"/>
      <c r="AC17" s="44">
        <v>1</v>
      </c>
      <c r="AD17" s="44"/>
      <c r="AE17" s="44"/>
      <c r="AF17" s="191"/>
      <c r="AG17" s="191"/>
      <c r="AH17" s="191">
        <v>1</v>
      </c>
      <c r="AI17" s="191"/>
      <c r="AJ17" s="191"/>
      <c r="AK17" s="191">
        <v>1</v>
      </c>
      <c r="AL17" s="191">
        <v>1</v>
      </c>
      <c r="AM17" s="191"/>
      <c r="AN17" s="191"/>
      <c r="AO17" s="44"/>
      <c r="AP17" s="392">
        <v>1</v>
      </c>
      <c r="AQ17" s="356" t="s">
        <v>1342</v>
      </c>
      <c r="AR17" s="577" t="str">
        <f>CONCATENATE("Validar funcionalidad Reasignar Casos con los valores",IF(C17=1,$C$3," "),"",IF(C17=1,$C$4,""),"",IF(E17=1,$E$3,""),"",IF(E17=1,$E$4,""),"",IF(G17=1,$G$3,""),"",IF(G17=1,$G$4,"")," ",IF(I17=1,$I$3,""),"",IF(I17=1,$I$4,""),"",IF(K17=1,$K$3,""),"",IF(K17=1,$K$4,""),"",IF(N17=1,$N$3,""),"",IF(N17=1,$N$4,""),"",IF(P17=1,$P$3,""),"",IF(P17=1,$P$4,""),"",IF(Q17=1,$Q$4,""),"",IF(S17=1,$S$3,""),"",IF(S17=1,$S$4,""),"",IF(T17=1,$T$4,""),"",IF(V17=1,$V$3,""),"",IF(V17=1,$V$4,""),"",IF(W17=1,$V$3,""),"",IF(W17=1,$W$4,""),"",IF(Z17=1,$Z$3,""),"",IF(AB17=1,$AB$3,""),"",IF(AD17=1,$AD$3,""),"",IF(AD17=1,$AD$4,""),"",IF(AE17=1,$AD$3,""),"",IF(AE17=1,$AE$4,""),"",IF(AF17=1,$AF$4,"")," ",IF(AG17=1,$AG$4,"")," ",IF(AJ17=1,$AJ$3,""),"",IF(AJ17=1,$AJ$4,""),"",IF(AL17=1,$AL$3,"")," ",IF(AL17=1,$AL$4,""),"",IF(AM17=1,$AL$3,""),"",IF(AM17=1,$AM$4,""),"",IF(AN17=1,$AN$3,""),"",IF(AN17=1,$AN$4,"")," ",IF(AO17=1,$AN$3,"")," ",IF(AO17=1,$AO$4,"")," ",IF(AP17=1,$AP$4,"")," con número de operación válido ",M17," y demás valores por defecto, en Todos y en blanco")</f>
        <v>Validar funcionalidad Reasignar Casos con los valores  Filtro FechaÚltima Modificación  Reasignar UN VALOR   MARIA SAVEEDRA con número de operación válido 180154447 y demás valores por defecto, en Todos y en blanco</v>
      </c>
      <c r="AS17" s="357"/>
      <c r="AT17" s="357" t="s">
        <v>1096</v>
      </c>
    </row>
    <row r="18" spans="1:46" s="188" customFormat="1" x14ac:dyDescent="0.25">
      <c r="A18" s="70"/>
      <c r="B18" s="43"/>
      <c r="C18" s="399"/>
      <c r="D18" s="44">
        <v>1</v>
      </c>
      <c r="E18" s="46"/>
      <c r="F18" s="44">
        <v>1</v>
      </c>
      <c r="G18" s="44"/>
      <c r="H18" s="46">
        <v>1</v>
      </c>
      <c r="I18" s="46"/>
      <c r="J18" s="44">
        <v>1</v>
      </c>
      <c r="K18" s="191"/>
      <c r="L18" s="191">
        <v>1</v>
      </c>
      <c r="M18" s="48"/>
      <c r="N18" s="191"/>
      <c r="O18" s="191">
        <v>1</v>
      </c>
      <c r="P18" s="191"/>
      <c r="Q18" s="191"/>
      <c r="R18" s="191">
        <v>1</v>
      </c>
      <c r="S18" s="191"/>
      <c r="T18" s="191"/>
      <c r="U18" s="191">
        <v>1</v>
      </c>
      <c r="V18" s="191"/>
      <c r="W18" s="191">
        <v>1</v>
      </c>
      <c r="X18" s="193" t="s">
        <v>1389</v>
      </c>
      <c r="Y18" s="193" t="s">
        <v>1390</v>
      </c>
      <c r="Z18" s="147"/>
      <c r="AA18" s="147">
        <v>1</v>
      </c>
      <c r="AB18" s="44"/>
      <c r="AC18" s="44">
        <v>1</v>
      </c>
      <c r="AD18" s="44"/>
      <c r="AE18" s="44"/>
      <c r="AF18" s="191"/>
      <c r="AG18" s="191"/>
      <c r="AH18" s="191">
        <v>1</v>
      </c>
      <c r="AI18" s="191"/>
      <c r="AJ18" s="191"/>
      <c r="AK18" s="191">
        <v>1</v>
      </c>
      <c r="AL18" s="191">
        <v>1</v>
      </c>
      <c r="AM18" s="191"/>
      <c r="AN18" s="191"/>
      <c r="AO18" s="44"/>
      <c r="AP18" s="392">
        <v>1</v>
      </c>
      <c r="AQ18" s="356" t="s">
        <v>1343</v>
      </c>
      <c r="AR18" s="577" t="str">
        <f>CONCATENATE("Validar funcionalidad Reasignar Casos con los valores",IF(C18=1,$C$3," "),"",IF(C18=1,$C$4,""),"",IF(E18=1,$E$3,""),"",IF(E18=1,$E$4,""),"",IF(G18=1,$G$3,""),"",IF(G18=1,$G$4,"")," ",IF(I18=1,$I$3,""),"",IF(I18=1,$I$4,""),"",IF(K18=1,$K$3,""),"",IF(K18=1,$K$4,""),"",IF(N18=1,$N$3,""),"",IF(N18=1,$N$4,""),"",IF(P18=1,$P$3,""),"",IF(P18=1,$P$4,""),"",IF(Q18=1,$Q$4,""),"",IF(S18=1,$S$3,""),"",IF(S18=1,$S$4,""),"",IF(T18=1,$T$4,""),"",IF(V18=1,$V$3,"")," ",IF(V18=1,$V$4,"")," ",IF(W18=1,$V$3,"")," ",IF(W18=1,$W$4,"")," Con rango de fecha Desde ",X18, " Hasta ", Y18," ",IF(Z18=1,$Z$3,""),"",IF(AB18=1,$AB$3,""),"",IF(AD18=1,$AD$3,""),"",IF(AD18=1,$AD$4,""),"",IF(AE18=1,$AD$3,""),"",IF(AE18=1,$AE$4,""),"",IF(AF18=1,$AF$4,"")," ",IF(AG18=1,$AG$4,"")," ",IF(AJ18=1,$AJ$3,""),"",IF(AJ18=1,$AJ$4,""),"",IF(AL18=1,$AL$3,"")," ",IF(AL18=1,$AL$4,"")," ",IF(AM18=1,$AL$3,"")," ",IF(AM18=1,$AM$4,"")," Al ",IF(AN18=1,$AN$3,""),"",IF(AN18=1,$AN$4,"")," ",IF(AO18=1,$AN$3,"")," ",IF(AO18=1,$AO$4,"")," ",IF(AP18=1,$AN$3,"")," ",IF(AP18=1,$AP$4,"")," y demás valores por defecto, en Todos y en blanco")</f>
        <v>Validar funcionalidad Reasignar Casos con los valores    Filtro Fecha Última Modificación Con rango de fecha Desde 01-06-2018 Hasta 30-06-2018   Reasignar UN VALOR   Al    Vendedor MARIA SAVEEDRA y demás valores por defecto, en Todos y en blanco</v>
      </c>
      <c r="AS18" s="357"/>
      <c r="AT18" s="357" t="s">
        <v>1099</v>
      </c>
    </row>
    <row r="19" spans="1:46" s="188" customFormat="1" x14ac:dyDescent="0.25">
      <c r="A19" s="70"/>
      <c r="B19" s="43"/>
      <c r="C19" s="399"/>
      <c r="D19" s="44">
        <v>1</v>
      </c>
      <c r="E19" s="46"/>
      <c r="F19" s="44">
        <v>1</v>
      </c>
      <c r="G19" s="44"/>
      <c r="H19" s="46">
        <v>1</v>
      </c>
      <c r="I19" s="46"/>
      <c r="J19" s="44">
        <v>1</v>
      </c>
      <c r="K19" s="191"/>
      <c r="L19" s="191">
        <v>1</v>
      </c>
      <c r="M19" s="48"/>
      <c r="N19" s="191"/>
      <c r="O19" s="191">
        <v>1</v>
      </c>
      <c r="P19" s="191"/>
      <c r="Q19" s="191"/>
      <c r="R19" s="191">
        <v>1</v>
      </c>
      <c r="S19" s="191"/>
      <c r="T19" s="191"/>
      <c r="U19" s="191">
        <v>1</v>
      </c>
      <c r="V19" s="191"/>
      <c r="W19" s="191">
        <v>1</v>
      </c>
      <c r="X19" s="193" t="s">
        <v>1389</v>
      </c>
      <c r="Y19" s="193" t="s">
        <v>1390</v>
      </c>
      <c r="Z19" s="147"/>
      <c r="AA19" s="147">
        <v>1</v>
      </c>
      <c r="AB19" s="44"/>
      <c r="AC19" s="44">
        <v>1</v>
      </c>
      <c r="AD19" s="44"/>
      <c r="AE19" s="44"/>
      <c r="AF19" s="191"/>
      <c r="AG19" s="191"/>
      <c r="AH19" s="191">
        <v>1</v>
      </c>
      <c r="AI19" s="191"/>
      <c r="AJ19" s="191"/>
      <c r="AK19" s="191">
        <v>1</v>
      </c>
      <c r="AL19" s="191"/>
      <c r="AM19" s="191">
        <v>1</v>
      </c>
      <c r="AN19" s="191"/>
      <c r="AO19" s="44"/>
      <c r="AP19" s="392">
        <v>1</v>
      </c>
      <c r="AQ19" s="356" t="s">
        <v>1346</v>
      </c>
      <c r="AR19" s="577" t="str">
        <f>CONCATENATE("Validar funcionalidad Reasignar Casos con los valores",IF(C19=1,$C$3," "),"",IF(C19=1,$C$4,""),"",IF(E19=1,$E$3,""),"",IF(E19=1,$E$4,""),"",IF(G19=1,$G$3,""),"",IF(G19=1,$G$4,"")," ",IF(I19=1,$I$3,""),"",IF(I19=1,$I$4,""),"",IF(K19=1,$K$3,""),"",IF(K19=1,$K$4,""),"",IF(N19=1,$N$3,""),"",IF(N19=1,$N$4,""),"",IF(P19=1,$P$3,""),"",IF(P19=1,$P$4,""),"",IF(Q19=1,$Q$4,""),"",IF(S19=1,$S$3,""),"",IF(S19=1,$S$4,""),"",IF(T19=1,$T$4,""),"",IF(V19=1,$V$3,"")," ",IF(V19=1,$V$4,"")," ",IF(W19=1,$V$3,"")," ",IF(W19=1,$W$4,"")," Con rango de fecha Desde ",X19, " Hasta ", Y19," ",IF(Z19=1,$Z$3,""),"",IF(AB19=1,$AB$3,""),"",IF(AD19=1,$AD$3,""),"",IF(AD19=1,$AD$4,""),"",IF(AE19=1,$AD$3,""),"",IF(AE19=1,$AE$4,""),"",IF(AF19=1,$AF$4,""),"",IF(AG19=1,$AG$4,""),"",IF(AJ19=1,$AJ$3,""),"",IF(AJ19=1,$AJ$4,""),"",IF(AL19=1,$AL$3,""),"",IF(AL19=1,$AL$4,""),"",IF(AM19=1,$AL$3,"")," ",IF(AM19=1,$AM$4,"")," Al ",IF(AN19=1,$AN$3,""),"",IF(AN19=1,$AN$4,"")," ",IF(AO19=1,$AN$3,""),"",IF(AO19=1,$AO$4,"")," ",IF(AP19=1,$AN$3,"")," ",IF(AP19=1,$AP$4,"")," y demás valores por defecto, en Todos y en blanco")</f>
        <v>Validar funcionalidad Reasignar Casos con los valores    Filtro Fecha Última Modificación Con rango de fecha Desde 01-06-2018 Hasta 30-06-2018 Reasignar TODOS Al   Vendedor MARIA SAVEEDRA y demás valores por defecto, en Todos y en blanco</v>
      </c>
      <c r="AS19" s="357"/>
      <c r="AT19" s="357" t="s">
        <v>1100</v>
      </c>
    </row>
    <row r="20" spans="1:46" s="188" customFormat="1" x14ac:dyDescent="0.25">
      <c r="A20" s="70"/>
      <c r="B20" s="43"/>
      <c r="C20" s="399"/>
      <c r="D20" s="44">
        <v>1</v>
      </c>
      <c r="E20" s="46"/>
      <c r="F20" s="44">
        <v>1</v>
      </c>
      <c r="G20" s="44"/>
      <c r="H20" s="46">
        <v>1</v>
      </c>
      <c r="I20" s="46"/>
      <c r="J20" s="44">
        <v>1</v>
      </c>
      <c r="K20" s="191"/>
      <c r="L20" s="191">
        <v>1</v>
      </c>
      <c r="M20" s="48"/>
      <c r="N20" s="191"/>
      <c r="O20" s="191">
        <v>1</v>
      </c>
      <c r="P20" s="191"/>
      <c r="Q20" s="191"/>
      <c r="R20" s="191">
        <v>1</v>
      </c>
      <c r="S20" s="191"/>
      <c r="T20" s="191"/>
      <c r="U20" s="191">
        <v>1</v>
      </c>
      <c r="V20" s="191"/>
      <c r="W20" s="191">
        <v>1</v>
      </c>
      <c r="X20" s="193" t="s">
        <v>1389</v>
      </c>
      <c r="Y20" s="193" t="s">
        <v>1390</v>
      </c>
      <c r="Z20" s="147"/>
      <c r="AA20" s="147">
        <v>1</v>
      </c>
      <c r="AB20" s="44"/>
      <c r="AC20" s="44">
        <v>1</v>
      </c>
      <c r="AD20" s="44"/>
      <c r="AE20" s="44"/>
      <c r="AF20" s="191"/>
      <c r="AG20" s="191"/>
      <c r="AH20" s="191">
        <v>1</v>
      </c>
      <c r="AI20" s="565" t="s">
        <v>1350</v>
      </c>
      <c r="AJ20" s="473"/>
      <c r="AK20" s="557">
        <v>1</v>
      </c>
      <c r="AL20" s="557">
        <v>1</v>
      </c>
      <c r="AM20" s="557"/>
      <c r="AN20" s="557"/>
      <c r="AO20" s="472"/>
      <c r="AP20" s="558">
        <v>1</v>
      </c>
      <c r="AQ20" s="356" t="s">
        <v>1344</v>
      </c>
      <c r="AR20" s="577" t="str">
        <f>CONCATENATE("Validar funcionalidad Reasignar Casos con los valores",IF(C20=1,$C$3," "),"",IF(C20=1,$C$4,""),"",IF(E20=1,$E$3,""),"",IF(E20=1,$E$4,""),"",IF(G20=1,$G$3,""),"",IF(G20=1,$G$4,"")," ",IF(I20=1,$I$3,""),"",IF(I20=1,$I$4,""),"",IF(K20=1,$K$3,""),"",IF(K20=1,$K$4,""),"",IF(N20=1,$N$3,""),"",IF(N20=1,$N$4,""),"",IF(P20=1,$P$3,""),"",IF(P20=1,$P$4,""),"",IF(Q20=1,$Q$4,""),"",IF(S20=1,$S$3,""),"",IF(S20=1,$S$4,""),"",IF(T20=1,$T$4,""),"",IF(V20=1,$V$3,"")," ",IF(V20=1,$V$4,"")," ",IF(W20=1,$V$3,"")," ",IF(W20=1,$W$4,"")," Con rango de fecha Desde ",X20, " Hasta ", Y20," ",IF(Z20=1,$Z$3,""),"",IF(AB20=1,$AB$3,""),"",IF(AD20=1,$AD$3,""),"",IF(AD20=1,$AD$4,""),"",IF(AE20=1,$AD$3,""),"",IF(AE20=1,$AE$4,""),"",IF(AF20=1,$AF$4,""),"",IF(AG20=1,$AG$4,""),"Nombre de Cliente ",AI20," ",IF(AJ20=1,$AJ$3,""),"",IF(AJ20=1,$AJ$4,""),"",IF(AL20=1,$AL$3,"")," ",IF(AL20=1,$AL$4,"")," ",IF(AM20=1,$AL$3,"")," ",IF(AM20=1,$AM$4,"")," Al ",IF(AN20=1,$AN$3,"")," ",IF(AN20=1,$AN$4,"")," ",IF(AO20=1,$AN$3,""),"",IF(AO20=1,$AO$4,"")," ",IF(AP20=1,$AN$3,"")," ",IF(AP20=1,$AP$4,"")," y demás valores por defecto, en Todos y en blanco")</f>
        <v>Validar funcionalidad Reasignar Casos con los valores    Filtro Fecha Última Modificación Con rango de fecha Desde 01-06-2018 Hasta 30-06-2018 Nombre de Cliente ALEJANDRA Reasignar UN VALOR   Al    Vendedor MARIA SAVEEDRA y demás valores por defecto, en Todos y en blanco</v>
      </c>
      <c r="AS20" s="357"/>
      <c r="AT20" s="357" t="s">
        <v>1101</v>
      </c>
    </row>
    <row r="21" spans="1:46" s="188" customFormat="1" x14ac:dyDescent="0.25">
      <c r="A21" s="70"/>
      <c r="B21" s="43"/>
      <c r="C21" s="399"/>
      <c r="D21" s="44">
        <v>1</v>
      </c>
      <c r="E21" s="46"/>
      <c r="F21" s="44">
        <v>1</v>
      </c>
      <c r="G21" s="44"/>
      <c r="H21" s="46">
        <v>1</v>
      </c>
      <c r="I21" s="46"/>
      <c r="J21" s="44">
        <v>1</v>
      </c>
      <c r="K21" s="191"/>
      <c r="L21" s="191">
        <v>1</v>
      </c>
      <c r="M21" s="48"/>
      <c r="N21" s="191"/>
      <c r="O21" s="191">
        <v>1</v>
      </c>
      <c r="P21" s="191"/>
      <c r="Q21" s="191"/>
      <c r="R21" s="191">
        <v>1</v>
      </c>
      <c r="S21" s="191"/>
      <c r="T21" s="191"/>
      <c r="U21" s="191">
        <v>1</v>
      </c>
      <c r="V21" s="191"/>
      <c r="W21" s="191">
        <v>1</v>
      </c>
      <c r="X21" s="193" t="s">
        <v>1389</v>
      </c>
      <c r="Y21" s="193" t="s">
        <v>1390</v>
      </c>
      <c r="Z21" s="147"/>
      <c r="AA21" s="147">
        <v>1</v>
      </c>
      <c r="AB21" s="44"/>
      <c r="AC21" s="44">
        <v>1</v>
      </c>
      <c r="AD21" s="44"/>
      <c r="AE21" s="44"/>
      <c r="AF21" s="191"/>
      <c r="AG21" s="191"/>
      <c r="AH21" s="191">
        <v>1</v>
      </c>
      <c r="AI21" s="566" t="s">
        <v>1350</v>
      </c>
      <c r="AJ21" s="191"/>
      <c r="AK21" s="147">
        <v>1</v>
      </c>
      <c r="AL21" s="147"/>
      <c r="AM21" s="147">
        <v>1</v>
      </c>
      <c r="AN21" s="147"/>
      <c r="AO21" s="44"/>
      <c r="AP21" s="392">
        <v>1</v>
      </c>
      <c r="AQ21" s="356" t="s">
        <v>1345</v>
      </c>
      <c r="AR21" s="577" t="str">
        <f>CONCATENATE("Validar funcionalidad Reasignar Casos con los valores",IF(C21=1,$C$3," "),"",IF(C21=1,$C$4,""),"",IF(E21=1,$E$3,""),"",IF(E21=1,$E$4,""),"",IF(G21=1,$G$3,""),"",IF(G21=1,$G$4,"")," ",IF(I21=1,$I$3,""),"",IF(I21=1,$I$4,""),"",IF(K21=1,$K$3,""),"",IF(K21=1,$K$4,""),"",IF(N21=1,$N$3,""),"",IF(N21=1,$N$4,""),"",IF(P21=1,$P$3,""),"",IF(P21=1,$P$4,""),"",IF(Q21=1,$Q$4,""),"",IF(S21=1,$S$3,""),"",IF(S21=1,$S$4,""),"",IF(T21=1,$T$4,""),"",IF(V21=1,$V$3,"")," ",IF(V21=1,$V$4,"")," ",IF(W21=1,$V$3,"")," ",IF(W21=1,$W$4,"")," Con rango de fecha Desde ",X21, " Hasta ", Y21," ",IF(Z21=1,$Z$3,""),"",IF(AB21=1,$AB$3,""),"",IF(AD21=1,$AD$3,""),"",IF(AD21=1,$AD$4,""),"",IF(AE21=1,$AD$3,""),"",IF(AE21=1,$AE$4,""),"",IF(AF21=1,$AF$4,""),"",IF(AG21=1,$AG$4,""),"Nombre de Cliente ",AI21," ",IF(AJ21=1,$AJ$3,""),"",IF(AJ21=1,$AJ$4,""),"",IF(AL21=1,$AL$3,"")," ",IF(AL21=1,$AL$4,"")," ",IF(AM21=1,$AL$3,"")," ",IF(AM21=1,$AM$4,"")," Al ",IF(AN21=1,$AN$3,""),"",IF(AN21=1,$AN$4,""),"",IF(AO21=1,$AN$3,""),"",IF(AO21=1,$AO$4,"")," ",IF(AP21=1,$AN$3,"")," ",IF(AP21=1,$AP$4,"")," y demás valores por defecto, en Todos y en blanco")</f>
        <v>Validar funcionalidad Reasignar Casos con los valores    Filtro Fecha Última Modificación Con rango de fecha Desde 01-06-2018 Hasta 30-06-2018 Nombre de Cliente ALEJANDRA   Reasignar TODOS Al  Vendedor MARIA SAVEEDRA y demás valores por defecto, en Todos y en blanco</v>
      </c>
      <c r="AS21" s="357"/>
      <c r="AT21" s="357" t="s">
        <v>1101</v>
      </c>
    </row>
    <row r="22" spans="1:46" s="188" customFormat="1" x14ac:dyDescent="0.25">
      <c r="A22" s="70"/>
      <c r="B22" s="43"/>
      <c r="C22" s="399"/>
      <c r="D22" s="44">
        <v>1</v>
      </c>
      <c r="E22" s="46"/>
      <c r="F22" s="44">
        <v>1</v>
      </c>
      <c r="G22" s="44"/>
      <c r="H22" s="46">
        <v>1</v>
      </c>
      <c r="I22" s="46"/>
      <c r="J22" s="44">
        <v>1</v>
      </c>
      <c r="K22" s="191"/>
      <c r="L22" s="191">
        <v>1</v>
      </c>
      <c r="M22" s="48"/>
      <c r="N22" s="191"/>
      <c r="O22" s="191">
        <v>1</v>
      </c>
      <c r="P22" s="191"/>
      <c r="Q22" s="191"/>
      <c r="R22" s="191">
        <v>1</v>
      </c>
      <c r="S22" s="191"/>
      <c r="T22" s="191"/>
      <c r="U22" s="191">
        <v>1</v>
      </c>
      <c r="V22" s="191"/>
      <c r="W22" s="191">
        <v>1</v>
      </c>
      <c r="X22" s="193"/>
      <c r="Y22" s="193"/>
      <c r="Z22" s="147"/>
      <c r="AA22" s="147">
        <v>1</v>
      </c>
      <c r="AB22" s="44"/>
      <c r="AC22" s="44">
        <v>1</v>
      </c>
      <c r="AD22" s="44"/>
      <c r="AE22" s="44"/>
      <c r="AF22" s="191"/>
      <c r="AG22" s="191"/>
      <c r="AH22" s="191">
        <v>1</v>
      </c>
      <c r="AI22" s="376"/>
      <c r="AJ22" s="376">
        <v>1</v>
      </c>
      <c r="AK22" s="377"/>
      <c r="AL22" s="377">
        <v>1</v>
      </c>
      <c r="AM22" s="377"/>
      <c r="AN22" s="377"/>
      <c r="AO22" s="375"/>
      <c r="AP22" s="539">
        <v>1</v>
      </c>
      <c r="AQ22" s="356" t="s">
        <v>1349</v>
      </c>
      <c r="AR22" s="577" t="str">
        <f>CONCATENATE("Validar funcionalidad Reasignar Casos con los valores",IF(C22=1,$C$3," "),"",IF(C22=1,$C$4,""),"",IF(E22=1,$E$3,""),"",IF(E22=1,$E$4,""),"",IF(G22=1,$G$3,""),"",IF(G22=1,$G$4,"")," ",IF(I22=1,$I$3,""),"",IF(I22=1,$I$4,""),"",IF(K22=1,$K$3,""),"",IF(K22=1,$K$4,""),"",IF(N22=1,$N$3,""),"",IF(N22=1,$N$4,""),"",IF(P22=1,$P$3,""),"",IF(P22=1,$P$4,""),"",IF(Q22=1,$Q$4,""),"",IF(S22=1,$S$3,""),"",IF(S22=1,$S$4,""),"",IF(T22=1,$T$4,""),"",IF(V22=1,$V$3,"")," ",IF(V22=1,$V$4,"")," ",IF(W22=1,$V$3,"")," ",IF(W22=1,$W$4,"")," ",IF(Z22=1,$Z$3,""),"",IF(AB22=1,$AB$3,""),"",IF(AD22=1,$AD$3,""),"",IF(AD22=1,$AD$4,""),"",IF(AE22=1,$AD$3,""),"",IF(AE22=1,$AE$4,""),"",IF(AF22=1,$AF$4,""),"",IF(AG22=1,$AG$4,"")," ",IF(AJ22=1,$AJ$3,"")," ",IF(AJ22=1,$AJ$4,"")," ",IF(AL22=1,$AL$3,"")," ",IF(AL22=1,$AL$4,"")," ",IF(AM22=1,$AL$3,"")," ",IF(AM22=1,$AM$4,"")," Al ",IF(AN22=1,$AN$3,""),"",IF(AN22=1,$AN$4,""),"",IF(AO22=1,$AN$3,""),"",IF(AO22=1,$AO$4,"")," ",IF(AP22=1,$AN$3,"")," ",IF(AP22=1,$AP$4,"")," y demás valores por defecto, en Todos y en blanco")</f>
        <v>Validar funcionalidad Reasignar Casos con los valores    Filtro Fecha Última Modificación  Financiera Otras Financiera Reasignar UN VALOR   Al  Vendedor MARIA SAVEEDRA y demás valores por defecto, en Todos y en blanco</v>
      </c>
      <c r="AS22" s="357"/>
      <c r="AT22" s="357"/>
    </row>
    <row r="23" spans="1:46" s="188" customFormat="1" ht="15.75" thickBot="1" x14ac:dyDescent="0.3">
      <c r="A23" s="70"/>
      <c r="B23" s="43"/>
      <c r="C23" s="559"/>
      <c r="D23" s="82">
        <v>1</v>
      </c>
      <c r="E23" s="560"/>
      <c r="F23" s="82">
        <v>1</v>
      </c>
      <c r="G23" s="82"/>
      <c r="H23" s="560">
        <v>1</v>
      </c>
      <c r="I23" s="560"/>
      <c r="J23" s="82">
        <v>1</v>
      </c>
      <c r="K23" s="80"/>
      <c r="L23" s="80">
        <v>1</v>
      </c>
      <c r="M23" s="561"/>
      <c r="N23" s="80"/>
      <c r="O23" s="80">
        <v>1</v>
      </c>
      <c r="P23" s="80"/>
      <c r="Q23" s="80"/>
      <c r="R23" s="80">
        <v>1</v>
      </c>
      <c r="S23" s="80"/>
      <c r="T23" s="80"/>
      <c r="U23" s="80">
        <v>1</v>
      </c>
      <c r="V23" s="80"/>
      <c r="W23" s="80">
        <v>1</v>
      </c>
      <c r="X23" s="562"/>
      <c r="Y23" s="562"/>
      <c r="Z23" s="563"/>
      <c r="AA23" s="563">
        <v>1</v>
      </c>
      <c r="AB23" s="82"/>
      <c r="AC23" s="82">
        <v>1</v>
      </c>
      <c r="AD23" s="82"/>
      <c r="AE23" s="82"/>
      <c r="AF23" s="80"/>
      <c r="AG23" s="80"/>
      <c r="AH23" s="80">
        <v>1</v>
      </c>
      <c r="AI23" s="80"/>
      <c r="AJ23" s="80">
        <v>1</v>
      </c>
      <c r="AK23" s="563"/>
      <c r="AL23" s="563"/>
      <c r="AM23" s="563">
        <v>1</v>
      </c>
      <c r="AN23" s="563"/>
      <c r="AO23" s="82"/>
      <c r="AP23" s="564">
        <v>1</v>
      </c>
      <c r="AQ23" s="356" t="s">
        <v>1348</v>
      </c>
      <c r="AR23" s="577" t="str">
        <f>CONCATENATE("Validar funcionalidad Reasignar Casos con los valores",IF(C23=1,$C$3," "),"",IF(C23=1,$C$4,""),"",IF(E23=1,$E$3,""),"",IF(E23=1,$E$4,""),"",IF(G23=1,$G$3,""),"",IF(G23=1,$G$4,"")," ",IF(I23=1,$I$3,""),"",IF(I23=1,$I$4,""),"",IF(K23=1,$K$3,""),"",IF(K23=1,$K$4,""),"",IF(N23=1,$N$3,""),"",IF(N23=1,$N$4,""),"",IF(P23=1,$P$3,""),"",IF(P23=1,$P$4,""),"",IF(Q23=1,$Q$4,""),"",IF(S23=1,$S$3,""),"",IF(S23=1,$S$4,""),"",IF(T23=1,$T$4,""),"",IF(V23=1,$V$3,"")," ",IF(V23=1,$V$4,"")," ",IF(W23=1,$V$3,"")," ",IF(W23=1,$W$4,"")," ",IF(Z23=1,$Z$3,""),"",IF(AB23=1,$AB$3,""),"",IF(AD23=1,$AD$3,""),"",IF(AD23=1,$AD$4,""),"",IF(AE23=1,$AD$3,""),"",IF(AE23=1,$AE$4,""),"",IF(AF23=1,$AF$4,""),"",IF(AG23=1,$AG$4,"")," ",IF(AJ23=1,$AJ$3,"")," ",IF(AJ23=1,$AJ$4,"")," ",IF(AL23=1,$AL$3,"")," ",IF(AL23=1,$AL$4,"")," ",IF(AM23=1,$AL$3,"")," ",IF(AM23=1,$AM$4,"")," Al ",IF(AN23=1,$AN$3,""),"",IF(AN23=1,$AN$4,""),"",IF(AO23=1,$AN$3,""),"",IF(AO23=1,$AO$4,"")," ",IF(AP23=1,$AN$3,"")," ",IF(AP23=1,$AP$4,"")," y demás valores por defecto, en Todos y en blanco")</f>
        <v>Validar funcionalidad Reasignar Casos con los valores    Filtro Fecha Última Modificación  Financiera Otras Financiera   Reasignar TODOS Al  Vendedor MARIA SAVEEDRA y demás valores por defecto, en Todos y en blanco</v>
      </c>
      <c r="AS23" s="357"/>
      <c r="AT23" s="357" t="s">
        <v>1101</v>
      </c>
    </row>
    <row r="24" spans="1:46" s="188" customFormat="1" ht="15.75" thickTop="1" x14ac:dyDescent="0.25">
      <c r="A24" s="70"/>
      <c r="B24" s="43"/>
      <c r="C24" s="540"/>
      <c r="D24" s="75">
        <v>1</v>
      </c>
      <c r="E24" s="541"/>
      <c r="F24" s="75">
        <v>1</v>
      </c>
      <c r="G24" s="75"/>
      <c r="H24" s="541">
        <v>1</v>
      </c>
      <c r="I24" s="541"/>
      <c r="J24" s="75">
        <v>1</v>
      </c>
      <c r="K24" s="73"/>
      <c r="L24" s="73">
        <v>1</v>
      </c>
      <c r="M24" s="542" t="s">
        <v>1351</v>
      </c>
      <c r="N24" s="73"/>
      <c r="O24" s="73">
        <v>1</v>
      </c>
      <c r="P24" s="73"/>
      <c r="Q24" s="73"/>
      <c r="R24" s="73"/>
      <c r="S24" s="73"/>
      <c r="T24" s="73"/>
      <c r="U24" s="73"/>
      <c r="V24" s="73"/>
      <c r="W24" s="73"/>
      <c r="X24" s="544"/>
      <c r="Y24" s="544"/>
      <c r="Z24" s="413"/>
      <c r="AA24" s="413"/>
      <c r="AB24" s="75"/>
      <c r="AC24" s="413"/>
      <c r="AD24" s="413"/>
      <c r="AE24" s="413"/>
      <c r="AF24" s="73"/>
      <c r="AG24" s="73"/>
      <c r="AH24" s="73"/>
      <c r="AI24" s="73"/>
      <c r="AJ24" s="73"/>
      <c r="AK24" s="73"/>
      <c r="AL24" s="73"/>
      <c r="AM24" s="73"/>
      <c r="AN24" s="73"/>
      <c r="AO24" s="75"/>
      <c r="AP24" s="414"/>
      <c r="AQ24" s="356" t="s">
        <v>1354</v>
      </c>
      <c r="AR24" s="357" t="s">
        <v>1391</v>
      </c>
      <c r="AS24" s="357"/>
      <c r="AT24" s="357" t="s">
        <v>1394</v>
      </c>
    </row>
    <row r="25" spans="1:46" s="188" customFormat="1" x14ac:dyDescent="0.25">
      <c r="A25" s="70"/>
      <c r="B25" s="43"/>
      <c r="C25" s="399"/>
      <c r="D25" s="44">
        <v>1</v>
      </c>
      <c r="E25" s="46"/>
      <c r="F25" s="44">
        <v>1</v>
      </c>
      <c r="G25" s="44"/>
      <c r="H25" s="46">
        <v>1</v>
      </c>
      <c r="I25" s="46"/>
      <c r="J25" s="44">
        <v>1</v>
      </c>
      <c r="K25" s="191"/>
      <c r="L25" s="191">
        <v>1</v>
      </c>
      <c r="M25" s="153"/>
      <c r="N25" s="191"/>
      <c r="O25" s="191">
        <v>1</v>
      </c>
      <c r="P25" s="191"/>
      <c r="Q25" s="191"/>
      <c r="R25" s="191"/>
      <c r="S25" s="191"/>
      <c r="T25" s="191"/>
      <c r="U25" s="191"/>
      <c r="V25" s="191"/>
      <c r="W25" s="191"/>
      <c r="X25" s="158"/>
      <c r="Y25" s="158"/>
      <c r="Z25" s="147"/>
      <c r="AA25" s="147"/>
      <c r="AB25" s="44"/>
      <c r="AC25" s="147"/>
      <c r="AD25" s="147"/>
      <c r="AE25" s="147"/>
      <c r="AF25" s="191"/>
      <c r="AG25" s="191"/>
      <c r="AH25" s="147"/>
      <c r="AI25" s="566" t="s">
        <v>1352</v>
      </c>
      <c r="AJ25" s="191"/>
      <c r="AK25" s="147"/>
      <c r="AL25" s="147"/>
      <c r="AM25" s="147"/>
      <c r="AN25" s="147"/>
      <c r="AO25" s="44"/>
      <c r="AP25" s="392"/>
      <c r="AQ25" s="356" t="s">
        <v>1355</v>
      </c>
      <c r="AR25" s="357" t="s">
        <v>1392</v>
      </c>
      <c r="AS25" s="357"/>
      <c r="AT25" s="357" t="s">
        <v>1394</v>
      </c>
    </row>
    <row r="26" spans="1:46" s="188" customFormat="1" x14ac:dyDescent="0.25">
      <c r="A26" s="70"/>
      <c r="B26" s="43"/>
      <c r="C26" s="399"/>
      <c r="D26" s="44">
        <v>1</v>
      </c>
      <c r="E26" s="46"/>
      <c r="F26" s="44">
        <v>1</v>
      </c>
      <c r="G26" s="44"/>
      <c r="H26" s="46">
        <v>1</v>
      </c>
      <c r="I26" s="46"/>
      <c r="J26" s="44">
        <v>1</v>
      </c>
      <c r="K26" s="191"/>
      <c r="L26" s="191">
        <v>1</v>
      </c>
      <c r="M26" s="153"/>
      <c r="N26" s="191"/>
      <c r="O26" s="191">
        <v>1</v>
      </c>
      <c r="P26" s="191"/>
      <c r="Q26" s="191"/>
      <c r="R26" s="191"/>
      <c r="S26" s="191"/>
      <c r="T26" s="191"/>
      <c r="U26" s="191"/>
      <c r="V26" s="191"/>
      <c r="W26" s="191"/>
      <c r="X26" s="567" t="s">
        <v>1353</v>
      </c>
      <c r="Y26" s="567" t="s">
        <v>1353</v>
      </c>
      <c r="Z26" s="147"/>
      <c r="AA26" s="147"/>
      <c r="AB26" s="44"/>
      <c r="AC26" s="147"/>
      <c r="AD26" s="147"/>
      <c r="AE26" s="147"/>
      <c r="AF26" s="191"/>
      <c r="AG26" s="191"/>
      <c r="AH26" s="147"/>
      <c r="AI26" s="191"/>
      <c r="AJ26" s="191"/>
      <c r="AK26" s="147"/>
      <c r="AL26" s="147"/>
      <c r="AM26" s="147"/>
      <c r="AN26" s="147"/>
      <c r="AO26" s="44"/>
      <c r="AP26" s="392"/>
      <c r="AQ26" s="356" t="s">
        <v>1356</v>
      </c>
      <c r="AR26" s="357" t="s">
        <v>1393</v>
      </c>
      <c r="AS26" s="357"/>
      <c r="AT26" s="357" t="s">
        <v>1395</v>
      </c>
    </row>
    <row r="27" spans="1:46" s="188" customFormat="1" x14ac:dyDescent="0.25">
      <c r="A27" s="70"/>
      <c r="B27" s="43"/>
      <c r="C27" s="399"/>
      <c r="D27" s="44"/>
      <c r="E27" s="46"/>
      <c r="F27" s="44"/>
      <c r="G27" s="44"/>
      <c r="H27" s="46"/>
      <c r="I27" s="46"/>
      <c r="J27" s="44"/>
      <c r="K27" s="191"/>
      <c r="L27" s="191"/>
      <c r="M27" s="48"/>
      <c r="N27" s="191"/>
      <c r="O27" s="191"/>
      <c r="P27" s="191"/>
      <c r="Q27" s="191"/>
      <c r="R27" s="191"/>
      <c r="S27" s="191"/>
      <c r="T27" s="191"/>
      <c r="U27" s="191"/>
      <c r="V27" s="191"/>
      <c r="W27" s="191"/>
      <c r="X27" s="158"/>
      <c r="Y27" s="158"/>
      <c r="Z27" s="147"/>
      <c r="AA27" s="192"/>
      <c r="AB27" s="191"/>
      <c r="AC27" s="191"/>
      <c r="AD27" s="191"/>
      <c r="AE27" s="191"/>
      <c r="AF27" s="191"/>
      <c r="AG27" s="191"/>
      <c r="AH27" s="191"/>
      <c r="AI27" s="191"/>
      <c r="AJ27" s="191"/>
      <c r="AK27" s="191"/>
      <c r="AL27" s="191"/>
      <c r="AM27" s="191"/>
      <c r="AN27" s="191"/>
      <c r="AO27" s="191"/>
      <c r="AP27" s="395"/>
      <c r="AQ27" s="356"/>
      <c r="AR27" s="357"/>
      <c r="AS27" s="357"/>
      <c r="AT27" s="357"/>
    </row>
    <row r="28" spans="1:46" s="188" customFormat="1" x14ac:dyDescent="0.25">
      <c r="A28" s="70"/>
      <c r="B28" s="43"/>
      <c r="C28" s="399"/>
      <c r="D28" s="44"/>
      <c r="E28" s="46"/>
      <c r="F28" s="44"/>
      <c r="G28" s="44"/>
      <c r="H28" s="46"/>
      <c r="I28" s="46"/>
      <c r="J28" s="44"/>
      <c r="K28" s="191"/>
      <c r="L28" s="191"/>
      <c r="M28" s="48"/>
      <c r="N28" s="191"/>
      <c r="O28" s="191"/>
      <c r="P28" s="191"/>
      <c r="Q28" s="191"/>
      <c r="R28" s="191"/>
      <c r="S28" s="191"/>
      <c r="T28" s="191"/>
      <c r="U28" s="191"/>
      <c r="V28" s="191"/>
      <c r="W28" s="191"/>
      <c r="X28" s="158"/>
      <c r="Y28" s="191"/>
      <c r="Z28" s="147"/>
      <c r="AA28" s="44"/>
      <c r="AB28" s="191"/>
      <c r="AC28" s="191"/>
      <c r="AD28" s="191"/>
      <c r="AE28" s="191"/>
      <c r="AF28" s="191"/>
      <c r="AG28" s="191"/>
      <c r="AH28" s="191"/>
      <c r="AI28" s="191"/>
      <c r="AJ28" s="191"/>
      <c r="AK28" s="191"/>
      <c r="AL28" s="191"/>
      <c r="AM28" s="191"/>
      <c r="AN28" s="191"/>
      <c r="AO28" s="191"/>
      <c r="AP28" s="395"/>
      <c r="AQ28" s="356"/>
      <c r="AR28" s="357"/>
      <c r="AS28" s="357"/>
      <c r="AT28" s="357"/>
    </row>
    <row r="29" spans="1:46" s="188" customFormat="1" x14ac:dyDescent="0.25">
      <c r="A29" s="70"/>
      <c r="B29" s="43"/>
      <c r="C29" s="399"/>
      <c r="D29" s="44"/>
      <c r="E29" s="46"/>
      <c r="F29" s="44"/>
      <c r="G29" s="44"/>
      <c r="H29" s="46"/>
      <c r="I29" s="46"/>
      <c r="J29" s="44"/>
      <c r="K29" s="191"/>
      <c r="L29" s="191"/>
      <c r="M29" s="48"/>
      <c r="N29" s="191"/>
      <c r="O29" s="191"/>
      <c r="P29" s="191"/>
      <c r="Q29" s="191"/>
      <c r="R29" s="191"/>
      <c r="S29" s="191"/>
      <c r="T29" s="191"/>
      <c r="U29" s="191"/>
      <c r="V29" s="191"/>
      <c r="W29" s="191"/>
      <c r="X29" s="158"/>
      <c r="Y29" s="191"/>
      <c r="Z29" s="192"/>
      <c r="AA29" s="44"/>
      <c r="AB29" s="191"/>
      <c r="AC29" s="191"/>
      <c r="AD29" s="191"/>
      <c r="AE29" s="191"/>
      <c r="AF29" s="191"/>
      <c r="AG29" s="191"/>
      <c r="AH29" s="191"/>
      <c r="AI29" s="191"/>
      <c r="AJ29" s="191"/>
      <c r="AK29" s="191"/>
      <c r="AL29" s="191"/>
      <c r="AM29" s="191"/>
      <c r="AN29" s="191"/>
      <c r="AO29" s="191"/>
      <c r="AP29" s="395"/>
      <c r="AQ29" s="356"/>
      <c r="AR29" s="357"/>
      <c r="AS29" s="357"/>
      <c r="AT29" s="357"/>
    </row>
    <row r="30" spans="1:46" s="188" customFormat="1" x14ac:dyDescent="0.25">
      <c r="A30" s="70"/>
      <c r="B30" s="43"/>
      <c r="C30" s="399"/>
      <c r="D30" s="44"/>
      <c r="E30" s="46"/>
      <c r="F30" s="44"/>
      <c r="G30" s="44"/>
      <c r="H30" s="46"/>
      <c r="I30" s="46"/>
      <c r="J30" s="44"/>
      <c r="K30" s="191"/>
      <c r="L30" s="191"/>
      <c r="M30" s="48"/>
      <c r="N30" s="191"/>
      <c r="O30" s="191"/>
      <c r="P30" s="191"/>
      <c r="Q30" s="191"/>
      <c r="R30" s="191"/>
      <c r="S30" s="191"/>
      <c r="T30" s="191"/>
      <c r="U30" s="191"/>
      <c r="V30" s="191"/>
      <c r="W30" s="191"/>
      <c r="X30" s="191"/>
      <c r="Y30" s="158"/>
      <c r="Z30" s="147"/>
      <c r="AA30" s="147"/>
      <c r="AB30" s="191"/>
      <c r="AC30" s="191"/>
      <c r="AD30" s="191"/>
      <c r="AE30" s="191"/>
      <c r="AF30" s="191"/>
      <c r="AG30" s="191"/>
      <c r="AH30" s="191"/>
      <c r="AI30" s="191"/>
      <c r="AJ30" s="191"/>
      <c r="AK30" s="191"/>
      <c r="AL30" s="191"/>
      <c r="AM30" s="191"/>
      <c r="AN30" s="191"/>
      <c r="AO30" s="191"/>
      <c r="AP30" s="395"/>
      <c r="AQ30" s="356"/>
      <c r="AR30" s="357"/>
      <c r="AS30" s="357"/>
      <c r="AT30" s="357"/>
    </row>
    <row r="31" spans="1:46" s="188" customFormat="1" x14ac:dyDescent="0.25">
      <c r="A31" s="70"/>
      <c r="B31" s="43"/>
      <c r="C31" s="399"/>
      <c r="D31" s="44"/>
      <c r="E31" s="46"/>
      <c r="F31" s="44"/>
      <c r="G31" s="44"/>
      <c r="H31" s="46"/>
      <c r="I31" s="46"/>
      <c r="J31" s="44"/>
      <c r="K31" s="191"/>
      <c r="L31" s="191"/>
      <c r="M31" s="48"/>
      <c r="N31" s="191"/>
      <c r="O31" s="191"/>
      <c r="P31" s="191"/>
      <c r="Q31" s="191"/>
      <c r="R31" s="191"/>
      <c r="S31" s="191"/>
      <c r="T31" s="191"/>
      <c r="U31" s="191"/>
      <c r="V31" s="191"/>
      <c r="W31" s="191"/>
      <c r="X31" s="191"/>
      <c r="Y31" s="158"/>
      <c r="Z31" s="147"/>
      <c r="AA31" s="192"/>
      <c r="AB31" s="191"/>
      <c r="AC31" s="191"/>
      <c r="AD31" s="191"/>
      <c r="AE31" s="191"/>
      <c r="AF31" s="191"/>
      <c r="AG31" s="191"/>
      <c r="AH31" s="191"/>
      <c r="AI31" s="191"/>
      <c r="AJ31" s="191"/>
      <c r="AK31" s="191"/>
      <c r="AL31" s="191"/>
      <c r="AM31" s="191"/>
      <c r="AN31" s="191"/>
      <c r="AO31" s="191"/>
      <c r="AP31" s="395"/>
      <c r="AQ31" s="356"/>
      <c r="AR31" s="357"/>
      <c r="AS31" s="357"/>
      <c r="AT31" s="357"/>
    </row>
    <row r="32" spans="1:46" s="188" customFormat="1" x14ac:dyDescent="0.25">
      <c r="A32" s="70"/>
      <c r="B32" s="43"/>
      <c r="C32" s="399"/>
      <c r="D32" s="44"/>
      <c r="E32" s="46"/>
      <c r="F32" s="44"/>
      <c r="G32" s="44"/>
      <c r="H32" s="46"/>
      <c r="I32" s="46"/>
      <c r="J32" s="44"/>
      <c r="K32" s="191"/>
      <c r="L32" s="191"/>
      <c r="M32" s="48"/>
      <c r="N32" s="191"/>
      <c r="O32" s="191"/>
      <c r="P32" s="191"/>
      <c r="Q32" s="191"/>
      <c r="R32" s="191"/>
      <c r="S32" s="191"/>
      <c r="T32" s="191"/>
      <c r="U32" s="191"/>
      <c r="V32" s="191"/>
      <c r="W32" s="191"/>
      <c r="X32" s="191"/>
      <c r="Y32" s="158"/>
      <c r="Z32" s="147"/>
      <c r="AA32" s="44"/>
      <c r="AB32" s="191"/>
      <c r="AC32" s="191"/>
      <c r="AD32" s="191"/>
      <c r="AE32" s="191"/>
      <c r="AF32" s="191"/>
      <c r="AG32" s="191"/>
      <c r="AH32" s="191"/>
      <c r="AI32" s="191"/>
      <c r="AJ32" s="191"/>
      <c r="AK32" s="191"/>
      <c r="AL32" s="191"/>
      <c r="AM32" s="191"/>
      <c r="AN32" s="191"/>
      <c r="AO32" s="191"/>
      <c r="AP32" s="395"/>
      <c r="AQ32" s="356"/>
      <c r="AR32" s="357"/>
      <c r="AS32" s="357"/>
      <c r="AT32" s="357"/>
    </row>
    <row r="33" spans="1:46" s="188" customFormat="1" x14ac:dyDescent="0.25">
      <c r="A33" s="70"/>
      <c r="B33" s="43"/>
      <c r="C33" s="399"/>
      <c r="D33" s="44"/>
      <c r="E33" s="46"/>
      <c r="F33" s="44"/>
      <c r="G33" s="44"/>
      <c r="H33" s="46"/>
      <c r="I33" s="46"/>
      <c r="J33" s="44"/>
      <c r="K33" s="191"/>
      <c r="L33" s="191"/>
      <c r="M33" s="48"/>
      <c r="N33" s="191"/>
      <c r="O33" s="191"/>
      <c r="P33" s="191"/>
      <c r="Q33" s="191"/>
      <c r="R33" s="191"/>
      <c r="S33" s="191"/>
      <c r="T33" s="191"/>
      <c r="U33" s="191"/>
      <c r="V33" s="191"/>
      <c r="W33" s="191"/>
      <c r="X33" s="191"/>
      <c r="Y33" s="158"/>
      <c r="Z33" s="192"/>
      <c r="AA33" s="44"/>
      <c r="AB33" s="191"/>
      <c r="AC33" s="191"/>
      <c r="AD33" s="191"/>
      <c r="AE33" s="191"/>
      <c r="AF33" s="191"/>
      <c r="AG33" s="191"/>
      <c r="AH33" s="191"/>
      <c r="AI33" s="191"/>
      <c r="AJ33" s="191"/>
      <c r="AK33" s="191"/>
      <c r="AL33" s="191"/>
      <c r="AM33" s="191"/>
      <c r="AN33" s="191"/>
      <c r="AO33" s="191"/>
      <c r="AP33" s="395"/>
      <c r="AQ33" s="356"/>
      <c r="AR33" s="357"/>
      <c r="AS33" s="357"/>
      <c r="AT33" s="357"/>
    </row>
    <row r="34" spans="1:46" s="188" customFormat="1" x14ac:dyDescent="0.25">
      <c r="A34" s="70"/>
      <c r="B34" s="43"/>
      <c r="C34" s="399"/>
      <c r="D34" s="44"/>
      <c r="E34" s="46"/>
      <c r="F34" s="44"/>
      <c r="G34" s="44"/>
      <c r="H34" s="46"/>
      <c r="I34" s="46"/>
      <c r="J34" s="44"/>
      <c r="K34" s="191"/>
      <c r="L34" s="191"/>
      <c r="M34" s="48"/>
      <c r="N34" s="191"/>
      <c r="O34" s="191"/>
      <c r="P34" s="191"/>
      <c r="Q34" s="191"/>
      <c r="R34" s="191"/>
      <c r="S34" s="191"/>
      <c r="T34" s="191"/>
      <c r="U34" s="191"/>
      <c r="V34" s="191"/>
      <c r="W34" s="191"/>
      <c r="X34" s="191"/>
      <c r="Y34" s="191"/>
      <c r="Z34" s="147"/>
      <c r="AA34" s="147"/>
      <c r="AB34" s="191"/>
      <c r="AC34" s="191"/>
      <c r="AD34" s="191"/>
      <c r="AE34" s="191"/>
      <c r="AF34" s="191"/>
      <c r="AG34" s="191"/>
      <c r="AH34" s="191"/>
      <c r="AI34" s="191"/>
      <c r="AJ34" s="191"/>
      <c r="AK34" s="191"/>
      <c r="AL34" s="191"/>
      <c r="AM34" s="191"/>
      <c r="AN34" s="191"/>
      <c r="AO34" s="191"/>
      <c r="AP34" s="395"/>
      <c r="AQ34" s="356"/>
      <c r="AR34" s="357"/>
      <c r="AS34" s="357"/>
      <c r="AT34" s="357"/>
    </row>
    <row r="35" spans="1:46" s="188" customFormat="1" x14ac:dyDescent="0.25">
      <c r="A35" s="70"/>
      <c r="B35" s="43"/>
      <c r="C35" s="399"/>
      <c r="D35" s="44"/>
      <c r="E35" s="46"/>
      <c r="F35" s="44"/>
      <c r="G35" s="44"/>
      <c r="H35" s="46"/>
      <c r="I35" s="46"/>
      <c r="J35" s="44"/>
      <c r="K35" s="191"/>
      <c r="L35" s="191"/>
      <c r="M35" s="48"/>
      <c r="N35" s="191"/>
      <c r="O35" s="191"/>
      <c r="P35" s="191"/>
      <c r="Q35" s="191"/>
      <c r="R35" s="191"/>
      <c r="S35" s="191"/>
      <c r="T35" s="191"/>
      <c r="U35" s="191"/>
      <c r="V35" s="191"/>
      <c r="W35" s="191"/>
      <c r="X35" s="191"/>
      <c r="Y35" s="191"/>
      <c r="Z35" s="147"/>
      <c r="AA35" s="192"/>
      <c r="AB35" s="191"/>
      <c r="AC35" s="191"/>
      <c r="AD35" s="191"/>
      <c r="AE35" s="191"/>
      <c r="AF35" s="191"/>
      <c r="AG35" s="191"/>
      <c r="AH35" s="191"/>
      <c r="AI35" s="191"/>
      <c r="AJ35" s="191"/>
      <c r="AK35" s="191"/>
      <c r="AL35" s="191"/>
      <c r="AM35" s="191"/>
      <c r="AN35" s="191"/>
      <c r="AO35" s="191"/>
      <c r="AP35" s="395"/>
      <c r="AQ35" s="356"/>
      <c r="AR35" s="357"/>
      <c r="AS35" s="357"/>
      <c r="AT35" s="357"/>
    </row>
    <row r="36" spans="1:46" s="188" customFormat="1" x14ac:dyDescent="0.25">
      <c r="A36" s="70"/>
      <c r="B36" s="43"/>
      <c r="C36" s="400"/>
      <c r="D36" s="191"/>
      <c r="E36" s="64"/>
      <c r="F36" s="191"/>
      <c r="G36" s="191"/>
      <c r="H36" s="64"/>
      <c r="I36" s="64"/>
      <c r="J36" s="191"/>
      <c r="K36" s="191"/>
      <c r="L36" s="191"/>
      <c r="M36" s="153"/>
      <c r="N36" s="191"/>
      <c r="O36" s="191"/>
      <c r="P36" s="191"/>
      <c r="Q36" s="191"/>
      <c r="R36" s="191"/>
      <c r="S36" s="191"/>
      <c r="T36" s="191"/>
      <c r="U36" s="191"/>
      <c r="V36" s="191"/>
      <c r="W36" s="191"/>
      <c r="X36" s="191"/>
      <c r="Y36" s="191"/>
      <c r="Z36" s="193"/>
      <c r="AA36" s="193"/>
      <c r="AB36" s="191"/>
      <c r="AC36" s="191"/>
      <c r="AD36" s="191"/>
      <c r="AE36" s="191"/>
      <c r="AF36" s="191"/>
      <c r="AG36" s="191"/>
      <c r="AH36" s="191"/>
      <c r="AI36" s="191"/>
      <c r="AJ36" s="191"/>
      <c r="AK36" s="191"/>
      <c r="AL36" s="191"/>
      <c r="AM36" s="191"/>
      <c r="AN36" s="191"/>
      <c r="AO36" s="191"/>
      <c r="AP36" s="395"/>
      <c r="AQ36" s="356"/>
      <c r="AR36" s="357"/>
      <c r="AS36" s="357"/>
      <c r="AT36" s="357"/>
    </row>
    <row r="37" spans="1:46" s="188" customFormat="1" x14ac:dyDescent="0.25">
      <c r="B37" s="43"/>
      <c r="C37" s="400"/>
      <c r="D37" s="191"/>
      <c r="E37" s="64"/>
      <c r="F37" s="191"/>
      <c r="G37" s="191"/>
      <c r="H37" s="64"/>
      <c r="I37" s="64"/>
      <c r="J37" s="191"/>
      <c r="K37" s="191"/>
      <c r="L37" s="191"/>
      <c r="M37" s="153"/>
      <c r="N37" s="191"/>
      <c r="O37" s="191"/>
      <c r="P37" s="191"/>
      <c r="Q37" s="191"/>
      <c r="R37" s="191"/>
      <c r="S37" s="191"/>
      <c r="T37" s="191"/>
      <c r="U37" s="191"/>
      <c r="V37" s="191"/>
      <c r="W37" s="191"/>
      <c r="X37" s="191"/>
      <c r="Y37" s="191"/>
      <c r="Z37" s="193"/>
      <c r="AA37" s="193"/>
      <c r="AB37" s="191"/>
      <c r="AC37" s="191"/>
      <c r="AD37" s="191"/>
      <c r="AE37" s="191"/>
      <c r="AF37" s="191"/>
      <c r="AG37" s="191"/>
      <c r="AH37" s="191"/>
      <c r="AI37" s="191"/>
      <c r="AJ37" s="191"/>
      <c r="AK37" s="191"/>
      <c r="AL37" s="191"/>
      <c r="AM37" s="191"/>
      <c r="AN37" s="191"/>
      <c r="AO37" s="191"/>
      <c r="AP37" s="395"/>
      <c r="AQ37" s="356"/>
      <c r="AR37" s="357"/>
      <c r="AS37" s="357"/>
      <c r="AT37" s="357"/>
    </row>
    <row r="38" spans="1:46" s="188" customFormat="1" x14ac:dyDescent="0.25">
      <c r="B38" s="43"/>
      <c r="C38" s="400"/>
      <c r="D38" s="191"/>
      <c r="E38" s="64"/>
      <c r="F38" s="191"/>
      <c r="G38" s="191"/>
      <c r="H38" s="64"/>
      <c r="I38" s="64"/>
      <c r="J38" s="191"/>
      <c r="K38" s="191"/>
      <c r="L38" s="191"/>
      <c r="M38" s="153"/>
      <c r="N38" s="191"/>
      <c r="O38" s="191"/>
      <c r="P38" s="191"/>
      <c r="Q38" s="191"/>
      <c r="R38" s="191"/>
      <c r="S38" s="191"/>
      <c r="T38" s="191"/>
      <c r="U38" s="191"/>
      <c r="V38" s="191"/>
      <c r="W38" s="191"/>
      <c r="X38" s="191"/>
      <c r="Y38" s="191"/>
      <c r="Z38" s="193"/>
      <c r="AA38" s="193"/>
      <c r="AB38" s="191"/>
      <c r="AC38" s="191"/>
      <c r="AD38" s="191"/>
      <c r="AE38" s="191"/>
      <c r="AF38" s="191"/>
      <c r="AG38" s="191"/>
      <c r="AH38" s="191"/>
      <c r="AI38" s="191"/>
      <c r="AJ38" s="191"/>
      <c r="AK38" s="191"/>
      <c r="AL38" s="191"/>
      <c r="AM38" s="191"/>
      <c r="AN38" s="191"/>
      <c r="AO38" s="191"/>
      <c r="AP38" s="395"/>
      <c r="AQ38" s="356"/>
      <c r="AR38" s="357"/>
      <c r="AS38" s="357"/>
      <c r="AT38" s="357"/>
    </row>
    <row r="39" spans="1:46" s="188" customFormat="1" x14ac:dyDescent="0.25">
      <c r="B39" s="43"/>
      <c r="C39" s="400"/>
      <c r="D39" s="191"/>
      <c r="E39" s="64"/>
      <c r="F39" s="191"/>
      <c r="G39" s="191"/>
      <c r="H39" s="64"/>
      <c r="I39" s="64"/>
      <c r="J39" s="191"/>
      <c r="K39" s="191"/>
      <c r="L39" s="191"/>
      <c r="M39" s="153"/>
      <c r="N39" s="191"/>
      <c r="O39" s="191"/>
      <c r="P39" s="191"/>
      <c r="Q39" s="191"/>
      <c r="R39" s="191"/>
      <c r="S39" s="191"/>
      <c r="T39" s="191"/>
      <c r="U39" s="191"/>
      <c r="V39" s="191"/>
      <c r="W39" s="191"/>
      <c r="X39" s="191"/>
      <c r="Y39" s="191"/>
      <c r="Z39" s="193"/>
      <c r="AA39" s="193"/>
      <c r="AB39" s="191"/>
      <c r="AC39" s="191"/>
      <c r="AD39" s="191"/>
      <c r="AE39" s="191"/>
      <c r="AF39" s="191"/>
      <c r="AG39" s="191"/>
      <c r="AH39" s="191"/>
      <c r="AI39" s="191"/>
      <c r="AJ39" s="191"/>
      <c r="AK39" s="191"/>
      <c r="AL39" s="191"/>
      <c r="AM39" s="191"/>
      <c r="AN39" s="191"/>
      <c r="AO39" s="191"/>
      <c r="AP39" s="395"/>
      <c r="AQ39" s="356"/>
      <c r="AR39" s="357"/>
      <c r="AS39" s="357"/>
      <c r="AT39" s="357"/>
    </row>
    <row r="40" spans="1:46" s="188" customFormat="1" x14ac:dyDescent="0.25">
      <c r="B40" s="43"/>
      <c r="C40" s="400"/>
      <c r="D40" s="191"/>
      <c r="E40" s="64"/>
      <c r="F40" s="191"/>
      <c r="G40" s="191"/>
      <c r="H40" s="64"/>
      <c r="I40" s="64"/>
      <c r="J40" s="191"/>
      <c r="K40" s="191"/>
      <c r="L40" s="191"/>
      <c r="M40" s="153"/>
      <c r="N40" s="191"/>
      <c r="O40" s="191"/>
      <c r="P40" s="191"/>
      <c r="Q40" s="191"/>
      <c r="R40" s="191"/>
      <c r="S40" s="191"/>
      <c r="T40" s="191"/>
      <c r="U40" s="191"/>
      <c r="V40" s="191"/>
      <c r="W40" s="191"/>
      <c r="X40" s="191"/>
      <c r="Y40" s="191"/>
      <c r="Z40" s="193"/>
      <c r="AA40" s="193"/>
      <c r="AB40" s="191"/>
      <c r="AC40" s="191"/>
      <c r="AD40" s="191"/>
      <c r="AE40" s="191"/>
      <c r="AF40" s="191"/>
      <c r="AG40" s="191"/>
      <c r="AH40" s="191"/>
      <c r="AI40" s="191"/>
      <c r="AJ40" s="191"/>
      <c r="AK40" s="191"/>
      <c r="AL40" s="191"/>
      <c r="AM40" s="191"/>
      <c r="AN40" s="191"/>
      <c r="AO40" s="191"/>
      <c r="AP40" s="395"/>
      <c r="AQ40" s="356"/>
      <c r="AR40" s="357"/>
      <c r="AS40" s="357"/>
      <c r="AT40" s="357"/>
    </row>
    <row r="41" spans="1:46" s="188" customFormat="1" x14ac:dyDescent="0.25">
      <c r="B41" s="43"/>
      <c r="C41" s="400"/>
      <c r="D41" s="191"/>
      <c r="E41" s="64"/>
      <c r="F41" s="191"/>
      <c r="G41" s="191"/>
      <c r="H41" s="64"/>
      <c r="I41" s="64"/>
      <c r="J41" s="191"/>
      <c r="K41" s="191"/>
      <c r="L41" s="191"/>
      <c r="M41" s="153"/>
      <c r="N41" s="191"/>
      <c r="O41" s="191"/>
      <c r="P41" s="191"/>
      <c r="Q41" s="191"/>
      <c r="R41" s="191"/>
      <c r="S41" s="191"/>
      <c r="T41" s="191"/>
      <c r="U41" s="191"/>
      <c r="V41" s="191"/>
      <c r="W41" s="191"/>
      <c r="X41" s="191"/>
      <c r="Y41" s="191"/>
      <c r="Z41" s="193"/>
      <c r="AA41" s="193"/>
      <c r="AB41" s="191"/>
      <c r="AC41" s="191"/>
      <c r="AD41" s="191"/>
      <c r="AE41" s="191"/>
      <c r="AF41" s="191"/>
      <c r="AG41" s="191"/>
      <c r="AH41" s="191"/>
      <c r="AI41" s="191"/>
      <c r="AJ41" s="191"/>
      <c r="AK41" s="191"/>
      <c r="AL41" s="191"/>
      <c r="AM41" s="191"/>
      <c r="AN41" s="191"/>
      <c r="AO41" s="191"/>
      <c r="AP41" s="395"/>
      <c r="AQ41" s="356"/>
      <c r="AR41" s="357"/>
      <c r="AS41" s="357"/>
      <c r="AT41" s="357"/>
    </row>
    <row r="42" spans="1:46" s="188" customFormat="1" x14ac:dyDescent="0.25">
      <c r="B42" s="43"/>
      <c r="C42" s="400"/>
      <c r="D42" s="191"/>
      <c r="E42" s="64"/>
      <c r="F42" s="191"/>
      <c r="G42" s="191"/>
      <c r="H42" s="64"/>
      <c r="I42" s="64"/>
      <c r="J42" s="191"/>
      <c r="K42" s="191"/>
      <c r="L42" s="191"/>
      <c r="M42" s="153"/>
      <c r="N42" s="191"/>
      <c r="O42" s="191"/>
      <c r="P42" s="191"/>
      <c r="Q42" s="191"/>
      <c r="R42" s="191"/>
      <c r="S42" s="191"/>
      <c r="T42" s="191"/>
      <c r="U42" s="191"/>
      <c r="V42" s="191"/>
      <c r="W42" s="191"/>
      <c r="X42" s="191"/>
      <c r="Y42" s="191"/>
      <c r="Z42" s="193"/>
      <c r="AA42" s="193"/>
      <c r="AB42" s="191"/>
      <c r="AC42" s="191"/>
      <c r="AD42" s="191"/>
      <c r="AE42" s="191"/>
      <c r="AF42" s="191"/>
      <c r="AG42" s="191"/>
      <c r="AH42" s="191"/>
      <c r="AI42" s="191"/>
      <c r="AJ42" s="191"/>
      <c r="AK42" s="191"/>
      <c r="AL42" s="191"/>
      <c r="AM42" s="191"/>
      <c r="AN42" s="191"/>
      <c r="AO42" s="191"/>
      <c r="AP42" s="395"/>
      <c r="AQ42" s="356"/>
      <c r="AR42" s="357"/>
      <c r="AS42" s="357"/>
      <c r="AT42" s="357"/>
    </row>
    <row r="43" spans="1:46" s="188" customFormat="1" x14ac:dyDescent="0.25">
      <c r="B43" s="43"/>
      <c r="C43" s="400"/>
      <c r="D43" s="191"/>
      <c r="E43" s="64"/>
      <c r="F43" s="191"/>
      <c r="G43" s="191"/>
      <c r="H43" s="64"/>
      <c r="I43" s="64"/>
      <c r="J43" s="191"/>
      <c r="K43" s="191"/>
      <c r="L43" s="191"/>
      <c r="M43" s="153"/>
      <c r="N43" s="191"/>
      <c r="O43" s="191"/>
      <c r="P43" s="191"/>
      <c r="Q43" s="191"/>
      <c r="R43" s="191"/>
      <c r="S43" s="191"/>
      <c r="T43" s="191"/>
      <c r="U43" s="191"/>
      <c r="V43" s="191"/>
      <c r="W43" s="191"/>
      <c r="X43" s="191"/>
      <c r="Y43" s="191"/>
      <c r="Z43" s="193"/>
      <c r="AA43" s="193"/>
      <c r="AB43" s="191"/>
      <c r="AC43" s="191"/>
      <c r="AD43" s="191"/>
      <c r="AE43" s="191"/>
      <c r="AF43" s="191"/>
      <c r="AG43" s="191"/>
      <c r="AH43" s="191"/>
      <c r="AI43" s="191"/>
      <c r="AJ43" s="191"/>
      <c r="AK43" s="191"/>
      <c r="AL43" s="191"/>
      <c r="AM43" s="191"/>
      <c r="AN43" s="191"/>
      <c r="AO43" s="191"/>
      <c r="AP43" s="395"/>
      <c r="AQ43" s="356"/>
      <c r="AR43" s="357"/>
      <c r="AS43" s="357"/>
      <c r="AT43" s="357"/>
    </row>
    <row r="44" spans="1:46" s="188" customFormat="1" x14ac:dyDescent="0.25">
      <c r="B44" s="43"/>
      <c r="C44" s="400"/>
      <c r="D44" s="191"/>
      <c r="E44" s="64"/>
      <c r="F44" s="191"/>
      <c r="G44" s="191"/>
      <c r="H44" s="64"/>
      <c r="I44" s="64"/>
      <c r="J44" s="191"/>
      <c r="K44" s="191"/>
      <c r="L44" s="191"/>
      <c r="M44" s="153"/>
      <c r="N44" s="191"/>
      <c r="O44" s="191"/>
      <c r="P44" s="191"/>
      <c r="Q44" s="191"/>
      <c r="R44" s="191"/>
      <c r="S44" s="191"/>
      <c r="T44" s="191"/>
      <c r="U44" s="191"/>
      <c r="V44" s="191"/>
      <c r="W44" s="191"/>
      <c r="X44" s="191"/>
      <c r="Y44" s="191"/>
      <c r="Z44" s="193"/>
      <c r="AA44" s="193"/>
      <c r="AB44" s="191"/>
      <c r="AC44" s="191"/>
      <c r="AD44" s="191"/>
      <c r="AE44" s="191"/>
      <c r="AF44" s="191"/>
      <c r="AG44" s="191"/>
      <c r="AH44" s="191"/>
      <c r="AI44" s="191"/>
      <c r="AJ44" s="191"/>
      <c r="AK44" s="191"/>
      <c r="AL44" s="191"/>
      <c r="AM44" s="191"/>
      <c r="AN44" s="191"/>
      <c r="AO44" s="191"/>
      <c r="AP44" s="395"/>
      <c r="AQ44" s="356"/>
      <c r="AR44" s="357"/>
      <c r="AS44" s="357"/>
      <c r="AT44" s="357"/>
    </row>
    <row r="45" spans="1:46" s="188" customFormat="1" x14ac:dyDescent="0.25">
      <c r="B45" s="43"/>
      <c r="C45" s="399"/>
      <c r="D45" s="44"/>
      <c r="E45" s="46"/>
      <c r="F45" s="44"/>
      <c r="G45" s="44"/>
      <c r="H45" s="46"/>
      <c r="I45" s="46"/>
      <c r="J45" s="44"/>
      <c r="K45" s="44"/>
      <c r="L45" s="44"/>
      <c r="M45" s="48"/>
      <c r="N45" s="44"/>
      <c r="O45" s="44"/>
      <c r="P45" s="44"/>
      <c r="Q45" s="44"/>
      <c r="R45" s="44"/>
      <c r="S45" s="44"/>
      <c r="T45" s="44"/>
      <c r="U45" s="44"/>
      <c r="V45" s="44"/>
      <c r="W45" s="44"/>
      <c r="X45" s="44"/>
      <c r="Y45" s="44"/>
      <c r="Z45" s="44"/>
      <c r="AA45" s="44"/>
      <c r="AB45" s="44"/>
      <c r="AC45" s="45"/>
      <c r="AD45" s="45"/>
      <c r="AE45" s="45"/>
      <c r="AF45" s="44"/>
      <c r="AG45" s="44"/>
      <c r="AH45" s="44"/>
      <c r="AI45" s="44"/>
      <c r="AJ45" s="44"/>
      <c r="AK45" s="44"/>
      <c r="AL45" s="44"/>
      <c r="AM45" s="44"/>
      <c r="AN45" s="44"/>
      <c r="AO45" s="44"/>
      <c r="AP45" s="388"/>
      <c r="AQ45" s="356"/>
      <c r="AR45" s="357"/>
      <c r="AS45" s="357"/>
      <c r="AT45" s="357"/>
    </row>
    <row r="46" spans="1:46" s="188" customFormat="1" x14ac:dyDescent="0.25">
      <c r="B46" s="43"/>
      <c r="C46" s="399"/>
      <c r="D46" s="44"/>
      <c r="E46" s="46"/>
      <c r="F46" s="44"/>
      <c r="G46" s="44"/>
      <c r="H46" s="46"/>
      <c r="I46" s="46"/>
      <c r="J46" s="44"/>
      <c r="K46" s="44"/>
      <c r="L46" s="44"/>
      <c r="M46" s="48"/>
      <c r="N46" s="44"/>
      <c r="O46" s="44"/>
      <c r="P46" s="44"/>
      <c r="Q46" s="44"/>
      <c r="R46" s="44"/>
      <c r="S46" s="44"/>
      <c r="T46" s="44"/>
      <c r="U46" s="44"/>
      <c r="V46" s="44"/>
      <c r="W46" s="44"/>
      <c r="X46" s="44"/>
      <c r="Y46" s="44"/>
      <c r="Z46" s="44"/>
      <c r="AA46" s="44"/>
      <c r="AB46" s="44"/>
      <c r="AC46" s="45"/>
      <c r="AD46" s="45"/>
      <c r="AE46" s="45"/>
      <c r="AF46" s="44"/>
      <c r="AG46" s="44"/>
      <c r="AH46" s="44"/>
      <c r="AI46" s="44"/>
      <c r="AJ46" s="44"/>
      <c r="AK46" s="44"/>
      <c r="AL46" s="44"/>
      <c r="AM46" s="44"/>
      <c r="AN46" s="44"/>
      <c r="AO46" s="44"/>
      <c r="AP46" s="388"/>
      <c r="AQ46" s="356"/>
      <c r="AR46" s="357"/>
      <c r="AS46" s="357"/>
      <c r="AT46" s="357"/>
    </row>
    <row r="47" spans="1:46" s="188" customFormat="1" x14ac:dyDescent="0.25">
      <c r="B47" s="43"/>
      <c r="C47" s="399"/>
      <c r="D47" s="44"/>
      <c r="E47" s="46"/>
      <c r="F47" s="44"/>
      <c r="G47" s="44"/>
      <c r="H47" s="46"/>
      <c r="I47" s="46"/>
      <c r="J47" s="44"/>
      <c r="K47" s="44"/>
      <c r="L47" s="44"/>
      <c r="M47" s="48"/>
      <c r="N47" s="44"/>
      <c r="O47" s="44"/>
      <c r="P47" s="44"/>
      <c r="Q47" s="44"/>
      <c r="R47" s="44"/>
      <c r="S47" s="44"/>
      <c r="T47" s="44"/>
      <c r="U47" s="44"/>
      <c r="V47" s="44"/>
      <c r="W47" s="44"/>
      <c r="X47" s="44"/>
      <c r="Y47" s="44"/>
      <c r="Z47" s="44"/>
      <c r="AA47" s="44"/>
      <c r="AB47" s="44"/>
      <c r="AC47" s="45"/>
      <c r="AD47" s="45"/>
      <c r="AE47" s="45"/>
      <c r="AF47" s="44"/>
      <c r="AG47" s="44"/>
      <c r="AH47" s="44"/>
      <c r="AI47" s="44"/>
      <c r="AJ47" s="44"/>
      <c r="AK47" s="44"/>
      <c r="AL47" s="44"/>
      <c r="AM47" s="44"/>
      <c r="AN47" s="44"/>
      <c r="AO47" s="44"/>
      <c r="AP47" s="388"/>
      <c r="AQ47" s="356"/>
      <c r="AR47" s="357"/>
      <c r="AS47" s="357"/>
      <c r="AT47" s="357"/>
    </row>
    <row r="48" spans="1:46" s="188" customFormat="1" x14ac:dyDescent="0.25">
      <c r="B48" s="43"/>
      <c r="C48" s="399"/>
      <c r="D48" s="44"/>
      <c r="E48" s="46"/>
      <c r="F48" s="44"/>
      <c r="G48" s="44"/>
      <c r="H48" s="46"/>
      <c r="I48" s="46"/>
      <c r="J48" s="44"/>
      <c r="K48" s="44"/>
      <c r="L48" s="44"/>
      <c r="M48" s="48"/>
      <c r="N48" s="44"/>
      <c r="O48" s="44"/>
      <c r="P48" s="44"/>
      <c r="Q48" s="44"/>
      <c r="R48" s="44"/>
      <c r="S48" s="44"/>
      <c r="T48" s="44"/>
      <c r="U48" s="44"/>
      <c r="V48" s="44"/>
      <c r="W48" s="44"/>
      <c r="X48" s="44"/>
      <c r="Y48" s="44"/>
      <c r="Z48" s="44"/>
      <c r="AA48" s="44"/>
      <c r="AB48" s="44"/>
      <c r="AC48" s="45"/>
      <c r="AD48" s="45"/>
      <c r="AE48" s="45"/>
      <c r="AF48" s="44"/>
      <c r="AG48" s="44"/>
      <c r="AH48" s="44"/>
      <c r="AI48" s="44"/>
      <c r="AJ48" s="44"/>
      <c r="AK48" s="44"/>
      <c r="AL48" s="44"/>
      <c r="AM48" s="44"/>
      <c r="AN48" s="44"/>
      <c r="AO48" s="44"/>
      <c r="AP48" s="388"/>
      <c r="AQ48" s="356"/>
      <c r="AR48" s="357"/>
      <c r="AS48" s="357"/>
      <c r="AT48" s="357"/>
    </row>
    <row r="49" spans="2:46" s="188" customFormat="1" x14ac:dyDescent="0.25">
      <c r="B49" s="43"/>
      <c r="C49" s="399"/>
      <c r="D49" s="44"/>
      <c r="E49" s="46"/>
      <c r="F49" s="44"/>
      <c r="G49" s="44"/>
      <c r="H49" s="46"/>
      <c r="I49" s="46"/>
      <c r="J49" s="44"/>
      <c r="K49" s="44"/>
      <c r="L49" s="44"/>
      <c r="M49" s="48"/>
      <c r="N49" s="44"/>
      <c r="O49" s="44"/>
      <c r="P49" s="44"/>
      <c r="Q49" s="44"/>
      <c r="R49" s="44"/>
      <c r="S49" s="44"/>
      <c r="T49" s="44"/>
      <c r="U49" s="44"/>
      <c r="V49" s="44"/>
      <c r="W49" s="44"/>
      <c r="X49" s="44"/>
      <c r="Y49" s="44"/>
      <c r="Z49" s="44"/>
      <c r="AA49" s="44"/>
      <c r="AB49" s="44"/>
      <c r="AC49" s="45"/>
      <c r="AD49" s="45"/>
      <c r="AE49" s="45"/>
      <c r="AF49" s="44"/>
      <c r="AG49" s="44"/>
      <c r="AH49" s="44"/>
      <c r="AI49" s="44"/>
      <c r="AJ49" s="44"/>
      <c r="AK49" s="44"/>
      <c r="AL49" s="44"/>
      <c r="AM49" s="44"/>
      <c r="AN49" s="44"/>
      <c r="AO49" s="44"/>
      <c r="AP49" s="388"/>
      <c r="AQ49" s="356"/>
      <c r="AR49" s="357"/>
      <c r="AS49" s="357"/>
      <c r="AT49" s="357"/>
    </row>
    <row r="50" spans="2:46" s="188" customFormat="1" x14ac:dyDescent="0.25">
      <c r="B50" s="43"/>
      <c r="C50" s="399"/>
      <c r="D50" s="44"/>
      <c r="E50" s="46"/>
      <c r="F50" s="44"/>
      <c r="G50" s="44"/>
      <c r="H50" s="46"/>
      <c r="I50" s="46"/>
      <c r="J50" s="44"/>
      <c r="K50" s="44"/>
      <c r="L50" s="44"/>
      <c r="M50" s="48"/>
      <c r="N50" s="44"/>
      <c r="O50" s="44"/>
      <c r="P50" s="44"/>
      <c r="Q50" s="44"/>
      <c r="R50" s="44"/>
      <c r="S50" s="44"/>
      <c r="T50" s="44"/>
      <c r="U50" s="44"/>
      <c r="V50" s="44"/>
      <c r="W50" s="44"/>
      <c r="X50" s="44"/>
      <c r="Y50" s="44"/>
      <c r="Z50" s="44"/>
      <c r="AA50" s="44"/>
      <c r="AB50" s="44"/>
      <c r="AC50" s="45"/>
      <c r="AD50" s="45"/>
      <c r="AE50" s="45"/>
      <c r="AF50" s="44"/>
      <c r="AG50" s="44"/>
      <c r="AH50" s="44"/>
      <c r="AI50" s="44"/>
      <c r="AJ50" s="44"/>
      <c r="AK50" s="44"/>
      <c r="AL50" s="44"/>
      <c r="AM50" s="44"/>
      <c r="AN50" s="44"/>
      <c r="AO50" s="44"/>
      <c r="AP50" s="388"/>
      <c r="AQ50" s="356"/>
      <c r="AR50" s="361"/>
      <c r="AS50" s="361"/>
      <c r="AT50" s="357"/>
    </row>
    <row r="51" spans="2:46" x14ac:dyDescent="0.25">
      <c r="C51" s="399"/>
      <c r="D51" s="44"/>
      <c r="E51" s="46"/>
      <c r="F51" s="44"/>
      <c r="G51" s="44"/>
      <c r="H51" s="46"/>
      <c r="I51" s="46"/>
      <c r="J51" s="44"/>
      <c r="K51" s="44"/>
      <c r="L51" s="44"/>
      <c r="M51" s="48"/>
      <c r="N51" s="44"/>
      <c r="O51" s="44"/>
      <c r="P51" s="44"/>
      <c r="Q51" s="44"/>
      <c r="R51" s="44"/>
      <c r="S51" s="44"/>
      <c r="T51" s="44"/>
      <c r="U51" s="44"/>
      <c r="V51" s="44"/>
      <c r="W51" s="44"/>
      <c r="X51" s="44"/>
      <c r="Y51" s="44"/>
      <c r="Z51" s="44"/>
      <c r="AA51" s="44"/>
      <c r="AB51" s="44"/>
      <c r="AC51" s="45"/>
      <c r="AD51" s="45"/>
      <c r="AE51" s="45"/>
      <c r="AF51" s="44"/>
      <c r="AG51" s="44"/>
      <c r="AH51" s="44"/>
      <c r="AI51" s="44"/>
      <c r="AJ51" s="44"/>
      <c r="AK51" s="44"/>
      <c r="AL51" s="44"/>
      <c r="AM51" s="44"/>
      <c r="AN51" s="44"/>
      <c r="AO51" s="44"/>
      <c r="AP51" s="388"/>
      <c r="AQ51" s="356"/>
    </row>
    <row r="52" spans="2:46" x14ac:dyDescent="0.25">
      <c r="C52" s="399"/>
      <c r="D52" s="44"/>
      <c r="E52" s="46"/>
      <c r="F52" s="44"/>
      <c r="G52" s="44"/>
      <c r="H52" s="46"/>
      <c r="I52" s="46"/>
      <c r="J52" s="44"/>
      <c r="K52" s="44"/>
      <c r="L52" s="44"/>
      <c r="M52" s="48"/>
      <c r="N52" s="44"/>
      <c r="O52" s="44"/>
      <c r="P52" s="44"/>
      <c r="Q52" s="44"/>
      <c r="R52" s="44"/>
      <c r="S52" s="44"/>
      <c r="T52" s="44"/>
      <c r="U52" s="44"/>
      <c r="V52" s="44"/>
      <c r="W52" s="44"/>
      <c r="X52" s="44"/>
      <c r="Y52" s="44"/>
      <c r="Z52" s="44"/>
      <c r="AA52" s="44"/>
      <c r="AB52" s="44"/>
      <c r="AC52" s="45"/>
      <c r="AD52" s="45"/>
      <c r="AE52" s="45"/>
      <c r="AF52" s="44"/>
      <c r="AG52" s="44"/>
      <c r="AH52" s="44"/>
      <c r="AI52" s="44"/>
      <c r="AJ52" s="44"/>
      <c r="AK52" s="44"/>
      <c r="AL52" s="44"/>
      <c r="AM52" s="44"/>
      <c r="AN52" s="44"/>
      <c r="AO52" s="44"/>
      <c r="AP52" s="388"/>
      <c r="AQ52" s="356"/>
    </row>
    <row r="53" spans="2:46" x14ac:dyDescent="0.25">
      <c r="C53" s="399"/>
      <c r="D53" s="44"/>
      <c r="E53" s="46"/>
      <c r="F53" s="44"/>
      <c r="G53" s="44"/>
      <c r="H53" s="46"/>
      <c r="I53" s="46"/>
      <c r="J53" s="44"/>
      <c r="K53" s="44"/>
      <c r="L53" s="44"/>
      <c r="M53" s="48"/>
      <c r="N53" s="44"/>
      <c r="O53" s="44"/>
      <c r="P53" s="44"/>
      <c r="Q53" s="44"/>
      <c r="R53" s="44"/>
      <c r="S53" s="44"/>
      <c r="T53" s="44"/>
      <c r="U53" s="44"/>
      <c r="V53" s="44"/>
      <c r="W53" s="44"/>
      <c r="X53" s="44"/>
      <c r="Y53" s="44"/>
      <c r="Z53" s="44"/>
      <c r="AA53" s="44"/>
      <c r="AB53" s="44"/>
      <c r="AC53" s="45"/>
      <c r="AD53" s="45"/>
      <c r="AE53" s="45"/>
      <c r="AF53" s="44"/>
      <c r="AG53" s="44"/>
      <c r="AH53" s="44"/>
      <c r="AI53" s="44"/>
      <c r="AJ53" s="44"/>
      <c r="AK53" s="44"/>
      <c r="AL53" s="44"/>
      <c r="AM53" s="44"/>
      <c r="AN53" s="44"/>
      <c r="AO53" s="44"/>
      <c r="AP53" s="388"/>
      <c r="AQ53" s="356"/>
    </row>
    <row r="54" spans="2:46" x14ac:dyDescent="0.25">
      <c r="C54" s="399"/>
      <c r="D54" s="44"/>
      <c r="E54" s="46"/>
      <c r="F54" s="44"/>
      <c r="G54" s="44"/>
      <c r="H54" s="46"/>
      <c r="I54" s="46"/>
      <c r="J54" s="44"/>
      <c r="K54" s="44"/>
      <c r="L54" s="44"/>
      <c r="M54" s="48"/>
      <c r="N54" s="44"/>
      <c r="O54" s="44"/>
      <c r="P54" s="44"/>
      <c r="Q54" s="44"/>
      <c r="R54" s="44"/>
      <c r="S54" s="44"/>
      <c r="T54" s="44"/>
      <c r="U54" s="44"/>
      <c r="V54" s="44"/>
      <c r="W54" s="44"/>
      <c r="X54" s="44"/>
      <c r="Y54" s="44"/>
      <c r="Z54" s="44"/>
      <c r="AA54" s="44"/>
      <c r="AB54" s="44"/>
      <c r="AC54" s="45"/>
      <c r="AD54" s="45"/>
      <c r="AE54" s="45"/>
      <c r="AF54" s="44"/>
      <c r="AG54" s="44"/>
      <c r="AH54" s="44"/>
      <c r="AI54" s="44"/>
      <c r="AJ54" s="44"/>
      <c r="AK54" s="44"/>
      <c r="AL54" s="44"/>
      <c r="AM54" s="44"/>
      <c r="AN54" s="44"/>
      <c r="AO54" s="44"/>
      <c r="AP54" s="388"/>
      <c r="AQ54" s="356"/>
    </row>
    <row r="55" spans="2:46" x14ac:dyDescent="0.25">
      <c r="C55" s="399"/>
      <c r="D55" s="44"/>
      <c r="E55" s="46"/>
      <c r="F55" s="44"/>
      <c r="G55" s="44"/>
      <c r="H55" s="46"/>
      <c r="I55" s="46"/>
      <c r="J55" s="44"/>
      <c r="K55" s="44"/>
      <c r="L55" s="44"/>
      <c r="M55" s="48"/>
      <c r="N55" s="44"/>
      <c r="O55" s="44"/>
      <c r="P55" s="44"/>
      <c r="Q55" s="44"/>
      <c r="R55" s="44"/>
      <c r="S55" s="44"/>
      <c r="T55" s="44"/>
      <c r="U55" s="44"/>
      <c r="V55" s="44"/>
      <c r="W55" s="44"/>
      <c r="X55" s="44"/>
      <c r="Y55" s="44"/>
      <c r="Z55" s="44"/>
      <c r="AA55" s="44"/>
      <c r="AB55" s="44"/>
      <c r="AC55" s="45"/>
      <c r="AD55" s="45"/>
      <c r="AE55" s="45"/>
      <c r="AF55" s="44"/>
      <c r="AG55" s="44"/>
      <c r="AH55" s="44"/>
      <c r="AI55" s="44"/>
      <c r="AJ55" s="44"/>
      <c r="AK55" s="44"/>
      <c r="AL55" s="44"/>
      <c r="AM55" s="44"/>
      <c r="AN55" s="44"/>
      <c r="AO55" s="44"/>
      <c r="AP55" s="388"/>
      <c r="AQ55" s="356"/>
    </row>
    <row r="56" spans="2:46" x14ac:dyDescent="0.25">
      <c r="C56" s="399"/>
      <c r="D56" s="44"/>
      <c r="E56" s="46"/>
      <c r="F56" s="44"/>
      <c r="G56" s="44"/>
      <c r="H56" s="46"/>
      <c r="I56" s="46"/>
      <c r="J56" s="44"/>
      <c r="K56" s="44"/>
      <c r="L56" s="44"/>
      <c r="M56" s="48"/>
      <c r="N56" s="44"/>
      <c r="O56" s="44"/>
      <c r="P56" s="44"/>
      <c r="Q56" s="44"/>
      <c r="R56" s="44"/>
      <c r="S56" s="44"/>
      <c r="T56" s="44"/>
      <c r="U56" s="44"/>
      <c r="V56" s="44"/>
      <c r="W56" s="44"/>
      <c r="X56" s="44"/>
      <c r="Y56" s="44"/>
      <c r="Z56" s="44"/>
      <c r="AA56" s="44"/>
      <c r="AB56" s="44"/>
      <c r="AC56" s="45"/>
      <c r="AD56" s="45"/>
      <c r="AE56" s="45"/>
      <c r="AF56" s="44"/>
      <c r="AG56" s="44"/>
      <c r="AH56" s="44"/>
      <c r="AI56" s="44"/>
      <c r="AJ56" s="44"/>
      <c r="AK56" s="44"/>
      <c r="AL56" s="44"/>
      <c r="AM56" s="44"/>
      <c r="AN56" s="44"/>
      <c r="AO56" s="44"/>
      <c r="AP56" s="388"/>
      <c r="AQ56" s="356"/>
    </row>
    <row r="57" spans="2:46" x14ac:dyDescent="0.25">
      <c r="C57" s="399"/>
      <c r="D57" s="44"/>
      <c r="E57" s="46"/>
      <c r="F57" s="44"/>
      <c r="G57" s="44"/>
      <c r="H57" s="46"/>
      <c r="I57" s="46"/>
      <c r="J57" s="44"/>
      <c r="K57" s="44"/>
      <c r="L57" s="44"/>
      <c r="M57" s="48"/>
      <c r="N57" s="44"/>
      <c r="O57" s="44"/>
      <c r="P57" s="44"/>
      <c r="Q57" s="44"/>
      <c r="R57" s="44"/>
      <c r="S57" s="44"/>
      <c r="T57" s="44"/>
      <c r="U57" s="44"/>
      <c r="V57" s="44"/>
      <c r="W57" s="44"/>
      <c r="X57" s="44"/>
      <c r="Y57" s="44"/>
      <c r="Z57" s="44"/>
      <c r="AA57" s="44"/>
      <c r="AB57" s="44"/>
      <c r="AC57" s="45"/>
      <c r="AD57" s="45"/>
      <c r="AE57" s="45"/>
      <c r="AF57" s="44"/>
      <c r="AG57" s="44"/>
      <c r="AH57" s="44"/>
      <c r="AI57" s="44"/>
      <c r="AJ57" s="44"/>
      <c r="AK57" s="44"/>
      <c r="AL57" s="44"/>
      <c r="AM57" s="44"/>
      <c r="AN57" s="44"/>
      <c r="AO57" s="44"/>
      <c r="AP57" s="388"/>
      <c r="AQ57" s="356"/>
    </row>
    <row r="58" spans="2:46" x14ac:dyDescent="0.25">
      <c r="C58" s="399"/>
      <c r="D58" s="44"/>
      <c r="E58" s="46"/>
      <c r="F58" s="44"/>
      <c r="G58" s="44"/>
      <c r="H58" s="46"/>
      <c r="I58" s="46"/>
      <c r="J58" s="44"/>
      <c r="K58" s="44"/>
      <c r="L58" s="44"/>
      <c r="M58" s="48"/>
      <c r="N58" s="44"/>
      <c r="O58" s="44"/>
      <c r="P58" s="44"/>
      <c r="Q58" s="44"/>
      <c r="R58" s="44"/>
      <c r="S58" s="44"/>
      <c r="T58" s="44"/>
      <c r="U58" s="44"/>
      <c r="V58" s="44"/>
      <c r="W58" s="44"/>
      <c r="X58" s="44"/>
      <c r="Y58" s="44"/>
      <c r="Z58" s="44"/>
      <c r="AA58" s="44"/>
      <c r="AB58" s="44"/>
      <c r="AC58" s="45"/>
      <c r="AD58" s="45"/>
      <c r="AE58" s="45"/>
      <c r="AF58" s="44"/>
      <c r="AG58" s="44"/>
      <c r="AH58" s="44"/>
      <c r="AI58" s="44"/>
      <c r="AJ58" s="44"/>
      <c r="AK58" s="44"/>
      <c r="AL58" s="44"/>
      <c r="AM58" s="44"/>
      <c r="AN58" s="44"/>
      <c r="AO58" s="44"/>
      <c r="AP58" s="388"/>
      <c r="AQ58" s="356"/>
    </row>
    <row r="59" spans="2:46" x14ac:dyDescent="0.25">
      <c r="C59" s="399"/>
      <c r="D59" s="44"/>
      <c r="E59" s="46"/>
      <c r="F59" s="44"/>
      <c r="G59" s="44"/>
      <c r="H59" s="46"/>
      <c r="I59" s="46"/>
      <c r="J59" s="44"/>
      <c r="K59" s="44"/>
      <c r="L59" s="44"/>
      <c r="M59" s="48"/>
      <c r="N59" s="44"/>
      <c r="O59" s="44"/>
      <c r="P59" s="44"/>
      <c r="Q59" s="44"/>
      <c r="R59" s="44"/>
      <c r="S59" s="44"/>
      <c r="T59" s="44"/>
      <c r="U59" s="44"/>
      <c r="V59" s="44"/>
      <c r="W59" s="44"/>
      <c r="X59" s="44"/>
      <c r="Y59" s="44"/>
      <c r="Z59" s="44"/>
      <c r="AA59" s="44"/>
      <c r="AB59" s="44"/>
      <c r="AC59" s="45"/>
      <c r="AD59" s="45"/>
      <c r="AE59" s="45"/>
      <c r="AF59" s="44"/>
      <c r="AG59" s="44"/>
      <c r="AH59" s="44"/>
      <c r="AI59" s="44"/>
      <c r="AJ59" s="44"/>
      <c r="AK59" s="44"/>
      <c r="AL59" s="44"/>
      <c r="AM59" s="44"/>
      <c r="AN59" s="44"/>
      <c r="AO59" s="44"/>
      <c r="AP59" s="388"/>
      <c r="AQ59" s="356"/>
    </row>
    <row r="60" spans="2:46" x14ac:dyDescent="0.25">
      <c r="C60" s="399"/>
      <c r="D60" s="44"/>
      <c r="E60" s="46"/>
      <c r="F60" s="44"/>
      <c r="G60" s="44"/>
      <c r="H60" s="46"/>
      <c r="I60" s="46"/>
      <c r="J60" s="44"/>
      <c r="K60" s="44"/>
      <c r="L60" s="44"/>
      <c r="M60" s="48"/>
      <c r="N60" s="44"/>
      <c r="O60" s="44"/>
      <c r="P60" s="44"/>
      <c r="Q60" s="44"/>
      <c r="R60" s="44"/>
      <c r="S60" s="44"/>
      <c r="T60" s="44"/>
      <c r="U60" s="44"/>
      <c r="V60" s="44"/>
      <c r="W60" s="44"/>
      <c r="X60" s="44"/>
      <c r="Y60" s="44"/>
      <c r="Z60" s="44"/>
      <c r="AA60" s="44"/>
      <c r="AB60" s="44"/>
      <c r="AC60" s="45"/>
      <c r="AD60" s="45"/>
      <c r="AE60" s="45"/>
      <c r="AF60" s="44"/>
      <c r="AG60" s="44"/>
      <c r="AH60" s="44"/>
      <c r="AI60" s="44"/>
      <c r="AJ60" s="44"/>
      <c r="AK60" s="44"/>
      <c r="AL60" s="44"/>
      <c r="AM60" s="44"/>
      <c r="AN60" s="44"/>
      <c r="AO60" s="44"/>
      <c r="AP60" s="388"/>
      <c r="AQ60" s="356"/>
      <c r="AR60" s="357"/>
      <c r="AS60" s="357"/>
      <c r="AT60" s="362"/>
    </row>
    <row r="61" spans="2:46" s="188" customFormat="1" x14ac:dyDescent="0.25">
      <c r="B61" s="43"/>
      <c r="C61" s="399"/>
      <c r="D61" s="44"/>
      <c r="E61" s="46"/>
      <c r="F61" s="44"/>
      <c r="G61" s="44"/>
      <c r="H61" s="46"/>
      <c r="I61" s="46"/>
      <c r="J61" s="44"/>
      <c r="K61" s="44"/>
      <c r="L61" s="44"/>
      <c r="M61" s="48"/>
      <c r="N61" s="44"/>
      <c r="O61" s="44"/>
      <c r="P61" s="44"/>
      <c r="Q61" s="44"/>
      <c r="R61" s="44"/>
      <c r="S61" s="44"/>
      <c r="T61" s="44"/>
      <c r="U61" s="44"/>
      <c r="V61" s="44"/>
      <c r="W61" s="44"/>
      <c r="X61" s="44"/>
      <c r="Y61" s="44"/>
      <c r="Z61" s="44"/>
      <c r="AA61" s="44"/>
      <c r="AB61" s="44"/>
      <c r="AC61" s="45"/>
      <c r="AD61" s="45"/>
      <c r="AE61" s="45"/>
      <c r="AF61" s="44"/>
      <c r="AG61" s="44"/>
      <c r="AH61" s="44"/>
      <c r="AI61" s="44"/>
      <c r="AJ61" s="44"/>
      <c r="AK61" s="44"/>
      <c r="AL61" s="44"/>
      <c r="AM61" s="44"/>
      <c r="AN61" s="44"/>
      <c r="AO61" s="44"/>
      <c r="AP61" s="388"/>
      <c r="AQ61" s="356"/>
      <c r="AR61" s="357"/>
      <c r="AS61" s="357"/>
      <c r="AT61" s="357"/>
    </row>
    <row r="62" spans="2:46" s="188" customFormat="1" x14ac:dyDescent="0.25">
      <c r="B62" s="43"/>
      <c r="C62" s="399"/>
      <c r="D62" s="44"/>
      <c r="E62" s="46"/>
      <c r="F62" s="44"/>
      <c r="G62" s="44"/>
      <c r="H62" s="46"/>
      <c r="I62" s="46"/>
      <c r="J62" s="44"/>
      <c r="K62" s="44"/>
      <c r="L62" s="44"/>
      <c r="M62" s="48"/>
      <c r="N62" s="44"/>
      <c r="O62" s="44"/>
      <c r="P62" s="44"/>
      <c r="Q62" s="44"/>
      <c r="R62" s="44"/>
      <c r="S62" s="44"/>
      <c r="T62" s="44"/>
      <c r="U62" s="44"/>
      <c r="V62" s="44"/>
      <c r="W62" s="44"/>
      <c r="X62" s="44"/>
      <c r="Y62" s="44"/>
      <c r="Z62" s="44"/>
      <c r="AA62" s="44"/>
      <c r="AB62" s="44"/>
      <c r="AC62" s="45"/>
      <c r="AD62" s="45"/>
      <c r="AE62" s="45"/>
      <c r="AF62" s="44"/>
      <c r="AG62" s="44"/>
      <c r="AH62" s="44"/>
      <c r="AI62" s="44"/>
      <c r="AJ62" s="44"/>
      <c r="AK62" s="44"/>
      <c r="AL62" s="44"/>
      <c r="AM62" s="44"/>
      <c r="AN62" s="44"/>
      <c r="AO62" s="44"/>
      <c r="AP62" s="388"/>
      <c r="AQ62" s="356"/>
      <c r="AR62" s="357"/>
      <c r="AS62" s="357"/>
      <c r="AT62" s="357"/>
    </row>
    <row r="63" spans="2:46" s="188" customFormat="1" x14ac:dyDescent="0.25">
      <c r="B63" s="43"/>
      <c r="C63" s="399"/>
      <c r="D63" s="44"/>
      <c r="E63" s="46"/>
      <c r="F63" s="44"/>
      <c r="G63" s="44"/>
      <c r="H63" s="46"/>
      <c r="I63" s="46"/>
      <c r="J63" s="44"/>
      <c r="K63" s="190"/>
      <c r="L63" s="190"/>
      <c r="M63" s="154"/>
      <c r="N63" s="190"/>
      <c r="O63" s="190"/>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60"/>
      <c r="AQ63" s="363"/>
      <c r="AR63" s="357"/>
      <c r="AS63" s="357"/>
      <c r="AT63" s="357"/>
    </row>
    <row r="64" spans="2:46" s="188" customFormat="1" x14ac:dyDescent="0.25">
      <c r="B64" s="43"/>
      <c r="C64" s="399"/>
      <c r="D64" s="44"/>
      <c r="E64" s="46"/>
      <c r="F64" s="44"/>
      <c r="G64" s="44"/>
      <c r="H64" s="46"/>
      <c r="I64" s="46"/>
      <c r="J64" s="44"/>
      <c r="K64" s="190"/>
      <c r="L64" s="190"/>
      <c r="M64" s="154"/>
      <c r="N64" s="190"/>
      <c r="O64" s="190"/>
      <c r="P64" s="190"/>
      <c r="Q64" s="19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60"/>
      <c r="AQ64" s="363"/>
      <c r="AR64" s="357"/>
      <c r="AS64" s="357"/>
      <c r="AT64" s="357"/>
    </row>
    <row r="65" spans="2:46" s="188" customFormat="1" x14ac:dyDescent="0.25">
      <c r="B65" s="43"/>
      <c r="C65" s="399"/>
      <c r="D65" s="44"/>
      <c r="E65" s="46"/>
      <c r="F65" s="44"/>
      <c r="G65" s="44"/>
      <c r="H65" s="46"/>
      <c r="I65" s="46"/>
      <c r="J65" s="44"/>
      <c r="K65" s="190"/>
      <c r="L65" s="190"/>
      <c r="M65" s="154"/>
      <c r="N65" s="19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60"/>
      <c r="AQ65" s="363"/>
      <c r="AR65" s="357"/>
      <c r="AS65" s="357"/>
      <c r="AT65" s="357"/>
    </row>
    <row r="66" spans="2:46" s="188" customFormat="1" x14ac:dyDescent="0.25">
      <c r="B66" s="43"/>
      <c r="C66" s="399"/>
      <c r="D66" s="44"/>
      <c r="E66" s="46"/>
      <c r="F66" s="44"/>
      <c r="G66" s="44"/>
      <c r="H66" s="46"/>
      <c r="I66" s="46"/>
      <c r="J66" s="44"/>
      <c r="K66" s="190"/>
      <c r="L66" s="190"/>
      <c r="M66" s="154"/>
      <c r="N66" s="19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60"/>
      <c r="AQ66" s="363"/>
      <c r="AR66" s="357"/>
      <c r="AS66" s="357"/>
      <c r="AT66" s="357"/>
    </row>
    <row r="67" spans="2:46" s="188" customFormat="1" x14ac:dyDescent="0.25">
      <c r="B67" s="43"/>
      <c r="C67" s="399"/>
      <c r="D67" s="44"/>
      <c r="E67" s="46"/>
      <c r="F67" s="44"/>
      <c r="G67" s="44"/>
      <c r="H67" s="46"/>
      <c r="I67" s="46"/>
      <c r="J67" s="44"/>
      <c r="K67" s="190"/>
      <c r="L67" s="190"/>
      <c r="M67" s="154"/>
      <c r="N67" s="19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60"/>
      <c r="AQ67" s="363"/>
      <c r="AR67" s="357"/>
      <c r="AS67" s="357"/>
      <c r="AT67" s="357"/>
    </row>
    <row r="68" spans="2:46" s="188" customFormat="1" x14ac:dyDescent="0.25">
      <c r="B68" s="43"/>
      <c r="C68" s="399"/>
      <c r="D68" s="44"/>
      <c r="E68" s="46"/>
      <c r="F68" s="44"/>
      <c r="G68" s="44"/>
      <c r="H68" s="46"/>
      <c r="I68" s="46"/>
      <c r="J68" s="44"/>
      <c r="K68" s="190"/>
      <c r="L68" s="190"/>
      <c r="M68" s="154"/>
      <c r="N68" s="19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60"/>
      <c r="AQ68" s="363"/>
      <c r="AR68" s="357"/>
      <c r="AS68" s="357"/>
      <c r="AT68" s="357"/>
    </row>
    <row r="69" spans="2:46" s="188" customFormat="1" x14ac:dyDescent="0.25">
      <c r="B69" s="43"/>
      <c r="C69" s="399"/>
      <c r="D69" s="44"/>
      <c r="E69" s="46"/>
      <c r="F69" s="44"/>
      <c r="G69" s="44"/>
      <c r="H69" s="46"/>
      <c r="I69" s="46"/>
      <c r="J69" s="44"/>
      <c r="K69" s="190"/>
      <c r="L69" s="190"/>
      <c r="M69" s="154"/>
      <c r="N69" s="19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60"/>
      <c r="AQ69" s="363"/>
      <c r="AR69" s="357"/>
      <c r="AS69" s="357"/>
      <c r="AT69" s="357"/>
    </row>
    <row r="70" spans="2:46" s="188" customFormat="1" x14ac:dyDescent="0.25">
      <c r="B70" s="43"/>
      <c r="C70" s="399"/>
      <c r="D70" s="44"/>
      <c r="E70" s="46"/>
      <c r="F70" s="44"/>
      <c r="G70" s="44"/>
      <c r="H70" s="46"/>
      <c r="I70" s="46"/>
      <c r="J70" s="44"/>
      <c r="K70" s="190"/>
      <c r="L70" s="190"/>
      <c r="M70" s="154"/>
      <c r="N70" s="19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60"/>
      <c r="AQ70" s="363"/>
      <c r="AR70" s="357"/>
      <c r="AS70" s="357"/>
      <c r="AT70" s="357"/>
    </row>
    <row r="71" spans="2:46" s="188" customFormat="1" x14ac:dyDescent="0.25">
      <c r="B71" s="43"/>
      <c r="C71" s="399"/>
      <c r="D71" s="44"/>
      <c r="E71" s="46"/>
      <c r="F71" s="44"/>
      <c r="G71" s="44"/>
      <c r="H71" s="46"/>
      <c r="I71" s="46"/>
      <c r="J71" s="44"/>
      <c r="K71" s="190"/>
      <c r="L71" s="190"/>
      <c r="M71" s="154"/>
      <c r="N71" s="190"/>
      <c r="O71" s="190"/>
      <c r="P71" s="190"/>
      <c r="Q71" s="19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60"/>
      <c r="AQ71" s="363"/>
      <c r="AR71" s="357"/>
      <c r="AS71" s="357"/>
      <c r="AT71" s="357"/>
    </row>
    <row r="72" spans="2:46" s="188" customFormat="1" x14ac:dyDescent="0.25">
      <c r="B72" s="43"/>
      <c r="C72" s="399"/>
      <c r="D72" s="44"/>
      <c r="E72" s="46"/>
      <c r="F72" s="44"/>
      <c r="G72" s="44"/>
      <c r="H72" s="46"/>
      <c r="I72" s="46"/>
      <c r="J72" s="44"/>
      <c r="K72" s="190"/>
      <c r="L72" s="190"/>
      <c r="M72" s="154"/>
      <c r="N72" s="190"/>
      <c r="O72" s="19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60"/>
      <c r="AQ72" s="363"/>
      <c r="AR72" s="357"/>
      <c r="AS72" s="357"/>
      <c r="AT72" s="357"/>
    </row>
    <row r="73" spans="2:46" s="188" customFormat="1" x14ac:dyDescent="0.25">
      <c r="B73" s="43"/>
      <c r="C73" s="399"/>
      <c r="D73" s="44"/>
      <c r="E73" s="46"/>
      <c r="F73" s="44"/>
      <c r="G73" s="44"/>
      <c r="H73" s="46"/>
      <c r="I73" s="46"/>
      <c r="J73" s="44"/>
      <c r="K73" s="190"/>
      <c r="L73" s="190"/>
      <c r="M73" s="154"/>
      <c r="N73" s="190"/>
      <c r="O73" s="190"/>
      <c r="P73" s="190"/>
      <c r="Q73" s="19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60"/>
      <c r="AQ73" s="363"/>
      <c r="AR73" s="357"/>
      <c r="AS73" s="357"/>
      <c r="AT73" s="357"/>
    </row>
    <row r="74" spans="2:46" s="188" customFormat="1" x14ac:dyDescent="0.25">
      <c r="B74" s="43"/>
      <c r="C74" s="399"/>
      <c r="D74" s="44"/>
      <c r="E74" s="46"/>
      <c r="F74" s="44"/>
      <c r="G74" s="44"/>
      <c r="H74" s="46"/>
      <c r="I74" s="46"/>
      <c r="J74" s="44"/>
      <c r="K74" s="190"/>
      <c r="L74" s="190"/>
      <c r="M74" s="154"/>
      <c r="N74" s="190"/>
      <c r="O74" s="190"/>
      <c r="P74" s="190"/>
      <c r="Q74" s="19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60"/>
      <c r="AQ74" s="363"/>
      <c r="AR74" s="357"/>
      <c r="AS74" s="357"/>
      <c r="AT74" s="357"/>
    </row>
    <row r="75" spans="2:46" s="188" customFormat="1" x14ac:dyDescent="0.25">
      <c r="B75" s="43"/>
      <c r="C75" s="399"/>
      <c r="D75" s="44"/>
      <c r="E75" s="46"/>
      <c r="F75" s="44"/>
      <c r="G75" s="44"/>
      <c r="H75" s="46"/>
      <c r="I75" s="46"/>
      <c r="J75" s="44"/>
      <c r="K75" s="190"/>
      <c r="L75" s="190"/>
      <c r="M75" s="154"/>
      <c r="N75" s="190"/>
      <c r="O75" s="190"/>
      <c r="P75" s="190"/>
      <c r="Q75" s="19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60"/>
      <c r="AQ75" s="363"/>
      <c r="AR75" s="357"/>
      <c r="AS75" s="357"/>
      <c r="AT75" s="357"/>
    </row>
    <row r="76" spans="2:46" s="188" customFormat="1" x14ac:dyDescent="0.25">
      <c r="B76" s="43"/>
      <c r="C76" s="399"/>
      <c r="D76" s="44"/>
      <c r="E76" s="46"/>
      <c r="F76" s="44"/>
      <c r="G76" s="44"/>
      <c r="H76" s="46"/>
      <c r="I76" s="46"/>
      <c r="J76" s="44"/>
      <c r="K76" s="44"/>
      <c r="L76" s="44"/>
      <c r="M76" s="48"/>
      <c r="N76" s="44"/>
      <c r="O76" s="44"/>
      <c r="P76" s="44"/>
      <c r="Q76" s="44"/>
      <c r="R76" s="44"/>
      <c r="S76" s="44"/>
      <c r="T76" s="44"/>
      <c r="U76" s="44"/>
      <c r="V76" s="44"/>
      <c r="W76" s="44"/>
      <c r="X76" s="44"/>
      <c r="Y76" s="44"/>
      <c r="Z76" s="44"/>
      <c r="AA76" s="44"/>
      <c r="AB76" s="44"/>
      <c r="AC76" s="45"/>
      <c r="AD76" s="45"/>
      <c r="AE76" s="45"/>
      <c r="AF76" s="44"/>
      <c r="AG76" s="44"/>
      <c r="AH76" s="44"/>
      <c r="AI76" s="44"/>
      <c r="AJ76" s="44"/>
      <c r="AK76" s="44"/>
      <c r="AL76" s="44"/>
      <c r="AM76" s="44"/>
      <c r="AN76" s="44"/>
      <c r="AO76" s="44"/>
      <c r="AP76" s="388"/>
      <c r="AQ76" s="356"/>
      <c r="AR76" s="357"/>
      <c r="AS76" s="357"/>
      <c r="AT76" s="357"/>
    </row>
    <row r="77" spans="2:46" s="188" customFormat="1" x14ac:dyDescent="0.25">
      <c r="B77" s="43"/>
      <c r="C77" s="399"/>
      <c r="D77" s="44"/>
      <c r="E77" s="46"/>
      <c r="F77" s="44"/>
      <c r="G77" s="44"/>
      <c r="H77" s="46"/>
      <c r="I77" s="46"/>
      <c r="J77" s="44"/>
      <c r="K77" s="44"/>
      <c r="L77" s="44"/>
      <c r="M77" s="48"/>
      <c r="N77" s="44"/>
      <c r="O77" s="44"/>
      <c r="P77" s="44"/>
      <c r="Q77" s="44"/>
      <c r="R77" s="44"/>
      <c r="S77" s="44"/>
      <c r="T77" s="44"/>
      <c r="U77" s="44"/>
      <c r="V77" s="44"/>
      <c r="W77" s="44"/>
      <c r="X77" s="44"/>
      <c r="Y77" s="44"/>
      <c r="Z77" s="44"/>
      <c r="AA77" s="44"/>
      <c r="AB77" s="44"/>
      <c r="AC77" s="45"/>
      <c r="AD77" s="45"/>
      <c r="AE77" s="45"/>
      <c r="AF77" s="44"/>
      <c r="AG77" s="44"/>
      <c r="AH77" s="44"/>
      <c r="AI77" s="44"/>
      <c r="AJ77" s="44"/>
      <c r="AK77" s="44"/>
      <c r="AL77" s="44"/>
      <c r="AM77" s="44"/>
      <c r="AN77" s="44"/>
      <c r="AO77" s="44"/>
      <c r="AP77" s="388"/>
      <c r="AQ77" s="356"/>
      <c r="AR77" s="357"/>
      <c r="AS77" s="357"/>
      <c r="AT77" s="357"/>
    </row>
    <row r="78" spans="2:46" s="188" customFormat="1" x14ac:dyDescent="0.25">
      <c r="B78" s="43"/>
      <c r="C78" s="399"/>
      <c r="D78" s="44"/>
      <c r="E78" s="46"/>
      <c r="F78" s="44"/>
      <c r="G78" s="44"/>
      <c r="H78" s="46"/>
      <c r="I78" s="46"/>
      <c r="J78" s="44"/>
      <c r="K78" s="44"/>
      <c r="L78" s="44"/>
      <c r="M78" s="48"/>
      <c r="N78" s="44"/>
      <c r="O78" s="44"/>
      <c r="P78" s="44"/>
      <c r="Q78" s="44"/>
      <c r="R78" s="44"/>
      <c r="S78" s="44"/>
      <c r="T78" s="44"/>
      <c r="U78" s="44"/>
      <c r="V78" s="44"/>
      <c r="W78" s="44"/>
      <c r="X78" s="44"/>
      <c r="Y78" s="44"/>
      <c r="Z78" s="44"/>
      <c r="AA78" s="44"/>
      <c r="AB78" s="44"/>
      <c r="AC78" s="45"/>
      <c r="AD78" s="45"/>
      <c r="AE78" s="45"/>
      <c r="AF78" s="44"/>
      <c r="AG78" s="44"/>
      <c r="AH78" s="44"/>
      <c r="AI78" s="44"/>
      <c r="AJ78" s="44"/>
      <c r="AK78" s="44"/>
      <c r="AL78" s="44"/>
      <c r="AM78" s="44"/>
      <c r="AN78" s="44"/>
      <c r="AO78" s="44"/>
      <c r="AP78" s="388"/>
      <c r="AQ78" s="356"/>
      <c r="AR78" s="357"/>
      <c r="AS78" s="357"/>
      <c r="AT78" s="357"/>
    </row>
    <row r="79" spans="2:46" s="188" customFormat="1" x14ac:dyDescent="0.25">
      <c r="B79" s="43"/>
      <c r="C79" s="399"/>
      <c r="D79" s="44"/>
      <c r="E79" s="46"/>
      <c r="F79" s="44"/>
      <c r="G79" s="44"/>
      <c r="H79" s="46"/>
      <c r="I79" s="46"/>
      <c r="J79" s="44"/>
      <c r="K79" s="44"/>
      <c r="L79" s="44"/>
      <c r="M79" s="48"/>
      <c r="N79" s="44"/>
      <c r="O79" s="44"/>
      <c r="P79" s="44"/>
      <c r="Q79" s="44"/>
      <c r="R79" s="44"/>
      <c r="S79" s="44"/>
      <c r="T79" s="44"/>
      <c r="U79" s="44"/>
      <c r="V79" s="44"/>
      <c r="W79" s="44"/>
      <c r="X79" s="44"/>
      <c r="Y79" s="44"/>
      <c r="Z79" s="44"/>
      <c r="AA79" s="44"/>
      <c r="AB79" s="44"/>
      <c r="AC79" s="45"/>
      <c r="AD79" s="45"/>
      <c r="AE79" s="45"/>
      <c r="AF79" s="44"/>
      <c r="AG79" s="44"/>
      <c r="AH79" s="44"/>
      <c r="AI79" s="44"/>
      <c r="AJ79" s="44"/>
      <c r="AK79" s="44"/>
      <c r="AL79" s="44"/>
      <c r="AM79" s="44"/>
      <c r="AN79" s="44"/>
      <c r="AO79" s="44"/>
      <c r="AP79" s="388"/>
      <c r="AQ79" s="356"/>
      <c r="AR79" s="357"/>
      <c r="AS79" s="357"/>
      <c r="AT79" s="357"/>
    </row>
    <row r="80" spans="2:46" s="188" customFormat="1" x14ac:dyDescent="0.25">
      <c r="B80" s="43"/>
      <c r="C80" s="399"/>
      <c r="D80" s="44"/>
      <c r="E80" s="46"/>
      <c r="F80" s="44"/>
      <c r="G80" s="44"/>
      <c r="H80" s="46"/>
      <c r="I80" s="46"/>
      <c r="J80" s="44"/>
      <c r="K80" s="44"/>
      <c r="L80" s="44"/>
      <c r="M80" s="48"/>
      <c r="N80" s="44"/>
      <c r="O80" s="44"/>
      <c r="P80" s="44"/>
      <c r="Q80" s="44"/>
      <c r="R80" s="44"/>
      <c r="S80" s="44"/>
      <c r="T80" s="44"/>
      <c r="U80" s="44"/>
      <c r="V80" s="44"/>
      <c r="W80" s="44"/>
      <c r="X80" s="44"/>
      <c r="Y80" s="44"/>
      <c r="Z80" s="44"/>
      <c r="AA80" s="44"/>
      <c r="AB80" s="44"/>
      <c r="AC80" s="45"/>
      <c r="AD80" s="45"/>
      <c r="AE80" s="45"/>
      <c r="AF80" s="44"/>
      <c r="AG80" s="44"/>
      <c r="AH80" s="44"/>
      <c r="AI80" s="44"/>
      <c r="AJ80" s="44"/>
      <c r="AK80" s="44"/>
      <c r="AL80" s="44"/>
      <c r="AM80" s="44"/>
      <c r="AN80" s="44"/>
      <c r="AO80" s="44"/>
      <c r="AP80" s="388"/>
      <c r="AQ80" s="356"/>
      <c r="AR80" s="357"/>
      <c r="AS80" s="357"/>
      <c r="AT80" s="357"/>
    </row>
    <row r="81" spans="2:46" s="188" customFormat="1" x14ac:dyDescent="0.25">
      <c r="B81" s="43"/>
      <c r="C81" s="399"/>
      <c r="D81" s="44"/>
      <c r="E81" s="46"/>
      <c r="F81" s="44"/>
      <c r="G81" s="44"/>
      <c r="H81" s="46"/>
      <c r="I81" s="46"/>
      <c r="J81" s="44"/>
      <c r="K81" s="44"/>
      <c r="L81" s="44"/>
      <c r="M81" s="48"/>
      <c r="N81" s="44"/>
      <c r="O81" s="44"/>
      <c r="P81" s="44"/>
      <c r="Q81" s="44"/>
      <c r="R81" s="44"/>
      <c r="S81" s="44"/>
      <c r="T81" s="44"/>
      <c r="U81" s="44"/>
      <c r="V81" s="44"/>
      <c r="W81" s="44"/>
      <c r="X81" s="44"/>
      <c r="Y81" s="44"/>
      <c r="Z81" s="44"/>
      <c r="AA81" s="44"/>
      <c r="AB81" s="44"/>
      <c r="AC81" s="45"/>
      <c r="AD81" s="45"/>
      <c r="AE81" s="45"/>
      <c r="AF81" s="44"/>
      <c r="AG81" s="44"/>
      <c r="AH81" s="44"/>
      <c r="AI81" s="44"/>
      <c r="AJ81" s="44"/>
      <c r="AK81" s="44"/>
      <c r="AL81" s="44"/>
      <c r="AM81" s="44"/>
      <c r="AN81" s="44"/>
      <c r="AO81" s="44"/>
      <c r="AP81" s="388"/>
      <c r="AQ81" s="356"/>
      <c r="AR81" s="357"/>
      <c r="AS81" s="357"/>
      <c r="AT81" s="357"/>
    </row>
    <row r="82" spans="2:46" s="188" customFormat="1" x14ac:dyDescent="0.25">
      <c r="B82" s="43"/>
      <c r="C82" s="399"/>
      <c r="D82" s="44"/>
      <c r="E82" s="46"/>
      <c r="F82" s="44"/>
      <c r="G82" s="44"/>
      <c r="H82" s="46"/>
      <c r="I82" s="46"/>
      <c r="J82" s="44"/>
      <c r="K82" s="44"/>
      <c r="L82" s="44"/>
      <c r="M82" s="48"/>
      <c r="N82" s="44"/>
      <c r="O82" s="44"/>
      <c r="P82" s="44"/>
      <c r="Q82" s="44"/>
      <c r="R82" s="44"/>
      <c r="S82" s="44"/>
      <c r="T82" s="44"/>
      <c r="U82" s="44"/>
      <c r="V82" s="44"/>
      <c r="W82" s="44"/>
      <c r="X82" s="44"/>
      <c r="Y82" s="44"/>
      <c r="Z82" s="44"/>
      <c r="AA82" s="44"/>
      <c r="AB82" s="44"/>
      <c r="AC82" s="45"/>
      <c r="AD82" s="45"/>
      <c r="AE82" s="45"/>
      <c r="AF82" s="44"/>
      <c r="AG82" s="44"/>
      <c r="AH82" s="44"/>
      <c r="AI82" s="44"/>
      <c r="AJ82" s="44"/>
      <c r="AK82" s="44"/>
      <c r="AL82" s="44"/>
      <c r="AM82" s="44"/>
      <c r="AN82" s="44"/>
      <c r="AO82" s="44"/>
      <c r="AP82" s="388"/>
      <c r="AQ82" s="356"/>
      <c r="AR82" s="357"/>
      <c r="AS82" s="357"/>
      <c r="AT82" s="357"/>
    </row>
    <row r="83" spans="2:46" s="188" customFormat="1" x14ac:dyDescent="0.25">
      <c r="B83" s="43"/>
      <c r="C83" s="399"/>
      <c r="D83" s="44"/>
      <c r="E83" s="46"/>
      <c r="F83" s="44"/>
      <c r="G83" s="44"/>
      <c r="H83" s="46"/>
      <c r="I83" s="46"/>
      <c r="J83" s="44"/>
      <c r="K83" s="44"/>
      <c r="L83" s="44"/>
      <c r="M83" s="48"/>
      <c r="N83" s="44"/>
      <c r="O83" s="44"/>
      <c r="P83" s="44"/>
      <c r="Q83" s="44"/>
      <c r="R83" s="44"/>
      <c r="S83" s="44"/>
      <c r="T83" s="44"/>
      <c r="U83" s="44"/>
      <c r="V83" s="44"/>
      <c r="W83" s="44"/>
      <c r="X83" s="44"/>
      <c r="Y83" s="44"/>
      <c r="Z83" s="44"/>
      <c r="AA83" s="44"/>
      <c r="AB83" s="44"/>
      <c r="AC83" s="45"/>
      <c r="AD83" s="45"/>
      <c r="AE83" s="45"/>
      <c r="AF83" s="44"/>
      <c r="AG83" s="44"/>
      <c r="AH83" s="44"/>
      <c r="AI83" s="44"/>
      <c r="AJ83" s="44"/>
      <c r="AK83" s="44"/>
      <c r="AL83" s="44"/>
      <c r="AM83" s="44"/>
      <c r="AN83" s="44"/>
      <c r="AO83" s="44"/>
      <c r="AP83" s="388"/>
      <c r="AQ83" s="356"/>
      <c r="AR83" s="357"/>
      <c r="AS83" s="357"/>
      <c r="AT83" s="357"/>
    </row>
    <row r="84" spans="2:46" s="188" customFormat="1" x14ac:dyDescent="0.25">
      <c r="B84" s="43"/>
      <c r="C84" s="399"/>
      <c r="D84" s="44"/>
      <c r="E84" s="46"/>
      <c r="F84" s="44"/>
      <c r="G84" s="44"/>
      <c r="H84" s="46"/>
      <c r="I84" s="46"/>
      <c r="J84" s="44"/>
      <c r="K84" s="44"/>
      <c r="L84" s="44"/>
      <c r="M84" s="48"/>
      <c r="N84" s="44"/>
      <c r="O84" s="44"/>
      <c r="P84" s="44"/>
      <c r="Q84" s="44"/>
      <c r="R84" s="44"/>
      <c r="S84" s="44"/>
      <c r="T84" s="44"/>
      <c r="U84" s="44"/>
      <c r="V84" s="44"/>
      <c r="W84" s="44"/>
      <c r="X84" s="44"/>
      <c r="Y84" s="44"/>
      <c r="Z84" s="44"/>
      <c r="AA84" s="44"/>
      <c r="AB84" s="44"/>
      <c r="AC84" s="45"/>
      <c r="AD84" s="45"/>
      <c r="AE84" s="45"/>
      <c r="AF84" s="44"/>
      <c r="AG84" s="44"/>
      <c r="AH84" s="44"/>
      <c r="AI84" s="44"/>
      <c r="AJ84" s="44"/>
      <c r="AK84" s="44"/>
      <c r="AL84" s="44"/>
      <c r="AM84" s="44"/>
      <c r="AN84" s="44"/>
      <c r="AO84" s="44"/>
      <c r="AP84" s="388"/>
      <c r="AQ84" s="356"/>
      <c r="AR84" s="357"/>
      <c r="AS84" s="357"/>
      <c r="AT84" s="357"/>
    </row>
    <row r="85" spans="2:46" s="188" customFormat="1" x14ac:dyDescent="0.25">
      <c r="B85" s="43"/>
      <c r="C85" s="399"/>
      <c r="D85" s="44"/>
      <c r="E85" s="46"/>
      <c r="F85" s="44"/>
      <c r="G85" s="44"/>
      <c r="H85" s="46"/>
      <c r="I85" s="46"/>
      <c r="J85" s="44"/>
      <c r="K85" s="44"/>
      <c r="L85" s="44"/>
      <c r="M85" s="48"/>
      <c r="N85" s="44"/>
      <c r="O85" s="44"/>
      <c r="P85" s="44"/>
      <c r="Q85" s="44"/>
      <c r="R85" s="44"/>
      <c r="S85" s="44"/>
      <c r="T85" s="44"/>
      <c r="U85" s="44"/>
      <c r="V85" s="44"/>
      <c r="W85" s="44"/>
      <c r="X85" s="44"/>
      <c r="Y85" s="44"/>
      <c r="Z85" s="44"/>
      <c r="AA85" s="44"/>
      <c r="AB85" s="44"/>
      <c r="AC85" s="45"/>
      <c r="AD85" s="45"/>
      <c r="AE85" s="45"/>
      <c r="AF85" s="44"/>
      <c r="AG85" s="44"/>
      <c r="AH85" s="44"/>
      <c r="AI85" s="44"/>
      <c r="AJ85" s="44"/>
      <c r="AK85" s="44"/>
      <c r="AL85" s="44"/>
      <c r="AM85" s="44"/>
      <c r="AN85" s="44"/>
      <c r="AO85" s="44"/>
      <c r="AP85" s="388"/>
      <c r="AQ85" s="356"/>
      <c r="AR85" s="357"/>
      <c r="AS85" s="357"/>
      <c r="AT85" s="357"/>
    </row>
    <row r="86" spans="2:46" s="188" customFormat="1" x14ac:dyDescent="0.25">
      <c r="B86" s="43"/>
      <c r="C86" s="399"/>
      <c r="D86" s="44"/>
      <c r="E86" s="46"/>
      <c r="F86" s="44"/>
      <c r="G86" s="44"/>
      <c r="H86" s="46"/>
      <c r="I86" s="46"/>
      <c r="J86" s="44"/>
      <c r="K86" s="44"/>
      <c r="L86" s="44"/>
      <c r="M86" s="48"/>
      <c r="N86" s="44"/>
      <c r="O86" s="44"/>
      <c r="P86" s="44"/>
      <c r="Q86" s="44"/>
      <c r="R86" s="44"/>
      <c r="S86" s="44"/>
      <c r="T86" s="44"/>
      <c r="U86" s="44"/>
      <c r="V86" s="44"/>
      <c r="W86" s="44"/>
      <c r="X86" s="44"/>
      <c r="Y86" s="44"/>
      <c r="Z86" s="44"/>
      <c r="AA86" s="44"/>
      <c r="AB86" s="44"/>
      <c r="AC86" s="45"/>
      <c r="AD86" s="45"/>
      <c r="AE86" s="45"/>
      <c r="AF86" s="44"/>
      <c r="AG86" s="44"/>
      <c r="AH86" s="44"/>
      <c r="AI86" s="44"/>
      <c r="AJ86" s="44"/>
      <c r="AK86" s="44"/>
      <c r="AL86" s="44"/>
      <c r="AM86" s="44"/>
      <c r="AN86" s="44"/>
      <c r="AO86" s="44"/>
      <c r="AP86" s="388"/>
      <c r="AQ86" s="356"/>
      <c r="AR86" s="357"/>
      <c r="AS86" s="357"/>
      <c r="AT86" s="357"/>
    </row>
    <row r="87" spans="2:46" s="188" customFormat="1" x14ac:dyDescent="0.25">
      <c r="B87" s="43"/>
      <c r="C87" s="399"/>
      <c r="D87" s="44"/>
      <c r="E87" s="46"/>
      <c r="F87" s="44"/>
      <c r="G87" s="44"/>
      <c r="H87" s="46"/>
      <c r="I87" s="46"/>
      <c r="J87" s="44"/>
      <c r="K87" s="44"/>
      <c r="L87" s="44"/>
      <c r="M87" s="48"/>
      <c r="N87" s="44"/>
      <c r="O87" s="44"/>
      <c r="P87" s="44"/>
      <c r="Q87" s="44"/>
      <c r="R87" s="44"/>
      <c r="S87" s="44"/>
      <c r="T87" s="44"/>
      <c r="U87" s="44"/>
      <c r="V87" s="44"/>
      <c r="W87" s="44"/>
      <c r="X87" s="44"/>
      <c r="Y87" s="44"/>
      <c r="Z87" s="44"/>
      <c r="AA87" s="44"/>
      <c r="AB87" s="44"/>
      <c r="AC87" s="45"/>
      <c r="AD87" s="45"/>
      <c r="AE87" s="45"/>
      <c r="AF87" s="44"/>
      <c r="AG87" s="44"/>
      <c r="AH87" s="44"/>
      <c r="AI87" s="44"/>
      <c r="AJ87" s="44"/>
      <c r="AK87" s="44"/>
      <c r="AL87" s="44"/>
      <c r="AM87" s="44"/>
      <c r="AN87" s="44"/>
      <c r="AO87" s="44"/>
      <c r="AP87" s="388"/>
      <c r="AQ87" s="356"/>
      <c r="AR87" s="357"/>
      <c r="AS87" s="357"/>
      <c r="AT87" s="357"/>
    </row>
    <row r="88" spans="2:46" s="188" customFormat="1" x14ac:dyDescent="0.25">
      <c r="B88" s="43"/>
      <c r="C88" s="399"/>
      <c r="D88" s="44"/>
      <c r="E88" s="46"/>
      <c r="F88" s="44"/>
      <c r="G88" s="44"/>
      <c r="H88" s="46"/>
      <c r="I88" s="46"/>
      <c r="J88" s="44"/>
      <c r="K88" s="44"/>
      <c r="L88" s="44"/>
      <c r="M88" s="48"/>
      <c r="N88" s="44"/>
      <c r="O88" s="44"/>
      <c r="P88" s="44"/>
      <c r="Q88" s="44"/>
      <c r="R88" s="44"/>
      <c r="S88" s="44"/>
      <c r="T88" s="44"/>
      <c r="U88" s="44"/>
      <c r="V88" s="44"/>
      <c r="W88" s="44"/>
      <c r="X88" s="44"/>
      <c r="Y88" s="44"/>
      <c r="Z88" s="44"/>
      <c r="AA88" s="44"/>
      <c r="AB88" s="44"/>
      <c r="AC88" s="45"/>
      <c r="AD88" s="45"/>
      <c r="AE88" s="45"/>
      <c r="AF88" s="44"/>
      <c r="AG88" s="44"/>
      <c r="AH88" s="44"/>
      <c r="AI88" s="44"/>
      <c r="AJ88" s="44"/>
      <c r="AK88" s="44"/>
      <c r="AL88" s="44"/>
      <c r="AM88" s="44"/>
      <c r="AN88" s="44"/>
      <c r="AO88" s="44"/>
      <c r="AP88" s="388"/>
      <c r="AQ88" s="356"/>
      <c r="AR88" s="357"/>
      <c r="AS88" s="357"/>
      <c r="AT88" s="357"/>
    </row>
    <row r="89" spans="2:46" s="188" customFormat="1" x14ac:dyDescent="0.25">
      <c r="B89" s="43"/>
      <c r="C89" s="399"/>
      <c r="D89" s="44"/>
      <c r="E89" s="46"/>
      <c r="F89" s="44"/>
      <c r="G89" s="44"/>
      <c r="H89" s="46"/>
      <c r="I89" s="46"/>
      <c r="J89" s="44"/>
      <c r="K89" s="44"/>
      <c r="L89" s="44"/>
      <c r="M89" s="48"/>
      <c r="N89" s="44"/>
      <c r="O89" s="44"/>
      <c r="P89" s="44"/>
      <c r="Q89" s="44"/>
      <c r="R89" s="44"/>
      <c r="S89" s="44"/>
      <c r="T89" s="44"/>
      <c r="U89" s="44"/>
      <c r="V89" s="44"/>
      <c r="W89" s="44"/>
      <c r="X89" s="44"/>
      <c r="Y89" s="44"/>
      <c r="Z89" s="44"/>
      <c r="AA89" s="44"/>
      <c r="AB89" s="44"/>
      <c r="AC89" s="45"/>
      <c r="AD89" s="45"/>
      <c r="AE89" s="45"/>
      <c r="AF89" s="44"/>
      <c r="AG89" s="44"/>
      <c r="AH89" s="44"/>
      <c r="AI89" s="44"/>
      <c r="AJ89" s="44"/>
      <c r="AK89" s="44"/>
      <c r="AL89" s="44"/>
      <c r="AM89" s="44"/>
      <c r="AN89" s="44"/>
      <c r="AO89" s="44"/>
      <c r="AP89" s="388"/>
      <c r="AQ89" s="356"/>
      <c r="AR89" s="357"/>
      <c r="AS89" s="357"/>
      <c r="AT89" s="357"/>
    </row>
    <row r="90" spans="2:46" s="188" customFormat="1" x14ac:dyDescent="0.25">
      <c r="B90" s="43"/>
      <c r="C90" s="399"/>
      <c r="D90" s="44"/>
      <c r="E90" s="46"/>
      <c r="F90" s="44"/>
      <c r="G90" s="44"/>
      <c r="H90" s="46"/>
      <c r="I90" s="46"/>
      <c r="J90" s="44"/>
      <c r="K90" s="44"/>
      <c r="L90" s="44"/>
      <c r="M90" s="48"/>
      <c r="N90" s="44"/>
      <c r="O90" s="44"/>
      <c r="P90" s="44"/>
      <c r="Q90" s="44"/>
      <c r="R90" s="44"/>
      <c r="S90" s="44"/>
      <c r="T90" s="44"/>
      <c r="U90" s="44"/>
      <c r="V90" s="44"/>
      <c r="W90" s="44"/>
      <c r="X90" s="44"/>
      <c r="Y90" s="44"/>
      <c r="Z90" s="44"/>
      <c r="AA90" s="44"/>
      <c r="AB90" s="44"/>
      <c r="AC90" s="45"/>
      <c r="AD90" s="45"/>
      <c r="AE90" s="45"/>
      <c r="AF90" s="44"/>
      <c r="AG90" s="44"/>
      <c r="AH90" s="44"/>
      <c r="AI90" s="44"/>
      <c r="AJ90" s="44"/>
      <c r="AK90" s="44"/>
      <c r="AL90" s="44"/>
      <c r="AM90" s="44"/>
      <c r="AN90" s="44"/>
      <c r="AO90" s="44"/>
      <c r="AP90" s="388"/>
      <c r="AQ90" s="356"/>
      <c r="AR90" s="357"/>
      <c r="AS90" s="357"/>
      <c r="AT90" s="357"/>
    </row>
    <row r="91" spans="2:46" s="188" customFormat="1" x14ac:dyDescent="0.25">
      <c r="B91" s="43"/>
      <c r="C91" s="399"/>
      <c r="D91" s="44"/>
      <c r="E91" s="46"/>
      <c r="F91" s="44"/>
      <c r="G91" s="44"/>
      <c r="H91" s="46"/>
      <c r="I91" s="46"/>
      <c r="J91" s="44"/>
      <c r="K91" s="44"/>
      <c r="L91" s="44"/>
      <c r="M91" s="48"/>
      <c r="N91" s="44"/>
      <c r="O91" s="44"/>
      <c r="P91" s="44"/>
      <c r="Q91" s="44"/>
      <c r="R91" s="44"/>
      <c r="S91" s="44"/>
      <c r="T91" s="44"/>
      <c r="U91" s="44"/>
      <c r="V91" s="44"/>
      <c r="W91" s="44"/>
      <c r="X91" s="44"/>
      <c r="Y91" s="44"/>
      <c r="Z91" s="44"/>
      <c r="AA91" s="44"/>
      <c r="AB91" s="44"/>
      <c r="AC91" s="45"/>
      <c r="AD91" s="45"/>
      <c r="AE91" s="45"/>
      <c r="AF91" s="44"/>
      <c r="AG91" s="44"/>
      <c r="AH91" s="44"/>
      <c r="AI91" s="44"/>
      <c r="AJ91" s="44"/>
      <c r="AK91" s="44"/>
      <c r="AL91" s="44"/>
      <c r="AM91" s="44"/>
      <c r="AN91" s="44"/>
      <c r="AO91" s="44"/>
      <c r="AP91" s="388"/>
      <c r="AQ91" s="356"/>
      <c r="AR91" s="357"/>
      <c r="AS91" s="357"/>
      <c r="AT91" s="357"/>
    </row>
    <row r="92" spans="2:46" s="188" customFormat="1" x14ac:dyDescent="0.25">
      <c r="B92" s="43"/>
      <c r="C92" s="399"/>
      <c r="D92" s="44"/>
      <c r="E92" s="46"/>
      <c r="F92" s="44"/>
      <c r="G92" s="44"/>
      <c r="H92" s="46"/>
      <c r="I92" s="46"/>
      <c r="J92" s="44"/>
      <c r="K92" s="44"/>
      <c r="L92" s="44"/>
      <c r="M92" s="48"/>
      <c r="N92" s="44"/>
      <c r="O92" s="44"/>
      <c r="P92" s="44"/>
      <c r="Q92" s="44"/>
      <c r="R92" s="44"/>
      <c r="S92" s="44"/>
      <c r="T92" s="44"/>
      <c r="U92" s="44"/>
      <c r="V92" s="44"/>
      <c r="W92" s="44"/>
      <c r="X92" s="44"/>
      <c r="Y92" s="44"/>
      <c r="Z92" s="44"/>
      <c r="AA92" s="44"/>
      <c r="AB92" s="44"/>
      <c r="AC92" s="45"/>
      <c r="AD92" s="45"/>
      <c r="AE92" s="45"/>
      <c r="AF92" s="44"/>
      <c r="AG92" s="44"/>
      <c r="AH92" s="44"/>
      <c r="AI92" s="44"/>
      <c r="AJ92" s="44"/>
      <c r="AK92" s="44"/>
      <c r="AL92" s="44"/>
      <c r="AM92" s="44"/>
      <c r="AN92" s="44"/>
      <c r="AO92" s="44"/>
      <c r="AP92" s="388"/>
      <c r="AQ92" s="356"/>
      <c r="AR92" s="357"/>
      <c r="AS92" s="357"/>
      <c r="AT92" s="357"/>
    </row>
    <row r="93" spans="2:46" s="188" customFormat="1" x14ac:dyDescent="0.25">
      <c r="B93" s="43"/>
      <c r="C93" s="399"/>
      <c r="D93" s="44"/>
      <c r="E93" s="46"/>
      <c r="F93" s="44"/>
      <c r="G93" s="44"/>
      <c r="H93" s="46"/>
      <c r="I93" s="46"/>
      <c r="J93" s="44"/>
      <c r="K93" s="44"/>
      <c r="L93" s="44"/>
      <c r="M93" s="48"/>
      <c r="N93" s="44"/>
      <c r="O93" s="44"/>
      <c r="P93" s="44"/>
      <c r="Q93" s="44"/>
      <c r="R93" s="44"/>
      <c r="S93" s="44"/>
      <c r="T93" s="44"/>
      <c r="U93" s="44"/>
      <c r="V93" s="44"/>
      <c r="W93" s="44"/>
      <c r="X93" s="44"/>
      <c r="Y93" s="44"/>
      <c r="Z93" s="44"/>
      <c r="AA93" s="44"/>
      <c r="AB93" s="44"/>
      <c r="AC93" s="45"/>
      <c r="AD93" s="45"/>
      <c r="AE93" s="45"/>
      <c r="AF93" s="44"/>
      <c r="AG93" s="44"/>
      <c r="AH93" s="44"/>
      <c r="AI93" s="44"/>
      <c r="AJ93" s="44"/>
      <c r="AK93" s="44"/>
      <c r="AL93" s="44"/>
      <c r="AM93" s="44"/>
      <c r="AN93" s="44"/>
      <c r="AO93" s="44"/>
      <c r="AP93" s="388"/>
      <c r="AQ93" s="356"/>
      <c r="AR93" s="357"/>
      <c r="AS93" s="357"/>
      <c r="AT93" s="357"/>
    </row>
    <row r="94" spans="2:46" s="188" customFormat="1" x14ac:dyDescent="0.25">
      <c r="B94" s="43"/>
      <c r="C94" s="399"/>
      <c r="D94" s="44"/>
      <c r="E94" s="46"/>
      <c r="F94" s="44"/>
      <c r="G94" s="44"/>
      <c r="H94" s="46"/>
      <c r="I94" s="46"/>
      <c r="J94" s="44"/>
      <c r="K94" s="44"/>
      <c r="L94" s="44"/>
      <c r="M94" s="48"/>
      <c r="N94" s="44"/>
      <c r="O94" s="44"/>
      <c r="P94" s="44"/>
      <c r="Q94" s="44"/>
      <c r="R94" s="44"/>
      <c r="S94" s="44"/>
      <c r="T94" s="44"/>
      <c r="U94" s="44"/>
      <c r="V94" s="44"/>
      <c r="W94" s="44"/>
      <c r="X94" s="44"/>
      <c r="Y94" s="44"/>
      <c r="Z94" s="44"/>
      <c r="AA94" s="44"/>
      <c r="AB94" s="44"/>
      <c r="AC94" s="45"/>
      <c r="AD94" s="45"/>
      <c r="AE94" s="45"/>
      <c r="AF94" s="44"/>
      <c r="AG94" s="44"/>
      <c r="AH94" s="44"/>
      <c r="AI94" s="44"/>
      <c r="AJ94" s="44"/>
      <c r="AK94" s="44"/>
      <c r="AL94" s="44"/>
      <c r="AM94" s="44"/>
      <c r="AN94" s="44"/>
      <c r="AO94" s="44"/>
      <c r="AP94" s="388"/>
      <c r="AQ94" s="356"/>
      <c r="AR94" s="357"/>
      <c r="AS94" s="357"/>
      <c r="AT94" s="357"/>
    </row>
    <row r="95" spans="2:46" s="188" customFormat="1" x14ac:dyDescent="0.25">
      <c r="B95" s="43"/>
      <c r="C95" s="399"/>
      <c r="D95" s="44"/>
      <c r="E95" s="46"/>
      <c r="F95" s="44"/>
      <c r="G95" s="44"/>
      <c r="H95" s="46"/>
      <c r="I95" s="46"/>
      <c r="J95" s="44"/>
      <c r="K95" s="44"/>
      <c r="L95" s="44"/>
      <c r="M95" s="48"/>
      <c r="N95" s="44"/>
      <c r="O95" s="44"/>
      <c r="P95" s="44"/>
      <c r="Q95" s="44"/>
      <c r="R95" s="44"/>
      <c r="S95" s="44"/>
      <c r="T95" s="44"/>
      <c r="U95" s="44"/>
      <c r="V95" s="44"/>
      <c r="W95" s="44"/>
      <c r="X95" s="44"/>
      <c r="Y95" s="44"/>
      <c r="Z95" s="44"/>
      <c r="AA95" s="44"/>
      <c r="AB95" s="44"/>
      <c r="AC95" s="45"/>
      <c r="AD95" s="45"/>
      <c r="AE95" s="45"/>
      <c r="AF95" s="44"/>
      <c r="AG95" s="44"/>
      <c r="AH95" s="44"/>
      <c r="AI95" s="44"/>
      <c r="AJ95" s="44"/>
      <c r="AK95" s="44"/>
      <c r="AL95" s="44"/>
      <c r="AM95" s="44"/>
      <c r="AN95" s="44"/>
      <c r="AO95" s="44"/>
      <c r="AP95" s="388"/>
      <c r="AQ95" s="356"/>
      <c r="AR95" s="357"/>
      <c r="AS95" s="357"/>
      <c r="AT95" s="357"/>
    </row>
    <row r="96" spans="2:46" s="188" customFormat="1" x14ac:dyDescent="0.25">
      <c r="B96" s="43"/>
      <c r="C96" s="399"/>
      <c r="D96" s="44"/>
      <c r="E96" s="46"/>
      <c r="F96" s="44"/>
      <c r="G96" s="44"/>
      <c r="H96" s="46"/>
      <c r="I96" s="46"/>
      <c r="J96" s="44"/>
      <c r="K96" s="44"/>
      <c r="L96" s="44"/>
      <c r="M96" s="48"/>
      <c r="N96" s="44"/>
      <c r="O96" s="44"/>
      <c r="P96" s="44"/>
      <c r="Q96" s="44"/>
      <c r="R96" s="44"/>
      <c r="S96" s="44"/>
      <c r="T96" s="44"/>
      <c r="U96" s="44"/>
      <c r="V96" s="44"/>
      <c r="W96" s="44"/>
      <c r="X96" s="44"/>
      <c r="Y96" s="44"/>
      <c r="Z96" s="44"/>
      <c r="AA96" s="44"/>
      <c r="AB96" s="44"/>
      <c r="AC96" s="45"/>
      <c r="AD96" s="45"/>
      <c r="AE96" s="45"/>
      <c r="AF96" s="44"/>
      <c r="AG96" s="44"/>
      <c r="AH96" s="44"/>
      <c r="AI96" s="44"/>
      <c r="AJ96" s="44"/>
      <c r="AK96" s="44"/>
      <c r="AL96" s="44"/>
      <c r="AM96" s="44"/>
      <c r="AN96" s="44"/>
      <c r="AO96" s="44"/>
      <c r="AP96" s="388"/>
      <c r="AQ96" s="356"/>
      <c r="AR96" s="357"/>
      <c r="AS96" s="357"/>
      <c r="AT96" s="357"/>
    </row>
    <row r="97" spans="1:46" s="188" customFormat="1" x14ac:dyDescent="0.25">
      <c r="B97" s="43"/>
      <c r="C97" s="399"/>
      <c r="D97" s="44"/>
      <c r="E97" s="46"/>
      <c r="F97" s="44"/>
      <c r="G97" s="44"/>
      <c r="H97" s="46"/>
      <c r="I97" s="46"/>
      <c r="J97" s="44"/>
      <c r="K97" s="44"/>
      <c r="L97" s="44"/>
      <c r="M97" s="48"/>
      <c r="N97" s="44"/>
      <c r="O97" s="44"/>
      <c r="P97" s="44"/>
      <c r="Q97" s="44"/>
      <c r="R97" s="44"/>
      <c r="S97" s="44"/>
      <c r="T97" s="44"/>
      <c r="U97" s="44"/>
      <c r="V97" s="44"/>
      <c r="W97" s="44"/>
      <c r="X97" s="44"/>
      <c r="Y97" s="44"/>
      <c r="Z97" s="44"/>
      <c r="AA97" s="44"/>
      <c r="AB97" s="44"/>
      <c r="AC97" s="45"/>
      <c r="AD97" s="45"/>
      <c r="AE97" s="45"/>
      <c r="AF97" s="44"/>
      <c r="AG97" s="44"/>
      <c r="AH97" s="44"/>
      <c r="AI97" s="44"/>
      <c r="AJ97" s="44"/>
      <c r="AK97" s="44"/>
      <c r="AL97" s="44"/>
      <c r="AM97" s="44"/>
      <c r="AN97" s="44"/>
      <c r="AO97" s="44"/>
      <c r="AP97" s="388"/>
      <c r="AQ97" s="356"/>
      <c r="AR97" s="357"/>
      <c r="AS97" s="357"/>
      <c r="AT97" s="357"/>
    </row>
    <row r="98" spans="1:46" s="188" customFormat="1" x14ac:dyDescent="0.25">
      <c r="B98" s="43"/>
      <c r="C98" s="399"/>
      <c r="D98" s="44"/>
      <c r="E98" s="46"/>
      <c r="F98" s="44"/>
      <c r="G98" s="44"/>
      <c r="H98" s="46"/>
      <c r="I98" s="46"/>
      <c r="J98" s="44"/>
      <c r="K98" s="44"/>
      <c r="L98" s="44"/>
      <c r="M98" s="48"/>
      <c r="N98" s="44"/>
      <c r="O98" s="44"/>
      <c r="P98" s="44"/>
      <c r="Q98" s="44"/>
      <c r="R98" s="44"/>
      <c r="S98" s="44"/>
      <c r="T98" s="44"/>
      <c r="U98" s="44"/>
      <c r="V98" s="44"/>
      <c r="W98" s="44"/>
      <c r="X98" s="44"/>
      <c r="Y98" s="44"/>
      <c r="Z98" s="44"/>
      <c r="AA98" s="44"/>
      <c r="AB98" s="44"/>
      <c r="AC98" s="45"/>
      <c r="AD98" s="45"/>
      <c r="AE98" s="45"/>
      <c r="AF98" s="44"/>
      <c r="AG98" s="44"/>
      <c r="AH98" s="44"/>
      <c r="AI98" s="44"/>
      <c r="AJ98" s="44"/>
      <c r="AK98" s="44"/>
      <c r="AL98" s="44"/>
      <c r="AM98" s="44"/>
      <c r="AN98" s="44"/>
      <c r="AO98" s="44"/>
      <c r="AP98" s="388"/>
      <c r="AQ98" s="356"/>
      <c r="AR98" s="357"/>
      <c r="AS98" s="357"/>
      <c r="AT98" s="357"/>
    </row>
    <row r="99" spans="1:46" s="188" customFormat="1" x14ac:dyDescent="0.25">
      <c r="B99" s="43"/>
      <c r="C99" s="399"/>
      <c r="D99" s="44"/>
      <c r="E99" s="46"/>
      <c r="F99" s="44"/>
      <c r="G99" s="44"/>
      <c r="H99" s="46"/>
      <c r="I99" s="46"/>
      <c r="J99" s="44"/>
      <c r="K99" s="44"/>
      <c r="L99" s="44"/>
      <c r="M99" s="48"/>
      <c r="N99" s="44"/>
      <c r="O99" s="44"/>
      <c r="P99" s="44"/>
      <c r="Q99" s="44"/>
      <c r="R99" s="44"/>
      <c r="S99" s="44"/>
      <c r="T99" s="44"/>
      <c r="U99" s="44"/>
      <c r="V99" s="44"/>
      <c r="W99" s="44"/>
      <c r="X99" s="44"/>
      <c r="Y99" s="44"/>
      <c r="Z99" s="44"/>
      <c r="AA99" s="44"/>
      <c r="AB99" s="44"/>
      <c r="AC99" s="45"/>
      <c r="AD99" s="45"/>
      <c r="AE99" s="45"/>
      <c r="AF99" s="44"/>
      <c r="AG99" s="44"/>
      <c r="AH99" s="44"/>
      <c r="AI99" s="44"/>
      <c r="AJ99" s="44"/>
      <c r="AK99" s="44"/>
      <c r="AL99" s="44"/>
      <c r="AM99" s="44"/>
      <c r="AN99" s="44"/>
      <c r="AO99" s="44"/>
      <c r="AP99" s="388"/>
      <c r="AQ99" s="356"/>
      <c r="AR99" s="357"/>
      <c r="AS99" s="357"/>
      <c r="AT99" s="357"/>
    </row>
    <row r="100" spans="1:46" s="188" customFormat="1" x14ac:dyDescent="0.25">
      <c r="B100" s="43"/>
      <c r="C100" s="399"/>
      <c r="D100" s="44"/>
      <c r="E100" s="46"/>
      <c r="F100" s="44"/>
      <c r="G100" s="44"/>
      <c r="H100" s="46"/>
      <c r="I100" s="46"/>
      <c r="J100" s="44"/>
      <c r="K100" s="44"/>
      <c r="L100" s="44"/>
      <c r="M100" s="48"/>
      <c r="N100" s="44"/>
      <c r="O100" s="44"/>
      <c r="P100" s="44"/>
      <c r="Q100" s="44"/>
      <c r="R100" s="44"/>
      <c r="S100" s="44"/>
      <c r="T100" s="44"/>
      <c r="U100" s="44"/>
      <c r="V100" s="44"/>
      <c r="W100" s="44"/>
      <c r="X100" s="44"/>
      <c r="Y100" s="44"/>
      <c r="Z100" s="44"/>
      <c r="AA100" s="44"/>
      <c r="AB100" s="44"/>
      <c r="AC100" s="45"/>
      <c r="AD100" s="45"/>
      <c r="AE100" s="45"/>
      <c r="AF100" s="44"/>
      <c r="AG100" s="44"/>
      <c r="AH100" s="44"/>
      <c r="AI100" s="44"/>
      <c r="AJ100" s="44"/>
      <c r="AK100" s="44"/>
      <c r="AL100" s="44"/>
      <c r="AM100" s="44"/>
      <c r="AN100" s="44"/>
      <c r="AO100" s="44"/>
      <c r="AP100" s="388"/>
      <c r="AQ100" s="356"/>
      <c r="AR100" s="357"/>
      <c r="AS100" s="357"/>
      <c r="AT100" s="357"/>
    </row>
    <row r="101" spans="1:46" s="188" customFormat="1" x14ac:dyDescent="0.25">
      <c r="B101" s="43"/>
      <c r="C101" s="399"/>
      <c r="D101" s="44"/>
      <c r="E101" s="46"/>
      <c r="F101" s="44"/>
      <c r="G101" s="44"/>
      <c r="H101" s="46"/>
      <c r="I101" s="46"/>
      <c r="J101" s="44"/>
      <c r="K101" s="44"/>
      <c r="L101" s="44"/>
      <c r="M101" s="48"/>
      <c r="N101" s="44"/>
      <c r="O101" s="44"/>
      <c r="P101" s="44"/>
      <c r="Q101" s="44"/>
      <c r="R101" s="44"/>
      <c r="S101" s="44"/>
      <c r="T101" s="44"/>
      <c r="U101" s="44"/>
      <c r="V101" s="44"/>
      <c r="W101" s="44"/>
      <c r="X101" s="44"/>
      <c r="Y101" s="44"/>
      <c r="Z101" s="44"/>
      <c r="AA101" s="44"/>
      <c r="AB101" s="44"/>
      <c r="AC101" s="45"/>
      <c r="AD101" s="45"/>
      <c r="AE101" s="45"/>
      <c r="AF101" s="44"/>
      <c r="AG101" s="44"/>
      <c r="AH101" s="44"/>
      <c r="AI101" s="44"/>
      <c r="AJ101" s="44"/>
      <c r="AK101" s="44"/>
      <c r="AL101" s="44"/>
      <c r="AM101" s="44"/>
      <c r="AN101" s="44"/>
      <c r="AO101" s="44"/>
      <c r="AP101" s="388"/>
      <c r="AQ101" s="356"/>
      <c r="AR101" s="361"/>
      <c r="AS101" s="361"/>
      <c r="AT101" s="357"/>
    </row>
    <row r="102" spans="1:46" x14ac:dyDescent="0.25">
      <c r="C102" s="399"/>
      <c r="D102" s="44"/>
      <c r="E102" s="46"/>
      <c r="F102" s="44"/>
      <c r="G102" s="44"/>
      <c r="H102" s="46"/>
      <c r="I102" s="46"/>
      <c r="J102" s="44"/>
      <c r="K102" s="44"/>
      <c r="L102" s="44"/>
      <c r="M102" s="48"/>
      <c r="N102" s="44"/>
      <c r="O102" s="44"/>
      <c r="P102" s="44"/>
      <c r="Q102" s="44"/>
      <c r="R102" s="44"/>
      <c r="S102" s="44"/>
      <c r="T102" s="44"/>
      <c r="U102" s="44"/>
      <c r="V102" s="44"/>
      <c r="W102" s="44"/>
      <c r="X102" s="44"/>
      <c r="Y102" s="44"/>
      <c r="Z102" s="44"/>
      <c r="AA102" s="44"/>
      <c r="AB102" s="44"/>
      <c r="AC102" s="45"/>
      <c r="AD102" s="45"/>
      <c r="AE102" s="45"/>
      <c r="AF102" s="44"/>
      <c r="AG102" s="44"/>
      <c r="AH102" s="44"/>
      <c r="AI102" s="44"/>
      <c r="AJ102" s="44"/>
      <c r="AK102" s="44"/>
      <c r="AL102" s="44"/>
      <c r="AM102" s="44"/>
      <c r="AN102" s="44"/>
      <c r="AO102" s="44"/>
      <c r="AP102" s="388"/>
      <c r="AQ102" s="356"/>
    </row>
    <row r="103" spans="1:46" x14ac:dyDescent="0.25">
      <c r="C103" s="399"/>
      <c r="D103" s="44"/>
      <c r="E103" s="46"/>
      <c r="F103" s="44"/>
      <c r="G103" s="44"/>
      <c r="H103" s="46"/>
      <c r="I103" s="46"/>
      <c r="J103" s="44"/>
      <c r="K103" s="44"/>
      <c r="L103" s="44"/>
      <c r="M103" s="48"/>
      <c r="N103" s="44"/>
      <c r="O103" s="44"/>
      <c r="P103" s="44"/>
      <c r="Q103" s="44"/>
      <c r="R103" s="44"/>
      <c r="S103" s="44"/>
      <c r="T103" s="44"/>
      <c r="U103" s="44"/>
      <c r="V103" s="44"/>
      <c r="W103" s="44"/>
      <c r="X103" s="44"/>
      <c r="Y103" s="44"/>
      <c r="Z103" s="44"/>
      <c r="AA103" s="44"/>
      <c r="AB103" s="44"/>
      <c r="AC103" s="45"/>
      <c r="AD103" s="45"/>
      <c r="AE103" s="45"/>
      <c r="AF103" s="44"/>
      <c r="AG103" s="44"/>
      <c r="AH103" s="44"/>
      <c r="AI103" s="44"/>
      <c r="AJ103" s="44"/>
      <c r="AK103" s="44"/>
      <c r="AL103" s="44"/>
      <c r="AM103" s="44"/>
      <c r="AN103" s="44"/>
      <c r="AO103" s="44"/>
      <c r="AP103" s="388"/>
      <c r="AQ103" s="356"/>
    </row>
    <row r="104" spans="1:46" s="361" customFormat="1" x14ac:dyDescent="0.25">
      <c r="A104" s="186"/>
      <c r="B104" s="43"/>
      <c r="C104" s="399"/>
      <c r="D104" s="44"/>
      <c r="E104" s="46"/>
      <c r="F104" s="44"/>
      <c r="G104" s="44"/>
      <c r="H104" s="46"/>
      <c r="I104" s="46"/>
      <c r="J104" s="44"/>
      <c r="K104" s="44"/>
      <c r="L104" s="44"/>
      <c r="M104" s="48"/>
      <c r="N104" s="44"/>
      <c r="O104" s="44"/>
      <c r="P104" s="44"/>
      <c r="Q104" s="44"/>
      <c r="R104" s="44"/>
      <c r="S104" s="44"/>
      <c r="T104" s="44"/>
      <c r="U104" s="44"/>
      <c r="V104" s="44"/>
      <c r="W104" s="44"/>
      <c r="X104" s="44"/>
      <c r="Y104" s="44"/>
      <c r="Z104" s="44"/>
      <c r="AA104" s="44"/>
      <c r="AB104" s="44"/>
      <c r="AC104" s="45"/>
      <c r="AD104" s="45"/>
      <c r="AE104" s="45"/>
      <c r="AF104" s="44"/>
      <c r="AG104" s="44"/>
      <c r="AH104" s="44"/>
      <c r="AI104" s="44"/>
      <c r="AJ104" s="44"/>
      <c r="AK104" s="44"/>
      <c r="AL104" s="44"/>
      <c r="AM104" s="44"/>
      <c r="AN104" s="44"/>
      <c r="AO104" s="44"/>
      <c r="AP104" s="388"/>
      <c r="AQ104" s="356"/>
    </row>
    <row r="105" spans="1:46" s="361" customFormat="1" x14ac:dyDescent="0.25">
      <c r="A105" s="186"/>
      <c r="B105" s="43"/>
      <c r="C105" s="399"/>
      <c r="D105" s="44"/>
      <c r="E105" s="46"/>
      <c r="F105" s="44"/>
      <c r="G105" s="44"/>
      <c r="H105" s="46"/>
      <c r="I105" s="46"/>
      <c r="J105" s="44"/>
      <c r="K105" s="44"/>
      <c r="L105" s="44"/>
      <c r="M105" s="48"/>
      <c r="N105" s="44"/>
      <c r="O105" s="44"/>
      <c r="P105" s="44"/>
      <c r="Q105" s="44"/>
      <c r="R105" s="44"/>
      <c r="S105" s="44"/>
      <c r="T105" s="44"/>
      <c r="U105" s="44"/>
      <c r="V105" s="44"/>
      <c r="W105" s="44"/>
      <c r="X105" s="44"/>
      <c r="Y105" s="44"/>
      <c r="Z105" s="44"/>
      <c r="AA105" s="44"/>
      <c r="AB105" s="44"/>
      <c r="AC105" s="45"/>
      <c r="AD105" s="45"/>
      <c r="AE105" s="45"/>
      <c r="AF105" s="44"/>
      <c r="AG105" s="44"/>
      <c r="AH105" s="44"/>
      <c r="AI105" s="44"/>
      <c r="AJ105" s="44"/>
      <c r="AK105" s="44"/>
      <c r="AL105" s="44"/>
      <c r="AM105" s="44"/>
      <c r="AN105" s="44"/>
      <c r="AO105" s="44"/>
      <c r="AP105" s="388"/>
      <c r="AQ105" s="356"/>
    </row>
    <row r="106" spans="1:46" s="361" customFormat="1" x14ac:dyDescent="0.25">
      <c r="A106" s="186"/>
      <c r="B106" s="43"/>
      <c r="C106" s="399"/>
      <c r="D106" s="44"/>
      <c r="E106" s="46"/>
      <c r="F106" s="44"/>
      <c r="G106" s="44"/>
      <c r="H106" s="46"/>
      <c r="I106" s="46"/>
      <c r="J106" s="44"/>
      <c r="K106" s="44"/>
      <c r="L106" s="44"/>
      <c r="M106" s="48"/>
      <c r="N106" s="44"/>
      <c r="O106" s="44"/>
      <c r="P106" s="44"/>
      <c r="Q106" s="44"/>
      <c r="R106" s="44"/>
      <c r="S106" s="44"/>
      <c r="T106" s="44"/>
      <c r="U106" s="44"/>
      <c r="V106" s="44"/>
      <c r="W106" s="44"/>
      <c r="X106" s="44"/>
      <c r="Y106" s="44"/>
      <c r="Z106" s="44"/>
      <c r="AA106" s="44"/>
      <c r="AB106" s="44"/>
      <c r="AC106" s="45"/>
      <c r="AD106" s="45"/>
      <c r="AE106" s="45"/>
      <c r="AF106" s="44"/>
      <c r="AG106" s="44"/>
      <c r="AH106" s="44"/>
      <c r="AI106" s="44"/>
      <c r="AJ106" s="44"/>
      <c r="AK106" s="44"/>
      <c r="AL106" s="44"/>
      <c r="AM106" s="44"/>
      <c r="AN106" s="44"/>
      <c r="AO106" s="44"/>
      <c r="AP106" s="388"/>
      <c r="AQ106" s="356"/>
    </row>
    <row r="107" spans="1:46" s="361" customFormat="1" x14ac:dyDescent="0.25">
      <c r="A107" s="186"/>
      <c r="B107" s="43"/>
      <c r="C107" s="399"/>
      <c r="D107" s="44"/>
      <c r="E107" s="46"/>
      <c r="F107" s="44"/>
      <c r="G107" s="44"/>
      <c r="H107" s="46"/>
      <c r="I107" s="46"/>
      <c r="J107" s="44"/>
      <c r="K107" s="44"/>
      <c r="L107" s="44"/>
      <c r="M107" s="48"/>
      <c r="N107" s="44"/>
      <c r="O107" s="44"/>
      <c r="P107" s="44"/>
      <c r="Q107" s="44"/>
      <c r="R107" s="44"/>
      <c r="S107" s="44"/>
      <c r="T107" s="44"/>
      <c r="U107" s="44"/>
      <c r="V107" s="44"/>
      <c r="W107" s="44"/>
      <c r="X107" s="44"/>
      <c r="Y107" s="44"/>
      <c r="Z107" s="44"/>
      <c r="AA107" s="44"/>
      <c r="AB107" s="44"/>
      <c r="AC107" s="45"/>
      <c r="AD107" s="45"/>
      <c r="AE107" s="45"/>
      <c r="AF107" s="44"/>
      <c r="AG107" s="44"/>
      <c r="AH107" s="44"/>
      <c r="AI107" s="44"/>
      <c r="AJ107" s="44"/>
      <c r="AK107" s="44"/>
      <c r="AL107" s="44"/>
      <c r="AM107" s="44"/>
      <c r="AN107" s="44"/>
      <c r="AO107" s="44"/>
      <c r="AP107" s="388"/>
      <c r="AQ107" s="356"/>
    </row>
    <row r="108" spans="1:46" s="361" customFormat="1" x14ac:dyDescent="0.25">
      <c r="A108" s="186"/>
      <c r="B108" s="43"/>
      <c r="C108" s="399"/>
      <c r="D108" s="44"/>
      <c r="E108" s="46"/>
      <c r="F108" s="44"/>
      <c r="G108" s="44"/>
      <c r="H108" s="46"/>
      <c r="I108" s="46"/>
      <c r="J108" s="44"/>
      <c r="K108" s="44"/>
      <c r="L108" s="44"/>
      <c r="M108" s="48"/>
      <c r="N108" s="44"/>
      <c r="O108" s="44"/>
      <c r="P108" s="44"/>
      <c r="Q108" s="44"/>
      <c r="R108" s="44"/>
      <c r="S108" s="44"/>
      <c r="T108" s="44"/>
      <c r="U108" s="44"/>
      <c r="V108" s="44"/>
      <c r="W108" s="44"/>
      <c r="X108" s="44"/>
      <c r="Y108" s="44"/>
      <c r="Z108" s="44"/>
      <c r="AA108" s="44"/>
      <c r="AB108" s="44"/>
      <c r="AC108" s="45"/>
      <c r="AD108" s="45"/>
      <c r="AE108" s="45"/>
      <c r="AF108" s="44"/>
      <c r="AG108" s="44"/>
      <c r="AH108" s="44"/>
      <c r="AI108" s="44"/>
      <c r="AJ108" s="44"/>
      <c r="AK108" s="44"/>
      <c r="AL108" s="44"/>
      <c r="AM108" s="44"/>
      <c r="AN108" s="44"/>
      <c r="AO108" s="44"/>
      <c r="AP108" s="388"/>
      <c r="AQ108" s="356"/>
    </row>
    <row r="109" spans="1:46" s="361" customFormat="1" x14ac:dyDescent="0.25">
      <c r="A109" s="186"/>
      <c r="B109" s="43"/>
      <c r="C109" s="399"/>
      <c r="D109" s="44"/>
      <c r="E109" s="46"/>
      <c r="F109" s="44"/>
      <c r="G109" s="44"/>
      <c r="H109" s="46"/>
      <c r="I109" s="46"/>
      <c r="J109" s="44"/>
      <c r="K109" s="44"/>
      <c r="L109" s="44"/>
      <c r="M109" s="48"/>
      <c r="N109" s="44"/>
      <c r="O109" s="44"/>
      <c r="P109" s="44"/>
      <c r="Q109" s="44"/>
      <c r="R109" s="44"/>
      <c r="S109" s="44"/>
      <c r="T109" s="44"/>
      <c r="U109" s="44"/>
      <c r="V109" s="44"/>
      <c r="W109" s="44"/>
      <c r="X109" s="44"/>
      <c r="Y109" s="44"/>
      <c r="Z109" s="44"/>
      <c r="AA109" s="44"/>
      <c r="AB109" s="44"/>
      <c r="AC109" s="45"/>
      <c r="AD109" s="45"/>
      <c r="AE109" s="45"/>
      <c r="AF109" s="44"/>
      <c r="AG109" s="44"/>
      <c r="AH109" s="44"/>
      <c r="AI109" s="44"/>
      <c r="AJ109" s="44"/>
      <c r="AK109" s="44"/>
      <c r="AL109" s="44"/>
      <c r="AM109" s="44"/>
      <c r="AN109" s="44"/>
      <c r="AO109" s="44"/>
      <c r="AP109" s="388"/>
      <c r="AQ109" s="356"/>
    </row>
    <row r="110" spans="1:46" s="361" customFormat="1" x14ac:dyDescent="0.25">
      <c r="A110" s="186"/>
      <c r="B110" s="43"/>
      <c r="C110" s="399"/>
      <c r="D110" s="44"/>
      <c r="E110" s="46"/>
      <c r="F110" s="44"/>
      <c r="G110" s="44"/>
      <c r="H110" s="46"/>
      <c r="I110" s="46"/>
      <c r="J110" s="44"/>
      <c r="K110" s="44"/>
      <c r="L110" s="44"/>
      <c r="M110" s="48"/>
      <c r="N110" s="44"/>
      <c r="O110" s="44"/>
      <c r="P110" s="44"/>
      <c r="Q110" s="44"/>
      <c r="R110" s="44"/>
      <c r="S110" s="44"/>
      <c r="T110" s="44"/>
      <c r="U110" s="44"/>
      <c r="V110" s="44"/>
      <c r="W110" s="44"/>
      <c r="X110" s="44"/>
      <c r="Y110" s="44"/>
      <c r="Z110" s="44"/>
      <c r="AA110" s="44"/>
      <c r="AB110" s="44"/>
      <c r="AC110" s="45"/>
      <c r="AD110" s="45"/>
      <c r="AE110" s="45"/>
      <c r="AF110" s="44"/>
      <c r="AG110" s="44"/>
      <c r="AH110" s="44"/>
      <c r="AI110" s="44"/>
      <c r="AJ110" s="44"/>
      <c r="AK110" s="44"/>
      <c r="AL110" s="44"/>
      <c r="AM110" s="44"/>
      <c r="AN110" s="44"/>
      <c r="AO110" s="44"/>
      <c r="AP110" s="388"/>
      <c r="AQ110" s="356"/>
    </row>
    <row r="111" spans="1:46" s="361" customFormat="1" x14ac:dyDescent="0.25">
      <c r="A111" s="186"/>
      <c r="B111" s="43"/>
      <c r="C111" s="399"/>
      <c r="D111" s="44"/>
      <c r="E111" s="46"/>
      <c r="F111" s="44"/>
      <c r="G111" s="44"/>
      <c r="H111" s="46"/>
      <c r="I111" s="46"/>
      <c r="J111" s="44"/>
      <c r="K111" s="44"/>
      <c r="L111" s="44"/>
      <c r="M111" s="48"/>
      <c r="N111" s="44"/>
      <c r="O111" s="44"/>
      <c r="P111" s="44"/>
      <c r="Q111" s="44"/>
      <c r="R111" s="44"/>
      <c r="S111" s="44"/>
      <c r="T111" s="44"/>
      <c r="U111" s="44"/>
      <c r="V111" s="44"/>
      <c r="W111" s="44"/>
      <c r="X111" s="44"/>
      <c r="Y111" s="44"/>
      <c r="Z111" s="44"/>
      <c r="AA111" s="44"/>
      <c r="AB111" s="44"/>
      <c r="AC111" s="45"/>
      <c r="AD111" s="45"/>
      <c r="AE111" s="45"/>
      <c r="AF111" s="44"/>
      <c r="AG111" s="44"/>
      <c r="AH111" s="44"/>
      <c r="AI111" s="44"/>
      <c r="AJ111" s="44"/>
      <c r="AK111" s="44"/>
      <c r="AL111" s="44"/>
      <c r="AM111" s="44"/>
      <c r="AN111" s="44"/>
      <c r="AO111" s="44"/>
      <c r="AP111" s="388"/>
      <c r="AQ111" s="356"/>
    </row>
    <row r="112" spans="1:46" s="361" customFormat="1" x14ac:dyDescent="0.25">
      <c r="A112" s="186"/>
      <c r="B112" s="43"/>
      <c r="C112" s="399"/>
      <c r="D112" s="44"/>
      <c r="E112" s="46"/>
      <c r="F112" s="44"/>
      <c r="G112" s="44"/>
      <c r="H112" s="46"/>
      <c r="I112" s="46"/>
      <c r="J112" s="44"/>
      <c r="K112" s="44"/>
      <c r="L112" s="44"/>
      <c r="M112" s="48"/>
      <c r="N112" s="44"/>
      <c r="O112" s="44"/>
      <c r="P112" s="44"/>
      <c r="Q112" s="44"/>
      <c r="R112" s="44"/>
      <c r="S112" s="44"/>
      <c r="T112" s="44"/>
      <c r="U112" s="44"/>
      <c r="V112" s="44"/>
      <c r="W112" s="44"/>
      <c r="X112" s="44"/>
      <c r="Y112" s="44"/>
      <c r="Z112" s="44"/>
      <c r="AA112" s="44"/>
      <c r="AB112" s="44"/>
      <c r="AC112" s="45"/>
      <c r="AD112" s="45"/>
      <c r="AE112" s="45"/>
      <c r="AF112" s="44"/>
      <c r="AG112" s="44"/>
      <c r="AH112" s="44"/>
      <c r="AI112" s="44"/>
      <c r="AJ112" s="44"/>
      <c r="AK112" s="44"/>
      <c r="AL112" s="44"/>
      <c r="AM112" s="44"/>
      <c r="AN112" s="44"/>
      <c r="AO112" s="44"/>
      <c r="AP112" s="388"/>
      <c r="AQ112" s="356"/>
    </row>
    <row r="113" spans="1:43" s="361" customFormat="1" x14ac:dyDescent="0.25">
      <c r="A113" s="186"/>
      <c r="B113" s="43"/>
      <c r="C113" s="399"/>
      <c r="D113" s="44"/>
      <c r="E113" s="46"/>
      <c r="F113" s="44"/>
      <c r="G113" s="44"/>
      <c r="H113" s="46"/>
      <c r="I113" s="46"/>
      <c r="J113" s="44"/>
      <c r="K113" s="44"/>
      <c r="L113" s="44"/>
      <c r="M113" s="48"/>
      <c r="N113" s="44"/>
      <c r="O113" s="44"/>
      <c r="P113" s="44"/>
      <c r="Q113" s="44"/>
      <c r="R113" s="44"/>
      <c r="S113" s="44"/>
      <c r="T113" s="44"/>
      <c r="U113" s="44"/>
      <c r="V113" s="44"/>
      <c r="W113" s="44"/>
      <c r="X113" s="44"/>
      <c r="Y113" s="44"/>
      <c r="Z113" s="44"/>
      <c r="AA113" s="44"/>
      <c r="AB113" s="44"/>
      <c r="AC113" s="45"/>
      <c r="AD113" s="45"/>
      <c r="AE113" s="45"/>
      <c r="AF113" s="44"/>
      <c r="AG113" s="44"/>
      <c r="AH113" s="44"/>
      <c r="AI113" s="44"/>
      <c r="AJ113" s="44"/>
      <c r="AK113" s="44"/>
      <c r="AL113" s="44"/>
      <c r="AM113" s="44"/>
      <c r="AN113" s="44"/>
      <c r="AO113" s="44"/>
      <c r="AP113" s="388"/>
      <c r="AQ113" s="356"/>
    </row>
    <row r="114" spans="1:43" s="361" customFormat="1" x14ac:dyDescent="0.25">
      <c r="A114" s="186"/>
      <c r="B114" s="43"/>
      <c r="C114" s="399"/>
      <c r="D114" s="44"/>
      <c r="E114" s="46"/>
      <c r="F114" s="44"/>
      <c r="G114" s="44"/>
      <c r="H114" s="46"/>
      <c r="I114" s="46"/>
      <c r="J114" s="44"/>
      <c r="K114" s="44"/>
      <c r="L114" s="44"/>
      <c r="M114" s="48"/>
      <c r="N114" s="44"/>
      <c r="O114" s="44"/>
      <c r="P114" s="44"/>
      <c r="Q114" s="44"/>
      <c r="R114" s="44"/>
      <c r="S114" s="44"/>
      <c r="T114" s="44"/>
      <c r="U114" s="44"/>
      <c r="V114" s="44"/>
      <c r="W114" s="44"/>
      <c r="X114" s="44"/>
      <c r="Y114" s="44"/>
      <c r="Z114" s="44"/>
      <c r="AA114" s="44"/>
      <c r="AB114" s="44"/>
      <c r="AC114" s="45"/>
      <c r="AD114" s="45"/>
      <c r="AE114" s="45"/>
      <c r="AF114" s="44"/>
      <c r="AG114" s="44"/>
      <c r="AH114" s="44"/>
      <c r="AI114" s="44"/>
      <c r="AJ114" s="44"/>
      <c r="AK114" s="44"/>
      <c r="AL114" s="44"/>
      <c r="AM114" s="44"/>
      <c r="AN114" s="44"/>
      <c r="AO114" s="44"/>
      <c r="AP114" s="388"/>
      <c r="AQ114" s="356"/>
    </row>
    <row r="115" spans="1:43" s="361" customFormat="1" x14ac:dyDescent="0.25">
      <c r="A115" s="186"/>
      <c r="B115" s="43"/>
      <c r="C115" s="399"/>
      <c r="D115" s="44"/>
      <c r="E115" s="46"/>
      <c r="F115" s="44"/>
      <c r="G115" s="44"/>
      <c r="H115" s="46"/>
      <c r="I115" s="46"/>
      <c r="J115" s="44"/>
      <c r="K115" s="44"/>
      <c r="L115" s="44"/>
      <c r="M115" s="48"/>
      <c r="N115" s="44"/>
      <c r="O115" s="44"/>
      <c r="P115" s="44"/>
      <c r="Q115" s="44"/>
      <c r="R115" s="44"/>
      <c r="S115" s="44"/>
      <c r="T115" s="44"/>
      <c r="U115" s="44"/>
      <c r="V115" s="44"/>
      <c r="W115" s="44"/>
      <c r="X115" s="44"/>
      <c r="Y115" s="44"/>
      <c r="Z115" s="44"/>
      <c r="AA115" s="44"/>
      <c r="AB115" s="44"/>
      <c r="AC115" s="45"/>
      <c r="AD115" s="45"/>
      <c r="AE115" s="45"/>
      <c r="AF115" s="44"/>
      <c r="AG115" s="44"/>
      <c r="AH115" s="44"/>
      <c r="AI115" s="44"/>
      <c r="AJ115" s="44"/>
      <c r="AK115" s="44"/>
      <c r="AL115" s="44"/>
      <c r="AM115" s="44"/>
      <c r="AN115" s="44"/>
      <c r="AO115" s="44"/>
      <c r="AP115" s="388"/>
      <c r="AQ115" s="356"/>
    </row>
    <row r="116" spans="1:43" s="361" customFormat="1" x14ac:dyDescent="0.25">
      <c r="A116" s="186"/>
      <c r="B116" s="43"/>
      <c r="C116" s="399"/>
      <c r="D116" s="44"/>
      <c r="E116" s="46"/>
      <c r="F116" s="44"/>
      <c r="G116" s="44"/>
      <c r="H116" s="46"/>
      <c r="I116" s="46"/>
      <c r="J116" s="44"/>
      <c r="K116" s="44"/>
      <c r="L116" s="44"/>
      <c r="M116" s="48"/>
      <c r="N116" s="44"/>
      <c r="O116" s="44"/>
      <c r="P116" s="44"/>
      <c r="Q116" s="44"/>
      <c r="R116" s="44"/>
      <c r="S116" s="44"/>
      <c r="T116" s="44"/>
      <c r="U116" s="44"/>
      <c r="V116" s="44"/>
      <c r="W116" s="44"/>
      <c r="X116" s="44"/>
      <c r="Y116" s="44"/>
      <c r="Z116" s="44"/>
      <c r="AA116" s="44"/>
      <c r="AB116" s="44"/>
      <c r="AC116" s="45"/>
      <c r="AD116" s="45"/>
      <c r="AE116" s="45"/>
      <c r="AF116" s="44"/>
      <c r="AG116" s="44"/>
      <c r="AH116" s="44"/>
      <c r="AI116" s="44"/>
      <c r="AJ116" s="44"/>
      <c r="AK116" s="44"/>
      <c r="AL116" s="44"/>
      <c r="AM116" s="44"/>
      <c r="AN116" s="44"/>
      <c r="AO116" s="44"/>
      <c r="AP116" s="388"/>
      <c r="AQ116" s="356"/>
    </row>
    <row r="117" spans="1:43" s="361" customFormat="1" x14ac:dyDescent="0.25">
      <c r="A117" s="186"/>
      <c r="B117" s="43"/>
      <c r="C117" s="399"/>
      <c r="D117" s="44"/>
      <c r="E117" s="46"/>
      <c r="F117" s="44"/>
      <c r="G117" s="44"/>
      <c r="H117" s="46"/>
      <c r="I117" s="46"/>
      <c r="J117" s="44"/>
      <c r="K117" s="44"/>
      <c r="L117" s="44"/>
      <c r="M117" s="48"/>
      <c r="N117" s="44"/>
      <c r="O117" s="44"/>
      <c r="P117" s="44"/>
      <c r="Q117" s="44"/>
      <c r="R117" s="44"/>
      <c r="S117" s="44"/>
      <c r="T117" s="44"/>
      <c r="U117" s="44"/>
      <c r="V117" s="44"/>
      <c r="W117" s="44"/>
      <c r="X117" s="44"/>
      <c r="Y117" s="44"/>
      <c r="Z117" s="44"/>
      <c r="AA117" s="44"/>
      <c r="AB117" s="44"/>
      <c r="AC117" s="45"/>
      <c r="AD117" s="45"/>
      <c r="AE117" s="45"/>
      <c r="AF117" s="44"/>
      <c r="AG117" s="44"/>
      <c r="AH117" s="44"/>
      <c r="AI117" s="44"/>
      <c r="AJ117" s="44"/>
      <c r="AK117" s="44"/>
      <c r="AL117" s="44"/>
      <c r="AM117" s="44"/>
      <c r="AN117" s="44"/>
      <c r="AO117" s="44"/>
      <c r="AP117" s="388"/>
      <c r="AQ117" s="356"/>
    </row>
    <row r="118" spans="1:43" s="361" customFormat="1" x14ac:dyDescent="0.25">
      <c r="A118" s="186"/>
      <c r="B118" s="43"/>
      <c r="C118" s="399"/>
      <c r="D118" s="44"/>
      <c r="E118" s="46"/>
      <c r="F118" s="44"/>
      <c r="G118" s="44"/>
      <c r="H118" s="46"/>
      <c r="I118" s="46"/>
      <c r="J118" s="44"/>
      <c r="K118" s="44"/>
      <c r="L118" s="44"/>
      <c r="M118" s="48"/>
      <c r="N118" s="44"/>
      <c r="O118" s="44"/>
      <c r="P118" s="44"/>
      <c r="Q118" s="44"/>
      <c r="R118" s="44"/>
      <c r="S118" s="44"/>
      <c r="T118" s="44"/>
      <c r="U118" s="44"/>
      <c r="V118" s="44"/>
      <c r="W118" s="44"/>
      <c r="X118" s="44"/>
      <c r="Y118" s="44"/>
      <c r="Z118" s="44"/>
      <c r="AA118" s="44"/>
      <c r="AB118" s="44"/>
      <c r="AC118" s="45"/>
      <c r="AD118" s="45"/>
      <c r="AE118" s="45"/>
      <c r="AF118" s="44"/>
      <c r="AG118" s="44"/>
      <c r="AH118" s="44"/>
      <c r="AI118" s="44"/>
      <c r="AJ118" s="44"/>
      <c r="AK118" s="44"/>
      <c r="AL118" s="44"/>
      <c r="AM118" s="44"/>
      <c r="AN118" s="44"/>
      <c r="AO118" s="44"/>
      <c r="AP118" s="388"/>
      <c r="AQ118" s="356"/>
    </row>
    <row r="119" spans="1:43" s="361" customFormat="1" x14ac:dyDescent="0.25">
      <c r="A119" s="186"/>
      <c r="B119" s="43"/>
      <c r="C119" s="399"/>
      <c r="D119" s="44"/>
      <c r="E119" s="46"/>
      <c r="F119" s="44"/>
      <c r="G119" s="44"/>
      <c r="H119" s="46"/>
      <c r="I119" s="46"/>
      <c r="J119" s="44"/>
      <c r="K119" s="44"/>
      <c r="L119" s="44"/>
      <c r="M119" s="48"/>
      <c r="N119" s="44"/>
      <c r="O119" s="44"/>
      <c r="P119" s="44"/>
      <c r="Q119" s="44"/>
      <c r="R119" s="44"/>
      <c r="S119" s="44"/>
      <c r="T119" s="44"/>
      <c r="U119" s="44"/>
      <c r="V119" s="44"/>
      <c r="W119" s="44"/>
      <c r="X119" s="44"/>
      <c r="Y119" s="44"/>
      <c r="Z119" s="44"/>
      <c r="AA119" s="44"/>
      <c r="AB119" s="44"/>
      <c r="AC119" s="45"/>
      <c r="AD119" s="45"/>
      <c r="AE119" s="45"/>
      <c r="AF119" s="44"/>
      <c r="AG119" s="44"/>
      <c r="AH119" s="44"/>
      <c r="AI119" s="44"/>
      <c r="AJ119" s="44"/>
      <c r="AK119" s="44"/>
      <c r="AL119" s="44"/>
      <c r="AM119" s="44"/>
      <c r="AN119" s="44"/>
      <c r="AO119" s="44"/>
      <c r="AP119" s="388"/>
      <c r="AQ119" s="356"/>
    </row>
    <row r="120" spans="1:43" s="361" customFormat="1" x14ac:dyDescent="0.25">
      <c r="A120" s="186"/>
      <c r="B120" s="43"/>
      <c r="C120" s="399"/>
      <c r="D120" s="44"/>
      <c r="E120" s="46"/>
      <c r="F120" s="44"/>
      <c r="G120" s="44"/>
      <c r="H120" s="46"/>
      <c r="I120" s="46"/>
      <c r="J120" s="44"/>
      <c r="K120" s="44"/>
      <c r="L120" s="44"/>
      <c r="M120" s="48"/>
      <c r="N120" s="44"/>
      <c r="O120" s="44"/>
      <c r="P120" s="44"/>
      <c r="Q120" s="44"/>
      <c r="R120" s="44"/>
      <c r="S120" s="44"/>
      <c r="T120" s="44"/>
      <c r="U120" s="44"/>
      <c r="V120" s="44"/>
      <c r="W120" s="44"/>
      <c r="X120" s="44"/>
      <c r="Y120" s="44"/>
      <c r="Z120" s="44"/>
      <c r="AA120" s="44"/>
      <c r="AB120" s="44"/>
      <c r="AC120" s="45"/>
      <c r="AD120" s="45"/>
      <c r="AE120" s="45"/>
      <c r="AF120" s="44"/>
      <c r="AG120" s="44"/>
      <c r="AH120" s="44"/>
      <c r="AI120" s="44"/>
      <c r="AJ120" s="44"/>
      <c r="AK120" s="44"/>
      <c r="AL120" s="44"/>
      <c r="AM120" s="44"/>
      <c r="AN120" s="44"/>
      <c r="AO120" s="44"/>
      <c r="AP120" s="388"/>
      <c r="AQ120" s="356"/>
    </row>
    <row r="121" spans="1:43" s="361" customFormat="1" x14ac:dyDescent="0.25">
      <c r="A121" s="186"/>
      <c r="B121" s="43"/>
      <c r="C121" s="399"/>
      <c r="D121" s="44"/>
      <c r="E121" s="46"/>
      <c r="F121" s="44"/>
      <c r="G121" s="44"/>
      <c r="H121" s="46"/>
      <c r="I121" s="46"/>
      <c r="J121" s="44"/>
      <c r="K121" s="44"/>
      <c r="L121" s="44"/>
      <c r="M121" s="48"/>
      <c r="N121" s="44"/>
      <c r="O121" s="44"/>
      <c r="P121" s="44"/>
      <c r="Q121" s="44"/>
      <c r="R121" s="44"/>
      <c r="S121" s="44"/>
      <c r="T121" s="44"/>
      <c r="U121" s="44"/>
      <c r="V121" s="44"/>
      <c r="W121" s="44"/>
      <c r="X121" s="44"/>
      <c r="Y121" s="44"/>
      <c r="Z121" s="44"/>
      <c r="AA121" s="44"/>
      <c r="AB121" s="44"/>
      <c r="AC121" s="45"/>
      <c r="AD121" s="45"/>
      <c r="AE121" s="45"/>
      <c r="AF121" s="44"/>
      <c r="AG121" s="44"/>
      <c r="AH121" s="44"/>
      <c r="AI121" s="44"/>
      <c r="AJ121" s="44"/>
      <c r="AK121" s="44"/>
      <c r="AL121" s="44"/>
      <c r="AM121" s="44"/>
      <c r="AN121" s="44"/>
      <c r="AO121" s="44"/>
      <c r="AP121" s="388"/>
      <c r="AQ121" s="356"/>
    </row>
    <row r="122" spans="1:43" s="361" customFormat="1" x14ac:dyDescent="0.25">
      <c r="A122" s="186"/>
      <c r="B122" s="43"/>
      <c r="C122" s="399"/>
      <c r="D122" s="44"/>
      <c r="E122" s="46"/>
      <c r="F122" s="44"/>
      <c r="G122" s="44"/>
      <c r="H122" s="46"/>
      <c r="I122" s="46"/>
      <c r="J122" s="44"/>
      <c r="K122" s="44"/>
      <c r="L122" s="44"/>
      <c r="M122" s="48"/>
      <c r="N122" s="44"/>
      <c r="O122" s="44"/>
      <c r="P122" s="44"/>
      <c r="Q122" s="44"/>
      <c r="R122" s="44"/>
      <c r="S122" s="44"/>
      <c r="T122" s="44"/>
      <c r="U122" s="44"/>
      <c r="V122" s="44"/>
      <c r="W122" s="44"/>
      <c r="X122" s="44"/>
      <c r="Y122" s="44"/>
      <c r="Z122" s="44"/>
      <c r="AA122" s="44"/>
      <c r="AB122" s="44"/>
      <c r="AC122" s="45"/>
      <c r="AD122" s="45"/>
      <c r="AE122" s="45"/>
      <c r="AF122" s="44"/>
      <c r="AG122" s="44"/>
      <c r="AH122" s="44"/>
      <c r="AI122" s="44"/>
      <c r="AJ122" s="44"/>
      <c r="AK122" s="44"/>
      <c r="AL122" s="44"/>
      <c r="AM122" s="44"/>
      <c r="AN122" s="44"/>
      <c r="AO122" s="44"/>
      <c r="AP122" s="388"/>
      <c r="AQ122" s="356"/>
    </row>
    <row r="123" spans="1:43" s="361" customFormat="1" x14ac:dyDescent="0.25">
      <c r="A123" s="186"/>
      <c r="B123" s="43"/>
      <c r="C123" s="399"/>
      <c r="D123" s="44"/>
      <c r="E123" s="46"/>
      <c r="F123" s="44"/>
      <c r="G123" s="44"/>
      <c r="H123" s="46"/>
      <c r="I123" s="46"/>
      <c r="J123" s="44"/>
      <c r="K123" s="44"/>
      <c r="L123" s="44"/>
      <c r="M123" s="48"/>
      <c r="N123" s="44"/>
      <c r="O123" s="44"/>
      <c r="P123" s="44"/>
      <c r="Q123" s="44"/>
      <c r="R123" s="44"/>
      <c r="S123" s="44"/>
      <c r="T123" s="44"/>
      <c r="U123" s="44"/>
      <c r="V123" s="44"/>
      <c r="W123" s="44"/>
      <c r="X123" s="44"/>
      <c r="Y123" s="44"/>
      <c r="Z123" s="44"/>
      <c r="AA123" s="44"/>
      <c r="AB123" s="44"/>
      <c r="AC123" s="45"/>
      <c r="AD123" s="45"/>
      <c r="AE123" s="45"/>
      <c r="AF123" s="44"/>
      <c r="AG123" s="44"/>
      <c r="AH123" s="44"/>
      <c r="AI123" s="44"/>
      <c r="AJ123" s="44"/>
      <c r="AK123" s="44"/>
      <c r="AL123" s="44"/>
      <c r="AM123" s="44"/>
      <c r="AN123" s="44"/>
      <c r="AO123" s="44"/>
      <c r="AP123" s="388"/>
      <c r="AQ123" s="356"/>
    </row>
    <row r="124" spans="1:43" s="361" customFormat="1" x14ac:dyDescent="0.25">
      <c r="A124" s="186"/>
      <c r="B124" s="43"/>
      <c r="C124" s="399"/>
      <c r="D124" s="44"/>
      <c r="E124" s="46"/>
      <c r="F124" s="44"/>
      <c r="G124" s="44"/>
      <c r="H124" s="46"/>
      <c r="I124" s="46"/>
      <c r="J124" s="44"/>
      <c r="K124" s="44"/>
      <c r="L124" s="44"/>
      <c r="M124" s="48"/>
      <c r="N124" s="44"/>
      <c r="O124" s="44"/>
      <c r="P124" s="44"/>
      <c r="Q124" s="44"/>
      <c r="R124" s="44"/>
      <c r="S124" s="44"/>
      <c r="T124" s="44"/>
      <c r="U124" s="44"/>
      <c r="V124" s="44"/>
      <c r="W124" s="44"/>
      <c r="X124" s="44"/>
      <c r="Y124" s="44"/>
      <c r="Z124" s="44"/>
      <c r="AA124" s="44"/>
      <c r="AB124" s="44"/>
      <c r="AC124" s="45"/>
      <c r="AD124" s="45"/>
      <c r="AE124" s="45"/>
      <c r="AF124" s="44"/>
      <c r="AG124" s="44"/>
      <c r="AH124" s="44"/>
      <c r="AI124" s="44"/>
      <c r="AJ124" s="44"/>
      <c r="AK124" s="44"/>
      <c r="AL124" s="44"/>
      <c r="AM124" s="44"/>
      <c r="AN124" s="44"/>
      <c r="AO124" s="44"/>
      <c r="AP124" s="388"/>
      <c r="AQ124" s="356"/>
    </row>
    <row r="125" spans="1:43" s="361" customFormat="1" x14ac:dyDescent="0.25">
      <c r="A125" s="186"/>
      <c r="B125" s="43"/>
      <c r="C125" s="399"/>
      <c r="D125" s="44"/>
      <c r="E125" s="46"/>
      <c r="F125" s="44"/>
      <c r="G125" s="44"/>
      <c r="H125" s="46"/>
      <c r="I125" s="46"/>
      <c r="J125" s="44"/>
      <c r="K125" s="44"/>
      <c r="L125" s="44"/>
      <c r="M125" s="48"/>
      <c r="N125" s="44"/>
      <c r="O125" s="44"/>
      <c r="P125" s="44"/>
      <c r="Q125" s="44"/>
      <c r="R125" s="44"/>
      <c r="S125" s="44"/>
      <c r="T125" s="44"/>
      <c r="U125" s="44"/>
      <c r="V125" s="44"/>
      <c r="W125" s="44"/>
      <c r="X125" s="44"/>
      <c r="Y125" s="44"/>
      <c r="Z125" s="44"/>
      <c r="AA125" s="44"/>
      <c r="AB125" s="44"/>
      <c r="AC125" s="45"/>
      <c r="AD125" s="45"/>
      <c r="AE125" s="45"/>
      <c r="AF125" s="44"/>
      <c r="AG125" s="44"/>
      <c r="AH125" s="44"/>
      <c r="AI125" s="44"/>
      <c r="AJ125" s="44"/>
      <c r="AK125" s="44"/>
      <c r="AL125" s="44"/>
      <c r="AM125" s="44"/>
      <c r="AN125" s="44"/>
      <c r="AO125" s="44"/>
      <c r="AP125" s="388"/>
      <c r="AQ125" s="356"/>
    </row>
    <row r="126" spans="1:43" s="361" customFormat="1" x14ac:dyDescent="0.25">
      <c r="A126" s="186"/>
      <c r="B126" s="43"/>
      <c r="C126" s="399"/>
      <c r="D126" s="44"/>
      <c r="E126" s="46"/>
      <c r="F126" s="44"/>
      <c r="G126" s="44"/>
      <c r="H126" s="46"/>
      <c r="I126" s="46"/>
      <c r="J126" s="44"/>
      <c r="K126" s="44"/>
      <c r="L126" s="44"/>
      <c r="M126" s="48"/>
      <c r="N126" s="44"/>
      <c r="O126" s="44"/>
      <c r="P126" s="44"/>
      <c r="Q126" s="44"/>
      <c r="R126" s="44"/>
      <c r="S126" s="44"/>
      <c r="T126" s="44"/>
      <c r="U126" s="44"/>
      <c r="V126" s="44"/>
      <c r="W126" s="44"/>
      <c r="X126" s="44"/>
      <c r="Y126" s="44"/>
      <c r="Z126" s="44"/>
      <c r="AA126" s="44"/>
      <c r="AB126" s="44"/>
      <c r="AC126" s="45"/>
      <c r="AD126" s="45"/>
      <c r="AE126" s="45"/>
      <c r="AF126" s="44"/>
      <c r="AG126" s="44"/>
      <c r="AH126" s="44"/>
      <c r="AI126" s="44"/>
      <c r="AJ126" s="44"/>
      <c r="AK126" s="44"/>
      <c r="AL126" s="44"/>
      <c r="AM126" s="44"/>
      <c r="AN126" s="44"/>
      <c r="AO126" s="44"/>
      <c r="AP126" s="388"/>
      <c r="AQ126" s="356"/>
    </row>
    <row r="127" spans="1:43" s="361" customFormat="1" x14ac:dyDescent="0.25">
      <c r="A127" s="186"/>
      <c r="B127" s="43"/>
      <c r="C127" s="399"/>
      <c r="D127" s="44"/>
      <c r="E127" s="46"/>
      <c r="F127" s="44"/>
      <c r="G127" s="44"/>
      <c r="H127" s="46"/>
      <c r="I127" s="46"/>
      <c r="J127" s="44"/>
      <c r="K127" s="44"/>
      <c r="L127" s="44"/>
      <c r="M127" s="48"/>
      <c r="N127" s="44"/>
      <c r="O127" s="44"/>
      <c r="P127" s="44"/>
      <c r="Q127" s="44"/>
      <c r="R127" s="44"/>
      <c r="S127" s="44"/>
      <c r="T127" s="44"/>
      <c r="U127" s="44"/>
      <c r="V127" s="44"/>
      <c r="W127" s="44"/>
      <c r="X127" s="44"/>
      <c r="Y127" s="44"/>
      <c r="Z127" s="44"/>
      <c r="AA127" s="44"/>
      <c r="AB127" s="44"/>
      <c r="AC127" s="45"/>
      <c r="AD127" s="45"/>
      <c r="AE127" s="45"/>
      <c r="AF127" s="44"/>
      <c r="AG127" s="44"/>
      <c r="AH127" s="44"/>
      <c r="AI127" s="44"/>
      <c r="AJ127" s="44"/>
      <c r="AK127" s="44"/>
      <c r="AL127" s="44"/>
      <c r="AM127" s="44"/>
      <c r="AN127" s="44"/>
      <c r="AO127" s="44"/>
      <c r="AP127" s="388"/>
      <c r="AQ127" s="356"/>
    </row>
    <row r="128" spans="1:43" x14ac:dyDescent="0.25">
      <c r="C128" s="399"/>
      <c r="D128" s="44"/>
      <c r="E128" s="46"/>
      <c r="F128" s="44"/>
      <c r="G128" s="44"/>
      <c r="H128" s="46"/>
      <c r="I128" s="46"/>
      <c r="J128" s="44"/>
      <c r="K128" s="44"/>
      <c r="L128" s="44"/>
      <c r="M128" s="48"/>
      <c r="N128" s="44"/>
      <c r="O128" s="44"/>
      <c r="P128" s="44"/>
      <c r="Q128" s="44"/>
      <c r="R128" s="44"/>
      <c r="S128" s="44"/>
      <c r="T128" s="44"/>
      <c r="U128" s="44"/>
      <c r="V128" s="44"/>
      <c r="W128" s="44"/>
      <c r="X128" s="44"/>
      <c r="Y128" s="44"/>
      <c r="Z128" s="44"/>
      <c r="AA128" s="44"/>
      <c r="AB128" s="44"/>
      <c r="AC128" s="45"/>
      <c r="AD128" s="45"/>
      <c r="AE128" s="45"/>
      <c r="AF128" s="44"/>
      <c r="AG128" s="44"/>
      <c r="AH128" s="44"/>
      <c r="AI128" s="44"/>
      <c r="AJ128" s="44"/>
      <c r="AK128" s="44"/>
      <c r="AL128" s="44"/>
      <c r="AM128" s="44"/>
      <c r="AN128" s="44"/>
      <c r="AO128" s="44"/>
      <c r="AP128" s="388"/>
      <c r="AQ128" s="356"/>
    </row>
    <row r="129" spans="2:46" x14ac:dyDescent="0.25">
      <c r="C129" s="399"/>
      <c r="D129" s="44"/>
      <c r="E129" s="46"/>
      <c r="F129" s="44"/>
      <c r="G129" s="44"/>
      <c r="H129" s="46"/>
      <c r="I129" s="46"/>
      <c r="J129" s="44"/>
      <c r="K129" s="190"/>
      <c r="L129" s="190"/>
      <c r="M129" s="154"/>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60"/>
      <c r="AQ129" s="363"/>
    </row>
    <row r="130" spans="2:46" x14ac:dyDescent="0.25">
      <c r="C130" s="399"/>
      <c r="D130" s="44"/>
      <c r="E130" s="46"/>
      <c r="F130" s="44"/>
      <c r="G130" s="44"/>
      <c r="H130" s="46"/>
      <c r="I130" s="46"/>
      <c r="J130" s="44"/>
      <c r="K130" s="190"/>
      <c r="L130" s="190"/>
      <c r="M130" s="154"/>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60"/>
      <c r="AQ130" s="363"/>
    </row>
    <row r="131" spans="2:46" x14ac:dyDescent="0.25">
      <c r="C131" s="399"/>
      <c r="D131" s="44"/>
      <c r="E131" s="46"/>
      <c r="F131" s="44"/>
      <c r="G131" s="44"/>
      <c r="H131" s="46"/>
      <c r="I131" s="46"/>
      <c r="J131" s="44"/>
      <c r="K131" s="190"/>
      <c r="L131" s="190"/>
      <c r="M131" s="154"/>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60"/>
      <c r="AQ131" s="363"/>
      <c r="AR131" s="357"/>
      <c r="AS131" s="357"/>
    </row>
    <row r="132" spans="2:46" s="188" customFormat="1" x14ac:dyDescent="0.25">
      <c r="B132" s="43"/>
      <c r="C132" s="399"/>
      <c r="D132" s="44"/>
      <c r="E132" s="46"/>
      <c r="F132" s="44"/>
      <c r="G132" s="44"/>
      <c r="H132" s="46"/>
      <c r="I132" s="46"/>
      <c r="J132" s="44"/>
      <c r="K132" s="190"/>
      <c r="L132" s="190"/>
      <c r="M132" s="154"/>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60"/>
      <c r="AQ132" s="363"/>
      <c r="AR132" s="357"/>
      <c r="AS132" s="357"/>
      <c r="AT132" s="357"/>
    </row>
    <row r="133" spans="2:46" s="188" customFormat="1" x14ac:dyDescent="0.25">
      <c r="B133" s="43"/>
      <c r="C133" s="51"/>
      <c r="D133" s="190"/>
      <c r="E133" s="190"/>
      <c r="F133" s="190"/>
      <c r="G133" s="190"/>
      <c r="H133" s="190"/>
      <c r="I133" s="190"/>
      <c r="J133" s="190"/>
      <c r="K133" s="190"/>
      <c r="L133" s="190"/>
      <c r="M133" s="154"/>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60"/>
      <c r="AQ133" s="363"/>
      <c r="AR133" s="357"/>
      <c r="AS133" s="357"/>
      <c r="AT133" s="357"/>
    </row>
    <row r="134" spans="2:46" s="188" customFormat="1" x14ac:dyDescent="0.25">
      <c r="B134" s="43"/>
      <c r="C134" s="51"/>
      <c r="D134" s="190"/>
      <c r="E134" s="190"/>
      <c r="F134" s="190"/>
      <c r="G134" s="190"/>
      <c r="H134" s="190"/>
      <c r="I134" s="190"/>
      <c r="J134" s="190"/>
      <c r="K134" s="190"/>
      <c r="L134" s="190"/>
      <c r="M134" s="154"/>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60"/>
      <c r="AQ134" s="363"/>
      <c r="AR134" s="357"/>
      <c r="AS134" s="357"/>
      <c r="AT134" s="357"/>
    </row>
    <row r="135" spans="2:46" s="188" customFormat="1" x14ac:dyDescent="0.25">
      <c r="B135" s="43"/>
      <c r="C135" s="51"/>
      <c r="D135" s="190"/>
      <c r="E135" s="190"/>
      <c r="F135" s="190"/>
      <c r="G135" s="190"/>
      <c r="H135" s="190"/>
      <c r="I135" s="190"/>
      <c r="J135" s="190"/>
      <c r="K135" s="190"/>
      <c r="L135" s="190"/>
      <c r="M135" s="154"/>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60"/>
      <c r="AQ135" s="363"/>
      <c r="AR135" s="357"/>
      <c r="AS135" s="357"/>
      <c r="AT135" s="357"/>
    </row>
    <row r="136" spans="2:46" s="188" customFormat="1" x14ac:dyDescent="0.25">
      <c r="B136" s="43"/>
      <c r="C136" s="51"/>
      <c r="D136" s="190"/>
      <c r="E136" s="190"/>
      <c r="F136" s="190"/>
      <c r="G136" s="190"/>
      <c r="H136" s="190"/>
      <c r="I136" s="190"/>
      <c r="J136" s="190"/>
      <c r="K136" s="190"/>
      <c r="L136" s="190"/>
      <c r="M136" s="154"/>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60"/>
      <c r="AQ136" s="363"/>
      <c r="AR136" s="357"/>
      <c r="AS136" s="357"/>
      <c r="AT136" s="357"/>
    </row>
    <row r="137" spans="2:46" s="188" customFormat="1" x14ac:dyDescent="0.25">
      <c r="B137" s="43"/>
      <c r="C137" s="51"/>
      <c r="D137" s="190"/>
      <c r="E137" s="190"/>
      <c r="F137" s="190"/>
      <c r="G137" s="190"/>
      <c r="H137" s="190"/>
      <c r="I137" s="190"/>
      <c r="J137" s="190"/>
      <c r="K137" s="190"/>
      <c r="L137" s="190"/>
      <c r="M137" s="154"/>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60"/>
      <c r="AQ137" s="363"/>
      <c r="AR137" s="357"/>
      <c r="AS137" s="357"/>
      <c r="AT137" s="357"/>
    </row>
    <row r="138" spans="2:46" s="188" customFormat="1" x14ac:dyDescent="0.25">
      <c r="B138" s="43"/>
      <c r="C138" s="52"/>
      <c r="D138" s="53"/>
      <c r="E138" s="53"/>
      <c r="F138" s="53"/>
      <c r="G138" s="53"/>
      <c r="H138" s="53"/>
      <c r="I138" s="53"/>
      <c r="J138" s="53"/>
      <c r="K138" s="53"/>
      <c r="L138" s="53"/>
      <c r="M138" s="155"/>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62"/>
      <c r="AQ138" s="363"/>
      <c r="AR138" s="357"/>
      <c r="AS138" s="357"/>
      <c r="AT138" s="357"/>
    </row>
    <row r="139" spans="2:46" s="188" customFormat="1" x14ac:dyDescent="0.25">
      <c r="B139" s="43"/>
      <c r="C139" s="187"/>
      <c r="D139" s="187"/>
      <c r="E139" s="187"/>
      <c r="F139" s="187"/>
      <c r="G139" s="187"/>
      <c r="H139" s="187"/>
      <c r="I139" s="187"/>
      <c r="J139" s="187"/>
      <c r="K139" s="187"/>
      <c r="L139" s="187"/>
      <c r="M139" s="156"/>
      <c r="N139" s="187"/>
      <c r="O139" s="187"/>
      <c r="P139" s="187"/>
      <c r="Q139" s="187"/>
      <c r="R139" s="187"/>
      <c r="S139" s="187"/>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363"/>
      <c r="AR139" s="357"/>
      <c r="AS139" s="357"/>
      <c r="AT139" s="357"/>
    </row>
    <row r="140" spans="2:46" s="188" customFormat="1" x14ac:dyDescent="0.25">
      <c r="B140" s="43"/>
      <c r="C140" s="187"/>
      <c r="D140" s="187"/>
      <c r="E140" s="187"/>
      <c r="F140" s="187"/>
      <c r="G140" s="187"/>
      <c r="H140" s="187"/>
      <c r="I140" s="187"/>
      <c r="J140" s="187"/>
      <c r="K140" s="187"/>
      <c r="L140" s="187"/>
      <c r="M140" s="156"/>
      <c r="N140" s="187"/>
      <c r="O140" s="187"/>
      <c r="P140" s="187"/>
      <c r="Q140" s="187"/>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363"/>
      <c r="AR140" s="357"/>
      <c r="AS140" s="357"/>
      <c r="AT140" s="357"/>
    </row>
    <row r="141" spans="2:46" s="188" customFormat="1" x14ac:dyDescent="0.25">
      <c r="B141" s="43"/>
      <c r="C141" s="187"/>
      <c r="D141" s="187"/>
      <c r="E141" s="187"/>
      <c r="F141" s="187"/>
      <c r="G141" s="187"/>
      <c r="H141" s="187"/>
      <c r="I141" s="187"/>
      <c r="J141" s="187"/>
      <c r="K141" s="187"/>
      <c r="L141" s="187"/>
      <c r="M141" s="156"/>
      <c r="N141" s="187"/>
      <c r="O141" s="187"/>
      <c r="P141" s="187"/>
      <c r="Q141" s="187"/>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c r="AP141" s="187"/>
      <c r="AQ141" s="363"/>
      <c r="AR141" s="357"/>
      <c r="AS141" s="357"/>
      <c r="AT141" s="357"/>
    </row>
    <row r="142" spans="2:46" s="188" customFormat="1" x14ac:dyDescent="0.25">
      <c r="B142" s="43"/>
      <c r="C142" s="187"/>
      <c r="D142" s="187"/>
      <c r="E142" s="187"/>
      <c r="F142" s="187"/>
      <c r="G142" s="187"/>
      <c r="H142" s="187"/>
      <c r="I142" s="187"/>
      <c r="J142" s="187"/>
      <c r="K142" s="187"/>
      <c r="L142" s="187"/>
      <c r="M142" s="156"/>
      <c r="N142" s="187"/>
      <c r="O142" s="187"/>
      <c r="P142" s="187"/>
      <c r="Q142" s="187"/>
      <c r="R142" s="187"/>
      <c r="S142" s="187"/>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363"/>
      <c r="AR142" s="357"/>
      <c r="AS142" s="357"/>
      <c r="AT142" s="357"/>
    </row>
    <row r="143" spans="2:46" s="188" customFormat="1" x14ac:dyDescent="0.25">
      <c r="B143" s="43"/>
      <c r="C143" s="187"/>
      <c r="D143" s="187"/>
      <c r="E143" s="187"/>
      <c r="F143" s="187"/>
      <c r="G143" s="187"/>
      <c r="H143" s="187"/>
      <c r="I143" s="187"/>
      <c r="J143" s="187"/>
      <c r="K143" s="187"/>
      <c r="L143" s="187"/>
      <c r="M143" s="156"/>
      <c r="N143" s="187"/>
      <c r="O143" s="187"/>
      <c r="P143" s="187"/>
      <c r="Q143" s="187"/>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363"/>
      <c r="AR143" s="357"/>
      <c r="AS143" s="357"/>
      <c r="AT143" s="357"/>
    </row>
    <row r="144" spans="2:46" s="188" customFormat="1" x14ac:dyDescent="0.25">
      <c r="B144" s="43"/>
      <c r="C144" s="187"/>
      <c r="D144" s="187"/>
      <c r="E144" s="187"/>
      <c r="F144" s="187"/>
      <c r="G144" s="187"/>
      <c r="H144" s="187"/>
      <c r="I144" s="187"/>
      <c r="J144" s="187"/>
      <c r="K144" s="187"/>
      <c r="L144" s="187"/>
      <c r="M144" s="156"/>
      <c r="N144" s="187"/>
      <c r="O144" s="187"/>
      <c r="P144" s="187"/>
      <c r="Q144" s="187"/>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363"/>
      <c r="AR144" s="357"/>
      <c r="AS144" s="357"/>
      <c r="AT144" s="357"/>
    </row>
    <row r="145" spans="2:46" s="188" customFormat="1" x14ac:dyDescent="0.25">
      <c r="B145" s="43"/>
      <c r="C145" s="187"/>
      <c r="D145" s="187"/>
      <c r="E145" s="187"/>
      <c r="F145" s="187"/>
      <c r="G145" s="187"/>
      <c r="H145" s="187"/>
      <c r="I145" s="187"/>
      <c r="J145" s="187"/>
      <c r="K145" s="187"/>
      <c r="L145" s="187"/>
      <c r="M145" s="156"/>
      <c r="N145" s="187"/>
      <c r="O145" s="187"/>
      <c r="P145" s="187"/>
      <c r="Q145" s="187"/>
      <c r="R145" s="187"/>
      <c r="S145" s="187"/>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363"/>
      <c r="AR145" s="357"/>
      <c r="AS145" s="357"/>
      <c r="AT145" s="357"/>
    </row>
    <row r="146" spans="2:46" s="188" customFormat="1" x14ac:dyDescent="0.25">
      <c r="B146" s="43"/>
      <c r="C146" s="187"/>
      <c r="D146" s="187"/>
      <c r="E146" s="187"/>
      <c r="F146" s="187"/>
      <c r="G146" s="187"/>
      <c r="H146" s="187"/>
      <c r="I146" s="187"/>
      <c r="J146" s="187"/>
      <c r="K146" s="187"/>
      <c r="L146" s="187"/>
      <c r="M146" s="156"/>
      <c r="N146" s="187"/>
      <c r="O146" s="187"/>
      <c r="P146" s="187"/>
      <c r="Q146" s="187"/>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363"/>
      <c r="AR146" s="357"/>
      <c r="AS146" s="357"/>
      <c r="AT146" s="357"/>
    </row>
    <row r="147" spans="2:46" s="188" customFormat="1" x14ac:dyDescent="0.25">
      <c r="B147" s="43"/>
      <c r="C147" s="187"/>
      <c r="D147" s="187"/>
      <c r="E147" s="187"/>
      <c r="F147" s="187"/>
      <c r="G147" s="187"/>
      <c r="H147" s="187"/>
      <c r="I147" s="187"/>
      <c r="J147" s="187"/>
      <c r="K147" s="187"/>
      <c r="L147" s="187"/>
      <c r="M147" s="156"/>
      <c r="N147" s="187"/>
      <c r="O147" s="187"/>
      <c r="P147" s="187"/>
      <c r="Q147" s="187"/>
      <c r="R147" s="187"/>
      <c r="S147" s="187"/>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363"/>
      <c r="AR147" s="357"/>
      <c r="AS147" s="357"/>
      <c r="AT147" s="357"/>
    </row>
    <row r="148" spans="2:46" s="188" customFormat="1" x14ac:dyDescent="0.25">
      <c r="B148" s="43"/>
      <c r="C148" s="187"/>
      <c r="D148" s="187"/>
      <c r="E148" s="187"/>
      <c r="F148" s="187"/>
      <c r="G148" s="187"/>
      <c r="H148" s="187"/>
      <c r="I148" s="187"/>
      <c r="J148" s="187"/>
      <c r="K148" s="187"/>
      <c r="L148" s="187"/>
      <c r="M148" s="156"/>
      <c r="N148" s="187"/>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363"/>
      <c r="AR148" s="357"/>
      <c r="AS148" s="357"/>
      <c r="AT148" s="357"/>
    </row>
    <row r="149" spans="2:46" s="188" customFormat="1" x14ac:dyDescent="0.25">
      <c r="B149" s="43"/>
      <c r="C149" s="187"/>
      <c r="D149" s="187"/>
      <c r="E149" s="187"/>
      <c r="F149" s="187"/>
      <c r="G149" s="187"/>
      <c r="H149" s="187"/>
      <c r="I149" s="187"/>
      <c r="J149" s="187"/>
      <c r="K149" s="187"/>
      <c r="L149" s="187"/>
      <c r="M149" s="156"/>
      <c r="N149" s="187"/>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363"/>
      <c r="AR149" s="357"/>
      <c r="AS149" s="357"/>
      <c r="AT149" s="357"/>
    </row>
    <row r="150" spans="2:46" s="188" customFormat="1" x14ac:dyDescent="0.25">
      <c r="B150" s="43"/>
      <c r="C150" s="187"/>
      <c r="D150" s="187"/>
      <c r="E150" s="187"/>
      <c r="F150" s="187"/>
      <c r="G150" s="187"/>
      <c r="H150" s="187"/>
      <c r="I150" s="187"/>
      <c r="J150" s="187"/>
      <c r="K150" s="187"/>
      <c r="L150" s="187"/>
      <c r="M150" s="156"/>
      <c r="N150" s="187"/>
      <c r="O150" s="187"/>
      <c r="P150" s="187"/>
      <c r="Q150" s="187"/>
      <c r="R150" s="187"/>
      <c r="S150" s="187"/>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363"/>
      <c r="AR150" s="357"/>
      <c r="AS150" s="357"/>
      <c r="AT150" s="357"/>
    </row>
    <row r="151" spans="2:46" s="188" customFormat="1" x14ac:dyDescent="0.25">
      <c r="B151" s="43"/>
      <c r="C151" s="187"/>
      <c r="D151" s="187"/>
      <c r="E151" s="187"/>
      <c r="F151" s="187"/>
      <c r="G151" s="187"/>
      <c r="H151" s="187"/>
      <c r="I151" s="187"/>
      <c r="J151" s="187"/>
      <c r="K151" s="187"/>
      <c r="L151" s="187"/>
      <c r="M151" s="156"/>
      <c r="N151" s="187"/>
      <c r="O151" s="187"/>
      <c r="P151" s="187"/>
      <c r="Q151" s="187"/>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363"/>
      <c r="AR151" s="357"/>
      <c r="AS151" s="357"/>
      <c r="AT151" s="357"/>
    </row>
    <row r="152" spans="2:46" s="188" customFormat="1" x14ac:dyDescent="0.25">
      <c r="B152" s="43"/>
      <c r="C152" s="187"/>
      <c r="D152" s="187"/>
      <c r="E152" s="187"/>
      <c r="F152" s="187"/>
      <c r="G152" s="187"/>
      <c r="H152" s="187"/>
      <c r="I152" s="187"/>
      <c r="J152" s="187"/>
      <c r="K152" s="187"/>
      <c r="L152" s="187"/>
      <c r="M152" s="156"/>
      <c r="N152" s="187"/>
      <c r="O152" s="187"/>
      <c r="P152" s="187"/>
      <c r="Q152" s="187"/>
      <c r="R152" s="187"/>
      <c r="S152" s="187"/>
      <c r="T152" s="187"/>
      <c r="U152" s="187"/>
      <c r="V152" s="187"/>
      <c r="W152" s="187"/>
      <c r="X152" s="187"/>
      <c r="Y152" s="187"/>
      <c r="Z152" s="187"/>
      <c r="AA152" s="187"/>
      <c r="AB152" s="187"/>
      <c r="AC152" s="187"/>
      <c r="AD152" s="187"/>
      <c r="AE152" s="187"/>
      <c r="AF152" s="187"/>
      <c r="AG152" s="187"/>
      <c r="AH152" s="187"/>
      <c r="AI152" s="187"/>
      <c r="AJ152" s="187"/>
      <c r="AK152" s="187"/>
      <c r="AL152" s="187"/>
      <c r="AM152" s="187"/>
      <c r="AN152" s="187"/>
      <c r="AO152" s="187"/>
      <c r="AP152" s="187"/>
      <c r="AQ152" s="363"/>
      <c r="AR152" s="357"/>
      <c r="AS152" s="357"/>
      <c r="AT152" s="357"/>
    </row>
    <row r="153" spans="2:46" s="188" customFormat="1" x14ac:dyDescent="0.25">
      <c r="B153" s="43"/>
      <c r="C153" s="187"/>
      <c r="D153" s="187"/>
      <c r="E153" s="187"/>
      <c r="F153" s="187"/>
      <c r="G153" s="187"/>
      <c r="H153" s="187"/>
      <c r="I153" s="187"/>
      <c r="J153" s="187"/>
      <c r="K153" s="187"/>
      <c r="L153" s="187"/>
      <c r="M153" s="156"/>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363"/>
      <c r="AR153" s="357"/>
      <c r="AS153" s="357"/>
      <c r="AT153" s="357"/>
    </row>
    <row r="154" spans="2:46" s="188" customFormat="1" x14ac:dyDescent="0.25">
      <c r="B154" s="43"/>
      <c r="C154" s="187"/>
      <c r="D154" s="187"/>
      <c r="E154" s="187"/>
      <c r="F154" s="187"/>
      <c r="G154" s="187"/>
      <c r="H154" s="187"/>
      <c r="I154" s="187"/>
      <c r="J154" s="187"/>
      <c r="K154" s="187"/>
      <c r="L154" s="187"/>
      <c r="M154" s="156"/>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363"/>
      <c r="AR154" s="357"/>
      <c r="AS154" s="357"/>
      <c r="AT154" s="357"/>
    </row>
    <row r="155" spans="2:46" s="188" customFormat="1" x14ac:dyDescent="0.25">
      <c r="B155" s="43"/>
      <c r="C155" s="187"/>
      <c r="D155" s="187"/>
      <c r="E155" s="187"/>
      <c r="F155" s="187"/>
      <c r="G155" s="187"/>
      <c r="H155" s="187"/>
      <c r="I155" s="187"/>
      <c r="J155" s="187"/>
      <c r="K155" s="187"/>
      <c r="L155" s="187"/>
      <c r="M155" s="156"/>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363"/>
      <c r="AR155" s="357"/>
      <c r="AS155" s="357"/>
      <c r="AT155" s="357"/>
    </row>
    <row r="156" spans="2:46" s="188" customFormat="1" x14ac:dyDescent="0.25">
      <c r="B156" s="43"/>
      <c r="C156" s="187"/>
      <c r="D156" s="187"/>
      <c r="E156" s="187"/>
      <c r="F156" s="187"/>
      <c r="G156" s="187"/>
      <c r="H156" s="187"/>
      <c r="I156" s="187"/>
      <c r="J156" s="187"/>
      <c r="K156" s="187"/>
      <c r="L156" s="187"/>
      <c r="M156" s="156"/>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363"/>
      <c r="AR156" s="357"/>
      <c r="AS156" s="357"/>
      <c r="AT156" s="357"/>
    </row>
    <row r="157" spans="2:46" s="188" customFormat="1" x14ac:dyDescent="0.25">
      <c r="B157" s="43"/>
      <c r="C157" s="187"/>
      <c r="D157" s="187"/>
      <c r="E157" s="187"/>
      <c r="F157" s="187"/>
      <c r="G157" s="187"/>
      <c r="H157" s="187"/>
      <c r="I157" s="187"/>
      <c r="J157" s="187"/>
      <c r="K157" s="187"/>
      <c r="L157" s="187"/>
      <c r="M157" s="156"/>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363"/>
      <c r="AR157" s="357"/>
      <c r="AS157" s="357"/>
      <c r="AT157" s="357"/>
    </row>
    <row r="158" spans="2:46" s="188" customFormat="1" x14ac:dyDescent="0.25">
      <c r="B158" s="43"/>
      <c r="C158" s="187"/>
      <c r="D158" s="187"/>
      <c r="E158" s="187"/>
      <c r="F158" s="187"/>
      <c r="G158" s="187"/>
      <c r="H158" s="187"/>
      <c r="I158" s="187"/>
      <c r="J158" s="187"/>
      <c r="K158" s="187"/>
      <c r="L158" s="187"/>
      <c r="M158" s="156"/>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363"/>
      <c r="AR158" s="357"/>
      <c r="AS158" s="357"/>
      <c r="AT158" s="357"/>
    </row>
    <row r="159" spans="2:46" s="188" customFormat="1" x14ac:dyDescent="0.25">
      <c r="B159" s="43"/>
      <c r="C159" s="187"/>
      <c r="D159" s="187"/>
      <c r="E159" s="187"/>
      <c r="F159" s="187"/>
      <c r="G159" s="187"/>
      <c r="H159" s="187"/>
      <c r="I159" s="187"/>
      <c r="J159" s="187"/>
      <c r="K159" s="187"/>
      <c r="L159" s="187"/>
      <c r="M159" s="156"/>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363"/>
      <c r="AR159" s="357"/>
      <c r="AS159" s="357"/>
      <c r="AT159" s="357"/>
    </row>
    <row r="160" spans="2:46" s="188" customFormat="1" x14ac:dyDescent="0.25">
      <c r="B160" s="43"/>
      <c r="C160" s="187"/>
      <c r="D160" s="187"/>
      <c r="E160" s="187"/>
      <c r="F160" s="187"/>
      <c r="G160" s="187"/>
      <c r="H160" s="187"/>
      <c r="I160" s="187"/>
      <c r="J160" s="187"/>
      <c r="K160" s="187"/>
      <c r="L160" s="187"/>
      <c r="M160" s="156"/>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363"/>
      <c r="AR160" s="357"/>
      <c r="AS160" s="357"/>
      <c r="AT160" s="357"/>
    </row>
    <row r="161" spans="2:46" s="188" customFormat="1" x14ac:dyDescent="0.25">
      <c r="B161" s="43"/>
      <c r="C161" s="187"/>
      <c r="D161" s="187"/>
      <c r="E161" s="187"/>
      <c r="F161" s="187"/>
      <c r="G161" s="187"/>
      <c r="H161" s="187"/>
      <c r="I161" s="187"/>
      <c r="J161" s="187"/>
      <c r="K161" s="187"/>
      <c r="L161" s="187"/>
      <c r="M161" s="156"/>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363"/>
      <c r="AR161" s="357"/>
      <c r="AS161" s="357"/>
      <c r="AT161" s="357"/>
    </row>
    <row r="162" spans="2:46" s="188" customFormat="1" x14ac:dyDescent="0.25">
      <c r="B162" s="43"/>
      <c r="C162" s="187"/>
      <c r="D162" s="187"/>
      <c r="E162" s="187"/>
      <c r="F162" s="187"/>
      <c r="G162" s="187"/>
      <c r="H162" s="187"/>
      <c r="I162" s="187"/>
      <c r="J162" s="187"/>
      <c r="K162" s="187"/>
      <c r="L162" s="187"/>
      <c r="M162" s="156"/>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363"/>
      <c r="AR162" s="357"/>
      <c r="AS162" s="357"/>
      <c r="AT162" s="357"/>
    </row>
    <row r="163" spans="2:46" s="188" customFormat="1" x14ac:dyDescent="0.25">
      <c r="B163" s="43"/>
      <c r="C163" s="187"/>
      <c r="D163" s="187"/>
      <c r="E163" s="187"/>
      <c r="F163" s="187"/>
      <c r="G163" s="187"/>
      <c r="H163" s="187"/>
      <c r="I163" s="187"/>
      <c r="J163" s="187"/>
      <c r="K163" s="187"/>
      <c r="L163" s="187"/>
      <c r="M163" s="156"/>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363"/>
      <c r="AR163" s="357"/>
      <c r="AS163" s="357"/>
      <c r="AT163" s="357"/>
    </row>
    <row r="164" spans="2:46" s="188" customFormat="1" x14ac:dyDescent="0.25">
      <c r="B164" s="43"/>
      <c r="C164" s="187"/>
      <c r="D164" s="187"/>
      <c r="E164" s="187"/>
      <c r="F164" s="187"/>
      <c r="G164" s="187"/>
      <c r="H164" s="187"/>
      <c r="I164" s="187"/>
      <c r="J164" s="187"/>
      <c r="K164" s="187"/>
      <c r="L164" s="187"/>
      <c r="M164" s="156"/>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363"/>
      <c r="AR164" s="357"/>
      <c r="AS164" s="357"/>
      <c r="AT164" s="357"/>
    </row>
    <row r="165" spans="2:46" s="188" customFormat="1" x14ac:dyDescent="0.25">
      <c r="B165" s="43"/>
      <c r="C165" s="187"/>
      <c r="D165" s="187"/>
      <c r="E165" s="187"/>
      <c r="F165" s="187"/>
      <c r="G165" s="187"/>
      <c r="H165" s="187"/>
      <c r="I165" s="187"/>
      <c r="J165" s="187"/>
      <c r="K165" s="187"/>
      <c r="L165" s="187"/>
      <c r="M165" s="156"/>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363"/>
      <c r="AR165" s="357"/>
      <c r="AS165" s="357"/>
      <c r="AT165" s="357"/>
    </row>
    <row r="166" spans="2:46" s="188" customFormat="1" x14ac:dyDescent="0.25">
      <c r="B166" s="43"/>
      <c r="C166" s="187"/>
      <c r="D166" s="187"/>
      <c r="E166" s="187"/>
      <c r="F166" s="187"/>
      <c r="G166" s="187"/>
      <c r="H166" s="187"/>
      <c r="I166" s="187"/>
      <c r="J166" s="187"/>
      <c r="K166" s="187"/>
      <c r="L166" s="187"/>
      <c r="M166" s="156"/>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363"/>
      <c r="AR166" s="357"/>
      <c r="AS166" s="357"/>
      <c r="AT166" s="357"/>
    </row>
    <row r="167" spans="2:46" s="188" customFormat="1" x14ac:dyDescent="0.25">
      <c r="B167" s="43"/>
      <c r="C167" s="187"/>
      <c r="D167" s="187"/>
      <c r="E167" s="187"/>
      <c r="F167" s="187"/>
      <c r="G167" s="187"/>
      <c r="H167" s="187"/>
      <c r="I167" s="187"/>
      <c r="J167" s="187"/>
      <c r="K167" s="187"/>
      <c r="L167" s="187"/>
      <c r="M167" s="156"/>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363"/>
      <c r="AR167" s="357"/>
      <c r="AS167" s="357"/>
      <c r="AT167" s="357"/>
    </row>
    <row r="168" spans="2:46" s="188" customFormat="1" x14ac:dyDescent="0.25">
      <c r="B168" s="43"/>
      <c r="C168" s="187"/>
      <c r="D168" s="187"/>
      <c r="E168" s="187"/>
      <c r="F168" s="187"/>
      <c r="G168" s="187"/>
      <c r="H168" s="187"/>
      <c r="I168" s="187"/>
      <c r="J168" s="187"/>
      <c r="K168" s="187"/>
      <c r="L168" s="187"/>
      <c r="M168" s="156"/>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363"/>
      <c r="AR168" s="357"/>
      <c r="AS168" s="357"/>
      <c r="AT168" s="357"/>
    </row>
    <row r="169" spans="2:46" s="188" customFormat="1" x14ac:dyDescent="0.25">
      <c r="B169" s="43"/>
      <c r="C169" s="187"/>
      <c r="D169" s="187"/>
      <c r="E169" s="187"/>
      <c r="F169" s="187"/>
      <c r="G169" s="187"/>
      <c r="H169" s="187"/>
      <c r="I169" s="187"/>
      <c r="J169" s="187"/>
      <c r="K169" s="187"/>
      <c r="L169" s="187"/>
      <c r="M169" s="156"/>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363"/>
      <c r="AR169" s="357"/>
      <c r="AS169" s="357"/>
      <c r="AT169" s="357"/>
    </row>
    <row r="170" spans="2:46" s="188" customFormat="1" x14ac:dyDescent="0.25">
      <c r="B170" s="43"/>
      <c r="C170" s="187"/>
      <c r="D170" s="187"/>
      <c r="E170" s="187"/>
      <c r="F170" s="187"/>
      <c r="G170" s="187"/>
      <c r="H170" s="187"/>
      <c r="I170" s="187"/>
      <c r="J170" s="187"/>
      <c r="K170" s="187"/>
      <c r="L170" s="187"/>
      <c r="M170" s="156"/>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363"/>
      <c r="AR170" s="357"/>
      <c r="AS170" s="357"/>
      <c r="AT170" s="357"/>
    </row>
    <row r="171" spans="2:46" s="188" customFormat="1" x14ac:dyDescent="0.25">
      <c r="B171" s="43"/>
      <c r="C171" s="187"/>
      <c r="D171" s="187"/>
      <c r="E171" s="187"/>
      <c r="F171" s="187"/>
      <c r="G171" s="187"/>
      <c r="H171" s="187"/>
      <c r="I171" s="187"/>
      <c r="J171" s="187"/>
      <c r="K171" s="187"/>
      <c r="L171" s="187"/>
      <c r="M171" s="156"/>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363"/>
      <c r="AR171" s="357"/>
      <c r="AS171" s="357"/>
      <c r="AT171" s="357"/>
    </row>
    <row r="172" spans="2:46" s="188" customFormat="1" x14ac:dyDescent="0.25">
      <c r="B172" s="43"/>
      <c r="C172" s="187"/>
      <c r="D172" s="187"/>
      <c r="E172" s="187"/>
      <c r="F172" s="187"/>
      <c r="G172" s="187"/>
      <c r="H172" s="187"/>
      <c r="I172" s="187"/>
      <c r="J172" s="187"/>
      <c r="K172" s="187"/>
      <c r="L172" s="187"/>
      <c r="M172" s="156"/>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363"/>
      <c r="AR172" s="357"/>
      <c r="AS172" s="357"/>
      <c r="AT172" s="357"/>
    </row>
    <row r="173" spans="2:46" s="188" customFormat="1" x14ac:dyDescent="0.25">
      <c r="B173" s="43"/>
      <c r="C173" s="187"/>
      <c r="D173" s="187"/>
      <c r="E173" s="187"/>
      <c r="F173" s="187"/>
      <c r="G173" s="187"/>
      <c r="H173" s="187"/>
      <c r="I173" s="187"/>
      <c r="J173" s="187"/>
      <c r="K173" s="187"/>
      <c r="L173" s="187"/>
      <c r="M173" s="156"/>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363"/>
      <c r="AR173" s="357"/>
      <c r="AS173" s="357"/>
      <c r="AT173" s="357"/>
    </row>
    <row r="174" spans="2:46" s="188" customFormat="1" x14ac:dyDescent="0.25">
      <c r="B174" s="43"/>
      <c r="C174" s="187"/>
      <c r="D174" s="187"/>
      <c r="E174" s="187"/>
      <c r="F174" s="187"/>
      <c r="G174" s="187"/>
      <c r="H174" s="187"/>
      <c r="I174" s="187"/>
      <c r="J174" s="187"/>
      <c r="K174" s="187"/>
      <c r="L174" s="187"/>
      <c r="M174" s="156"/>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363"/>
      <c r="AR174" s="357"/>
      <c r="AS174" s="357"/>
      <c r="AT174" s="357"/>
    </row>
    <row r="175" spans="2:46" s="188" customFormat="1" x14ac:dyDescent="0.25">
      <c r="B175" s="43"/>
      <c r="C175" s="187"/>
      <c r="D175" s="187"/>
      <c r="E175" s="187"/>
      <c r="F175" s="187"/>
      <c r="G175" s="187"/>
      <c r="H175" s="187"/>
      <c r="I175" s="187"/>
      <c r="J175" s="187"/>
      <c r="K175" s="187"/>
      <c r="L175" s="187"/>
      <c r="M175" s="156"/>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363"/>
      <c r="AR175" s="357"/>
      <c r="AS175" s="357"/>
      <c r="AT175" s="357"/>
    </row>
    <row r="176" spans="2:46" s="188" customFormat="1" x14ac:dyDescent="0.25">
      <c r="B176" s="43"/>
      <c r="C176" s="187"/>
      <c r="D176" s="187"/>
      <c r="E176" s="187"/>
      <c r="F176" s="187"/>
      <c r="G176" s="187"/>
      <c r="H176" s="187"/>
      <c r="I176" s="187"/>
      <c r="J176" s="187"/>
      <c r="K176" s="187"/>
      <c r="L176" s="187"/>
      <c r="M176" s="156"/>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363"/>
      <c r="AR176" s="357"/>
      <c r="AS176" s="357"/>
      <c r="AT176" s="357"/>
    </row>
    <row r="177" spans="2:46" s="188" customFormat="1" x14ac:dyDescent="0.25">
      <c r="B177" s="43"/>
      <c r="C177" s="187"/>
      <c r="D177" s="187"/>
      <c r="E177" s="187"/>
      <c r="F177" s="187"/>
      <c r="G177" s="187"/>
      <c r="H177" s="187"/>
      <c r="I177" s="187"/>
      <c r="J177" s="187"/>
      <c r="K177" s="187"/>
      <c r="L177" s="187"/>
      <c r="M177" s="156"/>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363"/>
      <c r="AR177" s="357"/>
      <c r="AS177" s="357"/>
      <c r="AT177" s="357"/>
    </row>
    <row r="178" spans="2:46" s="188" customFormat="1" x14ac:dyDescent="0.25">
      <c r="B178" s="43"/>
      <c r="C178" s="187"/>
      <c r="D178" s="187"/>
      <c r="E178" s="187"/>
      <c r="F178" s="187"/>
      <c r="G178" s="187"/>
      <c r="H178" s="187"/>
      <c r="I178" s="187"/>
      <c r="J178" s="187"/>
      <c r="K178" s="187"/>
      <c r="L178" s="187"/>
      <c r="M178" s="156"/>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363"/>
      <c r="AR178" s="357"/>
      <c r="AS178" s="357"/>
      <c r="AT178" s="357"/>
    </row>
    <row r="179" spans="2:46" s="188" customFormat="1" x14ac:dyDescent="0.25">
      <c r="B179" s="43"/>
      <c r="C179" s="187"/>
      <c r="D179" s="187"/>
      <c r="E179" s="187"/>
      <c r="F179" s="187"/>
      <c r="G179" s="187"/>
      <c r="H179" s="187"/>
      <c r="I179" s="187"/>
      <c r="J179" s="187"/>
      <c r="K179" s="187"/>
      <c r="L179" s="187"/>
      <c r="M179" s="156"/>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363"/>
      <c r="AR179" s="357"/>
      <c r="AS179" s="357"/>
      <c r="AT179" s="357"/>
    </row>
    <row r="180" spans="2:46" s="188" customFormat="1" x14ac:dyDescent="0.25">
      <c r="B180" s="43"/>
      <c r="C180" s="187"/>
      <c r="D180" s="187"/>
      <c r="E180" s="187"/>
      <c r="F180" s="187"/>
      <c r="G180" s="187"/>
      <c r="H180" s="187"/>
      <c r="I180" s="187"/>
      <c r="J180" s="187"/>
      <c r="K180" s="187"/>
      <c r="L180" s="187"/>
      <c r="M180" s="156"/>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363"/>
      <c r="AR180" s="357"/>
      <c r="AS180" s="357"/>
      <c r="AT180" s="357"/>
    </row>
    <row r="181" spans="2:46" s="188" customFormat="1" x14ac:dyDescent="0.25">
      <c r="B181" s="43"/>
      <c r="C181" s="187"/>
      <c r="D181" s="187"/>
      <c r="E181" s="187"/>
      <c r="F181" s="187"/>
      <c r="G181" s="187"/>
      <c r="H181" s="187"/>
      <c r="I181" s="187"/>
      <c r="J181" s="187"/>
      <c r="K181" s="187"/>
      <c r="L181" s="187"/>
      <c r="M181" s="156"/>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363"/>
      <c r="AR181" s="357"/>
      <c r="AS181" s="357"/>
      <c r="AT181" s="357"/>
    </row>
    <row r="182" spans="2:46" s="188" customFormat="1" x14ac:dyDescent="0.25">
      <c r="B182" s="43"/>
      <c r="C182" s="187"/>
      <c r="D182" s="187"/>
      <c r="E182" s="187"/>
      <c r="F182" s="187"/>
      <c r="G182" s="187"/>
      <c r="H182" s="187"/>
      <c r="I182" s="187"/>
      <c r="J182" s="187"/>
      <c r="K182" s="187"/>
      <c r="L182" s="187"/>
      <c r="M182" s="156"/>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363"/>
      <c r="AR182" s="357"/>
      <c r="AS182" s="357"/>
      <c r="AT182" s="357"/>
    </row>
    <row r="183" spans="2:46" s="188" customFormat="1" x14ac:dyDescent="0.25">
      <c r="B183" s="43"/>
      <c r="C183" s="187"/>
      <c r="D183" s="187"/>
      <c r="E183" s="187"/>
      <c r="F183" s="187"/>
      <c r="G183" s="187"/>
      <c r="H183" s="187"/>
      <c r="I183" s="187"/>
      <c r="J183" s="187"/>
      <c r="K183" s="187"/>
      <c r="L183" s="187"/>
      <c r="M183" s="156"/>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363"/>
      <c r="AR183" s="357"/>
      <c r="AS183" s="357"/>
      <c r="AT183" s="357"/>
    </row>
    <row r="184" spans="2:46" s="188" customFormat="1" x14ac:dyDescent="0.25">
      <c r="B184" s="43"/>
      <c r="C184" s="187"/>
      <c r="D184" s="187"/>
      <c r="E184" s="187"/>
      <c r="F184" s="187"/>
      <c r="G184" s="187"/>
      <c r="H184" s="187"/>
      <c r="I184" s="187"/>
      <c r="J184" s="187"/>
      <c r="K184" s="187"/>
      <c r="L184" s="187"/>
      <c r="M184" s="156"/>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363"/>
      <c r="AR184" s="357"/>
      <c r="AS184" s="357"/>
      <c r="AT184" s="357"/>
    </row>
    <row r="185" spans="2:46" s="188" customFormat="1" x14ac:dyDescent="0.25">
      <c r="B185" s="43"/>
      <c r="C185" s="187"/>
      <c r="D185" s="187"/>
      <c r="E185" s="187"/>
      <c r="F185" s="187"/>
      <c r="G185" s="187"/>
      <c r="H185" s="187"/>
      <c r="I185" s="187"/>
      <c r="J185" s="187"/>
      <c r="K185" s="187"/>
      <c r="L185" s="187"/>
      <c r="M185" s="156"/>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363"/>
      <c r="AR185" s="357"/>
      <c r="AS185" s="357"/>
      <c r="AT185" s="357"/>
    </row>
    <row r="186" spans="2:46" s="188" customFormat="1" x14ac:dyDescent="0.25">
      <c r="B186" s="43"/>
      <c r="C186" s="187"/>
      <c r="D186" s="187"/>
      <c r="E186" s="187"/>
      <c r="F186" s="187"/>
      <c r="G186" s="187"/>
      <c r="H186" s="187"/>
      <c r="I186" s="187"/>
      <c r="J186" s="187"/>
      <c r="K186" s="187"/>
      <c r="L186" s="187"/>
      <c r="M186" s="156"/>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363"/>
      <c r="AR186" s="357"/>
      <c r="AS186" s="357"/>
      <c r="AT186" s="357"/>
    </row>
    <row r="187" spans="2:46" s="188" customFormat="1" x14ac:dyDescent="0.25">
      <c r="B187" s="43"/>
      <c r="C187" s="187"/>
      <c r="D187" s="187"/>
      <c r="E187" s="187"/>
      <c r="F187" s="187"/>
      <c r="G187" s="187"/>
      <c r="H187" s="187"/>
      <c r="I187" s="187"/>
      <c r="J187" s="187"/>
      <c r="K187" s="187"/>
      <c r="L187" s="187"/>
      <c r="M187" s="156"/>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363"/>
      <c r="AR187" s="357"/>
      <c r="AS187" s="357"/>
      <c r="AT187" s="357"/>
    </row>
    <row r="188" spans="2:46" s="188" customFormat="1" x14ac:dyDescent="0.25">
      <c r="B188" s="43"/>
      <c r="C188" s="187"/>
      <c r="D188" s="187"/>
      <c r="E188" s="187"/>
      <c r="F188" s="187"/>
      <c r="G188" s="187"/>
      <c r="H188" s="187"/>
      <c r="I188" s="187"/>
      <c r="J188" s="187"/>
      <c r="K188" s="187"/>
      <c r="L188" s="187"/>
      <c r="M188" s="156"/>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363"/>
      <c r="AR188" s="357"/>
      <c r="AS188" s="357"/>
      <c r="AT188" s="357"/>
    </row>
    <row r="189" spans="2:46" s="188" customFormat="1" x14ac:dyDescent="0.25">
      <c r="B189" s="43"/>
      <c r="C189" s="187"/>
      <c r="D189" s="187"/>
      <c r="E189" s="187"/>
      <c r="F189" s="187"/>
      <c r="G189" s="187"/>
      <c r="H189" s="187"/>
      <c r="I189" s="187"/>
      <c r="J189" s="187"/>
      <c r="K189" s="187"/>
      <c r="L189" s="187"/>
      <c r="M189" s="156"/>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363"/>
      <c r="AR189" s="357"/>
      <c r="AS189" s="357"/>
      <c r="AT189" s="357"/>
    </row>
    <row r="190" spans="2:46" s="188" customFormat="1" x14ac:dyDescent="0.25">
      <c r="B190" s="43"/>
      <c r="C190" s="187"/>
      <c r="D190" s="187"/>
      <c r="E190" s="187"/>
      <c r="F190" s="187"/>
      <c r="G190" s="187"/>
      <c r="H190" s="187"/>
      <c r="I190" s="187"/>
      <c r="J190" s="187"/>
      <c r="K190" s="187"/>
      <c r="L190" s="187"/>
      <c r="M190" s="156"/>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363"/>
      <c r="AR190" s="357"/>
      <c r="AS190" s="357"/>
      <c r="AT190" s="357"/>
    </row>
    <row r="191" spans="2:46" s="188" customFormat="1" x14ac:dyDescent="0.25">
      <c r="B191" s="43"/>
      <c r="C191" s="187"/>
      <c r="D191" s="187"/>
      <c r="E191" s="187"/>
      <c r="F191" s="187"/>
      <c r="G191" s="187"/>
      <c r="H191" s="187"/>
      <c r="I191" s="187"/>
      <c r="J191" s="187"/>
      <c r="K191" s="187"/>
      <c r="L191" s="187"/>
      <c r="M191" s="156"/>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363"/>
      <c r="AR191" s="357"/>
      <c r="AS191" s="357"/>
      <c r="AT191" s="357"/>
    </row>
    <row r="192" spans="2:46" s="188" customFormat="1" x14ac:dyDescent="0.25">
      <c r="B192" s="43"/>
      <c r="C192" s="187"/>
      <c r="D192" s="187"/>
      <c r="E192" s="187"/>
      <c r="F192" s="187"/>
      <c r="G192" s="187"/>
      <c r="H192" s="187"/>
      <c r="I192" s="187"/>
      <c r="J192" s="187"/>
      <c r="K192" s="187"/>
      <c r="L192" s="187"/>
      <c r="M192" s="156"/>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363"/>
      <c r="AR192" s="357"/>
      <c r="AS192" s="357"/>
      <c r="AT192" s="357"/>
    </row>
    <row r="193" spans="1:46" s="188" customFormat="1" x14ac:dyDescent="0.25">
      <c r="B193" s="43"/>
      <c r="C193" s="187"/>
      <c r="D193" s="187"/>
      <c r="E193" s="187"/>
      <c r="F193" s="187"/>
      <c r="G193" s="187"/>
      <c r="H193" s="187"/>
      <c r="I193" s="187"/>
      <c r="J193" s="187"/>
      <c r="K193" s="187"/>
      <c r="L193" s="187"/>
      <c r="M193" s="156"/>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363"/>
      <c r="AR193" s="357"/>
      <c r="AS193" s="357"/>
      <c r="AT193" s="357"/>
    </row>
    <row r="194" spans="1:46" s="188" customFormat="1" x14ac:dyDescent="0.25">
      <c r="B194" s="43"/>
      <c r="C194" s="187"/>
      <c r="D194" s="187"/>
      <c r="E194" s="187"/>
      <c r="F194" s="187"/>
      <c r="G194" s="187"/>
      <c r="H194" s="187"/>
      <c r="I194" s="187"/>
      <c r="J194" s="187"/>
      <c r="K194" s="187"/>
      <c r="L194" s="187"/>
      <c r="M194" s="156"/>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363"/>
      <c r="AR194" s="357"/>
      <c r="AS194" s="357"/>
      <c r="AT194" s="357"/>
    </row>
    <row r="195" spans="1:46" s="188" customFormat="1" x14ac:dyDescent="0.25">
      <c r="B195" s="43"/>
      <c r="C195" s="187"/>
      <c r="D195" s="187"/>
      <c r="E195" s="187"/>
      <c r="F195" s="187"/>
      <c r="G195" s="187"/>
      <c r="H195" s="187"/>
      <c r="I195" s="187"/>
      <c r="J195" s="187"/>
      <c r="K195" s="187"/>
      <c r="L195" s="187"/>
      <c r="M195" s="156"/>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363"/>
      <c r="AR195" s="357"/>
      <c r="AS195" s="357"/>
      <c r="AT195" s="357"/>
    </row>
    <row r="196" spans="1:46" s="188" customFormat="1" x14ac:dyDescent="0.25">
      <c r="B196" s="43"/>
      <c r="C196" s="187"/>
      <c r="D196" s="187"/>
      <c r="E196" s="187"/>
      <c r="F196" s="187"/>
      <c r="G196" s="187"/>
      <c r="H196" s="187"/>
      <c r="I196" s="187"/>
      <c r="J196" s="187"/>
      <c r="K196" s="187"/>
      <c r="L196" s="187"/>
      <c r="M196" s="156"/>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363"/>
      <c r="AR196" s="357"/>
      <c r="AS196" s="357"/>
      <c r="AT196" s="357"/>
    </row>
    <row r="197" spans="1:46" s="188" customFormat="1" x14ac:dyDescent="0.25">
      <c r="B197" s="43"/>
      <c r="C197" s="187"/>
      <c r="D197" s="187"/>
      <c r="E197" s="187"/>
      <c r="F197" s="187"/>
      <c r="G197" s="187"/>
      <c r="H197" s="187"/>
      <c r="I197" s="187"/>
      <c r="J197" s="187"/>
      <c r="K197" s="187"/>
      <c r="L197" s="187"/>
      <c r="M197" s="156"/>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363"/>
      <c r="AR197" s="357"/>
      <c r="AS197" s="357"/>
      <c r="AT197" s="357"/>
    </row>
    <row r="198" spans="1:46" s="188" customFormat="1" x14ac:dyDescent="0.25">
      <c r="B198" s="43"/>
      <c r="C198" s="187"/>
      <c r="D198" s="187"/>
      <c r="E198" s="187"/>
      <c r="F198" s="187"/>
      <c r="G198" s="187"/>
      <c r="H198" s="187"/>
      <c r="I198" s="187"/>
      <c r="J198" s="187"/>
      <c r="K198" s="187"/>
      <c r="L198" s="187"/>
      <c r="M198" s="156"/>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363"/>
      <c r="AR198" s="357"/>
      <c r="AS198" s="357"/>
      <c r="AT198" s="357"/>
    </row>
    <row r="199" spans="1:46" s="188" customFormat="1" x14ac:dyDescent="0.25">
      <c r="B199" s="43"/>
      <c r="C199" s="187"/>
      <c r="D199" s="187"/>
      <c r="E199" s="187"/>
      <c r="F199" s="187"/>
      <c r="G199" s="187"/>
      <c r="H199" s="187"/>
      <c r="I199" s="187"/>
      <c r="J199" s="187"/>
      <c r="K199" s="187"/>
      <c r="L199" s="187"/>
      <c r="M199" s="156"/>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363"/>
      <c r="AR199" s="357"/>
      <c r="AS199" s="357"/>
      <c r="AT199" s="357"/>
    </row>
    <row r="200" spans="1:46" s="188" customFormat="1" x14ac:dyDescent="0.25">
      <c r="B200" s="43"/>
      <c r="C200" s="187"/>
      <c r="D200" s="187"/>
      <c r="E200" s="187"/>
      <c r="F200" s="187"/>
      <c r="G200" s="187"/>
      <c r="H200" s="187"/>
      <c r="I200" s="187"/>
      <c r="J200" s="187"/>
      <c r="K200" s="187"/>
      <c r="L200" s="187"/>
      <c r="M200" s="156"/>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363"/>
      <c r="AR200" s="357"/>
      <c r="AS200" s="357"/>
      <c r="AT200" s="357"/>
    </row>
    <row r="201" spans="1:46" s="188" customFormat="1" x14ac:dyDescent="0.25">
      <c r="B201" s="43"/>
      <c r="C201" s="187"/>
      <c r="D201" s="187"/>
      <c r="E201" s="187"/>
      <c r="F201" s="187"/>
      <c r="G201" s="187"/>
      <c r="H201" s="187"/>
      <c r="I201" s="187"/>
      <c r="J201" s="187"/>
      <c r="K201" s="187"/>
      <c r="L201" s="187"/>
      <c r="M201" s="156"/>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363"/>
      <c r="AR201" s="357"/>
      <c r="AS201" s="357"/>
      <c r="AT201" s="357"/>
    </row>
    <row r="202" spans="1:46" s="188" customFormat="1" x14ac:dyDescent="0.25">
      <c r="B202" s="43"/>
      <c r="C202" s="187"/>
      <c r="D202" s="187"/>
      <c r="E202" s="187"/>
      <c r="F202" s="187"/>
      <c r="G202" s="187"/>
      <c r="H202" s="187"/>
      <c r="I202" s="187"/>
      <c r="J202" s="187"/>
      <c r="K202" s="187"/>
      <c r="L202" s="187"/>
      <c r="M202" s="156"/>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363"/>
      <c r="AR202" s="357"/>
      <c r="AS202" s="357"/>
      <c r="AT202" s="357"/>
    </row>
    <row r="203" spans="1:46" s="188" customFormat="1" x14ac:dyDescent="0.25">
      <c r="B203" s="43"/>
      <c r="C203" s="187"/>
      <c r="D203" s="187"/>
      <c r="E203" s="187"/>
      <c r="F203" s="187"/>
      <c r="G203" s="187"/>
      <c r="H203" s="187"/>
      <c r="I203" s="187"/>
      <c r="J203" s="187"/>
      <c r="K203" s="187"/>
      <c r="L203" s="187"/>
      <c r="M203" s="156"/>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363"/>
      <c r="AR203" s="357"/>
      <c r="AS203" s="357"/>
      <c r="AT203" s="357"/>
    </row>
    <row r="204" spans="1:46" s="188" customFormat="1" x14ac:dyDescent="0.25">
      <c r="B204" s="43"/>
      <c r="C204" s="187"/>
      <c r="D204" s="187"/>
      <c r="E204" s="187"/>
      <c r="F204" s="187"/>
      <c r="G204" s="187"/>
      <c r="H204" s="187"/>
      <c r="I204" s="187"/>
      <c r="J204" s="187"/>
      <c r="K204" s="187"/>
      <c r="L204" s="187"/>
      <c r="M204" s="156"/>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363"/>
      <c r="AR204" s="357"/>
      <c r="AS204" s="357"/>
      <c r="AT204" s="357"/>
    </row>
    <row r="205" spans="1:46" s="188" customFormat="1" x14ac:dyDescent="0.25">
      <c r="B205" s="43"/>
      <c r="C205" s="187"/>
      <c r="D205" s="187"/>
      <c r="E205" s="187"/>
      <c r="F205" s="187"/>
      <c r="G205" s="187"/>
      <c r="H205" s="187"/>
      <c r="I205" s="187"/>
      <c r="J205" s="187"/>
      <c r="K205" s="187"/>
      <c r="L205" s="187"/>
      <c r="M205" s="156"/>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363"/>
      <c r="AR205" s="361"/>
      <c r="AS205" s="361"/>
      <c r="AT205" s="357"/>
    </row>
    <row r="206" spans="1:46" x14ac:dyDescent="0.25">
      <c r="C206" s="187"/>
      <c r="D206" s="187"/>
      <c r="E206" s="187"/>
      <c r="F206" s="187"/>
      <c r="G206" s="187"/>
      <c r="H206" s="187"/>
      <c r="I206" s="187"/>
      <c r="J206" s="187"/>
      <c r="K206" s="187"/>
      <c r="L206" s="187"/>
      <c r="M206" s="156"/>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363"/>
    </row>
    <row r="207" spans="1:46" x14ac:dyDescent="0.25">
      <c r="C207" s="187"/>
      <c r="D207" s="187"/>
      <c r="E207" s="187"/>
      <c r="F207" s="187"/>
      <c r="G207" s="187"/>
      <c r="H207" s="187"/>
      <c r="I207" s="187"/>
      <c r="J207" s="187"/>
      <c r="K207" s="187"/>
      <c r="L207" s="187"/>
      <c r="M207" s="156"/>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363"/>
    </row>
    <row r="208" spans="1:46" s="361" customFormat="1" x14ac:dyDescent="0.25">
      <c r="A208" s="186"/>
      <c r="B208" s="43"/>
      <c r="C208" s="187"/>
      <c r="D208" s="187"/>
      <c r="E208" s="187"/>
      <c r="F208" s="187"/>
      <c r="G208" s="187"/>
      <c r="H208" s="187"/>
      <c r="I208" s="187"/>
      <c r="J208" s="187"/>
      <c r="K208" s="187"/>
      <c r="L208" s="187"/>
      <c r="M208" s="156"/>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363"/>
    </row>
    <row r="209" spans="1:43" s="361" customFormat="1" x14ac:dyDescent="0.25">
      <c r="A209" s="186"/>
      <c r="B209" s="43"/>
      <c r="C209" s="187"/>
      <c r="D209" s="187"/>
      <c r="E209" s="187"/>
      <c r="F209" s="187"/>
      <c r="G209" s="187"/>
      <c r="H209" s="187"/>
      <c r="I209" s="187"/>
      <c r="J209" s="187"/>
      <c r="K209" s="187"/>
      <c r="L209" s="187"/>
      <c r="M209" s="156"/>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363"/>
    </row>
    <row r="210" spans="1:43" s="361" customFormat="1" x14ac:dyDescent="0.25">
      <c r="A210" s="186"/>
      <c r="B210" s="43"/>
      <c r="C210" s="187"/>
      <c r="D210" s="187"/>
      <c r="E210" s="187"/>
      <c r="F210" s="187"/>
      <c r="G210" s="187"/>
      <c r="H210" s="187"/>
      <c r="I210" s="187"/>
      <c r="J210" s="187"/>
      <c r="K210" s="187"/>
      <c r="L210" s="187"/>
      <c r="M210" s="156"/>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363"/>
    </row>
    <row r="211" spans="1:43" s="361" customFormat="1" x14ac:dyDescent="0.25">
      <c r="A211" s="186"/>
      <c r="B211" s="43"/>
      <c r="C211" s="187"/>
      <c r="D211" s="187"/>
      <c r="E211" s="187"/>
      <c r="F211" s="187"/>
      <c r="G211" s="187"/>
      <c r="H211" s="187"/>
      <c r="I211" s="187"/>
      <c r="J211" s="187"/>
      <c r="K211" s="187"/>
      <c r="L211" s="187"/>
      <c r="M211" s="156"/>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363"/>
    </row>
    <row r="212" spans="1:43" s="361" customFormat="1" x14ac:dyDescent="0.25">
      <c r="A212" s="186"/>
      <c r="B212" s="43"/>
      <c r="C212" s="187"/>
      <c r="D212" s="187"/>
      <c r="E212" s="187"/>
      <c r="F212" s="187"/>
      <c r="G212" s="187"/>
      <c r="H212" s="187"/>
      <c r="I212" s="187"/>
      <c r="J212" s="187"/>
      <c r="K212" s="187"/>
      <c r="L212" s="187"/>
      <c r="M212" s="156"/>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363"/>
    </row>
    <row r="213" spans="1:43" s="361" customFormat="1" x14ac:dyDescent="0.25">
      <c r="A213" s="186"/>
      <c r="B213" s="43"/>
      <c r="C213" s="187"/>
      <c r="D213" s="187"/>
      <c r="E213" s="187"/>
      <c r="F213" s="187"/>
      <c r="G213" s="187"/>
      <c r="H213" s="187"/>
      <c r="I213" s="187"/>
      <c r="J213" s="187"/>
      <c r="K213" s="187"/>
      <c r="L213" s="187"/>
      <c r="M213" s="156"/>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363"/>
    </row>
    <row r="214" spans="1:43" s="361" customFormat="1" x14ac:dyDescent="0.25">
      <c r="A214" s="186"/>
      <c r="B214" s="43"/>
      <c r="C214" s="187"/>
      <c r="D214" s="187"/>
      <c r="E214" s="187"/>
      <c r="F214" s="187"/>
      <c r="G214" s="187"/>
      <c r="H214" s="187"/>
      <c r="I214" s="187"/>
      <c r="J214" s="187"/>
      <c r="K214" s="187"/>
      <c r="L214" s="187"/>
      <c r="M214" s="156"/>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363"/>
    </row>
    <row r="215" spans="1:43" s="361" customFormat="1" x14ac:dyDescent="0.25">
      <c r="A215" s="186"/>
      <c r="B215" s="43"/>
      <c r="C215" s="187"/>
      <c r="D215" s="187"/>
      <c r="E215" s="187"/>
      <c r="F215" s="187"/>
      <c r="G215" s="187"/>
      <c r="H215" s="187"/>
      <c r="I215" s="187"/>
      <c r="J215" s="187"/>
      <c r="K215" s="187"/>
      <c r="L215" s="187"/>
      <c r="M215" s="156"/>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363"/>
    </row>
    <row r="216" spans="1:43" s="361" customFormat="1" x14ac:dyDescent="0.25">
      <c r="A216" s="186"/>
      <c r="B216" s="43"/>
      <c r="C216" s="187"/>
      <c r="D216" s="187"/>
      <c r="E216" s="187"/>
      <c r="F216" s="187"/>
      <c r="G216" s="187"/>
      <c r="H216" s="187"/>
      <c r="I216" s="187"/>
      <c r="J216" s="187"/>
      <c r="K216" s="187"/>
      <c r="L216" s="187"/>
      <c r="M216" s="156"/>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363"/>
    </row>
    <row r="217" spans="1:43" s="361" customFormat="1" x14ac:dyDescent="0.25">
      <c r="A217" s="186"/>
      <c r="B217" s="43"/>
      <c r="C217" s="187"/>
      <c r="D217" s="187"/>
      <c r="E217" s="187"/>
      <c r="F217" s="187"/>
      <c r="G217" s="187"/>
      <c r="H217" s="187"/>
      <c r="I217" s="187"/>
      <c r="J217" s="187"/>
      <c r="K217" s="187"/>
      <c r="L217" s="187"/>
      <c r="M217" s="156"/>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363"/>
    </row>
    <row r="218" spans="1:43" s="361" customFormat="1" x14ac:dyDescent="0.25">
      <c r="A218" s="186"/>
      <c r="B218" s="43"/>
      <c r="C218" s="187"/>
      <c r="D218" s="187"/>
      <c r="E218" s="187"/>
      <c r="F218" s="187"/>
      <c r="G218" s="187"/>
      <c r="H218" s="187"/>
      <c r="I218" s="187"/>
      <c r="J218" s="187"/>
      <c r="K218" s="187"/>
      <c r="L218" s="187"/>
      <c r="M218" s="156"/>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363"/>
    </row>
    <row r="219" spans="1:43" s="361" customFormat="1" x14ac:dyDescent="0.25">
      <c r="A219" s="186"/>
      <c r="B219" s="43"/>
      <c r="C219" s="187"/>
      <c r="D219" s="187"/>
      <c r="E219" s="187"/>
      <c r="F219" s="187"/>
      <c r="G219" s="187"/>
      <c r="H219" s="187"/>
      <c r="I219" s="187"/>
      <c r="J219" s="187"/>
      <c r="K219" s="187"/>
      <c r="L219" s="187"/>
      <c r="M219" s="156"/>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363"/>
    </row>
    <row r="220" spans="1:43" s="361" customFormat="1" x14ac:dyDescent="0.25">
      <c r="A220" s="186"/>
      <c r="B220" s="43"/>
      <c r="C220" s="187"/>
      <c r="D220" s="187"/>
      <c r="E220" s="187"/>
      <c r="F220" s="187"/>
      <c r="G220" s="187"/>
      <c r="H220" s="187"/>
      <c r="I220" s="187"/>
      <c r="J220" s="187"/>
      <c r="K220" s="187"/>
      <c r="L220" s="187"/>
      <c r="M220" s="156"/>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363"/>
    </row>
    <row r="221" spans="1:43" s="361" customFormat="1" x14ac:dyDescent="0.25">
      <c r="A221" s="186"/>
      <c r="B221" s="43"/>
      <c r="C221" s="187"/>
      <c r="D221" s="187"/>
      <c r="E221" s="187"/>
      <c r="F221" s="187"/>
      <c r="G221" s="187"/>
      <c r="H221" s="187"/>
      <c r="I221" s="187"/>
      <c r="J221" s="187"/>
      <c r="K221" s="187"/>
      <c r="L221" s="187"/>
      <c r="M221" s="156"/>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363"/>
    </row>
    <row r="222" spans="1:43" s="361" customFormat="1" x14ac:dyDescent="0.25">
      <c r="A222" s="186"/>
      <c r="B222" s="43"/>
      <c r="C222" s="186"/>
      <c r="D222" s="186"/>
      <c r="E222" s="186"/>
      <c r="F222" s="186"/>
      <c r="G222" s="186"/>
      <c r="H222" s="186"/>
      <c r="I222" s="186"/>
      <c r="J222" s="186"/>
      <c r="K222" s="186"/>
      <c r="L222" s="186"/>
      <c r="M222" s="157"/>
      <c r="N222" s="186"/>
      <c r="O222" s="186"/>
      <c r="P222" s="186"/>
      <c r="Q222" s="186"/>
      <c r="R222" s="186"/>
      <c r="S222" s="186"/>
      <c r="T222" s="186"/>
      <c r="U222" s="186"/>
      <c r="V222" s="186"/>
      <c r="W222" s="186"/>
      <c r="X222" s="186"/>
      <c r="Y222" s="186"/>
      <c r="Z222" s="186"/>
      <c r="AA222" s="25"/>
      <c r="AB222" s="187"/>
      <c r="AC222" s="186"/>
      <c r="AD222" s="186"/>
      <c r="AE222" s="186"/>
      <c r="AF222" s="186"/>
      <c r="AG222" s="186"/>
      <c r="AH222" s="186"/>
      <c r="AI222" s="186"/>
      <c r="AJ222" s="186"/>
      <c r="AK222" s="186"/>
      <c r="AL222" s="186"/>
      <c r="AM222" s="186"/>
      <c r="AN222" s="186"/>
      <c r="AO222" s="187"/>
      <c r="AP222" s="186"/>
    </row>
    <row r="223" spans="1:43" s="361" customFormat="1" x14ac:dyDescent="0.25">
      <c r="A223" s="186"/>
      <c r="B223" s="43"/>
      <c r="C223" s="186"/>
      <c r="D223" s="186"/>
      <c r="E223" s="186"/>
      <c r="F223" s="186"/>
      <c r="G223" s="186"/>
      <c r="H223" s="186"/>
      <c r="I223" s="186"/>
      <c r="J223" s="186"/>
      <c r="K223" s="186"/>
      <c r="L223" s="186"/>
      <c r="M223" s="157"/>
      <c r="N223" s="186"/>
      <c r="O223" s="186"/>
      <c r="P223" s="186"/>
      <c r="Q223" s="186"/>
      <c r="R223" s="186"/>
      <c r="S223" s="186"/>
      <c r="T223" s="186"/>
      <c r="U223" s="186"/>
      <c r="V223" s="186"/>
      <c r="W223" s="186"/>
      <c r="X223" s="186"/>
      <c r="Y223" s="186"/>
      <c r="Z223" s="186"/>
      <c r="AA223" s="25"/>
      <c r="AB223" s="187"/>
      <c r="AC223" s="186"/>
      <c r="AD223" s="186"/>
      <c r="AE223" s="186"/>
      <c r="AF223" s="186"/>
      <c r="AG223" s="186"/>
      <c r="AH223" s="186"/>
      <c r="AI223" s="186"/>
      <c r="AJ223" s="186"/>
      <c r="AK223" s="186"/>
      <c r="AL223" s="186"/>
      <c r="AM223" s="186"/>
      <c r="AN223" s="186"/>
      <c r="AO223" s="187"/>
      <c r="AP223" s="186"/>
    </row>
    <row r="224" spans="1:43" s="361" customFormat="1" x14ac:dyDescent="0.25">
      <c r="A224" s="186"/>
      <c r="B224" s="43"/>
      <c r="C224" s="186"/>
      <c r="D224" s="186"/>
      <c r="E224" s="186"/>
      <c r="F224" s="186"/>
      <c r="G224" s="186"/>
      <c r="H224" s="186"/>
      <c r="I224" s="186"/>
      <c r="J224" s="186"/>
      <c r="K224" s="186"/>
      <c r="L224" s="186"/>
      <c r="M224" s="157"/>
      <c r="N224" s="186"/>
      <c r="O224" s="186"/>
      <c r="P224" s="186"/>
      <c r="Q224" s="186"/>
      <c r="R224" s="186"/>
      <c r="S224" s="186"/>
      <c r="T224" s="186"/>
      <c r="U224" s="186"/>
      <c r="V224" s="186"/>
      <c r="W224" s="186"/>
      <c r="X224" s="186"/>
      <c r="Y224" s="186"/>
      <c r="Z224" s="186"/>
      <c r="AA224" s="25"/>
      <c r="AB224" s="187"/>
      <c r="AC224" s="186"/>
      <c r="AD224" s="186"/>
      <c r="AE224" s="186"/>
      <c r="AF224" s="186"/>
      <c r="AG224" s="186"/>
      <c r="AH224" s="186"/>
      <c r="AI224" s="186"/>
      <c r="AJ224" s="186"/>
      <c r="AK224" s="186"/>
      <c r="AL224" s="186"/>
      <c r="AM224" s="186"/>
      <c r="AN224" s="186"/>
      <c r="AO224" s="187"/>
      <c r="AP224" s="186"/>
    </row>
    <row r="225" spans="1:42" s="361" customFormat="1" x14ac:dyDescent="0.25">
      <c r="A225" s="186"/>
      <c r="B225" s="43"/>
      <c r="C225" s="186"/>
      <c r="D225" s="186"/>
      <c r="E225" s="186"/>
      <c r="F225" s="186"/>
      <c r="G225" s="186"/>
      <c r="H225" s="186"/>
      <c r="I225" s="186"/>
      <c r="J225" s="186"/>
      <c r="K225" s="186"/>
      <c r="L225" s="186"/>
      <c r="M225" s="157"/>
      <c r="N225" s="186"/>
      <c r="O225" s="186"/>
      <c r="P225" s="186"/>
      <c r="Q225" s="186"/>
      <c r="R225" s="186"/>
      <c r="S225" s="186"/>
      <c r="T225" s="186"/>
      <c r="U225" s="186"/>
      <c r="V225" s="186"/>
      <c r="W225" s="186"/>
      <c r="X225" s="186"/>
      <c r="Y225" s="186"/>
      <c r="Z225" s="186"/>
      <c r="AA225" s="25"/>
      <c r="AB225" s="187"/>
      <c r="AC225" s="186"/>
      <c r="AD225" s="186"/>
      <c r="AE225" s="186"/>
      <c r="AF225" s="186"/>
      <c r="AG225" s="186"/>
      <c r="AH225" s="186"/>
      <c r="AI225" s="186"/>
      <c r="AJ225" s="186"/>
      <c r="AK225" s="186"/>
      <c r="AL225" s="186"/>
      <c r="AM225" s="186"/>
      <c r="AN225" s="186"/>
      <c r="AO225" s="187"/>
      <c r="AP225" s="186"/>
    </row>
    <row r="226" spans="1:42" s="361" customFormat="1" x14ac:dyDescent="0.25">
      <c r="A226" s="186"/>
      <c r="B226" s="43"/>
      <c r="C226" s="186"/>
      <c r="D226" s="186"/>
      <c r="E226" s="186"/>
      <c r="F226" s="186"/>
      <c r="G226" s="186"/>
      <c r="H226" s="186"/>
      <c r="I226" s="186"/>
      <c r="J226" s="186"/>
      <c r="K226" s="186"/>
      <c r="L226" s="186"/>
      <c r="M226" s="157"/>
      <c r="N226" s="186"/>
      <c r="O226" s="186"/>
      <c r="P226" s="186"/>
      <c r="Q226" s="186"/>
      <c r="R226" s="186"/>
      <c r="S226" s="186"/>
      <c r="T226" s="186"/>
      <c r="U226" s="186"/>
      <c r="V226" s="186"/>
      <c r="W226" s="186"/>
      <c r="X226" s="186"/>
      <c r="Y226" s="186"/>
      <c r="Z226" s="186"/>
      <c r="AA226" s="25"/>
      <c r="AB226" s="187"/>
      <c r="AC226" s="186"/>
      <c r="AD226" s="186"/>
      <c r="AE226" s="186"/>
      <c r="AF226" s="186"/>
      <c r="AG226" s="186"/>
      <c r="AH226" s="186"/>
      <c r="AI226" s="186"/>
      <c r="AJ226" s="186"/>
      <c r="AK226" s="186"/>
      <c r="AL226" s="186"/>
      <c r="AM226" s="186"/>
      <c r="AN226" s="186"/>
      <c r="AO226" s="187"/>
      <c r="AP226" s="186"/>
    </row>
    <row r="227" spans="1:42" s="361" customFormat="1" x14ac:dyDescent="0.25">
      <c r="A227" s="186"/>
      <c r="B227" s="43"/>
      <c r="C227" s="186"/>
      <c r="D227" s="186"/>
      <c r="E227" s="186"/>
      <c r="F227" s="186"/>
      <c r="G227" s="186"/>
      <c r="H227" s="186"/>
      <c r="I227" s="186"/>
      <c r="J227" s="186"/>
      <c r="K227" s="186"/>
      <c r="L227" s="186"/>
      <c r="M227" s="157"/>
      <c r="N227" s="186"/>
      <c r="O227" s="186"/>
      <c r="P227" s="186"/>
      <c r="Q227" s="186"/>
      <c r="R227" s="186"/>
      <c r="S227" s="186"/>
      <c r="T227" s="186"/>
      <c r="U227" s="186"/>
      <c r="V227" s="186"/>
      <c r="W227" s="186"/>
      <c r="X227" s="186"/>
      <c r="Y227" s="186"/>
      <c r="Z227" s="186"/>
      <c r="AA227" s="25"/>
      <c r="AB227" s="187"/>
      <c r="AC227" s="186"/>
      <c r="AD227" s="186"/>
      <c r="AE227" s="186"/>
      <c r="AF227" s="186"/>
      <c r="AG227" s="186"/>
      <c r="AH227" s="186"/>
      <c r="AI227" s="186"/>
      <c r="AJ227" s="186"/>
      <c r="AK227" s="186"/>
      <c r="AL227" s="186"/>
      <c r="AM227" s="186"/>
      <c r="AN227" s="186"/>
      <c r="AO227" s="187"/>
      <c r="AP227" s="186"/>
    </row>
    <row r="228" spans="1:42" s="361" customFormat="1" x14ac:dyDescent="0.25">
      <c r="A228" s="186"/>
      <c r="B228" s="43"/>
      <c r="C228" s="186"/>
      <c r="D228" s="186"/>
      <c r="E228" s="186"/>
      <c r="F228" s="186"/>
      <c r="G228" s="186"/>
      <c r="H228" s="186"/>
      <c r="I228" s="186"/>
      <c r="J228" s="186"/>
      <c r="K228" s="186"/>
      <c r="L228" s="186"/>
      <c r="M228" s="157"/>
      <c r="N228" s="186"/>
      <c r="O228" s="186"/>
      <c r="P228" s="186"/>
      <c r="Q228" s="186"/>
      <c r="R228" s="186"/>
      <c r="S228" s="186"/>
      <c r="T228" s="186"/>
      <c r="U228" s="186"/>
      <c r="V228" s="186"/>
      <c r="W228" s="186"/>
      <c r="X228" s="186"/>
      <c r="Y228" s="186"/>
      <c r="Z228" s="186"/>
      <c r="AA228" s="25"/>
      <c r="AB228" s="187"/>
      <c r="AC228" s="186"/>
      <c r="AD228" s="186"/>
      <c r="AE228" s="186"/>
      <c r="AF228" s="186"/>
      <c r="AG228" s="186"/>
      <c r="AH228" s="186"/>
      <c r="AI228" s="186"/>
      <c r="AJ228" s="186"/>
      <c r="AK228" s="186"/>
      <c r="AL228" s="186"/>
      <c r="AM228" s="186"/>
      <c r="AN228" s="186"/>
      <c r="AO228" s="187"/>
      <c r="AP228" s="186"/>
    </row>
    <row r="229" spans="1:42" s="361" customFormat="1" x14ac:dyDescent="0.25">
      <c r="A229" s="186"/>
      <c r="B229" s="43"/>
      <c r="C229" s="186"/>
      <c r="D229" s="186"/>
      <c r="E229" s="186"/>
      <c r="F229" s="186"/>
      <c r="G229" s="186"/>
      <c r="H229" s="186"/>
      <c r="I229" s="186"/>
      <c r="J229" s="186"/>
      <c r="K229" s="186"/>
      <c r="L229" s="186"/>
      <c r="M229" s="157"/>
      <c r="N229" s="186"/>
      <c r="O229" s="186"/>
      <c r="P229" s="186"/>
      <c r="Q229" s="186"/>
      <c r="R229" s="186"/>
      <c r="S229" s="186"/>
      <c r="T229" s="186"/>
      <c r="U229" s="186"/>
      <c r="V229" s="186"/>
      <c r="W229" s="186"/>
      <c r="X229" s="186"/>
      <c r="Y229" s="186"/>
      <c r="Z229" s="186"/>
      <c r="AA229" s="25"/>
      <c r="AB229" s="187"/>
      <c r="AC229" s="186"/>
      <c r="AD229" s="186"/>
      <c r="AE229" s="186"/>
      <c r="AF229" s="186"/>
      <c r="AG229" s="186"/>
      <c r="AH229" s="186"/>
      <c r="AI229" s="186"/>
      <c r="AJ229" s="186"/>
      <c r="AK229" s="186"/>
      <c r="AL229" s="186"/>
      <c r="AM229" s="186"/>
      <c r="AN229" s="186"/>
      <c r="AO229" s="187"/>
      <c r="AP229" s="186"/>
    </row>
    <row r="230" spans="1:42" s="361" customFormat="1" x14ac:dyDescent="0.25">
      <c r="A230" s="186"/>
      <c r="B230" s="43"/>
      <c r="C230" s="186"/>
      <c r="D230" s="186"/>
      <c r="E230" s="186"/>
      <c r="F230" s="186"/>
      <c r="G230" s="186"/>
      <c r="H230" s="186"/>
      <c r="I230" s="186"/>
      <c r="J230" s="186"/>
      <c r="K230" s="186"/>
      <c r="L230" s="186"/>
      <c r="M230" s="157"/>
      <c r="N230" s="186"/>
      <c r="O230" s="186"/>
      <c r="P230" s="186"/>
      <c r="Q230" s="186"/>
      <c r="R230" s="186"/>
      <c r="S230" s="186"/>
      <c r="T230" s="186"/>
      <c r="U230" s="186"/>
      <c r="V230" s="186"/>
      <c r="W230" s="186"/>
      <c r="X230" s="186"/>
      <c r="Y230" s="186"/>
      <c r="Z230" s="186"/>
      <c r="AA230" s="25"/>
      <c r="AB230" s="187"/>
      <c r="AC230" s="186"/>
      <c r="AD230" s="186"/>
      <c r="AE230" s="186"/>
      <c r="AF230" s="186"/>
      <c r="AG230" s="186"/>
      <c r="AH230" s="186"/>
      <c r="AI230" s="186"/>
      <c r="AJ230" s="186"/>
      <c r="AK230" s="186"/>
      <c r="AL230" s="186"/>
      <c r="AM230" s="186"/>
      <c r="AN230" s="186"/>
      <c r="AO230" s="187"/>
      <c r="AP230" s="186"/>
    </row>
    <row r="231" spans="1:42" s="361" customFormat="1" x14ac:dyDescent="0.25">
      <c r="A231" s="186"/>
      <c r="B231" s="43"/>
      <c r="C231" s="186"/>
      <c r="D231" s="186"/>
      <c r="E231" s="186"/>
      <c r="F231" s="186"/>
      <c r="G231" s="186"/>
      <c r="H231" s="186"/>
      <c r="I231" s="186"/>
      <c r="J231" s="186"/>
      <c r="K231" s="186"/>
      <c r="L231" s="186"/>
      <c r="M231" s="157"/>
      <c r="N231" s="186"/>
      <c r="O231" s="186"/>
      <c r="P231" s="186"/>
      <c r="Q231" s="186"/>
      <c r="R231" s="186"/>
      <c r="S231" s="186"/>
      <c r="T231" s="186"/>
      <c r="U231" s="186"/>
      <c r="V231" s="186"/>
      <c r="W231" s="186"/>
      <c r="X231" s="186"/>
      <c r="Y231" s="186"/>
      <c r="Z231" s="186"/>
      <c r="AA231" s="25"/>
      <c r="AB231" s="187"/>
      <c r="AC231" s="186"/>
      <c r="AD231" s="186"/>
      <c r="AE231" s="186"/>
      <c r="AF231" s="186"/>
      <c r="AG231" s="186"/>
      <c r="AH231" s="186"/>
      <c r="AI231" s="186"/>
      <c r="AJ231" s="186"/>
      <c r="AK231" s="186"/>
      <c r="AL231" s="186"/>
      <c r="AM231" s="186"/>
      <c r="AN231" s="186"/>
      <c r="AO231" s="187"/>
      <c r="AP231" s="186"/>
    </row>
    <row r="232" spans="1:42" x14ac:dyDescent="0.25">
      <c r="AA232" s="25"/>
      <c r="AB232" s="187"/>
      <c r="AO232" s="187"/>
    </row>
    <row r="233" spans="1:42" x14ac:dyDescent="0.25">
      <c r="AA233" s="25"/>
      <c r="AB233" s="187"/>
      <c r="AO233" s="187"/>
    </row>
    <row r="234" spans="1:42" x14ac:dyDescent="0.25">
      <c r="AA234" s="25"/>
      <c r="AB234" s="187"/>
      <c r="AO234" s="187"/>
    </row>
    <row r="235" spans="1:42" x14ac:dyDescent="0.25">
      <c r="AA235" s="25"/>
      <c r="AB235" s="187"/>
      <c r="AO235" s="187"/>
    </row>
    <row r="236" spans="1:42" x14ac:dyDescent="0.25">
      <c r="AA236" s="25"/>
      <c r="AB236" s="187"/>
      <c r="AO236" s="187"/>
    </row>
    <row r="237" spans="1:42" x14ac:dyDescent="0.25">
      <c r="AA237" s="25"/>
      <c r="AB237" s="187"/>
      <c r="AO237" s="187"/>
    </row>
    <row r="238" spans="1:42" x14ac:dyDescent="0.25">
      <c r="AA238" s="25"/>
      <c r="AB238" s="187"/>
      <c r="AO238" s="187"/>
    </row>
    <row r="239" spans="1:42" x14ac:dyDescent="0.25">
      <c r="AA239" s="25"/>
      <c r="AB239" s="187"/>
      <c r="AO239" s="187"/>
    </row>
    <row r="240" spans="1:42" x14ac:dyDescent="0.25">
      <c r="AA240" s="25"/>
      <c r="AB240" s="187"/>
      <c r="AO240" s="187"/>
    </row>
    <row r="241" spans="27:41" x14ac:dyDescent="0.25">
      <c r="AA241" s="25"/>
      <c r="AB241" s="187"/>
      <c r="AO241" s="187"/>
    </row>
    <row r="242" spans="27:41" x14ac:dyDescent="0.25">
      <c r="AA242" s="25"/>
      <c r="AB242" s="187"/>
      <c r="AO242" s="187"/>
    </row>
    <row r="243" spans="27:41" x14ac:dyDescent="0.25">
      <c r="AA243" s="25"/>
      <c r="AB243" s="187"/>
      <c r="AO243" s="187"/>
    </row>
    <row r="244" spans="27:41" x14ac:dyDescent="0.25">
      <c r="AA244" s="25"/>
      <c r="AB244" s="187"/>
      <c r="AO244" s="187"/>
    </row>
    <row r="245" spans="27:41" x14ac:dyDescent="0.25">
      <c r="AA245" s="25"/>
      <c r="AB245" s="187"/>
      <c r="AO245" s="187"/>
    </row>
    <row r="246" spans="27:41" x14ac:dyDescent="0.25">
      <c r="AA246" s="25"/>
      <c r="AB246" s="187"/>
      <c r="AO246" s="187"/>
    </row>
    <row r="247" spans="27:41" x14ac:dyDescent="0.25">
      <c r="AA247" s="25"/>
      <c r="AB247" s="187"/>
      <c r="AO247" s="187"/>
    </row>
    <row r="248" spans="27:41" x14ac:dyDescent="0.25">
      <c r="AA248" s="25"/>
      <c r="AB248" s="187"/>
      <c r="AO248" s="187"/>
    </row>
    <row r="249" spans="27:41" x14ac:dyDescent="0.25">
      <c r="AA249" s="25"/>
      <c r="AB249" s="187"/>
      <c r="AO249" s="187"/>
    </row>
    <row r="250" spans="27:41" x14ac:dyDescent="0.25">
      <c r="AA250" s="25"/>
      <c r="AB250" s="187"/>
      <c r="AO250" s="187"/>
    </row>
    <row r="251" spans="27:41" x14ac:dyDescent="0.25">
      <c r="AA251" s="25"/>
      <c r="AB251" s="187"/>
      <c r="AO251" s="187"/>
    </row>
    <row r="252" spans="27:41" x14ac:dyDescent="0.25">
      <c r="AA252" s="25"/>
      <c r="AB252" s="187"/>
      <c r="AO252" s="187"/>
    </row>
    <row r="253" spans="27:41" x14ac:dyDescent="0.25">
      <c r="AA253" s="25"/>
      <c r="AB253" s="187"/>
      <c r="AO253" s="187"/>
    </row>
    <row r="254" spans="27:41" x14ac:dyDescent="0.25">
      <c r="AA254" s="25"/>
      <c r="AB254" s="187"/>
      <c r="AO254" s="187"/>
    </row>
    <row r="255" spans="27:41" x14ac:dyDescent="0.25">
      <c r="AA255" s="25"/>
      <c r="AB255" s="187"/>
      <c r="AO255" s="187"/>
    </row>
    <row r="256" spans="27:41" x14ac:dyDescent="0.25">
      <c r="AA256" s="25"/>
      <c r="AB256" s="187"/>
      <c r="AO256" s="187"/>
    </row>
    <row r="257" spans="27:41" x14ac:dyDescent="0.25">
      <c r="AA257" s="25"/>
      <c r="AB257" s="187"/>
      <c r="AO257" s="187"/>
    </row>
    <row r="258" spans="27:41" x14ac:dyDescent="0.25">
      <c r="AA258" s="25"/>
      <c r="AB258" s="187"/>
      <c r="AO258" s="187"/>
    </row>
    <row r="259" spans="27:41" x14ac:dyDescent="0.25">
      <c r="AA259" s="25"/>
      <c r="AB259" s="187"/>
      <c r="AO259" s="187"/>
    </row>
    <row r="260" spans="27:41" x14ac:dyDescent="0.25">
      <c r="AA260" s="25"/>
      <c r="AB260" s="187"/>
      <c r="AO260" s="187"/>
    </row>
    <row r="261" spans="27:41" x14ac:dyDescent="0.25">
      <c r="AA261" s="25"/>
      <c r="AB261" s="187"/>
      <c r="AO261" s="187"/>
    </row>
    <row r="262" spans="27:41" x14ac:dyDescent="0.25">
      <c r="AA262" s="25"/>
      <c r="AB262" s="187"/>
      <c r="AO262" s="187"/>
    </row>
    <row r="263" spans="27:41" x14ac:dyDescent="0.25">
      <c r="AA263" s="25"/>
      <c r="AB263" s="187"/>
      <c r="AO263" s="187"/>
    </row>
    <row r="264" spans="27:41" x14ac:dyDescent="0.25">
      <c r="AA264" s="25"/>
      <c r="AB264" s="187"/>
      <c r="AO264" s="187"/>
    </row>
    <row r="265" spans="27:41" x14ac:dyDescent="0.25">
      <c r="AA265" s="25"/>
      <c r="AB265" s="187"/>
      <c r="AO265" s="187"/>
    </row>
    <row r="266" spans="27:41" x14ac:dyDescent="0.25">
      <c r="AA266" s="25"/>
      <c r="AB266" s="187"/>
      <c r="AO266" s="187"/>
    </row>
    <row r="267" spans="27:41" x14ac:dyDescent="0.25">
      <c r="AA267" s="25"/>
      <c r="AB267" s="187"/>
      <c r="AO267" s="187"/>
    </row>
    <row r="268" spans="27:41" x14ac:dyDescent="0.25">
      <c r="AA268" s="25"/>
      <c r="AB268" s="187"/>
      <c r="AO268" s="187"/>
    </row>
    <row r="269" spans="27:41" x14ac:dyDescent="0.25">
      <c r="AA269" s="25"/>
      <c r="AB269" s="187"/>
      <c r="AO269" s="187"/>
    </row>
    <row r="270" spans="27:41" x14ac:dyDescent="0.25">
      <c r="AA270" s="25"/>
      <c r="AB270" s="187"/>
      <c r="AO270" s="187"/>
    </row>
    <row r="271" spans="27:41" x14ac:dyDescent="0.25">
      <c r="AA271" s="25"/>
      <c r="AB271" s="187"/>
      <c r="AO271" s="187"/>
    </row>
    <row r="272" spans="27:41" x14ac:dyDescent="0.25">
      <c r="AA272" s="25"/>
      <c r="AB272" s="187"/>
      <c r="AO272" s="187"/>
    </row>
    <row r="273" spans="1:42" x14ac:dyDescent="0.25">
      <c r="AA273" s="25"/>
      <c r="AB273" s="187"/>
      <c r="AO273" s="187"/>
    </row>
    <row r="274" spans="1:42" x14ac:dyDescent="0.25">
      <c r="AA274" s="25"/>
      <c r="AB274" s="187"/>
      <c r="AO274" s="187"/>
    </row>
    <row r="275" spans="1:42" x14ac:dyDescent="0.25">
      <c r="AA275" s="25"/>
      <c r="AB275" s="187"/>
      <c r="AO275" s="187"/>
    </row>
    <row r="276" spans="1:42" x14ac:dyDescent="0.25">
      <c r="AA276" s="25"/>
      <c r="AB276" s="187"/>
      <c r="AO276" s="187"/>
    </row>
    <row r="277" spans="1:42" x14ac:dyDescent="0.25">
      <c r="AA277" s="25"/>
      <c r="AB277" s="187"/>
      <c r="AO277" s="187"/>
    </row>
    <row r="278" spans="1:42" x14ac:dyDescent="0.25">
      <c r="AA278" s="25"/>
      <c r="AB278" s="187"/>
      <c r="AO278" s="187"/>
    </row>
    <row r="279" spans="1:42" x14ac:dyDescent="0.25">
      <c r="AA279" s="25"/>
      <c r="AB279" s="187"/>
      <c r="AO279" s="187"/>
    </row>
    <row r="280" spans="1:42" s="361" customFormat="1" x14ac:dyDescent="0.25">
      <c r="A280" s="186"/>
      <c r="B280" s="43"/>
      <c r="C280" s="186"/>
      <c r="D280" s="186"/>
      <c r="E280" s="186"/>
      <c r="F280" s="186"/>
      <c r="G280" s="186"/>
      <c r="H280" s="186"/>
      <c r="I280" s="186"/>
      <c r="J280" s="186"/>
      <c r="K280" s="186"/>
      <c r="L280" s="186"/>
      <c r="M280" s="157"/>
      <c r="N280" s="186"/>
      <c r="O280" s="186"/>
      <c r="P280" s="186"/>
      <c r="Q280" s="186"/>
      <c r="R280" s="186"/>
      <c r="S280" s="186"/>
      <c r="T280" s="186"/>
      <c r="U280" s="186"/>
      <c r="V280" s="186"/>
      <c r="W280" s="186"/>
      <c r="X280" s="186"/>
      <c r="Y280" s="186"/>
      <c r="Z280" s="186"/>
      <c r="AA280" s="25"/>
      <c r="AB280" s="187"/>
      <c r="AC280" s="186"/>
      <c r="AD280" s="186"/>
      <c r="AE280" s="186"/>
      <c r="AF280" s="186"/>
      <c r="AG280" s="186"/>
      <c r="AH280" s="186"/>
      <c r="AI280" s="186"/>
      <c r="AJ280" s="186"/>
      <c r="AK280" s="186"/>
      <c r="AL280" s="186"/>
      <c r="AM280" s="186"/>
      <c r="AN280" s="186"/>
      <c r="AO280" s="187"/>
      <c r="AP280" s="186"/>
    </row>
    <row r="281" spans="1:42" s="361" customFormat="1" x14ac:dyDescent="0.25">
      <c r="A281" s="186"/>
      <c r="B281" s="43"/>
      <c r="C281" s="186"/>
      <c r="D281" s="186"/>
      <c r="E281" s="186"/>
      <c r="F281" s="186"/>
      <c r="G281" s="186"/>
      <c r="H281" s="186"/>
      <c r="I281" s="186"/>
      <c r="J281" s="186"/>
      <c r="K281" s="186"/>
      <c r="L281" s="186"/>
      <c r="M281" s="157"/>
      <c r="N281" s="186"/>
      <c r="O281" s="186"/>
      <c r="P281" s="186"/>
      <c r="Q281" s="186"/>
      <c r="R281" s="186"/>
      <c r="S281" s="186"/>
      <c r="T281" s="186"/>
      <c r="U281" s="186"/>
      <c r="V281" s="186"/>
      <c r="W281" s="186"/>
      <c r="X281" s="186"/>
      <c r="Y281" s="186"/>
      <c r="Z281" s="186"/>
      <c r="AA281" s="25"/>
      <c r="AB281" s="187"/>
      <c r="AC281" s="186"/>
      <c r="AD281" s="186"/>
      <c r="AE281" s="186"/>
      <c r="AF281" s="186"/>
      <c r="AG281" s="186"/>
      <c r="AH281" s="186"/>
      <c r="AI281" s="186"/>
      <c r="AJ281" s="186"/>
      <c r="AK281" s="186"/>
      <c r="AL281" s="186"/>
      <c r="AM281" s="186"/>
      <c r="AN281" s="186"/>
      <c r="AO281" s="187"/>
      <c r="AP281" s="186"/>
    </row>
    <row r="282" spans="1:42" s="361" customFormat="1" x14ac:dyDescent="0.25">
      <c r="A282" s="186"/>
      <c r="B282" s="43"/>
      <c r="C282" s="186"/>
      <c r="D282" s="186"/>
      <c r="E282" s="186"/>
      <c r="F282" s="186"/>
      <c r="G282" s="186"/>
      <c r="H282" s="186"/>
      <c r="I282" s="186"/>
      <c r="J282" s="186"/>
      <c r="K282" s="186"/>
      <c r="L282" s="186"/>
      <c r="M282" s="157"/>
      <c r="N282" s="186"/>
      <c r="O282" s="186"/>
      <c r="P282" s="186"/>
      <c r="Q282" s="186"/>
      <c r="R282" s="186"/>
      <c r="S282" s="186"/>
      <c r="T282" s="186"/>
      <c r="U282" s="186"/>
      <c r="V282" s="186"/>
      <c r="W282" s="186"/>
      <c r="X282" s="186"/>
      <c r="Y282" s="186"/>
      <c r="Z282" s="186"/>
      <c r="AA282" s="25"/>
      <c r="AB282" s="187"/>
      <c r="AC282" s="186"/>
      <c r="AD282" s="186"/>
      <c r="AE282" s="186"/>
      <c r="AF282" s="186"/>
      <c r="AG282" s="186"/>
      <c r="AH282" s="186"/>
      <c r="AI282" s="186"/>
      <c r="AJ282" s="186"/>
      <c r="AK282" s="186"/>
      <c r="AL282" s="186"/>
      <c r="AM282" s="186"/>
      <c r="AN282" s="186"/>
      <c r="AO282" s="187"/>
      <c r="AP282" s="186"/>
    </row>
    <row r="283" spans="1:42" s="361" customFormat="1" x14ac:dyDescent="0.25">
      <c r="A283" s="186"/>
      <c r="B283" s="43"/>
      <c r="C283" s="186"/>
      <c r="D283" s="186"/>
      <c r="E283" s="186"/>
      <c r="F283" s="186"/>
      <c r="G283" s="186"/>
      <c r="H283" s="186"/>
      <c r="I283" s="186"/>
      <c r="J283" s="186"/>
      <c r="K283" s="186"/>
      <c r="L283" s="186"/>
      <c r="M283" s="157"/>
      <c r="N283" s="186"/>
      <c r="O283" s="186"/>
      <c r="P283" s="186"/>
      <c r="Q283" s="186"/>
      <c r="R283" s="186"/>
      <c r="S283" s="186"/>
      <c r="T283" s="186"/>
      <c r="U283" s="186"/>
      <c r="V283" s="186"/>
      <c r="W283" s="186"/>
      <c r="X283" s="186"/>
      <c r="Y283" s="186"/>
      <c r="Z283" s="186"/>
      <c r="AA283" s="25"/>
      <c r="AB283" s="187"/>
      <c r="AC283" s="186"/>
      <c r="AD283" s="186"/>
      <c r="AE283" s="186"/>
      <c r="AF283" s="186"/>
      <c r="AG283" s="186"/>
      <c r="AH283" s="186"/>
      <c r="AI283" s="186"/>
      <c r="AJ283" s="186"/>
      <c r="AK283" s="186"/>
      <c r="AL283" s="186"/>
      <c r="AM283" s="186"/>
      <c r="AN283" s="186"/>
      <c r="AO283" s="187"/>
      <c r="AP283" s="186"/>
    </row>
    <row r="284" spans="1:42" s="361" customFormat="1" x14ac:dyDescent="0.25">
      <c r="A284" s="186"/>
      <c r="B284" s="43"/>
      <c r="C284" s="186"/>
      <c r="D284" s="186"/>
      <c r="E284" s="186"/>
      <c r="F284" s="186"/>
      <c r="G284" s="186"/>
      <c r="H284" s="186"/>
      <c r="I284" s="186"/>
      <c r="J284" s="186"/>
      <c r="K284" s="186"/>
      <c r="L284" s="186"/>
      <c r="M284" s="157"/>
      <c r="N284" s="186"/>
      <c r="O284" s="186"/>
      <c r="P284" s="186"/>
      <c r="Q284" s="186"/>
      <c r="R284" s="186"/>
      <c r="S284" s="186"/>
      <c r="T284" s="186"/>
      <c r="U284" s="186"/>
      <c r="V284" s="186"/>
      <c r="W284" s="186"/>
      <c r="X284" s="186"/>
      <c r="Y284" s="186"/>
      <c r="Z284" s="186"/>
      <c r="AA284" s="25"/>
      <c r="AB284" s="187"/>
      <c r="AC284" s="186"/>
      <c r="AD284" s="186"/>
      <c r="AE284" s="186"/>
      <c r="AF284" s="186"/>
      <c r="AG284" s="186"/>
      <c r="AH284" s="186"/>
      <c r="AI284" s="186"/>
      <c r="AJ284" s="186"/>
      <c r="AK284" s="186"/>
      <c r="AL284" s="186"/>
      <c r="AM284" s="186"/>
      <c r="AN284" s="186"/>
      <c r="AO284" s="187"/>
      <c r="AP284" s="186"/>
    </row>
    <row r="285" spans="1:42" s="361" customFormat="1" x14ac:dyDescent="0.25">
      <c r="A285" s="186"/>
      <c r="B285" s="43"/>
      <c r="C285" s="186"/>
      <c r="D285" s="186"/>
      <c r="E285" s="186"/>
      <c r="F285" s="186"/>
      <c r="G285" s="186"/>
      <c r="H285" s="186"/>
      <c r="I285" s="186"/>
      <c r="J285" s="186"/>
      <c r="K285" s="186"/>
      <c r="L285" s="186"/>
      <c r="M285" s="157"/>
      <c r="N285" s="186"/>
      <c r="O285" s="186"/>
      <c r="P285" s="186"/>
      <c r="Q285" s="186"/>
      <c r="R285" s="186"/>
      <c r="S285" s="186"/>
      <c r="T285" s="186"/>
      <c r="U285" s="186"/>
      <c r="V285" s="186"/>
      <c r="W285" s="186"/>
      <c r="X285" s="186"/>
      <c r="Y285" s="186"/>
      <c r="Z285" s="186"/>
      <c r="AA285" s="25"/>
      <c r="AB285" s="187"/>
      <c r="AC285" s="186"/>
      <c r="AD285" s="186"/>
      <c r="AE285" s="186"/>
      <c r="AF285" s="186"/>
      <c r="AG285" s="186"/>
      <c r="AH285" s="186"/>
      <c r="AI285" s="186"/>
      <c r="AJ285" s="186"/>
      <c r="AK285" s="186"/>
      <c r="AL285" s="186"/>
      <c r="AM285" s="186"/>
      <c r="AN285" s="186"/>
      <c r="AO285" s="187"/>
      <c r="AP285" s="186"/>
    </row>
    <row r="286" spans="1:42" s="361" customFormat="1" x14ac:dyDescent="0.25">
      <c r="A286" s="186"/>
      <c r="B286" s="43"/>
      <c r="C286" s="186"/>
      <c r="D286" s="186"/>
      <c r="E286" s="186"/>
      <c r="F286" s="186"/>
      <c r="G286" s="186"/>
      <c r="H286" s="186"/>
      <c r="I286" s="186"/>
      <c r="J286" s="186"/>
      <c r="K286" s="186"/>
      <c r="L286" s="186"/>
      <c r="M286" s="157"/>
      <c r="N286" s="186"/>
      <c r="O286" s="186"/>
      <c r="P286" s="186"/>
      <c r="Q286" s="186"/>
      <c r="R286" s="186"/>
      <c r="S286" s="186"/>
      <c r="T286" s="186"/>
      <c r="U286" s="186"/>
      <c r="V286" s="186"/>
      <c r="W286" s="186"/>
      <c r="X286" s="186"/>
      <c r="Y286" s="186"/>
      <c r="Z286" s="186"/>
      <c r="AA286" s="25"/>
      <c r="AB286" s="187"/>
      <c r="AC286" s="186"/>
      <c r="AD286" s="186"/>
      <c r="AE286" s="186"/>
      <c r="AF286" s="186"/>
      <c r="AG286" s="186"/>
      <c r="AH286" s="186"/>
      <c r="AI286" s="186"/>
      <c r="AJ286" s="186"/>
      <c r="AK286" s="186"/>
      <c r="AL286" s="186"/>
      <c r="AM286" s="186"/>
      <c r="AN286" s="186"/>
      <c r="AO286" s="187"/>
      <c r="AP286" s="186"/>
    </row>
    <row r="287" spans="1:42" s="361" customFormat="1" x14ac:dyDescent="0.25">
      <c r="A287" s="186"/>
      <c r="B287" s="43"/>
      <c r="C287" s="186"/>
      <c r="D287" s="186"/>
      <c r="E287" s="186"/>
      <c r="F287" s="186"/>
      <c r="G287" s="186"/>
      <c r="H287" s="186"/>
      <c r="I287" s="186"/>
      <c r="J287" s="186"/>
      <c r="K287" s="186"/>
      <c r="L287" s="186"/>
      <c r="M287" s="157"/>
      <c r="N287" s="186"/>
      <c r="O287" s="186"/>
      <c r="P287" s="186"/>
      <c r="Q287" s="186"/>
      <c r="R287" s="186"/>
      <c r="S287" s="186"/>
      <c r="T287" s="186"/>
      <c r="U287" s="186"/>
      <c r="V287" s="186"/>
      <c r="W287" s="186"/>
      <c r="X287" s="186"/>
      <c r="Y287" s="186"/>
      <c r="Z287" s="186"/>
      <c r="AA287" s="25"/>
      <c r="AB287" s="187"/>
      <c r="AC287" s="186"/>
      <c r="AD287" s="186"/>
      <c r="AE287" s="186"/>
      <c r="AF287" s="186"/>
      <c r="AG287" s="186"/>
      <c r="AH287" s="186"/>
      <c r="AI287" s="186"/>
      <c r="AJ287" s="186"/>
      <c r="AK287" s="186"/>
      <c r="AL287" s="186"/>
      <c r="AM287" s="186"/>
      <c r="AN287" s="186"/>
      <c r="AO287" s="187"/>
      <c r="AP287" s="186"/>
    </row>
    <row r="288" spans="1:42" s="361" customFormat="1" x14ac:dyDescent="0.25">
      <c r="A288" s="186"/>
      <c r="B288" s="43"/>
      <c r="C288" s="186"/>
      <c r="D288" s="186"/>
      <c r="E288" s="186"/>
      <c r="F288" s="186"/>
      <c r="G288" s="186"/>
      <c r="H288" s="186"/>
      <c r="I288" s="186"/>
      <c r="J288" s="186"/>
      <c r="K288" s="186"/>
      <c r="L288" s="186"/>
      <c r="M288" s="157"/>
      <c r="N288" s="186"/>
      <c r="O288" s="186"/>
      <c r="P288" s="186"/>
      <c r="Q288" s="186"/>
      <c r="R288" s="186"/>
      <c r="S288" s="186"/>
      <c r="T288" s="186"/>
      <c r="U288" s="186"/>
      <c r="V288" s="186"/>
      <c r="W288" s="186"/>
      <c r="X288" s="186"/>
      <c r="Y288" s="186"/>
      <c r="Z288" s="186"/>
      <c r="AA288" s="25"/>
      <c r="AB288" s="187"/>
      <c r="AC288" s="186"/>
      <c r="AD288" s="186"/>
      <c r="AE288" s="186"/>
      <c r="AF288" s="186"/>
      <c r="AG288" s="186"/>
      <c r="AH288" s="186"/>
      <c r="AI288" s="186"/>
      <c r="AJ288" s="186"/>
      <c r="AK288" s="186"/>
      <c r="AL288" s="186"/>
      <c r="AM288" s="186"/>
      <c r="AN288" s="186"/>
      <c r="AO288" s="187"/>
      <c r="AP288" s="186"/>
    </row>
    <row r="289" spans="1:43" s="361" customFormat="1" x14ac:dyDescent="0.25">
      <c r="A289" s="186"/>
      <c r="B289" s="43"/>
      <c r="C289" s="186"/>
      <c r="D289" s="186"/>
      <c r="E289" s="186"/>
      <c r="F289" s="186"/>
      <c r="G289" s="186"/>
      <c r="H289" s="186"/>
      <c r="I289" s="186"/>
      <c r="J289" s="186"/>
      <c r="K289" s="186"/>
      <c r="L289" s="186"/>
      <c r="M289" s="157"/>
      <c r="N289" s="186"/>
      <c r="O289" s="186"/>
      <c r="P289" s="186"/>
      <c r="Q289" s="186"/>
      <c r="R289" s="186"/>
      <c r="S289" s="186"/>
      <c r="T289" s="186"/>
      <c r="U289" s="186"/>
      <c r="V289" s="186"/>
      <c r="W289" s="186"/>
      <c r="X289" s="186"/>
      <c r="Y289" s="186"/>
      <c r="Z289" s="186"/>
      <c r="AA289" s="25"/>
      <c r="AB289" s="187"/>
      <c r="AC289" s="186"/>
      <c r="AD289" s="186"/>
      <c r="AE289" s="186"/>
      <c r="AF289" s="186"/>
      <c r="AG289" s="186"/>
      <c r="AH289" s="186"/>
      <c r="AI289" s="186"/>
      <c r="AJ289" s="186"/>
      <c r="AK289" s="186"/>
      <c r="AL289" s="186"/>
      <c r="AM289" s="186"/>
      <c r="AN289" s="186"/>
      <c r="AO289" s="187"/>
      <c r="AP289" s="186"/>
    </row>
    <row r="290" spans="1:43" s="361" customFormat="1" x14ac:dyDescent="0.25">
      <c r="A290" s="186"/>
      <c r="B290" s="43"/>
      <c r="C290" s="186"/>
      <c r="D290" s="186"/>
      <c r="E290" s="186"/>
      <c r="F290" s="186"/>
      <c r="G290" s="186"/>
      <c r="H290" s="186"/>
      <c r="I290" s="186"/>
      <c r="J290" s="186"/>
      <c r="K290" s="186"/>
      <c r="L290" s="186"/>
      <c r="M290" s="157"/>
      <c r="N290" s="186"/>
      <c r="O290" s="186"/>
      <c r="P290" s="186"/>
      <c r="Q290" s="186"/>
      <c r="R290" s="186"/>
      <c r="S290" s="186"/>
      <c r="T290" s="186"/>
      <c r="U290" s="186"/>
      <c r="V290" s="186"/>
      <c r="W290" s="186"/>
      <c r="X290" s="186"/>
      <c r="Y290" s="186"/>
      <c r="Z290" s="186"/>
      <c r="AA290" s="25"/>
      <c r="AB290" s="187"/>
      <c r="AC290" s="186"/>
      <c r="AD290" s="186"/>
      <c r="AE290" s="186"/>
      <c r="AF290" s="186"/>
      <c r="AG290" s="186"/>
      <c r="AH290" s="186"/>
      <c r="AI290" s="186"/>
      <c r="AJ290" s="186"/>
      <c r="AK290" s="186"/>
      <c r="AL290" s="186"/>
      <c r="AM290" s="186"/>
      <c r="AN290" s="186"/>
      <c r="AO290" s="187"/>
      <c r="AP290" s="186"/>
    </row>
    <row r="291" spans="1:43" s="361" customFormat="1" x14ac:dyDescent="0.25">
      <c r="A291" s="186"/>
      <c r="B291" s="43"/>
      <c r="C291" s="186"/>
      <c r="D291" s="186"/>
      <c r="E291" s="186"/>
      <c r="F291" s="186"/>
      <c r="G291" s="186"/>
      <c r="H291" s="186"/>
      <c r="I291" s="186"/>
      <c r="J291" s="186"/>
      <c r="K291" s="186"/>
      <c r="L291" s="186"/>
      <c r="M291" s="157"/>
      <c r="N291" s="186"/>
      <c r="O291" s="186"/>
      <c r="P291" s="186"/>
      <c r="Q291" s="186"/>
      <c r="R291" s="186"/>
      <c r="S291" s="186"/>
      <c r="T291" s="186"/>
      <c r="U291" s="186"/>
      <c r="V291" s="186"/>
      <c r="W291" s="186"/>
      <c r="X291" s="186"/>
      <c r="Y291" s="186"/>
      <c r="Z291" s="186"/>
      <c r="AA291" s="25"/>
      <c r="AB291" s="187"/>
      <c r="AC291" s="186"/>
      <c r="AD291" s="186"/>
      <c r="AE291" s="186"/>
      <c r="AF291" s="186"/>
      <c r="AG291" s="186"/>
      <c r="AH291" s="186"/>
      <c r="AI291" s="186"/>
      <c r="AJ291" s="186"/>
      <c r="AK291" s="186"/>
      <c r="AL291" s="186"/>
      <c r="AM291" s="186"/>
      <c r="AN291" s="186"/>
      <c r="AO291" s="187"/>
      <c r="AP291" s="186"/>
    </row>
    <row r="292" spans="1:43" s="361" customFormat="1" x14ac:dyDescent="0.25">
      <c r="A292" s="186"/>
      <c r="B292" s="43"/>
      <c r="C292" s="186"/>
      <c r="D292" s="186"/>
      <c r="E292" s="186"/>
      <c r="F292" s="186"/>
      <c r="G292" s="186"/>
      <c r="H292" s="186"/>
      <c r="I292" s="186"/>
      <c r="J292" s="186"/>
      <c r="K292" s="186"/>
      <c r="L292" s="186"/>
      <c r="M292" s="157"/>
      <c r="N292" s="186"/>
      <c r="O292" s="186"/>
      <c r="P292" s="186"/>
      <c r="Q292" s="186"/>
      <c r="R292" s="186"/>
      <c r="S292" s="186"/>
      <c r="T292" s="186"/>
      <c r="U292" s="186"/>
      <c r="V292" s="186"/>
      <c r="W292" s="186"/>
      <c r="X292" s="186"/>
      <c r="Y292" s="186"/>
      <c r="Z292" s="186"/>
      <c r="AA292" s="25"/>
      <c r="AB292" s="187"/>
      <c r="AC292" s="186"/>
      <c r="AD292" s="186"/>
      <c r="AE292" s="186"/>
      <c r="AF292" s="186"/>
      <c r="AG292" s="186"/>
      <c r="AH292" s="186"/>
      <c r="AI292" s="186"/>
      <c r="AJ292" s="186"/>
      <c r="AK292" s="186"/>
      <c r="AL292" s="186"/>
      <c r="AM292" s="186"/>
      <c r="AN292" s="186"/>
      <c r="AO292" s="187"/>
      <c r="AP292" s="186"/>
    </row>
    <row r="293" spans="1:43" s="361" customFormat="1" x14ac:dyDescent="0.25">
      <c r="A293" s="186"/>
      <c r="B293" s="43"/>
      <c r="C293" s="186"/>
      <c r="D293" s="186"/>
      <c r="E293" s="186"/>
      <c r="F293" s="186"/>
      <c r="G293" s="186"/>
      <c r="H293" s="186"/>
      <c r="I293" s="186"/>
      <c r="J293" s="186"/>
      <c r="K293" s="186"/>
      <c r="L293" s="186"/>
      <c r="M293" s="157"/>
      <c r="N293" s="186"/>
      <c r="O293" s="186"/>
      <c r="P293" s="186"/>
      <c r="Q293" s="186"/>
      <c r="R293" s="186"/>
      <c r="S293" s="186"/>
      <c r="T293" s="186"/>
      <c r="U293" s="186"/>
      <c r="V293" s="186"/>
      <c r="W293" s="186"/>
      <c r="X293" s="186"/>
      <c r="Y293" s="186"/>
      <c r="Z293" s="186"/>
      <c r="AA293" s="25"/>
      <c r="AB293" s="187"/>
      <c r="AC293" s="186"/>
      <c r="AD293" s="186"/>
      <c r="AE293" s="186"/>
      <c r="AF293" s="186"/>
      <c r="AG293" s="186"/>
      <c r="AH293" s="186"/>
      <c r="AI293" s="186"/>
      <c r="AJ293" s="186"/>
      <c r="AK293" s="186"/>
      <c r="AL293" s="186"/>
      <c r="AM293" s="186"/>
      <c r="AN293" s="186"/>
      <c r="AO293" s="187"/>
      <c r="AP293" s="186"/>
    </row>
    <row r="294" spans="1:43" s="361" customFormat="1" x14ac:dyDescent="0.25">
      <c r="A294" s="186"/>
      <c r="B294" s="43"/>
      <c r="C294" s="186"/>
      <c r="D294" s="186"/>
      <c r="E294" s="186"/>
      <c r="F294" s="186"/>
      <c r="G294" s="186"/>
      <c r="H294" s="186"/>
      <c r="I294" s="186"/>
      <c r="J294" s="186"/>
      <c r="K294" s="186"/>
      <c r="L294" s="186"/>
      <c r="M294" s="157"/>
      <c r="N294" s="186"/>
      <c r="O294" s="186"/>
      <c r="P294" s="186"/>
      <c r="Q294" s="186"/>
      <c r="R294" s="186"/>
      <c r="S294" s="186"/>
      <c r="T294" s="186"/>
      <c r="U294" s="186"/>
      <c r="V294" s="186"/>
      <c r="W294" s="186"/>
      <c r="X294" s="186"/>
      <c r="Y294" s="186"/>
      <c r="Z294" s="186"/>
      <c r="AA294" s="25"/>
      <c r="AB294" s="187"/>
      <c r="AC294" s="186"/>
      <c r="AD294" s="186"/>
      <c r="AE294" s="186"/>
      <c r="AF294" s="186"/>
      <c r="AG294" s="186"/>
      <c r="AH294" s="186"/>
      <c r="AI294" s="186"/>
      <c r="AJ294" s="186"/>
      <c r="AK294" s="186"/>
      <c r="AL294" s="186"/>
      <c r="AM294" s="186"/>
      <c r="AN294" s="186"/>
      <c r="AO294" s="187"/>
      <c r="AP294" s="186"/>
    </row>
    <row r="295" spans="1:43" s="361" customFormat="1" x14ac:dyDescent="0.25">
      <c r="A295" s="186"/>
      <c r="B295" s="43"/>
      <c r="C295" s="33"/>
      <c r="D295" s="34"/>
      <c r="E295" s="33"/>
      <c r="F295" s="34"/>
      <c r="G295" s="34"/>
      <c r="H295" s="33"/>
      <c r="I295" s="33"/>
      <c r="J295" s="34"/>
      <c r="K295" s="30"/>
      <c r="L295" s="30"/>
      <c r="M295" s="38"/>
      <c r="N295" s="31"/>
      <c r="O295" s="30"/>
      <c r="P295" s="30"/>
      <c r="Q295" s="30"/>
      <c r="R295" s="30"/>
      <c r="S295" s="30"/>
      <c r="T295" s="30"/>
      <c r="U295" s="30"/>
      <c r="V295" s="31"/>
      <c r="W295" s="30"/>
      <c r="X295" s="30"/>
      <c r="Y295" s="30"/>
      <c r="Z295" s="31"/>
      <c r="AA295" s="23"/>
      <c r="AB295" s="23"/>
      <c r="AC295" s="32"/>
      <c r="AD295" s="410"/>
      <c r="AE295" s="410"/>
      <c r="AF295" s="30"/>
      <c r="AG295" s="30"/>
      <c r="AH295" s="30"/>
      <c r="AI295" s="30"/>
      <c r="AJ295" s="30"/>
      <c r="AK295" s="30"/>
      <c r="AL295" s="30"/>
      <c r="AM295" s="30"/>
      <c r="AN295" s="30"/>
      <c r="AO295" s="23"/>
      <c r="AP295" s="32"/>
      <c r="AQ295" s="356"/>
    </row>
    <row r="296" spans="1:43" s="361" customFormat="1" x14ac:dyDescent="0.25">
      <c r="A296" s="186"/>
      <c r="B296" s="43"/>
      <c r="C296" s="33"/>
      <c r="D296" s="34"/>
      <c r="E296" s="33"/>
      <c r="F296" s="34"/>
      <c r="G296" s="34"/>
      <c r="H296" s="33"/>
      <c r="I296" s="33"/>
      <c r="J296" s="34"/>
      <c r="K296" s="30"/>
      <c r="L296" s="30"/>
      <c r="M296" s="38"/>
      <c r="N296" s="31"/>
      <c r="O296" s="30"/>
      <c r="P296" s="30"/>
      <c r="Q296" s="30"/>
      <c r="R296" s="30"/>
      <c r="S296" s="30"/>
      <c r="T296" s="30"/>
      <c r="U296" s="30"/>
      <c r="V296" s="31"/>
      <c r="W296" s="30"/>
      <c r="X296" s="30"/>
      <c r="Y296" s="30"/>
      <c r="Z296" s="31"/>
      <c r="AA296" s="23"/>
      <c r="AB296" s="23"/>
      <c r="AC296" s="32"/>
      <c r="AD296" s="410"/>
      <c r="AE296" s="410"/>
      <c r="AF296" s="30"/>
      <c r="AG296" s="30"/>
      <c r="AH296" s="30"/>
      <c r="AI296" s="30"/>
      <c r="AJ296" s="30"/>
      <c r="AK296" s="30"/>
      <c r="AL296" s="30"/>
      <c r="AM296" s="30"/>
      <c r="AN296" s="30"/>
      <c r="AO296" s="23"/>
      <c r="AP296" s="32"/>
      <c r="AQ296" s="356"/>
    </row>
    <row r="297" spans="1:43" s="361" customFormat="1" x14ac:dyDescent="0.25">
      <c r="A297" s="186"/>
      <c r="B297" s="43"/>
      <c r="C297" s="33"/>
      <c r="D297" s="34"/>
      <c r="E297" s="33"/>
      <c r="F297" s="34"/>
      <c r="G297" s="34"/>
      <c r="H297" s="33"/>
      <c r="I297" s="33"/>
      <c r="J297" s="34"/>
      <c r="K297" s="30"/>
      <c r="L297" s="30"/>
      <c r="M297" s="38"/>
      <c r="N297" s="31"/>
      <c r="O297" s="30"/>
      <c r="P297" s="30"/>
      <c r="Q297" s="30"/>
      <c r="R297" s="30"/>
      <c r="S297" s="30"/>
      <c r="T297" s="30"/>
      <c r="U297" s="30"/>
      <c r="V297" s="31"/>
      <c r="W297" s="30"/>
      <c r="X297" s="30"/>
      <c r="Y297" s="30"/>
      <c r="Z297" s="31"/>
      <c r="AA297" s="23"/>
      <c r="AB297" s="23"/>
      <c r="AC297" s="32"/>
      <c r="AD297" s="410"/>
      <c r="AE297" s="410"/>
      <c r="AF297" s="30"/>
      <c r="AG297" s="30"/>
      <c r="AH297" s="30"/>
      <c r="AI297" s="30"/>
      <c r="AJ297" s="30"/>
      <c r="AK297" s="30"/>
      <c r="AL297" s="30"/>
      <c r="AM297" s="30"/>
      <c r="AN297" s="30"/>
      <c r="AO297" s="23"/>
      <c r="AP297" s="32"/>
      <c r="AQ297" s="356"/>
    </row>
    <row r="298" spans="1:43" s="361" customFormat="1" x14ac:dyDescent="0.25">
      <c r="A298" s="186"/>
      <c r="B298" s="43"/>
      <c r="C298" s="33"/>
      <c r="D298" s="34"/>
      <c r="E298" s="33"/>
      <c r="F298" s="34"/>
      <c r="G298" s="34"/>
      <c r="H298" s="33"/>
      <c r="I298" s="33"/>
      <c r="J298" s="34"/>
      <c r="K298" s="30"/>
      <c r="L298" s="30"/>
      <c r="M298" s="38"/>
      <c r="N298" s="31"/>
      <c r="O298" s="30"/>
      <c r="P298" s="30"/>
      <c r="Q298" s="30"/>
      <c r="R298" s="30"/>
      <c r="S298" s="30"/>
      <c r="T298" s="30"/>
      <c r="U298" s="30"/>
      <c r="V298" s="31"/>
      <c r="W298" s="30"/>
      <c r="X298" s="30"/>
      <c r="Y298" s="30"/>
      <c r="Z298" s="31"/>
      <c r="AA298" s="23"/>
      <c r="AB298" s="23"/>
      <c r="AC298" s="32"/>
      <c r="AD298" s="410"/>
      <c r="AE298" s="410"/>
      <c r="AF298" s="30"/>
      <c r="AG298" s="30"/>
      <c r="AH298" s="30"/>
      <c r="AI298" s="30"/>
      <c r="AJ298" s="30"/>
      <c r="AK298" s="30"/>
      <c r="AL298" s="30"/>
      <c r="AM298" s="30"/>
      <c r="AN298" s="30"/>
      <c r="AO298" s="23"/>
      <c r="AP298" s="32"/>
      <c r="AQ298" s="356"/>
    </row>
    <row r="299" spans="1:43" s="361" customFormat="1" x14ac:dyDescent="0.25">
      <c r="A299" s="186"/>
      <c r="B299" s="43"/>
      <c r="C299" s="33"/>
      <c r="D299" s="34"/>
      <c r="E299" s="33"/>
      <c r="F299" s="34"/>
      <c r="G299" s="34"/>
      <c r="H299" s="33"/>
      <c r="I299" s="33"/>
      <c r="J299" s="34"/>
      <c r="K299" s="30"/>
      <c r="L299" s="30"/>
      <c r="M299" s="38"/>
      <c r="N299" s="31"/>
      <c r="O299" s="30"/>
      <c r="P299" s="30"/>
      <c r="Q299" s="30"/>
      <c r="R299" s="30"/>
      <c r="S299" s="30"/>
      <c r="T299" s="30"/>
      <c r="U299" s="30"/>
      <c r="V299" s="31"/>
      <c r="W299" s="30"/>
      <c r="X299" s="30"/>
      <c r="Y299" s="30"/>
      <c r="Z299" s="31"/>
      <c r="AA299" s="23"/>
      <c r="AB299" s="23"/>
      <c r="AC299" s="32"/>
      <c r="AD299" s="410"/>
      <c r="AE299" s="410"/>
      <c r="AF299" s="30"/>
      <c r="AG299" s="30"/>
      <c r="AH299" s="30"/>
      <c r="AI299" s="30"/>
      <c r="AJ299" s="30"/>
      <c r="AK299" s="30"/>
      <c r="AL299" s="30"/>
      <c r="AM299" s="30"/>
      <c r="AN299" s="30"/>
      <c r="AO299" s="23"/>
      <c r="AP299" s="32"/>
      <c r="AQ299" s="356"/>
    </row>
    <row r="300" spans="1:43" s="361" customFormat="1" x14ac:dyDescent="0.25">
      <c r="A300" s="186"/>
      <c r="B300" s="43"/>
      <c r="C300" s="33"/>
      <c r="D300" s="34"/>
      <c r="E300" s="33"/>
      <c r="F300" s="34"/>
      <c r="G300" s="34"/>
      <c r="H300" s="33"/>
      <c r="I300" s="33"/>
      <c r="J300" s="34"/>
      <c r="K300" s="30"/>
      <c r="L300" s="30"/>
      <c r="M300" s="38"/>
      <c r="N300" s="31"/>
      <c r="O300" s="30"/>
      <c r="P300" s="30"/>
      <c r="Q300" s="30"/>
      <c r="R300" s="30"/>
      <c r="S300" s="30"/>
      <c r="T300" s="30"/>
      <c r="U300" s="30"/>
      <c r="V300" s="31"/>
      <c r="W300" s="30"/>
      <c r="X300" s="30"/>
      <c r="Y300" s="30"/>
      <c r="Z300" s="31"/>
      <c r="AA300" s="23"/>
      <c r="AB300" s="23"/>
      <c r="AC300" s="32"/>
      <c r="AD300" s="410"/>
      <c r="AE300" s="410"/>
      <c r="AF300" s="30"/>
      <c r="AG300" s="30"/>
      <c r="AH300" s="30"/>
      <c r="AI300" s="30"/>
      <c r="AJ300" s="30"/>
      <c r="AK300" s="30"/>
      <c r="AL300" s="30"/>
      <c r="AM300" s="30"/>
      <c r="AN300" s="30"/>
      <c r="AO300" s="23"/>
      <c r="AP300" s="32"/>
      <c r="AQ300" s="356"/>
    </row>
    <row r="301" spans="1:43" s="361" customFormat="1" x14ac:dyDescent="0.25">
      <c r="A301" s="186"/>
      <c r="B301" s="43"/>
      <c r="C301" s="33"/>
      <c r="D301" s="34"/>
      <c r="E301" s="33"/>
      <c r="F301" s="34"/>
      <c r="G301" s="34"/>
      <c r="H301" s="33"/>
      <c r="I301" s="33"/>
      <c r="J301" s="34"/>
      <c r="K301" s="30"/>
      <c r="L301" s="30"/>
      <c r="M301" s="38"/>
      <c r="N301" s="31"/>
      <c r="O301" s="30"/>
      <c r="P301" s="30"/>
      <c r="Q301" s="30"/>
      <c r="R301" s="30"/>
      <c r="S301" s="30"/>
      <c r="T301" s="30"/>
      <c r="U301" s="30"/>
      <c r="V301" s="31"/>
      <c r="W301" s="30"/>
      <c r="X301" s="30"/>
      <c r="Y301" s="30"/>
      <c r="Z301" s="31"/>
      <c r="AA301" s="23"/>
      <c r="AB301" s="23"/>
      <c r="AC301" s="32"/>
      <c r="AD301" s="410"/>
      <c r="AE301" s="410"/>
      <c r="AF301" s="30"/>
      <c r="AG301" s="30"/>
      <c r="AH301" s="30"/>
      <c r="AI301" s="30"/>
      <c r="AJ301" s="30"/>
      <c r="AK301" s="30"/>
      <c r="AL301" s="30"/>
      <c r="AM301" s="30"/>
      <c r="AN301" s="30"/>
      <c r="AO301" s="23"/>
      <c r="AP301" s="32"/>
      <c r="AQ301" s="356"/>
    </row>
    <row r="302" spans="1:43" s="361" customFormat="1" x14ac:dyDescent="0.25">
      <c r="A302" s="186"/>
      <c r="B302" s="43"/>
      <c r="C302" s="33"/>
      <c r="D302" s="34"/>
      <c r="E302" s="33"/>
      <c r="F302" s="34"/>
      <c r="G302" s="34"/>
      <c r="H302" s="33"/>
      <c r="I302" s="33"/>
      <c r="J302" s="34"/>
      <c r="K302" s="30"/>
      <c r="L302" s="30"/>
      <c r="M302" s="38"/>
      <c r="N302" s="31"/>
      <c r="O302" s="30"/>
      <c r="P302" s="30"/>
      <c r="Q302" s="30"/>
      <c r="R302" s="30"/>
      <c r="S302" s="30"/>
      <c r="T302" s="30"/>
      <c r="U302" s="30"/>
      <c r="V302" s="31"/>
      <c r="W302" s="30"/>
      <c r="X302" s="30"/>
      <c r="Y302" s="30"/>
      <c r="Z302" s="31"/>
      <c r="AA302" s="23"/>
      <c r="AB302" s="23"/>
      <c r="AC302" s="32"/>
      <c r="AD302" s="410"/>
      <c r="AE302" s="410"/>
      <c r="AF302" s="30"/>
      <c r="AG302" s="30"/>
      <c r="AH302" s="30"/>
      <c r="AI302" s="30"/>
      <c r="AJ302" s="30"/>
      <c r="AK302" s="30"/>
      <c r="AL302" s="30"/>
      <c r="AM302" s="30"/>
      <c r="AN302" s="30"/>
      <c r="AO302" s="23"/>
      <c r="AP302" s="32"/>
      <c r="AQ302" s="356"/>
    </row>
    <row r="303" spans="1:43" s="361" customFormat="1" x14ac:dyDescent="0.25">
      <c r="A303" s="186"/>
      <c r="B303" s="43"/>
      <c r="C303" s="33"/>
      <c r="D303" s="34"/>
      <c r="E303" s="33"/>
      <c r="F303" s="34"/>
      <c r="G303" s="34"/>
      <c r="H303" s="33"/>
      <c r="I303" s="33"/>
      <c r="J303" s="34"/>
      <c r="K303" s="30"/>
      <c r="L303" s="30"/>
      <c r="M303" s="38"/>
      <c r="N303" s="31"/>
      <c r="O303" s="30"/>
      <c r="P303" s="30"/>
      <c r="Q303" s="30"/>
      <c r="R303" s="30"/>
      <c r="S303" s="30"/>
      <c r="T303" s="30"/>
      <c r="U303" s="30"/>
      <c r="V303" s="31"/>
      <c r="W303" s="30"/>
      <c r="X303" s="30"/>
      <c r="Y303" s="30"/>
      <c r="Z303" s="31"/>
      <c r="AA303" s="23"/>
      <c r="AB303" s="23"/>
      <c r="AC303" s="32"/>
      <c r="AD303" s="410"/>
      <c r="AE303" s="410"/>
      <c r="AF303" s="30"/>
      <c r="AG303" s="30"/>
      <c r="AH303" s="30"/>
      <c r="AI303" s="30"/>
      <c r="AJ303" s="30"/>
      <c r="AK303" s="30"/>
      <c r="AL303" s="30"/>
      <c r="AM303" s="30"/>
      <c r="AN303" s="30"/>
      <c r="AO303" s="23"/>
      <c r="AP303" s="32"/>
      <c r="AQ303" s="356"/>
    </row>
    <row r="304" spans="1:43" s="361" customFormat="1" x14ac:dyDescent="0.25">
      <c r="A304" s="186"/>
      <c r="B304" s="43"/>
      <c r="C304" s="33"/>
      <c r="D304" s="34"/>
      <c r="E304" s="33"/>
      <c r="F304" s="34"/>
      <c r="G304" s="34"/>
      <c r="H304" s="33"/>
      <c r="I304" s="33"/>
      <c r="J304" s="34"/>
      <c r="K304" s="30"/>
      <c r="L304" s="30"/>
      <c r="M304" s="38"/>
      <c r="N304" s="31"/>
      <c r="O304" s="30"/>
      <c r="P304" s="30"/>
      <c r="Q304" s="30"/>
      <c r="R304" s="30"/>
      <c r="S304" s="30"/>
      <c r="T304" s="30"/>
      <c r="U304" s="30"/>
      <c r="V304" s="31"/>
      <c r="W304" s="30"/>
      <c r="X304" s="30"/>
      <c r="Y304" s="30"/>
      <c r="Z304" s="31"/>
      <c r="AA304" s="23"/>
      <c r="AB304" s="23"/>
      <c r="AC304" s="32"/>
      <c r="AD304" s="410"/>
      <c r="AE304" s="410"/>
      <c r="AF304" s="30"/>
      <c r="AG304" s="30"/>
      <c r="AH304" s="30"/>
      <c r="AI304" s="30"/>
      <c r="AJ304" s="30"/>
      <c r="AK304" s="30"/>
      <c r="AL304" s="30"/>
      <c r="AM304" s="30"/>
      <c r="AN304" s="30"/>
      <c r="AO304" s="23"/>
      <c r="AP304" s="32"/>
      <c r="AQ304" s="356"/>
    </row>
    <row r="305" spans="1:43" s="361" customFormat="1" x14ac:dyDescent="0.25">
      <c r="A305" s="186"/>
      <c r="B305" s="43"/>
      <c r="C305" s="33"/>
      <c r="D305" s="34"/>
      <c r="E305" s="33"/>
      <c r="F305" s="34"/>
      <c r="G305" s="34"/>
      <c r="H305" s="33"/>
      <c r="I305" s="33"/>
      <c r="J305" s="34"/>
      <c r="K305" s="30"/>
      <c r="L305" s="30"/>
      <c r="M305" s="38"/>
      <c r="N305" s="31"/>
      <c r="O305" s="30"/>
      <c r="P305" s="30"/>
      <c r="Q305" s="30"/>
      <c r="R305" s="30"/>
      <c r="S305" s="30"/>
      <c r="T305" s="30"/>
      <c r="U305" s="30"/>
      <c r="V305" s="31"/>
      <c r="W305" s="30"/>
      <c r="X305" s="30"/>
      <c r="Y305" s="30"/>
      <c r="Z305" s="31"/>
      <c r="AA305" s="23"/>
      <c r="AB305" s="23"/>
      <c r="AC305" s="32"/>
      <c r="AD305" s="410"/>
      <c r="AE305" s="410"/>
      <c r="AF305" s="30"/>
      <c r="AG305" s="30"/>
      <c r="AH305" s="30"/>
      <c r="AI305" s="30"/>
      <c r="AJ305" s="30"/>
      <c r="AK305" s="30"/>
      <c r="AL305" s="30"/>
      <c r="AM305" s="30"/>
      <c r="AN305" s="30"/>
      <c r="AO305" s="23"/>
      <c r="AP305" s="32"/>
      <c r="AQ305" s="356"/>
    </row>
    <row r="306" spans="1:43" s="361" customFormat="1" x14ac:dyDescent="0.25">
      <c r="A306" s="186"/>
      <c r="B306" s="43"/>
      <c r="C306" s="33"/>
      <c r="D306" s="34"/>
      <c r="E306" s="33"/>
      <c r="F306" s="34"/>
      <c r="G306" s="34"/>
      <c r="H306" s="33"/>
      <c r="I306" s="33"/>
      <c r="J306" s="34"/>
      <c r="K306" s="30"/>
      <c r="L306" s="30"/>
      <c r="M306" s="38"/>
      <c r="N306" s="31"/>
      <c r="O306" s="30"/>
      <c r="P306" s="30"/>
      <c r="Q306" s="30"/>
      <c r="R306" s="30"/>
      <c r="S306" s="30"/>
      <c r="T306" s="30"/>
      <c r="U306" s="30"/>
      <c r="V306" s="31"/>
      <c r="W306" s="30"/>
      <c r="X306" s="30"/>
      <c r="Y306" s="30"/>
      <c r="Z306" s="31"/>
      <c r="AA306" s="23"/>
      <c r="AB306" s="23"/>
      <c r="AC306" s="32"/>
      <c r="AD306" s="410"/>
      <c r="AE306" s="410"/>
      <c r="AF306" s="30"/>
      <c r="AG306" s="30"/>
      <c r="AH306" s="30"/>
      <c r="AI306" s="30"/>
      <c r="AJ306" s="30"/>
      <c r="AK306" s="30"/>
      <c r="AL306" s="30"/>
      <c r="AM306" s="30"/>
      <c r="AN306" s="30"/>
      <c r="AO306" s="23"/>
      <c r="AP306" s="32"/>
      <c r="AQ306" s="356"/>
    </row>
    <row r="307" spans="1:43" s="361" customFormat="1" x14ac:dyDescent="0.25">
      <c r="A307" s="186"/>
      <c r="B307" s="43"/>
      <c r="C307" s="33"/>
      <c r="D307" s="34"/>
      <c r="E307" s="33"/>
      <c r="F307" s="34"/>
      <c r="G307" s="34"/>
      <c r="H307" s="33"/>
      <c r="I307" s="33"/>
      <c r="J307" s="34"/>
      <c r="K307" s="30"/>
      <c r="L307" s="30"/>
      <c r="M307" s="38"/>
      <c r="N307" s="31"/>
      <c r="O307" s="30"/>
      <c r="P307" s="30"/>
      <c r="Q307" s="30"/>
      <c r="R307" s="30"/>
      <c r="S307" s="30"/>
      <c r="T307" s="30"/>
      <c r="U307" s="30"/>
      <c r="V307" s="31"/>
      <c r="W307" s="30"/>
      <c r="X307" s="30"/>
      <c r="Y307" s="30"/>
      <c r="Z307" s="31"/>
      <c r="AA307" s="23"/>
      <c r="AB307" s="23"/>
      <c r="AC307" s="32"/>
      <c r="AD307" s="410"/>
      <c r="AE307" s="410"/>
      <c r="AF307" s="30"/>
      <c r="AG307" s="30"/>
      <c r="AH307" s="30"/>
      <c r="AI307" s="30"/>
      <c r="AJ307" s="30"/>
      <c r="AK307" s="30"/>
      <c r="AL307" s="30"/>
      <c r="AM307" s="30"/>
      <c r="AN307" s="30"/>
      <c r="AO307" s="23"/>
      <c r="AP307" s="32"/>
      <c r="AQ307" s="356"/>
    </row>
    <row r="308" spans="1:43" s="361" customFormat="1" x14ac:dyDescent="0.25">
      <c r="A308" s="186"/>
      <c r="B308" s="43"/>
      <c r="C308" s="33"/>
      <c r="D308" s="34"/>
      <c r="E308" s="33"/>
      <c r="F308" s="34"/>
      <c r="G308" s="34"/>
      <c r="H308" s="33"/>
      <c r="I308" s="33"/>
      <c r="J308" s="34"/>
      <c r="K308" s="30"/>
      <c r="L308" s="30"/>
      <c r="M308" s="38"/>
      <c r="N308" s="31"/>
      <c r="O308" s="30"/>
      <c r="P308" s="30"/>
      <c r="Q308" s="30"/>
      <c r="R308" s="30"/>
      <c r="S308" s="30"/>
      <c r="T308" s="30"/>
      <c r="U308" s="30"/>
      <c r="V308" s="31"/>
      <c r="W308" s="30"/>
      <c r="X308" s="30"/>
      <c r="Y308" s="30"/>
      <c r="Z308" s="31"/>
      <c r="AA308" s="23"/>
      <c r="AB308" s="23"/>
      <c r="AC308" s="32"/>
      <c r="AD308" s="410"/>
      <c r="AE308" s="410"/>
      <c r="AF308" s="30"/>
      <c r="AG308" s="30"/>
      <c r="AH308" s="30"/>
      <c r="AI308" s="30"/>
      <c r="AJ308" s="30"/>
      <c r="AK308" s="30"/>
      <c r="AL308" s="30"/>
      <c r="AM308" s="30"/>
      <c r="AN308" s="30"/>
      <c r="AO308" s="23"/>
      <c r="AP308" s="32"/>
      <c r="AQ308" s="356"/>
    </row>
    <row r="309" spans="1:43" s="361" customFormat="1" x14ac:dyDescent="0.25">
      <c r="A309" s="186"/>
      <c r="B309" s="43"/>
      <c r="C309" s="33"/>
      <c r="D309" s="34"/>
      <c r="E309" s="33"/>
      <c r="F309" s="34"/>
      <c r="G309" s="34"/>
      <c r="H309" s="33"/>
      <c r="I309" s="33"/>
      <c r="J309" s="34"/>
      <c r="K309" s="30"/>
      <c r="L309" s="30"/>
      <c r="M309" s="38"/>
      <c r="N309" s="31"/>
      <c r="O309" s="30"/>
      <c r="P309" s="30"/>
      <c r="Q309" s="30"/>
      <c r="R309" s="30"/>
      <c r="S309" s="30"/>
      <c r="T309" s="30"/>
      <c r="U309" s="30"/>
      <c r="V309" s="31"/>
      <c r="W309" s="30"/>
      <c r="X309" s="30"/>
      <c r="Y309" s="30"/>
      <c r="Z309" s="31"/>
      <c r="AA309" s="23"/>
      <c r="AB309" s="23"/>
      <c r="AC309" s="32"/>
      <c r="AD309" s="410"/>
      <c r="AE309" s="410"/>
      <c r="AF309" s="30"/>
      <c r="AG309" s="30"/>
      <c r="AH309" s="30"/>
      <c r="AI309" s="30"/>
      <c r="AJ309" s="30"/>
      <c r="AK309" s="30"/>
      <c r="AL309" s="30"/>
      <c r="AM309" s="30"/>
      <c r="AN309" s="30"/>
      <c r="AO309" s="23"/>
      <c r="AP309" s="32"/>
      <c r="AQ309" s="356"/>
    </row>
    <row r="310" spans="1:43" s="361" customFormat="1" x14ac:dyDescent="0.25">
      <c r="A310" s="186"/>
      <c r="B310" s="43"/>
      <c r="C310" s="33"/>
      <c r="D310" s="34"/>
      <c r="E310" s="33"/>
      <c r="F310" s="34"/>
      <c r="G310" s="34"/>
      <c r="H310" s="33"/>
      <c r="I310" s="33"/>
      <c r="J310" s="34"/>
      <c r="K310" s="30"/>
      <c r="L310" s="30"/>
      <c r="M310" s="38"/>
      <c r="N310" s="31"/>
      <c r="O310" s="30"/>
      <c r="P310" s="30"/>
      <c r="Q310" s="30"/>
      <c r="R310" s="30"/>
      <c r="S310" s="30"/>
      <c r="T310" s="30"/>
      <c r="U310" s="30"/>
      <c r="V310" s="31"/>
      <c r="W310" s="30"/>
      <c r="X310" s="30"/>
      <c r="Y310" s="30"/>
      <c r="Z310" s="31"/>
      <c r="AA310" s="23"/>
      <c r="AB310" s="23"/>
      <c r="AC310" s="32"/>
      <c r="AD310" s="410"/>
      <c r="AE310" s="410"/>
      <c r="AF310" s="30"/>
      <c r="AG310" s="30"/>
      <c r="AH310" s="30"/>
      <c r="AI310" s="30"/>
      <c r="AJ310" s="30"/>
      <c r="AK310" s="30"/>
      <c r="AL310" s="30"/>
      <c r="AM310" s="30"/>
      <c r="AN310" s="30"/>
      <c r="AO310" s="23"/>
      <c r="AP310" s="32"/>
      <c r="AQ310" s="356"/>
    </row>
    <row r="311" spans="1:43" s="361" customFormat="1" x14ac:dyDescent="0.25">
      <c r="A311" s="186"/>
      <c r="B311" s="43"/>
      <c r="C311" s="33"/>
      <c r="D311" s="34"/>
      <c r="E311" s="33"/>
      <c r="F311" s="34"/>
      <c r="G311" s="34"/>
      <c r="H311" s="33"/>
      <c r="I311" s="33"/>
      <c r="J311" s="34"/>
      <c r="K311" s="30"/>
      <c r="L311" s="30"/>
      <c r="M311" s="38"/>
      <c r="N311" s="31"/>
      <c r="O311" s="30"/>
      <c r="P311" s="30"/>
      <c r="Q311" s="30"/>
      <c r="R311" s="30"/>
      <c r="S311" s="30"/>
      <c r="T311" s="30"/>
      <c r="U311" s="30"/>
      <c r="V311" s="31"/>
      <c r="W311" s="30"/>
      <c r="X311" s="30"/>
      <c r="Y311" s="30"/>
      <c r="Z311" s="31"/>
      <c r="AA311" s="23"/>
      <c r="AB311" s="23"/>
      <c r="AC311" s="32"/>
      <c r="AD311" s="410"/>
      <c r="AE311" s="410"/>
      <c r="AF311" s="30"/>
      <c r="AG311" s="30"/>
      <c r="AH311" s="30"/>
      <c r="AI311" s="30"/>
      <c r="AJ311" s="30"/>
      <c r="AK311" s="30"/>
      <c r="AL311" s="30"/>
      <c r="AM311" s="30"/>
      <c r="AN311" s="30"/>
      <c r="AO311" s="23"/>
      <c r="AP311" s="32"/>
      <c r="AQ311" s="356"/>
    </row>
    <row r="312" spans="1:43" s="361" customFormat="1" x14ac:dyDescent="0.25">
      <c r="A312" s="186"/>
      <c r="B312" s="43"/>
      <c r="C312" s="33"/>
      <c r="D312" s="34"/>
      <c r="E312" s="33"/>
      <c r="F312" s="34"/>
      <c r="G312" s="34"/>
      <c r="H312" s="33"/>
      <c r="I312" s="33"/>
      <c r="J312" s="34"/>
      <c r="K312" s="30"/>
      <c r="L312" s="30"/>
      <c r="M312" s="38"/>
      <c r="N312" s="31"/>
      <c r="O312" s="30"/>
      <c r="P312" s="30"/>
      <c r="Q312" s="30"/>
      <c r="R312" s="30"/>
      <c r="S312" s="30"/>
      <c r="T312" s="30"/>
      <c r="U312" s="30"/>
      <c r="V312" s="31"/>
      <c r="W312" s="30"/>
      <c r="X312" s="30"/>
      <c r="Y312" s="30"/>
      <c r="Z312" s="31"/>
      <c r="AA312" s="23"/>
      <c r="AB312" s="23"/>
      <c r="AC312" s="32"/>
      <c r="AD312" s="410"/>
      <c r="AE312" s="410"/>
      <c r="AF312" s="30"/>
      <c r="AG312" s="30"/>
      <c r="AH312" s="30"/>
      <c r="AI312" s="30"/>
      <c r="AJ312" s="30"/>
      <c r="AK312" s="30"/>
      <c r="AL312" s="30"/>
      <c r="AM312" s="30"/>
      <c r="AN312" s="30"/>
      <c r="AO312" s="23"/>
      <c r="AP312" s="32"/>
      <c r="AQ312" s="356"/>
    </row>
    <row r="313" spans="1:43" s="361" customFormat="1" x14ac:dyDescent="0.25">
      <c r="A313" s="186"/>
      <c r="B313" s="43"/>
      <c r="C313" s="33"/>
      <c r="D313" s="34"/>
      <c r="E313" s="33"/>
      <c r="F313" s="34"/>
      <c r="G313" s="34"/>
      <c r="H313" s="33"/>
      <c r="I313" s="33"/>
      <c r="J313" s="34"/>
      <c r="K313" s="30"/>
      <c r="L313" s="30"/>
      <c r="M313" s="38"/>
      <c r="N313" s="31"/>
      <c r="O313" s="30"/>
      <c r="P313" s="30"/>
      <c r="Q313" s="30"/>
      <c r="R313" s="30"/>
      <c r="S313" s="30"/>
      <c r="T313" s="30"/>
      <c r="U313" s="30"/>
      <c r="V313" s="31"/>
      <c r="W313" s="30"/>
      <c r="X313" s="30"/>
      <c r="Y313" s="30"/>
      <c r="Z313" s="31"/>
      <c r="AA313" s="23"/>
      <c r="AB313" s="23"/>
      <c r="AC313" s="32"/>
      <c r="AD313" s="410"/>
      <c r="AE313" s="410"/>
      <c r="AF313" s="30"/>
      <c r="AG313" s="30"/>
      <c r="AH313" s="30"/>
      <c r="AI313" s="30"/>
      <c r="AJ313" s="30"/>
      <c r="AK313" s="30"/>
      <c r="AL313" s="30"/>
      <c r="AM313" s="30"/>
      <c r="AN313" s="30"/>
      <c r="AO313" s="23"/>
      <c r="AP313" s="32"/>
      <c r="AQ313" s="356"/>
    </row>
    <row r="314" spans="1:43" s="361" customFormat="1" x14ac:dyDescent="0.25">
      <c r="A314" s="186"/>
      <c r="B314" s="43"/>
      <c r="C314" s="33"/>
      <c r="D314" s="34"/>
      <c r="E314" s="33"/>
      <c r="F314" s="34"/>
      <c r="G314" s="34"/>
      <c r="H314" s="33"/>
      <c r="I314" s="33"/>
      <c r="J314" s="34"/>
      <c r="K314" s="30"/>
      <c r="L314" s="30"/>
      <c r="M314" s="38"/>
      <c r="N314" s="31"/>
      <c r="O314" s="30"/>
      <c r="P314" s="30"/>
      <c r="Q314" s="30"/>
      <c r="R314" s="30"/>
      <c r="S314" s="30"/>
      <c r="T314" s="30"/>
      <c r="U314" s="30"/>
      <c r="V314" s="31"/>
      <c r="W314" s="30"/>
      <c r="X314" s="30"/>
      <c r="Y314" s="30"/>
      <c r="Z314" s="31"/>
      <c r="AA314" s="23"/>
      <c r="AB314" s="23"/>
      <c r="AC314" s="32"/>
      <c r="AD314" s="410"/>
      <c r="AE314" s="410"/>
      <c r="AF314" s="30"/>
      <c r="AG314" s="30"/>
      <c r="AH314" s="30"/>
      <c r="AI314" s="30"/>
      <c r="AJ314" s="30"/>
      <c r="AK314" s="30"/>
      <c r="AL314" s="30"/>
      <c r="AM314" s="30"/>
      <c r="AN314" s="30"/>
      <c r="AO314" s="23"/>
      <c r="AP314" s="32"/>
      <c r="AQ314" s="356"/>
    </row>
    <row r="315" spans="1:43" s="361" customFormat="1" x14ac:dyDescent="0.25">
      <c r="A315" s="186"/>
      <c r="B315" s="43"/>
      <c r="C315" s="33"/>
      <c r="D315" s="34"/>
      <c r="E315" s="33"/>
      <c r="F315" s="34"/>
      <c r="G315" s="34"/>
      <c r="H315" s="33"/>
      <c r="I315" s="33"/>
      <c r="J315" s="34"/>
      <c r="K315" s="30"/>
      <c r="L315" s="30"/>
      <c r="M315" s="38"/>
      <c r="N315" s="31"/>
      <c r="O315" s="30"/>
      <c r="P315" s="30"/>
      <c r="Q315" s="30"/>
      <c r="R315" s="30"/>
      <c r="S315" s="30"/>
      <c r="T315" s="30"/>
      <c r="U315" s="30"/>
      <c r="V315" s="31"/>
      <c r="W315" s="30"/>
      <c r="X315" s="30"/>
      <c r="Y315" s="30"/>
      <c r="Z315" s="31"/>
      <c r="AA315" s="23"/>
      <c r="AB315" s="23"/>
      <c r="AC315" s="32"/>
      <c r="AD315" s="410"/>
      <c r="AE315" s="410"/>
      <c r="AF315" s="30"/>
      <c r="AG315" s="30"/>
      <c r="AH315" s="30"/>
      <c r="AI315" s="30"/>
      <c r="AJ315" s="30"/>
      <c r="AK315" s="30"/>
      <c r="AL315" s="30"/>
      <c r="AM315" s="30"/>
      <c r="AN315" s="30"/>
      <c r="AO315" s="23"/>
      <c r="AP315" s="32"/>
      <c r="AQ315" s="356"/>
    </row>
    <row r="316" spans="1:43" s="361" customFormat="1" x14ac:dyDescent="0.25">
      <c r="A316" s="186"/>
      <c r="B316" s="43"/>
      <c r="C316" s="33"/>
      <c r="D316" s="34"/>
      <c r="E316" s="33"/>
      <c r="F316" s="34"/>
      <c r="G316" s="34"/>
      <c r="H316" s="33"/>
      <c r="I316" s="33"/>
      <c r="J316" s="34"/>
      <c r="K316" s="30"/>
      <c r="L316" s="30"/>
      <c r="M316" s="38"/>
      <c r="N316" s="31"/>
      <c r="O316" s="30"/>
      <c r="P316" s="30"/>
      <c r="Q316" s="30"/>
      <c r="R316" s="30"/>
      <c r="S316" s="30"/>
      <c r="T316" s="30"/>
      <c r="U316" s="30"/>
      <c r="V316" s="31"/>
      <c r="W316" s="30"/>
      <c r="X316" s="30"/>
      <c r="Y316" s="30"/>
      <c r="Z316" s="31"/>
      <c r="AA316" s="23"/>
      <c r="AB316" s="23"/>
      <c r="AC316" s="32"/>
      <c r="AD316" s="410"/>
      <c r="AE316" s="410"/>
      <c r="AF316" s="30"/>
      <c r="AG316" s="30"/>
      <c r="AH316" s="30"/>
      <c r="AI316" s="30"/>
      <c r="AJ316" s="30"/>
      <c r="AK316" s="30"/>
      <c r="AL316" s="30"/>
      <c r="AM316" s="30"/>
      <c r="AN316" s="30"/>
      <c r="AO316" s="23"/>
      <c r="AP316" s="32"/>
      <c r="AQ316" s="356"/>
    </row>
    <row r="317" spans="1:43" s="361" customFormat="1" x14ac:dyDescent="0.25">
      <c r="A317" s="186"/>
      <c r="B317" s="43"/>
      <c r="C317" s="33"/>
      <c r="D317" s="34"/>
      <c r="E317" s="33"/>
      <c r="F317" s="34"/>
      <c r="G317" s="34"/>
      <c r="H317" s="33"/>
      <c r="I317" s="33"/>
      <c r="J317" s="34"/>
      <c r="K317" s="30"/>
      <c r="L317" s="30"/>
      <c r="M317" s="38"/>
      <c r="N317" s="31"/>
      <c r="O317" s="30"/>
      <c r="P317" s="30"/>
      <c r="Q317" s="30"/>
      <c r="R317" s="30"/>
      <c r="S317" s="30"/>
      <c r="T317" s="30"/>
      <c r="U317" s="30"/>
      <c r="V317" s="31"/>
      <c r="W317" s="30"/>
      <c r="X317" s="30"/>
      <c r="Y317" s="30"/>
      <c r="Z317" s="31"/>
      <c r="AA317" s="23"/>
      <c r="AB317" s="23"/>
      <c r="AC317" s="32"/>
      <c r="AD317" s="410"/>
      <c r="AE317" s="410"/>
      <c r="AF317" s="30"/>
      <c r="AG317" s="30"/>
      <c r="AH317" s="30"/>
      <c r="AI317" s="30"/>
      <c r="AJ317" s="30"/>
      <c r="AK317" s="30"/>
      <c r="AL317" s="30"/>
      <c r="AM317" s="30"/>
      <c r="AN317" s="30"/>
      <c r="AO317" s="23"/>
      <c r="AP317" s="32"/>
      <c r="AQ317" s="356"/>
    </row>
    <row r="318" spans="1:43" s="361" customFormat="1" x14ac:dyDescent="0.25">
      <c r="A318" s="186"/>
      <c r="B318" s="43"/>
      <c r="C318" s="33"/>
      <c r="D318" s="34"/>
      <c r="E318" s="33"/>
      <c r="F318" s="34"/>
      <c r="G318" s="34"/>
      <c r="H318" s="33"/>
      <c r="I318" s="33"/>
      <c r="J318" s="34"/>
      <c r="K318" s="30"/>
      <c r="L318" s="30"/>
      <c r="M318" s="38"/>
      <c r="N318" s="31"/>
      <c r="O318" s="30"/>
      <c r="P318" s="30"/>
      <c r="Q318" s="30"/>
      <c r="R318" s="30"/>
      <c r="S318" s="30"/>
      <c r="T318" s="30"/>
      <c r="U318" s="30"/>
      <c r="V318" s="31"/>
      <c r="W318" s="30"/>
      <c r="X318" s="30"/>
      <c r="Y318" s="30"/>
      <c r="Z318" s="31"/>
      <c r="AA318" s="23"/>
      <c r="AB318" s="23"/>
      <c r="AC318" s="32"/>
      <c r="AD318" s="410"/>
      <c r="AE318" s="410"/>
      <c r="AF318" s="30"/>
      <c r="AG318" s="30"/>
      <c r="AH318" s="30"/>
      <c r="AI318" s="30"/>
      <c r="AJ318" s="30"/>
      <c r="AK318" s="30"/>
      <c r="AL318" s="30"/>
      <c r="AM318" s="30"/>
      <c r="AN318" s="30"/>
      <c r="AO318" s="23"/>
      <c r="AP318" s="32"/>
      <c r="AQ318" s="356"/>
    </row>
    <row r="319" spans="1:43" s="361" customFormat="1" x14ac:dyDescent="0.25">
      <c r="A319" s="186"/>
      <c r="B319" s="43"/>
      <c r="C319" s="33"/>
      <c r="D319" s="34"/>
      <c r="E319" s="33"/>
      <c r="F319" s="34"/>
      <c r="G319" s="34"/>
      <c r="H319" s="33"/>
      <c r="I319" s="33"/>
      <c r="J319" s="34"/>
      <c r="K319" s="30"/>
      <c r="L319" s="30"/>
      <c r="M319" s="38"/>
      <c r="N319" s="31"/>
      <c r="O319" s="30"/>
      <c r="P319" s="30"/>
      <c r="Q319" s="30"/>
      <c r="R319" s="30"/>
      <c r="S319" s="30"/>
      <c r="T319" s="30"/>
      <c r="U319" s="30"/>
      <c r="V319" s="31"/>
      <c r="W319" s="30"/>
      <c r="X319" s="30"/>
      <c r="Y319" s="30"/>
      <c r="Z319" s="31"/>
      <c r="AA319" s="23"/>
      <c r="AB319" s="23"/>
      <c r="AC319" s="32"/>
      <c r="AD319" s="410"/>
      <c r="AE319" s="410"/>
      <c r="AF319" s="30"/>
      <c r="AG319" s="30"/>
      <c r="AH319" s="30"/>
      <c r="AI319" s="30"/>
      <c r="AJ319" s="30"/>
      <c r="AK319" s="30"/>
      <c r="AL319" s="30"/>
      <c r="AM319" s="30"/>
      <c r="AN319" s="30"/>
      <c r="AO319" s="23"/>
      <c r="AP319" s="32"/>
      <c r="AQ319" s="356"/>
    </row>
    <row r="320" spans="1:43" s="361" customFormat="1" x14ac:dyDescent="0.25">
      <c r="A320" s="186"/>
      <c r="B320" s="43"/>
      <c r="C320" s="33"/>
      <c r="D320" s="34"/>
      <c r="E320" s="33"/>
      <c r="F320" s="34"/>
      <c r="G320" s="34"/>
      <c r="H320" s="33"/>
      <c r="I320" s="33"/>
      <c r="J320" s="34"/>
      <c r="K320" s="30"/>
      <c r="L320" s="30"/>
      <c r="M320" s="38"/>
      <c r="N320" s="31"/>
      <c r="O320" s="30"/>
      <c r="P320" s="30"/>
      <c r="Q320" s="30"/>
      <c r="R320" s="30"/>
      <c r="S320" s="30"/>
      <c r="T320" s="30"/>
      <c r="U320" s="30"/>
      <c r="V320" s="31"/>
      <c r="W320" s="30"/>
      <c r="X320" s="30"/>
      <c r="Y320" s="30"/>
      <c r="Z320" s="31"/>
      <c r="AA320" s="23"/>
      <c r="AB320" s="23"/>
      <c r="AC320" s="32"/>
      <c r="AD320" s="410"/>
      <c r="AE320" s="410"/>
      <c r="AF320" s="30"/>
      <c r="AG320" s="30"/>
      <c r="AH320" s="30"/>
      <c r="AI320" s="30"/>
      <c r="AJ320" s="30"/>
      <c r="AK320" s="30"/>
      <c r="AL320" s="30"/>
      <c r="AM320" s="30"/>
      <c r="AN320" s="30"/>
      <c r="AO320" s="23"/>
      <c r="AP320" s="32"/>
      <c r="AQ320" s="356"/>
    </row>
    <row r="321" spans="1:43" s="361" customFormat="1" x14ac:dyDescent="0.25">
      <c r="A321" s="186"/>
      <c r="B321" s="43"/>
      <c r="C321" s="33"/>
      <c r="D321" s="34"/>
      <c r="E321" s="33"/>
      <c r="F321" s="34"/>
      <c r="G321" s="34"/>
      <c r="H321" s="33"/>
      <c r="I321" s="33"/>
      <c r="J321" s="34"/>
      <c r="K321" s="30"/>
      <c r="L321" s="30"/>
      <c r="M321" s="38"/>
      <c r="N321" s="31"/>
      <c r="O321" s="30"/>
      <c r="P321" s="30"/>
      <c r="Q321" s="30"/>
      <c r="R321" s="30"/>
      <c r="S321" s="30"/>
      <c r="T321" s="30"/>
      <c r="U321" s="30"/>
      <c r="V321" s="31"/>
      <c r="W321" s="30"/>
      <c r="X321" s="30"/>
      <c r="Y321" s="30"/>
      <c r="Z321" s="31"/>
      <c r="AA321" s="23"/>
      <c r="AB321" s="23"/>
      <c r="AC321" s="32"/>
      <c r="AD321" s="410"/>
      <c r="AE321" s="410"/>
      <c r="AF321" s="30"/>
      <c r="AG321" s="30"/>
      <c r="AH321" s="30"/>
      <c r="AI321" s="30"/>
      <c r="AJ321" s="30"/>
      <c r="AK321" s="30"/>
      <c r="AL321" s="30"/>
      <c r="AM321" s="30"/>
      <c r="AN321" s="30"/>
      <c r="AO321" s="23"/>
      <c r="AP321" s="32"/>
      <c r="AQ321" s="356"/>
    </row>
    <row r="322" spans="1:43" s="361" customFormat="1" x14ac:dyDescent="0.25">
      <c r="A322" s="186"/>
      <c r="B322" s="43"/>
      <c r="C322" s="33"/>
      <c r="D322" s="34"/>
      <c r="E322" s="33"/>
      <c r="F322" s="34"/>
      <c r="G322" s="34"/>
      <c r="H322" s="33"/>
      <c r="I322" s="33"/>
      <c r="J322" s="34"/>
      <c r="K322" s="30"/>
      <c r="L322" s="30"/>
      <c r="M322" s="38"/>
      <c r="N322" s="31"/>
      <c r="O322" s="30"/>
      <c r="P322" s="30"/>
      <c r="Q322" s="30"/>
      <c r="R322" s="30"/>
      <c r="S322" s="30"/>
      <c r="T322" s="30"/>
      <c r="U322" s="30"/>
      <c r="V322" s="31"/>
      <c r="W322" s="30"/>
      <c r="X322" s="30"/>
      <c r="Y322" s="30"/>
      <c r="Z322" s="31"/>
      <c r="AA322" s="23"/>
      <c r="AB322" s="23"/>
      <c r="AC322" s="32"/>
      <c r="AD322" s="410"/>
      <c r="AE322" s="410"/>
      <c r="AF322" s="30"/>
      <c r="AG322" s="30"/>
      <c r="AH322" s="30"/>
      <c r="AI322" s="30"/>
      <c r="AJ322" s="30"/>
      <c r="AK322" s="30"/>
      <c r="AL322" s="30"/>
      <c r="AM322" s="30"/>
      <c r="AN322" s="30"/>
      <c r="AO322" s="23"/>
      <c r="AP322" s="32"/>
      <c r="AQ322" s="356"/>
    </row>
    <row r="323" spans="1:43" s="361" customFormat="1" x14ac:dyDescent="0.25">
      <c r="A323" s="186"/>
      <c r="B323" s="43"/>
      <c r="C323" s="33"/>
      <c r="D323" s="34"/>
      <c r="E323" s="33"/>
      <c r="F323" s="34"/>
      <c r="G323" s="34"/>
      <c r="H323" s="33"/>
      <c r="I323" s="33"/>
      <c r="J323" s="34"/>
      <c r="K323" s="30"/>
      <c r="L323" s="30"/>
      <c r="M323" s="38"/>
      <c r="N323" s="31"/>
      <c r="O323" s="30"/>
      <c r="P323" s="30"/>
      <c r="Q323" s="30"/>
      <c r="R323" s="30"/>
      <c r="S323" s="30"/>
      <c r="T323" s="30"/>
      <c r="U323" s="30"/>
      <c r="V323" s="31"/>
      <c r="W323" s="30"/>
      <c r="X323" s="30"/>
      <c r="Y323" s="30"/>
      <c r="Z323" s="31"/>
      <c r="AA323" s="23"/>
      <c r="AB323" s="23"/>
      <c r="AC323" s="32"/>
      <c r="AD323" s="410"/>
      <c r="AE323" s="410"/>
      <c r="AF323" s="30"/>
      <c r="AG323" s="30"/>
      <c r="AH323" s="30"/>
      <c r="AI323" s="30"/>
      <c r="AJ323" s="30"/>
      <c r="AK323" s="30"/>
      <c r="AL323" s="30"/>
      <c r="AM323" s="30"/>
      <c r="AN323" s="30"/>
      <c r="AO323" s="23"/>
      <c r="AP323" s="32"/>
      <c r="AQ323" s="356"/>
    </row>
    <row r="324" spans="1:43" s="361" customFormat="1" x14ac:dyDescent="0.25">
      <c r="A324" s="186"/>
      <c r="B324" s="43"/>
      <c r="C324" s="33"/>
      <c r="D324" s="34"/>
      <c r="E324" s="33"/>
      <c r="F324" s="34"/>
      <c r="G324" s="34"/>
      <c r="H324" s="33"/>
      <c r="I324" s="33"/>
      <c r="J324" s="34"/>
      <c r="K324" s="30"/>
      <c r="L324" s="30"/>
      <c r="M324" s="38"/>
      <c r="N324" s="31"/>
      <c r="O324" s="30"/>
      <c r="P324" s="30"/>
      <c r="Q324" s="30"/>
      <c r="R324" s="30"/>
      <c r="S324" s="30"/>
      <c r="T324" s="30"/>
      <c r="U324" s="30"/>
      <c r="V324" s="31"/>
      <c r="W324" s="30"/>
      <c r="X324" s="30"/>
      <c r="Y324" s="30"/>
      <c r="Z324" s="31"/>
      <c r="AA324" s="23"/>
      <c r="AB324" s="23"/>
      <c r="AC324" s="32"/>
      <c r="AD324" s="410"/>
      <c r="AE324" s="410"/>
      <c r="AF324" s="30"/>
      <c r="AG324" s="30"/>
      <c r="AH324" s="30"/>
      <c r="AI324" s="30"/>
      <c r="AJ324" s="30"/>
      <c r="AK324" s="30"/>
      <c r="AL324" s="30"/>
      <c r="AM324" s="30"/>
      <c r="AN324" s="30"/>
      <c r="AO324" s="23"/>
      <c r="AP324" s="32"/>
      <c r="AQ324" s="356"/>
    </row>
    <row r="325" spans="1:43" s="361" customFormat="1" x14ac:dyDescent="0.25">
      <c r="A325" s="186"/>
      <c r="B325" s="43"/>
      <c r="C325" s="33"/>
      <c r="D325" s="34"/>
      <c r="E325" s="33"/>
      <c r="F325" s="34"/>
      <c r="G325" s="34"/>
      <c r="H325" s="33"/>
      <c r="I325" s="33"/>
      <c r="J325" s="34"/>
      <c r="K325" s="30"/>
      <c r="L325" s="30"/>
      <c r="M325" s="38"/>
      <c r="N325" s="31"/>
      <c r="O325" s="30"/>
      <c r="P325" s="30"/>
      <c r="Q325" s="30"/>
      <c r="R325" s="30"/>
      <c r="S325" s="30"/>
      <c r="T325" s="30"/>
      <c r="U325" s="30"/>
      <c r="V325" s="31"/>
      <c r="W325" s="30"/>
      <c r="X325" s="30"/>
      <c r="Y325" s="30"/>
      <c r="Z325" s="31"/>
      <c r="AA325" s="23"/>
      <c r="AB325" s="23"/>
      <c r="AC325" s="32"/>
      <c r="AD325" s="410"/>
      <c r="AE325" s="410"/>
      <c r="AF325" s="30"/>
      <c r="AG325" s="30"/>
      <c r="AH325" s="30"/>
      <c r="AI325" s="30"/>
      <c r="AJ325" s="30"/>
      <c r="AK325" s="30"/>
      <c r="AL325" s="30"/>
      <c r="AM325" s="30"/>
      <c r="AN325" s="30"/>
      <c r="AO325" s="23"/>
      <c r="AP325" s="32"/>
      <c r="AQ325" s="356"/>
    </row>
    <row r="326" spans="1:43" s="361" customFormat="1" x14ac:dyDescent="0.25">
      <c r="A326" s="186"/>
      <c r="B326" s="43"/>
      <c r="C326" s="33"/>
      <c r="D326" s="34"/>
      <c r="E326" s="33"/>
      <c r="F326" s="34"/>
      <c r="G326" s="34"/>
      <c r="H326" s="33"/>
      <c r="I326" s="33"/>
      <c r="J326" s="34"/>
      <c r="K326" s="30"/>
      <c r="L326" s="30"/>
      <c r="M326" s="38"/>
      <c r="N326" s="31"/>
      <c r="O326" s="30"/>
      <c r="P326" s="30"/>
      <c r="Q326" s="30"/>
      <c r="R326" s="30"/>
      <c r="S326" s="30"/>
      <c r="T326" s="30"/>
      <c r="U326" s="30"/>
      <c r="V326" s="31"/>
      <c r="W326" s="30"/>
      <c r="X326" s="30"/>
      <c r="Y326" s="30"/>
      <c r="Z326" s="31"/>
      <c r="AA326" s="23"/>
      <c r="AB326" s="23"/>
      <c r="AC326" s="32"/>
      <c r="AD326" s="410"/>
      <c r="AE326" s="410"/>
      <c r="AF326" s="30"/>
      <c r="AG326" s="30"/>
      <c r="AH326" s="30"/>
      <c r="AI326" s="30"/>
      <c r="AJ326" s="30"/>
      <c r="AK326" s="30"/>
      <c r="AL326" s="30"/>
      <c r="AM326" s="30"/>
      <c r="AN326" s="30"/>
      <c r="AO326" s="23"/>
      <c r="AP326" s="32"/>
      <c r="AQ326" s="356"/>
    </row>
    <row r="327" spans="1:43" s="361" customFormat="1" x14ac:dyDescent="0.25">
      <c r="A327" s="186"/>
      <c r="B327" s="43"/>
      <c r="C327" s="33"/>
      <c r="D327" s="34"/>
      <c r="E327" s="33"/>
      <c r="F327" s="34"/>
      <c r="G327" s="34"/>
      <c r="H327" s="33"/>
      <c r="I327" s="33"/>
      <c r="J327" s="34"/>
      <c r="K327" s="30"/>
      <c r="L327" s="30"/>
      <c r="M327" s="38"/>
      <c r="N327" s="31"/>
      <c r="O327" s="30"/>
      <c r="P327" s="30"/>
      <c r="Q327" s="30"/>
      <c r="R327" s="30"/>
      <c r="S327" s="30"/>
      <c r="T327" s="30"/>
      <c r="U327" s="30"/>
      <c r="V327" s="31"/>
      <c r="W327" s="30"/>
      <c r="X327" s="30"/>
      <c r="Y327" s="30"/>
      <c r="Z327" s="31"/>
      <c r="AA327" s="23"/>
      <c r="AB327" s="23"/>
      <c r="AC327" s="32"/>
      <c r="AD327" s="410"/>
      <c r="AE327" s="410"/>
      <c r="AF327" s="30"/>
      <c r="AG327" s="30"/>
      <c r="AH327" s="30"/>
      <c r="AI327" s="30"/>
      <c r="AJ327" s="30"/>
      <c r="AK327" s="30"/>
      <c r="AL327" s="30"/>
      <c r="AM327" s="30"/>
      <c r="AN327" s="30"/>
      <c r="AO327" s="23"/>
      <c r="AP327" s="32"/>
      <c r="AQ327" s="356"/>
    </row>
    <row r="328" spans="1:43" s="361" customFormat="1" x14ac:dyDescent="0.25">
      <c r="A328" s="186"/>
      <c r="B328" s="43"/>
      <c r="C328" s="33"/>
      <c r="D328" s="34"/>
      <c r="E328" s="33"/>
      <c r="F328" s="34"/>
      <c r="G328" s="34"/>
      <c r="H328" s="33"/>
      <c r="I328" s="33"/>
      <c r="J328" s="34"/>
      <c r="K328" s="30"/>
      <c r="L328" s="30"/>
      <c r="M328" s="38"/>
      <c r="N328" s="31"/>
      <c r="O328" s="30"/>
      <c r="P328" s="30"/>
      <c r="Q328" s="30"/>
      <c r="R328" s="30"/>
      <c r="S328" s="30"/>
      <c r="T328" s="30"/>
      <c r="U328" s="30"/>
      <c r="V328" s="31"/>
      <c r="W328" s="30"/>
      <c r="X328" s="30"/>
      <c r="Y328" s="30"/>
      <c r="Z328" s="31"/>
      <c r="AA328" s="23"/>
      <c r="AB328" s="23"/>
      <c r="AC328" s="32"/>
      <c r="AD328" s="410"/>
      <c r="AE328" s="410"/>
      <c r="AF328" s="30"/>
      <c r="AG328" s="30"/>
      <c r="AH328" s="30"/>
      <c r="AI328" s="30"/>
      <c r="AJ328" s="30"/>
      <c r="AK328" s="30"/>
      <c r="AL328" s="30"/>
      <c r="AM328" s="30"/>
      <c r="AN328" s="30"/>
      <c r="AO328" s="23"/>
      <c r="AP328" s="32"/>
      <c r="AQ328" s="356"/>
    </row>
    <row r="329" spans="1:43" s="361" customFormat="1" x14ac:dyDescent="0.25">
      <c r="A329" s="186"/>
      <c r="B329" s="43"/>
      <c r="C329" s="33"/>
      <c r="D329" s="34"/>
      <c r="E329" s="33"/>
      <c r="F329" s="34"/>
      <c r="G329" s="34"/>
      <c r="H329" s="33"/>
      <c r="I329" s="33"/>
      <c r="J329" s="34"/>
      <c r="K329" s="30"/>
      <c r="L329" s="30"/>
      <c r="M329" s="38"/>
      <c r="N329" s="31"/>
      <c r="O329" s="30"/>
      <c r="P329" s="30"/>
      <c r="Q329" s="30"/>
      <c r="R329" s="30"/>
      <c r="S329" s="30"/>
      <c r="T329" s="30"/>
      <c r="U329" s="30"/>
      <c r="V329" s="31"/>
      <c r="W329" s="30"/>
      <c r="X329" s="30"/>
      <c r="Y329" s="30"/>
      <c r="Z329" s="31"/>
      <c r="AA329" s="23"/>
      <c r="AB329" s="23"/>
      <c r="AC329" s="32"/>
      <c r="AD329" s="410"/>
      <c r="AE329" s="410"/>
      <c r="AF329" s="30"/>
      <c r="AG329" s="30"/>
      <c r="AH329" s="30"/>
      <c r="AI329" s="30"/>
      <c r="AJ329" s="30"/>
      <c r="AK329" s="30"/>
      <c r="AL329" s="30"/>
      <c r="AM329" s="30"/>
      <c r="AN329" s="30"/>
      <c r="AO329" s="23"/>
      <c r="AP329" s="32"/>
      <c r="AQ329" s="356"/>
    </row>
    <row r="330" spans="1:43" s="361" customFormat="1" x14ac:dyDescent="0.25">
      <c r="A330" s="186"/>
      <c r="B330" s="43"/>
      <c r="C330" s="33"/>
      <c r="D330" s="34"/>
      <c r="E330" s="33"/>
      <c r="F330" s="34"/>
      <c r="G330" s="34"/>
      <c r="H330" s="33"/>
      <c r="I330" s="33"/>
      <c r="J330" s="34"/>
      <c r="K330" s="30"/>
      <c r="L330" s="30"/>
      <c r="M330" s="38"/>
      <c r="N330" s="31"/>
      <c r="O330" s="30"/>
      <c r="P330" s="30"/>
      <c r="Q330" s="30"/>
      <c r="R330" s="30"/>
      <c r="S330" s="30"/>
      <c r="T330" s="30"/>
      <c r="U330" s="30"/>
      <c r="V330" s="31"/>
      <c r="W330" s="30"/>
      <c r="X330" s="30"/>
      <c r="Y330" s="30"/>
      <c r="Z330" s="31"/>
      <c r="AA330" s="23"/>
      <c r="AB330" s="23"/>
      <c r="AC330" s="32"/>
      <c r="AD330" s="410"/>
      <c r="AE330" s="410"/>
      <c r="AF330" s="30"/>
      <c r="AG330" s="30"/>
      <c r="AH330" s="30"/>
      <c r="AI330" s="30"/>
      <c r="AJ330" s="30"/>
      <c r="AK330" s="30"/>
      <c r="AL330" s="30"/>
      <c r="AM330" s="30"/>
      <c r="AN330" s="30"/>
      <c r="AO330" s="23"/>
      <c r="AP330" s="32"/>
      <c r="AQ330" s="356"/>
    </row>
    <row r="331" spans="1:43" s="361" customFormat="1" x14ac:dyDescent="0.25">
      <c r="A331" s="186"/>
      <c r="B331" s="43"/>
      <c r="C331" s="33"/>
      <c r="D331" s="34"/>
      <c r="E331" s="33"/>
      <c r="F331" s="34"/>
      <c r="G331" s="34"/>
      <c r="H331" s="33"/>
      <c r="I331" s="33"/>
      <c r="J331" s="34"/>
      <c r="K331" s="30"/>
      <c r="L331" s="30"/>
      <c r="M331" s="38"/>
      <c r="N331" s="31"/>
      <c r="O331" s="30"/>
      <c r="P331" s="30"/>
      <c r="Q331" s="30"/>
      <c r="R331" s="30"/>
      <c r="S331" s="30"/>
      <c r="T331" s="30"/>
      <c r="U331" s="30"/>
      <c r="V331" s="31"/>
      <c r="W331" s="30"/>
      <c r="X331" s="30"/>
      <c r="Y331" s="30"/>
      <c r="Z331" s="31"/>
      <c r="AA331" s="23"/>
      <c r="AB331" s="23"/>
      <c r="AC331" s="32"/>
      <c r="AD331" s="410"/>
      <c r="AE331" s="410"/>
      <c r="AF331" s="30"/>
      <c r="AG331" s="30"/>
      <c r="AH331" s="30"/>
      <c r="AI331" s="30"/>
      <c r="AJ331" s="30"/>
      <c r="AK331" s="30"/>
      <c r="AL331" s="30"/>
      <c r="AM331" s="30"/>
      <c r="AN331" s="30"/>
      <c r="AO331" s="23"/>
      <c r="AP331" s="32"/>
      <c r="AQ331" s="356"/>
    </row>
    <row r="332" spans="1:43" s="361" customFormat="1" x14ac:dyDescent="0.25">
      <c r="A332" s="186"/>
      <c r="B332" s="43"/>
      <c r="C332" s="33"/>
      <c r="D332" s="34"/>
      <c r="E332" s="33"/>
      <c r="F332" s="34"/>
      <c r="G332" s="34"/>
      <c r="H332" s="33"/>
      <c r="I332" s="33"/>
      <c r="J332" s="34"/>
      <c r="K332" s="30"/>
      <c r="L332" s="30"/>
      <c r="M332" s="38"/>
      <c r="N332" s="31"/>
      <c r="O332" s="30"/>
      <c r="P332" s="30"/>
      <c r="Q332" s="30"/>
      <c r="R332" s="30"/>
      <c r="S332" s="30"/>
      <c r="T332" s="30"/>
      <c r="U332" s="30"/>
      <c r="V332" s="31"/>
      <c r="W332" s="30"/>
      <c r="X332" s="30"/>
      <c r="Y332" s="30"/>
      <c r="Z332" s="31"/>
      <c r="AA332" s="23"/>
      <c r="AB332" s="23"/>
      <c r="AC332" s="32"/>
      <c r="AD332" s="410"/>
      <c r="AE332" s="410"/>
      <c r="AF332" s="30"/>
      <c r="AG332" s="30"/>
      <c r="AH332" s="30"/>
      <c r="AI332" s="30"/>
      <c r="AJ332" s="30"/>
      <c r="AK332" s="30"/>
      <c r="AL332" s="30"/>
      <c r="AM332" s="30"/>
      <c r="AN332" s="30"/>
      <c r="AO332" s="23"/>
      <c r="AP332" s="32"/>
      <c r="AQ332" s="356"/>
    </row>
    <row r="333" spans="1:43" s="361" customFormat="1" x14ac:dyDescent="0.25">
      <c r="A333" s="186"/>
      <c r="B333" s="43"/>
      <c r="C333" s="33"/>
      <c r="D333" s="34"/>
      <c r="E333" s="33"/>
      <c r="F333" s="34"/>
      <c r="G333" s="34"/>
      <c r="H333" s="33"/>
      <c r="I333" s="33"/>
      <c r="J333" s="34"/>
      <c r="K333" s="30"/>
      <c r="L333" s="30"/>
      <c r="M333" s="38"/>
      <c r="N333" s="31"/>
      <c r="O333" s="30"/>
      <c r="P333" s="30"/>
      <c r="Q333" s="30"/>
      <c r="R333" s="30"/>
      <c r="S333" s="30"/>
      <c r="T333" s="30"/>
      <c r="U333" s="30"/>
      <c r="V333" s="31"/>
      <c r="W333" s="30"/>
      <c r="X333" s="30"/>
      <c r="Y333" s="30"/>
      <c r="Z333" s="31"/>
      <c r="AA333" s="23"/>
      <c r="AB333" s="23"/>
      <c r="AC333" s="32"/>
      <c r="AD333" s="410"/>
      <c r="AE333" s="410"/>
      <c r="AF333" s="30"/>
      <c r="AG333" s="30"/>
      <c r="AH333" s="30"/>
      <c r="AI333" s="30"/>
      <c r="AJ333" s="30"/>
      <c r="AK333" s="30"/>
      <c r="AL333" s="30"/>
      <c r="AM333" s="30"/>
      <c r="AN333" s="30"/>
      <c r="AO333" s="23"/>
      <c r="AP333" s="32"/>
      <c r="AQ333" s="356"/>
    </row>
    <row r="334" spans="1:43" s="361" customFormat="1" x14ac:dyDescent="0.25">
      <c r="A334" s="186"/>
      <c r="B334" s="43"/>
      <c r="C334" s="33"/>
      <c r="D334" s="34"/>
      <c r="E334" s="33"/>
      <c r="F334" s="34"/>
      <c r="G334" s="34"/>
      <c r="H334" s="33"/>
      <c r="I334" s="33"/>
      <c r="J334" s="34"/>
      <c r="K334" s="30"/>
      <c r="L334" s="30"/>
      <c r="M334" s="38"/>
      <c r="N334" s="31"/>
      <c r="O334" s="30"/>
      <c r="P334" s="30"/>
      <c r="Q334" s="30"/>
      <c r="R334" s="30"/>
      <c r="S334" s="30"/>
      <c r="T334" s="30"/>
      <c r="U334" s="30"/>
      <c r="V334" s="31"/>
      <c r="W334" s="30"/>
      <c r="X334" s="30"/>
      <c r="Y334" s="30"/>
      <c r="Z334" s="31"/>
      <c r="AA334" s="23"/>
      <c r="AB334" s="23"/>
      <c r="AC334" s="32"/>
      <c r="AD334" s="410"/>
      <c r="AE334" s="410"/>
      <c r="AF334" s="30"/>
      <c r="AG334" s="30"/>
      <c r="AH334" s="30"/>
      <c r="AI334" s="30"/>
      <c r="AJ334" s="30"/>
      <c r="AK334" s="30"/>
      <c r="AL334" s="30"/>
      <c r="AM334" s="30"/>
      <c r="AN334" s="30"/>
      <c r="AO334" s="23"/>
      <c r="AP334" s="32"/>
      <c r="AQ334" s="356"/>
    </row>
    <row r="335" spans="1:43" s="361" customFormat="1" x14ac:dyDescent="0.25">
      <c r="A335" s="186"/>
      <c r="B335" s="43"/>
      <c r="C335" s="33"/>
      <c r="D335" s="34"/>
      <c r="E335" s="33"/>
      <c r="F335" s="34"/>
      <c r="G335" s="34"/>
      <c r="H335" s="33"/>
      <c r="I335" s="33"/>
      <c r="J335" s="34"/>
      <c r="K335" s="30"/>
      <c r="L335" s="30"/>
      <c r="M335" s="38"/>
      <c r="N335" s="31"/>
      <c r="O335" s="30"/>
      <c r="P335" s="30"/>
      <c r="Q335" s="30"/>
      <c r="R335" s="30"/>
      <c r="S335" s="30"/>
      <c r="T335" s="30"/>
      <c r="U335" s="30"/>
      <c r="V335" s="31"/>
      <c r="W335" s="30"/>
      <c r="X335" s="30"/>
      <c r="Y335" s="30"/>
      <c r="Z335" s="31"/>
      <c r="AA335" s="23"/>
      <c r="AB335" s="23"/>
      <c r="AC335" s="32"/>
      <c r="AD335" s="410"/>
      <c r="AE335" s="410"/>
      <c r="AF335" s="30"/>
      <c r="AG335" s="30"/>
      <c r="AH335" s="30"/>
      <c r="AI335" s="30"/>
      <c r="AJ335" s="30"/>
      <c r="AK335" s="30"/>
      <c r="AL335" s="30"/>
      <c r="AM335" s="30"/>
      <c r="AN335" s="30"/>
      <c r="AO335" s="23"/>
      <c r="AP335" s="32"/>
      <c r="AQ335" s="356"/>
    </row>
    <row r="336" spans="1:43" s="361" customFormat="1" x14ac:dyDescent="0.25">
      <c r="A336" s="186"/>
      <c r="B336" s="43"/>
      <c r="C336" s="33"/>
      <c r="D336" s="34"/>
      <c r="E336" s="33"/>
      <c r="F336" s="34"/>
      <c r="G336" s="34"/>
      <c r="H336" s="33"/>
      <c r="I336" s="33"/>
      <c r="J336" s="34"/>
      <c r="K336" s="30"/>
      <c r="L336" s="30"/>
      <c r="M336" s="38"/>
      <c r="N336" s="31"/>
      <c r="O336" s="30"/>
      <c r="P336" s="30"/>
      <c r="Q336" s="30"/>
      <c r="R336" s="30"/>
      <c r="S336" s="30"/>
      <c r="T336" s="30"/>
      <c r="U336" s="30"/>
      <c r="V336" s="31"/>
      <c r="W336" s="30"/>
      <c r="X336" s="30"/>
      <c r="Y336" s="30"/>
      <c r="Z336" s="31"/>
      <c r="AA336" s="23"/>
      <c r="AB336" s="23"/>
      <c r="AC336" s="32"/>
      <c r="AD336" s="410"/>
      <c r="AE336" s="410"/>
      <c r="AF336" s="30"/>
      <c r="AG336" s="30"/>
      <c r="AH336" s="30"/>
      <c r="AI336" s="30"/>
      <c r="AJ336" s="30"/>
      <c r="AK336" s="30"/>
      <c r="AL336" s="30"/>
      <c r="AM336" s="30"/>
      <c r="AN336" s="30"/>
      <c r="AO336" s="23"/>
      <c r="AP336" s="32"/>
      <c r="AQ336" s="356"/>
    </row>
    <row r="337" spans="1:43" s="361" customFormat="1" x14ac:dyDescent="0.25">
      <c r="A337" s="186"/>
      <c r="B337" s="43"/>
      <c r="C337" s="33"/>
      <c r="D337" s="34"/>
      <c r="E337" s="33"/>
      <c r="F337" s="34"/>
      <c r="G337" s="34"/>
      <c r="H337" s="33"/>
      <c r="I337" s="33"/>
      <c r="J337" s="34"/>
      <c r="K337" s="30"/>
      <c r="L337" s="30"/>
      <c r="M337" s="38"/>
      <c r="N337" s="31"/>
      <c r="O337" s="30"/>
      <c r="P337" s="30"/>
      <c r="Q337" s="30"/>
      <c r="R337" s="30"/>
      <c r="S337" s="30"/>
      <c r="T337" s="30"/>
      <c r="U337" s="30"/>
      <c r="V337" s="31"/>
      <c r="W337" s="30"/>
      <c r="X337" s="30"/>
      <c r="Y337" s="30"/>
      <c r="Z337" s="31"/>
      <c r="AA337" s="23"/>
      <c r="AB337" s="23"/>
      <c r="AC337" s="32"/>
      <c r="AD337" s="410"/>
      <c r="AE337" s="410"/>
      <c r="AF337" s="30"/>
      <c r="AG337" s="30"/>
      <c r="AH337" s="30"/>
      <c r="AI337" s="30"/>
      <c r="AJ337" s="30"/>
      <c r="AK337" s="30"/>
      <c r="AL337" s="30"/>
      <c r="AM337" s="30"/>
      <c r="AN337" s="30"/>
      <c r="AO337" s="23"/>
      <c r="AP337" s="32"/>
      <c r="AQ337" s="356"/>
    </row>
    <row r="338" spans="1:43" s="361" customFormat="1" x14ac:dyDescent="0.25">
      <c r="A338" s="186"/>
      <c r="B338" s="43"/>
      <c r="C338" s="33"/>
      <c r="D338" s="34"/>
      <c r="E338" s="33"/>
      <c r="F338" s="34"/>
      <c r="G338" s="34"/>
      <c r="H338" s="33"/>
      <c r="I338" s="33"/>
      <c r="J338" s="34"/>
      <c r="K338" s="30"/>
      <c r="L338" s="30"/>
      <c r="M338" s="38"/>
      <c r="N338" s="31"/>
      <c r="O338" s="30"/>
      <c r="P338" s="30"/>
      <c r="Q338" s="30"/>
      <c r="R338" s="30"/>
      <c r="S338" s="30"/>
      <c r="T338" s="30"/>
      <c r="U338" s="30"/>
      <c r="V338" s="31"/>
      <c r="W338" s="30"/>
      <c r="X338" s="30"/>
      <c r="Y338" s="30"/>
      <c r="Z338" s="31"/>
      <c r="AA338" s="23"/>
      <c r="AB338" s="23"/>
      <c r="AC338" s="32"/>
      <c r="AD338" s="410"/>
      <c r="AE338" s="410"/>
      <c r="AF338" s="30"/>
      <c r="AG338" s="30"/>
      <c r="AH338" s="30"/>
      <c r="AI338" s="30"/>
      <c r="AJ338" s="30"/>
      <c r="AK338" s="30"/>
      <c r="AL338" s="30"/>
      <c r="AM338" s="30"/>
      <c r="AN338" s="30"/>
      <c r="AO338" s="23"/>
      <c r="AP338" s="32"/>
      <c r="AQ338" s="356"/>
    </row>
    <row r="339" spans="1:43" s="361" customFormat="1" x14ac:dyDescent="0.25">
      <c r="A339" s="186"/>
      <c r="B339" s="43"/>
      <c r="C339" s="33"/>
      <c r="D339" s="34"/>
      <c r="E339" s="33"/>
      <c r="F339" s="34"/>
      <c r="G339" s="34"/>
      <c r="H339" s="33"/>
      <c r="I339" s="33"/>
      <c r="J339" s="34"/>
      <c r="K339" s="30"/>
      <c r="L339" s="30"/>
      <c r="M339" s="38"/>
      <c r="N339" s="31"/>
      <c r="O339" s="30"/>
      <c r="P339" s="30"/>
      <c r="Q339" s="30"/>
      <c r="R339" s="30"/>
      <c r="S339" s="30"/>
      <c r="T339" s="30"/>
      <c r="U339" s="30"/>
      <c r="V339" s="31"/>
      <c r="W339" s="30"/>
      <c r="X339" s="30"/>
      <c r="Y339" s="30"/>
      <c r="Z339" s="31"/>
      <c r="AA339" s="23"/>
      <c r="AB339" s="23"/>
      <c r="AC339" s="32"/>
      <c r="AD339" s="410"/>
      <c r="AE339" s="410"/>
      <c r="AF339" s="30"/>
      <c r="AG339" s="30"/>
      <c r="AH339" s="30"/>
      <c r="AI339" s="30"/>
      <c r="AJ339" s="30"/>
      <c r="AK339" s="30"/>
      <c r="AL339" s="30"/>
      <c r="AM339" s="30"/>
      <c r="AN339" s="30"/>
      <c r="AO339" s="23"/>
      <c r="AP339" s="32"/>
      <c r="AQ339" s="356"/>
    </row>
    <row r="340" spans="1:43" s="361" customFormat="1" x14ac:dyDescent="0.25">
      <c r="A340" s="186"/>
      <c r="B340" s="43"/>
      <c r="C340" s="33"/>
      <c r="D340" s="34"/>
      <c r="E340" s="33"/>
      <c r="F340" s="34"/>
      <c r="G340" s="34"/>
      <c r="H340" s="33"/>
      <c r="I340" s="33"/>
      <c r="J340" s="34"/>
      <c r="K340" s="30"/>
      <c r="L340" s="30"/>
      <c r="M340" s="38"/>
      <c r="N340" s="31"/>
      <c r="O340" s="30"/>
      <c r="P340" s="30"/>
      <c r="Q340" s="30"/>
      <c r="R340" s="30"/>
      <c r="S340" s="30"/>
      <c r="T340" s="30"/>
      <c r="U340" s="30"/>
      <c r="V340" s="31"/>
      <c r="W340" s="30"/>
      <c r="X340" s="30"/>
      <c r="Y340" s="30"/>
      <c r="Z340" s="31"/>
      <c r="AA340" s="23"/>
      <c r="AB340" s="23"/>
      <c r="AC340" s="32"/>
      <c r="AD340" s="410"/>
      <c r="AE340" s="410"/>
      <c r="AF340" s="30"/>
      <c r="AG340" s="30"/>
      <c r="AH340" s="30"/>
      <c r="AI340" s="30"/>
      <c r="AJ340" s="30"/>
      <c r="AK340" s="30"/>
      <c r="AL340" s="30"/>
      <c r="AM340" s="30"/>
      <c r="AN340" s="30"/>
      <c r="AO340" s="23"/>
      <c r="AP340" s="32"/>
      <c r="AQ340" s="356"/>
    </row>
    <row r="341" spans="1:43" s="361" customFormat="1" x14ac:dyDescent="0.25">
      <c r="A341" s="186"/>
      <c r="B341" s="43"/>
      <c r="C341" s="33"/>
      <c r="D341" s="34"/>
      <c r="E341" s="33"/>
      <c r="F341" s="34"/>
      <c r="G341" s="34"/>
      <c r="H341" s="33"/>
      <c r="I341" s="33"/>
      <c r="J341" s="34"/>
      <c r="K341" s="30"/>
      <c r="L341" s="30"/>
      <c r="M341" s="38"/>
      <c r="N341" s="31"/>
      <c r="O341" s="30"/>
      <c r="P341" s="30"/>
      <c r="Q341" s="30"/>
      <c r="R341" s="30"/>
      <c r="S341" s="30"/>
      <c r="T341" s="30"/>
      <c r="U341" s="30"/>
      <c r="V341" s="31"/>
      <c r="W341" s="30"/>
      <c r="X341" s="30"/>
      <c r="Y341" s="30"/>
      <c r="Z341" s="31"/>
      <c r="AA341" s="23"/>
      <c r="AB341" s="23"/>
      <c r="AC341" s="32"/>
      <c r="AD341" s="410"/>
      <c r="AE341" s="410"/>
      <c r="AF341" s="30"/>
      <c r="AG341" s="30"/>
      <c r="AH341" s="30"/>
      <c r="AI341" s="30"/>
      <c r="AJ341" s="30"/>
      <c r="AK341" s="30"/>
      <c r="AL341" s="30"/>
      <c r="AM341" s="30"/>
      <c r="AN341" s="30"/>
      <c r="AO341" s="23"/>
      <c r="AP341" s="32"/>
      <c r="AQ341" s="356"/>
    </row>
    <row r="342" spans="1:43" s="361" customFormat="1" x14ac:dyDescent="0.25">
      <c r="A342" s="186"/>
      <c r="B342" s="43"/>
      <c r="C342" s="33"/>
      <c r="D342" s="34"/>
      <c r="E342" s="33"/>
      <c r="F342" s="34"/>
      <c r="G342" s="34"/>
      <c r="H342" s="33"/>
      <c r="I342" s="33"/>
      <c r="J342" s="34"/>
      <c r="K342" s="30"/>
      <c r="L342" s="30"/>
      <c r="M342" s="38"/>
      <c r="N342" s="31"/>
      <c r="O342" s="30"/>
      <c r="P342" s="30"/>
      <c r="Q342" s="30"/>
      <c r="R342" s="30"/>
      <c r="S342" s="30"/>
      <c r="T342" s="30"/>
      <c r="U342" s="30"/>
      <c r="V342" s="31"/>
      <c r="W342" s="30"/>
      <c r="X342" s="30"/>
      <c r="Y342" s="30"/>
      <c r="Z342" s="31"/>
      <c r="AA342" s="23"/>
      <c r="AB342" s="23"/>
      <c r="AC342" s="32"/>
      <c r="AD342" s="410"/>
      <c r="AE342" s="410"/>
      <c r="AF342" s="30"/>
      <c r="AG342" s="30"/>
      <c r="AH342" s="30"/>
      <c r="AI342" s="30"/>
      <c r="AJ342" s="30"/>
      <c r="AK342" s="30"/>
      <c r="AL342" s="30"/>
      <c r="AM342" s="30"/>
      <c r="AN342" s="30"/>
      <c r="AO342" s="23"/>
      <c r="AP342" s="32"/>
      <c r="AQ342" s="356"/>
    </row>
    <row r="343" spans="1:43" s="361" customFormat="1" x14ac:dyDescent="0.25">
      <c r="A343" s="186"/>
      <c r="B343" s="43"/>
      <c r="C343" s="33"/>
      <c r="D343" s="34"/>
      <c r="E343" s="33"/>
      <c r="F343" s="34"/>
      <c r="G343" s="34"/>
      <c r="H343" s="33"/>
      <c r="I343" s="33"/>
      <c r="J343" s="34"/>
      <c r="K343" s="30"/>
      <c r="L343" s="30"/>
      <c r="M343" s="38"/>
      <c r="N343" s="31"/>
      <c r="O343" s="30"/>
      <c r="P343" s="30"/>
      <c r="Q343" s="30"/>
      <c r="R343" s="30"/>
      <c r="S343" s="30"/>
      <c r="T343" s="30"/>
      <c r="U343" s="30"/>
      <c r="V343" s="31"/>
      <c r="W343" s="30"/>
      <c r="X343" s="30"/>
      <c r="Y343" s="30"/>
      <c r="Z343" s="31"/>
      <c r="AA343" s="23"/>
      <c r="AB343" s="23"/>
      <c r="AC343" s="32"/>
      <c r="AD343" s="410"/>
      <c r="AE343" s="410"/>
      <c r="AF343" s="30"/>
      <c r="AG343" s="30"/>
      <c r="AH343" s="30"/>
      <c r="AI343" s="30"/>
      <c r="AJ343" s="30"/>
      <c r="AK343" s="30"/>
      <c r="AL343" s="30"/>
      <c r="AM343" s="30"/>
      <c r="AN343" s="30"/>
      <c r="AO343" s="23"/>
      <c r="AP343" s="32"/>
      <c r="AQ343" s="356"/>
    </row>
    <row r="344" spans="1:43" s="361" customFormat="1" x14ac:dyDescent="0.25">
      <c r="A344" s="186"/>
      <c r="B344" s="43"/>
      <c r="C344" s="33"/>
      <c r="D344" s="34"/>
      <c r="E344" s="33"/>
      <c r="F344" s="34"/>
      <c r="G344" s="34"/>
      <c r="H344" s="33"/>
      <c r="I344" s="33"/>
      <c r="J344" s="34"/>
      <c r="K344" s="30"/>
      <c r="L344" s="30"/>
      <c r="M344" s="38"/>
      <c r="N344" s="31"/>
      <c r="O344" s="30"/>
      <c r="P344" s="30"/>
      <c r="Q344" s="30"/>
      <c r="R344" s="30"/>
      <c r="S344" s="30"/>
      <c r="T344" s="30"/>
      <c r="U344" s="30"/>
      <c r="V344" s="31"/>
      <c r="W344" s="30"/>
      <c r="X344" s="30"/>
      <c r="Y344" s="30"/>
      <c r="Z344" s="31"/>
      <c r="AA344" s="23"/>
      <c r="AB344" s="23"/>
      <c r="AC344" s="32"/>
      <c r="AD344" s="410"/>
      <c r="AE344" s="410"/>
      <c r="AF344" s="30"/>
      <c r="AG344" s="30"/>
      <c r="AH344" s="30"/>
      <c r="AI344" s="30"/>
      <c r="AJ344" s="30"/>
      <c r="AK344" s="30"/>
      <c r="AL344" s="30"/>
      <c r="AM344" s="30"/>
      <c r="AN344" s="30"/>
      <c r="AO344" s="23"/>
      <c r="AP344" s="32"/>
      <c r="AQ344" s="356"/>
    </row>
    <row r="345" spans="1:43" s="361" customFormat="1" x14ac:dyDescent="0.25">
      <c r="A345" s="186"/>
      <c r="B345" s="43"/>
      <c r="C345" s="33"/>
      <c r="D345" s="34"/>
      <c r="E345" s="33"/>
      <c r="F345" s="34"/>
      <c r="G345" s="34"/>
      <c r="H345" s="33"/>
      <c r="I345" s="33"/>
      <c r="J345" s="34"/>
      <c r="K345" s="30"/>
      <c r="L345" s="30"/>
      <c r="M345" s="38"/>
      <c r="N345" s="31"/>
      <c r="O345" s="30"/>
      <c r="P345" s="30"/>
      <c r="Q345" s="30"/>
      <c r="R345" s="30"/>
      <c r="S345" s="30"/>
      <c r="T345" s="30"/>
      <c r="U345" s="30"/>
      <c r="V345" s="31"/>
      <c r="W345" s="30"/>
      <c r="X345" s="30"/>
      <c r="Y345" s="30"/>
      <c r="Z345" s="31"/>
      <c r="AA345" s="23"/>
      <c r="AB345" s="23"/>
      <c r="AC345" s="32"/>
      <c r="AD345" s="410"/>
      <c r="AE345" s="410"/>
      <c r="AF345" s="30"/>
      <c r="AG345" s="30"/>
      <c r="AH345" s="30"/>
      <c r="AI345" s="30"/>
      <c r="AJ345" s="30"/>
      <c r="AK345" s="30"/>
      <c r="AL345" s="30"/>
      <c r="AM345" s="30"/>
      <c r="AN345" s="30"/>
      <c r="AO345" s="23"/>
      <c r="AP345" s="32"/>
      <c r="AQ345" s="356"/>
    </row>
    <row r="346" spans="1:43" s="361" customFormat="1" x14ac:dyDescent="0.25">
      <c r="A346" s="186"/>
      <c r="B346" s="43"/>
      <c r="C346" s="33"/>
      <c r="D346" s="34"/>
      <c r="E346" s="33"/>
      <c r="F346" s="34"/>
      <c r="G346" s="34"/>
      <c r="H346" s="33"/>
      <c r="I346" s="33"/>
      <c r="J346" s="34"/>
      <c r="K346" s="30"/>
      <c r="L346" s="30"/>
      <c r="M346" s="38"/>
      <c r="N346" s="31"/>
      <c r="O346" s="30"/>
      <c r="P346" s="30"/>
      <c r="Q346" s="30"/>
      <c r="R346" s="30"/>
      <c r="S346" s="30"/>
      <c r="T346" s="30"/>
      <c r="U346" s="30"/>
      <c r="V346" s="31"/>
      <c r="W346" s="30"/>
      <c r="X346" s="30"/>
      <c r="Y346" s="30"/>
      <c r="Z346" s="31"/>
      <c r="AA346" s="23"/>
      <c r="AB346" s="23"/>
      <c r="AC346" s="32"/>
      <c r="AD346" s="410"/>
      <c r="AE346" s="410"/>
      <c r="AF346" s="30"/>
      <c r="AG346" s="30"/>
      <c r="AH346" s="30"/>
      <c r="AI346" s="30"/>
      <c r="AJ346" s="30"/>
      <c r="AK346" s="30"/>
      <c r="AL346" s="30"/>
      <c r="AM346" s="30"/>
      <c r="AN346" s="30"/>
      <c r="AO346" s="23"/>
      <c r="AP346" s="32"/>
      <c r="AQ346" s="356"/>
    </row>
    <row r="347" spans="1:43" s="361" customFormat="1" x14ac:dyDescent="0.25">
      <c r="A347" s="186"/>
      <c r="B347" s="43"/>
      <c r="C347" s="33"/>
      <c r="D347" s="34"/>
      <c r="E347" s="33"/>
      <c r="F347" s="34"/>
      <c r="G347" s="34"/>
      <c r="H347" s="33"/>
      <c r="I347" s="33"/>
      <c r="J347" s="34"/>
      <c r="K347" s="30"/>
      <c r="L347" s="30"/>
      <c r="M347" s="38"/>
      <c r="N347" s="31"/>
      <c r="O347" s="30"/>
      <c r="P347" s="30"/>
      <c r="Q347" s="30"/>
      <c r="R347" s="30"/>
      <c r="S347" s="30"/>
      <c r="T347" s="30"/>
      <c r="U347" s="30"/>
      <c r="V347" s="31"/>
      <c r="W347" s="30"/>
      <c r="X347" s="30"/>
      <c r="Y347" s="30"/>
      <c r="Z347" s="31"/>
      <c r="AA347" s="23"/>
      <c r="AB347" s="23"/>
      <c r="AC347" s="32"/>
      <c r="AD347" s="410"/>
      <c r="AE347" s="410"/>
      <c r="AF347" s="30"/>
      <c r="AG347" s="30"/>
      <c r="AH347" s="30"/>
      <c r="AI347" s="30"/>
      <c r="AJ347" s="30"/>
      <c r="AK347" s="30"/>
      <c r="AL347" s="30"/>
      <c r="AM347" s="30"/>
      <c r="AN347" s="30"/>
      <c r="AO347" s="23"/>
      <c r="AP347" s="32"/>
      <c r="AQ347" s="356"/>
    </row>
    <row r="348" spans="1:43" s="361" customFormat="1" x14ac:dyDescent="0.25">
      <c r="A348" s="186"/>
      <c r="B348" s="43"/>
      <c r="C348" s="33"/>
      <c r="D348" s="34"/>
      <c r="E348" s="33"/>
      <c r="F348" s="34"/>
      <c r="G348" s="34"/>
      <c r="H348" s="33"/>
      <c r="I348" s="33"/>
      <c r="J348" s="34"/>
      <c r="K348" s="30"/>
      <c r="L348" s="30"/>
      <c r="M348" s="38"/>
      <c r="N348" s="31"/>
      <c r="O348" s="30"/>
      <c r="P348" s="30"/>
      <c r="Q348" s="30"/>
      <c r="R348" s="30"/>
      <c r="S348" s="30"/>
      <c r="T348" s="30"/>
      <c r="U348" s="30"/>
      <c r="V348" s="31"/>
      <c r="W348" s="30"/>
      <c r="X348" s="30"/>
      <c r="Y348" s="30"/>
      <c r="Z348" s="31"/>
      <c r="AA348" s="23"/>
      <c r="AB348" s="23"/>
      <c r="AC348" s="32"/>
      <c r="AD348" s="410"/>
      <c r="AE348" s="410"/>
      <c r="AF348" s="30"/>
      <c r="AG348" s="30"/>
      <c r="AH348" s="30"/>
      <c r="AI348" s="30"/>
      <c r="AJ348" s="30"/>
      <c r="AK348" s="30"/>
      <c r="AL348" s="30"/>
      <c r="AM348" s="30"/>
      <c r="AN348" s="30"/>
      <c r="AO348" s="23"/>
      <c r="AP348" s="32"/>
      <c r="AQ348" s="356"/>
    </row>
    <row r="349" spans="1:43" s="361" customFormat="1" x14ac:dyDescent="0.25">
      <c r="A349" s="186"/>
      <c r="B349" s="43"/>
      <c r="C349" s="33"/>
      <c r="D349" s="34"/>
      <c r="E349" s="33"/>
      <c r="F349" s="34"/>
      <c r="G349" s="34"/>
      <c r="H349" s="33"/>
      <c r="I349" s="33"/>
      <c r="J349" s="34"/>
      <c r="K349" s="30"/>
      <c r="L349" s="30"/>
      <c r="M349" s="38"/>
      <c r="N349" s="31"/>
      <c r="O349" s="30"/>
      <c r="P349" s="30"/>
      <c r="Q349" s="30"/>
      <c r="R349" s="30"/>
      <c r="S349" s="30"/>
      <c r="T349" s="30"/>
      <c r="U349" s="30"/>
      <c r="V349" s="31"/>
      <c r="W349" s="30"/>
      <c r="X349" s="30"/>
      <c r="Y349" s="30"/>
      <c r="Z349" s="31"/>
      <c r="AA349" s="23"/>
      <c r="AB349" s="23"/>
      <c r="AC349" s="32"/>
      <c r="AD349" s="410"/>
      <c r="AE349" s="410"/>
      <c r="AF349" s="30"/>
      <c r="AG349" s="30"/>
      <c r="AH349" s="30"/>
      <c r="AI349" s="30"/>
      <c r="AJ349" s="30"/>
      <c r="AK349" s="30"/>
      <c r="AL349" s="30"/>
      <c r="AM349" s="30"/>
      <c r="AN349" s="30"/>
      <c r="AO349" s="23"/>
      <c r="AP349" s="32"/>
      <c r="AQ349" s="356"/>
    </row>
    <row r="350" spans="1:43" s="361" customFormat="1" x14ac:dyDescent="0.25">
      <c r="A350" s="186"/>
      <c r="B350" s="43"/>
      <c r="C350" s="33"/>
      <c r="D350" s="34"/>
      <c r="E350" s="33"/>
      <c r="F350" s="34"/>
      <c r="G350" s="34"/>
      <c r="H350" s="33"/>
      <c r="I350" s="33"/>
      <c r="J350" s="34"/>
      <c r="K350" s="30"/>
      <c r="L350" s="30"/>
      <c r="M350" s="38"/>
      <c r="N350" s="31"/>
      <c r="O350" s="30"/>
      <c r="P350" s="30"/>
      <c r="Q350" s="30"/>
      <c r="R350" s="30"/>
      <c r="S350" s="30"/>
      <c r="T350" s="30"/>
      <c r="U350" s="30"/>
      <c r="V350" s="31"/>
      <c r="W350" s="30"/>
      <c r="X350" s="30"/>
      <c r="Y350" s="30"/>
      <c r="Z350" s="31"/>
      <c r="AA350" s="23"/>
      <c r="AB350" s="23"/>
      <c r="AC350" s="32"/>
      <c r="AD350" s="410"/>
      <c r="AE350" s="410"/>
      <c r="AF350" s="30"/>
      <c r="AG350" s="30"/>
      <c r="AH350" s="30"/>
      <c r="AI350" s="30"/>
      <c r="AJ350" s="30"/>
      <c r="AK350" s="30"/>
      <c r="AL350" s="30"/>
      <c r="AM350" s="30"/>
      <c r="AN350" s="30"/>
      <c r="AO350" s="23"/>
      <c r="AP350" s="32"/>
      <c r="AQ350" s="356"/>
    </row>
    <row r="351" spans="1:43" s="361" customFormat="1" x14ac:dyDescent="0.25">
      <c r="A351" s="186"/>
      <c r="B351" s="43"/>
      <c r="C351" s="33"/>
      <c r="D351" s="34"/>
      <c r="E351" s="33"/>
      <c r="F351" s="34"/>
      <c r="G351" s="34"/>
      <c r="H351" s="33"/>
      <c r="I351" s="33"/>
      <c r="J351" s="34"/>
      <c r="K351" s="30"/>
      <c r="L351" s="30"/>
      <c r="M351" s="38"/>
      <c r="N351" s="31"/>
      <c r="O351" s="30"/>
      <c r="P351" s="30"/>
      <c r="Q351" s="30"/>
      <c r="R351" s="30"/>
      <c r="S351" s="30"/>
      <c r="T351" s="30"/>
      <c r="U351" s="30"/>
      <c r="V351" s="31"/>
      <c r="W351" s="30"/>
      <c r="X351" s="30"/>
      <c r="Y351" s="30"/>
      <c r="Z351" s="31"/>
      <c r="AA351" s="23"/>
      <c r="AB351" s="23"/>
      <c r="AC351" s="32"/>
      <c r="AD351" s="410"/>
      <c r="AE351" s="410"/>
      <c r="AF351" s="30"/>
      <c r="AG351" s="30"/>
      <c r="AH351" s="30"/>
      <c r="AI351" s="30"/>
      <c r="AJ351" s="30"/>
      <c r="AK351" s="30"/>
      <c r="AL351" s="30"/>
      <c r="AM351" s="30"/>
      <c r="AN351" s="30"/>
      <c r="AO351" s="23"/>
      <c r="AP351" s="32"/>
      <c r="AQ351" s="356"/>
    </row>
    <row r="352" spans="1:43" s="361" customFormat="1" x14ac:dyDescent="0.25">
      <c r="A352" s="186"/>
      <c r="B352" s="43"/>
      <c r="C352" s="33"/>
      <c r="D352" s="34"/>
      <c r="E352" s="33"/>
      <c r="F352" s="34"/>
      <c r="G352" s="34"/>
      <c r="H352" s="33"/>
      <c r="I352" s="33"/>
      <c r="J352" s="34"/>
      <c r="K352" s="30"/>
      <c r="L352" s="30"/>
      <c r="M352" s="38"/>
      <c r="N352" s="31"/>
      <c r="O352" s="30"/>
      <c r="P352" s="30"/>
      <c r="Q352" s="30"/>
      <c r="R352" s="30"/>
      <c r="S352" s="30"/>
      <c r="T352" s="30"/>
      <c r="U352" s="30"/>
      <c r="V352" s="31"/>
      <c r="W352" s="30"/>
      <c r="X352" s="30"/>
      <c r="Y352" s="30"/>
      <c r="Z352" s="31"/>
      <c r="AA352" s="23"/>
      <c r="AB352" s="23"/>
      <c r="AC352" s="32"/>
      <c r="AD352" s="410"/>
      <c r="AE352" s="410"/>
      <c r="AF352" s="30"/>
      <c r="AG352" s="30"/>
      <c r="AH352" s="30"/>
      <c r="AI352" s="30"/>
      <c r="AJ352" s="30"/>
      <c r="AK352" s="30"/>
      <c r="AL352" s="30"/>
      <c r="AM352" s="30"/>
      <c r="AN352" s="30"/>
      <c r="AO352" s="23"/>
      <c r="AP352" s="32"/>
      <c r="AQ352" s="356"/>
    </row>
    <row r="353" spans="1:43" s="361" customFormat="1" x14ac:dyDescent="0.25">
      <c r="A353" s="186"/>
      <c r="B353" s="43"/>
      <c r="C353" s="33"/>
      <c r="D353" s="34"/>
      <c r="E353" s="33"/>
      <c r="F353" s="34"/>
      <c r="G353" s="34"/>
      <c r="H353" s="33"/>
      <c r="I353" s="33"/>
      <c r="J353" s="34"/>
      <c r="K353" s="30"/>
      <c r="L353" s="30"/>
      <c r="M353" s="38"/>
      <c r="N353" s="31"/>
      <c r="O353" s="30"/>
      <c r="P353" s="30"/>
      <c r="Q353" s="30"/>
      <c r="R353" s="30"/>
      <c r="S353" s="30"/>
      <c r="T353" s="30"/>
      <c r="U353" s="30"/>
      <c r="V353" s="31"/>
      <c r="W353" s="30"/>
      <c r="X353" s="30"/>
      <c r="Y353" s="30"/>
      <c r="Z353" s="31"/>
      <c r="AA353" s="23"/>
      <c r="AB353" s="23"/>
      <c r="AC353" s="32"/>
      <c r="AD353" s="410"/>
      <c r="AE353" s="410"/>
      <c r="AF353" s="30"/>
      <c r="AG353" s="30"/>
      <c r="AH353" s="30"/>
      <c r="AI353" s="30"/>
      <c r="AJ353" s="30"/>
      <c r="AK353" s="30"/>
      <c r="AL353" s="30"/>
      <c r="AM353" s="30"/>
      <c r="AN353" s="30"/>
      <c r="AO353" s="23"/>
      <c r="AP353" s="32"/>
      <c r="AQ353" s="356"/>
    </row>
    <row r="354" spans="1:43" s="361" customFormat="1" x14ac:dyDescent="0.25">
      <c r="A354" s="186"/>
      <c r="B354" s="43"/>
      <c r="C354" s="33"/>
      <c r="D354" s="34"/>
      <c r="E354" s="33"/>
      <c r="F354" s="34"/>
      <c r="G354" s="34"/>
      <c r="H354" s="33"/>
      <c r="I354" s="33"/>
      <c r="J354" s="34"/>
      <c r="K354" s="30"/>
      <c r="L354" s="30"/>
      <c r="M354" s="38"/>
      <c r="N354" s="31"/>
      <c r="O354" s="30"/>
      <c r="P354" s="30"/>
      <c r="Q354" s="30"/>
      <c r="R354" s="30"/>
      <c r="S354" s="30"/>
      <c r="T354" s="30"/>
      <c r="U354" s="30"/>
      <c r="V354" s="31"/>
      <c r="W354" s="30"/>
      <c r="X354" s="30"/>
      <c r="Y354" s="30"/>
      <c r="Z354" s="31"/>
      <c r="AA354" s="23"/>
      <c r="AB354" s="23"/>
      <c r="AC354" s="32"/>
      <c r="AD354" s="410"/>
      <c r="AE354" s="410"/>
      <c r="AF354" s="30"/>
      <c r="AG354" s="30"/>
      <c r="AH354" s="30"/>
      <c r="AI354" s="30"/>
      <c r="AJ354" s="30"/>
      <c r="AK354" s="30"/>
      <c r="AL354" s="30"/>
      <c r="AM354" s="30"/>
      <c r="AN354" s="30"/>
      <c r="AO354" s="23"/>
      <c r="AP354" s="32"/>
      <c r="AQ354" s="356"/>
    </row>
    <row r="355" spans="1:43" s="361" customFormat="1" x14ac:dyDescent="0.25">
      <c r="A355" s="186"/>
      <c r="B355" s="43"/>
      <c r="C355" s="33"/>
      <c r="D355" s="34"/>
      <c r="E355" s="33"/>
      <c r="F355" s="34"/>
      <c r="G355" s="34"/>
      <c r="H355" s="33"/>
      <c r="I355" s="33"/>
      <c r="J355" s="34"/>
      <c r="K355" s="30"/>
      <c r="L355" s="30"/>
      <c r="M355" s="38"/>
      <c r="N355" s="31"/>
      <c r="O355" s="30"/>
      <c r="P355" s="30"/>
      <c r="Q355" s="30"/>
      <c r="R355" s="30"/>
      <c r="S355" s="30"/>
      <c r="T355" s="30"/>
      <c r="U355" s="30"/>
      <c r="V355" s="31"/>
      <c r="W355" s="30"/>
      <c r="X355" s="30"/>
      <c r="Y355" s="30"/>
      <c r="Z355" s="31"/>
      <c r="AA355" s="23"/>
      <c r="AB355" s="23"/>
      <c r="AC355" s="32"/>
      <c r="AD355" s="410"/>
      <c r="AE355" s="410"/>
      <c r="AF355" s="30"/>
      <c r="AG355" s="30"/>
      <c r="AH355" s="30"/>
      <c r="AI355" s="30"/>
      <c r="AJ355" s="30"/>
      <c r="AK355" s="30"/>
      <c r="AL355" s="30"/>
      <c r="AM355" s="30"/>
      <c r="AN355" s="30"/>
      <c r="AO355" s="23"/>
      <c r="AP355" s="32"/>
      <c r="AQ355" s="356"/>
    </row>
    <row r="356" spans="1:43" s="361" customFormat="1" x14ac:dyDescent="0.25">
      <c r="A356" s="186"/>
      <c r="B356" s="43"/>
      <c r="C356" s="33"/>
      <c r="D356" s="34"/>
      <c r="E356" s="33"/>
      <c r="F356" s="34"/>
      <c r="G356" s="34"/>
      <c r="H356" s="33"/>
      <c r="I356" s="33"/>
      <c r="J356" s="34"/>
      <c r="K356" s="30"/>
      <c r="L356" s="30"/>
      <c r="M356" s="38"/>
      <c r="N356" s="31"/>
      <c r="O356" s="30"/>
      <c r="P356" s="30"/>
      <c r="Q356" s="30"/>
      <c r="R356" s="30"/>
      <c r="S356" s="30"/>
      <c r="T356" s="30"/>
      <c r="U356" s="30"/>
      <c r="V356" s="31"/>
      <c r="W356" s="30"/>
      <c r="X356" s="30"/>
      <c r="Y356" s="30"/>
      <c r="Z356" s="31"/>
      <c r="AA356" s="23"/>
      <c r="AB356" s="23"/>
      <c r="AC356" s="32"/>
      <c r="AD356" s="410"/>
      <c r="AE356" s="410"/>
      <c r="AF356" s="30"/>
      <c r="AG356" s="30"/>
      <c r="AH356" s="30"/>
      <c r="AI356" s="30"/>
      <c r="AJ356" s="30"/>
      <c r="AK356" s="30"/>
      <c r="AL356" s="30"/>
      <c r="AM356" s="30"/>
      <c r="AN356" s="30"/>
      <c r="AO356" s="23"/>
      <c r="AP356" s="32"/>
      <c r="AQ356" s="356"/>
    </row>
    <row r="357" spans="1:43" s="361" customFormat="1" x14ac:dyDescent="0.25">
      <c r="A357" s="186"/>
      <c r="B357" s="43"/>
      <c r="C357" s="33"/>
      <c r="D357" s="34"/>
      <c r="E357" s="33"/>
      <c r="F357" s="34"/>
      <c r="G357" s="34"/>
      <c r="H357" s="33"/>
      <c r="I357" s="33"/>
      <c r="J357" s="34"/>
      <c r="K357" s="30"/>
      <c r="L357" s="30"/>
      <c r="M357" s="38"/>
      <c r="N357" s="31"/>
      <c r="O357" s="30"/>
      <c r="P357" s="30"/>
      <c r="Q357" s="30"/>
      <c r="R357" s="30"/>
      <c r="S357" s="30"/>
      <c r="T357" s="30"/>
      <c r="U357" s="30"/>
      <c r="V357" s="31"/>
      <c r="W357" s="30"/>
      <c r="X357" s="30"/>
      <c r="Y357" s="30"/>
      <c r="Z357" s="31"/>
      <c r="AA357" s="23"/>
      <c r="AB357" s="23"/>
      <c r="AC357" s="32"/>
      <c r="AD357" s="410"/>
      <c r="AE357" s="410"/>
      <c r="AF357" s="30"/>
      <c r="AG357" s="30"/>
      <c r="AH357" s="30"/>
      <c r="AI357" s="30"/>
      <c r="AJ357" s="30"/>
      <c r="AK357" s="30"/>
      <c r="AL357" s="30"/>
      <c r="AM357" s="30"/>
      <c r="AN357" s="30"/>
      <c r="AO357" s="23"/>
      <c r="AP357" s="32"/>
      <c r="AQ357" s="356"/>
    </row>
    <row r="358" spans="1:43" s="361" customFormat="1" x14ac:dyDescent="0.25">
      <c r="A358" s="186"/>
      <c r="B358" s="43"/>
      <c r="C358" s="33"/>
      <c r="D358" s="34"/>
      <c r="E358" s="33"/>
      <c r="F358" s="34"/>
      <c r="G358" s="34"/>
      <c r="H358" s="33"/>
      <c r="I358" s="33"/>
      <c r="J358" s="34"/>
      <c r="K358" s="30"/>
      <c r="L358" s="30"/>
      <c r="M358" s="38"/>
      <c r="N358" s="31"/>
      <c r="O358" s="30"/>
      <c r="P358" s="30"/>
      <c r="Q358" s="30"/>
      <c r="R358" s="30"/>
      <c r="S358" s="30"/>
      <c r="T358" s="30"/>
      <c r="U358" s="30"/>
      <c r="V358" s="31"/>
      <c r="W358" s="30"/>
      <c r="X358" s="30"/>
      <c r="Y358" s="30"/>
      <c r="Z358" s="31"/>
      <c r="AA358" s="23"/>
      <c r="AB358" s="23"/>
      <c r="AC358" s="32"/>
      <c r="AD358" s="410"/>
      <c r="AE358" s="410"/>
      <c r="AF358" s="30"/>
      <c r="AG358" s="30"/>
      <c r="AH358" s="30"/>
      <c r="AI358" s="30"/>
      <c r="AJ358" s="30"/>
      <c r="AK358" s="30"/>
      <c r="AL358" s="30"/>
      <c r="AM358" s="30"/>
      <c r="AN358" s="30"/>
      <c r="AO358" s="23"/>
      <c r="AP358" s="32"/>
      <c r="AQ358" s="356"/>
    </row>
    <row r="359" spans="1:43" s="361" customFormat="1" x14ac:dyDescent="0.25">
      <c r="A359" s="186"/>
      <c r="B359" s="43"/>
      <c r="C359" s="33"/>
      <c r="D359" s="34"/>
      <c r="E359" s="33"/>
      <c r="F359" s="34"/>
      <c r="G359" s="34"/>
      <c r="H359" s="33"/>
      <c r="I359" s="33"/>
      <c r="J359" s="34"/>
      <c r="K359" s="30"/>
      <c r="L359" s="30"/>
      <c r="M359" s="38"/>
      <c r="N359" s="31"/>
      <c r="O359" s="30"/>
      <c r="P359" s="30"/>
      <c r="Q359" s="30"/>
      <c r="R359" s="30"/>
      <c r="S359" s="30"/>
      <c r="T359" s="30"/>
      <c r="U359" s="30"/>
      <c r="V359" s="31"/>
      <c r="W359" s="30"/>
      <c r="X359" s="30"/>
      <c r="Y359" s="30"/>
      <c r="Z359" s="31"/>
      <c r="AA359" s="23"/>
      <c r="AB359" s="23"/>
      <c r="AC359" s="32"/>
      <c r="AD359" s="410"/>
      <c r="AE359" s="410"/>
      <c r="AF359" s="30"/>
      <c r="AG359" s="30"/>
      <c r="AH359" s="30"/>
      <c r="AI359" s="30"/>
      <c r="AJ359" s="30"/>
      <c r="AK359" s="30"/>
      <c r="AL359" s="30"/>
      <c r="AM359" s="30"/>
      <c r="AN359" s="30"/>
      <c r="AO359" s="23"/>
      <c r="AP359" s="32"/>
      <c r="AQ359" s="356"/>
    </row>
    <row r="360" spans="1:43" s="361" customFormat="1" x14ac:dyDescent="0.25">
      <c r="A360" s="186"/>
      <c r="B360" s="43"/>
      <c r="C360" s="33"/>
      <c r="D360" s="34"/>
      <c r="E360" s="33"/>
      <c r="F360" s="34"/>
      <c r="G360" s="34"/>
      <c r="H360" s="33"/>
      <c r="I360" s="33"/>
      <c r="J360" s="34"/>
      <c r="K360" s="30"/>
      <c r="L360" s="30"/>
      <c r="M360" s="38"/>
      <c r="N360" s="31"/>
      <c r="O360" s="30"/>
      <c r="P360" s="30"/>
      <c r="Q360" s="30"/>
      <c r="R360" s="30"/>
      <c r="S360" s="30"/>
      <c r="T360" s="30"/>
      <c r="U360" s="30"/>
      <c r="V360" s="31"/>
      <c r="W360" s="30"/>
      <c r="X360" s="30"/>
      <c r="Y360" s="30"/>
      <c r="Z360" s="31"/>
      <c r="AA360" s="23"/>
      <c r="AB360" s="23"/>
      <c r="AC360" s="32"/>
      <c r="AD360" s="410"/>
      <c r="AE360" s="410"/>
      <c r="AF360" s="30"/>
      <c r="AG360" s="30"/>
      <c r="AH360" s="30"/>
      <c r="AI360" s="30"/>
      <c r="AJ360" s="30"/>
      <c r="AK360" s="30"/>
      <c r="AL360" s="30"/>
      <c r="AM360" s="30"/>
      <c r="AN360" s="30"/>
      <c r="AO360" s="23"/>
      <c r="AP360" s="32"/>
      <c r="AQ360" s="356"/>
    </row>
    <row r="361" spans="1:43" s="361" customFormat="1" x14ac:dyDescent="0.25">
      <c r="A361" s="186"/>
      <c r="B361" s="43"/>
      <c r="C361" s="37"/>
      <c r="D361" s="30"/>
      <c r="E361" s="37"/>
      <c r="F361" s="30"/>
      <c r="G361" s="30"/>
      <c r="H361" s="37"/>
      <c r="I361" s="37"/>
      <c r="J361" s="30"/>
      <c r="K361" s="187"/>
      <c r="L361" s="187"/>
      <c r="M361" s="156"/>
      <c r="N361" s="22"/>
      <c r="O361" s="187"/>
      <c r="P361" s="187"/>
      <c r="Q361" s="187"/>
      <c r="R361" s="187"/>
      <c r="S361" s="187"/>
      <c r="T361" s="187"/>
      <c r="U361" s="187"/>
      <c r="V361" s="22"/>
      <c r="W361" s="187"/>
      <c r="X361" s="187"/>
      <c r="Y361" s="187"/>
      <c r="Z361" s="22"/>
      <c r="AA361" s="25"/>
      <c r="AB361" s="25"/>
      <c r="AC361" s="21"/>
      <c r="AD361" s="187"/>
      <c r="AE361" s="187"/>
      <c r="AF361" s="187"/>
      <c r="AG361" s="187"/>
      <c r="AH361" s="187"/>
      <c r="AI361" s="187"/>
      <c r="AJ361" s="187"/>
      <c r="AK361" s="187"/>
      <c r="AL361" s="187"/>
      <c r="AM361" s="187"/>
      <c r="AN361" s="187"/>
      <c r="AO361" s="25"/>
      <c r="AP361" s="21"/>
      <c r="AQ361" s="363"/>
    </row>
    <row r="362" spans="1:43" s="361" customFormat="1" x14ac:dyDescent="0.25">
      <c r="A362" s="186"/>
      <c r="B362" s="43"/>
      <c r="C362" s="37"/>
      <c r="D362" s="30"/>
      <c r="E362" s="37"/>
      <c r="F362" s="30"/>
      <c r="G362" s="30"/>
      <c r="H362" s="37"/>
      <c r="I362" s="37"/>
      <c r="J362" s="30"/>
      <c r="K362" s="187"/>
      <c r="L362" s="187"/>
      <c r="M362" s="156"/>
      <c r="N362" s="22"/>
      <c r="O362" s="187"/>
      <c r="P362" s="187"/>
      <c r="Q362" s="187"/>
      <c r="R362" s="187"/>
      <c r="S362" s="187"/>
      <c r="T362" s="187"/>
      <c r="U362" s="187"/>
      <c r="V362" s="22"/>
      <c r="W362" s="187"/>
      <c r="X362" s="187"/>
      <c r="Y362" s="187"/>
      <c r="Z362" s="22"/>
      <c r="AA362" s="25"/>
      <c r="AB362" s="25"/>
      <c r="AC362" s="21"/>
      <c r="AD362" s="187"/>
      <c r="AE362" s="187"/>
      <c r="AF362" s="187"/>
      <c r="AG362" s="187"/>
      <c r="AH362" s="187"/>
      <c r="AI362" s="187"/>
      <c r="AJ362" s="187"/>
      <c r="AK362" s="187"/>
      <c r="AL362" s="187"/>
      <c r="AM362" s="187"/>
      <c r="AN362" s="187"/>
      <c r="AO362" s="25"/>
      <c r="AP362" s="21"/>
      <c r="AQ362" s="363"/>
    </row>
    <row r="363" spans="1:43" s="361" customFormat="1" x14ac:dyDescent="0.25">
      <c r="A363" s="186"/>
      <c r="B363" s="43"/>
      <c r="C363" s="37"/>
      <c r="D363" s="30"/>
      <c r="E363" s="37"/>
      <c r="F363" s="30"/>
      <c r="G363" s="30"/>
      <c r="H363" s="37"/>
      <c r="I363" s="37"/>
      <c r="J363" s="30"/>
      <c r="K363" s="187"/>
      <c r="L363" s="187"/>
      <c r="M363" s="156"/>
      <c r="N363" s="22"/>
      <c r="O363" s="187"/>
      <c r="P363" s="187"/>
      <c r="Q363" s="187"/>
      <c r="R363" s="187"/>
      <c r="S363" s="187"/>
      <c r="T363" s="187"/>
      <c r="U363" s="187"/>
      <c r="V363" s="22"/>
      <c r="W363" s="187"/>
      <c r="X363" s="187"/>
      <c r="Y363" s="187"/>
      <c r="Z363" s="22"/>
      <c r="AA363" s="25"/>
      <c r="AB363" s="25"/>
      <c r="AC363" s="21"/>
      <c r="AD363" s="187"/>
      <c r="AE363" s="187"/>
      <c r="AF363" s="187"/>
      <c r="AG363" s="187"/>
      <c r="AH363" s="187"/>
      <c r="AI363" s="187"/>
      <c r="AJ363" s="187"/>
      <c r="AK363" s="187"/>
      <c r="AL363" s="187"/>
      <c r="AM363" s="187"/>
      <c r="AN363" s="187"/>
      <c r="AO363" s="25"/>
      <c r="AP363" s="21"/>
      <c r="AQ363" s="363"/>
    </row>
    <row r="364" spans="1:43" s="361" customFormat="1" x14ac:dyDescent="0.25">
      <c r="A364" s="186"/>
      <c r="B364" s="43"/>
      <c r="C364" s="37"/>
      <c r="D364" s="30"/>
      <c r="E364" s="37"/>
      <c r="F364" s="30"/>
      <c r="G364" s="30"/>
      <c r="H364" s="37"/>
      <c r="I364" s="37"/>
      <c r="J364" s="30"/>
      <c r="K364" s="187"/>
      <c r="L364" s="187"/>
      <c r="M364" s="156"/>
      <c r="N364" s="22"/>
      <c r="O364" s="187"/>
      <c r="P364" s="187"/>
      <c r="Q364" s="187"/>
      <c r="R364" s="187"/>
      <c r="S364" s="187"/>
      <c r="T364" s="187"/>
      <c r="U364" s="187"/>
      <c r="V364" s="22"/>
      <c r="W364" s="187"/>
      <c r="X364" s="187"/>
      <c r="Y364" s="187"/>
      <c r="Z364" s="22"/>
      <c r="AA364" s="25"/>
      <c r="AB364" s="25"/>
      <c r="AC364" s="21"/>
      <c r="AD364" s="187"/>
      <c r="AE364" s="187"/>
      <c r="AF364" s="187"/>
      <c r="AG364" s="187"/>
      <c r="AH364" s="187"/>
      <c r="AI364" s="187"/>
      <c r="AJ364" s="187"/>
      <c r="AK364" s="187"/>
      <c r="AL364" s="187"/>
      <c r="AM364" s="187"/>
      <c r="AN364" s="187"/>
      <c r="AO364" s="25"/>
      <c r="AP364" s="21"/>
      <c r="AQ364" s="363"/>
    </row>
    <row r="365" spans="1:43" s="361" customFormat="1" x14ac:dyDescent="0.25">
      <c r="A365" s="186"/>
      <c r="B365" s="43"/>
      <c r="C365" s="37"/>
      <c r="D365" s="30"/>
      <c r="E365" s="37"/>
      <c r="F365" s="30"/>
      <c r="G365" s="30"/>
      <c r="H365" s="37"/>
      <c r="I365" s="37"/>
      <c r="J365" s="30"/>
      <c r="K365" s="187"/>
      <c r="L365" s="187"/>
      <c r="M365" s="156"/>
      <c r="N365" s="22"/>
      <c r="O365" s="187"/>
      <c r="P365" s="187"/>
      <c r="Q365" s="187"/>
      <c r="R365" s="187"/>
      <c r="S365" s="187"/>
      <c r="T365" s="187"/>
      <c r="U365" s="187"/>
      <c r="V365" s="22"/>
      <c r="W365" s="187"/>
      <c r="X365" s="187"/>
      <c r="Y365" s="187"/>
      <c r="Z365" s="22"/>
      <c r="AA365" s="25"/>
      <c r="AB365" s="25"/>
      <c r="AC365" s="21"/>
      <c r="AD365" s="187"/>
      <c r="AE365" s="187"/>
      <c r="AF365" s="187"/>
      <c r="AG365" s="187"/>
      <c r="AH365" s="187"/>
      <c r="AI365" s="187"/>
      <c r="AJ365" s="187"/>
      <c r="AK365" s="187"/>
      <c r="AL365" s="187"/>
      <c r="AM365" s="187"/>
      <c r="AN365" s="187"/>
      <c r="AO365" s="25"/>
      <c r="AP365" s="21"/>
      <c r="AQ365" s="363"/>
    </row>
    <row r="366" spans="1:43" s="361" customFormat="1" x14ac:dyDescent="0.25">
      <c r="A366" s="186"/>
      <c r="B366" s="43"/>
      <c r="C366" s="37"/>
      <c r="D366" s="30"/>
      <c r="E366" s="37"/>
      <c r="F366" s="30"/>
      <c r="G366" s="30"/>
      <c r="H366" s="37"/>
      <c r="I366" s="37"/>
      <c r="J366" s="30"/>
      <c r="K366" s="187"/>
      <c r="L366" s="187"/>
      <c r="M366" s="156"/>
      <c r="N366" s="22"/>
      <c r="O366" s="187"/>
      <c r="P366" s="187"/>
      <c r="Q366" s="187"/>
      <c r="R366" s="187"/>
      <c r="S366" s="187"/>
      <c r="T366" s="187"/>
      <c r="U366" s="187"/>
      <c r="V366" s="22"/>
      <c r="W366" s="187"/>
      <c r="X366" s="187"/>
      <c r="Y366" s="187"/>
      <c r="Z366" s="22"/>
      <c r="AA366" s="25"/>
      <c r="AB366" s="25"/>
      <c r="AC366" s="21"/>
      <c r="AD366" s="187"/>
      <c r="AE366" s="187"/>
      <c r="AF366" s="187"/>
      <c r="AG366" s="187"/>
      <c r="AH366" s="187"/>
      <c r="AI366" s="187"/>
      <c r="AJ366" s="187"/>
      <c r="AK366" s="187"/>
      <c r="AL366" s="187"/>
      <c r="AM366" s="187"/>
      <c r="AN366" s="187"/>
      <c r="AO366" s="25"/>
      <c r="AP366" s="21"/>
      <c r="AQ366" s="363"/>
    </row>
    <row r="367" spans="1:43" s="361" customFormat="1" x14ac:dyDescent="0.25">
      <c r="A367" s="186"/>
      <c r="B367" s="43"/>
      <c r="C367" s="37"/>
      <c r="D367" s="30"/>
      <c r="E367" s="37"/>
      <c r="F367" s="30"/>
      <c r="G367" s="30"/>
      <c r="H367" s="37"/>
      <c r="I367" s="37"/>
      <c r="J367" s="30"/>
      <c r="K367" s="187"/>
      <c r="L367" s="187"/>
      <c r="M367" s="156"/>
      <c r="N367" s="22"/>
      <c r="O367" s="187"/>
      <c r="P367" s="187"/>
      <c r="Q367" s="187"/>
      <c r="R367" s="187"/>
      <c r="S367" s="187"/>
      <c r="T367" s="187"/>
      <c r="U367" s="187"/>
      <c r="V367" s="22"/>
      <c r="W367" s="187"/>
      <c r="X367" s="187"/>
      <c r="Y367" s="187"/>
      <c r="Z367" s="22"/>
      <c r="AA367" s="25"/>
      <c r="AB367" s="25"/>
      <c r="AC367" s="21"/>
      <c r="AD367" s="187"/>
      <c r="AE367" s="187"/>
      <c r="AF367" s="187"/>
      <c r="AG367" s="187"/>
      <c r="AH367" s="187"/>
      <c r="AI367" s="187"/>
      <c r="AJ367" s="187"/>
      <c r="AK367" s="187"/>
      <c r="AL367" s="187"/>
      <c r="AM367" s="187"/>
      <c r="AN367" s="187"/>
      <c r="AO367" s="25"/>
      <c r="AP367" s="21"/>
      <c r="AQ367" s="363"/>
    </row>
    <row r="368" spans="1:43" s="361" customFormat="1" x14ac:dyDescent="0.25">
      <c r="A368" s="186"/>
      <c r="B368" s="43"/>
      <c r="C368" s="37"/>
      <c r="D368" s="30"/>
      <c r="E368" s="37"/>
      <c r="F368" s="30"/>
      <c r="G368" s="30"/>
      <c r="H368" s="37"/>
      <c r="I368" s="37"/>
      <c r="J368" s="30"/>
      <c r="K368" s="187"/>
      <c r="L368" s="187"/>
      <c r="M368" s="156"/>
      <c r="N368" s="22"/>
      <c r="O368" s="187"/>
      <c r="P368" s="187"/>
      <c r="Q368" s="187"/>
      <c r="R368" s="187"/>
      <c r="S368" s="187"/>
      <c r="T368" s="187"/>
      <c r="U368" s="187"/>
      <c r="V368" s="22"/>
      <c r="W368" s="187"/>
      <c r="X368" s="187"/>
      <c r="Y368" s="187"/>
      <c r="Z368" s="22"/>
      <c r="AA368" s="25"/>
      <c r="AB368" s="25"/>
      <c r="AC368" s="21"/>
      <c r="AD368" s="187"/>
      <c r="AE368" s="187"/>
      <c r="AF368" s="187"/>
      <c r="AG368" s="187"/>
      <c r="AH368" s="187"/>
      <c r="AI368" s="187"/>
      <c r="AJ368" s="187"/>
      <c r="AK368" s="187"/>
      <c r="AL368" s="187"/>
      <c r="AM368" s="187"/>
      <c r="AN368" s="187"/>
      <c r="AO368" s="25"/>
      <c r="AP368" s="21"/>
      <c r="AQ368" s="363"/>
    </row>
    <row r="369" spans="1:43" s="361" customFormat="1" x14ac:dyDescent="0.25">
      <c r="A369" s="186"/>
      <c r="B369" s="43"/>
      <c r="C369" s="37"/>
      <c r="D369" s="30"/>
      <c r="E369" s="37"/>
      <c r="F369" s="30"/>
      <c r="G369" s="30"/>
      <c r="H369" s="37"/>
      <c r="I369" s="37"/>
      <c r="J369" s="30"/>
      <c r="K369" s="187"/>
      <c r="L369" s="187"/>
      <c r="M369" s="156"/>
      <c r="N369" s="22"/>
      <c r="O369" s="187"/>
      <c r="P369" s="187"/>
      <c r="Q369" s="187"/>
      <c r="R369" s="187"/>
      <c r="S369" s="187"/>
      <c r="T369" s="187"/>
      <c r="U369" s="187"/>
      <c r="V369" s="22"/>
      <c r="W369" s="187"/>
      <c r="X369" s="187"/>
      <c r="Y369" s="187"/>
      <c r="Z369" s="22"/>
      <c r="AA369" s="25"/>
      <c r="AB369" s="25"/>
      <c r="AC369" s="21"/>
      <c r="AD369" s="187"/>
      <c r="AE369" s="187"/>
      <c r="AF369" s="187"/>
      <c r="AG369" s="187"/>
      <c r="AH369" s="187"/>
      <c r="AI369" s="187"/>
      <c r="AJ369" s="187"/>
      <c r="AK369" s="187"/>
      <c r="AL369" s="187"/>
      <c r="AM369" s="187"/>
      <c r="AN369" s="187"/>
      <c r="AO369" s="25"/>
      <c r="AP369" s="21"/>
      <c r="AQ369" s="363"/>
    </row>
    <row r="370" spans="1:43" s="361" customFormat="1" x14ac:dyDescent="0.25">
      <c r="A370" s="186"/>
      <c r="B370" s="43"/>
      <c r="C370" s="37"/>
      <c r="D370" s="30"/>
      <c r="E370" s="37"/>
      <c r="F370" s="30"/>
      <c r="G370" s="30"/>
      <c r="H370" s="37"/>
      <c r="I370" s="37"/>
      <c r="J370" s="30"/>
      <c r="K370" s="187"/>
      <c r="L370" s="187"/>
      <c r="M370" s="156"/>
      <c r="N370" s="22"/>
      <c r="O370" s="187"/>
      <c r="P370" s="187"/>
      <c r="Q370" s="187"/>
      <c r="R370" s="187"/>
      <c r="S370" s="187"/>
      <c r="T370" s="187"/>
      <c r="U370" s="187"/>
      <c r="V370" s="22"/>
      <c r="W370" s="187"/>
      <c r="X370" s="187"/>
      <c r="Y370" s="187"/>
      <c r="Z370" s="22"/>
      <c r="AA370" s="25"/>
      <c r="AB370" s="25"/>
      <c r="AC370" s="21"/>
      <c r="AD370" s="187"/>
      <c r="AE370" s="187"/>
      <c r="AF370" s="187"/>
      <c r="AG370" s="187"/>
      <c r="AH370" s="187"/>
      <c r="AI370" s="187"/>
      <c r="AJ370" s="187"/>
      <c r="AK370" s="187"/>
      <c r="AL370" s="187"/>
      <c r="AM370" s="187"/>
      <c r="AN370" s="187"/>
      <c r="AO370" s="25"/>
      <c r="AP370" s="21"/>
      <c r="AQ370" s="363"/>
    </row>
    <row r="371" spans="1:43" s="361" customFormat="1" x14ac:dyDescent="0.25">
      <c r="A371" s="186"/>
      <c r="B371" s="43"/>
      <c r="C371" s="37"/>
      <c r="D371" s="30"/>
      <c r="E371" s="37"/>
      <c r="F371" s="30"/>
      <c r="G371" s="30"/>
      <c r="H371" s="37"/>
      <c r="I371" s="37"/>
      <c r="J371" s="30"/>
      <c r="K371" s="187"/>
      <c r="L371" s="187"/>
      <c r="M371" s="156"/>
      <c r="N371" s="22"/>
      <c r="O371" s="187"/>
      <c r="P371" s="187"/>
      <c r="Q371" s="187"/>
      <c r="R371" s="187"/>
      <c r="S371" s="187"/>
      <c r="T371" s="187"/>
      <c r="U371" s="187"/>
      <c r="V371" s="22"/>
      <c r="W371" s="187"/>
      <c r="X371" s="187"/>
      <c r="Y371" s="187"/>
      <c r="Z371" s="22"/>
      <c r="AA371" s="25"/>
      <c r="AB371" s="25"/>
      <c r="AC371" s="21"/>
      <c r="AD371" s="187"/>
      <c r="AE371" s="187"/>
      <c r="AF371" s="187"/>
      <c r="AG371" s="187"/>
      <c r="AH371" s="187"/>
      <c r="AI371" s="187"/>
      <c r="AJ371" s="187"/>
      <c r="AK371" s="187"/>
      <c r="AL371" s="187"/>
      <c r="AM371" s="187"/>
      <c r="AN371" s="187"/>
      <c r="AO371" s="25"/>
      <c r="AP371" s="21"/>
      <c r="AQ371" s="363"/>
    </row>
    <row r="372" spans="1:43" s="361" customFormat="1" x14ac:dyDescent="0.25">
      <c r="A372" s="186"/>
      <c r="B372" s="43"/>
      <c r="C372" s="37"/>
      <c r="D372" s="30"/>
      <c r="E372" s="37"/>
      <c r="F372" s="30"/>
      <c r="G372" s="30"/>
      <c r="H372" s="37"/>
      <c r="I372" s="37"/>
      <c r="J372" s="30"/>
      <c r="K372" s="187"/>
      <c r="L372" s="187"/>
      <c r="M372" s="156"/>
      <c r="N372" s="22"/>
      <c r="O372" s="187"/>
      <c r="P372" s="187"/>
      <c r="Q372" s="187"/>
      <c r="R372" s="187"/>
      <c r="S372" s="187"/>
      <c r="T372" s="187"/>
      <c r="U372" s="187"/>
      <c r="V372" s="22"/>
      <c r="W372" s="187"/>
      <c r="X372" s="187"/>
      <c r="Y372" s="187"/>
      <c r="Z372" s="22"/>
      <c r="AA372" s="25"/>
      <c r="AB372" s="25"/>
      <c r="AC372" s="21"/>
      <c r="AD372" s="187"/>
      <c r="AE372" s="187"/>
      <c r="AF372" s="187"/>
      <c r="AG372" s="187"/>
      <c r="AH372" s="187"/>
      <c r="AI372" s="187"/>
      <c r="AJ372" s="187"/>
      <c r="AK372" s="187"/>
      <c r="AL372" s="187"/>
      <c r="AM372" s="187"/>
      <c r="AN372" s="187"/>
      <c r="AO372" s="25"/>
      <c r="AP372" s="21"/>
      <c r="AQ372" s="363"/>
    </row>
    <row r="373" spans="1:43" s="361" customFormat="1" x14ac:dyDescent="0.25">
      <c r="A373" s="186"/>
      <c r="B373" s="43"/>
      <c r="C373" s="37"/>
      <c r="D373" s="30"/>
      <c r="E373" s="37"/>
      <c r="F373" s="30"/>
      <c r="G373" s="30"/>
      <c r="H373" s="37"/>
      <c r="I373" s="37"/>
      <c r="J373" s="30"/>
      <c r="K373" s="187"/>
      <c r="L373" s="187"/>
      <c r="M373" s="156"/>
      <c r="N373" s="22"/>
      <c r="O373" s="187"/>
      <c r="P373" s="187"/>
      <c r="Q373" s="187"/>
      <c r="R373" s="187"/>
      <c r="S373" s="187"/>
      <c r="T373" s="187"/>
      <c r="U373" s="187"/>
      <c r="V373" s="22"/>
      <c r="W373" s="187"/>
      <c r="X373" s="187"/>
      <c r="Y373" s="187"/>
      <c r="Z373" s="22"/>
      <c r="AA373" s="25"/>
      <c r="AB373" s="25"/>
      <c r="AC373" s="21"/>
      <c r="AD373" s="187"/>
      <c r="AE373" s="187"/>
      <c r="AF373" s="187"/>
      <c r="AG373" s="187"/>
      <c r="AH373" s="187"/>
      <c r="AI373" s="187"/>
      <c r="AJ373" s="187"/>
      <c r="AK373" s="187"/>
      <c r="AL373" s="187"/>
      <c r="AM373" s="187"/>
      <c r="AN373" s="187"/>
      <c r="AO373" s="25"/>
      <c r="AP373" s="21"/>
      <c r="AQ373" s="363"/>
    </row>
    <row r="374" spans="1:43" s="361" customFormat="1" x14ac:dyDescent="0.25">
      <c r="A374" s="186"/>
      <c r="B374" s="43"/>
      <c r="C374" s="33"/>
      <c r="D374" s="34"/>
      <c r="E374" s="33"/>
      <c r="F374" s="34"/>
      <c r="G374" s="34"/>
      <c r="H374" s="33"/>
      <c r="I374" s="33"/>
      <c r="J374" s="34"/>
      <c r="K374" s="30"/>
      <c r="L374" s="30"/>
      <c r="M374" s="38"/>
      <c r="N374" s="31"/>
      <c r="O374" s="30"/>
      <c r="P374" s="30"/>
      <c r="Q374" s="30"/>
      <c r="R374" s="30"/>
      <c r="S374" s="30"/>
      <c r="T374" s="30"/>
      <c r="U374" s="30"/>
      <c r="V374" s="31"/>
      <c r="W374" s="30"/>
      <c r="X374" s="30"/>
      <c r="Y374" s="30"/>
      <c r="Z374" s="31"/>
      <c r="AA374" s="23"/>
      <c r="AB374" s="23"/>
      <c r="AC374" s="32"/>
      <c r="AD374" s="410"/>
      <c r="AE374" s="410"/>
      <c r="AF374" s="30"/>
      <c r="AG374" s="30"/>
      <c r="AH374" s="30"/>
      <c r="AI374" s="30"/>
      <c r="AJ374" s="30"/>
      <c r="AK374" s="30"/>
      <c r="AL374" s="30"/>
      <c r="AM374" s="30"/>
      <c r="AN374" s="30"/>
      <c r="AO374" s="23"/>
      <c r="AP374" s="32"/>
      <c r="AQ374" s="356"/>
    </row>
    <row r="375" spans="1:43" s="361" customFormat="1" x14ac:dyDescent="0.25">
      <c r="A375" s="186"/>
      <c r="B375" s="43"/>
      <c r="C375" s="33"/>
      <c r="D375" s="34"/>
      <c r="E375" s="33"/>
      <c r="F375" s="34"/>
      <c r="G375" s="34"/>
      <c r="H375" s="33"/>
      <c r="I375" s="33"/>
      <c r="J375" s="34"/>
      <c r="K375" s="30"/>
      <c r="L375" s="30"/>
      <c r="M375" s="38"/>
      <c r="N375" s="31"/>
      <c r="O375" s="30"/>
      <c r="P375" s="30"/>
      <c r="Q375" s="30"/>
      <c r="R375" s="30"/>
      <c r="S375" s="30"/>
      <c r="T375" s="30"/>
      <c r="U375" s="30"/>
      <c r="V375" s="31"/>
      <c r="W375" s="30"/>
      <c r="X375" s="30"/>
      <c r="Y375" s="30"/>
      <c r="Z375" s="31"/>
      <c r="AA375" s="23"/>
      <c r="AB375" s="23"/>
      <c r="AC375" s="32"/>
      <c r="AD375" s="410"/>
      <c r="AE375" s="410"/>
      <c r="AF375" s="30"/>
      <c r="AG375" s="30"/>
      <c r="AH375" s="30"/>
      <c r="AI375" s="30"/>
      <c r="AJ375" s="30"/>
      <c r="AK375" s="30"/>
      <c r="AL375" s="30"/>
      <c r="AM375" s="30"/>
      <c r="AN375" s="30"/>
      <c r="AO375" s="23"/>
      <c r="AP375" s="32"/>
      <c r="AQ375" s="356"/>
    </row>
    <row r="376" spans="1:43" s="361" customFormat="1" x14ac:dyDescent="0.25">
      <c r="A376" s="186"/>
      <c r="B376" s="43"/>
      <c r="C376" s="33"/>
      <c r="D376" s="34"/>
      <c r="E376" s="33"/>
      <c r="F376" s="34"/>
      <c r="G376" s="34"/>
      <c r="H376" s="33"/>
      <c r="I376" s="33"/>
      <c r="J376" s="34"/>
      <c r="K376" s="30"/>
      <c r="L376" s="30"/>
      <c r="M376" s="38"/>
      <c r="N376" s="31"/>
      <c r="O376" s="30"/>
      <c r="P376" s="30"/>
      <c r="Q376" s="30"/>
      <c r="R376" s="30"/>
      <c r="S376" s="30"/>
      <c r="T376" s="30"/>
      <c r="U376" s="30"/>
      <c r="V376" s="31"/>
      <c r="W376" s="30"/>
      <c r="X376" s="30"/>
      <c r="Y376" s="30"/>
      <c r="Z376" s="31"/>
      <c r="AA376" s="23"/>
      <c r="AB376" s="23"/>
      <c r="AC376" s="32"/>
      <c r="AD376" s="410"/>
      <c r="AE376" s="410"/>
      <c r="AF376" s="30"/>
      <c r="AG376" s="30"/>
      <c r="AH376" s="30"/>
      <c r="AI376" s="30"/>
      <c r="AJ376" s="30"/>
      <c r="AK376" s="30"/>
      <c r="AL376" s="30"/>
      <c r="AM376" s="30"/>
      <c r="AN376" s="30"/>
      <c r="AO376" s="23"/>
      <c r="AP376" s="32"/>
      <c r="AQ376" s="356"/>
    </row>
    <row r="377" spans="1:43" s="361" customFormat="1" x14ac:dyDescent="0.25">
      <c r="A377" s="186"/>
      <c r="B377" s="43"/>
      <c r="C377" s="33"/>
      <c r="D377" s="34"/>
      <c r="E377" s="33"/>
      <c r="F377" s="34"/>
      <c r="G377" s="34"/>
      <c r="H377" s="33"/>
      <c r="I377" s="33"/>
      <c r="J377" s="34"/>
      <c r="K377" s="30"/>
      <c r="L377" s="30"/>
      <c r="M377" s="38"/>
      <c r="N377" s="31"/>
      <c r="O377" s="30"/>
      <c r="P377" s="30"/>
      <c r="Q377" s="30"/>
      <c r="R377" s="30"/>
      <c r="S377" s="30"/>
      <c r="T377" s="30"/>
      <c r="U377" s="30"/>
      <c r="V377" s="31"/>
      <c r="W377" s="30"/>
      <c r="X377" s="30"/>
      <c r="Y377" s="30"/>
      <c r="Z377" s="31"/>
      <c r="AA377" s="23"/>
      <c r="AB377" s="23"/>
      <c r="AC377" s="32"/>
      <c r="AD377" s="410"/>
      <c r="AE377" s="410"/>
      <c r="AF377" s="30"/>
      <c r="AG377" s="30"/>
      <c r="AH377" s="30"/>
      <c r="AI377" s="30"/>
      <c r="AJ377" s="30"/>
      <c r="AK377" s="30"/>
      <c r="AL377" s="30"/>
      <c r="AM377" s="30"/>
      <c r="AN377" s="30"/>
      <c r="AO377" s="23"/>
      <c r="AP377" s="32"/>
      <c r="AQ377" s="356"/>
    </row>
    <row r="378" spans="1:43" s="361" customFormat="1" x14ac:dyDescent="0.25">
      <c r="A378" s="186"/>
      <c r="B378" s="43"/>
      <c r="C378" s="33"/>
      <c r="D378" s="34"/>
      <c r="E378" s="33"/>
      <c r="F378" s="34"/>
      <c r="G378" s="34"/>
      <c r="H378" s="33"/>
      <c r="I378" s="33"/>
      <c r="J378" s="34"/>
      <c r="K378" s="30"/>
      <c r="L378" s="30"/>
      <c r="M378" s="38"/>
      <c r="N378" s="31"/>
      <c r="O378" s="30"/>
      <c r="P378" s="30"/>
      <c r="Q378" s="30"/>
      <c r="R378" s="30"/>
      <c r="S378" s="30"/>
      <c r="T378" s="30"/>
      <c r="U378" s="30"/>
      <c r="V378" s="31"/>
      <c r="W378" s="30"/>
      <c r="X378" s="30"/>
      <c r="Y378" s="30"/>
      <c r="Z378" s="31"/>
      <c r="AA378" s="23"/>
      <c r="AB378" s="23"/>
      <c r="AC378" s="32"/>
      <c r="AD378" s="410"/>
      <c r="AE378" s="410"/>
      <c r="AF378" s="30"/>
      <c r="AG378" s="30"/>
      <c r="AH378" s="30"/>
      <c r="AI378" s="30"/>
      <c r="AJ378" s="30"/>
      <c r="AK378" s="30"/>
      <c r="AL378" s="30"/>
      <c r="AM378" s="30"/>
      <c r="AN378" s="30"/>
      <c r="AO378" s="23"/>
      <c r="AP378" s="32"/>
      <c r="AQ378" s="356"/>
    </row>
    <row r="379" spans="1:43" s="361" customFormat="1" x14ac:dyDescent="0.25">
      <c r="A379" s="186"/>
      <c r="B379" s="43"/>
      <c r="C379" s="33"/>
      <c r="D379" s="34"/>
      <c r="E379" s="33"/>
      <c r="F379" s="34"/>
      <c r="G379" s="34"/>
      <c r="H379" s="33"/>
      <c r="I379" s="33"/>
      <c r="J379" s="34"/>
      <c r="K379" s="30"/>
      <c r="L379" s="30"/>
      <c r="M379" s="38"/>
      <c r="N379" s="31"/>
      <c r="O379" s="30"/>
      <c r="P379" s="30"/>
      <c r="Q379" s="30"/>
      <c r="R379" s="30"/>
      <c r="S379" s="30"/>
      <c r="T379" s="30"/>
      <c r="U379" s="30"/>
      <c r="V379" s="31"/>
      <c r="W379" s="30"/>
      <c r="X379" s="30"/>
      <c r="Y379" s="30"/>
      <c r="Z379" s="31"/>
      <c r="AA379" s="23"/>
      <c r="AB379" s="23"/>
      <c r="AC379" s="32"/>
      <c r="AD379" s="410"/>
      <c r="AE379" s="410"/>
      <c r="AF379" s="30"/>
      <c r="AG379" s="30"/>
      <c r="AH379" s="30"/>
      <c r="AI379" s="30"/>
      <c r="AJ379" s="30"/>
      <c r="AK379" s="30"/>
      <c r="AL379" s="30"/>
      <c r="AM379" s="30"/>
      <c r="AN379" s="30"/>
      <c r="AO379" s="23"/>
      <c r="AP379" s="32"/>
      <c r="AQ379" s="356"/>
    </row>
    <row r="380" spans="1:43" s="361" customFormat="1" x14ac:dyDescent="0.25">
      <c r="A380" s="186"/>
      <c r="B380" s="43"/>
      <c r="C380" s="33"/>
      <c r="D380" s="34"/>
      <c r="E380" s="33"/>
      <c r="F380" s="34"/>
      <c r="G380" s="34"/>
      <c r="H380" s="33"/>
      <c r="I380" s="33"/>
      <c r="J380" s="34"/>
      <c r="K380" s="30"/>
      <c r="L380" s="30"/>
      <c r="M380" s="38"/>
      <c r="N380" s="31"/>
      <c r="O380" s="30"/>
      <c r="P380" s="30"/>
      <c r="Q380" s="30"/>
      <c r="R380" s="30"/>
      <c r="S380" s="30"/>
      <c r="T380" s="30"/>
      <c r="U380" s="30"/>
      <c r="V380" s="31"/>
      <c r="W380" s="30"/>
      <c r="X380" s="30"/>
      <c r="Y380" s="30"/>
      <c r="Z380" s="31"/>
      <c r="AA380" s="23"/>
      <c r="AB380" s="23"/>
      <c r="AC380" s="32"/>
      <c r="AD380" s="410"/>
      <c r="AE380" s="410"/>
      <c r="AF380" s="30"/>
      <c r="AG380" s="30"/>
      <c r="AH380" s="30"/>
      <c r="AI380" s="30"/>
      <c r="AJ380" s="30"/>
      <c r="AK380" s="30"/>
      <c r="AL380" s="30"/>
      <c r="AM380" s="30"/>
      <c r="AN380" s="30"/>
      <c r="AO380" s="23"/>
      <c r="AP380" s="32"/>
      <c r="AQ380" s="356"/>
    </row>
    <row r="381" spans="1:43" s="361" customFormat="1" x14ac:dyDescent="0.25">
      <c r="A381" s="186"/>
      <c r="B381" s="43"/>
      <c r="C381" s="33"/>
      <c r="D381" s="34"/>
      <c r="E381" s="33"/>
      <c r="F381" s="34"/>
      <c r="G381" s="34"/>
      <c r="H381" s="33"/>
      <c r="I381" s="33"/>
      <c r="J381" s="34"/>
      <c r="K381" s="30"/>
      <c r="L381" s="30"/>
      <c r="M381" s="38"/>
      <c r="N381" s="31"/>
      <c r="O381" s="30"/>
      <c r="P381" s="30"/>
      <c r="Q381" s="30"/>
      <c r="R381" s="30"/>
      <c r="S381" s="30"/>
      <c r="T381" s="30"/>
      <c r="U381" s="30"/>
      <c r="V381" s="31"/>
      <c r="W381" s="30"/>
      <c r="X381" s="30"/>
      <c r="Y381" s="30"/>
      <c r="Z381" s="31"/>
      <c r="AA381" s="23"/>
      <c r="AB381" s="23"/>
      <c r="AC381" s="32"/>
      <c r="AD381" s="410"/>
      <c r="AE381" s="410"/>
      <c r="AF381" s="30"/>
      <c r="AG381" s="30"/>
      <c r="AH381" s="30"/>
      <c r="AI381" s="30"/>
      <c r="AJ381" s="30"/>
      <c r="AK381" s="30"/>
      <c r="AL381" s="30"/>
      <c r="AM381" s="30"/>
      <c r="AN381" s="30"/>
      <c r="AO381" s="23"/>
      <c r="AP381" s="32"/>
      <c r="AQ381" s="356"/>
    </row>
    <row r="382" spans="1:43" s="361" customFormat="1" x14ac:dyDescent="0.25">
      <c r="A382" s="186"/>
      <c r="B382" s="43"/>
      <c r="C382" s="33"/>
      <c r="D382" s="34"/>
      <c r="E382" s="33"/>
      <c r="F382" s="34"/>
      <c r="G382" s="34"/>
      <c r="H382" s="33"/>
      <c r="I382" s="33"/>
      <c r="J382" s="34"/>
      <c r="K382" s="30"/>
      <c r="L382" s="30"/>
      <c r="M382" s="38"/>
      <c r="N382" s="31"/>
      <c r="O382" s="30"/>
      <c r="P382" s="30"/>
      <c r="Q382" s="30"/>
      <c r="R382" s="30"/>
      <c r="S382" s="30"/>
      <c r="T382" s="30"/>
      <c r="U382" s="30"/>
      <c r="V382" s="31"/>
      <c r="W382" s="30"/>
      <c r="X382" s="30"/>
      <c r="Y382" s="30"/>
      <c r="Z382" s="31"/>
      <c r="AA382" s="23"/>
      <c r="AB382" s="23"/>
      <c r="AC382" s="32"/>
      <c r="AD382" s="410"/>
      <c r="AE382" s="410"/>
      <c r="AF382" s="30"/>
      <c r="AG382" s="30"/>
      <c r="AH382" s="30"/>
      <c r="AI382" s="30"/>
      <c r="AJ382" s="30"/>
      <c r="AK382" s="30"/>
      <c r="AL382" s="30"/>
      <c r="AM382" s="30"/>
      <c r="AN382" s="30"/>
      <c r="AO382" s="23"/>
      <c r="AP382" s="32"/>
      <c r="AQ382" s="356"/>
    </row>
    <row r="383" spans="1:43" s="361" customFormat="1" x14ac:dyDescent="0.25">
      <c r="A383" s="186"/>
      <c r="B383" s="43"/>
      <c r="C383" s="33"/>
      <c r="D383" s="34"/>
      <c r="E383" s="33"/>
      <c r="F383" s="34"/>
      <c r="G383" s="34"/>
      <c r="H383" s="33"/>
      <c r="I383" s="33"/>
      <c r="J383" s="34"/>
      <c r="K383" s="30"/>
      <c r="L383" s="30"/>
      <c r="M383" s="38"/>
      <c r="N383" s="31"/>
      <c r="O383" s="30"/>
      <c r="P383" s="30"/>
      <c r="Q383" s="30"/>
      <c r="R383" s="30"/>
      <c r="S383" s="30"/>
      <c r="T383" s="30"/>
      <c r="U383" s="30"/>
      <c r="V383" s="31"/>
      <c r="W383" s="30"/>
      <c r="X383" s="30"/>
      <c r="Y383" s="30"/>
      <c r="Z383" s="31"/>
      <c r="AA383" s="23"/>
      <c r="AB383" s="23"/>
      <c r="AC383" s="32"/>
      <c r="AD383" s="410"/>
      <c r="AE383" s="410"/>
      <c r="AF383" s="30"/>
      <c r="AG383" s="30"/>
      <c r="AH383" s="30"/>
      <c r="AI383" s="30"/>
      <c r="AJ383" s="30"/>
      <c r="AK383" s="30"/>
      <c r="AL383" s="30"/>
      <c r="AM383" s="30"/>
      <c r="AN383" s="30"/>
      <c r="AO383" s="23"/>
      <c r="AP383" s="32"/>
      <c r="AQ383" s="356"/>
    </row>
    <row r="384" spans="1:43" s="361" customFormat="1" x14ac:dyDescent="0.25">
      <c r="A384" s="186"/>
      <c r="B384" s="43"/>
      <c r="C384" s="33"/>
      <c r="D384" s="34"/>
      <c r="E384" s="33"/>
      <c r="F384" s="34"/>
      <c r="G384" s="34"/>
      <c r="H384" s="33"/>
      <c r="I384" s="33"/>
      <c r="J384" s="34"/>
      <c r="K384" s="30"/>
      <c r="L384" s="30"/>
      <c r="M384" s="38"/>
      <c r="N384" s="31"/>
      <c r="O384" s="30"/>
      <c r="P384" s="30"/>
      <c r="Q384" s="30"/>
      <c r="R384" s="30"/>
      <c r="S384" s="30"/>
      <c r="T384" s="30"/>
      <c r="U384" s="30"/>
      <c r="V384" s="31"/>
      <c r="W384" s="30"/>
      <c r="X384" s="30"/>
      <c r="Y384" s="30"/>
      <c r="Z384" s="31"/>
      <c r="AA384" s="23"/>
      <c r="AB384" s="23"/>
      <c r="AC384" s="32"/>
      <c r="AD384" s="410"/>
      <c r="AE384" s="410"/>
      <c r="AF384" s="30"/>
      <c r="AG384" s="30"/>
      <c r="AH384" s="30"/>
      <c r="AI384" s="30"/>
      <c r="AJ384" s="30"/>
      <c r="AK384" s="30"/>
      <c r="AL384" s="30"/>
      <c r="AM384" s="30"/>
      <c r="AN384" s="30"/>
      <c r="AO384" s="23"/>
      <c r="AP384" s="32"/>
      <c r="AQ384" s="356"/>
    </row>
    <row r="385" spans="1:43" s="361" customFormat="1" x14ac:dyDescent="0.25">
      <c r="A385" s="186"/>
      <c r="B385" s="43"/>
      <c r="C385" s="33"/>
      <c r="D385" s="34"/>
      <c r="E385" s="33"/>
      <c r="F385" s="34"/>
      <c r="G385" s="34"/>
      <c r="H385" s="33"/>
      <c r="I385" s="33"/>
      <c r="J385" s="34"/>
      <c r="K385" s="30"/>
      <c r="L385" s="30"/>
      <c r="M385" s="38"/>
      <c r="N385" s="31"/>
      <c r="O385" s="30"/>
      <c r="P385" s="30"/>
      <c r="Q385" s="30"/>
      <c r="R385" s="30"/>
      <c r="S385" s="30"/>
      <c r="T385" s="30"/>
      <c r="U385" s="30"/>
      <c r="V385" s="31"/>
      <c r="W385" s="30"/>
      <c r="X385" s="30"/>
      <c r="Y385" s="30"/>
      <c r="Z385" s="31"/>
      <c r="AA385" s="23"/>
      <c r="AB385" s="23"/>
      <c r="AC385" s="32"/>
      <c r="AD385" s="410"/>
      <c r="AE385" s="410"/>
      <c r="AF385" s="30"/>
      <c r="AG385" s="30"/>
      <c r="AH385" s="30"/>
      <c r="AI385" s="30"/>
      <c r="AJ385" s="30"/>
      <c r="AK385" s="30"/>
      <c r="AL385" s="30"/>
      <c r="AM385" s="30"/>
      <c r="AN385" s="30"/>
      <c r="AO385" s="23"/>
      <c r="AP385" s="32"/>
      <c r="AQ385" s="356"/>
    </row>
    <row r="386" spans="1:43" s="361" customFormat="1" x14ac:dyDescent="0.25">
      <c r="A386" s="186"/>
      <c r="B386" s="43"/>
      <c r="C386" s="33"/>
      <c r="D386" s="34"/>
      <c r="E386" s="33"/>
      <c r="F386" s="34"/>
      <c r="G386" s="34"/>
      <c r="H386" s="33"/>
      <c r="I386" s="33"/>
      <c r="J386" s="34"/>
      <c r="K386" s="30"/>
      <c r="L386" s="30"/>
      <c r="M386" s="38"/>
      <c r="N386" s="31"/>
      <c r="O386" s="30"/>
      <c r="P386" s="30"/>
      <c r="Q386" s="30"/>
      <c r="R386" s="30"/>
      <c r="S386" s="30"/>
      <c r="T386" s="30"/>
      <c r="U386" s="30"/>
      <c r="V386" s="31"/>
      <c r="W386" s="30"/>
      <c r="X386" s="30"/>
      <c r="Y386" s="30"/>
      <c r="Z386" s="31"/>
      <c r="AA386" s="23"/>
      <c r="AB386" s="23"/>
      <c r="AC386" s="32"/>
      <c r="AD386" s="410"/>
      <c r="AE386" s="410"/>
      <c r="AF386" s="30"/>
      <c r="AG386" s="30"/>
      <c r="AH386" s="30"/>
      <c r="AI386" s="30"/>
      <c r="AJ386" s="30"/>
      <c r="AK386" s="30"/>
      <c r="AL386" s="30"/>
      <c r="AM386" s="30"/>
      <c r="AN386" s="30"/>
      <c r="AO386" s="23"/>
      <c r="AP386" s="32"/>
      <c r="AQ386" s="356"/>
    </row>
    <row r="387" spans="1:43" s="361" customFormat="1" x14ac:dyDescent="0.25">
      <c r="A387" s="186"/>
      <c r="B387" s="43"/>
      <c r="C387" s="33"/>
      <c r="D387" s="34"/>
      <c r="E387" s="33"/>
      <c r="F387" s="34"/>
      <c r="G387" s="34"/>
      <c r="H387" s="33"/>
      <c r="I387" s="33"/>
      <c r="J387" s="34"/>
      <c r="K387" s="30"/>
      <c r="L387" s="30"/>
      <c r="M387" s="38"/>
      <c r="N387" s="31"/>
      <c r="O387" s="30"/>
      <c r="P387" s="30"/>
      <c r="Q387" s="30"/>
      <c r="R387" s="30"/>
      <c r="S387" s="30"/>
      <c r="T387" s="30"/>
      <c r="U387" s="30"/>
      <c r="V387" s="31"/>
      <c r="W387" s="30"/>
      <c r="X387" s="30"/>
      <c r="Y387" s="30"/>
      <c r="Z387" s="31"/>
      <c r="AA387" s="23"/>
      <c r="AB387" s="23"/>
      <c r="AC387" s="32"/>
      <c r="AD387" s="410"/>
      <c r="AE387" s="410"/>
      <c r="AF387" s="30"/>
      <c r="AG387" s="30"/>
      <c r="AH387" s="30"/>
      <c r="AI387" s="30"/>
      <c r="AJ387" s="30"/>
      <c r="AK387" s="30"/>
      <c r="AL387" s="30"/>
      <c r="AM387" s="30"/>
      <c r="AN387" s="30"/>
      <c r="AO387" s="23"/>
      <c r="AP387" s="32"/>
      <c r="AQ387" s="356"/>
    </row>
    <row r="388" spans="1:43" s="361" customFormat="1" x14ac:dyDescent="0.25">
      <c r="A388" s="186"/>
      <c r="B388" s="43"/>
      <c r="C388" s="33"/>
      <c r="D388" s="34"/>
      <c r="E388" s="33"/>
      <c r="F388" s="34"/>
      <c r="G388" s="34"/>
      <c r="H388" s="33"/>
      <c r="I388" s="33"/>
      <c r="J388" s="34"/>
      <c r="K388" s="30"/>
      <c r="L388" s="30"/>
      <c r="M388" s="38"/>
      <c r="N388" s="31"/>
      <c r="O388" s="30"/>
      <c r="P388" s="30"/>
      <c r="Q388" s="30"/>
      <c r="R388" s="30"/>
      <c r="S388" s="30"/>
      <c r="T388" s="30"/>
      <c r="U388" s="30"/>
      <c r="V388" s="31"/>
      <c r="W388" s="30"/>
      <c r="X388" s="30"/>
      <c r="Y388" s="30"/>
      <c r="Z388" s="31"/>
      <c r="AA388" s="23"/>
      <c r="AB388" s="23"/>
      <c r="AC388" s="32"/>
      <c r="AD388" s="410"/>
      <c r="AE388" s="410"/>
      <c r="AF388" s="30"/>
      <c r="AG388" s="30"/>
      <c r="AH388" s="30"/>
      <c r="AI388" s="30"/>
      <c r="AJ388" s="30"/>
      <c r="AK388" s="30"/>
      <c r="AL388" s="30"/>
      <c r="AM388" s="30"/>
      <c r="AN388" s="30"/>
      <c r="AO388" s="23"/>
      <c r="AP388" s="32"/>
      <c r="AQ388" s="356"/>
    </row>
    <row r="389" spans="1:43" s="361" customFormat="1" x14ac:dyDescent="0.25">
      <c r="A389" s="186"/>
      <c r="B389" s="43"/>
      <c r="C389" s="33"/>
      <c r="D389" s="34"/>
      <c r="E389" s="33"/>
      <c r="F389" s="34"/>
      <c r="G389" s="34"/>
      <c r="H389" s="33"/>
      <c r="I389" s="33"/>
      <c r="J389" s="34"/>
      <c r="K389" s="30"/>
      <c r="L389" s="30"/>
      <c r="M389" s="38"/>
      <c r="N389" s="31"/>
      <c r="O389" s="30"/>
      <c r="P389" s="30"/>
      <c r="Q389" s="30"/>
      <c r="R389" s="30"/>
      <c r="S389" s="30"/>
      <c r="T389" s="30"/>
      <c r="U389" s="30"/>
      <c r="V389" s="31"/>
      <c r="W389" s="30"/>
      <c r="X389" s="30"/>
      <c r="Y389" s="30"/>
      <c r="Z389" s="31"/>
      <c r="AA389" s="23"/>
      <c r="AB389" s="23"/>
      <c r="AC389" s="32"/>
      <c r="AD389" s="410"/>
      <c r="AE389" s="410"/>
      <c r="AF389" s="30"/>
      <c r="AG389" s="30"/>
      <c r="AH389" s="30"/>
      <c r="AI389" s="30"/>
      <c r="AJ389" s="30"/>
      <c r="AK389" s="30"/>
      <c r="AL389" s="30"/>
      <c r="AM389" s="30"/>
      <c r="AN389" s="30"/>
      <c r="AO389" s="23"/>
      <c r="AP389" s="32"/>
      <c r="AQ389" s="356"/>
    </row>
    <row r="390" spans="1:43" s="361" customFormat="1" x14ac:dyDescent="0.25">
      <c r="A390" s="186"/>
      <c r="B390" s="43"/>
      <c r="C390" s="33"/>
      <c r="D390" s="34"/>
      <c r="E390" s="33"/>
      <c r="F390" s="34"/>
      <c r="G390" s="34"/>
      <c r="H390" s="33"/>
      <c r="I390" s="33"/>
      <c r="J390" s="34"/>
      <c r="K390" s="30"/>
      <c r="L390" s="30"/>
      <c r="M390" s="38"/>
      <c r="N390" s="31"/>
      <c r="O390" s="30"/>
      <c r="P390" s="30"/>
      <c r="Q390" s="30"/>
      <c r="R390" s="30"/>
      <c r="S390" s="30"/>
      <c r="T390" s="30"/>
      <c r="U390" s="30"/>
      <c r="V390" s="31"/>
      <c r="W390" s="30"/>
      <c r="X390" s="30"/>
      <c r="Y390" s="30"/>
      <c r="Z390" s="31"/>
      <c r="AA390" s="23"/>
      <c r="AB390" s="23"/>
      <c r="AC390" s="32"/>
      <c r="AD390" s="410"/>
      <c r="AE390" s="410"/>
      <c r="AF390" s="30"/>
      <c r="AG390" s="30"/>
      <c r="AH390" s="30"/>
      <c r="AI390" s="30"/>
      <c r="AJ390" s="30"/>
      <c r="AK390" s="30"/>
      <c r="AL390" s="30"/>
      <c r="AM390" s="30"/>
      <c r="AN390" s="30"/>
      <c r="AO390" s="23"/>
      <c r="AP390" s="32"/>
      <c r="AQ390" s="356"/>
    </row>
    <row r="391" spans="1:43" s="361" customFormat="1" x14ac:dyDescent="0.25">
      <c r="A391" s="186"/>
      <c r="B391" s="43"/>
      <c r="C391" s="33"/>
      <c r="D391" s="34"/>
      <c r="E391" s="33"/>
      <c r="F391" s="34"/>
      <c r="G391" s="34"/>
      <c r="H391" s="33"/>
      <c r="I391" s="33"/>
      <c r="J391" s="34"/>
      <c r="K391" s="30"/>
      <c r="L391" s="30"/>
      <c r="M391" s="38"/>
      <c r="N391" s="31"/>
      <c r="O391" s="30"/>
      <c r="P391" s="30"/>
      <c r="Q391" s="30"/>
      <c r="R391" s="30"/>
      <c r="S391" s="30"/>
      <c r="T391" s="30"/>
      <c r="U391" s="30"/>
      <c r="V391" s="31"/>
      <c r="W391" s="30"/>
      <c r="X391" s="30"/>
      <c r="Y391" s="30"/>
      <c r="Z391" s="31"/>
      <c r="AA391" s="23"/>
      <c r="AB391" s="23"/>
      <c r="AC391" s="32"/>
      <c r="AD391" s="410"/>
      <c r="AE391" s="410"/>
      <c r="AF391" s="30"/>
      <c r="AG391" s="30"/>
      <c r="AH391" s="30"/>
      <c r="AI391" s="30"/>
      <c r="AJ391" s="30"/>
      <c r="AK391" s="30"/>
      <c r="AL391" s="30"/>
      <c r="AM391" s="30"/>
      <c r="AN391" s="30"/>
      <c r="AO391" s="23"/>
      <c r="AP391" s="32"/>
      <c r="AQ391" s="356"/>
    </row>
    <row r="392" spans="1:43" s="361" customFormat="1" x14ac:dyDescent="0.25">
      <c r="A392" s="186"/>
      <c r="B392" s="43"/>
      <c r="C392" s="33"/>
      <c r="D392" s="34"/>
      <c r="E392" s="33"/>
      <c r="F392" s="34"/>
      <c r="G392" s="34"/>
      <c r="H392" s="33"/>
      <c r="I392" s="33"/>
      <c r="J392" s="34"/>
      <c r="K392" s="30"/>
      <c r="L392" s="30"/>
      <c r="M392" s="38"/>
      <c r="N392" s="31"/>
      <c r="O392" s="30"/>
      <c r="P392" s="30"/>
      <c r="Q392" s="30"/>
      <c r="R392" s="30"/>
      <c r="S392" s="30"/>
      <c r="T392" s="30"/>
      <c r="U392" s="30"/>
      <c r="V392" s="31"/>
      <c r="W392" s="30"/>
      <c r="X392" s="30"/>
      <c r="Y392" s="30"/>
      <c r="Z392" s="31"/>
      <c r="AA392" s="23"/>
      <c r="AB392" s="23"/>
      <c r="AC392" s="32"/>
      <c r="AD392" s="410"/>
      <c r="AE392" s="410"/>
      <c r="AF392" s="30"/>
      <c r="AG392" s="30"/>
      <c r="AH392" s="30"/>
      <c r="AI392" s="30"/>
      <c r="AJ392" s="30"/>
      <c r="AK392" s="30"/>
      <c r="AL392" s="30"/>
      <c r="AM392" s="30"/>
      <c r="AN392" s="30"/>
      <c r="AO392" s="23"/>
      <c r="AP392" s="32"/>
      <c r="AQ392" s="356"/>
    </row>
    <row r="393" spans="1:43" s="361" customFormat="1" x14ac:dyDescent="0.25">
      <c r="A393" s="186"/>
      <c r="B393" s="43"/>
      <c r="C393" s="33"/>
      <c r="D393" s="34"/>
      <c r="E393" s="33"/>
      <c r="F393" s="34"/>
      <c r="G393" s="34"/>
      <c r="H393" s="33"/>
      <c r="I393" s="33"/>
      <c r="J393" s="34"/>
      <c r="K393" s="30"/>
      <c r="L393" s="30"/>
      <c r="M393" s="38"/>
      <c r="N393" s="31"/>
      <c r="O393" s="30"/>
      <c r="P393" s="30"/>
      <c r="Q393" s="30"/>
      <c r="R393" s="30"/>
      <c r="S393" s="30"/>
      <c r="T393" s="30"/>
      <c r="U393" s="30"/>
      <c r="V393" s="31"/>
      <c r="W393" s="30"/>
      <c r="X393" s="30"/>
      <c r="Y393" s="30"/>
      <c r="Z393" s="31"/>
      <c r="AA393" s="23"/>
      <c r="AB393" s="23"/>
      <c r="AC393" s="32"/>
      <c r="AD393" s="410"/>
      <c r="AE393" s="410"/>
      <c r="AF393" s="30"/>
      <c r="AG393" s="30"/>
      <c r="AH393" s="30"/>
      <c r="AI393" s="30"/>
      <c r="AJ393" s="30"/>
      <c r="AK393" s="30"/>
      <c r="AL393" s="30"/>
      <c r="AM393" s="30"/>
      <c r="AN393" s="30"/>
      <c r="AO393" s="23"/>
      <c r="AP393" s="32"/>
      <c r="AQ393" s="356"/>
    </row>
    <row r="394" spans="1:43" s="361" customFormat="1" x14ac:dyDescent="0.25">
      <c r="A394" s="186"/>
      <c r="B394" s="43"/>
      <c r="C394" s="33"/>
      <c r="D394" s="34"/>
      <c r="E394" s="33"/>
      <c r="F394" s="34"/>
      <c r="G394" s="34"/>
      <c r="H394" s="33"/>
      <c r="I394" s="33"/>
      <c r="J394" s="34"/>
      <c r="K394" s="30"/>
      <c r="L394" s="30"/>
      <c r="M394" s="38"/>
      <c r="N394" s="31"/>
      <c r="O394" s="30"/>
      <c r="P394" s="30"/>
      <c r="Q394" s="30"/>
      <c r="R394" s="30"/>
      <c r="S394" s="30"/>
      <c r="T394" s="30"/>
      <c r="U394" s="30"/>
      <c r="V394" s="31"/>
      <c r="W394" s="30"/>
      <c r="X394" s="30"/>
      <c r="Y394" s="30"/>
      <c r="Z394" s="31"/>
      <c r="AA394" s="23"/>
      <c r="AB394" s="23"/>
      <c r="AC394" s="32"/>
      <c r="AD394" s="410"/>
      <c r="AE394" s="410"/>
      <c r="AF394" s="30"/>
      <c r="AG394" s="30"/>
      <c r="AH394" s="30"/>
      <c r="AI394" s="30"/>
      <c r="AJ394" s="30"/>
      <c r="AK394" s="30"/>
      <c r="AL394" s="30"/>
      <c r="AM394" s="30"/>
      <c r="AN394" s="30"/>
      <c r="AO394" s="23"/>
      <c r="AP394" s="32"/>
      <c r="AQ394" s="356"/>
    </row>
    <row r="395" spans="1:43" s="361" customFormat="1" x14ac:dyDescent="0.25">
      <c r="A395" s="186"/>
      <c r="B395" s="43"/>
      <c r="C395" s="33"/>
      <c r="D395" s="34"/>
      <c r="E395" s="33"/>
      <c r="F395" s="34"/>
      <c r="G395" s="34"/>
      <c r="H395" s="33"/>
      <c r="I395" s="33"/>
      <c r="J395" s="34"/>
      <c r="K395" s="30"/>
      <c r="L395" s="30"/>
      <c r="M395" s="38"/>
      <c r="N395" s="31"/>
      <c r="O395" s="30"/>
      <c r="P395" s="30"/>
      <c r="Q395" s="30"/>
      <c r="R395" s="30"/>
      <c r="S395" s="30"/>
      <c r="T395" s="30"/>
      <c r="U395" s="30"/>
      <c r="V395" s="31"/>
      <c r="W395" s="30"/>
      <c r="X395" s="30"/>
      <c r="Y395" s="30"/>
      <c r="Z395" s="31"/>
      <c r="AA395" s="23"/>
      <c r="AB395" s="23"/>
      <c r="AC395" s="32"/>
      <c r="AD395" s="410"/>
      <c r="AE395" s="410"/>
      <c r="AF395" s="30"/>
      <c r="AG395" s="30"/>
      <c r="AH395" s="30"/>
      <c r="AI395" s="30"/>
      <c r="AJ395" s="30"/>
      <c r="AK395" s="30"/>
      <c r="AL395" s="30"/>
      <c r="AM395" s="30"/>
      <c r="AN395" s="30"/>
      <c r="AO395" s="23"/>
      <c r="AP395" s="32"/>
      <c r="AQ395" s="356"/>
    </row>
    <row r="396" spans="1:43" s="361" customFormat="1" x14ac:dyDescent="0.25">
      <c r="A396" s="186"/>
      <c r="B396" s="43"/>
      <c r="C396" s="33"/>
      <c r="D396" s="34"/>
      <c r="E396" s="33"/>
      <c r="F396" s="34"/>
      <c r="G396" s="34"/>
      <c r="H396" s="33"/>
      <c r="I396" s="33"/>
      <c r="J396" s="34"/>
      <c r="K396" s="30"/>
      <c r="L396" s="30"/>
      <c r="M396" s="38"/>
      <c r="N396" s="31"/>
      <c r="O396" s="30"/>
      <c r="P396" s="30"/>
      <c r="Q396" s="30"/>
      <c r="R396" s="30"/>
      <c r="S396" s="30"/>
      <c r="T396" s="30"/>
      <c r="U396" s="30"/>
      <c r="V396" s="31"/>
      <c r="W396" s="30"/>
      <c r="X396" s="30"/>
      <c r="Y396" s="30"/>
      <c r="Z396" s="31"/>
      <c r="AA396" s="23"/>
      <c r="AB396" s="23"/>
      <c r="AC396" s="32"/>
      <c r="AD396" s="410"/>
      <c r="AE396" s="410"/>
      <c r="AF396" s="30"/>
      <c r="AG396" s="30"/>
      <c r="AH396" s="30"/>
      <c r="AI396" s="30"/>
      <c r="AJ396" s="30"/>
      <c r="AK396" s="30"/>
      <c r="AL396" s="30"/>
      <c r="AM396" s="30"/>
      <c r="AN396" s="30"/>
      <c r="AO396" s="23"/>
      <c r="AP396" s="32"/>
      <c r="AQ396" s="356"/>
    </row>
    <row r="397" spans="1:43" s="361" customFormat="1" x14ac:dyDescent="0.25">
      <c r="A397" s="186"/>
      <c r="B397" s="43"/>
      <c r="C397" s="33"/>
      <c r="D397" s="34"/>
      <c r="E397" s="33"/>
      <c r="F397" s="34"/>
      <c r="G397" s="34"/>
      <c r="H397" s="33"/>
      <c r="I397" s="33"/>
      <c r="J397" s="34"/>
      <c r="K397" s="30"/>
      <c r="L397" s="30"/>
      <c r="M397" s="38"/>
      <c r="N397" s="31"/>
      <c r="O397" s="30"/>
      <c r="P397" s="30"/>
      <c r="Q397" s="30"/>
      <c r="R397" s="30"/>
      <c r="S397" s="30"/>
      <c r="T397" s="30"/>
      <c r="U397" s="30"/>
      <c r="V397" s="31"/>
      <c r="W397" s="30"/>
      <c r="X397" s="30"/>
      <c r="Y397" s="30"/>
      <c r="Z397" s="31"/>
      <c r="AA397" s="23"/>
      <c r="AB397" s="23"/>
      <c r="AC397" s="32"/>
      <c r="AD397" s="410"/>
      <c r="AE397" s="410"/>
      <c r="AF397" s="30"/>
      <c r="AG397" s="30"/>
      <c r="AH397" s="30"/>
      <c r="AI397" s="30"/>
      <c r="AJ397" s="30"/>
      <c r="AK397" s="30"/>
      <c r="AL397" s="30"/>
      <c r="AM397" s="30"/>
      <c r="AN397" s="30"/>
      <c r="AO397" s="23"/>
      <c r="AP397" s="32"/>
      <c r="AQ397" s="356"/>
    </row>
    <row r="398" spans="1:43" s="361" customFormat="1" x14ac:dyDescent="0.25">
      <c r="A398" s="186"/>
      <c r="B398" s="43"/>
      <c r="C398" s="33"/>
      <c r="D398" s="34"/>
      <c r="E398" s="33"/>
      <c r="F398" s="34"/>
      <c r="G398" s="34"/>
      <c r="H398" s="33"/>
      <c r="I398" s="33"/>
      <c r="J398" s="34"/>
      <c r="K398" s="30"/>
      <c r="L398" s="30"/>
      <c r="M398" s="38"/>
      <c r="N398" s="31"/>
      <c r="O398" s="30"/>
      <c r="P398" s="30"/>
      <c r="Q398" s="30"/>
      <c r="R398" s="30"/>
      <c r="S398" s="30"/>
      <c r="T398" s="30"/>
      <c r="U398" s="30"/>
      <c r="V398" s="31"/>
      <c r="W398" s="30"/>
      <c r="X398" s="30"/>
      <c r="Y398" s="30"/>
      <c r="Z398" s="31"/>
      <c r="AA398" s="23"/>
      <c r="AB398" s="23"/>
      <c r="AC398" s="32"/>
      <c r="AD398" s="410"/>
      <c r="AE398" s="410"/>
      <c r="AF398" s="30"/>
      <c r="AG398" s="30"/>
      <c r="AH398" s="30"/>
      <c r="AI398" s="30"/>
      <c r="AJ398" s="30"/>
      <c r="AK398" s="30"/>
      <c r="AL398" s="30"/>
      <c r="AM398" s="30"/>
      <c r="AN398" s="30"/>
      <c r="AO398" s="23"/>
      <c r="AP398" s="32"/>
      <c r="AQ398" s="356"/>
    </row>
    <row r="399" spans="1:43" s="361" customFormat="1" x14ac:dyDescent="0.25">
      <c r="A399" s="186"/>
      <c r="B399" s="43"/>
      <c r="C399" s="33"/>
      <c r="D399" s="34"/>
      <c r="E399" s="33"/>
      <c r="F399" s="34"/>
      <c r="G399" s="34"/>
      <c r="H399" s="33"/>
      <c r="I399" s="33"/>
      <c r="J399" s="34"/>
      <c r="K399" s="30"/>
      <c r="L399" s="30"/>
      <c r="M399" s="38"/>
      <c r="N399" s="31"/>
      <c r="O399" s="30"/>
      <c r="P399" s="30"/>
      <c r="Q399" s="30"/>
      <c r="R399" s="30"/>
      <c r="S399" s="30"/>
      <c r="T399" s="30"/>
      <c r="U399" s="30"/>
      <c r="V399" s="31"/>
      <c r="W399" s="30"/>
      <c r="X399" s="30"/>
      <c r="Y399" s="30"/>
      <c r="Z399" s="31"/>
      <c r="AA399" s="23"/>
      <c r="AB399" s="23"/>
      <c r="AC399" s="32"/>
      <c r="AD399" s="410"/>
      <c r="AE399" s="410"/>
      <c r="AF399" s="30"/>
      <c r="AG399" s="30"/>
      <c r="AH399" s="30"/>
      <c r="AI399" s="30"/>
      <c r="AJ399" s="30"/>
      <c r="AK399" s="30"/>
      <c r="AL399" s="30"/>
      <c r="AM399" s="30"/>
      <c r="AN399" s="30"/>
      <c r="AO399" s="23"/>
      <c r="AP399" s="32"/>
      <c r="AQ399" s="356"/>
    </row>
    <row r="400" spans="1:43" s="361" customFormat="1" x14ac:dyDescent="0.25">
      <c r="A400" s="186"/>
      <c r="B400" s="43"/>
      <c r="C400" s="33"/>
      <c r="D400" s="34"/>
      <c r="E400" s="33"/>
      <c r="F400" s="34"/>
      <c r="G400" s="34"/>
      <c r="H400" s="33"/>
      <c r="I400" s="33"/>
      <c r="J400" s="34"/>
      <c r="K400" s="30"/>
      <c r="L400" s="30"/>
      <c r="M400" s="38"/>
      <c r="N400" s="31"/>
      <c r="O400" s="30"/>
      <c r="P400" s="30"/>
      <c r="Q400" s="30"/>
      <c r="R400" s="30"/>
      <c r="S400" s="30"/>
      <c r="T400" s="30"/>
      <c r="U400" s="30"/>
      <c r="V400" s="31"/>
      <c r="W400" s="30"/>
      <c r="X400" s="30"/>
      <c r="Y400" s="30"/>
      <c r="Z400" s="31"/>
      <c r="AA400" s="23"/>
      <c r="AB400" s="23"/>
      <c r="AC400" s="32"/>
      <c r="AD400" s="410"/>
      <c r="AE400" s="410"/>
      <c r="AF400" s="30"/>
      <c r="AG400" s="30"/>
      <c r="AH400" s="30"/>
      <c r="AI400" s="30"/>
      <c r="AJ400" s="30"/>
      <c r="AK400" s="30"/>
      <c r="AL400" s="30"/>
      <c r="AM400" s="30"/>
      <c r="AN400" s="30"/>
      <c r="AO400" s="23"/>
      <c r="AP400" s="32"/>
      <c r="AQ400" s="356"/>
    </row>
    <row r="401" spans="1:43" s="361" customFormat="1" x14ac:dyDescent="0.25">
      <c r="A401" s="186"/>
      <c r="B401" s="43"/>
      <c r="C401" s="33"/>
      <c r="D401" s="34"/>
      <c r="E401" s="33"/>
      <c r="F401" s="34"/>
      <c r="G401" s="34"/>
      <c r="H401" s="33"/>
      <c r="I401" s="33"/>
      <c r="J401" s="34"/>
      <c r="K401" s="30"/>
      <c r="L401" s="30"/>
      <c r="M401" s="38"/>
      <c r="N401" s="31"/>
      <c r="O401" s="30"/>
      <c r="P401" s="30"/>
      <c r="Q401" s="30"/>
      <c r="R401" s="30"/>
      <c r="S401" s="30"/>
      <c r="T401" s="30"/>
      <c r="U401" s="30"/>
      <c r="V401" s="31"/>
      <c r="W401" s="30"/>
      <c r="X401" s="30"/>
      <c r="Y401" s="30"/>
      <c r="Z401" s="31"/>
      <c r="AA401" s="23"/>
      <c r="AB401" s="23"/>
      <c r="AC401" s="32"/>
      <c r="AD401" s="410"/>
      <c r="AE401" s="410"/>
      <c r="AF401" s="30"/>
      <c r="AG401" s="30"/>
      <c r="AH401" s="30"/>
      <c r="AI401" s="30"/>
      <c r="AJ401" s="30"/>
      <c r="AK401" s="30"/>
      <c r="AL401" s="30"/>
      <c r="AM401" s="30"/>
      <c r="AN401" s="30"/>
      <c r="AO401" s="23"/>
      <c r="AP401" s="32"/>
      <c r="AQ401" s="356"/>
    </row>
    <row r="402" spans="1:43" s="361" customFormat="1" x14ac:dyDescent="0.25">
      <c r="A402" s="186"/>
      <c r="B402" s="43"/>
      <c r="C402" s="33"/>
      <c r="D402" s="34"/>
      <c r="E402" s="33"/>
      <c r="F402" s="34"/>
      <c r="G402" s="34"/>
      <c r="H402" s="33"/>
      <c r="I402" s="33"/>
      <c r="J402" s="34"/>
      <c r="K402" s="30"/>
      <c r="L402" s="30"/>
      <c r="M402" s="38"/>
      <c r="N402" s="31"/>
      <c r="O402" s="30"/>
      <c r="P402" s="30"/>
      <c r="Q402" s="30"/>
      <c r="R402" s="30"/>
      <c r="S402" s="30"/>
      <c r="T402" s="30"/>
      <c r="U402" s="30"/>
      <c r="V402" s="31"/>
      <c r="W402" s="30"/>
      <c r="X402" s="30"/>
      <c r="Y402" s="30"/>
      <c r="Z402" s="31"/>
      <c r="AA402" s="23"/>
      <c r="AB402" s="23"/>
      <c r="AC402" s="32"/>
      <c r="AD402" s="410"/>
      <c r="AE402" s="410"/>
      <c r="AF402" s="30"/>
      <c r="AG402" s="30"/>
      <c r="AH402" s="30"/>
      <c r="AI402" s="30"/>
      <c r="AJ402" s="30"/>
      <c r="AK402" s="30"/>
      <c r="AL402" s="30"/>
      <c r="AM402" s="30"/>
      <c r="AN402" s="30"/>
      <c r="AO402" s="23"/>
      <c r="AP402" s="32"/>
      <c r="AQ402" s="356"/>
    </row>
    <row r="403" spans="1:43" s="361" customFormat="1" x14ac:dyDescent="0.25">
      <c r="A403" s="186"/>
      <c r="B403" s="43"/>
      <c r="C403" s="33"/>
      <c r="D403" s="34"/>
      <c r="E403" s="33"/>
      <c r="F403" s="34"/>
      <c r="G403" s="34"/>
      <c r="H403" s="33"/>
      <c r="I403" s="33"/>
      <c r="J403" s="34"/>
      <c r="K403" s="30"/>
      <c r="L403" s="30"/>
      <c r="M403" s="38"/>
      <c r="N403" s="31"/>
      <c r="O403" s="30"/>
      <c r="P403" s="30"/>
      <c r="Q403" s="30"/>
      <c r="R403" s="30"/>
      <c r="S403" s="30"/>
      <c r="T403" s="30"/>
      <c r="U403" s="30"/>
      <c r="V403" s="31"/>
      <c r="W403" s="30"/>
      <c r="X403" s="30"/>
      <c r="Y403" s="30"/>
      <c r="Z403" s="31"/>
      <c r="AA403" s="23"/>
      <c r="AB403" s="23"/>
      <c r="AC403" s="32"/>
      <c r="AD403" s="410"/>
      <c r="AE403" s="410"/>
      <c r="AF403" s="30"/>
      <c r="AG403" s="30"/>
      <c r="AH403" s="30"/>
      <c r="AI403" s="30"/>
      <c r="AJ403" s="30"/>
      <c r="AK403" s="30"/>
      <c r="AL403" s="30"/>
      <c r="AM403" s="30"/>
      <c r="AN403" s="30"/>
      <c r="AO403" s="23"/>
      <c r="AP403" s="32"/>
      <c r="AQ403" s="356"/>
    </row>
    <row r="404" spans="1:43" s="361" customFormat="1" x14ac:dyDescent="0.25">
      <c r="A404" s="186"/>
      <c r="B404" s="43"/>
      <c r="C404" s="33"/>
      <c r="D404" s="34"/>
      <c r="E404" s="33"/>
      <c r="F404" s="34"/>
      <c r="G404" s="34"/>
      <c r="H404" s="33"/>
      <c r="I404" s="33"/>
      <c r="J404" s="34"/>
      <c r="K404" s="30"/>
      <c r="L404" s="30"/>
      <c r="M404" s="38"/>
      <c r="N404" s="31"/>
      <c r="O404" s="30"/>
      <c r="P404" s="30"/>
      <c r="Q404" s="30"/>
      <c r="R404" s="30"/>
      <c r="S404" s="30"/>
      <c r="T404" s="30"/>
      <c r="U404" s="30"/>
      <c r="V404" s="31"/>
      <c r="W404" s="30"/>
      <c r="X404" s="30"/>
      <c r="Y404" s="30"/>
      <c r="Z404" s="31"/>
      <c r="AA404" s="23"/>
      <c r="AB404" s="23"/>
      <c r="AC404" s="32"/>
      <c r="AD404" s="410"/>
      <c r="AE404" s="410"/>
      <c r="AF404" s="30"/>
      <c r="AG404" s="30"/>
      <c r="AH404" s="30"/>
      <c r="AI404" s="30"/>
      <c r="AJ404" s="30"/>
      <c r="AK404" s="30"/>
      <c r="AL404" s="30"/>
      <c r="AM404" s="30"/>
      <c r="AN404" s="30"/>
      <c r="AO404" s="23"/>
      <c r="AP404" s="32"/>
      <c r="AQ404" s="356"/>
    </row>
    <row r="405" spans="1:43" s="361" customFormat="1" x14ac:dyDescent="0.25">
      <c r="A405" s="186"/>
      <c r="B405" s="43"/>
      <c r="C405" s="33"/>
      <c r="D405" s="34"/>
      <c r="E405" s="33"/>
      <c r="F405" s="34"/>
      <c r="G405" s="34"/>
      <c r="H405" s="33"/>
      <c r="I405" s="33"/>
      <c r="J405" s="34"/>
      <c r="K405" s="30"/>
      <c r="L405" s="30"/>
      <c r="M405" s="38"/>
      <c r="N405" s="31"/>
      <c r="O405" s="30"/>
      <c r="P405" s="30"/>
      <c r="Q405" s="30"/>
      <c r="R405" s="30"/>
      <c r="S405" s="30"/>
      <c r="T405" s="30"/>
      <c r="U405" s="30"/>
      <c r="V405" s="31"/>
      <c r="W405" s="30"/>
      <c r="X405" s="30"/>
      <c r="Y405" s="30"/>
      <c r="Z405" s="31"/>
      <c r="AA405" s="23"/>
      <c r="AB405" s="23"/>
      <c r="AC405" s="32"/>
      <c r="AD405" s="410"/>
      <c r="AE405" s="410"/>
      <c r="AF405" s="30"/>
      <c r="AG405" s="30"/>
      <c r="AH405" s="30"/>
      <c r="AI405" s="30"/>
      <c r="AJ405" s="30"/>
      <c r="AK405" s="30"/>
      <c r="AL405" s="30"/>
      <c r="AM405" s="30"/>
      <c r="AN405" s="30"/>
      <c r="AO405" s="23"/>
      <c r="AP405" s="32"/>
      <c r="AQ405" s="356"/>
    </row>
    <row r="406" spans="1:43" s="361" customFormat="1" x14ac:dyDescent="0.25">
      <c r="A406" s="186"/>
      <c r="B406" s="43"/>
      <c r="C406" s="33"/>
      <c r="D406" s="34"/>
      <c r="E406" s="33"/>
      <c r="F406" s="34"/>
      <c r="G406" s="34"/>
      <c r="H406" s="33"/>
      <c r="I406" s="33"/>
      <c r="J406" s="34"/>
      <c r="K406" s="30"/>
      <c r="L406" s="30"/>
      <c r="M406" s="38"/>
      <c r="N406" s="31"/>
      <c r="O406" s="30"/>
      <c r="P406" s="30"/>
      <c r="Q406" s="30"/>
      <c r="R406" s="30"/>
      <c r="S406" s="30"/>
      <c r="T406" s="30"/>
      <c r="U406" s="30"/>
      <c r="V406" s="31"/>
      <c r="W406" s="30"/>
      <c r="X406" s="30"/>
      <c r="Y406" s="30"/>
      <c r="Z406" s="31"/>
      <c r="AA406" s="23"/>
      <c r="AB406" s="23"/>
      <c r="AC406" s="32"/>
      <c r="AD406" s="410"/>
      <c r="AE406" s="410"/>
      <c r="AF406" s="30"/>
      <c r="AG406" s="30"/>
      <c r="AH406" s="30"/>
      <c r="AI406" s="30"/>
      <c r="AJ406" s="30"/>
      <c r="AK406" s="30"/>
      <c r="AL406" s="30"/>
      <c r="AM406" s="30"/>
      <c r="AN406" s="30"/>
      <c r="AO406" s="23"/>
      <c r="AP406" s="32"/>
      <c r="AQ406" s="356"/>
    </row>
    <row r="407" spans="1:43" s="361" customFormat="1" x14ac:dyDescent="0.25">
      <c r="A407" s="186"/>
      <c r="B407" s="43"/>
      <c r="C407" s="33"/>
      <c r="D407" s="34"/>
      <c r="E407" s="33"/>
      <c r="F407" s="34"/>
      <c r="G407" s="34"/>
      <c r="H407" s="33"/>
      <c r="I407" s="33"/>
      <c r="J407" s="34"/>
      <c r="K407" s="30"/>
      <c r="L407" s="30"/>
      <c r="M407" s="38"/>
      <c r="N407" s="31"/>
      <c r="O407" s="30"/>
      <c r="P407" s="30"/>
      <c r="Q407" s="30"/>
      <c r="R407" s="30"/>
      <c r="S407" s="30"/>
      <c r="T407" s="30"/>
      <c r="U407" s="30"/>
      <c r="V407" s="31"/>
      <c r="W407" s="30"/>
      <c r="X407" s="30"/>
      <c r="Y407" s="30"/>
      <c r="Z407" s="31"/>
      <c r="AA407" s="23"/>
      <c r="AB407" s="23"/>
      <c r="AC407" s="32"/>
      <c r="AD407" s="410"/>
      <c r="AE407" s="410"/>
      <c r="AF407" s="30"/>
      <c r="AG407" s="30"/>
      <c r="AH407" s="30"/>
      <c r="AI407" s="30"/>
      <c r="AJ407" s="30"/>
      <c r="AK407" s="30"/>
      <c r="AL407" s="30"/>
      <c r="AM407" s="30"/>
      <c r="AN407" s="30"/>
      <c r="AO407" s="23"/>
      <c r="AP407" s="32"/>
      <c r="AQ407" s="356"/>
    </row>
    <row r="408" spans="1:43" s="361" customFormat="1" x14ac:dyDescent="0.25">
      <c r="A408" s="186"/>
      <c r="B408" s="43"/>
      <c r="C408" s="33"/>
      <c r="D408" s="34"/>
      <c r="E408" s="33"/>
      <c r="F408" s="34"/>
      <c r="G408" s="34"/>
      <c r="H408" s="33"/>
      <c r="I408" s="33"/>
      <c r="J408" s="34"/>
      <c r="K408" s="30"/>
      <c r="L408" s="30"/>
      <c r="M408" s="38"/>
      <c r="N408" s="31"/>
      <c r="O408" s="30"/>
      <c r="P408" s="30"/>
      <c r="Q408" s="30"/>
      <c r="R408" s="30"/>
      <c r="S408" s="30"/>
      <c r="T408" s="30"/>
      <c r="U408" s="30"/>
      <c r="V408" s="31"/>
      <c r="W408" s="30"/>
      <c r="X408" s="30"/>
      <c r="Y408" s="30"/>
      <c r="Z408" s="31"/>
      <c r="AA408" s="23"/>
      <c r="AB408" s="23"/>
      <c r="AC408" s="32"/>
      <c r="AD408" s="410"/>
      <c r="AE408" s="410"/>
      <c r="AF408" s="30"/>
      <c r="AG408" s="30"/>
      <c r="AH408" s="30"/>
      <c r="AI408" s="30"/>
      <c r="AJ408" s="30"/>
      <c r="AK408" s="30"/>
      <c r="AL408" s="30"/>
      <c r="AM408" s="30"/>
      <c r="AN408" s="30"/>
      <c r="AO408" s="23"/>
      <c r="AP408" s="32"/>
      <c r="AQ408" s="356"/>
    </row>
    <row r="409" spans="1:43" s="361" customFormat="1" x14ac:dyDescent="0.25">
      <c r="A409" s="186"/>
      <c r="B409" s="43"/>
      <c r="C409" s="33"/>
      <c r="D409" s="34"/>
      <c r="E409" s="33"/>
      <c r="F409" s="34"/>
      <c r="G409" s="34"/>
      <c r="H409" s="33"/>
      <c r="I409" s="33"/>
      <c r="J409" s="34"/>
      <c r="K409" s="30"/>
      <c r="L409" s="30"/>
      <c r="M409" s="38"/>
      <c r="N409" s="31"/>
      <c r="O409" s="30"/>
      <c r="P409" s="30"/>
      <c r="Q409" s="30"/>
      <c r="R409" s="30"/>
      <c r="S409" s="30"/>
      <c r="T409" s="30"/>
      <c r="U409" s="30"/>
      <c r="V409" s="31"/>
      <c r="W409" s="30"/>
      <c r="X409" s="30"/>
      <c r="Y409" s="30"/>
      <c r="Z409" s="31"/>
      <c r="AA409" s="23"/>
      <c r="AB409" s="23"/>
      <c r="AC409" s="32"/>
      <c r="AD409" s="410"/>
      <c r="AE409" s="410"/>
      <c r="AF409" s="30"/>
      <c r="AG409" s="30"/>
      <c r="AH409" s="30"/>
      <c r="AI409" s="30"/>
      <c r="AJ409" s="30"/>
      <c r="AK409" s="30"/>
      <c r="AL409" s="30"/>
      <c r="AM409" s="30"/>
      <c r="AN409" s="30"/>
      <c r="AO409" s="23"/>
      <c r="AP409" s="32"/>
      <c r="AQ409" s="356"/>
    </row>
    <row r="410" spans="1:43" s="361" customFormat="1" x14ac:dyDescent="0.25">
      <c r="A410" s="186"/>
      <c r="B410" s="43"/>
      <c r="C410" s="33"/>
      <c r="D410" s="34"/>
      <c r="E410" s="33"/>
      <c r="F410" s="34"/>
      <c r="G410" s="34"/>
      <c r="H410" s="33"/>
      <c r="I410" s="33"/>
      <c r="J410" s="34"/>
      <c r="K410" s="30"/>
      <c r="L410" s="30"/>
      <c r="M410" s="38"/>
      <c r="N410" s="31"/>
      <c r="O410" s="30"/>
      <c r="P410" s="30"/>
      <c r="Q410" s="30"/>
      <c r="R410" s="30"/>
      <c r="S410" s="30"/>
      <c r="T410" s="30"/>
      <c r="U410" s="30"/>
      <c r="V410" s="31"/>
      <c r="W410" s="30"/>
      <c r="X410" s="30"/>
      <c r="Y410" s="30"/>
      <c r="Z410" s="31"/>
      <c r="AA410" s="23"/>
      <c r="AB410" s="23"/>
      <c r="AC410" s="32"/>
      <c r="AD410" s="410"/>
      <c r="AE410" s="410"/>
      <c r="AF410" s="30"/>
      <c r="AG410" s="30"/>
      <c r="AH410" s="30"/>
      <c r="AI410" s="30"/>
      <c r="AJ410" s="30"/>
      <c r="AK410" s="30"/>
      <c r="AL410" s="30"/>
      <c r="AM410" s="30"/>
      <c r="AN410" s="30"/>
      <c r="AO410" s="23"/>
      <c r="AP410" s="32"/>
      <c r="AQ410" s="356"/>
    </row>
    <row r="411" spans="1:43" s="361" customFormat="1" x14ac:dyDescent="0.25">
      <c r="A411" s="186"/>
      <c r="B411" s="43"/>
      <c r="C411" s="33"/>
      <c r="D411" s="34"/>
      <c r="E411" s="33"/>
      <c r="F411" s="34"/>
      <c r="G411" s="34"/>
      <c r="H411" s="33"/>
      <c r="I411" s="33"/>
      <c r="J411" s="34"/>
      <c r="K411" s="30"/>
      <c r="L411" s="30"/>
      <c r="M411" s="38"/>
      <c r="N411" s="31"/>
      <c r="O411" s="30"/>
      <c r="P411" s="30"/>
      <c r="Q411" s="30"/>
      <c r="R411" s="30"/>
      <c r="S411" s="30"/>
      <c r="T411" s="30"/>
      <c r="U411" s="30"/>
      <c r="V411" s="31"/>
      <c r="W411" s="30"/>
      <c r="X411" s="30"/>
      <c r="Y411" s="30"/>
      <c r="Z411" s="31"/>
      <c r="AA411" s="23"/>
      <c r="AB411" s="23"/>
      <c r="AC411" s="32"/>
      <c r="AD411" s="410"/>
      <c r="AE411" s="410"/>
      <c r="AF411" s="30"/>
      <c r="AG411" s="30"/>
      <c r="AH411" s="30"/>
      <c r="AI411" s="30"/>
      <c r="AJ411" s="30"/>
      <c r="AK411" s="30"/>
      <c r="AL411" s="30"/>
      <c r="AM411" s="30"/>
      <c r="AN411" s="30"/>
      <c r="AO411" s="23"/>
      <c r="AP411" s="32"/>
      <c r="AQ411" s="356"/>
    </row>
    <row r="412" spans="1:43" s="361" customFormat="1" x14ac:dyDescent="0.25">
      <c r="A412" s="186"/>
      <c r="B412" s="43"/>
      <c r="C412" s="33"/>
      <c r="D412" s="34"/>
      <c r="E412" s="33"/>
      <c r="F412" s="34"/>
      <c r="G412" s="34"/>
      <c r="H412" s="33"/>
      <c r="I412" s="33"/>
      <c r="J412" s="34"/>
      <c r="K412" s="30"/>
      <c r="L412" s="30"/>
      <c r="M412" s="38"/>
      <c r="N412" s="31"/>
      <c r="O412" s="30"/>
      <c r="P412" s="30"/>
      <c r="Q412" s="30"/>
      <c r="R412" s="30"/>
      <c r="S412" s="30"/>
      <c r="T412" s="30"/>
      <c r="U412" s="30"/>
      <c r="V412" s="31"/>
      <c r="W412" s="30"/>
      <c r="X412" s="30"/>
      <c r="Y412" s="30"/>
      <c r="Z412" s="31"/>
      <c r="AA412" s="23"/>
      <c r="AB412" s="23"/>
      <c r="AC412" s="32"/>
      <c r="AD412" s="410"/>
      <c r="AE412" s="410"/>
      <c r="AF412" s="30"/>
      <c r="AG412" s="30"/>
      <c r="AH412" s="30"/>
      <c r="AI412" s="30"/>
      <c r="AJ412" s="30"/>
      <c r="AK412" s="30"/>
      <c r="AL412" s="30"/>
      <c r="AM412" s="30"/>
      <c r="AN412" s="30"/>
      <c r="AO412" s="23"/>
      <c r="AP412" s="32"/>
      <c r="AQ412" s="356"/>
    </row>
    <row r="413" spans="1:43" s="361" customFormat="1" x14ac:dyDescent="0.25">
      <c r="A413" s="186"/>
      <c r="B413" s="43"/>
      <c r="C413" s="33"/>
      <c r="D413" s="34"/>
      <c r="E413" s="33"/>
      <c r="F413" s="34"/>
      <c r="G413" s="34"/>
      <c r="H413" s="33"/>
      <c r="I413" s="33"/>
      <c r="J413" s="34"/>
      <c r="K413" s="30"/>
      <c r="L413" s="30"/>
      <c r="M413" s="38"/>
      <c r="N413" s="31"/>
      <c r="O413" s="30"/>
      <c r="P413" s="30"/>
      <c r="Q413" s="30"/>
      <c r="R413" s="30"/>
      <c r="S413" s="30"/>
      <c r="T413" s="30"/>
      <c r="U413" s="30"/>
      <c r="V413" s="31"/>
      <c r="W413" s="30"/>
      <c r="X413" s="30"/>
      <c r="Y413" s="30"/>
      <c r="Z413" s="31"/>
      <c r="AA413" s="23"/>
      <c r="AB413" s="23"/>
      <c r="AC413" s="32"/>
      <c r="AD413" s="410"/>
      <c r="AE413" s="410"/>
      <c r="AF413" s="30"/>
      <c r="AG413" s="30"/>
      <c r="AH413" s="30"/>
      <c r="AI413" s="30"/>
      <c r="AJ413" s="30"/>
      <c r="AK413" s="30"/>
      <c r="AL413" s="30"/>
      <c r="AM413" s="30"/>
      <c r="AN413" s="30"/>
      <c r="AO413" s="23"/>
      <c r="AP413" s="32"/>
      <c r="AQ413" s="356"/>
    </row>
    <row r="414" spans="1:43" s="361" customFormat="1" x14ac:dyDescent="0.25">
      <c r="A414" s="186"/>
      <c r="B414" s="43"/>
      <c r="C414" s="33"/>
      <c r="D414" s="34"/>
      <c r="E414" s="33"/>
      <c r="F414" s="34"/>
      <c r="G414" s="34"/>
      <c r="H414" s="33"/>
      <c r="I414" s="33"/>
      <c r="J414" s="34"/>
      <c r="K414" s="30"/>
      <c r="L414" s="30"/>
      <c r="M414" s="38"/>
      <c r="N414" s="31"/>
      <c r="O414" s="30"/>
      <c r="P414" s="30"/>
      <c r="Q414" s="30"/>
      <c r="R414" s="30"/>
      <c r="S414" s="30"/>
      <c r="T414" s="30"/>
      <c r="U414" s="30"/>
      <c r="V414" s="31"/>
      <c r="W414" s="30"/>
      <c r="X414" s="30"/>
      <c r="Y414" s="30"/>
      <c r="Z414" s="31"/>
      <c r="AA414" s="23"/>
      <c r="AB414" s="23"/>
      <c r="AC414" s="32"/>
      <c r="AD414" s="410"/>
      <c r="AE414" s="410"/>
      <c r="AF414" s="30"/>
      <c r="AG414" s="30"/>
      <c r="AH414" s="30"/>
      <c r="AI414" s="30"/>
      <c r="AJ414" s="30"/>
      <c r="AK414" s="30"/>
      <c r="AL414" s="30"/>
      <c r="AM414" s="30"/>
      <c r="AN414" s="30"/>
      <c r="AO414" s="23"/>
      <c r="AP414" s="32"/>
      <c r="AQ414" s="356"/>
    </row>
    <row r="415" spans="1:43" s="361" customFormat="1" x14ac:dyDescent="0.25">
      <c r="A415" s="186"/>
      <c r="B415" s="43"/>
      <c r="C415" s="33"/>
      <c r="D415" s="34"/>
      <c r="E415" s="33"/>
      <c r="F415" s="34"/>
      <c r="G415" s="34"/>
      <c r="H415" s="33"/>
      <c r="I415" s="33"/>
      <c r="J415" s="34"/>
      <c r="K415" s="30"/>
      <c r="L415" s="30"/>
      <c r="M415" s="38"/>
      <c r="N415" s="31"/>
      <c r="O415" s="30"/>
      <c r="P415" s="30"/>
      <c r="Q415" s="30"/>
      <c r="R415" s="30"/>
      <c r="S415" s="30"/>
      <c r="T415" s="30"/>
      <c r="U415" s="30"/>
      <c r="V415" s="31"/>
      <c r="W415" s="30"/>
      <c r="X415" s="30"/>
      <c r="Y415" s="30"/>
      <c r="Z415" s="31"/>
      <c r="AA415" s="23"/>
      <c r="AB415" s="23"/>
      <c r="AC415" s="32"/>
      <c r="AD415" s="410"/>
      <c r="AE415" s="410"/>
      <c r="AF415" s="30"/>
      <c r="AG415" s="30"/>
      <c r="AH415" s="30"/>
      <c r="AI415" s="30"/>
      <c r="AJ415" s="30"/>
      <c r="AK415" s="30"/>
      <c r="AL415" s="30"/>
      <c r="AM415" s="30"/>
      <c r="AN415" s="30"/>
      <c r="AO415" s="23"/>
      <c r="AP415" s="32"/>
      <c r="AQ415" s="356"/>
    </row>
    <row r="416" spans="1:43" s="361" customFormat="1" x14ac:dyDescent="0.25">
      <c r="A416" s="186"/>
      <c r="B416" s="43"/>
      <c r="C416" s="33"/>
      <c r="D416" s="34"/>
      <c r="E416" s="33"/>
      <c r="F416" s="34"/>
      <c r="G416" s="34"/>
      <c r="H416" s="33"/>
      <c r="I416" s="33"/>
      <c r="J416" s="34"/>
      <c r="K416" s="30"/>
      <c r="L416" s="30"/>
      <c r="M416" s="38"/>
      <c r="N416" s="31"/>
      <c r="O416" s="30"/>
      <c r="P416" s="30"/>
      <c r="Q416" s="30"/>
      <c r="R416" s="30"/>
      <c r="S416" s="30"/>
      <c r="T416" s="30"/>
      <c r="U416" s="30"/>
      <c r="V416" s="31"/>
      <c r="W416" s="30"/>
      <c r="X416" s="30"/>
      <c r="Y416" s="30"/>
      <c r="Z416" s="31"/>
      <c r="AA416" s="23"/>
      <c r="AB416" s="23"/>
      <c r="AC416" s="32"/>
      <c r="AD416" s="410"/>
      <c r="AE416" s="410"/>
      <c r="AF416" s="30"/>
      <c r="AG416" s="30"/>
      <c r="AH416" s="30"/>
      <c r="AI416" s="30"/>
      <c r="AJ416" s="30"/>
      <c r="AK416" s="30"/>
      <c r="AL416" s="30"/>
      <c r="AM416" s="30"/>
      <c r="AN416" s="30"/>
      <c r="AO416" s="23"/>
      <c r="AP416" s="32"/>
      <c r="AQ416" s="356"/>
    </row>
    <row r="417" spans="1:43" s="361" customFormat="1" x14ac:dyDescent="0.25">
      <c r="A417" s="186"/>
      <c r="B417" s="43"/>
      <c r="C417" s="33"/>
      <c r="D417" s="34"/>
      <c r="E417" s="33"/>
      <c r="F417" s="34"/>
      <c r="G417" s="34"/>
      <c r="H417" s="33"/>
      <c r="I417" s="33"/>
      <c r="J417" s="34"/>
      <c r="K417" s="30"/>
      <c r="L417" s="30"/>
      <c r="M417" s="38"/>
      <c r="N417" s="31"/>
      <c r="O417" s="30"/>
      <c r="P417" s="30"/>
      <c r="Q417" s="30"/>
      <c r="R417" s="30"/>
      <c r="S417" s="30"/>
      <c r="T417" s="30"/>
      <c r="U417" s="30"/>
      <c r="V417" s="31"/>
      <c r="W417" s="30"/>
      <c r="X417" s="30"/>
      <c r="Y417" s="30"/>
      <c r="Z417" s="31"/>
      <c r="AA417" s="23"/>
      <c r="AB417" s="23"/>
      <c r="AC417" s="32"/>
      <c r="AD417" s="410"/>
      <c r="AE417" s="410"/>
      <c r="AF417" s="30"/>
      <c r="AG417" s="30"/>
      <c r="AH417" s="30"/>
      <c r="AI417" s="30"/>
      <c r="AJ417" s="30"/>
      <c r="AK417" s="30"/>
      <c r="AL417" s="30"/>
      <c r="AM417" s="30"/>
      <c r="AN417" s="30"/>
      <c r="AO417" s="23"/>
      <c r="AP417" s="32"/>
      <c r="AQ417" s="356"/>
    </row>
    <row r="418" spans="1:43" s="361" customFormat="1" x14ac:dyDescent="0.25">
      <c r="A418" s="186"/>
      <c r="B418" s="43"/>
      <c r="C418" s="33"/>
      <c r="D418" s="34"/>
      <c r="E418" s="33"/>
      <c r="F418" s="34"/>
      <c r="G418" s="34"/>
      <c r="H418" s="33"/>
      <c r="I418" s="33"/>
      <c r="J418" s="34"/>
      <c r="K418" s="30"/>
      <c r="L418" s="30"/>
      <c r="M418" s="38"/>
      <c r="N418" s="31"/>
      <c r="O418" s="30"/>
      <c r="P418" s="30"/>
      <c r="Q418" s="30"/>
      <c r="R418" s="30"/>
      <c r="S418" s="30"/>
      <c r="T418" s="30"/>
      <c r="U418" s="30"/>
      <c r="V418" s="31"/>
      <c r="W418" s="30"/>
      <c r="X418" s="30"/>
      <c r="Y418" s="30"/>
      <c r="Z418" s="31"/>
      <c r="AA418" s="23"/>
      <c r="AB418" s="23"/>
      <c r="AC418" s="32"/>
      <c r="AD418" s="410"/>
      <c r="AE418" s="410"/>
      <c r="AF418" s="30"/>
      <c r="AG418" s="30"/>
      <c r="AH418" s="30"/>
      <c r="AI418" s="30"/>
      <c r="AJ418" s="30"/>
      <c r="AK418" s="30"/>
      <c r="AL418" s="30"/>
      <c r="AM418" s="30"/>
      <c r="AN418" s="30"/>
      <c r="AO418" s="23"/>
      <c r="AP418" s="32"/>
      <c r="AQ418" s="356"/>
    </row>
    <row r="419" spans="1:43" s="361" customFormat="1" x14ac:dyDescent="0.25">
      <c r="A419" s="186"/>
      <c r="B419" s="43"/>
      <c r="C419" s="33"/>
      <c r="D419" s="34"/>
      <c r="E419" s="33"/>
      <c r="F419" s="34"/>
      <c r="G419" s="34"/>
      <c r="H419" s="33"/>
      <c r="I419" s="33"/>
      <c r="J419" s="34"/>
      <c r="K419" s="30"/>
      <c r="L419" s="30"/>
      <c r="M419" s="38"/>
      <c r="N419" s="31"/>
      <c r="O419" s="30"/>
      <c r="P419" s="30"/>
      <c r="Q419" s="30"/>
      <c r="R419" s="30"/>
      <c r="S419" s="30"/>
      <c r="T419" s="30"/>
      <c r="U419" s="30"/>
      <c r="V419" s="31"/>
      <c r="W419" s="30"/>
      <c r="X419" s="30"/>
      <c r="Y419" s="30"/>
      <c r="Z419" s="31"/>
      <c r="AA419" s="23"/>
      <c r="AB419" s="23"/>
      <c r="AC419" s="32"/>
      <c r="AD419" s="410"/>
      <c r="AE419" s="410"/>
      <c r="AF419" s="30"/>
      <c r="AG419" s="30"/>
      <c r="AH419" s="30"/>
      <c r="AI419" s="30"/>
      <c r="AJ419" s="30"/>
      <c r="AK419" s="30"/>
      <c r="AL419" s="30"/>
      <c r="AM419" s="30"/>
      <c r="AN419" s="30"/>
      <c r="AO419" s="23"/>
      <c r="AP419" s="32"/>
      <c r="AQ419" s="356"/>
    </row>
    <row r="420" spans="1:43" s="361" customFormat="1" x14ac:dyDescent="0.25">
      <c r="A420" s="186"/>
      <c r="B420" s="43"/>
      <c r="C420" s="33"/>
      <c r="D420" s="34"/>
      <c r="E420" s="33"/>
      <c r="F420" s="34"/>
      <c r="G420" s="34"/>
      <c r="H420" s="33"/>
      <c r="I420" s="33"/>
      <c r="J420" s="34"/>
      <c r="K420" s="30"/>
      <c r="L420" s="30"/>
      <c r="M420" s="38"/>
      <c r="N420" s="31"/>
      <c r="O420" s="30"/>
      <c r="P420" s="30"/>
      <c r="Q420" s="30"/>
      <c r="R420" s="30"/>
      <c r="S420" s="30"/>
      <c r="T420" s="30"/>
      <c r="U420" s="30"/>
      <c r="V420" s="31"/>
      <c r="W420" s="30"/>
      <c r="X420" s="30"/>
      <c r="Y420" s="30"/>
      <c r="Z420" s="31"/>
      <c r="AA420" s="23"/>
      <c r="AB420" s="23"/>
      <c r="AC420" s="32"/>
      <c r="AD420" s="410"/>
      <c r="AE420" s="410"/>
      <c r="AF420" s="30"/>
      <c r="AG420" s="30"/>
      <c r="AH420" s="30"/>
      <c r="AI420" s="30"/>
      <c r="AJ420" s="30"/>
      <c r="AK420" s="30"/>
      <c r="AL420" s="30"/>
      <c r="AM420" s="30"/>
      <c r="AN420" s="30"/>
      <c r="AO420" s="23"/>
      <c r="AP420" s="32"/>
      <c r="AQ420" s="356"/>
    </row>
    <row r="421" spans="1:43" s="361" customFormat="1" x14ac:dyDescent="0.25">
      <c r="A421" s="186"/>
      <c r="B421" s="43"/>
      <c r="C421" s="33"/>
      <c r="D421" s="34"/>
      <c r="E421" s="33"/>
      <c r="F421" s="34"/>
      <c r="G421" s="34"/>
      <c r="H421" s="33"/>
      <c r="I421" s="33"/>
      <c r="J421" s="34"/>
      <c r="K421" s="30"/>
      <c r="L421" s="30"/>
      <c r="M421" s="38"/>
      <c r="N421" s="31"/>
      <c r="O421" s="30"/>
      <c r="P421" s="30"/>
      <c r="Q421" s="30"/>
      <c r="R421" s="30"/>
      <c r="S421" s="30"/>
      <c r="T421" s="30"/>
      <c r="U421" s="30"/>
      <c r="V421" s="31"/>
      <c r="W421" s="30"/>
      <c r="X421" s="30"/>
      <c r="Y421" s="30"/>
      <c r="Z421" s="31"/>
      <c r="AA421" s="23"/>
      <c r="AB421" s="23"/>
      <c r="AC421" s="32"/>
      <c r="AD421" s="410"/>
      <c r="AE421" s="410"/>
      <c r="AF421" s="30"/>
      <c r="AG421" s="30"/>
      <c r="AH421" s="30"/>
      <c r="AI421" s="30"/>
      <c r="AJ421" s="30"/>
      <c r="AK421" s="30"/>
      <c r="AL421" s="30"/>
      <c r="AM421" s="30"/>
      <c r="AN421" s="30"/>
      <c r="AO421" s="23"/>
      <c r="AP421" s="32"/>
      <c r="AQ421" s="356"/>
    </row>
    <row r="422" spans="1:43" s="361" customFormat="1" x14ac:dyDescent="0.25">
      <c r="A422" s="186"/>
      <c r="B422" s="43"/>
      <c r="C422" s="33"/>
      <c r="D422" s="34"/>
      <c r="E422" s="33"/>
      <c r="F422" s="34"/>
      <c r="G422" s="34"/>
      <c r="H422" s="33"/>
      <c r="I422" s="33"/>
      <c r="J422" s="34"/>
      <c r="K422" s="30"/>
      <c r="L422" s="30"/>
      <c r="M422" s="38"/>
      <c r="N422" s="31"/>
      <c r="O422" s="30"/>
      <c r="P422" s="30"/>
      <c r="Q422" s="30"/>
      <c r="R422" s="30"/>
      <c r="S422" s="30"/>
      <c r="T422" s="30"/>
      <c r="U422" s="30"/>
      <c r="V422" s="31"/>
      <c r="W422" s="30"/>
      <c r="X422" s="30"/>
      <c r="Y422" s="30"/>
      <c r="Z422" s="31"/>
      <c r="AA422" s="23"/>
      <c r="AB422" s="23"/>
      <c r="AC422" s="32"/>
      <c r="AD422" s="410"/>
      <c r="AE422" s="410"/>
      <c r="AF422" s="30"/>
      <c r="AG422" s="30"/>
      <c r="AH422" s="30"/>
      <c r="AI422" s="30"/>
      <c r="AJ422" s="30"/>
      <c r="AK422" s="30"/>
      <c r="AL422" s="30"/>
      <c r="AM422" s="30"/>
      <c r="AN422" s="30"/>
      <c r="AO422" s="23"/>
      <c r="AP422" s="32"/>
      <c r="AQ422" s="356"/>
    </row>
    <row r="423" spans="1:43" s="361" customFormat="1" x14ac:dyDescent="0.25">
      <c r="A423" s="186"/>
      <c r="B423" s="43"/>
      <c r="C423" s="33"/>
      <c r="D423" s="34"/>
      <c r="E423" s="33"/>
      <c r="F423" s="34"/>
      <c r="G423" s="34"/>
      <c r="H423" s="33"/>
      <c r="I423" s="33"/>
      <c r="J423" s="34"/>
      <c r="K423" s="30"/>
      <c r="L423" s="30"/>
      <c r="M423" s="38"/>
      <c r="N423" s="31"/>
      <c r="O423" s="30"/>
      <c r="P423" s="30"/>
      <c r="Q423" s="30"/>
      <c r="R423" s="30"/>
      <c r="S423" s="30"/>
      <c r="T423" s="30"/>
      <c r="U423" s="30"/>
      <c r="V423" s="31"/>
      <c r="W423" s="30"/>
      <c r="X423" s="30"/>
      <c r="Y423" s="30"/>
      <c r="Z423" s="31"/>
      <c r="AA423" s="23"/>
      <c r="AB423" s="23"/>
      <c r="AC423" s="32"/>
      <c r="AD423" s="410"/>
      <c r="AE423" s="410"/>
      <c r="AF423" s="30"/>
      <c r="AG423" s="30"/>
      <c r="AH423" s="30"/>
      <c r="AI423" s="30"/>
      <c r="AJ423" s="30"/>
      <c r="AK423" s="30"/>
      <c r="AL423" s="30"/>
      <c r="AM423" s="30"/>
      <c r="AN423" s="30"/>
      <c r="AO423" s="23"/>
      <c r="AP423" s="32"/>
      <c r="AQ423" s="356"/>
    </row>
    <row r="424" spans="1:43" s="361" customFormat="1" x14ac:dyDescent="0.25">
      <c r="A424" s="186"/>
      <c r="B424" s="43"/>
      <c r="C424" s="33"/>
      <c r="D424" s="34"/>
      <c r="E424" s="33"/>
      <c r="F424" s="34"/>
      <c r="G424" s="34"/>
      <c r="H424" s="33"/>
      <c r="I424" s="33"/>
      <c r="J424" s="34"/>
      <c r="K424" s="30"/>
      <c r="L424" s="30"/>
      <c r="M424" s="38"/>
      <c r="N424" s="31"/>
      <c r="O424" s="30"/>
      <c r="P424" s="30"/>
      <c r="Q424" s="30"/>
      <c r="R424" s="30"/>
      <c r="S424" s="30"/>
      <c r="T424" s="30"/>
      <c r="U424" s="30"/>
      <c r="V424" s="31"/>
      <c r="W424" s="30"/>
      <c r="X424" s="30"/>
      <c r="Y424" s="30"/>
      <c r="Z424" s="31"/>
      <c r="AA424" s="23"/>
      <c r="AB424" s="23"/>
      <c r="AC424" s="32"/>
      <c r="AD424" s="410"/>
      <c r="AE424" s="410"/>
      <c r="AF424" s="30"/>
      <c r="AG424" s="30"/>
      <c r="AH424" s="30"/>
      <c r="AI424" s="30"/>
      <c r="AJ424" s="30"/>
      <c r="AK424" s="30"/>
      <c r="AL424" s="30"/>
      <c r="AM424" s="30"/>
      <c r="AN424" s="30"/>
      <c r="AO424" s="23"/>
      <c r="AP424" s="32"/>
      <c r="AQ424" s="356"/>
    </row>
    <row r="425" spans="1:43" s="361" customFormat="1" x14ac:dyDescent="0.25">
      <c r="A425" s="186"/>
      <c r="B425" s="43"/>
      <c r="C425" s="33"/>
      <c r="D425" s="34"/>
      <c r="E425" s="33"/>
      <c r="F425" s="34"/>
      <c r="G425" s="34"/>
      <c r="H425" s="33"/>
      <c r="I425" s="33"/>
      <c r="J425" s="34"/>
      <c r="K425" s="30"/>
      <c r="L425" s="30"/>
      <c r="M425" s="38"/>
      <c r="N425" s="31"/>
      <c r="O425" s="30"/>
      <c r="P425" s="30"/>
      <c r="Q425" s="30"/>
      <c r="R425" s="30"/>
      <c r="S425" s="30"/>
      <c r="T425" s="30"/>
      <c r="U425" s="30"/>
      <c r="V425" s="31"/>
      <c r="W425" s="30"/>
      <c r="X425" s="30"/>
      <c r="Y425" s="30"/>
      <c r="Z425" s="31"/>
      <c r="AA425" s="23"/>
      <c r="AB425" s="23"/>
      <c r="AC425" s="32"/>
      <c r="AD425" s="410"/>
      <c r="AE425" s="410"/>
      <c r="AF425" s="30"/>
      <c r="AG425" s="30"/>
      <c r="AH425" s="30"/>
      <c r="AI425" s="30"/>
      <c r="AJ425" s="30"/>
      <c r="AK425" s="30"/>
      <c r="AL425" s="30"/>
      <c r="AM425" s="30"/>
      <c r="AN425" s="30"/>
      <c r="AO425" s="23"/>
      <c r="AP425" s="32"/>
      <c r="AQ425" s="356"/>
    </row>
    <row r="426" spans="1:43" s="361" customFormat="1" x14ac:dyDescent="0.25">
      <c r="A426" s="186"/>
      <c r="B426" s="43"/>
      <c r="C426" s="33"/>
      <c r="D426" s="34"/>
      <c r="E426" s="33"/>
      <c r="F426" s="34"/>
      <c r="G426" s="34"/>
      <c r="H426" s="33"/>
      <c r="I426" s="33"/>
      <c r="J426" s="34"/>
      <c r="K426" s="30"/>
      <c r="L426" s="30"/>
      <c r="M426" s="38"/>
      <c r="N426" s="31"/>
      <c r="O426" s="30"/>
      <c r="P426" s="30"/>
      <c r="Q426" s="30"/>
      <c r="R426" s="30"/>
      <c r="S426" s="30"/>
      <c r="T426" s="30"/>
      <c r="U426" s="30"/>
      <c r="V426" s="31"/>
      <c r="W426" s="30"/>
      <c r="X426" s="30"/>
      <c r="Y426" s="30"/>
      <c r="Z426" s="31"/>
      <c r="AA426" s="23"/>
      <c r="AB426" s="23"/>
      <c r="AC426" s="32"/>
      <c r="AD426" s="410"/>
      <c r="AE426" s="410"/>
      <c r="AF426" s="30"/>
      <c r="AG426" s="30"/>
      <c r="AH426" s="30"/>
      <c r="AI426" s="30"/>
      <c r="AJ426" s="30"/>
      <c r="AK426" s="30"/>
      <c r="AL426" s="30"/>
      <c r="AM426" s="30"/>
      <c r="AN426" s="30"/>
      <c r="AO426" s="23"/>
      <c r="AP426" s="32"/>
      <c r="AQ426" s="356"/>
    </row>
    <row r="427" spans="1:43" s="361" customFormat="1" x14ac:dyDescent="0.25">
      <c r="A427" s="186"/>
      <c r="B427" s="43"/>
      <c r="C427" s="33"/>
      <c r="D427" s="34"/>
      <c r="E427" s="33"/>
      <c r="F427" s="34"/>
      <c r="G427" s="34"/>
      <c r="H427" s="33"/>
      <c r="I427" s="33"/>
      <c r="J427" s="34"/>
      <c r="K427" s="30"/>
      <c r="L427" s="30"/>
      <c r="M427" s="38"/>
      <c r="N427" s="31"/>
      <c r="O427" s="30"/>
      <c r="P427" s="30"/>
      <c r="Q427" s="30"/>
      <c r="R427" s="30"/>
      <c r="S427" s="30"/>
      <c r="T427" s="30"/>
      <c r="U427" s="30"/>
      <c r="V427" s="31"/>
      <c r="W427" s="30"/>
      <c r="X427" s="30"/>
      <c r="Y427" s="30"/>
      <c r="Z427" s="31"/>
      <c r="AA427" s="23"/>
      <c r="AB427" s="23"/>
      <c r="AC427" s="32"/>
      <c r="AD427" s="410"/>
      <c r="AE427" s="410"/>
      <c r="AF427" s="30"/>
      <c r="AG427" s="30"/>
      <c r="AH427" s="30"/>
      <c r="AI427" s="30"/>
      <c r="AJ427" s="30"/>
      <c r="AK427" s="30"/>
      <c r="AL427" s="30"/>
      <c r="AM427" s="30"/>
      <c r="AN427" s="30"/>
      <c r="AO427" s="23"/>
      <c r="AP427" s="32"/>
      <c r="AQ427" s="356"/>
    </row>
    <row r="428" spans="1:43" s="361" customFormat="1" x14ac:dyDescent="0.25">
      <c r="A428" s="186"/>
      <c r="B428" s="43"/>
      <c r="C428" s="33"/>
      <c r="D428" s="34"/>
      <c r="E428" s="33"/>
      <c r="F428" s="34"/>
      <c r="G428" s="34"/>
      <c r="H428" s="33"/>
      <c r="I428" s="33"/>
      <c r="J428" s="34"/>
      <c r="K428" s="30"/>
      <c r="L428" s="30"/>
      <c r="M428" s="38"/>
      <c r="N428" s="31"/>
      <c r="O428" s="30"/>
      <c r="P428" s="30"/>
      <c r="Q428" s="30"/>
      <c r="R428" s="30"/>
      <c r="S428" s="30"/>
      <c r="T428" s="30"/>
      <c r="U428" s="30"/>
      <c r="V428" s="31"/>
      <c r="W428" s="30"/>
      <c r="X428" s="30"/>
      <c r="Y428" s="30"/>
      <c r="Z428" s="31"/>
      <c r="AA428" s="23"/>
      <c r="AB428" s="23"/>
      <c r="AC428" s="32"/>
      <c r="AD428" s="410"/>
      <c r="AE428" s="410"/>
      <c r="AF428" s="30"/>
      <c r="AG428" s="30"/>
      <c r="AH428" s="30"/>
      <c r="AI428" s="30"/>
      <c r="AJ428" s="30"/>
      <c r="AK428" s="30"/>
      <c r="AL428" s="30"/>
      <c r="AM428" s="30"/>
      <c r="AN428" s="30"/>
      <c r="AO428" s="23"/>
      <c r="AP428" s="32"/>
      <c r="AQ428" s="356"/>
    </row>
    <row r="429" spans="1:43" s="361" customFormat="1" x14ac:dyDescent="0.25">
      <c r="A429" s="186"/>
      <c r="B429" s="43"/>
      <c r="C429" s="33"/>
      <c r="D429" s="34"/>
      <c r="E429" s="33"/>
      <c r="F429" s="34"/>
      <c r="G429" s="34"/>
      <c r="H429" s="33"/>
      <c r="I429" s="33"/>
      <c r="J429" s="34"/>
      <c r="K429" s="30"/>
      <c r="L429" s="30"/>
      <c r="M429" s="38"/>
      <c r="N429" s="31"/>
      <c r="O429" s="30"/>
      <c r="P429" s="30"/>
      <c r="Q429" s="30"/>
      <c r="R429" s="30"/>
      <c r="S429" s="30"/>
      <c r="T429" s="30"/>
      <c r="U429" s="30"/>
      <c r="V429" s="31"/>
      <c r="W429" s="30"/>
      <c r="X429" s="30"/>
      <c r="Y429" s="30"/>
      <c r="Z429" s="31"/>
      <c r="AA429" s="23"/>
      <c r="AB429" s="23"/>
      <c r="AC429" s="32"/>
      <c r="AD429" s="410"/>
      <c r="AE429" s="410"/>
      <c r="AF429" s="30"/>
      <c r="AG429" s="30"/>
      <c r="AH429" s="30"/>
      <c r="AI429" s="30"/>
      <c r="AJ429" s="30"/>
      <c r="AK429" s="30"/>
      <c r="AL429" s="30"/>
      <c r="AM429" s="30"/>
      <c r="AN429" s="30"/>
      <c r="AO429" s="23"/>
      <c r="AP429" s="32"/>
      <c r="AQ429" s="356"/>
    </row>
    <row r="430" spans="1:43" s="361" customFormat="1" x14ac:dyDescent="0.25">
      <c r="A430" s="186"/>
      <c r="B430" s="43"/>
      <c r="C430" s="33"/>
      <c r="D430" s="34"/>
      <c r="E430" s="33"/>
      <c r="F430" s="34"/>
      <c r="G430" s="34"/>
      <c r="H430" s="33"/>
      <c r="I430" s="33"/>
      <c r="J430" s="34"/>
      <c r="K430" s="30"/>
      <c r="L430" s="30"/>
      <c r="M430" s="38"/>
      <c r="N430" s="31"/>
      <c r="O430" s="30"/>
      <c r="P430" s="30"/>
      <c r="Q430" s="30"/>
      <c r="R430" s="30"/>
      <c r="S430" s="30"/>
      <c r="T430" s="30"/>
      <c r="U430" s="30"/>
      <c r="V430" s="31"/>
      <c r="W430" s="30"/>
      <c r="X430" s="30"/>
      <c r="Y430" s="30"/>
      <c r="Z430" s="31"/>
      <c r="AA430" s="23"/>
      <c r="AB430" s="23"/>
      <c r="AC430" s="32"/>
      <c r="AD430" s="410"/>
      <c r="AE430" s="410"/>
      <c r="AF430" s="30"/>
      <c r="AG430" s="30"/>
      <c r="AH430" s="30"/>
      <c r="AI430" s="30"/>
      <c r="AJ430" s="30"/>
      <c r="AK430" s="30"/>
      <c r="AL430" s="30"/>
      <c r="AM430" s="30"/>
      <c r="AN430" s="30"/>
      <c r="AO430" s="23"/>
      <c r="AP430" s="32"/>
      <c r="AQ430" s="356"/>
    </row>
    <row r="431" spans="1:43" s="361" customFormat="1" x14ac:dyDescent="0.25">
      <c r="A431" s="186"/>
      <c r="B431" s="43"/>
      <c r="C431" s="33"/>
      <c r="D431" s="34"/>
      <c r="E431" s="33"/>
      <c r="F431" s="34"/>
      <c r="G431" s="34"/>
      <c r="H431" s="33"/>
      <c r="I431" s="33"/>
      <c r="J431" s="34"/>
      <c r="K431" s="30"/>
      <c r="L431" s="30"/>
      <c r="M431" s="38"/>
      <c r="N431" s="31"/>
      <c r="O431" s="30"/>
      <c r="P431" s="30"/>
      <c r="Q431" s="30"/>
      <c r="R431" s="30"/>
      <c r="S431" s="30"/>
      <c r="T431" s="30"/>
      <c r="U431" s="30"/>
      <c r="V431" s="31"/>
      <c r="W431" s="30"/>
      <c r="X431" s="30"/>
      <c r="Y431" s="30"/>
      <c r="Z431" s="31"/>
      <c r="AA431" s="23"/>
      <c r="AB431" s="23"/>
      <c r="AC431" s="32"/>
      <c r="AD431" s="410"/>
      <c r="AE431" s="410"/>
      <c r="AF431" s="30"/>
      <c r="AG431" s="30"/>
      <c r="AH431" s="30"/>
      <c r="AI431" s="30"/>
      <c r="AJ431" s="30"/>
      <c r="AK431" s="30"/>
      <c r="AL431" s="30"/>
      <c r="AM431" s="30"/>
      <c r="AN431" s="30"/>
      <c r="AO431" s="23"/>
      <c r="AP431" s="32"/>
      <c r="AQ431" s="356"/>
    </row>
    <row r="432" spans="1:43" s="361" customFormat="1" x14ac:dyDescent="0.25">
      <c r="A432" s="186"/>
      <c r="B432" s="43"/>
      <c r="C432" s="33"/>
      <c r="D432" s="34"/>
      <c r="E432" s="33"/>
      <c r="F432" s="34"/>
      <c r="G432" s="34"/>
      <c r="H432" s="33"/>
      <c r="I432" s="33"/>
      <c r="J432" s="34"/>
      <c r="K432" s="30"/>
      <c r="L432" s="30"/>
      <c r="M432" s="38"/>
      <c r="N432" s="31"/>
      <c r="O432" s="30"/>
      <c r="P432" s="30"/>
      <c r="Q432" s="30"/>
      <c r="R432" s="30"/>
      <c r="S432" s="30"/>
      <c r="T432" s="30"/>
      <c r="U432" s="30"/>
      <c r="V432" s="31"/>
      <c r="W432" s="30"/>
      <c r="X432" s="30"/>
      <c r="Y432" s="30"/>
      <c r="Z432" s="31"/>
      <c r="AA432" s="23"/>
      <c r="AB432" s="23"/>
      <c r="AC432" s="32"/>
      <c r="AD432" s="410"/>
      <c r="AE432" s="410"/>
      <c r="AF432" s="30"/>
      <c r="AG432" s="30"/>
      <c r="AH432" s="30"/>
      <c r="AI432" s="30"/>
      <c r="AJ432" s="30"/>
      <c r="AK432" s="30"/>
      <c r="AL432" s="30"/>
      <c r="AM432" s="30"/>
      <c r="AN432" s="30"/>
      <c r="AO432" s="23"/>
      <c r="AP432" s="32"/>
      <c r="AQ432" s="356"/>
    </row>
    <row r="433" spans="1:43" s="361" customFormat="1" x14ac:dyDescent="0.25">
      <c r="A433" s="186"/>
      <c r="B433" s="43"/>
      <c r="C433" s="33"/>
      <c r="D433" s="34"/>
      <c r="E433" s="33"/>
      <c r="F433" s="34"/>
      <c r="G433" s="34"/>
      <c r="H433" s="33"/>
      <c r="I433" s="33"/>
      <c r="J433" s="34"/>
      <c r="K433" s="30"/>
      <c r="L433" s="30"/>
      <c r="M433" s="38"/>
      <c r="N433" s="31"/>
      <c r="O433" s="30"/>
      <c r="P433" s="30"/>
      <c r="Q433" s="30"/>
      <c r="R433" s="30"/>
      <c r="S433" s="30"/>
      <c r="T433" s="30"/>
      <c r="U433" s="30"/>
      <c r="V433" s="31"/>
      <c r="W433" s="30"/>
      <c r="X433" s="30"/>
      <c r="Y433" s="30"/>
      <c r="Z433" s="31"/>
      <c r="AA433" s="23"/>
      <c r="AB433" s="23"/>
      <c r="AC433" s="32"/>
      <c r="AD433" s="410"/>
      <c r="AE433" s="410"/>
      <c r="AF433" s="30"/>
      <c r="AG433" s="30"/>
      <c r="AH433" s="30"/>
      <c r="AI433" s="30"/>
      <c r="AJ433" s="30"/>
      <c r="AK433" s="30"/>
      <c r="AL433" s="30"/>
      <c r="AM433" s="30"/>
      <c r="AN433" s="30"/>
      <c r="AO433" s="23"/>
      <c r="AP433" s="32"/>
      <c r="AQ433" s="356"/>
    </row>
    <row r="434" spans="1:43" s="361" customFormat="1" x14ac:dyDescent="0.25">
      <c r="A434" s="186"/>
      <c r="B434" s="43"/>
      <c r="C434" s="33"/>
      <c r="D434" s="34"/>
      <c r="E434" s="33"/>
      <c r="F434" s="34"/>
      <c r="G434" s="34"/>
      <c r="H434" s="33"/>
      <c r="I434" s="33"/>
      <c r="J434" s="34"/>
      <c r="K434" s="30"/>
      <c r="L434" s="30"/>
      <c r="M434" s="38"/>
      <c r="N434" s="31"/>
      <c r="O434" s="30"/>
      <c r="P434" s="30"/>
      <c r="Q434" s="30"/>
      <c r="R434" s="30"/>
      <c r="S434" s="30"/>
      <c r="T434" s="30"/>
      <c r="U434" s="30"/>
      <c r="V434" s="31"/>
      <c r="W434" s="30"/>
      <c r="X434" s="30"/>
      <c r="Y434" s="30"/>
      <c r="Z434" s="31"/>
      <c r="AA434" s="23"/>
      <c r="AB434" s="23"/>
      <c r="AC434" s="32"/>
      <c r="AD434" s="410"/>
      <c r="AE434" s="410"/>
      <c r="AF434" s="30"/>
      <c r="AG434" s="30"/>
      <c r="AH434" s="30"/>
      <c r="AI434" s="30"/>
      <c r="AJ434" s="30"/>
      <c r="AK434" s="30"/>
      <c r="AL434" s="30"/>
      <c r="AM434" s="30"/>
      <c r="AN434" s="30"/>
      <c r="AO434" s="23"/>
      <c r="AP434" s="32"/>
      <c r="AQ434" s="356"/>
    </row>
    <row r="435" spans="1:43" s="361" customFormat="1" x14ac:dyDescent="0.25">
      <c r="A435" s="186"/>
      <c r="B435" s="43"/>
      <c r="C435" s="33"/>
      <c r="D435" s="34"/>
      <c r="E435" s="33"/>
      <c r="F435" s="34"/>
      <c r="G435" s="34"/>
      <c r="H435" s="33"/>
      <c r="I435" s="33"/>
      <c r="J435" s="34"/>
      <c r="K435" s="30"/>
      <c r="L435" s="30"/>
      <c r="M435" s="38"/>
      <c r="N435" s="31"/>
      <c r="O435" s="30"/>
      <c r="P435" s="30"/>
      <c r="Q435" s="30"/>
      <c r="R435" s="30"/>
      <c r="S435" s="30"/>
      <c r="T435" s="30"/>
      <c r="U435" s="30"/>
      <c r="V435" s="31"/>
      <c r="W435" s="30"/>
      <c r="X435" s="30"/>
      <c r="Y435" s="30"/>
      <c r="Z435" s="31"/>
      <c r="AA435" s="23"/>
      <c r="AB435" s="23"/>
      <c r="AC435" s="32"/>
      <c r="AD435" s="410"/>
      <c r="AE435" s="410"/>
      <c r="AF435" s="30"/>
      <c r="AG435" s="30"/>
      <c r="AH435" s="30"/>
      <c r="AI435" s="30"/>
      <c r="AJ435" s="30"/>
      <c r="AK435" s="30"/>
      <c r="AL435" s="30"/>
      <c r="AM435" s="30"/>
      <c r="AN435" s="30"/>
      <c r="AO435" s="23"/>
      <c r="AP435" s="32"/>
      <c r="AQ435" s="356"/>
    </row>
    <row r="436" spans="1:43" s="361" customFormat="1" x14ac:dyDescent="0.25">
      <c r="A436" s="186"/>
      <c r="B436" s="43"/>
      <c r="C436" s="33"/>
      <c r="D436" s="34"/>
      <c r="E436" s="33"/>
      <c r="F436" s="34"/>
      <c r="G436" s="34"/>
      <c r="H436" s="33"/>
      <c r="I436" s="33"/>
      <c r="J436" s="34"/>
      <c r="K436" s="30"/>
      <c r="L436" s="30"/>
      <c r="M436" s="38"/>
      <c r="N436" s="31"/>
      <c r="O436" s="30"/>
      <c r="P436" s="30"/>
      <c r="Q436" s="30"/>
      <c r="R436" s="30"/>
      <c r="S436" s="30"/>
      <c r="T436" s="30"/>
      <c r="U436" s="30"/>
      <c r="V436" s="31"/>
      <c r="W436" s="30"/>
      <c r="X436" s="30"/>
      <c r="Y436" s="30"/>
      <c r="Z436" s="31"/>
      <c r="AA436" s="23"/>
      <c r="AB436" s="23"/>
      <c r="AC436" s="32"/>
      <c r="AD436" s="410"/>
      <c r="AE436" s="410"/>
      <c r="AF436" s="30"/>
      <c r="AG436" s="30"/>
      <c r="AH436" s="30"/>
      <c r="AI436" s="30"/>
      <c r="AJ436" s="30"/>
      <c r="AK436" s="30"/>
      <c r="AL436" s="30"/>
      <c r="AM436" s="30"/>
      <c r="AN436" s="30"/>
      <c r="AO436" s="23"/>
      <c r="AP436" s="32"/>
      <c r="AQ436" s="356"/>
    </row>
    <row r="437" spans="1:43" s="361" customFormat="1" x14ac:dyDescent="0.25">
      <c r="A437" s="186"/>
      <c r="B437" s="43"/>
      <c r="C437" s="33"/>
      <c r="D437" s="34"/>
      <c r="E437" s="33"/>
      <c r="F437" s="34"/>
      <c r="G437" s="34"/>
      <c r="H437" s="33"/>
      <c r="I437" s="33"/>
      <c r="J437" s="34"/>
      <c r="K437" s="30"/>
      <c r="L437" s="30"/>
      <c r="M437" s="38"/>
      <c r="N437" s="31"/>
      <c r="O437" s="30"/>
      <c r="P437" s="30"/>
      <c r="Q437" s="30"/>
      <c r="R437" s="30"/>
      <c r="S437" s="30"/>
      <c r="T437" s="30"/>
      <c r="U437" s="30"/>
      <c r="V437" s="31"/>
      <c r="W437" s="30"/>
      <c r="X437" s="30"/>
      <c r="Y437" s="30"/>
      <c r="Z437" s="31"/>
      <c r="AA437" s="23"/>
      <c r="AB437" s="23"/>
      <c r="AC437" s="32"/>
      <c r="AD437" s="410"/>
      <c r="AE437" s="410"/>
      <c r="AF437" s="30"/>
      <c r="AG437" s="30"/>
      <c r="AH437" s="30"/>
      <c r="AI437" s="30"/>
      <c r="AJ437" s="30"/>
      <c r="AK437" s="30"/>
      <c r="AL437" s="30"/>
      <c r="AM437" s="30"/>
      <c r="AN437" s="30"/>
      <c r="AO437" s="23"/>
      <c r="AP437" s="32"/>
      <c r="AQ437" s="356"/>
    </row>
    <row r="438" spans="1:43" s="361" customFormat="1" x14ac:dyDescent="0.25">
      <c r="A438" s="186"/>
      <c r="B438" s="43"/>
      <c r="C438" s="33"/>
      <c r="D438" s="34"/>
      <c r="E438" s="33"/>
      <c r="F438" s="34"/>
      <c r="G438" s="34"/>
      <c r="H438" s="33"/>
      <c r="I438" s="33"/>
      <c r="J438" s="34"/>
      <c r="K438" s="30"/>
      <c r="L438" s="30"/>
      <c r="M438" s="38"/>
      <c r="N438" s="31"/>
      <c r="O438" s="30"/>
      <c r="P438" s="30"/>
      <c r="Q438" s="30"/>
      <c r="R438" s="30"/>
      <c r="S438" s="30"/>
      <c r="T438" s="30"/>
      <c r="U438" s="30"/>
      <c r="V438" s="31"/>
      <c r="W438" s="30"/>
      <c r="X438" s="30"/>
      <c r="Y438" s="30"/>
      <c r="Z438" s="31"/>
      <c r="AA438" s="23"/>
      <c r="AB438" s="23"/>
      <c r="AC438" s="32"/>
      <c r="AD438" s="410"/>
      <c r="AE438" s="410"/>
      <c r="AF438" s="30"/>
      <c r="AG438" s="30"/>
      <c r="AH438" s="30"/>
      <c r="AI438" s="30"/>
      <c r="AJ438" s="30"/>
      <c r="AK438" s="30"/>
      <c r="AL438" s="30"/>
      <c r="AM438" s="30"/>
      <c r="AN438" s="30"/>
      <c r="AO438" s="23"/>
      <c r="AP438" s="32"/>
      <c r="AQ438" s="356"/>
    </row>
    <row r="439" spans="1:43" s="361" customFormat="1" x14ac:dyDescent="0.25">
      <c r="A439" s="186"/>
      <c r="B439" s="43"/>
      <c r="C439" s="33"/>
      <c r="D439" s="34"/>
      <c r="E439" s="33"/>
      <c r="F439" s="34"/>
      <c r="G439" s="34"/>
      <c r="H439" s="33"/>
      <c r="I439" s="33"/>
      <c r="J439" s="34"/>
      <c r="K439" s="30"/>
      <c r="L439" s="30"/>
      <c r="M439" s="38"/>
      <c r="N439" s="31"/>
      <c r="O439" s="30"/>
      <c r="P439" s="30"/>
      <c r="Q439" s="30"/>
      <c r="R439" s="30"/>
      <c r="S439" s="30"/>
      <c r="T439" s="30"/>
      <c r="U439" s="30"/>
      <c r="V439" s="31"/>
      <c r="W439" s="30"/>
      <c r="X439" s="30"/>
      <c r="Y439" s="30"/>
      <c r="Z439" s="31"/>
      <c r="AA439" s="23"/>
      <c r="AB439" s="23"/>
      <c r="AC439" s="32"/>
      <c r="AD439" s="410"/>
      <c r="AE439" s="410"/>
      <c r="AF439" s="30"/>
      <c r="AG439" s="30"/>
      <c r="AH439" s="30"/>
      <c r="AI439" s="30"/>
      <c r="AJ439" s="30"/>
      <c r="AK439" s="30"/>
      <c r="AL439" s="30"/>
      <c r="AM439" s="30"/>
      <c r="AN439" s="30"/>
      <c r="AO439" s="23"/>
      <c r="AP439" s="32"/>
      <c r="AQ439" s="356"/>
    </row>
    <row r="440" spans="1:43" s="361" customFormat="1" x14ac:dyDescent="0.25">
      <c r="A440" s="186"/>
      <c r="B440" s="43"/>
      <c r="C440" s="37"/>
      <c r="D440" s="30"/>
      <c r="E440" s="37"/>
      <c r="F440" s="30"/>
      <c r="G440" s="30"/>
      <c r="H440" s="37"/>
      <c r="I440" s="37"/>
      <c r="J440" s="30"/>
      <c r="K440" s="187"/>
      <c r="L440" s="187"/>
      <c r="M440" s="156"/>
      <c r="N440" s="22"/>
      <c r="O440" s="187"/>
      <c r="P440" s="187"/>
      <c r="Q440" s="187"/>
      <c r="R440" s="187"/>
      <c r="S440" s="187"/>
      <c r="T440" s="187"/>
      <c r="U440" s="187"/>
      <c r="V440" s="22"/>
      <c r="W440" s="187"/>
      <c r="X440" s="187"/>
      <c r="Y440" s="187"/>
      <c r="Z440" s="22"/>
      <c r="AA440" s="25"/>
      <c r="AB440" s="25"/>
      <c r="AC440" s="21"/>
      <c r="AD440" s="187"/>
      <c r="AE440" s="187"/>
      <c r="AF440" s="187"/>
      <c r="AG440" s="187"/>
      <c r="AH440" s="187"/>
      <c r="AI440" s="187"/>
      <c r="AJ440" s="187"/>
      <c r="AK440" s="187"/>
      <c r="AL440" s="187"/>
      <c r="AM440" s="187"/>
      <c r="AN440" s="187"/>
      <c r="AO440" s="25"/>
      <c r="AP440" s="21"/>
      <c r="AQ440" s="363"/>
    </row>
    <row r="441" spans="1:43" s="361" customFormat="1" x14ac:dyDescent="0.25">
      <c r="A441" s="186"/>
      <c r="B441" s="43"/>
      <c r="C441" s="37"/>
      <c r="D441" s="30"/>
      <c r="E441" s="37"/>
      <c r="F441" s="30"/>
      <c r="G441" s="30"/>
      <c r="H441" s="37"/>
      <c r="I441" s="37"/>
      <c r="J441" s="30"/>
      <c r="K441" s="187"/>
      <c r="L441" s="187"/>
      <c r="M441" s="156"/>
      <c r="N441" s="22"/>
      <c r="O441" s="187"/>
      <c r="P441" s="187"/>
      <c r="Q441" s="187"/>
      <c r="R441" s="187"/>
      <c r="S441" s="187"/>
      <c r="T441" s="187"/>
      <c r="U441" s="187"/>
      <c r="V441" s="22"/>
      <c r="W441" s="187"/>
      <c r="X441" s="187"/>
      <c r="Y441" s="187"/>
      <c r="Z441" s="22"/>
      <c r="AA441" s="25"/>
      <c r="AB441" s="25"/>
      <c r="AC441" s="21"/>
      <c r="AD441" s="187"/>
      <c r="AE441" s="187"/>
      <c r="AF441" s="187"/>
      <c r="AG441" s="187"/>
      <c r="AH441" s="187"/>
      <c r="AI441" s="187"/>
      <c r="AJ441" s="187"/>
      <c r="AK441" s="187"/>
      <c r="AL441" s="187"/>
      <c r="AM441" s="187"/>
      <c r="AN441" s="187"/>
      <c r="AO441" s="25"/>
      <c r="AP441" s="21"/>
      <c r="AQ441" s="363"/>
    </row>
    <row r="442" spans="1:43" s="361" customFormat="1" x14ac:dyDescent="0.25">
      <c r="A442" s="186"/>
      <c r="B442" s="43"/>
      <c r="C442" s="37"/>
      <c r="D442" s="30"/>
      <c r="E442" s="37"/>
      <c r="F442" s="30"/>
      <c r="G442" s="30"/>
      <c r="H442" s="37"/>
      <c r="I442" s="37"/>
      <c r="J442" s="30"/>
      <c r="K442" s="187"/>
      <c r="L442" s="187"/>
      <c r="M442" s="156"/>
      <c r="N442" s="22"/>
      <c r="O442" s="187"/>
      <c r="P442" s="187"/>
      <c r="Q442" s="187"/>
      <c r="R442" s="187"/>
      <c r="S442" s="187"/>
      <c r="T442" s="187"/>
      <c r="U442" s="187"/>
      <c r="V442" s="22"/>
      <c r="W442" s="187"/>
      <c r="X442" s="187"/>
      <c r="Y442" s="187"/>
      <c r="Z442" s="22"/>
      <c r="AA442" s="25"/>
      <c r="AB442" s="25"/>
      <c r="AC442" s="21"/>
      <c r="AD442" s="187"/>
      <c r="AE442" s="187"/>
      <c r="AF442" s="187"/>
      <c r="AG442" s="187"/>
      <c r="AH442" s="187"/>
      <c r="AI442" s="187"/>
      <c r="AJ442" s="187"/>
      <c r="AK442" s="187"/>
      <c r="AL442" s="187"/>
      <c r="AM442" s="187"/>
      <c r="AN442" s="187"/>
      <c r="AO442" s="25"/>
      <c r="AP442" s="21"/>
      <c r="AQ442" s="363"/>
    </row>
    <row r="443" spans="1:43" s="361" customFormat="1" x14ac:dyDescent="0.25">
      <c r="A443" s="186"/>
      <c r="B443" s="43"/>
      <c r="C443" s="37"/>
      <c r="D443" s="30"/>
      <c r="E443" s="37"/>
      <c r="F443" s="30"/>
      <c r="G443" s="30"/>
      <c r="H443" s="37"/>
      <c r="I443" s="37"/>
      <c r="J443" s="30"/>
      <c r="K443" s="187"/>
      <c r="L443" s="187"/>
      <c r="M443" s="156"/>
      <c r="N443" s="22"/>
      <c r="O443" s="187"/>
      <c r="P443" s="187"/>
      <c r="Q443" s="187"/>
      <c r="R443" s="187"/>
      <c r="S443" s="187"/>
      <c r="T443" s="187"/>
      <c r="U443" s="187"/>
      <c r="V443" s="22"/>
      <c r="W443" s="187"/>
      <c r="X443" s="187"/>
      <c r="Y443" s="187"/>
      <c r="Z443" s="22"/>
      <c r="AA443" s="25"/>
      <c r="AB443" s="25"/>
      <c r="AC443" s="21"/>
      <c r="AD443" s="187"/>
      <c r="AE443" s="187"/>
      <c r="AF443" s="187"/>
      <c r="AG443" s="187"/>
      <c r="AH443" s="187"/>
      <c r="AI443" s="187"/>
      <c r="AJ443" s="187"/>
      <c r="AK443" s="187"/>
      <c r="AL443" s="187"/>
      <c r="AM443" s="187"/>
      <c r="AN443" s="187"/>
      <c r="AO443" s="25"/>
      <c r="AP443" s="21"/>
      <c r="AQ443" s="363"/>
    </row>
    <row r="444" spans="1:43" s="361" customFormat="1" x14ac:dyDescent="0.25">
      <c r="A444" s="186"/>
      <c r="B444" s="43"/>
      <c r="C444" s="37"/>
      <c r="D444" s="30"/>
      <c r="E444" s="37"/>
      <c r="F444" s="30"/>
      <c r="G444" s="30"/>
      <c r="H444" s="37"/>
      <c r="I444" s="37"/>
      <c r="J444" s="30"/>
      <c r="K444" s="187"/>
      <c r="L444" s="187"/>
      <c r="M444" s="156"/>
      <c r="N444" s="22"/>
      <c r="O444" s="187"/>
      <c r="P444" s="187"/>
      <c r="Q444" s="187"/>
      <c r="R444" s="187"/>
      <c r="S444" s="187"/>
      <c r="T444" s="187"/>
      <c r="U444" s="187"/>
      <c r="V444" s="22"/>
      <c r="W444" s="187"/>
      <c r="X444" s="187"/>
      <c r="Y444" s="187"/>
      <c r="Z444" s="22"/>
      <c r="AA444" s="25"/>
      <c r="AB444" s="25"/>
      <c r="AC444" s="21"/>
      <c r="AD444" s="187"/>
      <c r="AE444" s="187"/>
      <c r="AF444" s="187"/>
      <c r="AG444" s="187"/>
      <c r="AH444" s="187"/>
      <c r="AI444" s="187"/>
      <c r="AJ444" s="187"/>
      <c r="AK444" s="187"/>
      <c r="AL444" s="187"/>
      <c r="AM444" s="187"/>
      <c r="AN444" s="187"/>
      <c r="AO444" s="25"/>
      <c r="AP444" s="21"/>
      <c r="AQ444" s="363"/>
    </row>
    <row r="445" spans="1:43" s="361" customFormat="1" x14ac:dyDescent="0.25">
      <c r="A445" s="186"/>
      <c r="B445" s="43"/>
      <c r="C445" s="37"/>
      <c r="D445" s="30"/>
      <c r="E445" s="37"/>
      <c r="F445" s="30"/>
      <c r="G445" s="30"/>
      <c r="H445" s="37"/>
      <c r="I445" s="37"/>
      <c r="J445" s="30"/>
      <c r="K445" s="187"/>
      <c r="L445" s="187"/>
      <c r="M445" s="156"/>
      <c r="N445" s="22"/>
      <c r="O445" s="187"/>
      <c r="P445" s="187"/>
      <c r="Q445" s="187"/>
      <c r="R445" s="187"/>
      <c r="S445" s="187"/>
      <c r="T445" s="187"/>
      <c r="U445" s="187"/>
      <c r="V445" s="22"/>
      <c r="W445" s="187"/>
      <c r="X445" s="187"/>
      <c r="Y445" s="187"/>
      <c r="Z445" s="22"/>
      <c r="AA445" s="25"/>
      <c r="AB445" s="25"/>
      <c r="AC445" s="21"/>
      <c r="AD445" s="187"/>
      <c r="AE445" s="187"/>
      <c r="AF445" s="187"/>
      <c r="AG445" s="187"/>
      <c r="AH445" s="187"/>
      <c r="AI445" s="187"/>
      <c r="AJ445" s="187"/>
      <c r="AK445" s="187"/>
      <c r="AL445" s="187"/>
      <c r="AM445" s="187"/>
      <c r="AN445" s="187"/>
      <c r="AO445" s="25"/>
      <c r="AP445" s="21"/>
      <c r="AQ445" s="363"/>
    </row>
    <row r="446" spans="1:43" s="361" customFormat="1" x14ac:dyDescent="0.25">
      <c r="A446" s="186"/>
      <c r="B446" s="43"/>
      <c r="C446" s="37"/>
      <c r="D446" s="30"/>
      <c r="E446" s="37"/>
      <c r="F446" s="30"/>
      <c r="G446" s="30"/>
      <c r="H446" s="37"/>
      <c r="I446" s="37"/>
      <c r="J446" s="30"/>
      <c r="K446" s="187"/>
      <c r="L446" s="187"/>
      <c r="M446" s="156"/>
      <c r="N446" s="22"/>
      <c r="O446" s="187"/>
      <c r="P446" s="187"/>
      <c r="Q446" s="187"/>
      <c r="R446" s="187"/>
      <c r="S446" s="187"/>
      <c r="T446" s="187"/>
      <c r="U446" s="187"/>
      <c r="V446" s="22"/>
      <c r="W446" s="187"/>
      <c r="X446" s="187"/>
      <c r="Y446" s="187"/>
      <c r="Z446" s="22"/>
      <c r="AA446" s="25"/>
      <c r="AB446" s="25"/>
      <c r="AC446" s="21"/>
      <c r="AD446" s="187"/>
      <c r="AE446" s="187"/>
      <c r="AF446" s="187"/>
      <c r="AG446" s="187"/>
      <c r="AH446" s="187"/>
      <c r="AI446" s="187"/>
      <c r="AJ446" s="187"/>
      <c r="AK446" s="187"/>
      <c r="AL446" s="187"/>
      <c r="AM446" s="187"/>
      <c r="AN446" s="187"/>
      <c r="AO446" s="25"/>
      <c r="AP446" s="21"/>
      <c r="AQ446" s="363"/>
    </row>
    <row r="447" spans="1:43" s="361" customFormat="1" x14ac:dyDescent="0.25">
      <c r="A447" s="186"/>
      <c r="B447" s="43"/>
      <c r="C447" s="37"/>
      <c r="D447" s="30"/>
      <c r="E447" s="37"/>
      <c r="F447" s="30"/>
      <c r="G447" s="30"/>
      <c r="H447" s="37"/>
      <c r="I447" s="37"/>
      <c r="J447" s="30"/>
      <c r="K447" s="187"/>
      <c r="L447" s="187"/>
      <c r="M447" s="156"/>
      <c r="N447" s="22"/>
      <c r="O447" s="187"/>
      <c r="P447" s="187"/>
      <c r="Q447" s="187"/>
      <c r="R447" s="187"/>
      <c r="S447" s="187"/>
      <c r="T447" s="187"/>
      <c r="U447" s="187"/>
      <c r="V447" s="22"/>
      <c r="W447" s="187"/>
      <c r="X447" s="187"/>
      <c r="Y447" s="187"/>
      <c r="Z447" s="22"/>
      <c r="AA447" s="25"/>
      <c r="AB447" s="25"/>
      <c r="AC447" s="21"/>
      <c r="AD447" s="187"/>
      <c r="AE447" s="187"/>
      <c r="AF447" s="187"/>
      <c r="AG447" s="187"/>
      <c r="AH447" s="187"/>
      <c r="AI447" s="187"/>
      <c r="AJ447" s="187"/>
      <c r="AK447" s="187"/>
      <c r="AL447" s="187"/>
      <c r="AM447" s="187"/>
      <c r="AN447" s="187"/>
      <c r="AO447" s="25"/>
      <c r="AP447" s="21"/>
      <c r="AQ447" s="363"/>
    </row>
    <row r="448" spans="1:43" s="361" customFormat="1" x14ac:dyDescent="0.25">
      <c r="A448" s="186"/>
      <c r="B448" s="43"/>
      <c r="C448" s="37"/>
      <c r="D448" s="30"/>
      <c r="E448" s="37"/>
      <c r="F448" s="30"/>
      <c r="G448" s="30"/>
      <c r="H448" s="37"/>
      <c r="I448" s="37"/>
      <c r="J448" s="30"/>
      <c r="K448" s="187"/>
      <c r="L448" s="187"/>
      <c r="M448" s="156"/>
      <c r="N448" s="22"/>
      <c r="O448" s="187"/>
      <c r="P448" s="187"/>
      <c r="Q448" s="187"/>
      <c r="R448" s="187"/>
      <c r="S448" s="187"/>
      <c r="T448" s="187"/>
      <c r="U448" s="187"/>
      <c r="V448" s="22"/>
      <c r="W448" s="187"/>
      <c r="X448" s="187"/>
      <c r="Y448" s="187"/>
      <c r="Z448" s="22"/>
      <c r="AA448" s="25"/>
      <c r="AB448" s="25"/>
      <c r="AC448" s="21"/>
      <c r="AD448" s="187"/>
      <c r="AE448" s="187"/>
      <c r="AF448" s="187"/>
      <c r="AG448" s="187"/>
      <c r="AH448" s="187"/>
      <c r="AI448" s="187"/>
      <c r="AJ448" s="187"/>
      <c r="AK448" s="187"/>
      <c r="AL448" s="187"/>
      <c r="AM448" s="187"/>
      <c r="AN448" s="187"/>
      <c r="AO448" s="25"/>
      <c r="AP448" s="21"/>
      <c r="AQ448" s="363"/>
    </row>
    <row r="449" spans="1:43" s="361" customFormat="1" x14ac:dyDescent="0.25">
      <c r="A449" s="186"/>
      <c r="B449" s="43"/>
      <c r="C449" s="37"/>
      <c r="D449" s="30"/>
      <c r="E449" s="37"/>
      <c r="F449" s="30"/>
      <c r="G449" s="30"/>
      <c r="H449" s="37"/>
      <c r="I449" s="37"/>
      <c r="J449" s="30"/>
      <c r="K449" s="187"/>
      <c r="L449" s="187"/>
      <c r="M449" s="156"/>
      <c r="N449" s="22"/>
      <c r="O449" s="187"/>
      <c r="P449" s="187"/>
      <c r="Q449" s="187"/>
      <c r="R449" s="187"/>
      <c r="S449" s="187"/>
      <c r="T449" s="187"/>
      <c r="U449" s="187"/>
      <c r="V449" s="22"/>
      <c r="W449" s="187"/>
      <c r="X449" s="187"/>
      <c r="Y449" s="187"/>
      <c r="Z449" s="22"/>
      <c r="AA449" s="25"/>
      <c r="AB449" s="25"/>
      <c r="AC449" s="21"/>
      <c r="AD449" s="187"/>
      <c r="AE449" s="187"/>
      <c r="AF449" s="187"/>
      <c r="AG449" s="187"/>
      <c r="AH449" s="187"/>
      <c r="AI449" s="187"/>
      <c r="AJ449" s="187"/>
      <c r="AK449" s="187"/>
      <c r="AL449" s="187"/>
      <c r="AM449" s="187"/>
      <c r="AN449" s="187"/>
      <c r="AO449" s="25"/>
      <c r="AP449" s="21"/>
      <c r="AQ449" s="363"/>
    </row>
    <row r="450" spans="1:43" s="361" customFormat="1" x14ac:dyDescent="0.25">
      <c r="A450" s="186"/>
      <c r="B450" s="43"/>
      <c r="C450" s="37"/>
      <c r="D450" s="30"/>
      <c r="E450" s="37"/>
      <c r="F450" s="30"/>
      <c r="G450" s="30"/>
      <c r="H450" s="37"/>
      <c r="I450" s="37"/>
      <c r="J450" s="30"/>
      <c r="K450" s="187"/>
      <c r="L450" s="187"/>
      <c r="M450" s="156"/>
      <c r="N450" s="22"/>
      <c r="O450" s="187"/>
      <c r="P450" s="187"/>
      <c r="Q450" s="187"/>
      <c r="R450" s="187"/>
      <c r="S450" s="187"/>
      <c r="T450" s="187"/>
      <c r="U450" s="187"/>
      <c r="V450" s="22"/>
      <c r="W450" s="187"/>
      <c r="X450" s="187"/>
      <c r="Y450" s="187"/>
      <c r="Z450" s="22"/>
      <c r="AA450" s="25"/>
      <c r="AB450" s="25"/>
      <c r="AC450" s="21"/>
      <c r="AD450" s="187"/>
      <c r="AE450" s="187"/>
      <c r="AF450" s="187"/>
      <c r="AG450" s="187"/>
      <c r="AH450" s="187"/>
      <c r="AI450" s="187"/>
      <c r="AJ450" s="187"/>
      <c r="AK450" s="187"/>
      <c r="AL450" s="187"/>
      <c r="AM450" s="187"/>
      <c r="AN450" s="187"/>
      <c r="AO450" s="25"/>
      <c r="AP450" s="21"/>
      <c r="AQ450" s="363"/>
    </row>
    <row r="451" spans="1:43" s="361" customFormat="1" x14ac:dyDescent="0.25">
      <c r="A451" s="186"/>
      <c r="B451" s="43"/>
      <c r="C451" s="37"/>
      <c r="D451" s="30"/>
      <c r="E451" s="37"/>
      <c r="F451" s="30"/>
      <c r="G451" s="30"/>
      <c r="H451" s="37"/>
      <c r="I451" s="37"/>
      <c r="J451" s="30"/>
      <c r="K451" s="187"/>
      <c r="L451" s="187"/>
      <c r="M451" s="156"/>
      <c r="N451" s="22"/>
      <c r="O451" s="187"/>
      <c r="P451" s="187"/>
      <c r="Q451" s="187"/>
      <c r="R451" s="187"/>
      <c r="S451" s="187"/>
      <c r="T451" s="187"/>
      <c r="U451" s="187"/>
      <c r="V451" s="22"/>
      <c r="W451" s="187"/>
      <c r="X451" s="187"/>
      <c r="Y451" s="187"/>
      <c r="Z451" s="22"/>
      <c r="AA451" s="25"/>
      <c r="AB451" s="25"/>
      <c r="AC451" s="21"/>
      <c r="AD451" s="187"/>
      <c r="AE451" s="187"/>
      <c r="AF451" s="187"/>
      <c r="AG451" s="187"/>
      <c r="AH451" s="187"/>
      <c r="AI451" s="187"/>
      <c r="AJ451" s="187"/>
      <c r="AK451" s="187"/>
      <c r="AL451" s="187"/>
      <c r="AM451" s="187"/>
      <c r="AN451" s="187"/>
      <c r="AO451" s="25"/>
      <c r="AP451" s="21"/>
      <c r="AQ451" s="363"/>
    </row>
    <row r="452" spans="1:43" s="361" customFormat="1" x14ac:dyDescent="0.25">
      <c r="A452" s="186"/>
      <c r="B452" s="43"/>
      <c r="C452" s="37"/>
      <c r="D452" s="30"/>
      <c r="E452" s="37"/>
      <c r="F452" s="30"/>
      <c r="G452" s="30"/>
      <c r="H452" s="37"/>
      <c r="I452" s="37"/>
      <c r="J452" s="30"/>
      <c r="K452" s="187"/>
      <c r="L452" s="187"/>
      <c r="M452" s="156"/>
      <c r="N452" s="22"/>
      <c r="O452" s="187"/>
      <c r="P452" s="187"/>
      <c r="Q452" s="187"/>
      <c r="R452" s="187"/>
      <c r="S452" s="187"/>
      <c r="T452" s="187"/>
      <c r="U452" s="187"/>
      <c r="V452" s="22"/>
      <c r="W452" s="187"/>
      <c r="X452" s="187"/>
      <c r="Y452" s="187"/>
      <c r="Z452" s="22"/>
      <c r="AA452" s="25"/>
      <c r="AB452" s="25"/>
      <c r="AC452" s="21"/>
      <c r="AD452" s="187"/>
      <c r="AE452" s="187"/>
      <c r="AF452" s="187"/>
      <c r="AG452" s="187"/>
      <c r="AH452" s="187"/>
      <c r="AI452" s="187"/>
      <c r="AJ452" s="187"/>
      <c r="AK452" s="187"/>
      <c r="AL452" s="187"/>
      <c r="AM452" s="187"/>
      <c r="AN452" s="187"/>
      <c r="AO452" s="25"/>
      <c r="AP452" s="21"/>
      <c r="AQ452" s="363"/>
    </row>
    <row r="453" spans="1:43" s="361" customFormat="1" x14ac:dyDescent="0.25">
      <c r="A453" s="186"/>
      <c r="B453" s="43"/>
      <c r="C453" s="22"/>
      <c r="D453" s="187"/>
      <c r="E453" s="22"/>
      <c r="F453" s="187"/>
      <c r="G453" s="187"/>
      <c r="H453" s="22"/>
      <c r="I453" s="22"/>
      <c r="J453" s="187"/>
      <c r="K453" s="187"/>
      <c r="L453" s="187"/>
      <c r="M453" s="156"/>
      <c r="N453" s="22"/>
      <c r="O453" s="187"/>
      <c r="P453" s="187"/>
      <c r="Q453" s="187"/>
      <c r="R453" s="187"/>
      <c r="S453" s="187"/>
      <c r="T453" s="187"/>
      <c r="U453" s="187"/>
      <c r="V453" s="22"/>
      <c r="W453" s="187"/>
      <c r="X453" s="187"/>
      <c r="Y453" s="187"/>
      <c r="Z453" s="22"/>
      <c r="AA453" s="25"/>
      <c r="AB453" s="25"/>
      <c r="AC453" s="21"/>
      <c r="AD453" s="187"/>
      <c r="AE453" s="187"/>
      <c r="AF453" s="187"/>
      <c r="AG453" s="187"/>
      <c r="AH453" s="187"/>
      <c r="AI453" s="187"/>
      <c r="AJ453" s="187"/>
      <c r="AK453" s="187"/>
      <c r="AL453" s="187"/>
      <c r="AM453" s="187"/>
      <c r="AN453" s="187"/>
      <c r="AO453" s="25"/>
      <c r="AP453" s="21"/>
      <c r="AQ453" s="363"/>
    </row>
    <row r="454" spans="1:43" s="361" customFormat="1" x14ac:dyDescent="0.25">
      <c r="A454" s="186"/>
      <c r="B454" s="43"/>
      <c r="C454" s="22"/>
      <c r="D454" s="187"/>
      <c r="E454" s="22"/>
      <c r="F454" s="187"/>
      <c r="G454" s="187"/>
      <c r="H454" s="22"/>
      <c r="I454" s="22"/>
      <c r="J454" s="187"/>
      <c r="K454" s="187"/>
      <c r="L454" s="187"/>
      <c r="M454" s="156"/>
      <c r="N454" s="22"/>
      <c r="O454" s="187"/>
      <c r="P454" s="187"/>
      <c r="Q454" s="187"/>
      <c r="R454" s="187"/>
      <c r="S454" s="187"/>
      <c r="T454" s="187"/>
      <c r="U454" s="187"/>
      <c r="V454" s="22"/>
      <c r="W454" s="187"/>
      <c r="X454" s="187"/>
      <c r="Y454" s="187"/>
      <c r="Z454" s="22"/>
      <c r="AA454" s="25"/>
      <c r="AB454" s="25"/>
      <c r="AC454" s="21"/>
      <c r="AD454" s="187"/>
      <c r="AE454" s="187"/>
      <c r="AF454" s="187"/>
      <c r="AG454" s="187"/>
      <c r="AH454" s="187"/>
      <c r="AI454" s="187"/>
      <c r="AJ454" s="187"/>
      <c r="AK454" s="187"/>
      <c r="AL454" s="187"/>
      <c r="AM454" s="187"/>
      <c r="AN454" s="187"/>
      <c r="AO454" s="25"/>
      <c r="AP454" s="21"/>
      <c r="AQ454" s="363"/>
    </row>
  </sheetData>
  <mergeCells count="55">
    <mergeCell ref="N3:O3"/>
    <mergeCell ref="AI3:AI5"/>
    <mergeCell ref="V3:W3"/>
    <mergeCell ref="V4:V5"/>
    <mergeCell ref="W4:W5"/>
    <mergeCell ref="AD3:AH3"/>
    <mergeCell ref="AD4:AD5"/>
    <mergeCell ref="AE4:AE5"/>
    <mergeCell ref="AF4:AF5"/>
    <mergeCell ref="AG4:AG5"/>
    <mergeCell ref="AH4:AH5"/>
    <mergeCell ref="Z3:AA3"/>
    <mergeCell ref="AB3:AC3"/>
    <mergeCell ref="C1:AP2"/>
    <mergeCell ref="K3:L3"/>
    <mergeCell ref="M3:M5"/>
    <mergeCell ref="S3:U3"/>
    <mergeCell ref="S4:S5"/>
    <mergeCell ref="Q4:Q5"/>
    <mergeCell ref="T4:T5"/>
    <mergeCell ref="L4:L5"/>
    <mergeCell ref="U4:U5"/>
    <mergeCell ref="P3:R3"/>
    <mergeCell ref="P4:P5"/>
    <mergeCell ref="R4:R5"/>
    <mergeCell ref="K4:K5"/>
    <mergeCell ref="X3:Y4"/>
    <mergeCell ref="N4:N5"/>
    <mergeCell ref="O4:O5"/>
    <mergeCell ref="G3:H3"/>
    <mergeCell ref="I3:J3"/>
    <mergeCell ref="J4:J5"/>
    <mergeCell ref="I4:I5"/>
    <mergeCell ref="H4:H5"/>
    <mergeCell ref="G4:G5"/>
    <mergeCell ref="C4:C5"/>
    <mergeCell ref="D4:D5"/>
    <mergeCell ref="E4:E5"/>
    <mergeCell ref="F4:F5"/>
    <mergeCell ref="C3:D3"/>
    <mergeCell ref="E3:F3"/>
    <mergeCell ref="AN3:AP3"/>
    <mergeCell ref="AL3:AM3"/>
    <mergeCell ref="AJ3:AK3"/>
    <mergeCell ref="Z4:Z5"/>
    <mergeCell ref="AA4:AA5"/>
    <mergeCell ref="AC4:AC5"/>
    <mergeCell ref="AB4:AB5"/>
    <mergeCell ref="AP4:AP5"/>
    <mergeCell ref="AO4:AO5"/>
    <mergeCell ref="AN4:AN5"/>
    <mergeCell ref="AM4:AM5"/>
    <mergeCell ref="AL4:AL5"/>
    <mergeCell ref="AK4:AK5"/>
    <mergeCell ref="AJ4:AJ5"/>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FE88-A7D9-456A-9EB7-A825EDD22896}">
  <sheetPr>
    <tabColor theme="8" tint="0.39997558519241921"/>
  </sheetPr>
  <dimension ref="A1:AX453"/>
  <sheetViews>
    <sheetView showGridLines="0" tabSelected="1" topLeftCell="R1" zoomScale="90" zoomScaleNormal="90" workbookViewId="0">
      <selection activeCell="AB3" sqref="AB3:AC3"/>
    </sheetView>
  </sheetViews>
  <sheetFormatPr baseColWidth="10" defaultRowHeight="15" x14ac:dyDescent="0.25"/>
  <cols>
    <col min="1" max="1" width="10.5703125" style="186" customWidth="1"/>
    <col min="2" max="2" width="11.42578125" style="43"/>
    <col min="3" max="10" width="6.7109375" style="186" customWidth="1"/>
    <col min="11" max="12" width="6.42578125" style="186" customWidth="1"/>
    <col min="13" max="13" width="6.140625" style="186" customWidth="1"/>
    <col min="14" max="16" width="10.5703125" style="186" customWidth="1"/>
    <col min="17" max="17" width="23.5703125" style="157" bestFit="1" customWidth="1"/>
    <col min="18" max="21" width="6.7109375" style="186" customWidth="1"/>
    <col min="22" max="23" width="10.5703125" style="186" customWidth="1"/>
    <col min="24" max="27" width="6.7109375" style="186" customWidth="1"/>
    <col min="28" max="29" width="11.28515625" style="186" bestFit="1" customWidth="1"/>
    <col min="30" max="38" width="6.7109375" style="186" customWidth="1"/>
    <col min="39" max="39" width="19.42578125" style="186" customWidth="1"/>
    <col min="40" max="46" width="6.7109375" style="186" customWidth="1"/>
    <col min="47" max="47" width="75.140625" style="361" customWidth="1"/>
    <col min="48" max="48" width="181.28515625" style="361" customWidth="1"/>
    <col min="49" max="49" width="150" style="361" customWidth="1"/>
    <col min="50" max="50" width="82.5703125" style="361" customWidth="1"/>
    <col min="51" max="16384" width="11.42578125" style="186"/>
  </cols>
  <sheetData>
    <row r="1" spans="1:50" s="42" customFormat="1" ht="15.75" thickTop="1" x14ac:dyDescent="0.25">
      <c r="B1" s="43"/>
      <c r="C1" s="817" t="s">
        <v>1938</v>
      </c>
      <c r="D1" s="818"/>
      <c r="E1" s="818"/>
      <c r="F1" s="818"/>
      <c r="G1" s="818"/>
      <c r="H1" s="818"/>
      <c r="I1" s="818"/>
      <c r="J1" s="818"/>
      <c r="K1" s="818"/>
      <c r="L1" s="818"/>
      <c r="M1" s="818"/>
      <c r="N1" s="818"/>
      <c r="O1" s="818"/>
      <c r="P1" s="818"/>
      <c r="Q1" s="818"/>
      <c r="R1" s="818"/>
      <c r="S1" s="818"/>
      <c r="T1" s="818"/>
      <c r="U1" s="818"/>
      <c r="V1" s="818"/>
      <c r="W1" s="818"/>
      <c r="X1" s="818"/>
      <c r="Y1" s="818"/>
      <c r="Z1" s="818"/>
      <c r="AA1" s="818"/>
      <c r="AB1" s="818"/>
      <c r="AC1" s="818"/>
      <c r="AD1" s="818"/>
      <c r="AE1" s="818"/>
      <c r="AF1" s="818"/>
      <c r="AG1" s="818"/>
      <c r="AH1" s="818"/>
      <c r="AI1" s="818"/>
      <c r="AJ1" s="818"/>
      <c r="AK1" s="818"/>
      <c r="AL1" s="818"/>
      <c r="AM1" s="818"/>
      <c r="AN1" s="818"/>
      <c r="AO1" s="818"/>
      <c r="AP1" s="818"/>
      <c r="AQ1" s="818"/>
      <c r="AR1" s="818"/>
      <c r="AS1" s="818"/>
      <c r="AT1" s="830"/>
      <c r="AU1" s="353"/>
      <c r="AV1" s="354"/>
      <c r="AW1" s="354"/>
      <c r="AX1" s="354"/>
    </row>
    <row r="2" spans="1:50" s="42" customFormat="1" x14ac:dyDescent="0.25">
      <c r="B2" s="43"/>
      <c r="C2" s="820"/>
      <c r="D2" s="821"/>
      <c r="E2" s="821"/>
      <c r="F2" s="821"/>
      <c r="G2" s="821"/>
      <c r="H2" s="821"/>
      <c r="I2" s="821"/>
      <c r="J2" s="821"/>
      <c r="K2" s="821"/>
      <c r="L2" s="821"/>
      <c r="M2" s="821"/>
      <c r="N2" s="821"/>
      <c r="O2" s="821"/>
      <c r="P2" s="821"/>
      <c r="Q2" s="821"/>
      <c r="R2" s="821"/>
      <c r="S2" s="821"/>
      <c r="T2" s="821"/>
      <c r="U2" s="821"/>
      <c r="V2" s="821"/>
      <c r="W2" s="821"/>
      <c r="X2" s="821"/>
      <c r="Y2" s="821"/>
      <c r="Z2" s="821"/>
      <c r="AA2" s="821"/>
      <c r="AB2" s="821"/>
      <c r="AC2" s="821"/>
      <c r="AD2" s="821"/>
      <c r="AE2" s="821"/>
      <c r="AF2" s="821"/>
      <c r="AG2" s="821"/>
      <c r="AH2" s="821"/>
      <c r="AI2" s="821"/>
      <c r="AJ2" s="821"/>
      <c r="AK2" s="821"/>
      <c r="AL2" s="821"/>
      <c r="AM2" s="821"/>
      <c r="AN2" s="821"/>
      <c r="AO2" s="821"/>
      <c r="AP2" s="821"/>
      <c r="AQ2" s="821"/>
      <c r="AR2" s="821"/>
      <c r="AS2" s="821"/>
      <c r="AT2" s="831"/>
      <c r="AU2" s="353"/>
      <c r="AV2" s="354"/>
      <c r="AW2" s="354"/>
      <c r="AX2" s="354"/>
    </row>
    <row r="3" spans="1:50" s="354" customFormat="1" ht="26.25" customHeight="1" x14ac:dyDescent="0.2">
      <c r="B3" s="364"/>
      <c r="C3" s="986" t="s">
        <v>314</v>
      </c>
      <c r="D3" s="987"/>
      <c r="E3" s="988" t="s">
        <v>103</v>
      </c>
      <c r="F3" s="988"/>
      <c r="G3" s="988"/>
      <c r="H3" s="988" t="s">
        <v>104</v>
      </c>
      <c r="I3" s="988"/>
      <c r="J3" s="988"/>
      <c r="K3" s="984" t="s">
        <v>105</v>
      </c>
      <c r="L3" s="985"/>
      <c r="M3" s="989"/>
      <c r="N3" s="980" t="s">
        <v>1933</v>
      </c>
      <c r="O3" s="980" t="s">
        <v>1934</v>
      </c>
      <c r="P3" s="980" t="s">
        <v>1935</v>
      </c>
      <c r="Q3" s="982" t="s">
        <v>232</v>
      </c>
      <c r="R3" s="978" t="s">
        <v>1936</v>
      </c>
      <c r="S3" s="979"/>
      <c r="T3" s="979"/>
      <c r="U3" s="979"/>
      <c r="V3" s="980" t="s">
        <v>111</v>
      </c>
      <c r="W3" s="980" t="s">
        <v>125</v>
      </c>
      <c r="X3" s="984" t="s">
        <v>110</v>
      </c>
      <c r="Y3" s="985"/>
      <c r="Z3" s="984" t="s">
        <v>1937</v>
      </c>
      <c r="AA3" s="985"/>
      <c r="AB3" s="948" t="s">
        <v>114</v>
      </c>
      <c r="AC3" s="949"/>
      <c r="AD3" s="960" t="s">
        <v>39</v>
      </c>
      <c r="AE3" s="960"/>
      <c r="AF3" s="960" t="s">
        <v>214</v>
      </c>
      <c r="AG3" s="960"/>
      <c r="AH3" s="948" t="s">
        <v>227</v>
      </c>
      <c r="AI3" s="975"/>
      <c r="AJ3" s="975"/>
      <c r="AK3" s="975"/>
      <c r="AL3" s="949"/>
      <c r="AM3" s="972" t="s">
        <v>193</v>
      </c>
      <c r="AN3" s="948" t="s">
        <v>398</v>
      </c>
      <c r="AO3" s="949"/>
      <c r="AP3" s="948" t="s">
        <v>1319</v>
      </c>
      <c r="AQ3" s="949"/>
      <c r="AR3" s="945" t="s">
        <v>39</v>
      </c>
      <c r="AS3" s="946"/>
      <c r="AT3" s="947"/>
      <c r="AU3" s="353"/>
    </row>
    <row r="4" spans="1:50" s="354" customFormat="1" ht="87.75" customHeight="1" x14ac:dyDescent="0.2">
      <c r="B4" s="364"/>
      <c r="C4" s="778" t="s">
        <v>586</v>
      </c>
      <c r="D4" s="777" t="s">
        <v>587</v>
      </c>
      <c r="E4" s="777" t="s">
        <v>535</v>
      </c>
      <c r="F4" s="777" t="s">
        <v>1928</v>
      </c>
      <c r="G4" s="777" t="s">
        <v>1553</v>
      </c>
      <c r="H4" s="777" t="s">
        <v>1930</v>
      </c>
      <c r="I4" s="777" t="s">
        <v>1929</v>
      </c>
      <c r="J4" s="777" t="s">
        <v>1553</v>
      </c>
      <c r="K4" s="776" t="s">
        <v>1931</v>
      </c>
      <c r="L4" s="776" t="s">
        <v>1932</v>
      </c>
      <c r="M4" s="779" t="s">
        <v>1553</v>
      </c>
      <c r="N4" s="981"/>
      <c r="O4" s="981"/>
      <c r="P4" s="981"/>
      <c r="Q4" s="983"/>
      <c r="R4" s="779" t="s">
        <v>117</v>
      </c>
      <c r="S4" s="779" t="s">
        <v>118</v>
      </c>
      <c r="T4" s="779" t="s">
        <v>1377</v>
      </c>
      <c r="U4" s="779" t="s">
        <v>249</v>
      </c>
      <c r="V4" s="981"/>
      <c r="W4" s="981"/>
      <c r="X4" s="780" t="s">
        <v>731</v>
      </c>
      <c r="Y4" s="780" t="s">
        <v>732</v>
      </c>
      <c r="Z4" s="780" t="s">
        <v>731</v>
      </c>
      <c r="AA4" s="780" t="s">
        <v>732</v>
      </c>
      <c r="AB4" s="1130"/>
      <c r="AC4" s="1131"/>
      <c r="AD4" s="695" t="s">
        <v>526</v>
      </c>
      <c r="AE4" s="695" t="s">
        <v>540</v>
      </c>
      <c r="AF4" s="695" t="s">
        <v>527</v>
      </c>
      <c r="AG4" s="695" t="s">
        <v>540</v>
      </c>
      <c r="AH4" s="698" t="s">
        <v>1376</v>
      </c>
      <c r="AI4" s="698" t="s">
        <v>118</v>
      </c>
      <c r="AJ4" s="698" t="s">
        <v>1377</v>
      </c>
      <c r="AK4" s="698" t="s">
        <v>1378</v>
      </c>
      <c r="AL4" s="697" t="s">
        <v>540</v>
      </c>
      <c r="AM4" s="973"/>
      <c r="AN4" s="696" t="s">
        <v>1347</v>
      </c>
      <c r="AO4" s="696" t="s">
        <v>540</v>
      </c>
      <c r="AP4" s="696" t="s">
        <v>1371</v>
      </c>
      <c r="AQ4" s="696" t="s">
        <v>540</v>
      </c>
      <c r="AR4" s="696" t="s">
        <v>603</v>
      </c>
      <c r="AS4" s="695" t="s">
        <v>1374</v>
      </c>
      <c r="AT4" s="694" t="s">
        <v>1375</v>
      </c>
      <c r="AU4" s="353"/>
    </row>
    <row r="5" spans="1:50" s="188" customFormat="1" x14ac:dyDescent="0.25">
      <c r="A5" s="70"/>
      <c r="B5" s="43"/>
      <c r="C5" s="399"/>
      <c r="D5" s="44"/>
      <c r="E5" s="44"/>
      <c r="F5" s="44"/>
      <c r="G5" s="46"/>
      <c r="H5" s="46"/>
      <c r="I5" s="46"/>
      <c r="J5" s="64"/>
      <c r="K5" s="191"/>
      <c r="L5" s="191"/>
      <c r="M5" s="191"/>
      <c r="N5" s="44"/>
      <c r="O5" s="44"/>
      <c r="P5" s="44"/>
      <c r="Q5" s="153"/>
      <c r="R5" s="191"/>
      <c r="S5" s="191"/>
      <c r="T5" s="191"/>
      <c r="U5" s="191"/>
      <c r="V5" s="44"/>
      <c r="W5" s="44"/>
      <c r="X5" s="191"/>
      <c r="Y5" s="191"/>
      <c r="Z5" s="191"/>
      <c r="AA5" s="191"/>
      <c r="AB5" s="158"/>
      <c r="AC5" s="158"/>
      <c r="AD5" s="147"/>
      <c r="AE5" s="147"/>
      <c r="AF5" s="44"/>
      <c r="AG5" s="147"/>
      <c r="AH5" s="191"/>
      <c r="AI5" s="147"/>
      <c r="AJ5" s="191"/>
      <c r="AK5" s="191"/>
      <c r="AL5" s="191"/>
      <c r="AM5" s="191"/>
      <c r="AN5" s="191"/>
      <c r="AO5" s="191"/>
      <c r="AP5" s="191"/>
      <c r="AQ5" s="191"/>
      <c r="AR5" s="191"/>
      <c r="AS5" s="44"/>
      <c r="AT5" s="392"/>
      <c r="AU5" s="356" t="s">
        <v>1379</v>
      </c>
      <c r="AV5" s="577" t="e">
        <f>CONCATENATE("Validar funcionalidad Reasignar Casos con los valores ",IF(C5=1,$C$3," ")," ",IF(C5=1,$C$4," ")," ",IF(#REF!=1,#REF!,"")," ",IF(#REF!=1,#REF!),"",IF(E5=1,$E$3,""),"",IF(E5=1,$E$4,"")," ",IF(H5=1,$H$3,"")," ",IF(H5=1,$H$4,"")," ",IF(K5=1,$K$3,""),"",IF(K5=1,$K$4,"")," ",IF(R5=1,$R$3,"")," ",IF(R5=1,$R$4,"")," ",IF(T5=1,$T$3,"")," ",IF(T5=1,$T$4,"")," ",IF(U5=1,$U$4,""),"",IF(X5=1,$X$3,"")," ",IF(X5=1,$X$4,"")," ",IF(Y5=1,$Y$4,""),"",IF(Z5=1,$Z$3,"")," ",IF(Z5=1,$Z$4,""),"",IF(AA5=1,$Z$3,"")," ",IF(AA5=1,$AA$4,"")," ",IF(AD5=1,$AD$3,"")," ",IF(AF5=1,$AF$3,"")," ",IF(AH5=1,$AH$3,"")," ",IF(AH5=1,$AH$4,""),"",IF(AI5=1,$AH$3:$AK$3,""),"",IF(AI5=1,$AI$4,""),"",IF(AJ5=1,$AJ$4,""),"",IF(AK5=1,$AK$4,"")," ",IF(AN5=1,$AN$3,""),"",IF(AN5=1,$AN$4,""),"",IF(AP5=1,$AP$3,"")," ",IF(AP5=1,$AP$4,"")," ",IF(AQ5=1,$AQ$4,"")," ",IF(AR5=1,$AR$3,""),"Al ",IF(AR5=1,$AR$4,"")," ",IF(AS5=1,$AR$3,"")," ",IF(AS5=1,$AS$4,"")," ",IF(AT5=1,$AT$4,"")," y demás valores por defecto, en Todos y en blanco")</f>
        <v>#REF!</v>
      </c>
      <c r="AW5" s="357"/>
      <c r="AX5" s="357" t="s">
        <v>1340</v>
      </c>
    </row>
    <row r="6" spans="1:50" s="188" customFormat="1" x14ac:dyDescent="0.25">
      <c r="A6" s="70"/>
      <c r="B6" s="43"/>
      <c r="C6" s="399"/>
      <c r="D6" s="44"/>
      <c r="E6" s="44"/>
      <c r="F6" s="44"/>
      <c r="G6" s="46"/>
      <c r="H6" s="46"/>
      <c r="I6" s="46"/>
      <c r="J6" s="64"/>
      <c r="K6" s="191"/>
      <c r="L6" s="191"/>
      <c r="M6" s="191"/>
      <c r="N6" s="44"/>
      <c r="O6" s="44"/>
      <c r="P6" s="44"/>
      <c r="Q6" s="153"/>
      <c r="R6" s="191"/>
      <c r="S6" s="191"/>
      <c r="T6" s="191"/>
      <c r="U6" s="191"/>
      <c r="V6" s="44"/>
      <c r="W6" s="44"/>
      <c r="X6" s="191"/>
      <c r="Y6" s="191"/>
      <c r="Z6" s="191"/>
      <c r="AA6" s="191"/>
      <c r="AB6" s="158"/>
      <c r="AC6" s="158"/>
      <c r="AD6" s="147"/>
      <c r="AE6" s="147"/>
      <c r="AF6" s="44"/>
      <c r="AG6" s="147"/>
      <c r="AH6" s="191"/>
      <c r="AI6" s="147"/>
      <c r="AJ6" s="191"/>
      <c r="AK6" s="191"/>
      <c r="AL6" s="191"/>
      <c r="AM6" s="191"/>
      <c r="AN6" s="191"/>
      <c r="AO6" s="191"/>
      <c r="AP6" s="191"/>
      <c r="AQ6" s="191"/>
      <c r="AR6" s="191"/>
      <c r="AS6" s="44"/>
      <c r="AT6" s="392"/>
      <c r="AU6" s="356" t="s">
        <v>1380</v>
      </c>
      <c r="AV6" s="577" t="e">
        <f>CONCATENATE("Validar funcionalidad Reasignar Casos con los valores ",IF(C6=1,$C$3," ")," ",IF(C6=1,$C$4," ")," ",IF(#REF!=1,#REF!,"")," ",IF(#REF!=1,#REF!),"",IF(E6=1,$E$3,""),"",IF(E6=1,$E$4,"")," ",IF(H6=1,$H$3,"")," ",IF(H6=1,$H$4,"")," ",IF(K6=1,$K$3,""),"",IF(K6=1,$K$4,"")," ",IF(R6=1,$R$3,"")," ",IF(R6=1,$R$4,"")," ",IF(T6=1,$T$3,"")," ",IF(T6=1,$T$4,"")," ",IF(U6=1,$U$4,""),"",IF(X6=1,$X$3,"")," ",IF(X6=1,$X$4,"")," ",IF(Y6=1,$Y$4,""),"",IF(Z6=1,$Z$3,"")," ",IF(Z6=1,$Z$4,""),"",IF(AA6=1,$Z$3,"")," ",IF(AA6=1,$AA$4,"")," ",IF(AD6=1,$AD$3,"")," ",IF(AF6=1,$AF$3,"")," ",IF(AH6=1,$AH$3,"")," ",IF(AH6=1,$AH$4,""),"",IF(AI6=1,$AH$3,""),"",IF(AI6=1,$AI$4,""),"",IF(AJ6=1,$AJ$4,""),"",IF(AK6=1,$AK$4,"")," ",IF(AN6=1,$AN$3,""),"",IF(AN6=1,$AN$4,""),"",IF(AP6=1,$AP$3,""),"",IF(AP6=1,$AP$4,"")," ",IF(AQ6=1,$AP$3,"")," ",IF(AQ6=1,$AQ$4,"")," Al ",IF(AR6=1,$AR$3,"")," ",IF(AR6=1,$AR$4,"")," ",IF(AS6=1,$AR$3,"")," ",IF(AS6=1,$AS$4,"")," ",IF(AT6=1,$AT$4,"")," y demás valores por defecto, en Todos y en blanco")</f>
        <v>#REF!</v>
      </c>
      <c r="AW6" s="357"/>
      <c r="AX6" s="357" t="s">
        <v>1077</v>
      </c>
    </row>
    <row r="7" spans="1:50" s="188" customFormat="1" x14ac:dyDescent="0.25">
      <c r="A7" s="70"/>
      <c r="B7" s="43"/>
      <c r="C7" s="399"/>
      <c r="D7" s="44"/>
      <c r="E7" s="44"/>
      <c r="F7" s="44"/>
      <c r="G7" s="46"/>
      <c r="H7" s="46"/>
      <c r="I7" s="46"/>
      <c r="J7" s="64"/>
      <c r="K7" s="191"/>
      <c r="L7" s="191"/>
      <c r="M7" s="191"/>
      <c r="N7" s="44"/>
      <c r="O7" s="44"/>
      <c r="P7" s="44"/>
      <c r="Q7" s="153"/>
      <c r="R7" s="191"/>
      <c r="S7" s="191"/>
      <c r="T7" s="191"/>
      <c r="U7" s="191"/>
      <c r="V7" s="44"/>
      <c r="W7" s="44"/>
      <c r="X7" s="191"/>
      <c r="Y7" s="191"/>
      <c r="Z7" s="191"/>
      <c r="AA7" s="191"/>
      <c r="AB7" s="158"/>
      <c r="AC7" s="158"/>
      <c r="AD7" s="147"/>
      <c r="AE7" s="147"/>
      <c r="AF7" s="44"/>
      <c r="AG7" s="147"/>
      <c r="AH7" s="191"/>
      <c r="AI7" s="147"/>
      <c r="AJ7" s="191"/>
      <c r="AK7" s="191"/>
      <c r="AL7" s="191"/>
      <c r="AM7" s="191"/>
      <c r="AN7" s="191"/>
      <c r="AO7" s="191"/>
      <c r="AP7" s="191"/>
      <c r="AQ7" s="191"/>
      <c r="AR7" s="191"/>
      <c r="AS7" s="44"/>
      <c r="AT7" s="392"/>
      <c r="AU7" s="356" t="s">
        <v>1381</v>
      </c>
      <c r="AV7" s="577" t="e">
        <f>CONCATENATE("Validar funcionalidad Reasignar Casos con los valores ",IF(C7=1,$C$3," ")," ",IF(C7=1,$C$4," ")," ",IF(#REF!=1,#REF!,"")," ",IF(#REF!=1,#REF!),"",IF(E7=1,$E$3,""),"",IF(E7=1,$E$4,"")," ",IF(H7=1,$H$3,"")," ",IF(H7=1,$H$4,"")," ",IF(K7=1,$K$3,""),"",IF(K7=1,$K$4,"")," ",IF(R7=1,$R$3,"")," ",IF(R7=1,$R$4,"")," ",IF(T7=1,$T$3,"")," ",IF(T7=1,$T$4,"")," ",IF(U7=1,$U$4,""),"",IF(X7=1,$X$3,"")," ",IF(X7=1,$X$4,"")," ",IF(Y7=1,$Y$4,""),"",IF(Z7=1,$Z$3,"")," ",IF(Z7=1,$Z$4,""),"",IF(AA7=1,$Z$3,"")," ",IF(AA7=1,$AA$4,"")," ",IF(AD7=1,$AD$3,"")," ",IF(AF7=1,$AF$3,"")," ",IF(AH7=1,$AH$3,"")," ",IF(AH7=1,$AH$4,""),"",IF(AI7=1,$AH$3,""),"",IF(AI7=1,$AI$4,""),"",IF(AJ7=1,$AJ$4,""),"",IF(AK7=1,$AK$4,"")," ",IF(AN7=1,$AN$3,""),"",IF(AN7=1,$AN$4,""),"",IF(AP7=1,$AP$3,""),"",IF(AP7=1,$AP$4,""),"",IF(AQ7=1,$AP$3,"")," ",IF(AQ7=1,$AQ$4,"")," Al ",IF(AR7=1,$AR$3,"")," ",IF(AR7=1,$AR$4,"")," ",IF(AS7=1,$AR$3,"")," ",IF(AS7=1,$AS$4,"")," ",IF(AT7=1,$AT$4,"")," y demás valores por defecto, en Todos y en blanco")</f>
        <v>#REF!</v>
      </c>
      <c r="AW7" s="357"/>
      <c r="AX7" s="357" t="s">
        <v>1340</v>
      </c>
    </row>
    <row r="8" spans="1:50" s="188" customFormat="1" x14ac:dyDescent="0.25">
      <c r="A8" s="70"/>
      <c r="B8" s="43"/>
      <c r="C8" s="399"/>
      <c r="D8" s="44"/>
      <c r="E8" s="44"/>
      <c r="F8" s="44"/>
      <c r="G8" s="46"/>
      <c r="H8" s="46"/>
      <c r="I8" s="46"/>
      <c r="J8" s="64"/>
      <c r="K8" s="191"/>
      <c r="L8" s="191"/>
      <c r="M8" s="191"/>
      <c r="N8" s="44"/>
      <c r="O8" s="44"/>
      <c r="P8" s="44"/>
      <c r="Q8" s="153"/>
      <c r="R8" s="191"/>
      <c r="S8" s="191"/>
      <c r="T8" s="191"/>
      <c r="U8" s="191"/>
      <c r="V8" s="44"/>
      <c r="W8" s="44"/>
      <c r="X8" s="191"/>
      <c r="Y8" s="191"/>
      <c r="Z8" s="191"/>
      <c r="AA8" s="191"/>
      <c r="AB8" s="158"/>
      <c r="AC8" s="158"/>
      <c r="AD8" s="147"/>
      <c r="AE8" s="147"/>
      <c r="AF8" s="44"/>
      <c r="AG8" s="147"/>
      <c r="AH8" s="191"/>
      <c r="AI8" s="147"/>
      <c r="AJ8" s="191"/>
      <c r="AK8" s="191"/>
      <c r="AL8" s="191"/>
      <c r="AM8" s="191"/>
      <c r="AN8" s="191"/>
      <c r="AO8" s="191"/>
      <c r="AP8" s="191"/>
      <c r="AQ8" s="191"/>
      <c r="AR8" s="191"/>
      <c r="AS8" s="44"/>
      <c r="AT8" s="392"/>
      <c r="AU8" s="356" t="s">
        <v>1382</v>
      </c>
      <c r="AV8" s="577" t="e">
        <f>CONCATENATE("Validar funcionalidad Reasignar Casos con los valores ",IF(C8=1,$C$3," ")," ",IF(C8=1,$C$4," ")," ",IF(#REF!=1,#REF!,"")," ",IF(#REF!=1,#REF!),"",IF(E8=1,$E$3,""),"",IF(E8=1,$E$4,"")," ",IF(H8=1,$H$3,"")," ",IF(H8=1,$H$4,"")," ",IF(K8=1,$K$3,""),"",IF(K8=1,$K$4,"")," ",IF(R8=1,$R$3,"")," ",IF(R8=1,$R$4,"")," ",IF(T8=1,$T$3,"")," ",IF(T8=1,$T$4,"")," ",IF(U8=1,$U$4,""),"",IF(X8=1,$X$3,"")," ",IF(X8=1,$X$4,"")," ",IF(Y8=1,$Y$4,""),"",IF(Z8=1,$Z$3,"")," ",IF(Z8=1,$Z$4,""),"",IF(AA8=1,$Z$3,"")," ",IF(AA8=1,$AA$4,"")," ",IF(AD8=1,$AD$3,"")," ",IF(AF8=1,$AF$3,"")," ",IF(AH8=1,$AH$3,"")," ",IF(AH8=1,$AH$4,""),"",IF(AI8=1,$AH$3,""),"",IF(AI8=1,$AI$4,""),"",IF(AJ8=1,$AJ$4,""),"",IF(AK8=1,$AK$4,"")," ",IF(AN8=1,$AN$3,""),"",IF(AN8=1,$AN$4,""),"",IF(AP8=1,$AP$3,""),"",IF(AP8=1,$AP$4,""),"",IF(AQ8=1,$AP$3,"")," ",IF(AQ8=1,$AQ$4,"")," Al ",IF(AR8=1,$AR$3,"")," ",IF(AR8=1,$AR$4,"")," ",IF(AS8=1,$AR$3,"")," ",IF(AS8=1,$AS$4,"")," ",IF(AT8=1,$AT$4,"")," y demás valores por defecto, en Todos y en blanco")</f>
        <v>#REF!</v>
      </c>
      <c r="AW8" s="357"/>
      <c r="AX8" s="357" t="s">
        <v>1077</v>
      </c>
    </row>
    <row r="9" spans="1:50" s="188" customFormat="1" x14ac:dyDescent="0.25">
      <c r="A9" s="70"/>
      <c r="B9" s="43"/>
      <c r="C9" s="399"/>
      <c r="D9" s="44"/>
      <c r="E9" s="44"/>
      <c r="F9" s="44"/>
      <c r="G9" s="46"/>
      <c r="H9" s="46"/>
      <c r="I9" s="46"/>
      <c r="J9" s="64"/>
      <c r="K9" s="191"/>
      <c r="L9" s="191"/>
      <c r="M9" s="191"/>
      <c r="N9" s="44"/>
      <c r="O9" s="44"/>
      <c r="P9" s="44"/>
      <c r="Q9" s="153"/>
      <c r="R9" s="191"/>
      <c r="S9" s="191"/>
      <c r="T9" s="191"/>
      <c r="U9" s="191"/>
      <c r="V9" s="44"/>
      <c r="W9" s="44"/>
      <c r="X9" s="191"/>
      <c r="Y9" s="191"/>
      <c r="Z9" s="191"/>
      <c r="AA9" s="191"/>
      <c r="AB9" s="158"/>
      <c r="AC9" s="158"/>
      <c r="AD9" s="147"/>
      <c r="AE9" s="147"/>
      <c r="AF9" s="44"/>
      <c r="AG9" s="147"/>
      <c r="AH9" s="191"/>
      <c r="AI9" s="147"/>
      <c r="AJ9" s="191"/>
      <c r="AK9" s="191"/>
      <c r="AL9" s="191"/>
      <c r="AM9" s="191"/>
      <c r="AN9" s="191"/>
      <c r="AO9" s="191"/>
      <c r="AP9" s="191"/>
      <c r="AQ9" s="191"/>
      <c r="AR9" s="191"/>
      <c r="AS9" s="44"/>
      <c r="AT9" s="392"/>
      <c r="AU9" s="356" t="s">
        <v>1341</v>
      </c>
      <c r="AV9" s="577" t="e">
        <f>CONCATENATE("Validar funcionalidad Reasignar Casos con los valores ",IF(C9=1,$C$3," ")," ",IF(C9=1,$C$4," ")," ",IF(#REF!=1,#REF!,"")," ",IF(#REF!=1,#REF!),"",IF(E9=1,$E$3,""),"",IF(E9=1,$E$4,"")," ",IF(H9=1,$H$3,"")," ",IF(H9=1,$H$4,"")," ",IF(K9=1,$K$3,""),"",IF(K9=1,$K$4,"")," ",IF(R9=1,$R$3,"")," ",IF(R9=1,$R$4,"")," ",IF(T9=1,$T$3,"")," ",IF(T9=1,$T$4,"")," ",IF(U9=1,$U$4,""),"",IF(X9=1,$X$3,"")," ",IF(X9=1,$X$4,"")," ",IF(Y9=1,$Y$4,""),"",IF(Z9=1,$Z$3,"")," ",IF(Z9=1,$Z$4,""),"",IF(AA9=1,$Z$3,"")," ",IF(AA9=1,$AA$4,"")," ",IF(AD9=1,$AD$3,"")," ",IF(AF9=1,$AF$3,"")," ",IF(AH9=1,$AH$3,"")," ",IF(AH9=1,$AH$4,""),"",IF(AI9=1,$AH$3,""),"",IF(AI9=1,$AI$4,""),"",IF(AJ9=1,$AJ$4,""),"",IF(AK9=1,$AK$4,"")," ",IF(AN9=1,$AN$3,""),"",IF(AN9=1,$AN$4,""),"",IF(AP9=1,$AP$3,""),"",IF(AP9=1,$AP$4,""),"",IF(AQ9=1,$AP$3,"")," ",IF(AQ9=1,$AQ$4,"")," Al ",IF(AR9=1,$AR$3,"")," ",IF(AR9=1,$AR$4,"")," ",IF(AS9=1,$AR$3,"")," ",IF(AS9=1,$AS$4,"")," ",IF(AT9=1,$AT$4,"")," y demás valores por defecto, en Todos y en blanco")</f>
        <v>#REF!</v>
      </c>
      <c r="AW9" s="357"/>
      <c r="AX9" s="357"/>
    </row>
    <row r="10" spans="1:50" s="188" customFormat="1" x14ac:dyDescent="0.25">
      <c r="A10" s="70"/>
      <c r="B10" s="43"/>
      <c r="C10" s="399"/>
      <c r="D10" s="44"/>
      <c r="E10" s="44"/>
      <c r="F10" s="44"/>
      <c r="G10" s="46"/>
      <c r="H10" s="46"/>
      <c r="I10" s="46"/>
      <c r="J10" s="64"/>
      <c r="K10" s="191"/>
      <c r="L10" s="191"/>
      <c r="M10" s="191"/>
      <c r="N10" s="44"/>
      <c r="O10" s="44"/>
      <c r="P10" s="44"/>
      <c r="Q10" s="153"/>
      <c r="R10" s="191"/>
      <c r="S10" s="191"/>
      <c r="T10" s="191"/>
      <c r="U10" s="191"/>
      <c r="V10" s="44"/>
      <c r="W10" s="44"/>
      <c r="X10" s="191"/>
      <c r="Y10" s="191"/>
      <c r="Z10" s="191"/>
      <c r="AA10" s="191"/>
      <c r="AB10" s="158"/>
      <c r="AC10" s="158"/>
      <c r="AD10" s="147"/>
      <c r="AE10" s="147"/>
      <c r="AF10" s="44"/>
      <c r="AG10" s="147"/>
      <c r="AH10" s="191"/>
      <c r="AI10" s="147"/>
      <c r="AJ10" s="191"/>
      <c r="AK10" s="191"/>
      <c r="AL10" s="191"/>
      <c r="AM10" s="191"/>
      <c r="AN10" s="191"/>
      <c r="AO10" s="191"/>
      <c r="AP10" s="191"/>
      <c r="AQ10" s="191"/>
      <c r="AR10" s="191"/>
      <c r="AS10" s="44"/>
      <c r="AT10" s="392"/>
      <c r="AU10" s="356" t="s">
        <v>1383</v>
      </c>
      <c r="AV10" s="577" t="e">
        <f>CONCATENATE("Validar funcionalidad Reasignar Casos con los valores ",IF(C10=1,$C$3," ")," ",IF(C10=1,$C$4," ")," ",IF(#REF!=1,#REF!,"")," ",IF(#REF!=1,#REF!),"",IF(E10=1,$E$3,""),"",IF(E10=1,$E$4,"")," ",IF(H10=1,$H$3,"")," ",IF(H10=1,$H$4,"")," ",IF(K10=1,$K$3,""),"",IF(K10=1,$K$4,"")," ",IF(R10=1,$R$3,"")," ",IF(R10=1,$R$4,"")," ",IF(T10=1,$T$3,"")," ",IF(T10=1,$T$4,"")," ",IF(U10=1,$U$4,""),"",IF(X10=1,$X$3,"")," ",IF(X10=1,$X$4,"")," ",IF(Y10=1,$Y$4,""),"",IF(Z10=1,$Z$3,"")," ",IF(Z10=1,$Z$4,""),"",IF(AA10=1,$Z$3,"")," ",IF(AA10=1,$AA$4,"")," ",IF(AD10=1,$AD$3,"")," ",IF(AF10=1,$AF$3,"")," ",IF(AH10=1,$AH$3,"")," ",IF(AH10=1,$AH$4,""),"",IF(AI10=1,$AH$3,""),"",IF(AI10=1,$AI$4,""),"",IF(AJ10=1,$AJ$4,""),"",IF(AK10=1,$AK$4,"")," ",IF(AN10=1,$AN$3,""),"",IF(AN10=1,$AN$4,""),"",IF(AP10=1,$AP$3,""),"",IF(AP10=1,$AP$4,""),"",IF(AQ10=1,$AP$3,"")," ",IF(AQ10=1,$AQ$4,"")," Al ",IF(AR10=1,$AR$3,"")," ",IF(AR10=1,$AR$4,"")," ",IF(AS10=1,$AR$3,"")," ",IF(AS10=1,$AS$4,"")," ",IF(AT10=1,$AT$4,"")," y demás valores por defecto, en Todos y en blanco")</f>
        <v>#REF!</v>
      </c>
      <c r="AW10" s="357"/>
      <c r="AX10" s="357"/>
    </row>
    <row r="11" spans="1:50" s="188" customFormat="1" x14ac:dyDescent="0.25">
      <c r="A11" s="70"/>
      <c r="B11" s="43"/>
      <c r="C11" s="399"/>
      <c r="D11" s="44"/>
      <c r="E11" s="44"/>
      <c r="F11" s="44"/>
      <c r="G11" s="46"/>
      <c r="H11" s="46"/>
      <c r="I11" s="46"/>
      <c r="J11" s="44"/>
      <c r="K11" s="191"/>
      <c r="L11" s="191"/>
      <c r="M11" s="191"/>
      <c r="N11" s="44"/>
      <c r="O11" s="44"/>
      <c r="P11" s="44"/>
      <c r="Q11" s="153"/>
      <c r="R11" s="191"/>
      <c r="S11" s="191"/>
      <c r="T11" s="191"/>
      <c r="U11" s="191"/>
      <c r="V11" s="44"/>
      <c r="W11" s="44"/>
      <c r="X11" s="191"/>
      <c r="Y11" s="191"/>
      <c r="Z11" s="191"/>
      <c r="AA11" s="191"/>
      <c r="AB11" s="158"/>
      <c r="AC11" s="158"/>
      <c r="AD11" s="147"/>
      <c r="AE11" s="147"/>
      <c r="AF11" s="44"/>
      <c r="AG11" s="147"/>
      <c r="AH11" s="147"/>
      <c r="AI11" s="147"/>
      <c r="AJ11" s="191"/>
      <c r="AK11" s="191"/>
      <c r="AL11" s="147"/>
      <c r="AM11" s="191"/>
      <c r="AN11" s="191"/>
      <c r="AO11" s="147"/>
      <c r="AP11" s="147"/>
      <c r="AQ11" s="147"/>
      <c r="AR11" s="147"/>
      <c r="AS11" s="44"/>
      <c r="AT11" s="392"/>
      <c r="AU11" s="356" t="s">
        <v>1384</v>
      </c>
      <c r="AV11" s="577" t="e">
        <f>CONCATENATE("Validar funcionalidad Reasignar Casos con los valores",IF(C11=1,$C$3," "),"",IF(C11=1,$C$4," "),"",IF(#REF!=1,#REF!,""),"",IF(#REF!=1,#REF!,""),"",IF(E11=1,$E$3,""),"",IF(E11=1,$E$4,"")," ",IF(H11=1,$H$3,"")," ",IF(H11=1,$H$4,"")," ",IF(K11=1,$K$3,"")," ",IF(K11=1,$K$4,"")," ",IF(R11=1,$R$3,"")," ",IF(R11=1,$R$4,"")," ",IF(T11=1,$T$3,"")," ",IF(T11=1,$T$4,"")," ",IF(U11=1,$U$4,""),"",IF(X11=1,$X$3,"")," ",IF(X11=1,$X$4,"")," ",IF(Y11=1,$Y$4,""),"",IF(Z11=1,$Z$3,"")," ",IF(Z11=1,$Z$4,""),"",IF(AA11=1,$Z$3,"")," ",IF(AA11=1,$AA$4,"")," ",IF(AD11=1,$AD$3,"")," ",IF(AF11=1,$AF$3,""),"",IF(AH11=1,$AH$3,"")," ",IF(AH11=1,$AH$4,""),"",IF(AI11=1,$AH$3,"")," ",IF(AI11=1,$AI$4,""),"",IF(AJ11=1,$AJ$4,"")," ",IF(AK11=1,$AK$4,"")," ",IF(AN11=1,$AN$3,""),"",IF(AN11=1,$AN$4,"")," ",IF(AP11=1,$AP$3,"")," ",IF(AP11=1,$AP$4,"")," ",IF(AQ11=1,$AP$3,"")," ",IF(AQ11=1,$AQ$4,"")," Al ",IF(AR11=1,$AR$3,"")," ",IF(AR11=1,$AR$4,"")," ",IF(AS11=1,$AR$3,"")," ",IF(AS11=1,$AS$4,"")," ",IF(AT11=1,$AT$4,""),"y demás valores por defecto, en Todos y en blanco")</f>
        <v>#REF!</v>
      </c>
      <c r="AW11" s="357"/>
      <c r="AX11" s="357" t="s">
        <v>1079</v>
      </c>
    </row>
    <row r="12" spans="1:50" s="188" customFormat="1" x14ac:dyDescent="0.25">
      <c r="A12" s="70"/>
      <c r="B12" s="43"/>
      <c r="C12" s="399"/>
      <c r="D12" s="44"/>
      <c r="E12" s="44"/>
      <c r="F12" s="44"/>
      <c r="G12" s="46"/>
      <c r="H12" s="46"/>
      <c r="I12" s="46"/>
      <c r="J12" s="44"/>
      <c r="K12" s="191"/>
      <c r="L12" s="191"/>
      <c r="M12" s="191"/>
      <c r="N12" s="44"/>
      <c r="O12" s="44"/>
      <c r="P12" s="44"/>
      <c r="Q12" s="153"/>
      <c r="R12" s="191"/>
      <c r="S12" s="191"/>
      <c r="T12" s="191"/>
      <c r="U12" s="191"/>
      <c r="V12" s="44"/>
      <c r="W12" s="44"/>
      <c r="X12" s="191"/>
      <c r="Y12" s="191"/>
      <c r="Z12" s="191"/>
      <c r="AA12" s="191"/>
      <c r="AB12" s="158"/>
      <c r="AC12" s="158"/>
      <c r="AD12" s="147"/>
      <c r="AE12" s="147"/>
      <c r="AF12" s="44"/>
      <c r="AG12" s="147"/>
      <c r="AH12" s="147"/>
      <c r="AI12" s="147"/>
      <c r="AJ12" s="191"/>
      <c r="AK12" s="191"/>
      <c r="AL12" s="147"/>
      <c r="AM12" s="191"/>
      <c r="AN12" s="191"/>
      <c r="AO12" s="147"/>
      <c r="AP12" s="147"/>
      <c r="AQ12" s="147"/>
      <c r="AR12" s="147"/>
      <c r="AS12" s="44"/>
      <c r="AT12" s="392"/>
      <c r="AU12" s="356" t="s">
        <v>1385</v>
      </c>
      <c r="AV12" s="577" t="e">
        <f>CONCATENATE("Validar funcionalidad Reasignar Casos con los valores",IF(C12=1,$C$3," "),"",IF(C12=1,$C$4," "),"",IF(#REF!=1,#REF!,""),"",IF(#REF!=1,#REF!,""),"",IF(E12=1,$E$3,""),"",IF(E12=1,$E$4,"")," ",IF(H12=1,$H$3,"")," ",IF(H12=1,$H$4,"")," ",IF(K12=1,$K$3,"")," ",IF(K12=1,$K$4,"")," ",IF(R12=1,$R$3,"")," ",IF(R12=1,$R$4,"")," ",IF(T12=1,$T$3,"")," ",IF(T12=1,$T$4,"")," ",IF(U12=1,$U$4,""),"",IF(X12=1,$X$3,"")," ",IF(X12=1,$X$4,"")," ",IF(Y12=1,$Y$4,""),"",IF(Z12=1,$Z$3,"")," ",IF(Z12=1,$Z$4,""),"",IF(AA12=1,$Z$3,"")," ",IF(AA12=1,$AA$4,"")," ",IF(AD12=1,$AD$3,"")," ",IF(AF12=1,$AF$3,""),"",IF(AH12=1,$AH$3,"")," ",IF(AH12=1,$AH$4,""),"",IF(AI12=1,$AH$3,"")," ",IF(AI12=1,$AI$4,""),"",IF(AJ12=1,$AJ$4,"")," ",IF(AK12=1,$AK$4,"")," ",IF(AN12=1,$AN$3,""),"",IF(AN12=1,$AN$4,"")," ",IF(AP12=1,$AP$3,"")," ",IF(AP12=1,$AP$4,"")," ",IF(AQ12=1,$AP$3,"")," ",IF(AQ12=1,$AQ$4,"")," Al ",IF(AR12=1,$AR$3,"")," ",IF(AR12=1,$AR$4,"")," ",IF(AS12=1,$AR$3,"")," ",IF(AS12=1,$AS$4,"")," ",IF(AT12=1,$AT$4,""),"y demás valores por defecto, en Todos y en blanco")</f>
        <v>#REF!</v>
      </c>
      <c r="AW12" s="357"/>
      <c r="AX12" s="357" t="s">
        <v>1095</v>
      </c>
    </row>
    <row r="13" spans="1:50" s="188" customFormat="1" x14ac:dyDescent="0.25">
      <c r="A13" s="70"/>
      <c r="B13" s="43"/>
      <c r="C13" s="399"/>
      <c r="D13" s="44"/>
      <c r="E13" s="44"/>
      <c r="F13" s="44"/>
      <c r="G13" s="46"/>
      <c r="H13" s="46"/>
      <c r="I13" s="46"/>
      <c r="J13" s="44"/>
      <c r="K13" s="191"/>
      <c r="L13" s="191"/>
      <c r="M13" s="191"/>
      <c r="N13" s="44"/>
      <c r="O13" s="44"/>
      <c r="P13" s="44"/>
      <c r="Q13" s="153"/>
      <c r="R13" s="191"/>
      <c r="S13" s="191"/>
      <c r="T13" s="191"/>
      <c r="U13" s="191"/>
      <c r="V13" s="44"/>
      <c r="W13" s="44"/>
      <c r="X13" s="191"/>
      <c r="Y13" s="191"/>
      <c r="Z13" s="191"/>
      <c r="AA13" s="191"/>
      <c r="AB13" s="158"/>
      <c r="AC13" s="158"/>
      <c r="AD13" s="147"/>
      <c r="AE13" s="147"/>
      <c r="AF13" s="44"/>
      <c r="AG13" s="147"/>
      <c r="AH13" s="147"/>
      <c r="AI13" s="147"/>
      <c r="AJ13" s="191"/>
      <c r="AK13" s="191"/>
      <c r="AL13" s="147"/>
      <c r="AM13" s="191"/>
      <c r="AN13" s="191"/>
      <c r="AO13" s="147"/>
      <c r="AP13" s="147"/>
      <c r="AQ13" s="147"/>
      <c r="AR13" s="147"/>
      <c r="AS13" s="44"/>
      <c r="AT13" s="392"/>
      <c r="AU13" s="356" t="s">
        <v>1386</v>
      </c>
      <c r="AV13" s="577" t="e">
        <f>CONCATENATE("Validar funcionalidad Reasignar Casos con los valores",IF(C13=1,$C$3," "),"",IF(C13=1,$C$4," "),"",IF(#REF!=1,#REF!,""),"",IF(#REF!=1,#REF!,""),"",IF(E13=1,$E$3,""),"",IF(E13=1,$E$4,"")," ",IF(H13=1,$H$3,"")," ",IF(H13=1,$H$4,"")," ",IF(K13=1,$K$3,"")," ",IF(K13=1,$K$4,"")," ",IF(R13=1,$R$3,"")," ",IF(R13=1,$R$4,"")," ",IF(T13=1,$T$3,"")," ",IF(T13=1,$T$4,"")," ",IF(U13=1,$U$4,""),"",IF(X13=1,$X$3,"")," ",IF(X13=1,$X$4,"")," ",IF(Y13=1,$Y$4,""),"",IF(Z13=1,$Z$3,"")," ",IF(Z13=1,$Z$4,""),"",IF(AA13=1,$Z$3,"")," ",IF(AA13=1,$AA$4,"")," ",IF(AD13=1,$AD$3,"")," ",IF(AF13=1,$AF$3,""),"",IF(AH13=1,$AH$3,"")," ",IF(AH13=1,$AH$4,""),"",IF(AI13=1,$AH$3,"")," ",IF(AI13=1,$AI$4,""),"",IF(AJ13=1,$AJ$4,"")," ",IF(AK13=1,$AK$4,"")," ",IF(AN13=1,$AN$3,""),"",IF(AN13=1,$AN$4,"")," ",IF(AP13=1,$AP$3,"")," ",IF(AP13=1,$AP$4,"")," ",IF(AQ13=1,$AP$3,"")," ",IF(AQ13=1,$AQ$4,"")," Al ",IF(AR13=1,$AR$3,"")," ",IF(AR13=1,$AR$4,"")," ",IF(AS13=1,$AR$3,"")," ",IF(AS13=1,$AS$4,"")," ",IF(AT13=1,$AT$4,""),"y demás valores por defecto, en Todos y en blanco")</f>
        <v>#REF!</v>
      </c>
      <c r="AW13" s="357"/>
      <c r="AX13" s="357"/>
    </row>
    <row r="14" spans="1:50" s="188" customFormat="1" x14ac:dyDescent="0.25">
      <c r="A14" s="70"/>
      <c r="B14" s="43"/>
      <c r="C14" s="399"/>
      <c r="D14" s="44"/>
      <c r="E14" s="44"/>
      <c r="F14" s="44"/>
      <c r="G14" s="46"/>
      <c r="H14" s="46"/>
      <c r="I14" s="46"/>
      <c r="J14" s="44"/>
      <c r="K14" s="191"/>
      <c r="L14" s="191"/>
      <c r="M14" s="191"/>
      <c r="N14" s="44"/>
      <c r="O14" s="44"/>
      <c r="P14" s="44"/>
      <c r="Q14" s="153"/>
      <c r="R14" s="191"/>
      <c r="S14" s="191"/>
      <c r="T14" s="191"/>
      <c r="U14" s="191"/>
      <c r="V14" s="44"/>
      <c r="W14" s="44"/>
      <c r="X14" s="191"/>
      <c r="Y14" s="191"/>
      <c r="Z14" s="191"/>
      <c r="AA14" s="191"/>
      <c r="AB14" s="158"/>
      <c r="AC14" s="158"/>
      <c r="AD14" s="147"/>
      <c r="AE14" s="147"/>
      <c r="AF14" s="44"/>
      <c r="AG14" s="147"/>
      <c r="AH14" s="147"/>
      <c r="AI14" s="147"/>
      <c r="AJ14" s="191"/>
      <c r="AK14" s="191"/>
      <c r="AL14" s="147"/>
      <c r="AM14" s="191"/>
      <c r="AN14" s="191"/>
      <c r="AO14" s="147"/>
      <c r="AP14" s="147"/>
      <c r="AQ14" s="147"/>
      <c r="AR14" s="147"/>
      <c r="AS14" s="44"/>
      <c r="AT14" s="392"/>
      <c r="AU14" s="356" t="s">
        <v>1387</v>
      </c>
      <c r="AV14" s="577" t="e">
        <f>CONCATENATE("Validar funcionalidad Reasignar Casos con los valores",IF(C14=1,$C$3," "),"",IF(C14=1,$C$4," "),"",IF(#REF!=1,#REF!,""),"",IF(#REF!=1,#REF!,""),"",IF(E14=1,$E$3,""),"",IF(E14=1,$E$4,"")," ",IF(H14=1,$H$3,"")," ",IF(H14=1,$H$4,"")," ",IF(K14=1,$K$3,"")," ",IF(K14=1,$K$4,"")," ",IF(R14=1,$R$3,"")," ",IF(R14=1,$R$4,"")," ",IF(T14=1,$T$3,"")," ",IF(T14=1,$T$4,"")," ",IF(U14=1,$U$4,""),"",IF(X14=1,$X$3,"")," ",IF(X14=1,$X$4,"")," ",IF(Y14=1,$Y$4,""),"",IF(Z14=1,$Z$3,"")," ",IF(Z14=1,$Z$4,""),"",IF(AA14=1,$Z$3,"")," ",IF(AA14=1,$AA$4,"")," ",IF(AD14=1,$AD$3,"")," ",IF(AF14=1,$AF$3,""),"",IF(AH14=1,$AH$3,"")," ",IF(AH14=1,$AH$4,""),"",IF(AI14=1,$AH$3,"")," ",IF(AI14=1,$AI$4,""),"",IF(AJ14=1,$AJ$4,"")," ",IF(AK14=1,$AK$4,"")," ",IF(AN14=1,$AN$3,""),"",IF(AN14=1,$AN$4,"")," ",IF(AP14=1,$AP$3,"")," ",IF(AP14=1,$AP$4,"")," ",IF(AQ14=1,$AP$3,"")," ",IF(AQ14=1,$AQ$4,"")," Al ",IF(AR14=1,$AR$3,"")," ",IF(AR14=1,$AR$4,"")," ",IF(AS14=1,$AR$3,"")," ",IF(AS14=1,$AS$4,"")," ",IF(AT14=1,$AT$4,""),"y demás valores por defecto, en Todos y en blanco")</f>
        <v>#REF!</v>
      </c>
      <c r="AW14" s="357"/>
      <c r="AX14" s="357"/>
    </row>
    <row r="15" spans="1:50" s="188" customFormat="1" x14ac:dyDescent="0.25">
      <c r="A15" s="70"/>
      <c r="B15" s="43"/>
      <c r="C15" s="399"/>
      <c r="D15" s="44"/>
      <c r="E15" s="44"/>
      <c r="F15" s="44"/>
      <c r="G15" s="46"/>
      <c r="H15" s="46"/>
      <c r="I15" s="46"/>
      <c r="J15" s="44"/>
      <c r="K15" s="191"/>
      <c r="L15" s="191"/>
      <c r="M15" s="191"/>
      <c r="N15" s="44"/>
      <c r="O15" s="44"/>
      <c r="P15" s="44"/>
      <c r="Q15" s="153"/>
      <c r="R15" s="191"/>
      <c r="S15" s="191"/>
      <c r="T15" s="191"/>
      <c r="U15" s="191"/>
      <c r="V15" s="44"/>
      <c r="W15" s="44"/>
      <c r="X15" s="191"/>
      <c r="Y15" s="191"/>
      <c r="Z15" s="191"/>
      <c r="AA15" s="191"/>
      <c r="AB15" s="158"/>
      <c r="AC15" s="158"/>
      <c r="AD15" s="147"/>
      <c r="AE15" s="147"/>
      <c r="AF15" s="44"/>
      <c r="AG15" s="147"/>
      <c r="AH15" s="147"/>
      <c r="AI15" s="147"/>
      <c r="AJ15" s="191"/>
      <c r="AK15" s="191"/>
      <c r="AL15" s="147"/>
      <c r="AM15" s="191"/>
      <c r="AN15" s="191"/>
      <c r="AO15" s="147"/>
      <c r="AP15" s="147"/>
      <c r="AQ15" s="147"/>
      <c r="AR15" s="147"/>
      <c r="AS15" s="44"/>
      <c r="AT15" s="392"/>
      <c r="AU15" s="356" t="s">
        <v>1388</v>
      </c>
      <c r="AV15" s="577" t="e">
        <f>CONCATENATE("Validar funcionalidad Reasignar Casos con los valores",IF(C15=1,$C$3," "),"",IF(C15=1,$C$4," "),"",IF(#REF!=1,#REF!,""),"",IF(#REF!=1,#REF!,""),"",IF(E15=1,$E$3,""),"",IF(E15=1,$E$4,"")," ",IF(H15=1,$H$3,"")," ",IF(H15=1,$H$4,"")," ",IF(K15=1,$K$3,"")," ",IF(K15=1,$K$4,"")," ",IF(R15=1,$R$3,"")," ",IF(R15=1,$R$4,"")," ",IF(T15=1,$T$3,"")," ",IF(T15=1,$T$4,"")," ",IF(U15=1,$U$4,""),"",IF(X15=1,$X$3,"")," ",IF(X15=1,$X$4,"")," ",IF(Y15=1,$Y$4,""),"",IF(Z15=1,$Z$3,"")," ",IF(Z15=1,$Z$4,""),"",IF(AA15=1,$Z$3,"")," ",IF(AA15=1,$AA$4,"")," ",IF(AD15=1,$AD$3,"")," ",IF(AF15=1,$AF$3,""),"",IF(AH15=1,$AH$3,"")," ",IF(AH15=1,$AH$4,""),"",IF(AI15=1,$AH$3,""),"",IF(AI15=1,$AI$4,""),"",IF(AJ15=1,$AJ$4,""),"",IF(AK15=1,$AK$4,""),"",IF(AN15=1,$AN$3,""),"",IF(AN15=1,$AN$4,""),"",IF(AP15=1,$AP$3,"")," ",IF(AP15=1,$AP$4,"")," ",IF(AQ15=1,$AP$3,"")," ",IF(AQ15=1,$AQ$4,"")," Al ",IF(AR15=1,$AR$3,"")," ",IF(AR15=1,$AR$4,"")," ",IF(AS15=1,$AR$3,"")," ",IF(AS15=1,$AS$4,"")," ",IF(AT15=1,$AT$4,""),"y demás valores por defecto, en Todos y en blanco")</f>
        <v>#REF!</v>
      </c>
      <c r="AW15" s="357"/>
      <c r="AX15" s="357"/>
    </row>
    <row r="16" spans="1:50" s="188" customFormat="1" x14ac:dyDescent="0.25">
      <c r="A16" s="70"/>
      <c r="B16" s="43"/>
      <c r="C16" s="399"/>
      <c r="D16" s="44"/>
      <c r="E16" s="44"/>
      <c r="F16" s="44"/>
      <c r="G16" s="46"/>
      <c r="H16" s="46"/>
      <c r="I16" s="46"/>
      <c r="J16" s="44"/>
      <c r="K16" s="191"/>
      <c r="L16" s="191"/>
      <c r="M16" s="191"/>
      <c r="N16" s="44"/>
      <c r="O16" s="44"/>
      <c r="P16" s="44"/>
      <c r="Q16" s="48"/>
      <c r="R16" s="191"/>
      <c r="S16" s="191"/>
      <c r="T16" s="191"/>
      <c r="U16" s="191"/>
      <c r="V16" s="44"/>
      <c r="W16" s="44"/>
      <c r="X16" s="191"/>
      <c r="Y16" s="191"/>
      <c r="Z16" s="191"/>
      <c r="AA16" s="191"/>
      <c r="AB16" s="158"/>
      <c r="AC16" s="158"/>
      <c r="AD16" s="147"/>
      <c r="AE16" s="147"/>
      <c r="AF16" s="44"/>
      <c r="AG16" s="44"/>
      <c r="AH16" s="44"/>
      <c r="AI16" s="44"/>
      <c r="AJ16" s="191"/>
      <c r="AK16" s="191"/>
      <c r="AL16" s="191"/>
      <c r="AM16" s="191"/>
      <c r="AN16" s="191"/>
      <c r="AO16" s="191"/>
      <c r="AP16" s="191"/>
      <c r="AQ16" s="191"/>
      <c r="AR16" s="191"/>
      <c r="AS16" s="44"/>
      <c r="AT16" s="392"/>
      <c r="AU16" s="356" t="s">
        <v>1342</v>
      </c>
      <c r="AV16" s="577" t="e">
        <f>CONCATENATE("Validar funcionalidad Reasignar Casos con los valores",IF(C16=1,$C$3," "),"",IF(C16=1,$C$4,""),"",IF(#REF!=1,#REF!,""),"",IF(#REF!=1,#REF!,""),"",IF(E16=1,$E$3,""),"",IF(E16=1,$E$4,"")," ",IF(H16=1,$H$3,""),"",IF(H16=1,$H$4,""),"",IF(K16=1,$K$3,""),"",IF(K16=1,$K$4,""),"",IF(R16=1,$R$3,""),"",IF(R16=1,$R$4,""),"",IF(T16=1,$T$3,""),"",IF(T16=1,$T$4,""),"",IF(U16=1,$U$4,""),"",IF(X16=1,$X$3,""),"",IF(X16=1,$X$4,""),"",IF(Y16=1,$Y$4,""),"",IF(Z16=1,$Z$3,""),"",IF(Z16=1,$Z$4,""),"",IF(AA16=1,$Z$3,""),"",IF(AA16=1,$AA$4,""),"",IF(AD16=1,$AD$3,""),"",IF(AF16=1,$AF$3,""),"",IF(AH16=1,$AH$3,""),"",IF(AH16=1,$AH$4,""),"",IF(AI16=1,$AH$3,""),"",IF(AI16=1,$AI$4,""),"",IF(AJ16=1,$AJ$4,"")," ",IF(AK16=1,$AK$4,"")," ",IF(AN16=1,$AN$3,""),"",IF(AN16=1,$AN$4,""),"",IF(AP16=1,$AP$3,"")," ",IF(AP16=1,$AP$4,""),"",IF(AQ16=1,$AP$3,""),"",IF(AQ16=1,$AQ$4,""),"",IF(AR16=1,$AR$3,""),"",IF(AR16=1,$AR$4,"")," ",IF(AS16=1,$AR$3,"")," ",IF(AS16=1,$AS$4,"")," ",IF(AT16=1,$AT$4,"")," con número de operación válido ",Q16," y demás valores por defecto, en Todos y en blanco")</f>
        <v>#REF!</v>
      </c>
      <c r="AW16" s="357"/>
      <c r="AX16" s="357" t="s">
        <v>1096</v>
      </c>
    </row>
    <row r="17" spans="1:50" s="188" customFormat="1" x14ac:dyDescent="0.25">
      <c r="A17" s="70"/>
      <c r="B17" s="43"/>
      <c r="C17" s="399"/>
      <c r="D17" s="44"/>
      <c r="E17" s="44"/>
      <c r="F17" s="44"/>
      <c r="G17" s="46"/>
      <c r="H17" s="46"/>
      <c r="I17" s="46"/>
      <c r="J17" s="44"/>
      <c r="K17" s="191"/>
      <c r="L17" s="191"/>
      <c r="M17" s="191"/>
      <c r="N17" s="44"/>
      <c r="O17" s="44"/>
      <c r="P17" s="44"/>
      <c r="Q17" s="48"/>
      <c r="R17" s="191"/>
      <c r="S17" s="191"/>
      <c r="T17" s="191"/>
      <c r="U17" s="191"/>
      <c r="V17" s="44"/>
      <c r="W17" s="44"/>
      <c r="X17" s="191"/>
      <c r="Y17" s="191"/>
      <c r="Z17" s="191"/>
      <c r="AA17" s="191"/>
      <c r="AB17" s="193"/>
      <c r="AC17" s="193"/>
      <c r="AD17" s="147"/>
      <c r="AE17" s="147"/>
      <c r="AF17" s="44"/>
      <c r="AG17" s="44"/>
      <c r="AH17" s="44"/>
      <c r="AI17" s="44"/>
      <c r="AJ17" s="191"/>
      <c r="AK17" s="191"/>
      <c r="AL17" s="191"/>
      <c r="AM17" s="191"/>
      <c r="AN17" s="191"/>
      <c r="AO17" s="191"/>
      <c r="AP17" s="191"/>
      <c r="AQ17" s="191"/>
      <c r="AR17" s="191"/>
      <c r="AS17" s="44"/>
      <c r="AT17" s="392"/>
      <c r="AU17" s="356" t="s">
        <v>1343</v>
      </c>
      <c r="AV17" s="577" t="e">
        <f>CONCATENATE("Validar funcionalidad Reasignar Casos con los valores",IF(C17=1,$C$3," "),"",IF(C17=1,$C$4,""),"",IF(#REF!=1,#REF!,""),"",IF(#REF!=1,#REF!,""),"",IF(E17=1,$E$3,""),"",IF(E17=1,$E$4,"")," ",IF(H17=1,$H$3,""),"",IF(H17=1,$H$4,""),"",IF(K17=1,$K$3,""),"",IF(K17=1,$K$4,""),"",IF(R17=1,$R$3,""),"",IF(R17=1,$R$4,""),"",IF(T17=1,$T$3,""),"",IF(T17=1,$T$4,""),"",IF(U17=1,$U$4,""),"",IF(X17=1,$X$3,""),"",IF(X17=1,$X$4,""),"",IF(Y17=1,$Y$4,""),"",IF(Z17=1,$Z$3,"")," ",IF(Z17=1,$Z$4,"")," ",IF(AA17=1,$Z$3,"")," ",IF(AA17=1,$AA$4,"")," Con rango de fecha Desde ",AB17, " Hasta ", AC17," ",IF(AD17=1,$AD$3,""),"",IF(AF17=1,$AF$3,""),"",IF(AH17=1,$AH$3,""),"",IF(AH17=1,$AH$4,""),"",IF(AI17=1,$AH$3,""),"",IF(AI17=1,$AI$4,""),"",IF(AJ17=1,$AJ$4,"")," ",IF(AK17=1,$AK$4,"")," ",IF(AN17=1,$AN$3,""),"",IF(AN17=1,$AN$4,""),"",IF(AP17=1,$AP$3,"")," ",IF(AP17=1,$AP$4,"")," ",IF(AQ17=1,$AP$3,"")," ",IF(AQ17=1,$AQ$4,"")," Al ",IF(AR17=1,$AR$3,""),"",IF(AR17=1,$AR$4,"")," ",IF(AS17=1,$AR$3,"")," ",IF(AS17=1,$AS$4,"")," ",IF(AT17=1,$AR$3,"")," ",IF(AT17=1,$AT$4,"")," y demás valores por defecto, en Todos y en blanco")</f>
        <v>#REF!</v>
      </c>
      <c r="AW17" s="357"/>
      <c r="AX17" s="357" t="s">
        <v>1099</v>
      </c>
    </row>
    <row r="18" spans="1:50" s="188" customFormat="1" x14ac:dyDescent="0.25">
      <c r="A18" s="70"/>
      <c r="B18" s="43"/>
      <c r="C18" s="399"/>
      <c r="D18" s="44"/>
      <c r="E18" s="44"/>
      <c r="F18" s="44"/>
      <c r="G18" s="46"/>
      <c r="H18" s="46"/>
      <c r="I18" s="46"/>
      <c r="J18" s="44"/>
      <c r="K18" s="191"/>
      <c r="L18" s="191"/>
      <c r="M18" s="191"/>
      <c r="N18" s="44"/>
      <c r="O18" s="44"/>
      <c r="P18" s="44"/>
      <c r="Q18" s="48"/>
      <c r="R18" s="191"/>
      <c r="S18" s="191"/>
      <c r="T18" s="191"/>
      <c r="U18" s="191"/>
      <c r="V18" s="44"/>
      <c r="W18" s="44"/>
      <c r="X18" s="191"/>
      <c r="Y18" s="191"/>
      <c r="Z18" s="191"/>
      <c r="AA18" s="191"/>
      <c r="AB18" s="193"/>
      <c r="AC18" s="193"/>
      <c r="AD18" s="147"/>
      <c r="AE18" s="147"/>
      <c r="AF18" s="44"/>
      <c r="AG18" s="44"/>
      <c r="AH18" s="44"/>
      <c r="AI18" s="44"/>
      <c r="AJ18" s="191"/>
      <c r="AK18" s="191"/>
      <c r="AL18" s="191"/>
      <c r="AM18" s="191"/>
      <c r="AN18" s="191"/>
      <c r="AO18" s="191"/>
      <c r="AP18" s="191"/>
      <c r="AQ18" s="191"/>
      <c r="AR18" s="191"/>
      <c r="AS18" s="44"/>
      <c r="AT18" s="392"/>
      <c r="AU18" s="356" t="s">
        <v>1346</v>
      </c>
      <c r="AV18" s="577" t="e">
        <f>CONCATENATE("Validar funcionalidad Reasignar Casos con los valores",IF(C18=1,$C$3," "),"",IF(C18=1,$C$4,""),"",IF(#REF!=1,#REF!,""),"",IF(#REF!=1,#REF!,""),"",IF(E18=1,$E$3,""),"",IF(E18=1,$E$4,"")," ",IF(H18=1,$H$3,""),"",IF(H18=1,$H$4,""),"",IF(K18=1,$K$3,""),"",IF(K18=1,$K$4,""),"",IF(R18=1,$R$3,""),"",IF(R18=1,$R$4,""),"",IF(T18=1,$T$3,""),"",IF(T18=1,$T$4,""),"",IF(U18=1,$U$4,""),"",IF(X18=1,$X$3,""),"",IF(X18=1,$X$4,""),"",IF(Y18=1,$Y$4,""),"",IF(Z18=1,$Z$3,"")," ",IF(Z18=1,$Z$4,"")," ",IF(AA18=1,$Z$3,"")," ",IF(AA18=1,$AA$4,"")," Con rango de fecha Desde ",AB18, " Hasta ", AC18," ",IF(AD18=1,$AD$3,""),"",IF(AF18=1,$AF$3,""),"",IF(AH18=1,$AH$3,""),"",IF(AH18=1,$AH$4,""),"",IF(AI18=1,$AH$3,""),"",IF(AI18=1,$AI$4,""),"",IF(AJ18=1,$AJ$4,""),"",IF(AK18=1,$AK$4,""),"",IF(AN18=1,$AN$3,""),"",IF(AN18=1,$AN$4,""),"",IF(AP18=1,$AP$3,""),"",IF(AP18=1,$AP$4,""),"",IF(AQ18=1,$AP$3,"")," ",IF(AQ18=1,$AQ$4,"")," Al ",IF(AR18=1,$AR$3,""),"",IF(AR18=1,$AR$4,"")," ",IF(AS18=1,$AR$3,""),"",IF(AS18=1,$AS$4,"")," ",IF(AT18=1,$AR$3,"")," ",IF(AT18=1,$AT$4,"")," y demás valores por defecto, en Todos y en blanco")</f>
        <v>#REF!</v>
      </c>
      <c r="AW18" s="357"/>
      <c r="AX18" s="357" t="s">
        <v>1100</v>
      </c>
    </row>
    <row r="19" spans="1:50" s="188" customFormat="1" x14ac:dyDescent="0.25">
      <c r="A19" s="70"/>
      <c r="B19" s="43"/>
      <c r="C19" s="399"/>
      <c r="D19" s="44"/>
      <c r="E19" s="44"/>
      <c r="F19" s="44"/>
      <c r="G19" s="46"/>
      <c r="H19" s="46"/>
      <c r="I19" s="46"/>
      <c r="J19" s="44"/>
      <c r="K19" s="191"/>
      <c r="L19" s="191"/>
      <c r="M19" s="191"/>
      <c r="N19" s="44"/>
      <c r="O19" s="44"/>
      <c r="P19" s="44"/>
      <c r="Q19" s="48"/>
      <c r="R19" s="191"/>
      <c r="S19" s="191"/>
      <c r="T19" s="191"/>
      <c r="U19" s="191"/>
      <c r="V19" s="44"/>
      <c r="W19" s="44"/>
      <c r="X19" s="191"/>
      <c r="Y19" s="191"/>
      <c r="Z19" s="191"/>
      <c r="AA19" s="191"/>
      <c r="AB19" s="193"/>
      <c r="AC19" s="193"/>
      <c r="AD19" s="147"/>
      <c r="AE19" s="147"/>
      <c r="AF19" s="44"/>
      <c r="AG19" s="44"/>
      <c r="AH19" s="44"/>
      <c r="AI19" s="44"/>
      <c r="AJ19" s="191"/>
      <c r="AK19" s="191"/>
      <c r="AL19" s="191"/>
      <c r="AM19" s="565"/>
      <c r="AN19" s="473"/>
      <c r="AO19" s="557"/>
      <c r="AP19" s="557"/>
      <c r="AQ19" s="557"/>
      <c r="AR19" s="557"/>
      <c r="AS19" s="472"/>
      <c r="AT19" s="558"/>
      <c r="AU19" s="356" t="s">
        <v>1344</v>
      </c>
      <c r="AV19" s="577" t="e">
        <f>CONCATENATE("Validar funcionalidad Reasignar Casos con los valores",IF(C19=1,$C$3," "),"",IF(C19=1,$C$4,""),"",IF(#REF!=1,#REF!,""),"",IF(#REF!=1,#REF!,""),"",IF(E19=1,$E$3,""),"",IF(E19=1,$E$4,"")," ",IF(H19=1,$H$3,""),"",IF(H19=1,$H$4,""),"",IF(K19=1,$K$3,""),"",IF(K19=1,$K$4,""),"",IF(R19=1,$R$3,""),"",IF(R19=1,$R$4,""),"",IF(T19=1,$T$3,""),"",IF(T19=1,$T$4,""),"",IF(U19=1,$U$4,""),"",IF(X19=1,$X$3,""),"",IF(X19=1,$X$4,""),"",IF(Y19=1,$Y$4,""),"",IF(Z19=1,$Z$3,"")," ",IF(Z19=1,$Z$4,"")," ",IF(AA19=1,$Z$3,"")," ",IF(AA19=1,$AA$4,"")," Con rango de fecha Desde ",AB19, " Hasta ", AC19," ",IF(AD19=1,$AD$3,""),"",IF(AF19=1,$AF$3,""),"",IF(AH19=1,$AH$3,""),"",IF(AH19=1,$AH$4,""),"",IF(AI19=1,$AH$3,""),"",IF(AI19=1,$AI$4,""),"",IF(AJ19=1,$AJ$4,""),"",IF(AK19=1,$AK$4,""),"Nombre de Cliente ",AM19," ",IF(AN19=1,$AN$3,""),"",IF(AN19=1,$AN$4,""),"",IF(AP19=1,$AP$3,"")," ",IF(AP19=1,$AP$4,"")," ",IF(AQ19=1,$AP$3,"")," ",IF(AQ19=1,$AQ$4,"")," Al ",IF(AR19=1,$AR$3,"")," ",IF(AR19=1,$AR$4,"")," ",IF(AS19=1,$AR$3,""),"",IF(AS19=1,$AS$4,"")," ",IF(AT19=1,$AR$3,"")," ",IF(AT19=1,$AT$4,"")," y demás valores por defecto, en Todos y en blanco")</f>
        <v>#REF!</v>
      </c>
      <c r="AW19" s="357"/>
      <c r="AX19" s="357" t="s">
        <v>1101</v>
      </c>
    </row>
    <row r="20" spans="1:50" s="188" customFormat="1" x14ac:dyDescent="0.25">
      <c r="A20" s="70"/>
      <c r="B20" s="43"/>
      <c r="C20" s="399"/>
      <c r="D20" s="44"/>
      <c r="E20" s="44"/>
      <c r="F20" s="44"/>
      <c r="G20" s="46"/>
      <c r="H20" s="46"/>
      <c r="I20" s="46"/>
      <c r="J20" s="44"/>
      <c r="K20" s="191"/>
      <c r="L20" s="191"/>
      <c r="M20" s="191"/>
      <c r="N20" s="44"/>
      <c r="O20" s="44"/>
      <c r="P20" s="44"/>
      <c r="Q20" s="48"/>
      <c r="R20" s="191"/>
      <c r="S20" s="191"/>
      <c r="T20" s="191"/>
      <c r="U20" s="191"/>
      <c r="V20" s="44"/>
      <c r="W20" s="44"/>
      <c r="X20" s="191"/>
      <c r="Y20" s="191"/>
      <c r="Z20" s="191"/>
      <c r="AA20" s="191"/>
      <c r="AB20" s="193"/>
      <c r="AC20" s="193"/>
      <c r="AD20" s="147"/>
      <c r="AE20" s="147"/>
      <c r="AF20" s="44"/>
      <c r="AG20" s="44"/>
      <c r="AH20" s="44"/>
      <c r="AI20" s="44"/>
      <c r="AJ20" s="191"/>
      <c r="AK20" s="191"/>
      <c r="AL20" s="191"/>
      <c r="AM20" s="566"/>
      <c r="AN20" s="191"/>
      <c r="AO20" s="147"/>
      <c r="AP20" s="147"/>
      <c r="AQ20" s="147"/>
      <c r="AR20" s="147"/>
      <c r="AS20" s="44"/>
      <c r="AT20" s="392"/>
      <c r="AU20" s="356" t="s">
        <v>1345</v>
      </c>
      <c r="AV20" s="577" t="e">
        <f>CONCATENATE("Validar funcionalidad Reasignar Casos con los valores",IF(C20=1,$C$3," "),"",IF(C20=1,$C$4,""),"",IF(#REF!=1,#REF!,""),"",IF(#REF!=1,#REF!,""),"",IF(E20=1,$E$3,""),"",IF(E20=1,$E$4,"")," ",IF(H20=1,$H$3,""),"",IF(H20=1,$H$4,""),"",IF(K20=1,$K$3,""),"",IF(K20=1,$K$4,""),"",IF(R20=1,$R$3,""),"",IF(R20=1,$R$4,""),"",IF(T20=1,$T$3,""),"",IF(T20=1,$T$4,""),"",IF(U20=1,$U$4,""),"",IF(X20=1,$X$3,""),"",IF(X20=1,$X$4,""),"",IF(Y20=1,$Y$4,""),"",IF(Z20=1,$Z$3,"")," ",IF(Z20=1,$Z$4,"")," ",IF(AA20=1,$Z$3,"")," ",IF(AA20=1,$AA$4,"")," Con rango de fecha Desde ",AB20, " Hasta ", AC20," ",IF(AD20=1,$AD$3,""),"",IF(AF20=1,$AF$3,""),"",IF(AH20=1,$AH$3,""),"",IF(AH20=1,$AH$4,""),"",IF(AI20=1,$AH$3,""),"",IF(AI20=1,$AI$4,""),"",IF(AJ20=1,$AJ$4,""),"",IF(AK20=1,$AK$4,""),"Nombre de Cliente ",AM20," ",IF(AN20=1,$AN$3,""),"",IF(AN20=1,$AN$4,""),"",IF(AP20=1,$AP$3,"")," ",IF(AP20=1,$AP$4,"")," ",IF(AQ20=1,$AP$3,"")," ",IF(AQ20=1,$AQ$4,"")," Al ",IF(AR20=1,$AR$3,""),"",IF(AR20=1,$AR$4,""),"",IF(AS20=1,$AR$3,""),"",IF(AS20=1,$AS$4,"")," ",IF(AT20=1,$AR$3,"")," ",IF(AT20=1,$AT$4,"")," y demás valores por defecto, en Todos y en blanco")</f>
        <v>#REF!</v>
      </c>
      <c r="AW20" s="357"/>
      <c r="AX20" s="357" t="s">
        <v>1101</v>
      </c>
    </row>
    <row r="21" spans="1:50" s="188" customFormat="1" x14ac:dyDescent="0.25">
      <c r="A21" s="70"/>
      <c r="B21" s="43"/>
      <c r="C21" s="399"/>
      <c r="D21" s="44"/>
      <c r="E21" s="44"/>
      <c r="F21" s="44"/>
      <c r="G21" s="46"/>
      <c r="H21" s="46"/>
      <c r="I21" s="46"/>
      <c r="J21" s="44"/>
      <c r="K21" s="191"/>
      <c r="L21" s="191"/>
      <c r="M21" s="191"/>
      <c r="N21" s="44"/>
      <c r="O21" s="44"/>
      <c r="P21" s="44"/>
      <c r="Q21" s="48"/>
      <c r="R21" s="191"/>
      <c r="S21" s="191"/>
      <c r="T21" s="191"/>
      <c r="U21" s="191"/>
      <c r="V21" s="44"/>
      <c r="W21" s="44"/>
      <c r="X21" s="191"/>
      <c r="Y21" s="191"/>
      <c r="Z21" s="191"/>
      <c r="AA21" s="191"/>
      <c r="AB21" s="193"/>
      <c r="AC21" s="193"/>
      <c r="AD21" s="147"/>
      <c r="AE21" s="147"/>
      <c r="AF21" s="44"/>
      <c r="AG21" s="44"/>
      <c r="AH21" s="44"/>
      <c r="AI21" s="44"/>
      <c r="AJ21" s="191"/>
      <c r="AK21" s="191"/>
      <c r="AL21" s="191"/>
      <c r="AM21" s="376"/>
      <c r="AN21" s="376"/>
      <c r="AO21" s="377"/>
      <c r="AP21" s="377"/>
      <c r="AQ21" s="377"/>
      <c r="AR21" s="377"/>
      <c r="AS21" s="375"/>
      <c r="AT21" s="539"/>
      <c r="AU21" s="356" t="s">
        <v>1349</v>
      </c>
      <c r="AV21" s="577" t="e">
        <f>CONCATENATE("Validar funcionalidad Reasignar Casos con los valores",IF(C21=1,$C$3," "),"",IF(C21=1,$C$4,""),"",IF(#REF!=1,#REF!,""),"",IF(#REF!=1,#REF!,""),"",IF(E21=1,$E$3,""),"",IF(E21=1,$E$4,"")," ",IF(H21=1,$H$3,""),"",IF(H21=1,$H$4,""),"",IF(K21=1,$K$3,""),"",IF(K21=1,$K$4,""),"",IF(R21=1,$R$3,""),"",IF(R21=1,$R$4,""),"",IF(T21=1,$T$3,""),"",IF(T21=1,$T$4,""),"",IF(U21=1,$U$4,""),"",IF(X21=1,$X$3,""),"",IF(X21=1,$X$4,""),"",IF(Y21=1,$Y$4,""),"",IF(Z21=1,$Z$3,"")," ",IF(Z21=1,$Z$4,"")," ",IF(AA21=1,$Z$3,"")," ",IF(AA21=1,$AA$4,"")," ",IF(AD21=1,$AD$3,""),"",IF(AF21=1,$AF$3,""),"",IF(AH21=1,$AH$3,""),"",IF(AH21=1,$AH$4,""),"",IF(AI21=1,$AH$3,""),"",IF(AI21=1,$AI$4,""),"",IF(AJ21=1,$AJ$4,""),"",IF(AK21=1,$AK$4,"")," ",IF(AN21=1,$AN$3,"")," ",IF(AN21=1,$AN$4,"")," ",IF(AP21=1,$AP$3,"")," ",IF(AP21=1,$AP$4,"")," ",IF(AQ21=1,$AP$3,"")," ",IF(AQ21=1,$AQ$4,"")," Al ",IF(AR21=1,$AR$3,""),"",IF(AR21=1,$AR$4,""),"",IF(AS21=1,$AR$3,""),"",IF(AS21=1,$AS$4,"")," ",IF(AT21=1,$AR$3,"")," ",IF(AT21=1,$AT$4,"")," y demás valores por defecto, en Todos y en blanco")</f>
        <v>#REF!</v>
      </c>
      <c r="AW21" s="357"/>
      <c r="AX21" s="357"/>
    </row>
    <row r="22" spans="1:50" s="188" customFormat="1" ht="15.75" thickBot="1" x14ac:dyDescent="0.3">
      <c r="A22" s="70"/>
      <c r="B22" s="43"/>
      <c r="C22" s="559"/>
      <c r="D22" s="82"/>
      <c r="E22" s="82"/>
      <c r="F22" s="82"/>
      <c r="G22" s="560"/>
      <c r="H22" s="560"/>
      <c r="I22" s="560"/>
      <c r="J22" s="82"/>
      <c r="K22" s="80"/>
      <c r="L22" s="80"/>
      <c r="M22" s="80"/>
      <c r="N22" s="82"/>
      <c r="O22" s="82"/>
      <c r="P22" s="82"/>
      <c r="Q22" s="561"/>
      <c r="R22" s="80"/>
      <c r="S22" s="80"/>
      <c r="T22" s="80"/>
      <c r="U22" s="80"/>
      <c r="V22" s="82"/>
      <c r="W22" s="82"/>
      <c r="X22" s="80"/>
      <c r="Y22" s="80"/>
      <c r="Z22" s="80"/>
      <c r="AA22" s="80"/>
      <c r="AB22" s="562"/>
      <c r="AC22" s="562"/>
      <c r="AD22" s="563"/>
      <c r="AE22" s="563"/>
      <c r="AF22" s="82"/>
      <c r="AG22" s="82"/>
      <c r="AH22" s="82"/>
      <c r="AI22" s="82"/>
      <c r="AJ22" s="80"/>
      <c r="AK22" s="80"/>
      <c r="AL22" s="80"/>
      <c r="AM22" s="80"/>
      <c r="AN22" s="80"/>
      <c r="AO22" s="563"/>
      <c r="AP22" s="563"/>
      <c r="AQ22" s="563"/>
      <c r="AR22" s="563"/>
      <c r="AS22" s="82"/>
      <c r="AT22" s="564"/>
      <c r="AU22" s="356" t="s">
        <v>1348</v>
      </c>
      <c r="AV22" s="577" t="e">
        <f>CONCATENATE("Validar funcionalidad Reasignar Casos con los valores",IF(C22=1,$C$3," "),"",IF(C22=1,$C$4,""),"",IF(#REF!=1,#REF!,""),"",IF(#REF!=1,#REF!,""),"",IF(E22=1,$E$3,""),"",IF(E22=1,$E$4,"")," ",IF(H22=1,$H$3,""),"",IF(H22=1,$H$4,""),"",IF(K22=1,$K$3,""),"",IF(K22=1,$K$4,""),"",IF(R22=1,$R$3,""),"",IF(R22=1,$R$4,""),"",IF(T22=1,$T$3,""),"",IF(T22=1,$T$4,""),"",IF(U22=1,$U$4,""),"",IF(X22=1,$X$3,""),"",IF(X22=1,$X$4,""),"",IF(Y22=1,$Y$4,""),"",IF(Z22=1,$Z$3,"")," ",IF(Z22=1,$Z$4,"")," ",IF(AA22=1,$Z$3,"")," ",IF(AA22=1,$AA$4,"")," ",IF(AD22=1,$AD$3,""),"",IF(AF22=1,$AF$3,""),"",IF(AH22=1,$AH$3,""),"",IF(AH22=1,$AH$4,""),"",IF(AI22=1,$AH$3,""),"",IF(AI22=1,$AI$4,""),"",IF(AJ22=1,$AJ$4,""),"",IF(AK22=1,$AK$4,"")," ",IF(AN22=1,$AN$3,"")," ",IF(AN22=1,$AN$4,"")," ",IF(AP22=1,$AP$3,"")," ",IF(AP22=1,$AP$4,"")," ",IF(AQ22=1,$AP$3,"")," ",IF(AQ22=1,$AQ$4,"")," Al ",IF(AR22=1,$AR$3,""),"",IF(AR22=1,$AR$4,""),"",IF(AS22=1,$AR$3,""),"",IF(AS22=1,$AS$4,"")," ",IF(AT22=1,$AR$3,"")," ",IF(AT22=1,$AT$4,"")," y demás valores por defecto, en Todos y en blanco")</f>
        <v>#REF!</v>
      </c>
      <c r="AW22" s="357"/>
      <c r="AX22" s="357" t="s">
        <v>1101</v>
      </c>
    </row>
    <row r="23" spans="1:50" s="188" customFormat="1" ht="15.75" thickTop="1" x14ac:dyDescent="0.25">
      <c r="A23" s="70"/>
      <c r="B23" s="43"/>
      <c r="C23" s="540"/>
      <c r="D23" s="75"/>
      <c r="E23" s="75"/>
      <c r="F23" s="75"/>
      <c r="G23" s="541"/>
      <c r="H23" s="541"/>
      <c r="I23" s="541"/>
      <c r="J23" s="75"/>
      <c r="K23" s="73"/>
      <c r="L23" s="73"/>
      <c r="M23" s="73"/>
      <c r="N23" s="75"/>
      <c r="O23" s="75"/>
      <c r="P23" s="75"/>
      <c r="Q23" s="542"/>
      <c r="R23" s="73"/>
      <c r="S23" s="73"/>
      <c r="T23" s="73"/>
      <c r="U23" s="73"/>
      <c r="V23" s="75"/>
      <c r="W23" s="75"/>
      <c r="X23" s="73"/>
      <c r="Y23" s="73"/>
      <c r="Z23" s="73"/>
      <c r="AA23" s="73"/>
      <c r="AB23" s="544"/>
      <c r="AC23" s="544"/>
      <c r="AD23" s="413"/>
      <c r="AE23" s="413"/>
      <c r="AF23" s="75"/>
      <c r="AG23" s="413"/>
      <c r="AH23" s="413"/>
      <c r="AI23" s="413"/>
      <c r="AJ23" s="73"/>
      <c r="AK23" s="73"/>
      <c r="AL23" s="73"/>
      <c r="AM23" s="73"/>
      <c r="AN23" s="73"/>
      <c r="AO23" s="73"/>
      <c r="AP23" s="73"/>
      <c r="AQ23" s="73"/>
      <c r="AR23" s="73"/>
      <c r="AS23" s="75"/>
      <c r="AT23" s="414"/>
      <c r="AU23" s="356" t="s">
        <v>1354</v>
      </c>
      <c r="AV23" s="357" t="s">
        <v>1391</v>
      </c>
      <c r="AW23" s="357"/>
      <c r="AX23" s="357" t="s">
        <v>1394</v>
      </c>
    </row>
    <row r="24" spans="1:50" s="188" customFormat="1" x14ac:dyDescent="0.25">
      <c r="A24" s="70"/>
      <c r="B24" s="43"/>
      <c r="C24" s="399"/>
      <c r="D24" s="44"/>
      <c r="E24" s="44"/>
      <c r="F24" s="44"/>
      <c r="G24" s="46"/>
      <c r="H24" s="46"/>
      <c r="I24" s="46"/>
      <c r="J24" s="44"/>
      <c r="K24" s="191"/>
      <c r="L24" s="191"/>
      <c r="M24" s="191"/>
      <c r="N24" s="44"/>
      <c r="O24" s="44"/>
      <c r="P24" s="44"/>
      <c r="Q24" s="153"/>
      <c r="R24" s="191"/>
      <c r="S24" s="191"/>
      <c r="T24" s="191"/>
      <c r="U24" s="191"/>
      <c r="V24" s="44"/>
      <c r="W24" s="44"/>
      <c r="X24" s="191"/>
      <c r="Y24" s="191"/>
      <c r="Z24" s="191"/>
      <c r="AA24" s="191"/>
      <c r="AB24" s="158"/>
      <c r="AC24" s="158"/>
      <c r="AD24" s="147"/>
      <c r="AE24" s="147"/>
      <c r="AF24" s="44"/>
      <c r="AG24" s="147"/>
      <c r="AH24" s="147"/>
      <c r="AI24" s="147"/>
      <c r="AJ24" s="191"/>
      <c r="AK24" s="191"/>
      <c r="AL24" s="147"/>
      <c r="AM24" s="566"/>
      <c r="AN24" s="191"/>
      <c r="AO24" s="147"/>
      <c r="AP24" s="147"/>
      <c r="AQ24" s="147"/>
      <c r="AR24" s="147"/>
      <c r="AS24" s="44"/>
      <c r="AT24" s="392"/>
      <c r="AU24" s="356" t="s">
        <v>1355</v>
      </c>
      <c r="AV24" s="357" t="s">
        <v>1392</v>
      </c>
      <c r="AW24" s="357"/>
      <c r="AX24" s="357" t="s">
        <v>1394</v>
      </c>
    </row>
    <row r="25" spans="1:50" s="188" customFormat="1" x14ac:dyDescent="0.25">
      <c r="A25" s="70"/>
      <c r="B25" s="43"/>
      <c r="C25" s="399"/>
      <c r="D25" s="44"/>
      <c r="E25" s="44"/>
      <c r="F25" s="44"/>
      <c r="G25" s="46"/>
      <c r="H25" s="46"/>
      <c r="I25" s="46"/>
      <c r="J25" s="44"/>
      <c r="K25" s="191"/>
      <c r="L25" s="191"/>
      <c r="M25" s="191"/>
      <c r="N25" s="44"/>
      <c r="O25" s="44"/>
      <c r="P25" s="44"/>
      <c r="Q25" s="153"/>
      <c r="R25" s="191"/>
      <c r="S25" s="191"/>
      <c r="T25" s="191"/>
      <c r="U25" s="191"/>
      <c r="V25" s="44"/>
      <c r="W25" s="44"/>
      <c r="X25" s="191"/>
      <c r="Y25" s="191"/>
      <c r="Z25" s="191"/>
      <c r="AA25" s="191"/>
      <c r="AB25" s="567"/>
      <c r="AC25" s="567"/>
      <c r="AD25" s="147"/>
      <c r="AE25" s="147"/>
      <c r="AF25" s="44"/>
      <c r="AG25" s="147"/>
      <c r="AH25" s="147"/>
      <c r="AI25" s="147"/>
      <c r="AJ25" s="191"/>
      <c r="AK25" s="191"/>
      <c r="AL25" s="147"/>
      <c r="AM25" s="191"/>
      <c r="AN25" s="191"/>
      <c r="AO25" s="147"/>
      <c r="AP25" s="147"/>
      <c r="AQ25" s="147"/>
      <c r="AR25" s="147"/>
      <c r="AS25" s="44"/>
      <c r="AT25" s="392"/>
      <c r="AU25" s="356" t="s">
        <v>1356</v>
      </c>
      <c r="AV25" s="357" t="s">
        <v>1393</v>
      </c>
      <c r="AW25" s="357"/>
      <c r="AX25" s="357" t="s">
        <v>1395</v>
      </c>
    </row>
    <row r="26" spans="1:50" s="188" customFormat="1" x14ac:dyDescent="0.25">
      <c r="A26" s="70"/>
      <c r="B26" s="43"/>
      <c r="C26" s="399"/>
      <c r="D26" s="44"/>
      <c r="E26" s="44"/>
      <c r="F26" s="44"/>
      <c r="G26" s="46"/>
      <c r="H26" s="46"/>
      <c r="I26" s="46"/>
      <c r="J26" s="44"/>
      <c r="K26" s="191"/>
      <c r="L26" s="191"/>
      <c r="M26" s="191"/>
      <c r="N26" s="44"/>
      <c r="O26" s="44"/>
      <c r="P26" s="44"/>
      <c r="Q26" s="48"/>
      <c r="R26" s="191"/>
      <c r="S26" s="191"/>
      <c r="T26" s="191"/>
      <c r="U26" s="191"/>
      <c r="V26" s="44"/>
      <c r="W26" s="44"/>
      <c r="X26" s="191"/>
      <c r="Y26" s="191"/>
      <c r="Z26" s="191"/>
      <c r="AA26" s="191"/>
      <c r="AB26" s="158"/>
      <c r="AC26" s="158"/>
      <c r="AD26" s="147"/>
      <c r="AE26" s="192"/>
      <c r="AF26" s="191"/>
      <c r="AG26" s="191"/>
      <c r="AH26" s="191"/>
      <c r="AI26" s="191"/>
      <c r="AJ26" s="191"/>
      <c r="AK26" s="191"/>
      <c r="AL26" s="191"/>
      <c r="AM26" s="191"/>
      <c r="AN26" s="191"/>
      <c r="AO26" s="191"/>
      <c r="AP26" s="191"/>
      <c r="AQ26" s="191"/>
      <c r="AR26" s="191"/>
      <c r="AS26" s="191"/>
      <c r="AT26" s="395"/>
      <c r="AU26" s="356"/>
      <c r="AV26" s="357"/>
      <c r="AW26" s="357"/>
      <c r="AX26" s="357"/>
    </row>
    <row r="27" spans="1:50" s="188" customFormat="1" x14ac:dyDescent="0.25">
      <c r="A27" s="70"/>
      <c r="B27" s="43"/>
      <c r="C27" s="399"/>
      <c r="D27" s="44"/>
      <c r="E27" s="44"/>
      <c r="F27" s="44"/>
      <c r="G27" s="46"/>
      <c r="H27" s="46"/>
      <c r="I27" s="46"/>
      <c r="J27" s="44"/>
      <c r="K27" s="191"/>
      <c r="L27" s="191"/>
      <c r="M27" s="191"/>
      <c r="N27" s="44"/>
      <c r="O27" s="44"/>
      <c r="P27" s="44"/>
      <c r="Q27" s="48"/>
      <c r="R27" s="191"/>
      <c r="S27" s="191"/>
      <c r="T27" s="191"/>
      <c r="U27" s="191"/>
      <c r="V27" s="44"/>
      <c r="W27" s="44"/>
      <c r="X27" s="191"/>
      <c r="Y27" s="191"/>
      <c r="Z27" s="191"/>
      <c r="AA27" s="191"/>
      <c r="AB27" s="158"/>
      <c r="AC27" s="191"/>
      <c r="AD27" s="147"/>
      <c r="AE27" s="44"/>
      <c r="AF27" s="191"/>
      <c r="AG27" s="191"/>
      <c r="AH27" s="191"/>
      <c r="AI27" s="191"/>
      <c r="AJ27" s="191"/>
      <c r="AK27" s="191"/>
      <c r="AL27" s="191"/>
      <c r="AM27" s="191"/>
      <c r="AN27" s="191"/>
      <c r="AO27" s="191"/>
      <c r="AP27" s="191"/>
      <c r="AQ27" s="191"/>
      <c r="AR27" s="191"/>
      <c r="AS27" s="191"/>
      <c r="AT27" s="395"/>
      <c r="AU27" s="356"/>
      <c r="AV27" s="357"/>
      <c r="AW27" s="357"/>
      <c r="AX27" s="357"/>
    </row>
    <row r="28" spans="1:50" s="188" customFormat="1" x14ac:dyDescent="0.25">
      <c r="A28" s="70"/>
      <c r="B28" s="43"/>
      <c r="C28" s="399"/>
      <c r="D28" s="44"/>
      <c r="E28" s="44"/>
      <c r="F28" s="44"/>
      <c r="G28" s="46"/>
      <c r="H28" s="46"/>
      <c r="I28" s="46"/>
      <c r="J28" s="44"/>
      <c r="K28" s="191"/>
      <c r="L28" s="191"/>
      <c r="M28" s="191"/>
      <c r="N28" s="44"/>
      <c r="O28" s="44"/>
      <c r="P28" s="44"/>
      <c r="Q28" s="48"/>
      <c r="R28" s="191"/>
      <c r="S28" s="191"/>
      <c r="T28" s="191"/>
      <c r="U28" s="191"/>
      <c r="V28" s="44"/>
      <c r="W28" s="44"/>
      <c r="X28" s="191"/>
      <c r="Y28" s="191"/>
      <c r="Z28" s="191"/>
      <c r="AA28" s="191"/>
      <c r="AB28" s="158"/>
      <c r="AC28" s="191"/>
      <c r="AD28" s="192"/>
      <c r="AE28" s="44"/>
      <c r="AF28" s="191"/>
      <c r="AG28" s="191"/>
      <c r="AH28" s="191"/>
      <c r="AI28" s="191"/>
      <c r="AJ28" s="191"/>
      <c r="AK28" s="191"/>
      <c r="AL28" s="191"/>
      <c r="AM28" s="191"/>
      <c r="AN28" s="191"/>
      <c r="AO28" s="191"/>
      <c r="AP28" s="191"/>
      <c r="AQ28" s="191"/>
      <c r="AR28" s="191"/>
      <c r="AS28" s="191"/>
      <c r="AT28" s="395"/>
      <c r="AU28" s="356"/>
      <c r="AV28" s="357"/>
      <c r="AW28" s="357"/>
      <c r="AX28" s="357"/>
    </row>
    <row r="29" spans="1:50" s="188" customFormat="1" x14ac:dyDescent="0.25">
      <c r="A29" s="70"/>
      <c r="B29" s="43"/>
      <c r="C29" s="399"/>
      <c r="D29" s="44"/>
      <c r="E29" s="44"/>
      <c r="F29" s="44"/>
      <c r="G29" s="46"/>
      <c r="H29" s="46"/>
      <c r="I29" s="46"/>
      <c r="J29" s="44"/>
      <c r="K29" s="191"/>
      <c r="L29" s="191"/>
      <c r="M29" s="191"/>
      <c r="N29" s="44"/>
      <c r="O29" s="44"/>
      <c r="P29" s="44"/>
      <c r="Q29" s="48"/>
      <c r="R29" s="191"/>
      <c r="S29" s="191"/>
      <c r="T29" s="191"/>
      <c r="U29" s="191"/>
      <c r="V29" s="44"/>
      <c r="W29" s="44"/>
      <c r="X29" s="191"/>
      <c r="Y29" s="191"/>
      <c r="Z29" s="191"/>
      <c r="AA29" s="191"/>
      <c r="AB29" s="191"/>
      <c r="AC29" s="158"/>
      <c r="AD29" s="147"/>
      <c r="AE29" s="147"/>
      <c r="AF29" s="191"/>
      <c r="AG29" s="191"/>
      <c r="AH29" s="191"/>
      <c r="AI29" s="191"/>
      <c r="AJ29" s="191"/>
      <c r="AK29" s="191"/>
      <c r="AL29" s="191"/>
      <c r="AM29" s="191"/>
      <c r="AN29" s="191"/>
      <c r="AO29" s="191"/>
      <c r="AP29" s="191"/>
      <c r="AQ29" s="191"/>
      <c r="AR29" s="191"/>
      <c r="AS29" s="191"/>
      <c r="AT29" s="395"/>
      <c r="AU29" s="356"/>
      <c r="AV29" s="357"/>
      <c r="AW29" s="357"/>
      <c r="AX29" s="357"/>
    </row>
    <row r="30" spans="1:50" s="188" customFormat="1" x14ac:dyDescent="0.25">
      <c r="A30" s="70"/>
      <c r="B30" s="43"/>
      <c r="C30" s="399"/>
      <c r="D30" s="44"/>
      <c r="E30" s="44"/>
      <c r="F30" s="44"/>
      <c r="G30" s="46"/>
      <c r="H30" s="46"/>
      <c r="I30" s="46"/>
      <c r="J30" s="44"/>
      <c r="K30" s="191"/>
      <c r="L30" s="191"/>
      <c r="M30" s="191"/>
      <c r="N30" s="44"/>
      <c r="O30" s="44"/>
      <c r="P30" s="44"/>
      <c r="Q30" s="48"/>
      <c r="R30" s="191"/>
      <c r="S30" s="191"/>
      <c r="T30" s="191"/>
      <c r="U30" s="191"/>
      <c r="V30" s="44"/>
      <c r="W30" s="44"/>
      <c r="X30" s="191"/>
      <c r="Y30" s="191"/>
      <c r="Z30" s="191"/>
      <c r="AA30" s="191"/>
      <c r="AB30" s="191"/>
      <c r="AC30" s="158"/>
      <c r="AD30" s="147"/>
      <c r="AE30" s="192"/>
      <c r="AF30" s="191"/>
      <c r="AG30" s="191"/>
      <c r="AH30" s="191"/>
      <c r="AI30" s="191"/>
      <c r="AJ30" s="191"/>
      <c r="AK30" s="191"/>
      <c r="AL30" s="191"/>
      <c r="AM30" s="191"/>
      <c r="AN30" s="191"/>
      <c r="AO30" s="191"/>
      <c r="AP30" s="191"/>
      <c r="AQ30" s="191"/>
      <c r="AR30" s="191"/>
      <c r="AS30" s="191"/>
      <c r="AT30" s="395"/>
      <c r="AU30" s="356"/>
      <c r="AV30" s="357"/>
      <c r="AW30" s="357"/>
      <c r="AX30" s="357"/>
    </row>
    <row r="31" spans="1:50" s="188" customFormat="1" x14ac:dyDescent="0.25">
      <c r="A31" s="70"/>
      <c r="B31" s="43"/>
      <c r="C31" s="399"/>
      <c r="D31" s="44"/>
      <c r="E31" s="44"/>
      <c r="F31" s="44"/>
      <c r="G31" s="46"/>
      <c r="H31" s="46"/>
      <c r="I31" s="46"/>
      <c r="J31" s="44"/>
      <c r="K31" s="191"/>
      <c r="L31" s="191"/>
      <c r="M31" s="191"/>
      <c r="N31" s="44"/>
      <c r="O31" s="44"/>
      <c r="P31" s="44"/>
      <c r="Q31" s="48"/>
      <c r="R31" s="191"/>
      <c r="S31" s="191"/>
      <c r="T31" s="191"/>
      <c r="U31" s="191"/>
      <c r="V31" s="44"/>
      <c r="W31" s="44"/>
      <c r="X31" s="191"/>
      <c r="Y31" s="191"/>
      <c r="Z31" s="191"/>
      <c r="AA31" s="191"/>
      <c r="AB31" s="191"/>
      <c r="AC31" s="158"/>
      <c r="AD31" s="147"/>
      <c r="AE31" s="44"/>
      <c r="AF31" s="191"/>
      <c r="AG31" s="191"/>
      <c r="AH31" s="191"/>
      <c r="AI31" s="191"/>
      <c r="AJ31" s="191"/>
      <c r="AK31" s="191"/>
      <c r="AL31" s="191"/>
      <c r="AM31" s="191"/>
      <c r="AN31" s="191"/>
      <c r="AO31" s="191"/>
      <c r="AP31" s="191"/>
      <c r="AQ31" s="191"/>
      <c r="AR31" s="191"/>
      <c r="AS31" s="191"/>
      <c r="AT31" s="395"/>
      <c r="AU31" s="356"/>
      <c r="AV31" s="357"/>
      <c r="AW31" s="357"/>
      <c r="AX31" s="357"/>
    </row>
    <row r="32" spans="1:50" s="188" customFormat="1" x14ac:dyDescent="0.25">
      <c r="A32" s="70"/>
      <c r="B32" s="43"/>
      <c r="C32" s="399"/>
      <c r="D32" s="44"/>
      <c r="E32" s="44"/>
      <c r="F32" s="44"/>
      <c r="G32" s="46"/>
      <c r="H32" s="46"/>
      <c r="I32" s="46"/>
      <c r="J32" s="44"/>
      <c r="K32" s="191"/>
      <c r="L32" s="191"/>
      <c r="M32" s="191"/>
      <c r="N32" s="44"/>
      <c r="O32" s="44"/>
      <c r="P32" s="44"/>
      <c r="Q32" s="48"/>
      <c r="R32" s="191"/>
      <c r="S32" s="191"/>
      <c r="T32" s="191"/>
      <c r="U32" s="191"/>
      <c r="V32" s="44"/>
      <c r="W32" s="44"/>
      <c r="X32" s="191"/>
      <c r="Y32" s="191"/>
      <c r="Z32" s="191"/>
      <c r="AA32" s="191"/>
      <c r="AB32" s="191"/>
      <c r="AC32" s="158"/>
      <c r="AD32" s="192"/>
      <c r="AE32" s="44"/>
      <c r="AF32" s="191"/>
      <c r="AG32" s="191"/>
      <c r="AH32" s="191"/>
      <c r="AI32" s="191"/>
      <c r="AJ32" s="191"/>
      <c r="AK32" s="191"/>
      <c r="AL32" s="191"/>
      <c r="AM32" s="191"/>
      <c r="AN32" s="191"/>
      <c r="AO32" s="191"/>
      <c r="AP32" s="191"/>
      <c r="AQ32" s="191"/>
      <c r="AR32" s="191"/>
      <c r="AS32" s="191"/>
      <c r="AT32" s="395"/>
      <c r="AU32" s="356"/>
      <c r="AV32" s="357"/>
      <c r="AW32" s="357"/>
      <c r="AX32" s="357"/>
    </row>
    <row r="33" spans="1:50" s="188" customFormat="1" x14ac:dyDescent="0.25">
      <c r="A33" s="70"/>
      <c r="B33" s="43"/>
      <c r="C33" s="399"/>
      <c r="D33" s="44"/>
      <c r="E33" s="44"/>
      <c r="F33" s="44"/>
      <c r="G33" s="46"/>
      <c r="H33" s="46"/>
      <c r="I33" s="46"/>
      <c r="J33" s="44"/>
      <c r="K33" s="191"/>
      <c r="L33" s="191"/>
      <c r="M33" s="191"/>
      <c r="N33" s="44"/>
      <c r="O33" s="44"/>
      <c r="P33" s="44"/>
      <c r="Q33" s="48"/>
      <c r="R33" s="191"/>
      <c r="S33" s="191"/>
      <c r="T33" s="191"/>
      <c r="U33" s="191"/>
      <c r="V33" s="44"/>
      <c r="W33" s="44"/>
      <c r="X33" s="191"/>
      <c r="Y33" s="191"/>
      <c r="Z33" s="191"/>
      <c r="AA33" s="191"/>
      <c r="AB33" s="191"/>
      <c r="AC33" s="191"/>
      <c r="AD33" s="147"/>
      <c r="AE33" s="147"/>
      <c r="AF33" s="191"/>
      <c r="AG33" s="191"/>
      <c r="AH33" s="191"/>
      <c r="AI33" s="191"/>
      <c r="AJ33" s="191"/>
      <c r="AK33" s="191"/>
      <c r="AL33" s="191"/>
      <c r="AM33" s="191"/>
      <c r="AN33" s="191"/>
      <c r="AO33" s="191"/>
      <c r="AP33" s="191"/>
      <c r="AQ33" s="191"/>
      <c r="AR33" s="191"/>
      <c r="AS33" s="191"/>
      <c r="AT33" s="395"/>
      <c r="AU33" s="356"/>
      <c r="AV33" s="357"/>
      <c r="AW33" s="357"/>
      <c r="AX33" s="357"/>
    </row>
    <row r="34" spans="1:50" s="188" customFormat="1" x14ac:dyDescent="0.25">
      <c r="A34" s="70"/>
      <c r="B34" s="43"/>
      <c r="C34" s="399"/>
      <c r="D34" s="44"/>
      <c r="E34" s="44"/>
      <c r="F34" s="44"/>
      <c r="G34" s="46"/>
      <c r="H34" s="46"/>
      <c r="I34" s="46"/>
      <c r="J34" s="44"/>
      <c r="K34" s="191"/>
      <c r="L34" s="191"/>
      <c r="M34" s="191"/>
      <c r="N34" s="44"/>
      <c r="O34" s="44"/>
      <c r="P34" s="44"/>
      <c r="Q34" s="48"/>
      <c r="R34" s="191"/>
      <c r="S34" s="191"/>
      <c r="T34" s="191"/>
      <c r="U34" s="191"/>
      <c r="V34" s="44"/>
      <c r="W34" s="44"/>
      <c r="X34" s="191"/>
      <c r="Y34" s="191"/>
      <c r="Z34" s="191"/>
      <c r="AA34" s="191"/>
      <c r="AB34" s="191"/>
      <c r="AC34" s="191"/>
      <c r="AD34" s="147"/>
      <c r="AE34" s="192"/>
      <c r="AF34" s="191"/>
      <c r="AG34" s="191"/>
      <c r="AH34" s="191"/>
      <c r="AI34" s="191"/>
      <c r="AJ34" s="191"/>
      <c r="AK34" s="191"/>
      <c r="AL34" s="191"/>
      <c r="AM34" s="191"/>
      <c r="AN34" s="191"/>
      <c r="AO34" s="191"/>
      <c r="AP34" s="191"/>
      <c r="AQ34" s="191"/>
      <c r="AR34" s="191"/>
      <c r="AS34" s="191"/>
      <c r="AT34" s="395"/>
      <c r="AU34" s="356"/>
      <c r="AV34" s="357"/>
      <c r="AW34" s="357"/>
      <c r="AX34" s="357"/>
    </row>
    <row r="35" spans="1:50" s="188" customFormat="1" x14ac:dyDescent="0.25">
      <c r="A35" s="70"/>
      <c r="B35" s="43"/>
      <c r="C35" s="400"/>
      <c r="D35" s="191"/>
      <c r="E35" s="191"/>
      <c r="F35" s="191"/>
      <c r="G35" s="64"/>
      <c r="H35" s="64"/>
      <c r="I35" s="64"/>
      <c r="J35" s="191"/>
      <c r="K35" s="191"/>
      <c r="L35" s="191"/>
      <c r="M35" s="191"/>
      <c r="N35" s="191"/>
      <c r="O35" s="191"/>
      <c r="P35" s="191"/>
      <c r="Q35" s="153"/>
      <c r="R35" s="191"/>
      <c r="S35" s="191"/>
      <c r="T35" s="191"/>
      <c r="U35" s="191"/>
      <c r="V35" s="191"/>
      <c r="W35" s="191"/>
      <c r="X35" s="191"/>
      <c r="Y35" s="191"/>
      <c r="Z35" s="191"/>
      <c r="AA35" s="191"/>
      <c r="AB35" s="191"/>
      <c r="AC35" s="191"/>
      <c r="AD35" s="193"/>
      <c r="AE35" s="193"/>
      <c r="AF35" s="191"/>
      <c r="AG35" s="191"/>
      <c r="AH35" s="191"/>
      <c r="AI35" s="191"/>
      <c r="AJ35" s="191"/>
      <c r="AK35" s="191"/>
      <c r="AL35" s="191"/>
      <c r="AM35" s="191"/>
      <c r="AN35" s="191"/>
      <c r="AO35" s="191"/>
      <c r="AP35" s="191"/>
      <c r="AQ35" s="191"/>
      <c r="AR35" s="191"/>
      <c r="AS35" s="191"/>
      <c r="AT35" s="395"/>
      <c r="AU35" s="356"/>
      <c r="AV35" s="357"/>
      <c r="AW35" s="357"/>
      <c r="AX35" s="357"/>
    </row>
    <row r="36" spans="1:50" s="188" customFormat="1" x14ac:dyDescent="0.25">
      <c r="B36" s="43"/>
      <c r="C36" s="400"/>
      <c r="D36" s="191"/>
      <c r="E36" s="191"/>
      <c r="F36" s="191"/>
      <c r="G36" s="64"/>
      <c r="H36" s="64"/>
      <c r="I36" s="64"/>
      <c r="J36" s="191"/>
      <c r="K36" s="191"/>
      <c r="L36" s="191"/>
      <c r="M36" s="191"/>
      <c r="N36" s="191"/>
      <c r="O36" s="191"/>
      <c r="P36" s="191"/>
      <c r="Q36" s="153"/>
      <c r="R36" s="191"/>
      <c r="S36" s="191"/>
      <c r="T36" s="191"/>
      <c r="U36" s="191"/>
      <c r="V36" s="191"/>
      <c r="W36" s="191"/>
      <c r="X36" s="191"/>
      <c r="Y36" s="191"/>
      <c r="Z36" s="191"/>
      <c r="AA36" s="191"/>
      <c r="AB36" s="191"/>
      <c r="AC36" s="191"/>
      <c r="AD36" s="193"/>
      <c r="AE36" s="193"/>
      <c r="AF36" s="191"/>
      <c r="AG36" s="191"/>
      <c r="AH36" s="191"/>
      <c r="AI36" s="191"/>
      <c r="AJ36" s="191"/>
      <c r="AK36" s="191"/>
      <c r="AL36" s="191"/>
      <c r="AM36" s="191"/>
      <c r="AN36" s="191"/>
      <c r="AO36" s="191"/>
      <c r="AP36" s="191"/>
      <c r="AQ36" s="191"/>
      <c r="AR36" s="191"/>
      <c r="AS36" s="191"/>
      <c r="AT36" s="395"/>
      <c r="AU36" s="356"/>
      <c r="AV36" s="357"/>
      <c r="AW36" s="357"/>
      <c r="AX36" s="357"/>
    </row>
    <row r="37" spans="1:50" s="188" customFormat="1" x14ac:dyDescent="0.25">
      <c r="B37" s="43"/>
      <c r="C37" s="400"/>
      <c r="D37" s="191"/>
      <c r="E37" s="191"/>
      <c r="F37" s="191"/>
      <c r="G37" s="64"/>
      <c r="H37" s="64"/>
      <c r="I37" s="64"/>
      <c r="J37" s="191"/>
      <c r="K37" s="191"/>
      <c r="L37" s="191"/>
      <c r="M37" s="191"/>
      <c r="N37" s="191"/>
      <c r="O37" s="191"/>
      <c r="P37" s="191"/>
      <c r="Q37" s="153"/>
      <c r="R37" s="191"/>
      <c r="S37" s="191"/>
      <c r="T37" s="191"/>
      <c r="U37" s="191"/>
      <c r="V37" s="191"/>
      <c r="W37" s="191"/>
      <c r="X37" s="191"/>
      <c r="Y37" s="191"/>
      <c r="Z37" s="191"/>
      <c r="AA37" s="191"/>
      <c r="AB37" s="191"/>
      <c r="AC37" s="191"/>
      <c r="AD37" s="193"/>
      <c r="AE37" s="193"/>
      <c r="AF37" s="191"/>
      <c r="AG37" s="191"/>
      <c r="AH37" s="191"/>
      <c r="AI37" s="191"/>
      <c r="AJ37" s="191"/>
      <c r="AK37" s="191"/>
      <c r="AL37" s="191"/>
      <c r="AM37" s="191"/>
      <c r="AN37" s="191"/>
      <c r="AO37" s="191"/>
      <c r="AP37" s="191"/>
      <c r="AQ37" s="191"/>
      <c r="AR37" s="191"/>
      <c r="AS37" s="191"/>
      <c r="AT37" s="395"/>
      <c r="AU37" s="356"/>
      <c r="AV37" s="357"/>
      <c r="AW37" s="357"/>
      <c r="AX37" s="357"/>
    </row>
    <row r="38" spans="1:50" s="188" customFormat="1" x14ac:dyDescent="0.25">
      <c r="B38" s="43"/>
      <c r="C38" s="400"/>
      <c r="D38" s="191"/>
      <c r="E38" s="191"/>
      <c r="F38" s="191"/>
      <c r="G38" s="64"/>
      <c r="H38" s="64"/>
      <c r="I38" s="64"/>
      <c r="J38" s="191"/>
      <c r="K38" s="191"/>
      <c r="L38" s="191"/>
      <c r="M38" s="191"/>
      <c r="N38" s="191"/>
      <c r="O38" s="191"/>
      <c r="P38" s="191"/>
      <c r="Q38" s="153"/>
      <c r="R38" s="191"/>
      <c r="S38" s="191"/>
      <c r="T38" s="191"/>
      <c r="U38" s="191"/>
      <c r="V38" s="191"/>
      <c r="W38" s="191"/>
      <c r="X38" s="191"/>
      <c r="Y38" s="191"/>
      <c r="Z38" s="191"/>
      <c r="AA38" s="191"/>
      <c r="AB38" s="191"/>
      <c r="AC38" s="191"/>
      <c r="AD38" s="193"/>
      <c r="AE38" s="193"/>
      <c r="AF38" s="191"/>
      <c r="AG38" s="191"/>
      <c r="AH38" s="191"/>
      <c r="AI38" s="191"/>
      <c r="AJ38" s="191"/>
      <c r="AK38" s="191"/>
      <c r="AL38" s="191"/>
      <c r="AM38" s="191"/>
      <c r="AN38" s="191"/>
      <c r="AO38" s="191"/>
      <c r="AP38" s="191"/>
      <c r="AQ38" s="191"/>
      <c r="AR38" s="191"/>
      <c r="AS38" s="191"/>
      <c r="AT38" s="395"/>
      <c r="AU38" s="356"/>
      <c r="AV38" s="357"/>
      <c r="AW38" s="357"/>
      <c r="AX38" s="357"/>
    </row>
    <row r="39" spans="1:50" s="188" customFormat="1" x14ac:dyDescent="0.25">
      <c r="B39" s="43"/>
      <c r="C39" s="400"/>
      <c r="D39" s="191"/>
      <c r="E39" s="191"/>
      <c r="F39" s="191"/>
      <c r="G39" s="64"/>
      <c r="H39" s="64"/>
      <c r="I39" s="64"/>
      <c r="J39" s="191"/>
      <c r="K39" s="191"/>
      <c r="L39" s="191"/>
      <c r="M39" s="191"/>
      <c r="N39" s="191"/>
      <c r="O39" s="191"/>
      <c r="P39" s="191"/>
      <c r="Q39" s="153"/>
      <c r="R39" s="191"/>
      <c r="S39" s="191"/>
      <c r="T39" s="191"/>
      <c r="U39" s="191"/>
      <c r="V39" s="191"/>
      <c r="W39" s="191"/>
      <c r="X39" s="191"/>
      <c r="Y39" s="191"/>
      <c r="Z39" s="191"/>
      <c r="AA39" s="191"/>
      <c r="AB39" s="191"/>
      <c r="AC39" s="191"/>
      <c r="AD39" s="193"/>
      <c r="AE39" s="193"/>
      <c r="AF39" s="191"/>
      <c r="AG39" s="191"/>
      <c r="AH39" s="191"/>
      <c r="AI39" s="191"/>
      <c r="AJ39" s="191"/>
      <c r="AK39" s="191"/>
      <c r="AL39" s="191"/>
      <c r="AM39" s="191"/>
      <c r="AN39" s="191"/>
      <c r="AO39" s="191"/>
      <c r="AP39" s="191"/>
      <c r="AQ39" s="191"/>
      <c r="AR39" s="191"/>
      <c r="AS39" s="191"/>
      <c r="AT39" s="395"/>
      <c r="AU39" s="356"/>
      <c r="AV39" s="357"/>
      <c r="AW39" s="357"/>
      <c r="AX39" s="357"/>
    </row>
    <row r="40" spans="1:50" s="188" customFormat="1" x14ac:dyDescent="0.25">
      <c r="B40" s="43"/>
      <c r="C40" s="400"/>
      <c r="D40" s="191"/>
      <c r="E40" s="191"/>
      <c r="F40" s="191"/>
      <c r="G40" s="64"/>
      <c r="H40" s="64"/>
      <c r="I40" s="64"/>
      <c r="J40" s="191"/>
      <c r="K40" s="191"/>
      <c r="L40" s="191"/>
      <c r="M40" s="191"/>
      <c r="N40" s="191"/>
      <c r="O40" s="191"/>
      <c r="P40" s="191"/>
      <c r="Q40" s="153"/>
      <c r="R40" s="191"/>
      <c r="S40" s="191"/>
      <c r="T40" s="191"/>
      <c r="U40" s="191"/>
      <c r="V40" s="191"/>
      <c r="W40" s="191"/>
      <c r="X40" s="191"/>
      <c r="Y40" s="191"/>
      <c r="Z40" s="191"/>
      <c r="AA40" s="191"/>
      <c r="AB40" s="191"/>
      <c r="AC40" s="191"/>
      <c r="AD40" s="193"/>
      <c r="AE40" s="193"/>
      <c r="AF40" s="191"/>
      <c r="AG40" s="191"/>
      <c r="AH40" s="191"/>
      <c r="AI40" s="191"/>
      <c r="AJ40" s="191"/>
      <c r="AK40" s="191"/>
      <c r="AL40" s="191"/>
      <c r="AM40" s="191"/>
      <c r="AN40" s="191"/>
      <c r="AO40" s="191"/>
      <c r="AP40" s="191"/>
      <c r="AQ40" s="191"/>
      <c r="AR40" s="191"/>
      <c r="AS40" s="191"/>
      <c r="AT40" s="395"/>
      <c r="AU40" s="356"/>
      <c r="AV40" s="357"/>
      <c r="AW40" s="357"/>
      <c r="AX40" s="357"/>
    </row>
    <row r="41" spans="1:50" s="188" customFormat="1" x14ac:dyDescent="0.25">
      <c r="B41" s="43"/>
      <c r="C41" s="400"/>
      <c r="D41" s="191"/>
      <c r="E41" s="191"/>
      <c r="F41" s="191"/>
      <c r="G41" s="64"/>
      <c r="H41" s="64"/>
      <c r="I41" s="64"/>
      <c r="J41" s="191"/>
      <c r="K41" s="191"/>
      <c r="L41" s="191"/>
      <c r="M41" s="191"/>
      <c r="N41" s="191"/>
      <c r="O41" s="191"/>
      <c r="P41" s="191"/>
      <c r="Q41" s="153"/>
      <c r="R41" s="191"/>
      <c r="S41" s="191"/>
      <c r="T41" s="191"/>
      <c r="U41" s="191"/>
      <c r="V41" s="191"/>
      <c r="W41" s="191"/>
      <c r="X41" s="191"/>
      <c r="Y41" s="191"/>
      <c r="Z41" s="191"/>
      <c r="AA41" s="191"/>
      <c r="AB41" s="191"/>
      <c r="AC41" s="191"/>
      <c r="AD41" s="193"/>
      <c r="AE41" s="193"/>
      <c r="AF41" s="191"/>
      <c r="AG41" s="191"/>
      <c r="AH41" s="191"/>
      <c r="AI41" s="191"/>
      <c r="AJ41" s="191"/>
      <c r="AK41" s="191"/>
      <c r="AL41" s="191"/>
      <c r="AM41" s="191"/>
      <c r="AN41" s="191"/>
      <c r="AO41" s="191"/>
      <c r="AP41" s="191"/>
      <c r="AQ41" s="191"/>
      <c r="AR41" s="191"/>
      <c r="AS41" s="191"/>
      <c r="AT41" s="395"/>
      <c r="AU41" s="356"/>
      <c r="AV41" s="357"/>
      <c r="AW41" s="357"/>
      <c r="AX41" s="357"/>
    </row>
    <row r="42" spans="1:50" s="188" customFormat="1" x14ac:dyDescent="0.25">
      <c r="B42" s="43"/>
      <c r="C42" s="400"/>
      <c r="D42" s="191"/>
      <c r="E42" s="191"/>
      <c r="F42" s="191"/>
      <c r="G42" s="64"/>
      <c r="H42" s="64"/>
      <c r="I42" s="64"/>
      <c r="J42" s="191"/>
      <c r="K42" s="191"/>
      <c r="L42" s="191"/>
      <c r="M42" s="191"/>
      <c r="N42" s="191"/>
      <c r="O42" s="191"/>
      <c r="P42" s="191"/>
      <c r="Q42" s="153"/>
      <c r="R42" s="191"/>
      <c r="S42" s="191"/>
      <c r="T42" s="191"/>
      <c r="U42" s="191"/>
      <c r="V42" s="191"/>
      <c r="W42" s="191"/>
      <c r="X42" s="191"/>
      <c r="Y42" s="191"/>
      <c r="Z42" s="191"/>
      <c r="AA42" s="191"/>
      <c r="AB42" s="191"/>
      <c r="AC42" s="191"/>
      <c r="AD42" s="193"/>
      <c r="AE42" s="193"/>
      <c r="AF42" s="191"/>
      <c r="AG42" s="191"/>
      <c r="AH42" s="191"/>
      <c r="AI42" s="191"/>
      <c r="AJ42" s="191"/>
      <c r="AK42" s="191"/>
      <c r="AL42" s="191"/>
      <c r="AM42" s="191"/>
      <c r="AN42" s="191"/>
      <c r="AO42" s="191"/>
      <c r="AP42" s="191"/>
      <c r="AQ42" s="191"/>
      <c r="AR42" s="191"/>
      <c r="AS42" s="191"/>
      <c r="AT42" s="395"/>
      <c r="AU42" s="356"/>
      <c r="AV42" s="357"/>
      <c r="AW42" s="357"/>
      <c r="AX42" s="357"/>
    </row>
    <row r="43" spans="1:50" s="188" customFormat="1" x14ac:dyDescent="0.25">
      <c r="B43" s="43"/>
      <c r="C43" s="400"/>
      <c r="D43" s="191"/>
      <c r="E43" s="191"/>
      <c r="F43" s="191"/>
      <c r="G43" s="64"/>
      <c r="H43" s="64"/>
      <c r="I43" s="64"/>
      <c r="J43" s="191"/>
      <c r="K43" s="191"/>
      <c r="L43" s="191"/>
      <c r="M43" s="191"/>
      <c r="N43" s="191"/>
      <c r="O43" s="191"/>
      <c r="P43" s="191"/>
      <c r="Q43" s="153"/>
      <c r="R43" s="191"/>
      <c r="S43" s="191"/>
      <c r="T43" s="191"/>
      <c r="U43" s="191"/>
      <c r="V43" s="191"/>
      <c r="W43" s="191"/>
      <c r="X43" s="191"/>
      <c r="Y43" s="191"/>
      <c r="Z43" s="191"/>
      <c r="AA43" s="191"/>
      <c r="AB43" s="191"/>
      <c r="AC43" s="191"/>
      <c r="AD43" s="193"/>
      <c r="AE43" s="193"/>
      <c r="AF43" s="191"/>
      <c r="AG43" s="191"/>
      <c r="AH43" s="191"/>
      <c r="AI43" s="191"/>
      <c r="AJ43" s="191"/>
      <c r="AK43" s="191"/>
      <c r="AL43" s="191"/>
      <c r="AM43" s="191"/>
      <c r="AN43" s="191"/>
      <c r="AO43" s="191"/>
      <c r="AP43" s="191"/>
      <c r="AQ43" s="191"/>
      <c r="AR43" s="191"/>
      <c r="AS43" s="191"/>
      <c r="AT43" s="395"/>
      <c r="AU43" s="356"/>
      <c r="AV43" s="357"/>
      <c r="AW43" s="357"/>
      <c r="AX43" s="357"/>
    </row>
    <row r="44" spans="1:50" s="188" customFormat="1" x14ac:dyDescent="0.25">
      <c r="B44" s="43"/>
      <c r="C44" s="399"/>
      <c r="D44" s="44"/>
      <c r="E44" s="44"/>
      <c r="F44" s="44"/>
      <c r="G44" s="46"/>
      <c r="H44" s="46"/>
      <c r="I44" s="46"/>
      <c r="J44" s="44"/>
      <c r="K44" s="44"/>
      <c r="L44" s="44"/>
      <c r="M44" s="44"/>
      <c r="N44" s="44"/>
      <c r="O44" s="44"/>
      <c r="P44" s="44"/>
      <c r="Q44" s="48"/>
      <c r="R44" s="44"/>
      <c r="S44" s="44"/>
      <c r="T44" s="44"/>
      <c r="U44" s="44"/>
      <c r="V44" s="44"/>
      <c r="W44" s="44"/>
      <c r="X44" s="44"/>
      <c r="Y44" s="44"/>
      <c r="Z44" s="44"/>
      <c r="AA44" s="44"/>
      <c r="AB44" s="44"/>
      <c r="AC44" s="44"/>
      <c r="AD44" s="44"/>
      <c r="AE44" s="44"/>
      <c r="AF44" s="44"/>
      <c r="AG44" s="45"/>
      <c r="AH44" s="45"/>
      <c r="AI44" s="45"/>
      <c r="AJ44" s="44"/>
      <c r="AK44" s="44"/>
      <c r="AL44" s="44"/>
      <c r="AM44" s="44"/>
      <c r="AN44" s="44"/>
      <c r="AO44" s="44"/>
      <c r="AP44" s="44"/>
      <c r="AQ44" s="44"/>
      <c r="AR44" s="44"/>
      <c r="AS44" s="44"/>
      <c r="AT44" s="388"/>
      <c r="AU44" s="356"/>
      <c r="AV44" s="357"/>
      <c r="AW44" s="357"/>
      <c r="AX44" s="357"/>
    </row>
    <row r="45" spans="1:50" s="188" customFormat="1" x14ac:dyDescent="0.25">
      <c r="B45" s="43"/>
      <c r="C45" s="399"/>
      <c r="D45" s="44"/>
      <c r="E45" s="44"/>
      <c r="F45" s="44"/>
      <c r="G45" s="46"/>
      <c r="H45" s="46"/>
      <c r="I45" s="46"/>
      <c r="J45" s="44"/>
      <c r="K45" s="44"/>
      <c r="L45" s="44"/>
      <c r="M45" s="44"/>
      <c r="N45" s="44"/>
      <c r="O45" s="44"/>
      <c r="P45" s="44"/>
      <c r="Q45" s="48"/>
      <c r="R45" s="44"/>
      <c r="S45" s="44"/>
      <c r="T45" s="44"/>
      <c r="U45" s="44"/>
      <c r="V45" s="44"/>
      <c r="W45" s="44"/>
      <c r="X45" s="44"/>
      <c r="Y45" s="44"/>
      <c r="Z45" s="44"/>
      <c r="AA45" s="44"/>
      <c r="AB45" s="44"/>
      <c r="AC45" s="44"/>
      <c r="AD45" s="44"/>
      <c r="AE45" s="44"/>
      <c r="AF45" s="44"/>
      <c r="AG45" s="45"/>
      <c r="AH45" s="45"/>
      <c r="AI45" s="45"/>
      <c r="AJ45" s="44"/>
      <c r="AK45" s="44"/>
      <c r="AL45" s="44"/>
      <c r="AM45" s="44"/>
      <c r="AN45" s="44"/>
      <c r="AO45" s="44"/>
      <c r="AP45" s="44"/>
      <c r="AQ45" s="44"/>
      <c r="AR45" s="44"/>
      <c r="AS45" s="44"/>
      <c r="AT45" s="388"/>
      <c r="AU45" s="356"/>
      <c r="AV45" s="357"/>
      <c r="AW45" s="357"/>
      <c r="AX45" s="357"/>
    </row>
    <row r="46" spans="1:50" s="188" customFormat="1" x14ac:dyDescent="0.25">
      <c r="B46" s="43"/>
      <c r="C46" s="399"/>
      <c r="D46" s="44"/>
      <c r="E46" s="44"/>
      <c r="F46" s="44"/>
      <c r="G46" s="46"/>
      <c r="H46" s="46"/>
      <c r="I46" s="46"/>
      <c r="J46" s="44"/>
      <c r="K46" s="44"/>
      <c r="L46" s="44"/>
      <c r="M46" s="44"/>
      <c r="N46" s="44"/>
      <c r="O46" s="44"/>
      <c r="P46" s="44"/>
      <c r="Q46" s="48"/>
      <c r="R46" s="44"/>
      <c r="S46" s="44"/>
      <c r="T46" s="44"/>
      <c r="U46" s="44"/>
      <c r="V46" s="44"/>
      <c r="W46" s="44"/>
      <c r="X46" s="44"/>
      <c r="Y46" s="44"/>
      <c r="Z46" s="44"/>
      <c r="AA46" s="44"/>
      <c r="AB46" s="44"/>
      <c r="AC46" s="44"/>
      <c r="AD46" s="44"/>
      <c r="AE46" s="44"/>
      <c r="AF46" s="44"/>
      <c r="AG46" s="45"/>
      <c r="AH46" s="45"/>
      <c r="AI46" s="45"/>
      <c r="AJ46" s="44"/>
      <c r="AK46" s="44"/>
      <c r="AL46" s="44"/>
      <c r="AM46" s="44"/>
      <c r="AN46" s="44"/>
      <c r="AO46" s="44"/>
      <c r="AP46" s="44"/>
      <c r="AQ46" s="44"/>
      <c r="AR46" s="44"/>
      <c r="AS46" s="44"/>
      <c r="AT46" s="388"/>
      <c r="AU46" s="356"/>
      <c r="AV46" s="357"/>
      <c r="AW46" s="357"/>
      <c r="AX46" s="357"/>
    </row>
    <row r="47" spans="1:50" s="188" customFormat="1" x14ac:dyDescent="0.25">
      <c r="B47" s="43"/>
      <c r="C47" s="399"/>
      <c r="D47" s="44"/>
      <c r="E47" s="44"/>
      <c r="F47" s="44"/>
      <c r="G47" s="46"/>
      <c r="H47" s="46"/>
      <c r="I47" s="46"/>
      <c r="J47" s="44"/>
      <c r="K47" s="44"/>
      <c r="L47" s="44"/>
      <c r="M47" s="44"/>
      <c r="N47" s="44"/>
      <c r="O47" s="44"/>
      <c r="P47" s="44"/>
      <c r="Q47" s="48"/>
      <c r="R47" s="44"/>
      <c r="S47" s="44"/>
      <c r="T47" s="44"/>
      <c r="U47" s="44"/>
      <c r="V47" s="44"/>
      <c r="W47" s="44"/>
      <c r="X47" s="44"/>
      <c r="Y47" s="44"/>
      <c r="Z47" s="44"/>
      <c r="AA47" s="44"/>
      <c r="AB47" s="44"/>
      <c r="AC47" s="44"/>
      <c r="AD47" s="44"/>
      <c r="AE47" s="44"/>
      <c r="AF47" s="44"/>
      <c r="AG47" s="45"/>
      <c r="AH47" s="45"/>
      <c r="AI47" s="45"/>
      <c r="AJ47" s="44"/>
      <c r="AK47" s="44"/>
      <c r="AL47" s="44"/>
      <c r="AM47" s="44"/>
      <c r="AN47" s="44"/>
      <c r="AO47" s="44"/>
      <c r="AP47" s="44"/>
      <c r="AQ47" s="44"/>
      <c r="AR47" s="44"/>
      <c r="AS47" s="44"/>
      <c r="AT47" s="388"/>
      <c r="AU47" s="356"/>
      <c r="AV47" s="357"/>
      <c r="AW47" s="357"/>
      <c r="AX47" s="357"/>
    </row>
    <row r="48" spans="1:50" s="188" customFormat="1" x14ac:dyDescent="0.25">
      <c r="B48" s="43"/>
      <c r="C48" s="399"/>
      <c r="D48" s="44"/>
      <c r="E48" s="44"/>
      <c r="F48" s="44"/>
      <c r="G48" s="46"/>
      <c r="H48" s="46"/>
      <c r="I48" s="46"/>
      <c r="J48" s="44"/>
      <c r="K48" s="44"/>
      <c r="L48" s="44"/>
      <c r="M48" s="44"/>
      <c r="N48" s="44"/>
      <c r="O48" s="44"/>
      <c r="P48" s="44"/>
      <c r="Q48" s="48"/>
      <c r="R48" s="44"/>
      <c r="S48" s="44"/>
      <c r="T48" s="44"/>
      <c r="U48" s="44"/>
      <c r="V48" s="44"/>
      <c r="W48" s="44"/>
      <c r="X48" s="44"/>
      <c r="Y48" s="44"/>
      <c r="Z48" s="44"/>
      <c r="AA48" s="44"/>
      <c r="AB48" s="44"/>
      <c r="AC48" s="44"/>
      <c r="AD48" s="44"/>
      <c r="AE48" s="44"/>
      <c r="AF48" s="44"/>
      <c r="AG48" s="45"/>
      <c r="AH48" s="45"/>
      <c r="AI48" s="45"/>
      <c r="AJ48" s="44"/>
      <c r="AK48" s="44"/>
      <c r="AL48" s="44"/>
      <c r="AM48" s="44"/>
      <c r="AN48" s="44"/>
      <c r="AO48" s="44"/>
      <c r="AP48" s="44"/>
      <c r="AQ48" s="44"/>
      <c r="AR48" s="44"/>
      <c r="AS48" s="44"/>
      <c r="AT48" s="388"/>
      <c r="AU48" s="356"/>
      <c r="AV48" s="357"/>
      <c r="AW48" s="357"/>
      <c r="AX48" s="357"/>
    </row>
    <row r="49" spans="2:50" s="188" customFormat="1" x14ac:dyDescent="0.25">
      <c r="B49" s="43"/>
      <c r="C49" s="399"/>
      <c r="D49" s="44"/>
      <c r="E49" s="44"/>
      <c r="F49" s="44"/>
      <c r="G49" s="46"/>
      <c r="H49" s="46"/>
      <c r="I49" s="46"/>
      <c r="J49" s="44"/>
      <c r="K49" s="44"/>
      <c r="L49" s="44"/>
      <c r="M49" s="44"/>
      <c r="N49" s="44"/>
      <c r="O49" s="44"/>
      <c r="P49" s="44"/>
      <c r="Q49" s="48"/>
      <c r="R49" s="44"/>
      <c r="S49" s="44"/>
      <c r="T49" s="44"/>
      <c r="U49" s="44"/>
      <c r="V49" s="44"/>
      <c r="W49" s="44"/>
      <c r="X49" s="44"/>
      <c r="Y49" s="44"/>
      <c r="Z49" s="44"/>
      <c r="AA49" s="44"/>
      <c r="AB49" s="44"/>
      <c r="AC49" s="44"/>
      <c r="AD49" s="44"/>
      <c r="AE49" s="44"/>
      <c r="AF49" s="44"/>
      <c r="AG49" s="45"/>
      <c r="AH49" s="45"/>
      <c r="AI49" s="45"/>
      <c r="AJ49" s="44"/>
      <c r="AK49" s="44"/>
      <c r="AL49" s="44"/>
      <c r="AM49" s="44"/>
      <c r="AN49" s="44"/>
      <c r="AO49" s="44"/>
      <c r="AP49" s="44"/>
      <c r="AQ49" s="44"/>
      <c r="AR49" s="44"/>
      <c r="AS49" s="44"/>
      <c r="AT49" s="388"/>
      <c r="AU49" s="356"/>
      <c r="AV49" s="361"/>
      <c r="AW49" s="361"/>
      <c r="AX49" s="357"/>
    </row>
    <row r="50" spans="2:50" x14ac:dyDescent="0.25">
      <c r="C50" s="399"/>
      <c r="D50" s="44"/>
      <c r="E50" s="44"/>
      <c r="F50" s="44"/>
      <c r="G50" s="46"/>
      <c r="H50" s="46"/>
      <c r="I50" s="46"/>
      <c r="J50" s="44"/>
      <c r="K50" s="44"/>
      <c r="L50" s="44"/>
      <c r="M50" s="44"/>
      <c r="N50" s="44"/>
      <c r="O50" s="44"/>
      <c r="P50" s="44"/>
      <c r="Q50" s="48"/>
      <c r="R50" s="44"/>
      <c r="S50" s="44"/>
      <c r="T50" s="44"/>
      <c r="U50" s="44"/>
      <c r="V50" s="44"/>
      <c r="W50" s="44"/>
      <c r="X50" s="44"/>
      <c r="Y50" s="44"/>
      <c r="Z50" s="44"/>
      <c r="AA50" s="44"/>
      <c r="AB50" s="44"/>
      <c r="AC50" s="44"/>
      <c r="AD50" s="44"/>
      <c r="AE50" s="44"/>
      <c r="AF50" s="44"/>
      <c r="AG50" s="45"/>
      <c r="AH50" s="45"/>
      <c r="AI50" s="45"/>
      <c r="AJ50" s="44"/>
      <c r="AK50" s="44"/>
      <c r="AL50" s="44"/>
      <c r="AM50" s="44"/>
      <c r="AN50" s="44"/>
      <c r="AO50" s="44"/>
      <c r="AP50" s="44"/>
      <c r="AQ50" s="44"/>
      <c r="AR50" s="44"/>
      <c r="AS50" s="44"/>
      <c r="AT50" s="388"/>
      <c r="AU50" s="356"/>
    </row>
    <row r="51" spans="2:50" x14ac:dyDescent="0.25">
      <c r="C51" s="399"/>
      <c r="D51" s="44"/>
      <c r="E51" s="44"/>
      <c r="F51" s="44"/>
      <c r="G51" s="46"/>
      <c r="H51" s="46"/>
      <c r="I51" s="46"/>
      <c r="J51" s="44"/>
      <c r="K51" s="44"/>
      <c r="L51" s="44"/>
      <c r="M51" s="44"/>
      <c r="N51" s="44"/>
      <c r="O51" s="44"/>
      <c r="P51" s="44"/>
      <c r="Q51" s="48"/>
      <c r="R51" s="44"/>
      <c r="S51" s="44"/>
      <c r="T51" s="44"/>
      <c r="U51" s="44"/>
      <c r="V51" s="44"/>
      <c r="W51" s="44"/>
      <c r="X51" s="44"/>
      <c r="Y51" s="44"/>
      <c r="Z51" s="44"/>
      <c r="AA51" s="44"/>
      <c r="AB51" s="44"/>
      <c r="AC51" s="44"/>
      <c r="AD51" s="44"/>
      <c r="AE51" s="44"/>
      <c r="AF51" s="44"/>
      <c r="AG51" s="45"/>
      <c r="AH51" s="45"/>
      <c r="AI51" s="45"/>
      <c r="AJ51" s="44"/>
      <c r="AK51" s="44"/>
      <c r="AL51" s="44"/>
      <c r="AM51" s="44"/>
      <c r="AN51" s="44"/>
      <c r="AO51" s="44"/>
      <c r="AP51" s="44"/>
      <c r="AQ51" s="44"/>
      <c r="AR51" s="44"/>
      <c r="AS51" s="44"/>
      <c r="AT51" s="388"/>
      <c r="AU51" s="356"/>
    </row>
    <row r="52" spans="2:50" x14ac:dyDescent="0.25">
      <c r="C52" s="399"/>
      <c r="D52" s="44"/>
      <c r="E52" s="44"/>
      <c r="F52" s="44"/>
      <c r="G52" s="46"/>
      <c r="H52" s="46"/>
      <c r="I52" s="46"/>
      <c r="J52" s="44"/>
      <c r="K52" s="44"/>
      <c r="L52" s="44"/>
      <c r="M52" s="44"/>
      <c r="N52" s="44"/>
      <c r="O52" s="44"/>
      <c r="P52" s="44"/>
      <c r="Q52" s="48"/>
      <c r="R52" s="44"/>
      <c r="S52" s="44"/>
      <c r="T52" s="44"/>
      <c r="U52" s="44"/>
      <c r="V52" s="44"/>
      <c r="W52" s="44"/>
      <c r="X52" s="44"/>
      <c r="Y52" s="44"/>
      <c r="Z52" s="44"/>
      <c r="AA52" s="44"/>
      <c r="AB52" s="44"/>
      <c r="AC52" s="44"/>
      <c r="AD52" s="44"/>
      <c r="AE52" s="44"/>
      <c r="AF52" s="44"/>
      <c r="AG52" s="45"/>
      <c r="AH52" s="45"/>
      <c r="AI52" s="45"/>
      <c r="AJ52" s="44"/>
      <c r="AK52" s="44"/>
      <c r="AL52" s="44"/>
      <c r="AM52" s="44"/>
      <c r="AN52" s="44"/>
      <c r="AO52" s="44"/>
      <c r="AP52" s="44"/>
      <c r="AQ52" s="44"/>
      <c r="AR52" s="44"/>
      <c r="AS52" s="44"/>
      <c r="AT52" s="388"/>
      <c r="AU52" s="356"/>
    </row>
    <row r="53" spans="2:50" x14ac:dyDescent="0.25">
      <c r="C53" s="399"/>
      <c r="D53" s="44"/>
      <c r="E53" s="44"/>
      <c r="F53" s="44"/>
      <c r="G53" s="46"/>
      <c r="H53" s="46"/>
      <c r="I53" s="46"/>
      <c r="J53" s="44"/>
      <c r="K53" s="44"/>
      <c r="L53" s="44"/>
      <c r="M53" s="44"/>
      <c r="N53" s="44"/>
      <c r="O53" s="44"/>
      <c r="P53" s="44"/>
      <c r="Q53" s="48"/>
      <c r="R53" s="44"/>
      <c r="S53" s="44"/>
      <c r="T53" s="44"/>
      <c r="U53" s="44"/>
      <c r="V53" s="44"/>
      <c r="W53" s="44"/>
      <c r="X53" s="44"/>
      <c r="Y53" s="44"/>
      <c r="Z53" s="44"/>
      <c r="AA53" s="44"/>
      <c r="AB53" s="44"/>
      <c r="AC53" s="44"/>
      <c r="AD53" s="44"/>
      <c r="AE53" s="44"/>
      <c r="AF53" s="44"/>
      <c r="AG53" s="45"/>
      <c r="AH53" s="45"/>
      <c r="AI53" s="45"/>
      <c r="AJ53" s="44"/>
      <c r="AK53" s="44"/>
      <c r="AL53" s="44"/>
      <c r="AM53" s="44"/>
      <c r="AN53" s="44"/>
      <c r="AO53" s="44"/>
      <c r="AP53" s="44"/>
      <c r="AQ53" s="44"/>
      <c r="AR53" s="44"/>
      <c r="AS53" s="44"/>
      <c r="AT53" s="388"/>
      <c r="AU53" s="356"/>
    </row>
    <row r="54" spans="2:50" x14ac:dyDescent="0.25">
      <c r="C54" s="399"/>
      <c r="D54" s="44"/>
      <c r="E54" s="44"/>
      <c r="F54" s="44"/>
      <c r="G54" s="46"/>
      <c r="H54" s="46"/>
      <c r="I54" s="46"/>
      <c r="J54" s="44"/>
      <c r="K54" s="44"/>
      <c r="L54" s="44"/>
      <c r="M54" s="44"/>
      <c r="N54" s="44"/>
      <c r="O54" s="44"/>
      <c r="P54" s="44"/>
      <c r="Q54" s="48"/>
      <c r="R54" s="44"/>
      <c r="S54" s="44"/>
      <c r="T54" s="44"/>
      <c r="U54" s="44"/>
      <c r="V54" s="44"/>
      <c r="W54" s="44"/>
      <c r="X54" s="44"/>
      <c r="Y54" s="44"/>
      <c r="Z54" s="44"/>
      <c r="AA54" s="44"/>
      <c r="AB54" s="44"/>
      <c r="AC54" s="44"/>
      <c r="AD54" s="44"/>
      <c r="AE54" s="44"/>
      <c r="AF54" s="44"/>
      <c r="AG54" s="45"/>
      <c r="AH54" s="45"/>
      <c r="AI54" s="45"/>
      <c r="AJ54" s="44"/>
      <c r="AK54" s="44"/>
      <c r="AL54" s="44"/>
      <c r="AM54" s="44"/>
      <c r="AN54" s="44"/>
      <c r="AO54" s="44"/>
      <c r="AP54" s="44"/>
      <c r="AQ54" s="44"/>
      <c r="AR54" s="44"/>
      <c r="AS54" s="44"/>
      <c r="AT54" s="388"/>
      <c r="AU54" s="356"/>
    </row>
    <row r="55" spans="2:50" x14ac:dyDescent="0.25">
      <c r="C55" s="399"/>
      <c r="D55" s="44"/>
      <c r="E55" s="44"/>
      <c r="F55" s="44"/>
      <c r="G55" s="46"/>
      <c r="H55" s="46"/>
      <c r="I55" s="46"/>
      <c r="J55" s="44"/>
      <c r="K55" s="44"/>
      <c r="L55" s="44"/>
      <c r="M55" s="44"/>
      <c r="N55" s="44"/>
      <c r="O55" s="44"/>
      <c r="P55" s="44"/>
      <c r="Q55" s="48"/>
      <c r="R55" s="44"/>
      <c r="S55" s="44"/>
      <c r="T55" s="44"/>
      <c r="U55" s="44"/>
      <c r="V55" s="44"/>
      <c r="W55" s="44"/>
      <c r="X55" s="44"/>
      <c r="Y55" s="44"/>
      <c r="Z55" s="44"/>
      <c r="AA55" s="44"/>
      <c r="AB55" s="44"/>
      <c r="AC55" s="44"/>
      <c r="AD55" s="44"/>
      <c r="AE55" s="44"/>
      <c r="AF55" s="44"/>
      <c r="AG55" s="45"/>
      <c r="AH55" s="45"/>
      <c r="AI55" s="45"/>
      <c r="AJ55" s="44"/>
      <c r="AK55" s="44"/>
      <c r="AL55" s="44"/>
      <c r="AM55" s="44"/>
      <c r="AN55" s="44"/>
      <c r="AO55" s="44"/>
      <c r="AP55" s="44"/>
      <c r="AQ55" s="44"/>
      <c r="AR55" s="44"/>
      <c r="AS55" s="44"/>
      <c r="AT55" s="388"/>
      <c r="AU55" s="356"/>
    </row>
    <row r="56" spans="2:50" x14ac:dyDescent="0.25">
      <c r="C56" s="399"/>
      <c r="D56" s="44"/>
      <c r="E56" s="44"/>
      <c r="F56" s="44"/>
      <c r="G56" s="46"/>
      <c r="H56" s="46"/>
      <c r="I56" s="46"/>
      <c r="J56" s="44"/>
      <c r="K56" s="44"/>
      <c r="L56" s="44"/>
      <c r="M56" s="44"/>
      <c r="N56" s="44"/>
      <c r="O56" s="44"/>
      <c r="P56" s="44"/>
      <c r="Q56" s="48"/>
      <c r="R56" s="44"/>
      <c r="S56" s="44"/>
      <c r="T56" s="44"/>
      <c r="U56" s="44"/>
      <c r="V56" s="44"/>
      <c r="W56" s="44"/>
      <c r="X56" s="44"/>
      <c r="Y56" s="44"/>
      <c r="Z56" s="44"/>
      <c r="AA56" s="44"/>
      <c r="AB56" s="44"/>
      <c r="AC56" s="44"/>
      <c r="AD56" s="44"/>
      <c r="AE56" s="44"/>
      <c r="AF56" s="44"/>
      <c r="AG56" s="45"/>
      <c r="AH56" s="45"/>
      <c r="AI56" s="45"/>
      <c r="AJ56" s="44"/>
      <c r="AK56" s="44"/>
      <c r="AL56" s="44"/>
      <c r="AM56" s="44"/>
      <c r="AN56" s="44"/>
      <c r="AO56" s="44"/>
      <c r="AP56" s="44"/>
      <c r="AQ56" s="44"/>
      <c r="AR56" s="44"/>
      <c r="AS56" s="44"/>
      <c r="AT56" s="388"/>
      <c r="AU56" s="356"/>
    </row>
    <row r="57" spans="2:50" x14ac:dyDescent="0.25">
      <c r="C57" s="399"/>
      <c r="D57" s="44"/>
      <c r="E57" s="44"/>
      <c r="F57" s="44"/>
      <c r="G57" s="46"/>
      <c r="H57" s="46"/>
      <c r="I57" s="46"/>
      <c r="J57" s="44"/>
      <c r="K57" s="44"/>
      <c r="L57" s="44"/>
      <c r="M57" s="44"/>
      <c r="N57" s="44"/>
      <c r="O57" s="44"/>
      <c r="P57" s="44"/>
      <c r="Q57" s="48"/>
      <c r="R57" s="44"/>
      <c r="S57" s="44"/>
      <c r="T57" s="44"/>
      <c r="U57" s="44"/>
      <c r="V57" s="44"/>
      <c r="W57" s="44"/>
      <c r="X57" s="44"/>
      <c r="Y57" s="44"/>
      <c r="Z57" s="44"/>
      <c r="AA57" s="44"/>
      <c r="AB57" s="44"/>
      <c r="AC57" s="44"/>
      <c r="AD57" s="44"/>
      <c r="AE57" s="44"/>
      <c r="AF57" s="44"/>
      <c r="AG57" s="45"/>
      <c r="AH57" s="45"/>
      <c r="AI57" s="45"/>
      <c r="AJ57" s="44"/>
      <c r="AK57" s="44"/>
      <c r="AL57" s="44"/>
      <c r="AM57" s="44"/>
      <c r="AN57" s="44"/>
      <c r="AO57" s="44"/>
      <c r="AP57" s="44"/>
      <c r="AQ57" s="44"/>
      <c r="AR57" s="44"/>
      <c r="AS57" s="44"/>
      <c r="AT57" s="388"/>
      <c r="AU57" s="356"/>
    </row>
    <row r="58" spans="2:50" x14ac:dyDescent="0.25">
      <c r="C58" s="399"/>
      <c r="D58" s="44"/>
      <c r="E58" s="44"/>
      <c r="F58" s="44"/>
      <c r="G58" s="46"/>
      <c r="H58" s="46"/>
      <c r="I58" s="46"/>
      <c r="J58" s="44"/>
      <c r="K58" s="44"/>
      <c r="L58" s="44"/>
      <c r="M58" s="44"/>
      <c r="N58" s="44"/>
      <c r="O58" s="44"/>
      <c r="P58" s="44"/>
      <c r="Q58" s="48"/>
      <c r="R58" s="44"/>
      <c r="S58" s="44"/>
      <c r="T58" s="44"/>
      <c r="U58" s="44"/>
      <c r="V58" s="44"/>
      <c r="W58" s="44"/>
      <c r="X58" s="44"/>
      <c r="Y58" s="44"/>
      <c r="Z58" s="44"/>
      <c r="AA58" s="44"/>
      <c r="AB58" s="44"/>
      <c r="AC58" s="44"/>
      <c r="AD58" s="44"/>
      <c r="AE58" s="44"/>
      <c r="AF58" s="44"/>
      <c r="AG58" s="45"/>
      <c r="AH58" s="45"/>
      <c r="AI58" s="45"/>
      <c r="AJ58" s="44"/>
      <c r="AK58" s="44"/>
      <c r="AL58" s="44"/>
      <c r="AM58" s="44"/>
      <c r="AN58" s="44"/>
      <c r="AO58" s="44"/>
      <c r="AP58" s="44"/>
      <c r="AQ58" s="44"/>
      <c r="AR58" s="44"/>
      <c r="AS58" s="44"/>
      <c r="AT58" s="388"/>
      <c r="AU58" s="356"/>
    </row>
    <row r="59" spans="2:50" x14ac:dyDescent="0.25">
      <c r="C59" s="399"/>
      <c r="D59" s="44"/>
      <c r="E59" s="44"/>
      <c r="F59" s="44"/>
      <c r="G59" s="46"/>
      <c r="H59" s="46"/>
      <c r="I59" s="46"/>
      <c r="J59" s="44"/>
      <c r="K59" s="44"/>
      <c r="L59" s="44"/>
      <c r="M59" s="44"/>
      <c r="N59" s="44"/>
      <c r="O59" s="44"/>
      <c r="P59" s="44"/>
      <c r="Q59" s="48"/>
      <c r="R59" s="44"/>
      <c r="S59" s="44"/>
      <c r="T59" s="44"/>
      <c r="U59" s="44"/>
      <c r="V59" s="44"/>
      <c r="W59" s="44"/>
      <c r="X59" s="44"/>
      <c r="Y59" s="44"/>
      <c r="Z59" s="44"/>
      <c r="AA59" s="44"/>
      <c r="AB59" s="44"/>
      <c r="AC59" s="44"/>
      <c r="AD59" s="44"/>
      <c r="AE59" s="44"/>
      <c r="AF59" s="44"/>
      <c r="AG59" s="45"/>
      <c r="AH59" s="45"/>
      <c r="AI59" s="45"/>
      <c r="AJ59" s="44"/>
      <c r="AK59" s="44"/>
      <c r="AL59" s="44"/>
      <c r="AM59" s="44"/>
      <c r="AN59" s="44"/>
      <c r="AO59" s="44"/>
      <c r="AP59" s="44"/>
      <c r="AQ59" s="44"/>
      <c r="AR59" s="44"/>
      <c r="AS59" s="44"/>
      <c r="AT59" s="388"/>
      <c r="AU59" s="356"/>
      <c r="AV59" s="357"/>
      <c r="AW59" s="357"/>
      <c r="AX59" s="362"/>
    </row>
    <row r="60" spans="2:50" s="188" customFormat="1" x14ac:dyDescent="0.25">
      <c r="B60" s="43"/>
      <c r="C60" s="399"/>
      <c r="D60" s="44"/>
      <c r="E60" s="44"/>
      <c r="F60" s="44"/>
      <c r="G60" s="46"/>
      <c r="H60" s="46"/>
      <c r="I60" s="46"/>
      <c r="J60" s="44"/>
      <c r="K60" s="44"/>
      <c r="L60" s="44"/>
      <c r="M60" s="44"/>
      <c r="N60" s="44"/>
      <c r="O60" s="44"/>
      <c r="P60" s="44"/>
      <c r="Q60" s="48"/>
      <c r="R60" s="44"/>
      <c r="S60" s="44"/>
      <c r="T60" s="44"/>
      <c r="U60" s="44"/>
      <c r="V60" s="44"/>
      <c r="W60" s="44"/>
      <c r="X60" s="44"/>
      <c r="Y60" s="44"/>
      <c r="Z60" s="44"/>
      <c r="AA60" s="44"/>
      <c r="AB60" s="44"/>
      <c r="AC60" s="44"/>
      <c r="AD60" s="44"/>
      <c r="AE60" s="44"/>
      <c r="AF60" s="44"/>
      <c r="AG60" s="45"/>
      <c r="AH60" s="45"/>
      <c r="AI60" s="45"/>
      <c r="AJ60" s="44"/>
      <c r="AK60" s="44"/>
      <c r="AL60" s="44"/>
      <c r="AM60" s="44"/>
      <c r="AN60" s="44"/>
      <c r="AO60" s="44"/>
      <c r="AP60" s="44"/>
      <c r="AQ60" s="44"/>
      <c r="AR60" s="44"/>
      <c r="AS60" s="44"/>
      <c r="AT60" s="388"/>
      <c r="AU60" s="356"/>
      <c r="AV60" s="357"/>
      <c r="AW60" s="357"/>
      <c r="AX60" s="357"/>
    </row>
    <row r="61" spans="2:50" s="188" customFormat="1" x14ac:dyDescent="0.25">
      <c r="B61" s="43"/>
      <c r="C61" s="399"/>
      <c r="D61" s="44"/>
      <c r="E61" s="44"/>
      <c r="F61" s="44"/>
      <c r="G61" s="46"/>
      <c r="H61" s="46"/>
      <c r="I61" s="46"/>
      <c r="J61" s="44"/>
      <c r="K61" s="44"/>
      <c r="L61" s="44"/>
      <c r="M61" s="44"/>
      <c r="N61" s="44"/>
      <c r="O61" s="44"/>
      <c r="P61" s="44"/>
      <c r="Q61" s="48"/>
      <c r="R61" s="44"/>
      <c r="S61" s="44"/>
      <c r="T61" s="44"/>
      <c r="U61" s="44"/>
      <c r="V61" s="44"/>
      <c r="W61" s="44"/>
      <c r="X61" s="44"/>
      <c r="Y61" s="44"/>
      <c r="Z61" s="44"/>
      <c r="AA61" s="44"/>
      <c r="AB61" s="44"/>
      <c r="AC61" s="44"/>
      <c r="AD61" s="44"/>
      <c r="AE61" s="44"/>
      <c r="AF61" s="44"/>
      <c r="AG61" s="45"/>
      <c r="AH61" s="45"/>
      <c r="AI61" s="45"/>
      <c r="AJ61" s="44"/>
      <c r="AK61" s="44"/>
      <c r="AL61" s="44"/>
      <c r="AM61" s="44"/>
      <c r="AN61" s="44"/>
      <c r="AO61" s="44"/>
      <c r="AP61" s="44"/>
      <c r="AQ61" s="44"/>
      <c r="AR61" s="44"/>
      <c r="AS61" s="44"/>
      <c r="AT61" s="388"/>
      <c r="AU61" s="356"/>
      <c r="AV61" s="357"/>
      <c r="AW61" s="357"/>
      <c r="AX61" s="357"/>
    </row>
    <row r="62" spans="2:50" s="188" customFormat="1" x14ac:dyDescent="0.25">
      <c r="B62" s="43"/>
      <c r="C62" s="399"/>
      <c r="D62" s="44"/>
      <c r="E62" s="44"/>
      <c r="F62" s="44"/>
      <c r="G62" s="46"/>
      <c r="H62" s="46"/>
      <c r="I62" s="46"/>
      <c r="J62" s="44"/>
      <c r="K62" s="190"/>
      <c r="L62" s="190"/>
      <c r="M62" s="190"/>
      <c r="N62" s="44"/>
      <c r="O62" s="44"/>
      <c r="P62" s="44"/>
      <c r="Q62" s="154"/>
      <c r="R62" s="190"/>
      <c r="S62" s="190"/>
      <c r="T62" s="190"/>
      <c r="U62" s="190"/>
      <c r="V62" s="44"/>
      <c r="W62" s="44"/>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60"/>
      <c r="AU62" s="363"/>
      <c r="AV62" s="357"/>
      <c r="AW62" s="357"/>
      <c r="AX62" s="357"/>
    </row>
    <row r="63" spans="2:50" s="188" customFormat="1" x14ac:dyDescent="0.25">
      <c r="B63" s="43"/>
      <c r="C63" s="399"/>
      <c r="D63" s="44"/>
      <c r="E63" s="44"/>
      <c r="F63" s="44"/>
      <c r="G63" s="46"/>
      <c r="H63" s="46"/>
      <c r="I63" s="46"/>
      <c r="J63" s="44"/>
      <c r="K63" s="190"/>
      <c r="L63" s="190"/>
      <c r="M63" s="190"/>
      <c r="N63" s="44"/>
      <c r="O63" s="44"/>
      <c r="P63" s="44"/>
      <c r="Q63" s="154"/>
      <c r="R63" s="190"/>
      <c r="S63" s="190"/>
      <c r="T63" s="190"/>
      <c r="U63" s="190"/>
      <c r="V63" s="44"/>
      <c r="W63" s="44"/>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60"/>
      <c r="AU63" s="363"/>
      <c r="AV63" s="357"/>
      <c r="AW63" s="357"/>
      <c r="AX63" s="357"/>
    </row>
    <row r="64" spans="2:50" s="188" customFormat="1" x14ac:dyDescent="0.25">
      <c r="B64" s="43"/>
      <c r="C64" s="399"/>
      <c r="D64" s="44"/>
      <c r="E64" s="44"/>
      <c r="F64" s="44"/>
      <c r="G64" s="46"/>
      <c r="H64" s="46"/>
      <c r="I64" s="46"/>
      <c r="J64" s="44"/>
      <c r="K64" s="190"/>
      <c r="L64" s="190"/>
      <c r="M64" s="190"/>
      <c r="N64" s="44"/>
      <c r="O64" s="44"/>
      <c r="P64" s="44"/>
      <c r="Q64" s="154"/>
      <c r="R64" s="190"/>
      <c r="S64" s="190"/>
      <c r="T64" s="190"/>
      <c r="U64" s="190"/>
      <c r="V64" s="44"/>
      <c r="W64" s="44"/>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60"/>
      <c r="AU64" s="363"/>
      <c r="AV64" s="357"/>
      <c r="AW64" s="357"/>
      <c r="AX64" s="357"/>
    </row>
    <row r="65" spans="2:50" s="188" customFormat="1" x14ac:dyDescent="0.25">
      <c r="B65" s="43"/>
      <c r="C65" s="399"/>
      <c r="D65" s="44"/>
      <c r="E65" s="44"/>
      <c r="F65" s="44"/>
      <c r="G65" s="46"/>
      <c r="H65" s="46"/>
      <c r="I65" s="46"/>
      <c r="J65" s="44"/>
      <c r="K65" s="190"/>
      <c r="L65" s="190"/>
      <c r="M65" s="190"/>
      <c r="N65" s="44"/>
      <c r="O65" s="44"/>
      <c r="P65" s="44"/>
      <c r="Q65" s="154"/>
      <c r="R65" s="190"/>
      <c r="S65" s="190"/>
      <c r="T65" s="190"/>
      <c r="U65" s="190"/>
      <c r="V65" s="44"/>
      <c r="W65" s="44"/>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60"/>
      <c r="AU65" s="363"/>
      <c r="AV65" s="357"/>
      <c r="AW65" s="357"/>
      <c r="AX65" s="357"/>
    </row>
    <row r="66" spans="2:50" s="188" customFormat="1" x14ac:dyDescent="0.25">
      <c r="B66" s="43"/>
      <c r="C66" s="399"/>
      <c r="D66" s="44"/>
      <c r="E66" s="44"/>
      <c r="F66" s="44"/>
      <c r="G66" s="46"/>
      <c r="H66" s="46"/>
      <c r="I66" s="46"/>
      <c r="J66" s="44"/>
      <c r="K66" s="190"/>
      <c r="L66" s="190"/>
      <c r="M66" s="190"/>
      <c r="N66" s="44"/>
      <c r="O66" s="44"/>
      <c r="P66" s="44"/>
      <c r="Q66" s="154"/>
      <c r="R66" s="190"/>
      <c r="S66" s="190"/>
      <c r="T66" s="190"/>
      <c r="U66" s="190"/>
      <c r="V66" s="44"/>
      <c r="W66" s="44"/>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60"/>
      <c r="AU66" s="363"/>
      <c r="AV66" s="357"/>
      <c r="AW66" s="357"/>
      <c r="AX66" s="357"/>
    </row>
    <row r="67" spans="2:50" s="188" customFormat="1" x14ac:dyDescent="0.25">
      <c r="B67" s="43"/>
      <c r="C67" s="399"/>
      <c r="D67" s="44"/>
      <c r="E67" s="44"/>
      <c r="F67" s="44"/>
      <c r="G67" s="46"/>
      <c r="H67" s="46"/>
      <c r="I67" s="46"/>
      <c r="J67" s="44"/>
      <c r="K67" s="190"/>
      <c r="L67" s="190"/>
      <c r="M67" s="190"/>
      <c r="N67" s="44"/>
      <c r="O67" s="44"/>
      <c r="P67" s="44"/>
      <c r="Q67" s="154"/>
      <c r="R67" s="190"/>
      <c r="S67" s="190"/>
      <c r="T67" s="190"/>
      <c r="U67" s="190"/>
      <c r="V67" s="44"/>
      <c r="W67" s="44"/>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60"/>
      <c r="AU67" s="363"/>
      <c r="AV67" s="357"/>
      <c r="AW67" s="357"/>
      <c r="AX67" s="357"/>
    </row>
    <row r="68" spans="2:50" s="188" customFormat="1" x14ac:dyDescent="0.25">
      <c r="B68" s="43"/>
      <c r="C68" s="399"/>
      <c r="D68" s="44"/>
      <c r="E68" s="44"/>
      <c r="F68" s="44"/>
      <c r="G68" s="46"/>
      <c r="H68" s="46"/>
      <c r="I68" s="46"/>
      <c r="J68" s="44"/>
      <c r="K68" s="190"/>
      <c r="L68" s="190"/>
      <c r="M68" s="190"/>
      <c r="N68" s="44"/>
      <c r="O68" s="44"/>
      <c r="P68" s="44"/>
      <c r="Q68" s="154"/>
      <c r="R68" s="190"/>
      <c r="S68" s="190"/>
      <c r="T68" s="190"/>
      <c r="U68" s="190"/>
      <c r="V68" s="44"/>
      <c r="W68" s="44"/>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60"/>
      <c r="AU68" s="363"/>
      <c r="AV68" s="357"/>
      <c r="AW68" s="357"/>
      <c r="AX68" s="357"/>
    </row>
    <row r="69" spans="2:50" s="188" customFormat="1" x14ac:dyDescent="0.25">
      <c r="B69" s="43"/>
      <c r="C69" s="399"/>
      <c r="D69" s="44"/>
      <c r="E69" s="44"/>
      <c r="F69" s="44"/>
      <c r="G69" s="46"/>
      <c r="H69" s="46"/>
      <c r="I69" s="46"/>
      <c r="J69" s="44"/>
      <c r="K69" s="190"/>
      <c r="L69" s="190"/>
      <c r="M69" s="190"/>
      <c r="N69" s="44"/>
      <c r="O69" s="44"/>
      <c r="P69" s="44"/>
      <c r="Q69" s="154"/>
      <c r="R69" s="190"/>
      <c r="S69" s="190"/>
      <c r="T69" s="190"/>
      <c r="U69" s="190"/>
      <c r="V69" s="44"/>
      <c r="W69" s="44"/>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60"/>
      <c r="AU69" s="363"/>
      <c r="AV69" s="357"/>
      <c r="AW69" s="357"/>
      <c r="AX69" s="357"/>
    </row>
    <row r="70" spans="2:50" s="188" customFormat="1" x14ac:dyDescent="0.25">
      <c r="B70" s="43"/>
      <c r="C70" s="399"/>
      <c r="D70" s="44"/>
      <c r="E70" s="44"/>
      <c r="F70" s="44"/>
      <c r="G70" s="46"/>
      <c r="H70" s="46"/>
      <c r="I70" s="46"/>
      <c r="J70" s="44"/>
      <c r="K70" s="190"/>
      <c r="L70" s="190"/>
      <c r="M70" s="190"/>
      <c r="N70" s="44"/>
      <c r="O70" s="44"/>
      <c r="P70" s="44"/>
      <c r="Q70" s="154"/>
      <c r="R70" s="190"/>
      <c r="S70" s="190"/>
      <c r="T70" s="190"/>
      <c r="U70" s="190"/>
      <c r="V70" s="44"/>
      <c r="W70" s="44"/>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60"/>
      <c r="AU70" s="363"/>
      <c r="AV70" s="357"/>
      <c r="AW70" s="357"/>
      <c r="AX70" s="357"/>
    </row>
    <row r="71" spans="2:50" s="188" customFormat="1" x14ac:dyDescent="0.25">
      <c r="B71" s="43"/>
      <c r="C71" s="399"/>
      <c r="D71" s="44"/>
      <c r="E71" s="44"/>
      <c r="F71" s="44"/>
      <c r="G71" s="46"/>
      <c r="H71" s="46"/>
      <c r="I71" s="46"/>
      <c r="J71" s="44"/>
      <c r="K71" s="190"/>
      <c r="L71" s="190"/>
      <c r="M71" s="190"/>
      <c r="N71" s="44"/>
      <c r="O71" s="44"/>
      <c r="P71" s="44"/>
      <c r="Q71" s="154"/>
      <c r="R71" s="190"/>
      <c r="S71" s="190"/>
      <c r="T71" s="190"/>
      <c r="U71" s="190"/>
      <c r="V71" s="44"/>
      <c r="W71" s="44"/>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60"/>
      <c r="AU71" s="363"/>
      <c r="AV71" s="357"/>
      <c r="AW71" s="357"/>
      <c r="AX71" s="357"/>
    </row>
    <row r="72" spans="2:50" s="188" customFormat="1" x14ac:dyDescent="0.25">
      <c r="B72" s="43"/>
      <c r="C72" s="399"/>
      <c r="D72" s="44"/>
      <c r="E72" s="44"/>
      <c r="F72" s="44"/>
      <c r="G72" s="46"/>
      <c r="H72" s="46"/>
      <c r="I72" s="46"/>
      <c r="J72" s="44"/>
      <c r="K72" s="190"/>
      <c r="L72" s="190"/>
      <c r="M72" s="190"/>
      <c r="N72" s="44"/>
      <c r="O72" s="44"/>
      <c r="P72" s="44"/>
      <c r="Q72" s="154"/>
      <c r="R72" s="190"/>
      <c r="S72" s="190"/>
      <c r="T72" s="190"/>
      <c r="U72" s="190"/>
      <c r="V72" s="44"/>
      <c r="W72" s="44"/>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60"/>
      <c r="AU72" s="363"/>
      <c r="AV72" s="357"/>
      <c r="AW72" s="357"/>
      <c r="AX72" s="357"/>
    </row>
    <row r="73" spans="2:50" s="188" customFormat="1" x14ac:dyDescent="0.25">
      <c r="B73" s="43"/>
      <c r="C73" s="399"/>
      <c r="D73" s="44"/>
      <c r="E73" s="44"/>
      <c r="F73" s="44"/>
      <c r="G73" s="46"/>
      <c r="H73" s="46"/>
      <c r="I73" s="46"/>
      <c r="J73" s="44"/>
      <c r="K73" s="190"/>
      <c r="L73" s="190"/>
      <c r="M73" s="190"/>
      <c r="N73" s="44"/>
      <c r="O73" s="44"/>
      <c r="P73" s="44"/>
      <c r="Q73" s="154"/>
      <c r="R73" s="190"/>
      <c r="S73" s="190"/>
      <c r="T73" s="190"/>
      <c r="U73" s="190"/>
      <c r="V73" s="44"/>
      <c r="W73" s="44"/>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60"/>
      <c r="AU73" s="363"/>
      <c r="AV73" s="357"/>
      <c r="AW73" s="357"/>
      <c r="AX73" s="357"/>
    </row>
    <row r="74" spans="2:50" s="188" customFormat="1" x14ac:dyDescent="0.25">
      <c r="B74" s="43"/>
      <c r="C74" s="399"/>
      <c r="D74" s="44"/>
      <c r="E74" s="44"/>
      <c r="F74" s="44"/>
      <c r="G74" s="46"/>
      <c r="H74" s="46"/>
      <c r="I74" s="46"/>
      <c r="J74" s="44"/>
      <c r="K74" s="190"/>
      <c r="L74" s="190"/>
      <c r="M74" s="190"/>
      <c r="N74" s="44"/>
      <c r="O74" s="44"/>
      <c r="P74" s="44"/>
      <c r="Q74" s="154"/>
      <c r="R74" s="190"/>
      <c r="S74" s="190"/>
      <c r="T74" s="190"/>
      <c r="U74" s="190"/>
      <c r="V74" s="44"/>
      <c r="W74" s="44"/>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60"/>
      <c r="AU74" s="363"/>
      <c r="AV74" s="357"/>
      <c r="AW74" s="357"/>
      <c r="AX74" s="357"/>
    </row>
    <row r="75" spans="2:50" s="188" customFormat="1" x14ac:dyDescent="0.25">
      <c r="B75" s="43"/>
      <c r="C75" s="399"/>
      <c r="D75" s="44"/>
      <c r="E75" s="44"/>
      <c r="F75" s="44"/>
      <c r="G75" s="46"/>
      <c r="H75" s="46"/>
      <c r="I75" s="46"/>
      <c r="J75" s="44"/>
      <c r="K75" s="44"/>
      <c r="L75" s="44"/>
      <c r="M75" s="44"/>
      <c r="N75" s="44"/>
      <c r="O75" s="44"/>
      <c r="P75" s="44"/>
      <c r="Q75" s="48"/>
      <c r="R75" s="44"/>
      <c r="S75" s="44"/>
      <c r="T75" s="44"/>
      <c r="U75" s="44"/>
      <c r="V75" s="44"/>
      <c r="W75" s="44"/>
      <c r="X75" s="44"/>
      <c r="Y75" s="44"/>
      <c r="Z75" s="44"/>
      <c r="AA75" s="44"/>
      <c r="AB75" s="44"/>
      <c r="AC75" s="44"/>
      <c r="AD75" s="44"/>
      <c r="AE75" s="44"/>
      <c r="AF75" s="44"/>
      <c r="AG75" s="45"/>
      <c r="AH75" s="45"/>
      <c r="AI75" s="45"/>
      <c r="AJ75" s="44"/>
      <c r="AK75" s="44"/>
      <c r="AL75" s="44"/>
      <c r="AM75" s="44"/>
      <c r="AN75" s="44"/>
      <c r="AO75" s="44"/>
      <c r="AP75" s="44"/>
      <c r="AQ75" s="44"/>
      <c r="AR75" s="44"/>
      <c r="AS75" s="44"/>
      <c r="AT75" s="388"/>
      <c r="AU75" s="356"/>
      <c r="AV75" s="357"/>
      <c r="AW75" s="357"/>
      <c r="AX75" s="357"/>
    </row>
    <row r="76" spans="2:50" s="188" customFormat="1" x14ac:dyDescent="0.25">
      <c r="B76" s="43"/>
      <c r="C76" s="399"/>
      <c r="D76" s="44"/>
      <c r="E76" s="44"/>
      <c r="F76" s="44"/>
      <c r="G76" s="46"/>
      <c r="H76" s="46"/>
      <c r="I76" s="46"/>
      <c r="J76" s="44"/>
      <c r="K76" s="44"/>
      <c r="L76" s="44"/>
      <c r="M76" s="44"/>
      <c r="N76" s="44"/>
      <c r="O76" s="44"/>
      <c r="P76" s="44"/>
      <c r="Q76" s="48"/>
      <c r="R76" s="44"/>
      <c r="S76" s="44"/>
      <c r="T76" s="44"/>
      <c r="U76" s="44"/>
      <c r="V76" s="44"/>
      <c r="W76" s="44"/>
      <c r="X76" s="44"/>
      <c r="Y76" s="44"/>
      <c r="Z76" s="44"/>
      <c r="AA76" s="44"/>
      <c r="AB76" s="44"/>
      <c r="AC76" s="44"/>
      <c r="AD76" s="44"/>
      <c r="AE76" s="44"/>
      <c r="AF76" s="44"/>
      <c r="AG76" s="45"/>
      <c r="AH76" s="45"/>
      <c r="AI76" s="45"/>
      <c r="AJ76" s="44"/>
      <c r="AK76" s="44"/>
      <c r="AL76" s="44"/>
      <c r="AM76" s="44"/>
      <c r="AN76" s="44"/>
      <c r="AO76" s="44"/>
      <c r="AP76" s="44"/>
      <c r="AQ76" s="44"/>
      <c r="AR76" s="44"/>
      <c r="AS76" s="44"/>
      <c r="AT76" s="388"/>
      <c r="AU76" s="356"/>
      <c r="AV76" s="357"/>
      <c r="AW76" s="357"/>
      <c r="AX76" s="357"/>
    </row>
    <row r="77" spans="2:50" s="188" customFormat="1" x14ac:dyDescent="0.25">
      <c r="B77" s="43"/>
      <c r="C77" s="399"/>
      <c r="D77" s="44"/>
      <c r="E77" s="44"/>
      <c r="F77" s="44"/>
      <c r="G77" s="46"/>
      <c r="H77" s="46"/>
      <c r="I77" s="46"/>
      <c r="J77" s="44"/>
      <c r="K77" s="44"/>
      <c r="L77" s="44"/>
      <c r="M77" s="44"/>
      <c r="N77" s="44"/>
      <c r="O77" s="44"/>
      <c r="P77" s="44"/>
      <c r="Q77" s="48"/>
      <c r="R77" s="44"/>
      <c r="S77" s="44"/>
      <c r="T77" s="44"/>
      <c r="U77" s="44"/>
      <c r="V77" s="44"/>
      <c r="W77" s="44"/>
      <c r="X77" s="44"/>
      <c r="Y77" s="44"/>
      <c r="Z77" s="44"/>
      <c r="AA77" s="44"/>
      <c r="AB77" s="44"/>
      <c r="AC77" s="44"/>
      <c r="AD77" s="44"/>
      <c r="AE77" s="44"/>
      <c r="AF77" s="44"/>
      <c r="AG77" s="45"/>
      <c r="AH77" s="45"/>
      <c r="AI77" s="45"/>
      <c r="AJ77" s="44"/>
      <c r="AK77" s="44"/>
      <c r="AL77" s="44"/>
      <c r="AM77" s="44"/>
      <c r="AN77" s="44"/>
      <c r="AO77" s="44"/>
      <c r="AP77" s="44"/>
      <c r="AQ77" s="44"/>
      <c r="AR77" s="44"/>
      <c r="AS77" s="44"/>
      <c r="AT77" s="388"/>
      <c r="AU77" s="356"/>
      <c r="AV77" s="357"/>
      <c r="AW77" s="357"/>
      <c r="AX77" s="357"/>
    </row>
    <row r="78" spans="2:50" s="188" customFormat="1" x14ac:dyDescent="0.25">
      <c r="B78" s="43"/>
      <c r="C78" s="399"/>
      <c r="D78" s="44"/>
      <c r="E78" s="44"/>
      <c r="F78" s="44"/>
      <c r="G78" s="46"/>
      <c r="H78" s="46"/>
      <c r="I78" s="46"/>
      <c r="J78" s="44"/>
      <c r="K78" s="44"/>
      <c r="L78" s="44"/>
      <c r="M78" s="44"/>
      <c r="N78" s="44"/>
      <c r="O78" s="44"/>
      <c r="P78" s="44"/>
      <c r="Q78" s="48"/>
      <c r="R78" s="44"/>
      <c r="S78" s="44"/>
      <c r="T78" s="44"/>
      <c r="U78" s="44"/>
      <c r="V78" s="44"/>
      <c r="W78" s="44"/>
      <c r="X78" s="44"/>
      <c r="Y78" s="44"/>
      <c r="Z78" s="44"/>
      <c r="AA78" s="44"/>
      <c r="AB78" s="44"/>
      <c r="AC78" s="44"/>
      <c r="AD78" s="44"/>
      <c r="AE78" s="44"/>
      <c r="AF78" s="44"/>
      <c r="AG78" s="45"/>
      <c r="AH78" s="45"/>
      <c r="AI78" s="45"/>
      <c r="AJ78" s="44"/>
      <c r="AK78" s="44"/>
      <c r="AL78" s="44"/>
      <c r="AM78" s="44"/>
      <c r="AN78" s="44"/>
      <c r="AO78" s="44"/>
      <c r="AP78" s="44"/>
      <c r="AQ78" s="44"/>
      <c r="AR78" s="44"/>
      <c r="AS78" s="44"/>
      <c r="AT78" s="388"/>
      <c r="AU78" s="356"/>
      <c r="AV78" s="357"/>
      <c r="AW78" s="357"/>
      <c r="AX78" s="357"/>
    </row>
    <row r="79" spans="2:50" s="188" customFormat="1" x14ac:dyDescent="0.25">
      <c r="B79" s="43"/>
      <c r="C79" s="399"/>
      <c r="D79" s="44"/>
      <c r="E79" s="44"/>
      <c r="F79" s="44"/>
      <c r="G79" s="46"/>
      <c r="H79" s="46"/>
      <c r="I79" s="46"/>
      <c r="J79" s="44"/>
      <c r="K79" s="44"/>
      <c r="L79" s="44"/>
      <c r="M79" s="44"/>
      <c r="N79" s="44"/>
      <c r="O79" s="44"/>
      <c r="P79" s="44"/>
      <c r="Q79" s="48"/>
      <c r="R79" s="44"/>
      <c r="S79" s="44"/>
      <c r="T79" s="44"/>
      <c r="U79" s="44"/>
      <c r="V79" s="44"/>
      <c r="W79" s="44"/>
      <c r="X79" s="44"/>
      <c r="Y79" s="44"/>
      <c r="Z79" s="44"/>
      <c r="AA79" s="44"/>
      <c r="AB79" s="44"/>
      <c r="AC79" s="44"/>
      <c r="AD79" s="44"/>
      <c r="AE79" s="44"/>
      <c r="AF79" s="44"/>
      <c r="AG79" s="45"/>
      <c r="AH79" s="45"/>
      <c r="AI79" s="45"/>
      <c r="AJ79" s="44"/>
      <c r="AK79" s="44"/>
      <c r="AL79" s="44"/>
      <c r="AM79" s="44"/>
      <c r="AN79" s="44"/>
      <c r="AO79" s="44"/>
      <c r="AP79" s="44"/>
      <c r="AQ79" s="44"/>
      <c r="AR79" s="44"/>
      <c r="AS79" s="44"/>
      <c r="AT79" s="388"/>
      <c r="AU79" s="356"/>
      <c r="AV79" s="357"/>
      <c r="AW79" s="357"/>
      <c r="AX79" s="357"/>
    </row>
    <row r="80" spans="2:50" s="188" customFormat="1" x14ac:dyDescent="0.25">
      <c r="B80" s="43"/>
      <c r="C80" s="399"/>
      <c r="D80" s="44"/>
      <c r="E80" s="44"/>
      <c r="F80" s="44"/>
      <c r="G80" s="46"/>
      <c r="H80" s="46"/>
      <c r="I80" s="46"/>
      <c r="J80" s="44"/>
      <c r="K80" s="44"/>
      <c r="L80" s="44"/>
      <c r="M80" s="44"/>
      <c r="N80" s="44"/>
      <c r="O80" s="44"/>
      <c r="P80" s="44"/>
      <c r="Q80" s="48"/>
      <c r="R80" s="44"/>
      <c r="S80" s="44"/>
      <c r="T80" s="44"/>
      <c r="U80" s="44"/>
      <c r="V80" s="44"/>
      <c r="W80" s="44"/>
      <c r="X80" s="44"/>
      <c r="Y80" s="44"/>
      <c r="Z80" s="44"/>
      <c r="AA80" s="44"/>
      <c r="AB80" s="44"/>
      <c r="AC80" s="44"/>
      <c r="AD80" s="44"/>
      <c r="AE80" s="44"/>
      <c r="AF80" s="44"/>
      <c r="AG80" s="45"/>
      <c r="AH80" s="45"/>
      <c r="AI80" s="45"/>
      <c r="AJ80" s="44"/>
      <c r="AK80" s="44"/>
      <c r="AL80" s="44"/>
      <c r="AM80" s="44"/>
      <c r="AN80" s="44"/>
      <c r="AO80" s="44"/>
      <c r="AP80" s="44"/>
      <c r="AQ80" s="44"/>
      <c r="AR80" s="44"/>
      <c r="AS80" s="44"/>
      <c r="AT80" s="388"/>
      <c r="AU80" s="356"/>
      <c r="AV80" s="357"/>
      <c r="AW80" s="357"/>
      <c r="AX80" s="357"/>
    </row>
    <row r="81" spans="2:50" s="188" customFormat="1" x14ac:dyDescent="0.25">
      <c r="B81" s="43"/>
      <c r="C81" s="399"/>
      <c r="D81" s="44"/>
      <c r="E81" s="44"/>
      <c r="F81" s="44"/>
      <c r="G81" s="46"/>
      <c r="H81" s="46"/>
      <c r="I81" s="46"/>
      <c r="J81" s="44"/>
      <c r="K81" s="44"/>
      <c r="L81" s="44"/>
      <c r="M81" s="44"/>
      <c r="N81" s="44"/>
      <c r="O81" s="44"/>
      <c r="P81" s="44"/>
      <c r="Q81" s="48"/>
      <c r="R81" s="44"/>
      <c r="S81" s="44"/>
      <c r="T81" s="44"/>
      <c r="U81" s="44"/>
      <c r="V81" s="44"/>
      <c r="W81" s="44"/>
      <c r="X81" s="44"/>
      <c r="Y81" s="44"/>
      <c r="Z81" s="44"/>
      <c r="AA81" s="44"/>
      <c r="AB81" s="44"/>
      <c r="AC81" s="44"/>
      <c r="AD81" s="44"/>
      <c r="AE81" s="44"/>
      <c r="AF81" s="44"/>
      <c r="AG81" s="45"/>
      <c r="AH81" s="45"/>
      <c r="AI81" s="45"/>
      <c r="AJ81" s="44"/>
      <c r="AK81" s="44"/>
      <c r="AL81" s="44"/>
      <c r="AM81" s="44"/>
      <c r="AN81" s="44"/>
      <c r="AO81" s="44"/>
      <c r="AP81" s="44"/>
      <c r="AQ81" s="44"/>
      <c r="AR81" s="44"/>
      <c r="AS81" s="44"/>
      <c r="AT81" s="388"/>
      <c r="AU81" s="356"/>
      <c r="AV81" s="357"/>
      <c r="AW81" s="357"/>
      <c r="AX81" s="357"/>
    </row>
    <row r="82" spans="2:50" s="188" customFormat="1" x14ac:dyDescent="0.25">
      <c r="B82" s="43"/>
      <c r="C82" s="399"/>
      <c r="D82" s="44"/>
      <c r="E82" s="44"/>
      <c r="F82" s="44"/>
      <c r="G82" s="46"/>
      <c r="H82" s="46"/>
      <c r="I82" s="46"/>
      <c r="J82" s="44"/>
      <c r="K82" s="44"/>
      <c r="L82" s="44"/>
      <c r="M82" s="44"/>
      <c r="N82" s="44"/>
      <c r="O82" s="44"/>
      <c r="P82" s="44"/>
      <c r="Q82" s="48"/>
      <c r="R82" s="44"/>
      <c r="S82" s="44"/>
      <c r="T82" s="44"/>
      <c r="U82" s="44"/>
      <c r="V82" s="44"/>
      <c r="W82" s="44"/>
      <c r="X82" s="44"/>
      <c r="Y82" s="44"/>
      <c r="Z82" s="44"/>
      <c r="AA82" s="44"/>
      <c r="AB82" s="44"/>
      <c r="AC82" s="44"/>
      <c r="AD82" s="44"/>
      <c r="AE82" s="44"/>
      <c r="AF82" s="44"/>
      <c r="AG82" s="45"/>
      <c r="AH82" s="45"/>
      <c r="AI82" s="45"/>
      <c r="AJ82" s="44"/>
      <c r="AK82" s="44"/>
      <c r="AL82" s="44"/>
      <c r="AM82" s="44"/>
      <c r="AN82" s="44"/>
      <c r="AO82" s="44"/>
      <c r="AP82" s="44"/>
      <c r="AQ82" s="44"/>
      <c r="AR82" s="44"/>
      <c r="AS82" s="44"/>
      <c r="AT82" s="388"/>
      <c r="AU82" s="356"/>
      <c r="AV82" s="357"/>
      <c r="AW82" s="357"/>
      <c r="AX82" s="357"/>
    </row>
    <row r="83" spans="2:50" s="188" customFormat="1" x14ac:dyDescent="0.25">
      <c r="B83" s="43"/>
      <c r="C83" s="399"/>
      <c r="D83" s="44"/>
      <c r="E83" s="44"/>
      <c r="F83" s="44"/>
      <c r="G83" s="46"/>
      <c r="H83" s="46"/>
      <c r="I83" s="46"/>
      <c r="J83" s="44"/>
      <c r="K83" s="44"/>
      <c r="L83" s="44"/>
      <c r="M83" s="44"/>
      <c r="N83" s="44"/>
      <c r="O83" s="44"/>
      <c r="P83" s="44"/>
      <c r="Q83" s="48"/>
      <c r="R83" s="44"/>
      <c r="S83" s="44"/>
      <c r="T83" s="44"/>
      <c r="U83" s="44"/>
      <c r="V83" s="44"/>
      <c r="W83" s="44"/>
      <c r="X83" s="44"/>
      <c r="Y83" s="44"/>
      <c r="Z83" s="44"/>
      <c r="AA83" s="44"/>
      <c r="AB83" s="44"/>
      <c r="AC83" s="44"/>
      <c r="AD83" s="44"/>
      <c r="AE83" s="44"/>
      <c r="AF83" s="44"/>
      <c r="AG83" s="45"/>
      <c r="AH83" s="45"/>
      <c r="AI83" s="45"/>
      <c r="AJ83" s="44"/>
      <c r="AK83" s="44"/>
      <c r="AL83" s="44"/>
      <c r="AM83" s="44"/>
      <c r="AN83" s="44"/>
      <c r="AO83" s="44"/>
      <c r="AP83" s="44"/>
      <c r="AQ83" s="44"/>
      <c r="AR83" s="44"/>
      <c r="AS83" s="44"/>
      <c r="AT83" s="388"/>
      <c r="AU83" s="356"/>
      <c r="AV83" s="357"/>
      <c r="AW83" s="357"/>
      <c r="AX83" s="357"/>
    </row>
    <row r="84" spans="2:50" s="188" customFormat="1" x14ac:dyDescent="0.25">
      <c r="B84" s="43"/>
      <c r="C84" s="399"/>
      <c r="D84" s="44"/>
      <c r="E84" s="44"/>
      <c r="F84" s="44"/>
      <c r="G84" s="46"/>
      <c r="H84" s="46"/>
      <c r="I84" s="46"/>
      <c r="J84" s="44"/>
      <c r="K84" s="44"/>
      <c r="L84" s="44"/>
      <c r="M84" s="44"/>
      <c r="N84" s="44"/>
      <c r="O84" s="44"/>
      <c r="P84" s="44"/>
      <c r="Q84" s="48"/>
      <c r="R84" s="44"/>
      <c r="S84" s="44"/>
      <c r="T84" s="44"/>
      <c r="U84" s="44"/>
      <c r="V84" s="44"/>
      <c r="W84" s="44"/>
      <c r="X84" s="44"/>
      <c r="Y84" s="44"/>
      <c r="Z84" s="44"/>
      <c r="AA84" s="44"/>
      <c r="AB84" s="44"/>
      <c r="AC84" s="44"/>
      <c r="AD84" s="44"/>
      <c r="AE84" s="44"/>
      <c r="AF84" s="44"/>
      <c r="AG84" s="45"/>
      <c r="AH84" s="45"/>
      <c r="AI84" s="45"/>
      <c r="AJ84" s="44"/>
      <c r="AK84" s="44"/>
      <c r="AL84" s="44"/>
      <c r="AM84" s="44"/>
      <c r="AN84" s="44"/>
      <c r="AO84" s="44"/>
      <c r="AP84" s="44"/>
      <c r="AQ84" s="44"/>
      <c r="AR84" s="44"/>
      <c r="AS84" s="44"/>
      <c r="AT84" s="388"/>
      <c r="AU84" s="356"/>
      <c r="AV84" s="357"/>
      <c r="AW84" s="357"/>
      <c r="AX84" s="357"/>
    </row>
    <row r="85" spans="2:50" s="188" customFormat="1" x14ac:dyDescent="0.25">
      <c r="B85" s="43"/>
      <c r="C85" s="399"/>
      <c r="D85" s="44"/>
      <c r="E85" s="44"/>
      <c r="F85" s="44"/>
      <c r="G85" s="46"/>
      <c r="H85" s="46"/>
      <c r="I85" s="46"/>
      <c r="J85" s="44"/>
      <c r="K85" s="44"/>
      <c r="L85" s="44"/>
      <c r="M85" s="44"/>
      <c r="N85" s="44"/>
      <c r="O85" s="44"/>
      <c r="P85" s="44"/>
      <c r="Q85" s="48"/>
      <c r="R85" s="44"/>
      <c r="S85" s="44"/>
      <c r="T85" s="44"/>
      <c r="U85" s="44"/>
      <c r="V85" s="44"/>
      <c r="W85" s="44"/>
      <c r="X85" s="44"/>
      <c r="Y85" s="44"/>
      <c r="Z85" s="44"/>
      <c r="AA85" s="44"/>
      <c r="AB85" s="44"/>
      <c r="AC85" s="44"/>
      <c r="AD85" s="44"/>
      <c r="AE85" s="44"/>
      <c r="AF85" s="44"/>
      <c r="AG85" s="45"/>
      <c r="AH85" s="45"/>
      <c r="AI85" s="45"/>
      <c r="AJ85" s="44"/>
      <c r="AK85" s="44"/>
      <c r="AL85" s="44"/>
      <c r="AM85" s="44"/>
      <c r="AN85" s="44"/>
      <c r="AO85" s="44"/>
      <c r="AP85" s="44"/>
      <c r="AQ85" s="44"/>
      <c r="AR85" s="44"/>
      <c r="AS85" s="44"/>
      <c r="AT85" s="388"/>
      <c r="AU85" s="356"/>
      <c r="AV85" s="357"/>
      <c r="AW85" s="357"/>
      <c r="AX85" s="357"/>
    </row>
    <row r="86" spans="2:50" s="188" customFormat="1" x14ac:dyDescent="0.25">
      <c r="B86" s="43"/>
      <c r="C86" s="399"/>
      <c r="D86" s="44"/>
      <c r="E86" s="44"/>
      <c r="F86" s="44"/>
      <c r="G86" s="46"/>
      <c r="H86" s="46"/>
      <c r="I86" s="46"/>
      <c r="J86" s="44"/>
      <c r="K86" s="44"/>
      <c r="L86" s="44"/>
      <c r="M86" s="44"/>
      <c r="N86" s="44"/>
      <c r="O86" s="44"/>
      <c r="P86" s="44"/>
      <c r="Q86" s="48"/>
      <c r="R86" s="44"/>
      <c r="S86" s="44"/>
      <c r="T86" s="44"/>
      <c r="U86" s="44"/>
      <c r="V86" s="44"/>
      <c r="W86" s="44"/>
      <c r="X86" s="44"/>
      <c r="Y86" s="44"/>
      <c r="Z86" s="44"/>
      <c r="AA86" s="44"/>
      <c r="AB86" s="44"/>
      <c r="AC86" s="44"/>
      <c r="AD86" s="44"/>
      <c r="AE86" s="44"/>
      <c r="AF86" s="44"/>
      <c r="AG86" s="45"/>
      <c r="AH86" s="45"/>
      <c r="AI86" s="45"/>
      <c r="AJ86" s="44"/>
      <c r="AK86" s="44"/>
      <c r="AL86" s="44"/>
      <c r="AM86" s="44"/>
      <c r="AN86" s="44"/>
      <c r="AO86" s="44"/>
      <c r="AP86" s="44"/>
      <c r="AQ86" s="44"/>
      <c r="AR86" s="44"/>
      <c r="AS86" s="44"/>
      <c r="AT86" s="388"/>
      <c r="AU86" s="356"/>
      <c r="AV86" s="357"/>
      <c r="AW86" s="357"/>
      <c r="AX86" s="357"/>
    </row>
    <row r="87" spans="2:50" s="188" customFormat="1" x14ac:dyDescent="0.25">
      <c r="B87" s="43"/>
      <c r="C87" s="399"/>
      <c r="D87" s="44"/>
      <c r="E87" s="44"/>
      <c r="F87" s="44"/>
      <c r="G87" s="46"/>
      <c r="H87" s="46"/>
      <c r="I87" s="46"/>
      <c r="J87" s="44"/>
      <c r="K87" s="44"/>
      <c r="L87" s="44"/>
      <c r="M87" s="44"/>
      <c r="N87" s="44"/>
      <c r="O87" s="44"/>
      <c r="P87" s="44"/>
      <c r="Q87" s="48"/>
      <c r="R87" s="44"/>
      <c r="S87" s="44"/>
      <c r="T87" s="44"/>
      <c r="U87" s="44"/>
      <c r="V87" s="44"/>
      <c r="W87" s="44"/>
      <c r="X87" s="44"/>
      <c r="Y87" s="44"/>
      <c r="Z87" s="44"/>
      <c r="AA87" s="44"/>
      <c r="AB87" s="44"/>
      <c r="AC87" s="44"/>
      <c r="AD87" s="44"/>
      <c r="AE87" s="44"/>
      <c r="AF87" s="44"/>
      <c r="AG87" s="45"/>
      <c r="AH87" s="45"/>
      <c r="AI87" s="45"/>
      <c r="AJ87" s="44"/>
      <c r="AK87" s="44"/>
      <c r="AL87" s="44"/>
      <c r="AM87" s="44"/>
      <c r="AN87" s="44"/>
      <c r="AO87" s="44"/>
      <c r="AP87" s="44"/>
      <c r="AQ87" s="44"/>
      <c r="AR87" s="44"/>
      <c r="AS87" s="44"/>
      <c r="AT87" s="388"/>
      <c r="AU87" s="356"/>
      <c r="AV87" s="357"/>
      <c r="AW87" s="357"/>
      <c r="AX87" s="357"/>
    </row>
    <row r="88" spans="2:50" s="188" customFormat="1" x14ac:dyDescent="0.25">
      <c r="B88" s="43"/>
      <c r="C88" s="399"/>
      <c r="D88" s="44"/>
      <c r="E88" s="44"/>
      <c r="F88" s="44"/>
      <c r="G88" s="46"/>
      <c r="H88" s="46"/>
      <c r="I88" s="46"/>
      <c r="J88" s="44"/>
      <c r="K88" s="44"/>
      <c r="L88" s="44"/>
      <c r="M88" s="44"/>
      <c r="N88" s="44"/>
      <c r="O88" s="44"/>
      <c r="P88" s="44"/>
      <c r="Q88" s="48"/>
      <c r="R88" s="44"/>
      <c r="S88" s="44"/>
      <c r="T88" s="44"/>
      <c r="U88" s="44"/>
      <c r="V88" s="44"/>
      <c r="W88" s="44"/>
      <c r="X88" s="44"/>
      <c r="Y88" s="44"/>
      <c r="Z88" s="44"/>
      <c r="AA88" s="44"/>
      <c r="AB88" s="44"/>
      <c r="AC88" s="44"/>
      <c r="AD88" s="44"/>
      <c r="AE88" s="44"/>
      <c r="AF88" s="44"/>
      <c r="AG88" s="45"/>
      <c r="AH88" s="45"/>
      <c r="AI88" s="45"/>
      <c r="AJ88" s="44"/>
      <c r="AK88" s="44"/>
      <c r="AL88" s="44"/>
      <c r="AM88" s="44"/>
      <c r="AN88" s="44"/>
      <c r="AO88" s="44"/>
      <c r="AP88" s="44"/>
      <c r="AQ88" s="44"/>
      <c r="AR88" s="44"/>
      <c r="AS88" s="44"/>
      <c r="AT88" s="388"/>
      <c r="AU88" s="356"/>
      <c r="AV88" s="357"/>
      <c r="AW88" s="357"/>
      <c r="AX88" s="357"/>
    </row>
    <row r="89" spans="2:50" s="188" customFormat="1" x14ac:dyDescent="0.25">
      <c r="B89" s="43"/>
      <c r="C89" s="399"/>
      <c r="D89" s="44"/>
      <c r="E89" s="44"/>
      <c r="F89" s="44"/>
      <c r="G89" s="46"/>
      <c r="H89" s="46"/>
      <c r="I89" s="46"/>
      <c r="J89" s="44"/>
      <c r="K89" s="44"/>
      <c r="L89" s="44"/>
      <c r="M89" s="44"/>
      <c r="N89" s="44"/>
      <c r="O89" s="44"/>
      <c r="P89" s="44"/>
      <c r="Q89" s="48"/>
      <c r="R89" s="44"/>
      <c r="S89" s="44"/>
      <c r="T89" s="44"/>
      <c r="U89" s="44"/>
      <c r="V89" s="44"/>
      <c r="W89" s="44"/>
      <c r="X89" s="44"/>
      <c r="Y89" s="44"/>
      <c r="Z89" s="44"/>
      <c r="AA89" s="44"/>
      <c r="AB89" s="44"/>
      <c r="AC89" s="44"/>
      <c r="AD89" s="44"/>
      <c r="AE89" s="44"/>
      <c r="AF89" s="44"/>
      <c r="AG89" s="45"/>
      <c r="AH89" s="45"/>
      <c r="AI89" s="45"/>
      <c r="AJ89" s="44"/>
      <c r="AK89" s="44"/>
      <c r="AL89" s="44"/>
      <c r="AM89" s="44"/>
      <c r="AN89" s="44"/>
      <c r="AO89" s="44"/>
      <c r="AP89" s="44"/>
      <c r="AQ89" s="44"/>
      <c r="AR89" s="44"/>
      <c r="AS89" s="44"/>
      <c r="AT89" s="388"/>
      <c r="AU89" s="356"/>
      <c r="AV89" s="357"/>
      <c r="AW89" s="357"/>
      <c r="AX89" s="357"/>
    </row>
    <row r="90" spans="2:50" s="188" customFormat="1" x14ac:dyDescent="0.25">
      <c r="B90" s="43"/>
      <c r="C90" s="399"/>
      <c r="D90" s="44"/>
      <c r="E90" s="44"/>
      <c r="F90" s="44"/>
      <c r="G90" s="46"/>
      <c r="H90" s="46"/>
      <c r="I90" s="46"/>
      <c r="J90" s="44"/>
      <c r="K90" s="44"/>
      <c r="L90" s="44"/>
      <c r="M90" s="44"/>
      <c r="N90" s="44"/>
      <c r="O90" s="44"/>
      <c r="P90" s="44"/>
      <c r="Q90" s="48"/>
      <c r="R90" s="44"/>
      <c r="S90" s="44"/>
      <c r="T90" s="44"/>
      <c r="U90" s="44"/>
      <c r="V90" s="44"/>
      <c r="W90" s="44"/>
      <c r="X90" s="44"/>
      <c r="Y90" s="44"/>
      <c r="Z90" s="44"/>
      <c r="AA90" s="44"/>
      <c r="AB90" s="44"/>
      <c r="AC90" s="44"/>
      <c r="AD90" s="44"/>
      <c r="AE90" s="44"/>
      <c r="AF90" s="44"/>
      <c r="AG90" s="45"/>
      <c r="AH90" s="45"/>
      <c r="AI90" s="45"/>
      <c r="AJ90" s="44"/>
      <c r="AK90" s="44"/>
      <c r="AL90" s="44"/>
      <c r="AM90" s="44"/>
      <c r="AN90" s="44"/>
      <c r="AO90" s="44"/>
      <c r="AP90" s="44"/>
      <c r="AQ90" s="44"/>
      <c r="AR90" s="44"/>
      <c r="AS90" s="44"/>
      <c r="AT90" s="388"/>
      <c r="AU90" s="356"/>
      <c r="AV90" s="357"/>
      <c r="AW90" s="357"/>
      <c r="AX90" s="357"/>
    </row>
    <row r="91" spans="2:50" s="188" customFormat="1" x14ac:dyDescent="0.25">
      <c r="B91" s="43"/>
      <c r="C91" s="399"/>
      <c r="D91" s="44"/>
      <c r="E91" s="44"/>
      <c r="F91" s="44"/>
      <c r="G91" s="46"/>
      <c r="H91" s="46"/>
      <c r="I91" s="46"/>
      <c r="J91" s="44"/>
      <c r="K91" s="44"/>
      <c r="L91" s="44"/>
      <c r="M91" s="44"/>
      <c r="N91" s="44"/>
      <c r="O91" s="44"/>
      <c r="P91" s="44"/>
      <c r="Q91" s="48"/>
      <c r="R91" s="44"/>
      <c r="S91" s="44"/>
      <c r="T91" s="44"/>
      <c r="U91" s="44"/>
      <c r="V91" s="44"/>
      <c r="W91" s="44"/>
      <c r="X91" s="44"/>
      <c r="Y91" s="44"/>
      <c r="Z91" s="44"/>
      <c r="AA91" s="44"/>
      <c r="AB91" s="44"/>
      <c r="AC91" s="44"/>
      <c r="AD91" s="44"/>
      <c r="AE91" s="44"/>
      <c r="AF91" s="44"/>
      <c r="AG91" s="45"/>
      <c r="AH91" s="45"/>
      <c r="AI91" s="45"/>
      <c r="AJ91" s="44"/>
      <c r="AK91" s="44"/>
      <c r="AL91" s="44"/>
      <c r="AM91" s="44"/>
      <c r="AN91" s="44"/>
      <c r="AO91" s="44"/>
      <c r="AP91" s="44"/>
      <c r="AQ91" s="44"/>
      <c r="AR91" s="44"/>
      <c r="AS91" s="44"/>
      <c r="AT91" s="388"/>
      <c r="AU91" s="356"/>
      <c r="AV91" s="357"/>
      <c r="AW91" s="357"/>
      <c r="AX91" s="357"/>
    </row>
    <row r="92" spans="2:50" s="188" customFormat="1" x14ac:dyDescent="0.25">
      <c r="B92" s="43"/>
      <c r="C92" s="399"/>
      <c r="D92" s="44"/>
      <c r="E92" s="44"/>
      <c r="F92" s="44"/>
      <c r="G92" s="46"/>
      <c r="H92" s="46"/>
      <c r="I92" s="46"/>
      <c r="J92" s="44"/>
      <c r="K92" s="44"/>
      <c r="L92" s="44"/>
      <c r="M92" s="44"/>
      <c r="N92" s="44"/>
      <c r="O92" s="44"/>
      <c r="P92" s="44"/>
      <c r="Q92" s="48"/>
      <c r="R92" s="44"/>
      <c r="S92" s="44"/>
      <c r="T92" s="44"/>
      <c r="U92" s="44"/>
      <c r="V92" s="44"/>
      <c r="W92" s="44"/>
      <c r="X92" s="44"/>
      <c r="Y92" s="44"/>
      <c r="Z92" s="44"/>
      <c r="AA92" s="44"/>
      <c r="AB92" s="44"/>
      <c r="AC92" s="44"/>
      <c r="AD92" s="44"/>
      <c r="AE92" s="44"/>
      <c r="AF92" s="44"/>
      <c r="AG92" s="45"/>
      <c r="AH92" s="45"/>
      <c r="AI92" s="45"/>
      <c r="AJ92" s="44"/>
      <c r="AK92" s="44"/>
      <c r="AL92" s="44"/>
      <c r="AM92" s="44"/>
      <c r="AN92" s="44"/>
      <c r="AO92" s="44"/>
      <c r="AP92" s="44"/>
      <c r="AQ92" s="44"/>
      <c r="AR92" s="44"/>
      <c r="AS92" s="44"/>
      <c r="AT92" s="388"/>
      <c r="AU92" s="356"/>
      <c r="AV92" s="357"/>
      <c r="AW92" s="357"/>
      <c r="AX92" s="357"/>
    </row>
    <row r="93" spans="2:50" s="188" customFormat="1" x14ac:dyDescent="0.25">
      <c r="B93" s="43"/>
      <c r="C93" s="399"/>
      <c r="D93" s="44"/>
      <c r="E93" s="44"/>
      <c r="F93" s="44"/>
      <c r="G93" s="46"/>
      <c r="H93" s="46"/>
      <c r="I93" s="46"/>
      <c r="J93" s="44"/>
      <c r="K93" s="44"/>
      <c r="L93" s="44"/>
      <c r="M93" s="44"/>
      <c r="N93" s="44"/>
      <c r="O93" s="44"/>
      <c r="P93" s="44"/>
      <c r="Q93" s="48"/>
      <c r="R93" s="44"/>
      <c r="S93" s="44"/>
      <c r="T93" s="44"/>
      <c r="U93" s="44"/>
      <c r="V93" s="44"/>
      <c r="W93" s="44"/>
      <c r="X93" s="44"/>
      <c r="Y93" s="44"/>
      <c r="Z93" s="44"/>
      <c r="AA93" s="44"/>
      <c r="AB93" s="44"/>
      <c r="AC93" s="44"/>
      <c r="AD93" s="44"/>
      <c r="AE93" s="44"/>
      <c r="AF93" s="44"/>
      <c r="AG93" s="45"/>
      <c r="AH93" s="45"/>
      <c r="AI93" s="45"/>
      <c r="AJ93" s="44"/>
      <c r="AK93" s="44"/>
      <c r="AL93" s="44"/>
      <c r="AM93" s="44"/>
      <c r="AN93" s="44"/>
      <c r="AO93" s="44"/>
      <c r="AP93" s="44"/>
      <c r="AQ93" s="44"/>
      <c r="AR93" s="44"/>
      <c r="AS93" s="44"/>
      <c r="AT93" s="388"/>
      <c r="AU93" s="356"/>
      <c r="AV93" s="357"/>
      <c r="AW93" s="357"/>
      <c r="AX93" s="357"/>
    </row>
    <row r="94" spans="2:50" s="188" customFormat="1" x14ac:dyDescent="0.25">
      <c r="B94" s="43"/>
      <c r="C94" s="399"/>
      <c r="D94" s="44"/>
      <c r="E94" s="44"/>
      <c r="F94" s="44"/>
      <c r="G94" s="46"/>
      <c r="H94" s="46"/>
      <c r="I94" s="46"/>
      <c r="J94" s="44"/>
      <c r="K94" s="44"/>
      <c r="L94" s="44"/>
      <c r="M94" s="44"/>
      <c r="N94" s="44"/>
      <c r="O94" s="44"/>
      <c r="P94" s="44"/>
      <c r="Q94" s="48"/>
      <c r="R94" s="44"/>
      <c r="S94" s="44"/>
      <c r="T94" s="44"/>
      <c r="U94" s="44"/>
      <c r="V94" s="44"/>
      <c r="W94" s="44"/>
      <c r="X94" s="44"/>
      <c r="Y94" s="44"/>
      <c r="Z94" s="44"/>
      <c r="AA94" s="44"/>
      <c r="AB94" s="44"/>
      <c r="AC94" s="44"/>
      <c r="AD94" s="44"/>
      <c r="AE94" s="44"/>
      <c r="AF94" s="44"/>
      <c r="AG94" s="45"/>
      <c r="AH94" s="45"/>
      <c r="AI94" s="45"/>
      <c r="AJ94" s="44"/>
      <c r="AK94" s="44"/>
      <c r="AL94" s="44"/>
      <c r="AM94" s="44"/>
      <c r="AN94" s="44"/>
      <c r="AO94" s="44"/>
      <c r="AP94" s="44"/>
      <c r="AQ94" s="44"/>
      <c r="AR94" s="44"/>
      <c r="AS94" s="44"/>
      <c r="AT94" s="388"/>
      <c r="AU94" s="356"/>
      <c r="AV94" s="357"/>
      <c r="AW94" s="357"/>
      <c r="AX94" s="357"/>
    </row>
    <row r="95" spans="2:50" s="188" customFormat="1" x14ac:dyDescent="0.25">
      <c r="B95" s="43"/>
      <c r="C95" s="399"/>
      <c r="D95" s="44"/>
      <c r="E95" s="44"/>
      <c r="F95" s="44"/>
      <c r="G95" s="46"/>
      <c r="H95" s="46"/>
      <c r="I95" s="46"/>
      <c r="J95" s="44"/>
      <c r="K95" s="44"/>
      <c r="L95" s="44"/>
      <c r="M95" s="44"/>
      <c r="N95" s="44"/>
      <c r="O95" s="44"/>
      <c r="P95" s="44"/>
      <c r="Q95" s="48"/>
      <c r="R95" s="44"/>
      <c r="S95" s="44"/>
      <c r="T95" s="44"/>
      <c r="U95" s="44"/>
      <c r="V95" s="44"/>
      <c r="W95" s="44"/>
      <c r="X95" s="44"/>
      <c r="Y95" s="44"/>
      <c r="Z95" s="44"/>
      <c r="AA95" s="44"/>
      <c r="AB95" s="44"/>
      <c r="AC95" s="44"/>
      <c r="AD95" s="44"/>
      <c r="AE95" s="44"/>
      <c r="AF95" s="44"/>
      <c r="AG95" s="45"/>
      <c r="AH95" s="45"/>
      <c r="AI95" s="45"/>
      <c r="AJ95" s="44"/>
      <c r="AK95" s="44"/>
      <c r="AL95" s="44"/>
      <c r="AM95" s="44"/>
      <c r="AN95" s="44"/>
      <c r="AO95" s="44"/>
      <c r="AP95" s="44"/>
      <c r="AQ95" s="44"/>
      <c r="AR95" s="44"/>
      <c r="AS95" s="44"/>
      <c r="AT95" s="388"/>
      <c r="AU95" s="356"/>
      <c r="AV95" s="357"/>
      <c r="AW95" s="357"/>
      <c r="AX95" s="357"/>
    </row>
    <row r="96" spans="2:50" s="188" customFormat="1" x14ac:dyDescent="0.25">
      <c r="B96" s="43"/>
      <c r="C96" s="399"/>
      <c r="D96" s="44"/>
      <c r="E96" s="44"/>
      <c r="F96" s="44"/>
      <c r="G96" s="46"/>
      <c r="H96" s="46"/>
      <c r="I96" s="46"/>
      <c r="J96" s="44"/>
      <c r="K96" s="44"/>
      <c r="L96" s="44"/>
      <c r="M96" s="44"/>
      <c r="N96" s="44"/>
      <c r="O96" s="44"/>
      <c r="P96" s="44"/>
      <c r="Q96" s="48"/>
      <c r="R96" s="44"/>
      <c r="S96" s="44"/>
      <c r="T96" s="44"/>
      <c r="U96" s="44"/>
      <c r="V96" s="44"/>
      <c r="W96" s="44"/>
      <c r="X96" s="44"/>
      <c r="Y96" s="44"/>
      <c r="Z96" s="44"/>
      <c r="AA96" s="44"/>
      <c r="AB96" s="44"/>
      <c r="AC96" s="44"/>
      <c r="AD96" s="44"/>
      <c r="AE96" s="44"/>
      <c r="AF96" s="44"/>
      <c r="AG96" s="45"/>
      <c r="AH96" s="45"/>
      <c r="AI96" s="45"/>
      <c r="AJ96" s="44"/>
      <c r="AK96" s="44"/>
      <c r="AL96" s="44"/>
      <c r="AM96" s="44"/>
      <c r="AN96" s="44"/>
      <c r="AO96" s="44"/>
      <c r="AP96" s="44"/>
      <c r="AQ96" s="44"/>
      <c r="AR96" s="44"/>
      <c r="AS96" s="44"/>
      <c r="AT96" s="388"/>
      <c r="AU96" s="356"/>
      <c r="AV96" s="357"/>
      <c r="AW96" s="357"/>
      <c r="AX96" s="357"/>
    </row>
    <row r="97" spans="1:50" s="188" customFormat="1" x14ac:dyDescent="0.25">
      <c r="B97" s="43"/>
      <c r="C97" s="399"/>
      <c r="D97" s="44"/>
      <c r="E97" s="44"/>
      <c r="F97" s="44"/>
      <c r="G97" s="46"/>
      <c r="H97" s="46"/>
      <c r="I97" s="46"/>
      <c r="J97" s="44"/>
      <c r="K97" s="44"/>
      <c r="L97" s="44"/>
      <c r="M97" s="44"/>
      <c r="N97" s="44"/>
      <c r="O97" s="44"/>
      <c r="P97" s="44"/>
      <c r="Q97" s="48"/>
      <c r="R97" s="44"/>
      <c r="S97" s="44"/>
      <c r="T97" s="44"/>
      <c r="U97" s="44"/>
      <c r="V97" s="44"/>
      <c r="W97" s="44"/>
      <c r="X97" s="44"/>
      <c r="Y97" s="44"/>
      <c r="Z97" s="44"/>
      <c r="AA97" s="44"/>
      <c r="AB97" s="44"/>
      <c r="AC97" s="44"/>
      <c r="AD97" s="44"/>
      <c r="AE97" s="44"/>
      <c r="AF97" s="44"/>
      <c r="AG97" s="45"/>
      <c r="AH97" s="45"/>
      <c r="AI97" s="45"/>
      <c r="AJ97" s="44"/>
      <c r="AK97" s="44"/>
      <c r="AL97" s="44"/>
      <c r="AM97" s="44"/>
      <c r="AN97" s="44"/>
      <c r="AO97" s="44"/>
      <c r="AP97" s="44"/>
      <c r="AQ97" s="44"/>
      <c r="AR97" s="44"/>
      <c r="AS97" s="44"/>
      <c r="AT97" s="388"/>
      <c r="AU97" s="356"/>
      <c r="AV97" s="357"/>
      <c r="AW97" s="357"/>
      <c r="AX97" s="357"/>
    </row>
    <row r="98" spans="1:50" s="188" customFormat="1" x14ac:dyDescent="0.25">
      <c r="B98" s="43"/>
      <c r="C98" s="399"/>
      <c r="D98" s="44"/>
      <c r="E98" s="44"/>
      <c r="F98" s="44"/>
      <c r="G98" s="46"/>
      <c r="H98" s="46"/>
      <c r="I98" s="46"/>
      <c r="J98" s="44"/>
      <c r="K98" s="44"/>
      <c r="L98" s="44"/>
      <c r="M98" s="44"/>
      <c r="N98" s="44"/>
      <c r="O98" s="44"/>
      <c r="P98" s="44"/>
      <c r="Q98" s="48"/>
      <c r="R98" s="44"/>
      <c r="S98" s="44"/>
      <c r="T98" s="44"/>
      <c r="U98" s="44"/>
      <c r="V98" s="44"/>
      <c r="W98" s="44"/>
      <c r="X98" s="44"/>
      <c r="Y98" s="44"/>
      <c r="Z98" s="44"/>
      <c r="AA98" s="44"/>
      <c r="AB98" s="44"/>
      <c r="AC98" s="44"/>
      <c r="AD98" s="44"/>
      <c r="AE98" s="44"/>
      <c r="AF98" s="44"/>
      <c r="AG98" s="45"/>
      <c r="AH98" s="45"/>
      <c r="AI98" s="45"/>
      <c r="AJ98" s="44"/>
      <c r="AK98" s="44"/>
      <c r="AL98" s="44"/>
      <c r="AM98" s="44"/>
      <c r="AN98" s="44"/>
      <c r="AO98" s="44"/>
      <c r="AP98" s="44"/>
      <c r="AQ98" s="44"/>
      <c r="AR98" s="44"/>
      <c r="AS98" s="44"/>
      <c r="AT98" s="388"/>
      <c r="AU98" s="356"/>
      <c r="AV98" s="357"/>
      <c r="AW98" s="357"/>
      <c r="AX98" s="357"/>
    </row>
    <row r="99" spans="1:50" s="188" customFormat="1" x14ac:dyDescent="0.25">
      <c r="B99" s="43"/>
      <c r="C99" s="399"/>
      <c r="D99" s="44"/>
      <c r="E99" s="44"/>
      <c r="F99" s="44"/>
      <c r="G99" s="46"/>
      <c r="H99" s="46"/>
      <c r="I99" s="46"/>
      <c r="J99" s="44"/>
      <c r="K99" s="44"/>
      <c r="L99" s="44"/>
      <c r="M99" s="44"/>
      <c r="N99" s="44"/>
      <c r="O99" s="44"/>
      <c r="P99" s="44"/>
      <c r="Q99" s="48"/>
      <c r="R99" s="44"/>
      <c r="S99" s="44"/>
      <c r="T99" s="44"/>
      <c r="U99" s="44"/>
      <c r="V99" s="44"/>
      <c r="W99" s="44"/>
      <c r="X99" s="44"/>
      <c r="Y99" s="44"/>
      <c r="Z99" s="44"/>
      <c r="AA99" s="44"/>
      <c r="AB99" s="44"/>
      <c r="AC99" s="44"/>
      <c r="AD99" s="44"/>
      <c r="AE99" s="44"/>
      <c r="AF99" s="44"/>
      <c r="AG99" s="45"/>
      <c r="AH99" s="45"/>
      <c r="AI99" s="45"/>
      <c r="AJ99" s="44"/>
      <c r="AK99" s="44"/>
      <c r="AL99" s="44"/>
      <c r="AM99" s="44"/>
      <c r="AN99" s="44"/>
      <c r="AO99" s="44"/>
      <c r="AP99" s="44"/>
      <c r="AQ99" s="44"/>
      <c r="AR99" s="44"/>
      <c r="AS99" s="44"/>
      <c r="AT99" s="388"/>
      <c r="AU99" s="356"/>
      <c r="AV99" s="357"/>
      <c r="AW99" s="357"/>
      <c r="AX99" s="357"/>
    </row>
    <row r="100" spans="1:50" s="188" customFormat="1" x14ac:dyDescent="0.25">
      <c r="B100" s="43"/>
      <c r="C100" s="399"/>
      <c r="D100" s="44"/>
      <c r="E100" s="44"/>
      <c r="F100" s="44"/>
      <c r="G100" s="46"/>
      <c r="H100" s="46"/>
      <c r="I100" s="46"/>
      <c r="J100" s="44"/>
      <c r="K100" s="44"/>
      <c r="L100" s="44"/>
      <c r="M100" s="44"/>
      <c r="N100" s="44"/>
      <c r="O100" s="44"/>
      <c r="P100" s="44"/>
      <c r="Q100" s="48"/>
      <c r="R100" s="44"/>
      <c r="S100" s="44"/>
      <c r="T100" s="44"/>
      <c r="U100" s="44"/>
      <c r="V100" s="44"/>
      <c r="W100" s="44"/>
      <c r="X100" s="44"/>
      <c r="Y100" s="44"/>
      <c r="Z100" s="44"/>
      <c r="AA100" s="44"/>
      <c r="AB100" s="44"/>
      <c r="AC100" s="44"/>
      <c r="AD100" s="44"/>
      <c r="AE100" s="44"/>
      <c r="AF100" s="44"/>
      <c r="AG100" s="45"/>
      <c r="AH100" s="45"/>
      <c r="AI100" s="45"/>
      <c r="AJ100" s="44"/>
      <c r="AK100" s="44"/>
      <c r="AL100" s="44"/>
      <c r="AM100" s="44"/>
      <c r="AN100" s="44"/>
      <c r="AO100" s="44"/>
      <c r="AP100" s="44"/>
      <c r="AQ100" s="44"/>
      <c r="AR100" s="44"/>
      <c r="AS100" s="44"/>
      <c r="AT100" s="388"/>
      <c r="AU100" s="356"/>
      <c r="AV100" s="361"/>
      <c r="AW100" s="361"/>
      <c r="AX100" s="357"/>
    </row>
    <row r="101" spans="1:50" x14ac:dyDescent="0.25">
      <c r="C101" s="399"/>
      <c r="D101" s="44"/>
      <c r="E101" s="44"/>
      <c r="F101" s="44"/>
      <c r="G101" s="46"/>
      <c r="H101" s="46"/>
      <c r="I101" s="46"/>
      <c r="J101" s="44"/>
      <c r="K101" s="44"/>
      <c r="L101" s="44"/>
      <c r="M101" s="44"/>
      <c r="N101" s="44"/>
      <c r="O101" s="44"/>
      <c r="P101" s="44"/>
      <c r="Q101" s="48"/>
      <c r="R101" s="44"/>
      <c r="S101" s="44"/>
      <c r="T101" s="44"/>
      <c r="U101" s="44"/>
      <c r="V101" s="44"/>
      <c r="W101" s="44"/>
      <c r="X101" s="44"/>
      <c r="Y101" s="44"/>
      <c r="Z101" s="44"/>
      <c r="AA101" s="44"/>
      <c r="AB101" s="44"/>
      <c r="AC101" s="44"/>
      <c r="AD101" s="44"/>
      <c r="AE101" s="44"/>
      <c r="AF101" s="44"/>
      <c r="AG101" s="45"/>
      <c r="AH101" s="45"/>
      <c r="AI101" s="45"/>
      <c r="AJ101" s="44"/>
      <c r="AK101" s="44"/>
      <c r="AL101" s="44"/>
      <c r="AM101" s="44"/>
      <c r="AN101" s="44"/>
      <c r="AO101" s="44"/>
      <c r="AP101" s="44"/>
      <c r="AQ101" s="44"/>
      <c r="AR101" s="44"/>
      <c r="AS101" s="44"/>
      <c r="AT101" s="388"/>
      <c r="AU101" s="356"/>
    </row>
    <row r="102" spans="1:50" x14ac:dyDescent="0.25">
      <c r="C102" s="399"/>
      <c r="D102" s="44"/>
      <c r="E102" s="44"/>
      <c r="F102" s="44"/>
      <c r="G102" s="46"/>
      <c r="H102" s="46"/>
      <c r="I102" s="46"/>
      <c r="J102" s="44"/>
      <c r="K102" s="44"/>
      <c r="L102" s="44"/>
      <c r="M102" s="44"/>
      <c r="N102" s="44"/>
      <c r="O102" s="44"/>
      <c r="P102" s="44"/>
      <c r="Q102" s="48"/>
      <c r="R102" s="44"/>
      <c r="S102" s="44"/>
      <c r="T102" s="44"/>
      <c r="U102" s="44"/>
      <c r="V102" s="44"/>
      <c r="W102" s="44"/>
      <c r="X102" s="44"/>
      <c r="Y102" s="44"/>
      <c r="Z102" s="44"/>
      <c r="AA102" s="44"/>
      <c r="AB102" s="44"/>
      <c r="AC102" s="44"/>
      <c r="AD102" s="44"/>
      <c r="AE102" s="44"/>
      <c r="AF102" s="44"/>
      <c r="AG102" s="45"/>
      <c r="AH102" s="45"/>
      <c r="AI102" s="45"/>
      <c r="AJ102" s="44"/>
      <c r="AK102" s="44"/>
      <c r="AL102" s="44"/>
      <c r="AM102" s="44"/>
      <c r="AN102" s="44"/>
      <c r="AO102" s="44"/>
      <c r="AP102" s="44"/>
      <c r="AQ102" s="44"/>
      <c r="AR102" s="44"/>
      <c r="AS102" s="44"/>
      <c r="AT102" s="388"/>
      <c r="AU102" s="356"/>
    </row>
    <row r="103" spans="1:50" s="361" customFormat="1" x14ac:dyDescent="0.25">
      <c r="A103" s="186"/>
      <c r="B103" s="43"/>
      <c r="C103" s="399"/>
      <c r="D103" s="44"/>
      <c r="E103" s="44"/>
      <c r="F103" s="44"/>
      <c r="G103" s="46"/>
      <c r="H103" s="46"/>
      <c r="I103" s="46"/>
      <c r="J103" s="44"/>
      <c r="K103" s="44"/>
      <c r="L103" s="44"/>
      <c r="M103" s="44"/>
      <c r="N103" s="44"/>
      <c r="O103" s="44"/>
      <c r="P103" s="44"/>
      <c r="Q103" s="48"/>
      <c r="R103" s="44"/>
      <c r="S103" s="44"/>
      <c r="T103" s="44"/>
      <c r="U103" s="44"/>
      <c r="V103" s="44"/>
      <c r="W103" s="44"/>
      <c r="X103" s="44"/>
      <c r="Y103" s="44"/>
      <c r="Z103" s="44"/>
      <c r="AA103" s="44"/>
      <c r="AB103" s="44"/>
      <c r="AC103" s="44"/>
      <c r="AD103" s="44"/>
      <c r="AE103" s="44"/>
      <c r="AF103" s="44"/>
      <c r="AG103" s="45"/>
      <c r="AH103" s="45"/>
      <c r="AI103" s="45"/>
      <c r="AJ103" s="44"/>
      <c r="AK103" s="44"/>
      <c r="AL103" s="44"/>
      <c r="AM103" s="44"/>
      <c r="AN103" s="44"/>
      <c r="AO103" s="44"/>
      <c r="AP103" s="44"/>
      <c r="AQ103" s="44"/>
      <c r="AR103" s="44"/>
      <c r="AS103" s="44"/>
      <c r="AT103" s="388"/>
      <c r="AU103" s="356"/>
    </row>
    <row r="104" spans="1:50" s="361" customFormat="1" x14ac:dyDescent="0.25">
      <c r="A104" s="186"/>
      <c r="B104" s="43"/>
      <c r="C104" s="399"/>
      <c r="D104" s="44"/>
      <c r="E104" s="44"/>
      <c r="F104" s="44"/>
      <c r="G104" s="46"/>
      <c r="H104" s="46"/>
      <c r="I104" s="46"/>
      <c r="J104" s="44"/>
      <c r="K104" s="44"/>
      <c r="L104" s="44"/>
      <c r="M104" s="44"/>
      <c r="N104" s="44"/>
      <c r="O104" s="44"/>
      <c r="P104" s="44"/>
      <c r="Q104" s="48"/>
      <c r="R104" s="44"/>
      <c r="S104" s="44"/>
      <c r="T104" s="44"/>
      <c r="U104" s="44"/>
      <c r="V104" s="44"/>
      <c r="W104" s="44"/>
      <c r="X104" s="44"/>
      <c r="Y104" s="44"/>
      <c r="Z104" s="44"/>
      <c r="AA104" s="44"/>
      <c r="AB104" s="44"/>
      <c r="AC104" s="44"/>
      <c r="AD104" s="44"/>
      <c r="AE104" s="44"/>
      <c r="AF104" s="44"/>
      <c r="AG104" s="45"/>
      <c r="AH104" s="45"/>
      <c r="AI104" s="45"/>
      <c r="AJ104" s="44"/>
      <c r="AK104" s="44"/>
      <c r="AL104" s="44"/>
      <c r="AM104" s="44"/>
      <c r="AN104" s="44"/>
      <c r="AO104" s="44"/>
      <c r="AP104" s="44"/>
      <c r="AQ104" s="44"/>
      <c r="AR104" s="44"/>
      <c r="AS104" s="44"/>
      <c r="AT104" s="388"/>
      <c r="AU104" s="356"/>
    </row>
    <row r="105" spans="1:50" s="361" customFormat="1" x14ac:dyDescent="0.25">
      <c r="A105" s="186"/>
      <c r="B105" s="43"/>
      <c r="C105" s="399"/>
      <c r="D105" s="44"/>
      <c r="E105" s="44"/>
      <c r="F105" s="44"/>
      <c r="G105" s="46"/>
      <c r="H105" s="46"/>
      <c r="I105" s="46"/>
      <c r="J105" s="44"/>
      <c r="K105" s="44"/>
      <c r="L105" s="44"/>
      <c r="M105" s="44"/>
      <c r="N105" s="44"/>
      <c r="O105" s="44"/>
      <c r="P105" s="44"/>
      <c r="Q105" s="48"/>
      <c r="R105" s="44"/>
      <c r="S105" s="44"/>
      <c r="T105" s="44"/>
      <c r="U105" s="44"/>
      <c r="V105" s="44"/>
      <c r="W105" s="44"/>
      <c r="X105" s="44"/>
      <c r="Y105" s="44"/>
      <c r="Z105" s="44"/>
      <c r="AA105" s="44"/>
      <c r="AB105" s="44"/>
      <c r="AC105" s="44"/>
      <c r="AD105" s="44"/>
      <c r="AE105" s="44"/>
      <c r="AF105" s="44"/>
      <c r="AG105" s="45"/>
      <c r="AH105" s="45"/>
      <c r="AI105" s="45"/>
      <c r="AJ105" s="44"/>
      <c r="AK105" s="44"/>
      <c r="AL105" s="44"/>
      <c r="AM105" s="44"/>
      <c r="AN105" s="44"/>
      <c r="AO105" s="44"/>
      <c r="AP105" s="44"/>
      <c r="AQ105" s="44"/>
      <c r="AR105" s="44"/>
      <c r="AS105" s="44"/>
      <c r="AT105" s="388"/>
      <c r="AU105" s="356"/>
    </row>
    <row r="106" spans="1:50" s="361" customFormat="1" x14ac:dyDescent="0.25">
      <c r="A106" s="186"/>
      <c r="B106" s="43"/>
      <c r="C106" s="399"/>
      <c r="D106" s="44"/>
      <c r="E106" s="44"/>
      <c r="F106" s="44"/>
      <c r="G106" s="46"/>
      <c r="H106" s="46"/>
      <c r="I106" s="46"/>
      <c r="J106" s="44"/>
      <c r="K106" s="44"/>
      <c r="L106" s="44"/>
      <c r="M106" s="44"/>
      <c r="N106" s="44"/>
      <c r="O106" s="44"/>
      <c r="P106" s="44"/>
      <c r="Q106" s="48"/>
      <c r="R106" s="44"/>
      <c r="S106" s="44"/>
      <c r="T106" s="44"/>
      <c r="U106" s="44"/>
      <c r="V106" s="44"/>
      <c r="W106" s="44"/>
      <c r="X106" s="44"/>
      <c r="Y106" s="44"/>
      <c r="Z106" s="44"/>
      <c r="AA106" s="44"/>
      <c r="AB106" s="44"/>
      <c r="AC106" s="44"/>
      <c r="AD106" s="44"/>
      <c r="AE106" s="44"/>
      <c r="AF106" s="44"/>
      <c r="AG106" s="45"/>
      <c r="AH106" s="45"/>
      <c r="AI106" s="45"/>
      <c r="AJ106" s="44"/>
      <c r="AK106" s="44"/>
      <c r="AL106" s="44"/>
      <c r="AM106" s="44"/>
      <c r="AN106" s="44"/>
      <c r="AO106" s="44"/>
      <c r="AP106" s="44"/>
      <c r="AQ106" s="44"/>
      <c r="AR106" s="44"/>
      <c r="AS106" s="44"/>
      <c r="AT106" s="388"/>
      <c r="AU106" s="356"/>
    </row>
    <row r="107" spans="1:50" s="361" customFormat="1" x14ac:dyDescent="0.25">
      <c r="A107" s="186"/>
      <c r="B107" s="43"/>
      <c r="C107" s="399"/>
      <c r="D107" s="44"/>
      <c r="E107" s="44"/>
      <c r="F107" s="44"/>
      <c r="G107" s="46"/>
      <c r="H107" s="46"/>
      <c r="I107" s="46"/>
      <c r="J107" s="44"/>
      <c r="K107" s="44"/>
      <c r="L107" s="44"/>
      <c r="M107" s="44"/>
      <c r="N107" s="44"/>
      <c r="O107" s="44"/>
      <c r="P107" s="44"/>
      <c r="Q107" s="48"/>
      <c r="R107" s="44"/>
      <c r="S107" s="44"/>
      <c r="T107" s="44"/>
      <c r="U107" s="44"/>
      <c r="V107" s="44"/>
      <c r="W107" s="44"/>
      <c r="X107" s="44"/>
      <c r="Y107" s="44"/>
      <c r="Z107" s="44"/>
      <c r="AA107" s="44"/>
      <c r="AB107" s="44"/>
      <c r="AC107" s="44"/>
      <c r="AD107" s="44"/>
      <c r="AE107" s="44"/>
      <c r="AF107" s="44"/>
      <c r="AG107" s="45"/>
      <c r="AH107" s="45"/>
      <c r="AI107" s="45"/>
      <c r="AJ107" s="44"/>
      <c r="AK107" s="44"/>
      <c r="AL107" s="44"/>
      <c r="AM107" s="44"/>
      <c r="AN107" s="44"/>
      <c r="AO107" s="44"/>
      <c r="AP107" s="44"/>
      <c r="AQ107" s="44"/>
      <c r="AR107" s="44"/>
      <c r="AS107" s="44"/>
      <c r="AT107" s="388"/>
      <c r="AU107" s="356"/>
    </row>
    <row r="108" spans="1:50" s="361" customFormat="1" x14ac:dyDescent="0.25">
      <c r="A108" s="186"/>
      <c r="B108" s="43"/>
      <c r="C108" s="399"/>
      <c r="D108" s="44"/>
      <c r="E108" s="44"/>
      <c r="F108" s="44"/>
      <c r="G108" s="46"/>
      <c r="H108" s="46"/>
      <c r="I108" s="46"/>
      <c r="J108" s="44"/>
      <c r="K108" s="44"/>
      <c r="L108" s="44"/>
      <c r="M108" s="44"/>
      <c r="N108" s="44"/>
      <c r="O108" s="44"/>
      <c r="P108" s="44"/>
      <c r="Q108" s="48"/>
      <c r="R108" s="44"/>
      <c r="S108" s="44"/>
      <c r="T108" s="44"/>
      <c r="U108" s="44"/>
      <c r="V108" s="44"/>
      <c r="W108" s="44"/>
      <c r="X108" s="44"/>
      <c r="Y108" s="44"/>
      <c r="Z108" s="44"/>
      <c r="AA108" s="44"/>
      <c r="AB108" s="44"/>
      <c r="AC108" s="44"/>
      <c r="AD108" s="44"/>
      <c r="AE108" s="44"/>
      <c r="AF108" s="44"/>
      <c r="AG108" s="45"/>
      <c r="AH108" s="45"/>
      <c r="AI108" s="45"/>
      <c r="AJ108" s="44"/>
      <c r="AK108" s="44"/>
      <c r="AL108" s="44"/>
      <c r="AM108" s="44"/>
      <c r="AN108" s="44"/>
      <c r="AO108" s="44"/>
      <c r="AP108" s="44"/>
      <c r="AQ108" s="44"/>
      <c r="AR108" s="44"/>
      <c r="AS108" s="44"/>
      <c r="AT108" s="388"/>
      <c r="AU108" s="356"/>
    </row>
    <row r="109" spans="1:50" s="361" customFormat="1" x14ac:dyDescent="0.25">
      <c r="A109" s="186"/>
      <c r="B109" s="43"/>
      <c r="C109" s="399"/>
      <c r="D109" s="44"/>
      <c r="E109" s="44"/>
      <c r="F109" s="44"/>
      <c r="G109" s="46"/>
      <c r="H109" s="46"/>
      <c r="I109" s="46"/>
      <c r="J109" s="44"/>
      <c r="K109" s="44"/>
      <c r="L109" s="44"/>
      <c r="M109" s="44"/>
      <c r="N109" s="44"/>
      <c r="O109" s="44"/>
      <c r="P109" s="44"/>
      <c r="Q109" s="48"/>
      <c r="R109" s="44"/>
      <c r="S109" s="44"/>
      <c r="T109" s="44"/>
      <c r="U109" s="44"/>
      <c r="V109" s="44"/>
      <c r="W109" s="44"/>
      <c r="X109" s="44"/>
      <c r="Y109" s="44"/>
      <c r="Z109" s="44"/>
      <c r="AA109" s="44"/>
      <c r="AB109" s="44"/>
      <c r="AC109" s="44"/>
      <c r="AD109" s="44"/>
      <c r="AE109" s="44"/>
      <c r="AF109" s="44"/>
      <c r="AG109" s="45"/>
      <c r="AH109" s="45"/>
      <c r="AI109" s="45"/>
      <c r="AJ109" s="44"/>
      <c r="AK109" s="44"/>
      <c r="AL109" s="44"/>
      <c r="AM109" s="44"/>
      <c r="AN109" s="44"/>
      <c r="AO109" s="44"/>
      <c r="AP109" s="44"/>
      <c r="AQ109" s="44"/>
      <c r="AR109" s="44"/>
      <c r="AS109" s="44"/>
      <c r="AT109" s="388"/>
      <c r="AU109" s="356"/>
    </row>
    <row r="110" spans="1:50" s="361" customFormat="1" x14ac:dyDescent="0.25">
      <c r="A110" s="186"/>
      <c r="B110" s="43"/>
      <c r="C110" s="399"/>
      <c r="D110" s="44"/>
      <c r="E110" s="44"/>
      <c r="F110" s="44"/>
      <c r="G110" s="46"/>
      <c r="H110" s="46"/>
      <c r="I110" s="46"/>
      <c r="J110" s="44"/>
      <c r="K110" s="44"/>
      <c r="L110" s="44"/>
      <c r="M110" s="44"/>
      <c r="N110" s="44"/>
      <c r="O110" s="44"/>
      <c r="P110" s="44"/>
      <c r="Q110" s="48"/>
      <c r="R110" s="44"/>
      <c r="S110" s="44"/>
      <c r="T110" s="44"/>
      <c r="U110" s="44"/>
      <c r="V110" s="44"/>
      <c r="W110" s="44"/>
      <c r="X110" s="44"/>
      <c r="Y110" s="44"/>
      <c r="Z110" s="44"/>
      <c r="AA110" s="44"/>
      <c r="AB110" s="44"/>
      <c r="AC110" s="44"/>
      <c r="AD110" s="44"/>
      <c r="AE110" s="44"/>
      <c r="AF110" s="44"/>
      <c r="AG110" s="45"/>
      <c r="AH110" s="45"/>
      <c r="AI110" s="45"/>
      <c r="AJ110" s="44"/>
      <c r="AK110" s="44"/>
      <c r="AL110" s="44"/>
      <c r="AM110" s="44"/>
      <c r="AN110" s="44"/>
      <c r="AO110" s="44"/>
      <c r="AP110" s="44"/>
      <c r="AQ110" s="44"/>
      <c r="AR110" s="44"/>
      <c r="AS110" s="44"/>
      <c r="AT110" s="388"/>
      <c r="AU110" s="356"/>
    </row>
    <row r="111" spans="1:50" s="361" customFormat="1" x14ac:dyDescent="0.25">
      <c r="A111" s="186"/>
      <c r="B111" s="43"/>
      <c r="C111" s="399"/>
      <c r="D111" s="44"/>
      <c r="E111" s="44"/>
      <c r="F111" s="44"/>
      <c r="G111" s="46"/>
      <c r="H111" s="46"/>
      <c r="I111" s="46"/>
      <c r="J111" s="44"/>
      <c r="K111" s="44"/>
      <c r="L111" s="44"/>
      <c r="M111" s="44"/>
      <c r="N111" s="44"/>
      <c r="O111" s="44"/>
      <c r="P111" s="44"/>
      <c r="Q111" s="48"/>
      <c r="R111" s="44"/>
      <c r="S111" s="44"/>
      <c r="T111" s="44"/>
      <c r="U111" s="44"/>
      <c r="V111" s="44"/>
      <c r="W111" s="44"/>
      <c r="X111" s="44"/>
      <c r="Y111" s="44"/>
      <c r="Z111" s="44"/>
      <c r="AA111" s="44"/>
      <c r="AB111" s="44"/>
      <c r="AC111" s="44"/>
      <c r="AD111" s="44"/>
      <c r="AE111" s="44"/>
      <c r="AF111" s="44"/>
      <c r="AG111" s="45"/>
      <c r="AH111" s="45"/>
      <c r="AI111" s="45"/>
      <c r="AJ111" s="44"/>
      <c r="AK111" s="44"/>
      <c r="AL111" s="44"/>
      <c r="AM111" s="44"/>
      <c r="AN111" s="44"/>
      <c r="AO111" s="44"/>
      <c r="AP111" s="44"/>
      <c r="AQ111" s="44"/>
      <c r="AR111" s="44"/>
      <c r="AS111" s="44"/>
      <c r="AT111" s="388"/>
      <c r="AU111" s="356"/>
    </row>
    <row r="112" spans="1:50" s="361" customFormat="1" x14ac:dyDescent="0.25">
      <c r="A112" s="186"/>
      <c r="B112" s="43"/>
      <c r="C112" s="399"/>
      <c r="D112" s="44"/>
      <c r="E112" s="44"/>
      <c r="F112" s="44"/>
      <c r="G112" s="46"/>
      <c r="H112" s="46"/>
      <c r="I112" s="46"/>
      <c r="J112" s="44"/>
      <c r="K112" s="44"/>
      <c r="L112" s="44"/>
      <c r="M112" s="44"/>
      <c r="N112" s="44"/>
      <c r="O112" s="44"/>
      <c r="P112" s="44"/>
      <c r="Q112" s="48"/>
      <c r="R112" s="44"/>
      <c r="S112" s="44"/>
      <c r="T112" s="44"/>
      <c r="U112" s="44"/>
      <c r="V112" s="44"/>
      <c r="W112" s="44"/>
      <c r="X112" s="44"/>
      <c r="Y112" s="44"/>
      <c r="Z112" s="44"/>
      <c r="AA112" s="44"/>
      <c r="AB112" s="44"/>
      <c r="AC112" s="44"/>
      <c r="AD112" s="44"/>
      <c r="AE112" s="44"/>
      <c r="AF112" s="44"/>
      <c r="AG112" s="45"/>
      <c r="AH112" s="45"/>
      <c r="AI112" s="45"/>
      <c r="AJ112" s="44"/>
      <c r="AK112" s="44"/>
      <c r="AL112" s="44"/>
      <c r="AM112" s="44"/>
      <c r="AN112" s="44"/>
      <c r="AO112" s="44"/>
      <c r="AP112" s="44"/>
      <c r="AQ112" s="44"/>
      <c r="AR112" s="44"/>
      <c r="AS112" s="44"/>
      <c r="AT112" s="388"/>
      <c r="AU112" s="356"/>
    </row>
    <row r="113" spans="1:47" s="361" customFormat="1" x14ac:dyDescent="0.25">
      <c r="A113" s="186"/>
      <c r="B113" s="43"/>
      <c r="C113" s="399"/>
      <c r="D113" s="44"/>
      <c r="E113" s="44"/>
      <c r="F113" s="44"/>
      <c r="G113" s="46"/>
      <c r="H113" s="46"/>
      <c r="I113" s="46"/>
      <c r="J113" s="44"/>
      <c r="K113" s="44"/>
      <c r="L113" s="44"/>
      <c r="M113" s="44"/>
      <c r="N113" s="44"/>
      <c r="O113" s="44"/>
      <c r="P113" s="44"/>
      <c r="Q113" s="48"/>
      <c r="R113" s="44"/>
      <c r="S113" s="44"/>
      <c r="T113" s="44"/>
      <c r="U113" s="44"/>
      <c r="V113" s="44"/>
      <c r="W113" s="44"/>
      <c r="X113" s="44"/>
      <c r="Y113" s="44"/>
      <c r="Z113" s="44"/>
      <c r="AA113" s="44"/>
      <c r="AB113" s="44"/>
      <c r="AC113" s="44"/>
      <c r="AD113" s="44"/>
      <c r="AE113" s="44"/>
      <c r="AF113" s="44"/>
      <c r="AG113" s="45"/>
      <c r="AH113" s="45"/>
      <c r="AI113" s="45"/>
      <c r="AJ113" s="44"/>
      <c r="AK113" s="44"/>
      <c r="AL113" s="44"/>
      <c r="AM113" s="44"/>
      <c r="AN113" s="44"/>
      <c r="AO113" s="44"/>
      <c r="AP113" s="44"/>
      <c r="AQ113" s="44"/>
      <c r="AR113" s="44"/>
      <c r="AS113" s="44"/>
      <c r="AT113" s="388"/>
      <c r="AU113" s="356"/>
    </row>
    <row r="114" spans="1:47" s="361" customFormat="1" x14ac:dyDescent="0.25">
      <c r="A114" s="186"/>
      <c r="B114" s="43"/>
      <c r="C114" s="399"/>
      <c r="D114" s="44"/>
      <c r="E114" s="44"/>
      <c r="F114" s="44"/>
      <c r="G114" s="46"/>
      <c r="H114" s="46"/>
      <c r="I114" s="46"/>
      <c r="J114" s="44"/>
      <c r="K114" s="44"/>
      <c r="L114" s="44"/>
      <c r="M114" s="44"/>
      <c r="N114" s="44"/>
      <c r="O114" s="44"/>
      <c r="P114" s="44"/>
      <c r="Q114" s="48"/>
      <c r="R114" s="44"/>
      <c r="S114" s="44"/>
      <c r="T114" s="44"/>
      <c r="U114" s="44"/>
      <c r="V114" s="44"/>
      <c r="W114" s="44"/>
      <c r="X114" s="44"/>
      <c r="Y114" s="44"/>
      <c r="Z114" s="44"/>
      <c r="AA114" s="44"/>
      <c r="AB114" s="44"/>
      <c r="AC114" s="44"/>
      <c r="AD114" s="44"/>
      <c r="AE114" s="44"/>
      <c r="AF114" s="44"/>
      <c r="AG114" s="45"/>
      <c r="AH114" s="45"/>
      <c r="AI114" s="45"/>
      <c r="AJ114" s="44"/>
      <c r="AK114" s="44"/>
      <c r="AL114" s="44"/>
      <c r="AM114" s="44"/>
      <c r="AN114" s="44"/>
      <c r="AO114" s="44"/>
      <c r="AP114" s="44"/>
      <c r="AQ114" s="44"/>
      <c r="AR114" s="44"/>
      <c r="AS114" s="44"/>
      <c r="AT114" s="388"/>
      <c r="AU114" s="356"/>
    </row>
    <row r="115" spans="1:47" s="361" customFormat="1" x14ac:dyDescent="0.25">
      <c r="A115" s="186"/>
      <c r="B115" s="43"/>
      <c r="C115" s="399"/>
      <c r="D115" s="44"/>
      <c r="E115" s="44"/>
      <c r="F115" s="44"/>
      <c r="G115" s="46"/>
      <c r="H115" s="46"/>
      <c r="I115" s="46"/>
      <c r="J115" s="44"/>
      <c r="K115" s="44"/>
      <c r="L115" s="44"/>
      <c r="M115" s="44"/>
      <c r="N115" s="44"/>
      <c r="O115" s="44"/>
      <c r="P115" s="44"/>
      <c r="Q115" s="48"/>
      <c r="R115" s="44"/>
      <c r="S115" s="44"/>
      <c r="T115" s="44"/>
      <c r="U115" s="44"/>
      <c r="V115" s="44"/>
      <c r="W115" s="44"/>
      <c r="X115" s="44"/>
      <c r="Y115" s="44"/>
      <c r="Z115" s="44"/>
      <c r="AA115" s="44"/>
      <c r="AB115" s="44"/>
      <c r="AC115" s="44"/>
      <c r="AD115" s="44"/>
      <c r="AE115" s="44"/>
      <c r="AF115" s="44"/>
      <c r="AG115" s="45"/>
      <c r="AH115" s="45"/>
      <c r="AI115" s="45"/>
      <c r="AJ115" s="44"/>
      <c r="AK115" s="44"/>
      <c r="AL115" s="44"/>
      <c r="AM115" s="44"/>
      <c r="AN115" s="44"/>
      <c r="AO115" s="44"/>
      <c r="AP115" s="44"/>
      <c r="AQ115" s="44"/>
      <c r="AR115" s="44"/>
      <c r="AS115" s="44"/>
      <c r="AT115" s="388"/>
      <c r="AU115" s="356"/>
    </row>
    <row r="116" spans="1:47" s="361" customFormat="1" x14ac:dyDescent="0.25">
      <c r="A116" s="186"/>
      <c r="B116" s="43"/>
      <c r="C116" s="399"/>
      <c r="D116" s="44"/>
      <c r="E116" s="44"/>
      <c r="F116" s="44"/>
      <c r="G116" s="46"/>
      <c r="H116" s="46"/>
      <c r="I116" s="46"/>
      <c r="J116" s="44"/>
      <c r="K116" s="44"/>
      <c r="L116" s="44"/>
      <c r="M116" s="44"/>
      <c r="N116" s="44"/>
      <c r="O116" s="44"/>
      <c r="P116" s="44"/>
      <c r="Q116" s="48"/>
      <c r="R116" s="44"/>
      <c r="S116" s="44"/>
      <c r="T116" s="44"/>
      <c r="U116" s="44"/>
      <c r="V116" s="44"/>
      <c r="W116" s="44"/>
      <c r="X116" s="44"/>
      <c r="Y116" s="44"/>
      <c r="Z116" s="44"/>
      <c r="AA116" s="44"/>
      <c r="AB116" s="44"/>
      <c r="AC116" s="44"/>
      <c r="AD116" s="44"/>
      <c r="AE116" s="44"/>
      <c r="AF116" s="44"/>
      <c r="AG116" s="45"/>
      <c r="AH116" s="45"/>
      <c r="AI116" s="45"/>
      <c r="AJ116" s="44"/>
      <c r="AK116" s="44"/>
      <c r="AL116" s="44"/>
      <c r="AM116" s="44"/>
      <c r="AN116" s="44"/>
      <c r="AO116" s="44"/>
      <c r="AP116" s="44"/>
      <c r="AQ116" s="44"/>
      <c r="AR116" s="44"/>
      <c r="AS116" s="44"/>
      <c r="AT116" s="388"/>
      <c r="AU116" s="356"/>
    </row>
    <row r="117" spans="1:47" s="361" customFormat="1" x14ac:dyDescent="0.25">
      <c r="A117" s="186"/>
      <c r="B117" s="43"/>
      <c r="C117" s="399"/>
      <c r="D117" s="44"/>
      <c r="E117" s="44"/>
      <c r="F117" s="44"/>
      <c r="G117" s="46"/>
      <c r="H117" s="46"/>
      <c r="I117" s="46"/>
      <c r="J117" s="44"/>
      <c r="K117" s="44"/>
      <c r="L117" s="44"/>
      <c r="M117" s="44"/>
      <c r="N117" s="44"/>
      <c r="O117" s="44"/>
      <c r="P117" s="44"/>
      <c r="Q117" s="48"/>
      <c r="R117" s="44"/>
      <c r="S117" s="44"/>
      <c r="T117" s="44"/>
      <c r="U117" s="44"/>
      <c r="V117" s="44"/>
      <c r="W117" s="44"/>
      <c r="X117" s="44"/>
      <c r="Y117" s="44"/>
      <c r="Z117" s="44"/>
      <c r="AA117" s="44"/>
      <c r="AB117" s="44"/>
      <c r="AC117" s="44"/>
      <c r="AD117" s="44"/>
      <c r="AE117" s="44"/>
      <c r="AF117" s="44"/>
      <c r="AG117" s="45"/>
      <c r="AH117" s="45"/>
      <c r="AI117" s="45"/>
      <c r="AJ117" s="44"/>
      <c r="AK117" s="44"/>
      <c r="AL117" s="44"/>
      <c r="AM117" s="44"/>
      <c r="AN117" s="44"/>
      <c r="AO117" s="44"/>
      <c r="AP117" s="44"/>
      <c r="AQ117" s="44"/>
      <c r="AR117" s="44"/>
      <c r="AS117" s="44"/>
      <c r="AT117" s="388"/>
      <c r="AU117" s="356"/>
    </row>
    <row r="118" spans="1:47" s="361" customFormat="1" x14ac:dyDescent="0.25">
      <c r="A118" s="186"/>
      <c r="B118" s="43"/>
      <c r="C118" s="399"/>
      <c r="D118" s="44"/>
      <c r="E118" s="44"/>
      <c r="F118" s="44"/>
      <c r="G118" s="46"/>
      <c r="H118" s="46"/>
      <c r="I118" s="46"/>
      <c r="J118" s="44"/>
      <c r="K118" s="44"/>
      <c r="L118" s="44"/>
      <c r="M118" s="44"/>
      <c r="N118" s="44"/>
      <c r="O118" s="44"/>
      <c r="P118" s="44"/>
      <c r="Q118" s="48"/>
      <c r="R118" s="44"/>
      <c r="S118" s="44"/>
      <c r="T118" s="44"/>
      <c r="U118" s="44"/>
      <c r="V118" s="44"/>
      <c r="W118" s="44"/>
      <c r="X118" s="44"/>
      <c r="Y118" s="44"/>
      <c r="Z118" s="44"/>
      <c r="AA118" s="44"/>
      <c r="AB118" s="44"/>
      <c r="AC118" s="44"/>
      <c r="AD118" s="44"/>
      <c r="AE118" s="44"/>
      <c r="AF118" s="44"/>
      <c r="AG118" s="45"/>
      <c r="AH118" s="45"/>
      <c r="AI118" s="45"/>
      <c r="AJ118" s="44"/>
      <c r="AK118" s="44"/>
      <c r="AL118" s="44"/>
      <c r="AM118" s="44"/>
      <c r="AN118" s="44"/>
      <c r="AO118" s="44"/>
      <c r="AP118" s="44"/>
      <c r="AQ118" s="44"/>
      <c r="AR118" s="44"/>
      <c r="AS118" s="44"/>
      <c r="AT118" s="388"/>
      <c r="AU118" s="356"/>
    </row>
    <row r="119" spans="1:47" s="361" customFormat="1" x14ac:dyDescent="0.25">
      <c r="A119" s="186"/>
      <c r="B119" s="43"/>
      <c r="C119" s="399"/>
      <c r="D119" s="44"/>
      <c r="E119" s="44"/>
      <c r="F119" s="44"/>
      <c r="G119" s="46"/>
      <c r="H119" s="46"/>
      <c r="I119" s="46"/>
      <c r="J119" s="44"/>
      <c r="K119" s="44"/>
      <c r="L119" s="44"/>
      <c r="M119" s="44"/>
      <c r="N119" s="44"/>
      <c r="O119" s="44"/>
      <c r="P119" s="44"/>
      <c r="Q119" s="48"/>
      <c r="R119" s="44"/>
      <c r="S119" s="44"/>
      <c r="T119" s="44"/>
      <c r="U119" s="44"/>
      <c r="V119" s="44"/>
      <c r="W119" s="44"/>
      <c r="X119" s="44"/>
      <c r="Y119" s="44"/>
      <c r="Z119" s="44"/>
      <c r="AA119" s="44"/>
      <c r="AB119" s="44"/>
      <c r="AC119" s="44"/>
      <c r="AD119" s="44"/>
      <c r="AE119" s="44"/>
      <c r="AF119" s="44"/>
      <c r="AG119" s="45"/>
      <c r="AH119" s="45"/>
      <c r="AI119" s="45"/>
      <c r="AJ119" s="44"/>
      <c r="AK119" s="44"/>
      <c r="AL119" s="44"/>
      <c r="AM119" s="44"/>
      <c r="AN119" s="44"/>
      <c r="AO119" s="44"/>
      <c r="AP119" s="44"/>
      <c r="AQ119" s="44"/>
      <c r="AR119" s="44"/>
      <c r="AS119" s="44"/>
      <c r="AT119" s="388"/>
      <c r="AU119" s="356"/>
    </row>
    <row r="120" spans="1:47" s="361" customFormat="1" x14ac:dyDescent="0.25">
      <c r="A120" s="186"/>
      <c r="B120" s="43"/>
      <c r="C120" s="399"/>
      <c r="D120" s="44"/>
      <c r="E120" s="44"/>
      <c r="F120" s="44"/>
      <c r="G120" s="46"/>
      <c r="H120" s="46"/>
      <c r="I120" s="46"/>
      <c r="J120" s="44"/>
      <c r="K120" s="44"/>
      <c r="L120" s="44"/>
      <c r="M120" s="44"/>
      <c r="N120" s="44"/>
      <c r="O120" s="44"/>
      <c r="P120" s="44"/>
      <c r="Q120" s="48"/>
      <c r="R120" s="44"/>
      <c r="S120" s="44"/>
      <c r="T120" s="44"/>
      <c r="U120" s="44"/>
      <c r="V120" s="44"/>
      <c r="W120" s="44"/>
      <c r="X120" s="44"/>
      <c r="Y120" s="44"/>
      <c r="Z120" s="44"/>
      <c r="AA120" s="44"/>
      <c r="AB120" s="44"/>
      <c r="AC120" s="44"/>
      <c r="AD120" s="44"/>
      <c r="AE120" s="44"/>
      <c r="AF120" s="44"/>
      <c r="AG120" s="45"/>
      <c r="AH120" s="45"/>
      <c r="AI120" s="45"/>
      <c r="AJ120" s="44"/>
      <c r="AK120" s="44"/>
      <c r="AL120" s="44"/>
      <c r="AM120" s="44"/>
      <c r="AN120" s="44"/>
      <c r="AO120" s="44"/>
      <c r="AP120" s="44"/>
      <c r="AQ120" s="44"/>
      <c r="AR120" s="44"/>
      <c r="AS120" s="44"/>
      <c r="AT120" s="388"/>
      <c r="AU120" s="356"/>
    </row>
    <row r="121" spans="1:47" s="361" customFormat="1" x14ac:dyDescent="0.25">
      <c r="A121" s="186"/>
      <c r="B121" s="43"/>
      <c r="C121" s="399"/>
      <c r="D121" s="44"/>
      <c r="E121" s="44"/>
      <c r="F121" s="44"/>
      <c r="G121" s="46"/>
      <c r="H121" s="46"/>
      <c r="I121" s="46"/>
      <c r="J121" s="44"/>
      <c r="K121" s="44"/>
      <c r="L121" s="44"/>
      <c r="M121" s="44"/>
      <c r="N121" s="44"/>
      <c r="O121" s="44"/>
      <c r="P121" s="44"/>
      <c r="Q121" s="48"/>
      <c r="R121" s="44"/>
      <c r="S121" s="44"/>
      <c r="T121" s="44"/>
      <c r="U121" s="44"/>
      <c r="V121" s="44"/>
      <c r="W121" s="44"/>
      <c r="X121" s="44"/>
      <c r="Y121" s="44"/>
      <c r="Z121" s="44"/>
      <c r="AA121" s="44"/>
      <c r="AB121" s="44"/>
      <c r="AC121" s="44"/>
      <c r="AD121" s="44"/>
      <c r="AE121" s="44"/>
      <c r="AF121" s="44"/>
      <c r="AG121" s="45"/>
      <c r="AH121" s="45"/>
      <c r="AI121" s="45"/>
      <c r="AJ121" s="44"/>
      <c r="AK121" s="44"/>
      <c r="AL121" s="44"/>
      <c r="AM121" s="44"/>
      <c r="AN121" s="44"/>
      <c r="AO121" s="44"/>
      <c r="AP121" s="44"/>
      <c r="AQ121" s="44"/>
      <c r="AR121" s="44"/>
      <c r="AS121" s="44"/>
      <c r="AT121" s="388"/>
      <c r="AU121" s="356"/>
    </row>
    <row r="122" spans="1:47" s="361" customFormat="1" x14ac:dyDescent="0.25">
      <c r="A122" s="186"/>
      <c r="B122" s="43"/>
      <c r="C122" s="399"/>
      <c r="D122" s="44"/>
      <c r="E122" s="44"/>
      <c r="F122" s="44"/>
      <c r="G122" s="46"/>
      <c r="H122" s="46"/>
      <c r="I122" s="46"/>
      <c r="J122" s="44"/>
      <c r="K122" s="44"/>
      <c r="L122" s="44"/>
      <c r="M122" s="44"/>
      <c r="N122" s="44"/>
      <c r="O122" s="44"/>
      <c r="P122" s="44"/>
      <c r="Q122" s="48"/>
      <c r="R122" s="44"/>
      <c r="S122" s="44"/>
      <c r="T122" s="44"/>
      <c r="U122" s="44"/>
      <c r="V122" s="44"/>
      <c r="W122" s="44"/>
      <c r="X122" s="44"/>
      <c r="Y122" s="44"/>
      <c r="Z122" s="44"/>
      <c r="AA122" s="44"/>
      <c r="AB122" s="44"/>
      <c r="AC122" s="44"/>
      <c r="AD122" s="44"/>
      <c r="AE122" s="44"/>
      <c r="AF122" s="44"/>
      <c r="AG122" s="45"/>
      <c r="AH122" s="45"/>
      <c r="AI122" s="45"/>
      <c r="AJ122" s="44"/>
      <c r="AK122" s="44"/>
      <c r="AL122" s="44"/>
      <c r="AM122" s="44"/>
      <c r="AN122" s="44"/>
      <c r="AO122" s="44"/>
      <c r="AP122" s="44"/>
      <c r="AQ122" s="44"/>
      <c r="AR122" s="44"/>
      <c r="AS122" s="44"/>
      <c r="AT122" s="388"/>
      <c r="AU122" s="356"/>
    </row>
    <row r="123" spans="1:47" s="361" customFormat="1" x14ac:dyDescent="0.25">
      <c r="A123" s="186"/>
      <c r="B123" s="43"/>
      <c r="C123" s="399"/>
      <c r="D123" s="44"/>
      <c r="E123" s="44"/>
      <c r="F123" s="44"/>
      <c r="G123" s="46"/>
      <c r="H123" s="46"/>
      <c r="I123" s="46"/>
      <c r="J123" s="44"/>
      <c r="K123" s="44"/>
      <c r="L123" s="44"/>
      <c r="M123" s="44"/>
      <c r="N123" s="44"/>
      <c r="O123" s="44"/>
      <c r="P123" s="44"/>
      <c r="Q123" s="48"/>
      <c r="R123" s="44"/>
      <c r="S123" s="44"/>
      <c r="T123" s="44"/>
      <c r="U123" s="44"/>
      <c r="V123" s="44"/>
      <c r="W123" s="44"/>
      <c r="X123" s="44"/>
      <c r="Y123" s="44"/>
      <c r="Z123" s="44"/>
      <c r="AA123" s="44"/>
      <c r="AB123" s="44"/>
      <c r="AC123" s="44"/>
      <c r="AD123" s="44"/>
      <c r="AE123" s="44"/>
      <c r="AF123" s="44"/>
      <c r="AG123" s="45"/>
      <c r="AH123" s="45"/>
      <c r="AI123" s="45"/>
      <c r="AJ123" s="44"/>
      <c r="AK123" s="44"/>
      <c r="AL123" s="44"/>
      <c r="AM123" s="44"/>
      <c r="AN123" s="44"/>
      <c r="AO123" s="44"/>
      <c r="AP123" s="44"/>
      <c r="AQ123" s="44"/>
      <c r="AR123" s="44"/>
      <c r="AS123" s="44"/>
      <c r="AT123" s="388"/>
      <c r="AU123" s="356"/>
    </row>
    <row r="124" spans="1:47" s="361" customFormat="1" x14ac:dyDescent="0.25">
      <c r="A124" s="186"/>
      <c r="B124" s="43"/>
      <c r="C124" s="399"/>
      <c r="D124" s="44"/>
      <c r="E124" s="44"/>
      <c r="F124" s="44"/>
      <c r="G124" s="46"/>
      <c r="H124" s="46"/>
      <c r="I124" s="46"/>
      <c r="J124" s="44"/>
      <c r="K124" s="44"/>
      <c r="L124" s="44"/>
      <c r="M124" s="44"/>
      <c r="N124" s="44"/>
      <c r="O124" s="44"/>
      <c r="P124" s="44"/>
      <c r="Q124" s="48"/>
      <c r="R124" s="44"/>
      <c r="S124" s="44"/>
      <c r="T124" s="44"/>
      <c r="U124" s="44"/>
      <c r="V124" s="44"/>
      <c r="W124" s="44"/>
      <c r="X124" s="44"/>
      <c r="Y124" s="44"/>
      <c r="Z124" s="44"/>
      <c r="AA124" s="44"/>
      <c r="AB124" s="44"/>
      <c r="AC124" s="44"/>
      <c r="AD124" s="44"/>
      <c r="AE124" s="44"/>
      <c r="AF124" s="44"/>
      <c r="AG124" s="45"/>
      <c r="AH124" s="45"/>
      <c r="AI124" s="45"/>
      <c r="AJ124" s="44"/>
      <c r="AK124" s="44"/>
      <c r="AL124" s="44"/>
      <c r="AM124" s="44"/>
      <c r="AN124" s="44"/>
      <c r="AO124" s="44"/>
      <c r="AP124" s="44"/>
      <c r="AQ124" s="44"/>
      <c r="AR124" s="44"/>
      <c r="AS124" s="44"/>
      <c r="AT124" s="388"/>
      <c r="AU124" s="356"/>
    </row>
    <row r="125" spans="1:47" s="361" customFormat="1" x14ac:dyDescent="0.25">
      <c r="A125" s="186"/>
      <c r="B125" s="43"/>
      <c r="C125" s="399"/>
      <c r="D125" s="44"/>
      <c r="E125" s="44"/>
      <c r="F125" s="44"/>
      <c r="G125" s="46"/>
      <c r="H125" s="46"/>
      <c r="I125" s="46"/>
      <c r="J125" s="44"/>
      <c r="K125" s="44"/>
      <c r="L125" s="44"/>
      <c r="M125" s="44"/>
      <c r="N125" s="44"/>
      <c r="O125" s="44"/>
      <c r="P125" s="44"/>
      <c r="Q125" s="48"/>
      <c r="R125" s="44"/>
      <c r="S125" s="44"/>
      <c r="T125" s="44"/>
      <c r="U125" s="44"/>
      <c r="V125" s="44"/>
      <c r="W125" s="44"/>
      <c r="X125" s="44"/>
      <c r="Y125" s="44"/>
      <c r="Z125" s="44"/>
      <c r="AA125" s="44"/>
      <c r="AB125" s="44"/>
      <c r="AC125" s="44"/>
      <c r="AD125" s="44"/>
      <c r="AE125" s="44"/>
      <c r="AF125" s="44"/>
      <c r="AG125" s="45"/>
      <c r="AH125" s="45"/>
      <c r="AI125" s="45"/>
      <c r="AJ125" s="44"/>
      <c r="AK125" s="44"/>
      <c r="AL125" s="44"/>
      <c r="AM125" s="44"/>
      <c r="AN125" s="44"/>
      <c r="AO125" s="44"/>
      <c r="AP125" s="44"/>
      <c r="AQ125" s="44"/>
      <c r="AR125" s="44"/>
      <c r="AS125" s="44"/>
      <c r="AT125" s="388"/>
      <c r="AU125" s="356"/>
    </row>
    <row r="126" spans="1:47" s="361" customFormat="1" x14ac:dyDescent="0.25">
      <c r="A126" s="186"/>
      <c r="B126" s="43"/>
      <c r="C126" s="399"/>
      <c r="D126" s="44"/>
      <c r="E126" s="44"/>
      <c r="F126" s="44"/>
      <c r="G126" s="46"/>
      <c r="H126" s="46"/>
      <c r="I126" s="46"/>
      <c r="J126" s="44"/>
      <c r="K126" s="44"/>
      <c r="L126" s="44"/>
      <c r="M126" s="44"/>
      <c r="N126" s="44"/>
      <c r="O126" s="44"/>
      <c r="P126" s="44"/>
      <c r="Q126" s="48"/>
      <c r="R126" s="44"/>
      <c r="S126" s="44"/>
      <c r="T126" s="44"/>
      <c r="U126" s="44"/>
      <c r="V126" s="44"/>
      <c r="W126" s="44"/>
      <c r="X126" s="44"/>
      <c r="Y126" s="44"/>
      <c r="Z126" s="44"/>
      <c r="AA126" s="44"/>
      <c r="AB126" s="44"/>
      <c r="AC126" s="44"/>
      <c r="AD126" s="44"/>
      <c r="AE126" s="44"/>
      <c r="AF126" s="44"/>
      <c r="AG126" s="45"/>
      <c r="AH126" s="45"/>
      <c r="AI126" s="45"/>
      <c r="AJ126" s="44"/>
      <c r="AK126" s="44"/>
      <c r="AL126" s="44"/>
      <c r="AM126" s="44"/>
      <c r="AN126" s="44"/>
      <c r="AO126" s="44"/>
      <c r="AP126" s="44"/>
      <c r="AQ126" s="44"/>
      <c r="AR126" s="44"/>
      <c r="AS126" s="44"/>
      <c r="AT126" s="388"/>
      <c r="AU126" s="356"/>
    </row>
    <row r="127" spans="1:47" s="361" customFormat="1" x14ac:dyDescent="0.25">
      <c r="A127" s="186"/>
      <c r="B127" s="43"/>
      <c r="C127" s="399"/>
      <c r="D127" s="44"/>
      <c r="E127" s="44"/>
      <c r="F127" s="44"/>
      <c r="G127" s="46"/>
      <c r="H127" s="46"/>
      <c r="I127" s="46"/>
      <c r="J127" s="44"/>
      <c r="K127" s="44"/>
      <c r="L127" s="44"/>
      <c r="M127" s="44"/>
      <c r="N127" s="44"/>
      <c r="O127" s="44"/>
      <c r="P127" s="44"/>
      <c r="Q127" s="48"/>
      <c r="R127" s="44"/>
      <c r="S127" s="44"/>
      <c r="T127" s="44"/>
      <c r="U127" s="44"/>
      <c r="V127" s="44"/>
      <c r="W127" s="44"/>
      <c r="X127" s="44"/>
      <c r="Y127" s="44"/>
      <c r="Z127" s="44"/>
      <c r="AA127" s="44"/>
      <c r="AB127" s="44"/>
      <c r="AC127" s="44"/>
      <c r="AD127" s="44"/>
      <c r="AE127" s="44"/>
      <c r="AF127" s="44"/>
      <c r="AG127" s="45"/>
      <c r="AH127" s="45"/>
      <c r="AI127" s="45"/>
      <c r="AJ127" s="44"/>
      <c r="AK127" s="44"/>
      <c r="AL127" s="44"/>
      <c r="AM127" s="44"/>
      <c r="AN127" s="44"/>
      <c r="AO127" s="44"/>
      <c r="AP127" s="44"/>
      <c r="AQ127" s="44"/>
      <c r="AR127" s="44"/>
      <c r="AS127" s="44"/>
      <c r="AT127" s="388"/>
      <c r="AU127" s="356"/>
    </row>
    <row r="128" spans="1:47" x14ac:dyDescent="0.25">
      <c r="C128" s="399"/>
      <c r="D128" s="44"/>
      <c r="E128" s="44"/>
      <c r="F128" s="44"/>
      <c r="G128" s="46"/>
      <c r="H128" s="46"/>
      <c r="I128" s="46"/>
      <c r="J128" s="44"/>
      <c r="K128" s="190"/>
      <c r="L128" s="190"/>
      <c r="M128" s="190"/>
      <c r="N128" s="44"/>
      <c r="O128" s="44"/>
      <c r="P128" s="44"/>
      <c r="Q128" s="154"/>
      <c r="R128" s="190"/>
      <c r="S128" s="190"/>
      <c r="T128" s="190"/>
      <c r="U128" s="190"/>
      <c r="V128" s="44"/>
      <c r="W128" s="44"/>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60"/>
      <c r="AU128" s="363"/>
    </row>
    <row r="129" spans="2:50" x14ac:dyDescent="0.25">
      <c r="C129" s="399"/>
      <c r="D129" s="44"/>
      <c r="E129" s="44"/>
      <c r="F129" s="44"/>
      <c r="G129" s="46"/>
      <c r="H129" s="46"/>
      <c r="I129" s="46"/>
      <c r="J129" s="44"/>
      <c r="K129" s="190"/>
      <c r="L129" s="190"/>
      <c r="M129" s="190"/>
      <c r="N129" s="44"/>
      <c r="O129" s="44"/>
      <c r="P129" s="44"/>
      <c r="Q129" s="154"/>
      <c r="R129" s="190"/>
      <c r="S129" s="190"/>
      <c r="T129" s="190"/>
      <c r="U129" s="190"/>
      <c r="V129" s="44"/>
      <c r="W129" s="44"/>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60"/>
      <c r="AU129" s="363"/>
    </row>
    <row r="130" spans="2:50" x14ac:dyDescent="0.25">
      <c r="C130" s="399"/>
      <c r="D130" s="44"/>
      <c r="E130" s="44"/>
      <c r="F130" s="44"/>
      <c r="G130" s="46"/>
      <c r="H130" s="46"/>
      <c r="I130" s="46"/>
      <c r="J130" s="44"/>
      <c r="K130" s="190"/>
      <c r="L130" s="190"/>
      <c r="M130" s="190"/>
      <c r="N130" s="44"/>
      <c r="O130" s="44"/>
      <c r="P130" s="44"/>
      <c r="Q130" s="154"/>
      <c r="R130" s="190"/>
      <c r="S130" s="190"/>
      <c r="T130" s="190"/>
      <c r="U130" s="190"/>
      <c r="V130" s="44"/>
      <c r="W130" s="44"/>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60"/>
      <c r="AU130" s="363"/>
      <c r="AV130" s="357"/>
      <c r="AW130" s="357"/>
    </row>
    <row r="131" spans="2:50" s="188" customFormat="1" x14ac:dyDescent="0.25">
      <c r="B131" s="43"/>
      <c r="C131" s="399"/>
      <c r="D131" s="44"/>
      <c r="E131" s="44"/>
      <c r="F131" s="44"/>
      <c r="G131" s="46"/>
      <c r="H131" s="46"/>
      <c r="I131" s="46"/>
      <c r="J131" s="44"/>
      <c r="K131" s="190"/>
      <c r="L131" s="190"/>
      <c r="M131" s="190"/>
      <c r="N131" s="44"/>
      <c r="O131" s="44"/>
      <c r="P131" s="44"/>
      <c r="Q131" s="154"/>
      <c r="R131" s="190"/>
      <c r="S131" s="190"/>
      <c r="T131" s="190"/>
      <c r="U131" s="190"/>
      <c r="V131" s="44"/>
      <c r="W131" s="44"/>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60"/>
      <c r="AU131" s="363"/>
      <c r="AV131" s="357"/>
      <c r="AW131" s="357"/>
      <c r="AX131" s="357"/>
    </row>
    <row r="132" spans="2:50" s="188" customFormat="1" x14ac:dyDescent="0.25">
      <c r="B132" s="43"/>
      <c r="C132" s="51"/>
      <c r="D132" s="190"/>
      <c r="E132" s="190"/>
      <c r="F132" s="190"/>
      <c r="G132" s="190"/>
      <c r="H132" s="190"/>
      <c r="I132" s="190"/>
      <c r="J132" s="190"/>
      <c r="K132" s="190"/>
      <c r="L132" s="190"/>
      <c r="M132" s="190"/>
      <c r="N132" s="190"/>
      <c r="O132" s="190"/>
      <c r="P132" s="190"/>
      <c r="Q132" s="154"/>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60"/>
      <c r="AU132" s="363"/>
      <c r="AV132" s="357"/>
      <c r="AW132" s="357"/>
      <c r="AX132" s="357"/>
    </row>
    <row r="133" spans="2:50" s="188" customFormat="1" x14ac:dyDescent="0.25">
      <c r="B133" s="43"/>
      <c r="C133" s="51"/>
      <c r="D133" s="190"/>
      <c r="E133" s="190"/>
      <c r="F133" s="190"/>
      <c r="G133" s="190"/>
      <c r="H133" s="190"/>
      <c r="I133" s="190"/>
      <c r="J133" s="190"/>
      <c r="K133" s="190"/>
      <c r="L133" s="190"/>
      <c r="M133" s="190"/>
      <c r="N133" s="190"/>
      <c r="O133" s="190"/>
      <c r="P133" s="190"/>
      <c r="Q133" s="154"/>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60"/>
      <c r="AU133" s="363"/>
      <c r="AV133" s="357"/>
      <c r="AW133" s="357"/>
      <c r="AX133" s="357"/>
    </row>
    <row r="134" spans="2:50" s="188" customFormat="1" x14ac:dyDescent="0.25">
      <c r="B134" s="43"/>
      <c r="C134" s="51"/>
      <c r="D134" s="190"/>
      <c r="E134" s="190"/>
      <c r="F134" s="190"/>
      <c r="G134" s="190"/>
      <c r="H134" s="190"/>
      <c r="I134" s="190"/>
      <c r="J134" s="190"/>
      <c r="K134" s="190"/>
      <c r="L134" s="190"/>
      <c r="M134" s="190"/>
      <c r="N134" s="190"/>
      <c r="O134" s="190"/>
      <c r="P134" s="190"/>
      <c r="Q134" s="154"/>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60"/>
      <c r="AU134" s="363"/>
      <c r="AV134" s="357"/>
      <c r="AW134" s="357"/>
      <c r="AX134" s="357"/>
    </row>
    <row r="135" spans="2:50" s="188" customFormat="1" x14ac:dyDescent="0.25">
      <c r="B135" s="43"/>
      <c r="C135" s="51"/>
      <c r="D135" s="190"/>
      <c r="E135" s="190"/>
      <c r="F135" s="190"/>
      <c r="G135" s="190"/>
      <c r="H135" s="190"/>
      <c r="I135" s="190"/>
      <c r="J135" s="190"/>
      <c r="K135" s="190"/>
      <c r="L135" s="190"/>
      <c r="M135" s="190"/>
      <c r="N135" s="190"/>
      <c r="O135" s="190"/>
      <c r="P135" s="190"/>
      <c r="Q135" s="154"/>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60"/>
      <c r="AU135" s="363"/>
      <c r="AV135" s="357"/>
      <c r="AW135" s="357"/>
      <c r="AX135" s="357"/>
    </row>
    <row r="136" spans="2:50" s="188" customFormat="1" x14ac:dyDescent="0.25">
      <c r="B136" s="43"/>
      <c r="C136" s="51"/>
      <c r="D136" s="190"/>
      <c r="E136" s="190"/>
      <c r="F136" s="190"/>
      <c r="G136" s="190"/>
      <c r="H136" s="190"/>
      <c r="I136" s="190"/>
      <c r="J136" s="190"/>
      <c r="K136" s="190"/>
      <c r="L136" s="190"/>
      <c r="M136" s="190"/>
      <c r="N136" s="190"/>
      <c r="O136" s="190"/>
      <c r="P136" s="190"/>
      <c r="Q136" s="154"/>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60"/>
      <c r="AU136" s="363"/>
      <c r="AV136" s="357"/>
      <c r="AW136" s="357"/>
      <c r="AX136" s="357"/>
    </row>
    <row r="137" spans="2:50" s="188" customFormat="1" x14ac:dyDescent="0.25">
      <c r="B137" s="43"/>
      <c r="C137" s="52"/>
      <c r="D137" s="53"/>
      <c r="E137" s="53"/>
      <c r="F137" s="53"/>
      <c r="G137" s="53"/>
      <c r="H137" s="53"/>
      <c r="I137" s="53"/>
      <c r="J137" s="53"/>
      <c r="K137" s="53"/>
      <c r="L137" s="53"/>
      <c r="M137" s="53"/>
      <c r="N137" s="53"/>
      <c r="O137" s="53"/>
      <c r="P137" s="53"/>
      <c r="Q137" s="155"/>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62"/>
      <c r="AU137" s="363"/>
      <c r="AV137" s="357"/>
      <c r="AW137" s="357"/>
      <c r="AX137" s="357"/>
    </row>
    <row r="138" spans="2:50" s="188" customFormat="1" x14ac:dyDescent="0.25">
      <c r="B138" s="43"/>
      <c r="C138" s="187"/>
      <c r="D138" s="187"/>
      <c r="E138" s="187"/>
      <c r="F138" s="187"/>
      <c r="G138" s="187"/>
      <c r="H138" s="187"/>
      <c r="I138" s="187"/>
      <c r="J138" s="187"/>
      <c r="K138" s="187"/>
      <c r="L138" s="187"/>
      <c r="M138" s="187"/>
      <c r="N138" s="187"/>
      <c r="O138" s="187"/>
      <c r="P138" s="187"/>
      <c r="Q138" s="156"/>
      <c r="R138" s="187"/>
      <c r="S138" s="187"/>
      <c r="T138" s="187"/>
      <c r="U138" s="187"/>
      <c r="V138" s="187"/>
      <c r="W138" s="187"/>
      <c r="X138" s="187"/>
      <c r="Y138" s="187"/>
      <c r="Z138" s="187"/>
      <c r="AA138" s="187"/>
      <c r="AB138" s="187"/>
      <c r="AC138" s="187"/>
      <c r="AD138" s="187"/>
      <c r="AE138" s="187"/>
      <c r="AF138" s="187"/>
      <c r="AG138" s="187"/>
      <c r="AH138" s="187"/>
      <c r="AI138" s="187"/>
      <c r="AJ138" s="187"/>
      <c r="AK138" s="187"/>
      <c r="AL138" s="187"/>
      <c r="AM138" s="187"/>
      <c r="AN138" s="187"/>
      <c r="AO138" s="187"/>
      <c r="AP138" s="187"/>
      <c r="AQ138" s="187"/>
      <c r="AR138" s="187"/>
      <c r="AS138" s="187"/>
      <c r="AT138" s="187"/>
      <c r="AU138" s="363"/>
      <c r="AV138" s="357"/>
      <c r="AW138" s="357"/>
      <c r="AX138" s="357"/>
    </row>
    <row r="139" spans="2:50" s="188" customFormat="1" x14ac:dyDescent="0.25">
      <c r="B139" s="43"/>
      <c r="C139" s="187"/>
      <c r="D139" s="187"/>
      <c r="E139" s="187"/>
      <c r="F139" s="187"/>
      <c r="G139" s="187"/>
      <c r="H139" s="187"/>
      <c r="I139" s="187"/>
      <c r="J139" s="187"/>
      <c r="K139" s="187"/>
      <c r="L139" s="187"/>
      <c r="M139" s="187"/>
      <c r="N139" s="187"/>
      <c r="O139" s="187"/>
      <c r="P139" s="187"/>
      <c r="Q139" s="156"/>
      <c r="R139" s="187"/>
      <c r="S139" s="187"/>
      <c r="T139" s="187"/>
      <c r="U139" s="187"/>
      <c r="V139" s="187"/>
      <c r="W139" s="187"/>
      <c r="X139" s="187"/>
      <c r="Y139" s="187"/>
      <c r="Z139" s="187"/>
      <c r="AA139" s="187"/>
      <c r="AB139" s="187"/>
      <c r="AC139" s="187"/>
      <c r="AD139" s="187"/>
      <c r="AE139" s="187"/>
      <c r="AF139" s="187"/>
      <c r="AG139" s="187"/>
      <c r="AH139" s="187"/>
      <c r="AI139" s="187"/>
      <c r="AJ139" s="187"/>
      <c r="AK139" s="187"/>
      <c r="AL139" s="187"/>
      <c r="AM139" s="187"/>
      <c r="AN139" s="187"/>
      <c r="AO139" s="187"/>
      <c r="AP139" s="187"/>
      <c r="AQ139" s="187"/>
      <c r="AR139" s="187"/>
      <c r="AS139" s="187"/>
      <c r="AT139" s="187"/>
      <c r="AU139" s="363"/>
      <c r="AV139" s="357"/>
      <c r="AW139" s="357"/>
      <c r="AX139" s="357"/>
    </row>
    <row r="140" spans="2:50" s="188" customFormat="1" x14ac:dyDescent="0.25">
      <c r="B140" s="43"/>
      <c r="C140" s="187"/>
      <c r="D140" s="187"/>
      <c r="E140" s="187"/>
      <c r="F140" s="187"/>
      <c r="G140" s="187"/>
      <c r="H140" s="187"/>
      <c r="I140" s="187"/>
      <c r="J140" s="187"/>
      <c r="K140" s="187"/>
      <c r="L140" s="187"/>
      <c r="M140" s="187"/>
      <c r="N140" s="187"/>
      <c r="O140" s="187"/>
      <c r="P140" s="187"/>
      <c r="Q140" s="156"/>
      <c r="R140" s="187"/>
      <c r="S140" s="187"/>
      <c r="T140" s="187"/>
      <c r="U140" s="187"/>
      <c r="V140" s="187"/>
      <c r="W140" s="187"/>
      <c r="X140" s="187"/>
      <c r="Y140" s="187"/>
      <c r="Z140" s="187"/>
      <c r="AA140" s="187"/>
      <c r="AB140" s="187"/>
      <c r="AC140" s="187"/>
      <c r="AD140" s="187"/>
      <c r="AE140" s="187"/>
      <c r="AF140" s="187"/>
      <c r="AG140" s="187"/>
      <c r="AH140" s="187"/>
      <c r="AI140" s="187"/>
      <c r="AJ140" s="187"/>
      <c r="AK140" s="187"/>
      <c r="AL140" s="187"/>
      <c r="AM140" s="187"/>
      <c r="AN140" s="187"/>
      <c r="AO140" s="187"/>
      <c r="AP140" s="187"/>
      <c r="AQ140" s="187"/>
      <c r="AR140" s="187"/>
      <c r="AS140" s="187"/>
      <c r="AT140" s="187"/>
      <c r="AU140" s="363"/>
      <c r="AV140" s="357"/>
      <c r="AW140" s="357"/>
      <c r="AX140" s="357"/>
    </row>
    <row r="141" spans="2:50" s="188" customFormat="1" x14ac:dyDescent="0.25">
      <c r="B141" s="43"/>
      <c r="C141" s="187"/>
      <c r="D141" s="187"/>
      <c r="E141" s="187"/>
      <c r="F141" s="187"/>
      <c r="G141" s="187"/>
      <c r="H141" s="187"/>
      <c r="I141" s="187"/>
      <c r="J141" s="187"/>
      <c r="K141" s="187"/>
      <c r="L141" s="187"/>
      <c r="M141" s="187"/>
      <c r="N141" s="187"/>
      <c r="O141" s="187"/>
      <c r="P141" s="187"/>
      <c r="Q141" s="156"/>
      <c r="R141" s="187"/>
      <c r="S141" s="187"/>
      <c r="T141" s="187"/>
      <c r="U141" s="187"/>
      <c r="V141" s="187"/>
      <c r="W141" s="187"/>
      <c r="X141" s="187"/>
      <c r="Y141" s="187"/>
      <c r="Z141" s="187"/>
      <c r="AA141" s="187"/>
      <c r="AB141" s="187"/>
      <c r="AC141" s="187"/>
      <c r="AD141" s="187"/>
      <c r="AE141" s="187"/>
      <c r="AF141" s="187"/>
      <c r="AG141" s="187"/>
      <c r="AH141" s="187"/>
      <c r="AI141" s="187"/>
      <c r="AJ141" s="187"/>
      <c r="AK141" s="187"/>
      <c r="AL141" s="187"/>
      <c r="AM141" s="187"/>
      <c r="AN141" s="187"/>
      <c r="AO141" s="187"/>
      <c r="AP141" s="187"/>
      <c r="AQ141" s="187"/>
      <c r="AR141" s="187"/>
      <c r="AS141" s="187"/>
      <c r="AT141" s="187"/>
      <c r="AU141" s="363"/>
      <c r="AV141" s="357"/>
      <c r="AW141" s="357"/>
      <c r="AX141" s="357"/>
    </row>
    <row r="142" spans="2:50" s="188" customFormat="1" x14ac:dyDescent="0.25">
      <c r="B142" s="43"/>
      <c r="C142" s="187"/>
      <c r="D142" s="187"/>
      <c r="E142" s="187"/>
      <c r="F142" s="187"/>
      <c r="G142" s="187"/>
      <c r="H142" s="187"/>
      <c r="I142" s="187"/>
      <c r="J142" s="187"/>
      <c r="K142" s="187"/>
      <c r="L142" s="187"/>
      <c r="M142" s="187"/>
      <c r="N142" s="187"/>
      <c r="O142" s="187"/>
      <c r="P142" s="187"/>
      <c r="Q142" s="156"/>
      <c r="R142" s="187"/>
      <c r="S142" s="187"/>
      <c r="T142" s="187"/>
      <c r="U142" s="187"/>
      <c r="V142" s="187"/>
      <c r="W142" s="187"/>
      <c r="X142" s="187"/>
      <c r="Y142" s="187"/>
      <c r="Z142" s="187"/>
      <c r="AA142" s="187"/>
      <c r="AB142" s="187"/>
      <c r="AC142" s="187"/>
      <c r="AD142" s="187"/>
      <c r="AE142" s="187"/>
      <c r="AF142" s="187"/>
      <c r="AG142" s="187"/>
      <c r="AH142" s="187"/>
      <c r="AI142" s="187"/>
      <c r="AJ142" s="187"/>
      <c r="AK142" s="187"/>
      <c r="AL142" s="187"/>
      <c r="AM142" s="187"/>
      <c r="AN142" s="187"/>
      <c r="AO142" s="187"/>
      <c r="AP142" s="187"/>
      <c r="AQ142" s="187"/>
      <c r="AR142" s="187"/>
      <c r="AS142" s="187"/>
      <c r="AT142" s="187"/>
      <c r="AU142" s="363"/>
      <c r="AV142" s="357"/>
      <c r="AW142" s="357"/>
      <c r="AX142" s="357"/>
    </row>
    <row r="143" spans="2:50" s="188" customFormat="1" x14ac:dyDescent="0.25">
      <c r="B143" s="43"/>
      <c r="C143" s="187"/>
      <c r="D143" s="187"/>
      <c r="E143" s="187"/>
      <c r="F143" s="187"/>
      <c r="G143" s="187"/>
      <c r="H143" s="187"/>
      <c r="I143" s="187"/>
      <c r="J143" s="187"/>
      <c r="K143" s="187"/>
      <c r="L143" s="187"/>
      <c r="M143" s="187"/>
      <c r="N143" s="187"/>
      <c r="O143" s="187"/>
      <c r="P143" s="187"/>
      <c r="Q143" s="156"/>
      <c r="R143" s="187"/>
      <c r="S143" s="187"/>
      <c r="T143" s="187"/>
      <c r="U143" s="187"/>
      <c r="V143" s="187"/>
      <c r="W143" s="187"/>
      <c r="X143" s="187"/>
      <c r="Y143" s="187"/>
      <c r="Z143" s="187"/>
      <c r="AA143" s="187"/>
      <c r="AB143" s="187"/>
      <c r="AC143" s="187"/>
      <c r="AD143" s="187"/>
      <c r="AE143" s="187"/>
      <c r="AF143" s="187"/>
      <c r="AG143" s="187"/>
      <c r="AH143" s="187"/>
      <c r="AI143" s="187"/>
      <c r="AJ143" s="187"/>
      <c r="AK143" s="187"/>
      <c r="AL143" s="187"/>
      <c r="AM143" s="187"/>
      <c r="AN143" s="187"/>
      <c r="AO143" s="187"/>
      <c r="AP143" s="187"/>
      <c r="AQ143" s="187"/>
      <c r="AR143" s="187"/>
      <c r="AS143" s="187"/>
      <c r="AT143" s="187"/>
      <c r="AU143" s="363"/>
      <c r="AV143" s="357"/>
      <c r="AW143" s="357"/>
      <c r="AX143" s="357"/>
    </row>
    <row r="144" spans="2:50" s="188" customFormat="1" x14ac:dyDescent="0.25">
      <c r="B144" s="43"/>
      <c r="C144" s="187"/>
      <c r="D144" s="187"/>
      <c r="E144" s="187"/>
      <c r="F144" s="187"/>
      <c r="G144" s="187"/>
      <c r="H144" s="187"/>
      <c r="I144" s="187"/>
      <c r="J144" s="187"/>
      <c r="K144" s="187"/>
      <c r="L144" s="187"/>
      <c r="M144" s="187"/>
      <c r="N144" s="187"/>
      <c r="O144" s="187"/>
      <c r="P144" s="187"/>
      <c r="Q144" s="156"/>
      <c r="R144" s="187"/>
      <c r="S144" s="187"/>
      <c r="T144" s="187"/>
      <c r="U144" s="187"/>
      <c r="V144" s="187"/>
      <c r="W144" s="187"/>
      <c r="X144" s="187"/>
      <c r="Y144" s="187"/>
      <c r="Z144" s="187"/>
      <c r="AA144" s="187"/>
      <c r="AB144" s="187"/>
      <c r="AC144" s="187"/>
      <c r="AD144" s="187"/>
      <c r="AE144" s="187"/>
      <c r="AF144" s="187"/>
      <c r="AG144" s="187"/>
      <c r="AH144" s="187"/>
      <c r="AI144" s="187"/>
      <c r="AJ144" s="187"/>
      <c r="AK144" s="187"/>
      <c r="AL144" s="187"/>
      <c r="AM144" s="187"/>
      <c r="AN144" s="187"/>
      <c r="AO144" s="187"/>
      <c r="AP144" s="187"/>
      <c r="AQ144" s="187"/>
      <c r="AR144" s="187"/>
      <c r="AS144" s="187"/>
      <c r="AT144" s="187"/>
      <c r="AU144" s="363"/>
      <c r="AV144" s="357"/>
      <c r="AW144" s="357"/>
      <c r="AX144" s="357"/>
    </row>
    <row r="145" spans="2:50" s="188" customFormat="1" x14ac:dyDescent="0.25">
      <c r="B145" s="43"/>
      <c r="C145" s="187"/>
      <c r="D145" s="187"/>
      <c r="E145" s="187"/>
      <c r="F145" s="187"/>
      <c r="G145" s="187"/>
      <c r="H145" s="187"/>
      <c r="I145" s="187"/>
      <c r="J145" s="187"/>
      <c r="K145" s="187"/>
      <c r="L145" s="187"/>
      <c r="M145" s="187"/>
      <c r="N145" s="187"/>
      <c r="O145" s="187"/>
      <c r="P145" s="187"/>
      <c r="Q145" s="156"/>
      <c r="R145" s="187"/>
      <c r="S145" s="187"/>
      <c r="T145" s="187"/>
      <c r="U145" s="187"/>
      <c r="V145" s="187"/>
      <c r="W145" s="187"/>
      <c r="X145" s="187"/>
      <c r="Y145" s="187"/>
      <c r="Z145" s="187"/>
      <c r="AA145" s="187"/>
      <c r="AB145" s="187"/>
      <c r="AC145" s="187"/>
      <c r="AD145" s="187"/>
      <c r="AE145" s="187"/>
      <c r="AF145" s="187"/>
      <c r="AG145" s="187"/>
      <c r="AH145" s="187"/>
      <c r="AI145" s="187"/>
      <c r="AJ145" s="187"/>
      <c r="AK145" s="187"/>
      <c r="AL145" s="187"/>
      <c r="AM145" s="187"/>
      <c r="AN145" s="187"/>
      <c r="AO145" s="187"/>
      <c r="AP145" s="187"/>
      <c r="AQ145" s="187"/>
      <c r="AR145" s="187"/>
      <c r="AS145" s="187"/>
      <c r="AT145" s="187"/>
      <c r="AU145" s="363"/>
      <c r="AV145" s="357"/>
      <c r="AW145" s="357"/>
      <c r="AX145" s="357"/>
    </row>
    <row r="146" spans="2:50" s="188" customFormat="1" x14ac:dyDescent="0.25">
      <c r="B146" s="43"/>
      <c r="C146" s="187"/>
      <c r="D146" s="187"/>
      <c r="E146" s="187"/>
      <c r="F146" s="187"/>
      <c r="G146" s="187"/>
      <c r="H146" s="187"/>
      <c r="I146" s="187"/>
      <c r="J146" s="187"/>
      <c r="K146" s="187"/>
      <c r="L146" s="187"/>
      <c r="M146" s="187"/>
      <c r="N146" s="187"/>
      <c r="O146" s="187"/>
      <c r="P146" s="187"/>
      <c r="Q146" s="156"/>
      <c r="R146" s="187"/>
      <c r="S146" s="187"/>
      <c r="T146" s="187"/>
      <c r="U146" s="187"/>
      <c r="V146" s="187"/>
      <c r="W146" s="187"/>
      <c r="X146" s="187"/>
      <c r="Y146" s="187"/>
      <c r="Z146" s="187"/>
      <c r="AA146" s="187"/>
      <c r="AB146" s="187"/>
      <c r="AC146" s="187"/>
      <c r="AD146" s="187"/>
      <c r="AE146" s="187"/>
      <c r="AF146" s="187"/>
      <c r="AG146" s="187"/>
      <c r="AH146" s="187"/>
      <c r="AI146" s="187"/>
      <c r="AJ146" s="187"/>
      <c r="AK146" s="187"/>
      <c r="AL146" s="187"/>
      <c r="AM146" s="187"/>
      <c r="AN146" s="187"/>
      <c r="AO146" s="187"/>
      <c r="AP146" s="187"/>
      <c r="AQ146" s="187"/>
      <c r="AR146" s="187"/>
      <c r="AS146" s="187"/>
      <c r="AT146" s="187"/>
      <c r="AU146" s="363"/>
      <c r="AV146" s="357"/>
      <c r="AW146" s="357"/>
      <c r="AX146" s="357"/>
    </row>
    <row r="147" spans="2:50" s="188" customFormat="1" x14ac:dyDescent="0.25">
      <c r="B147" s="43"/>
      <c r="C147" s="187"/>
      <c r="D147" s="187"/>
      <c r="E147" s="187"/>
      <c r="F147" s="187"/>
      <c r="G147" s="187"/>
      <c r="H147" s="187"/>
      <c r="I147" s="187"/>
      <c r="J147" s="187"/>
      <c r="K147" s="187"/>
      <c r="L147" s="187"/>
      <c r="M147" s="187"/>
      <c r="N147" s="187"/>
      <c r="O147" s="187"/>
      <c r="P147" s="187"/>
      <c r="Q147" s="156"/>
      <c r="R147" s="187"/>
      <c r="S147" s="187"/>
      <c r="T147" s="187"/>
      <c r="U147" s="187"/>
      <c r="V147" s="187"/>
      <c r="W147" s="187"/>
      <c r="X147" s="187"/>
      <c r="Y147" s="187"/>
      <c r="Z147" s="187"/>
      <c r="AA147" s="187"/>
      <c r="AB147" s="187"/>
      <c r="AC147" s="187"/>
      <c r="AD147" s="187"/>
      <c r="AE147" s="187"/>
      <c r="AF147" s="187"/>
      <c r="AG147" s="187"/>
      <c r="AH147" s="187"/>
      <c r="AI147" s="187"/>
      <c r="AJ147" s="187"/>
      <c r="AK147" s="187"/>
      <c r="AL147" s="187"/>
      <c r="AM147" s="187"/>
      <c r="AN147" s="187"/>
      <c r="AO147" s="187"/>
      <c r="AP147" s="187"/>
      <c r="AQ147" s="187"/>
      <c r="AR147" s="187"/>
      <c r="AS147" s="187"/>
      <c r="AT147" s="187"/>
      <c r="AU147" s="363"/>
      <c r="AV147" s="357"/>
      <c r="AW147" s="357"/>
      <c r="AX147" s="357"/>
    </row>
    <row r="148" spans="2:50" s="188" customFormat="1" x14ac:dyDescent="0.25">
      <c r="B148" s="43"/>
      <c r="C148" s="187"/>
      <c r="D148" s="187"/>
      <c r="E148" s="187"/>
      <c r="F148" s="187"/>
      <c r="G148" s="187"/>
      <c r="H148" s="187"/>
      <c r="I148" s="187"/>
      <c r="J148" s="187"/>
      <c r="K148" s="187"/>
      <c r="L148" s="187"/>
      <c r="M148" s="187"/>
      <c r="N148" s="187"/>
      <c r="O148" s="187"/>
      <c r="P148" s="187"/>
      <c r="Q148" s="156"/>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7"/>
      <c r="AS148" s="187"/>
      <c r="AT148" s="187"/>
      <c r="AU148" s="363"/>
      <c r="AV148" s="357"/>
      <c r="AW148" s="357"/>
      <c r="AX148" s="357"/>
    </row>
    <row r="149" spans="2:50" s="188" customFormat="1" x14ac:dyDescent="0.25">
      <c r="B149" s="43"/>
      <c r="C149" s="187"/>
      <c r="D149" s="187"/>
      <c r="E149" s="187"/>
      <c r="F149" s="187"/>
      <c r="G149" s="187"/>
      <c r="H149" s="187"/>
      <c r="I149" s="187"/>
      <c r="J149" s="187"/>
      <c r="K149" s="187"/>
      <c r="L149" s="187"/>
      <c r="M149" s="187"/>
      <c r="N149" s="187"/>
      <c r="O149" s="187"/>
      <c r="P149" s="187"/>
      <c r="Q149" s="156"/>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7"/>
      <c r="AS149" s="187"/>
      <c r="AT149" s="187"/>
      <c r="AU149" s="363"/>
      <c r="AV149" s="357"/>
      <c r="AW149" s="357"/>
      <c r="AX149" s="357"/>
    </row>
    <row r="150" spans="2:50" s="188" customFormat="1" x14ac:dyDescent="0.25">
      <c r="B150" s="43"/>
      <c r="C150" s="187"/>
      <c r="D150" s="187"/>
      <c r="E150" s="187"/>
      <c r="F150" s="187"/>
      <c r="G150" s="187"/>
      <c r="H150" s="187"/>
      <c r="I150" s="187"/>
      <c r="J150" s="187"/>
      <c r="K150" s="187"/>
      <c r="L150" s="187"/>
      <c r="M150" s="187"/>
      <c r="N150" s="187"/>
      <c r="O150" s="187"/>
      <c r="P150" s="187"/>
      <c r="Q150" s="156"/>
      <c r="R150" s="187"/>
      <c r="S150" s="187"/>
      <c r="T150" s="187"/>
      <c r="U150" s="187"/>
      <c r="V150" s="187"/>
      <c r="W150" s="187"/>
      <c r="X150" s="187"/>
      <c r="Y150" s="187"/>
      <c r="Z150" s="187"/>
      <c r="AA150" s="187"/>
      <c r="AB150" s="187"/>
      <c r="AC150" s="187"/>
      <c r="AD150" s="187"/>
      <c r="AE150" s="187"/>
      <c r="AF150" s="187"/>
      <c r="AG150" s="187"/>
      <c r="AH150" s="187"/>
      <c r="AI150" s="187"/>
      <c r="AJ150" s="187"/>
      <c r="AK150" s="187"/>
      <c r="AL150" s="187"/>
      <c r="AM150" s="187"/>
      <c r="AN150" s="187"/>
      <c r="AO150" s="187"/>
      <c r="AP150" s="187"/>
      <c r="AQ150" s="187"/>
      <c r="AR150" s="187"/>
      <c r="AS150" s="187"/>
      <c r="AT150" s="187"/>
      <c r="AU150" s="363"/>
      <c r="AV150" s="357"/>
      <c r="AW150" s="357"/>
      <c r="AX150" s="357"/>
    </row>
    <row r="151" spans="2:50" s="188" customFormat="1" x14ac:dyDescent="0.25">
      <c r="B151" s="43"/>
      <c r="C151" s="187"/>
      <c r="D151" s="187"/>
      <c r="E151" s="187"/>
      <c r="F151" s="187"/>
      <c r="G151" s="187"/>
      <c r="H151" s="187"/>
      <c r="I151" s="187"/>
      <c r="J151" s="187"/>
      <c r="K151" s="187"/>
      <c r="L151" s="187"/>
      <c r="M151" s="187"/>
      <c r="N151" s="187"/>
      <c r="O151" s="187"/>
      <c r="P151" s="187"/>
      <c r="Q151" s="156"/>
      <c r="R151" s="187"/>
      <c r="S151" s="187"/>
      <c r="T151" s="187"/>
      <c r="U151" s="187"/>
      <c r="V151" s="187"/>
      <c r="W151" s="187"/>
      <c r="X151" s="187"/>
      <c r="Y151" s="187"/>
      <c r="Z151" s="187"/>
      <c r="AA151" s="187"/>
      <c r="AB151" s="187"/>
      <c r="AC151" s="187"/>
      <c r="AD151" s="187"/>
      <c r="AE151" s="187"/>
      <c r="AF151" s="187"/>
      <c r="AG151" s="187"/>
      <c r="AH151" s="187"/>
      <c r="AI151" s="187"/>
      <c r="AJ151" s="187"/>
      <c r="AK151" s="187"/>
      <c r="AL151" s="187"/>
      <c r="AM151" s="187"/>
      <c r="AN151" s="187"/>
      <c r="AO151" s="187"/>
      <c r="AP151" s="187"/>
      <c r="AQ151" s="187"/>
      <c r="AR151" s="187"/>
      <c r="AS151" s="187"/>
      <c r="AT151" s="187"/>
      <c r="AU151" s="363"/>
      <c r="AV151" s="357"/>
      <c r="AW151" s="357"/>
      <c r="AX151" s="357"/>
    </row>
    <row r="152" spans="2:50" s="188" customFormat="1" x14ac:dyDescent="0.25">
      <c r="B152" s="43"/>
      <c r="C152" s="187"/>
      <c r="D152" s="187"/>
      <c r="E152" s="187"/>
      <c r="F152" s="187"/>
      <c r="G152" s="187"/>
      <c r="H152" s="187"/>
      <c r="I152" s="187"/>
      <c r="J152" s="187"/>
      <c r="K152" s="187"/>
      <c r="L152" s="187"/>
      <c r="M152" s="187"/>
      <c r="N152" s="187"/>
      <c r="O152" s="187"/>
      <c r="P152" s="187"/>
      <c r="Q152" s="156"/>
      <c r="R152" s="187"/>
      <c r="S152" s="187"/>
      <c r="T152" s="187"/>
      <c r="U152" s="187"/>
      <c r="V152" s="187"/>
      <c r="W152" s="187"/>
      <c r="X152" s="187"/>
      <c r="Y152" s="187"/>
      <c r="Z152" s="187"/>
      <c r="AA152" s="187"/>
      <c r="AB152" s="187"/>
      <c r="AC152" s="187"/>
      <c r="AD152" s="187"/>
      <c r="AE152" s="187"/>
      <c r="AF152" s="187"/>
      <c r="AG152" s="187"/>
      <c r="AH152" s="187"/>
      <c r="AI152" s="187"/>
      <c r="AJ152" s="187"/>
      <c r="AK152" s="187"/>
      <c r="AL152" s="187"/>
      <c r="AM152" s="187"/>
      <c r="AN152" s="187"/>
      <c r="AO152" s="187"/>
      <c r="AP152" s="187"/>
      <c r="AQ152" s="187"/>
      <c r="AR152" s="187"/>
      <c r="AS152" s="187"/>
      <c r="AT152" s="187"/>
      <c r="AU152" s="363"/>
      <c r="AV152" s="357"/>
      <c r="AW152" s="357"/>
      <c r="AX152" s="357"/>
    </row>
    <row r="153" spans="2:50" s="188" customFormat="1" x14ac:dyDescent="0.25">
      <c r="B153" s="43"/>
      <c r="C153" s="187"/>
      <c r="D153" s="187"/>
      <c r="E153" s="187"/>
      <c r="F153" s="187"/>
      <c r="G153" s="187"/>
      <c r="H153" s="187"/>
      <c r="I153" s="187"/>
      <c r="J153" s="187"/>
      <c r="K153" s="187"/>
      <c r="L153" s="187"/>
      <c r="M153" s="187"/>
      <c r="N153" s="187"/>
      <c r="O153" s="187"/>
      <c r="P153" s="187"/>
      <c r="Q153" s="156"/>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363"/>
      <c r="AV153" s="357"/>
      <c r="AW153" s="357"/>
      <c r="AX153" s="357"/>
    </row>
    <row r="154" spans="2:50" s="188" customFormat="1" x14ac:dyDescent="0.25">
      <c r="B154" s="43"/>
      <c r="C154" s="187"/>
      <c r="D154" s="187"/>
      <c r="E154" s="187"/>
      <c r="F154" s="187"/>
      <c r="G154" s="187"/>
      <c r="H154" s="187"/>
      <c r="I154" s="187"/>
      <c r="J154" s="187"/>
      <c r="K154" s="187"/>
      <c r="L154" s="187"/>
      <c r="M154" s="187"/>
      <c r="N154" s="187"/>
      <c r="O154" s="187"/>
      <c r="P154" s="187"/>
      <c r="Q154" s="156"/>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363"/>
      <c r="AV154" s="357"/>
      <c r="AW154" s="357"/>
      <c r="AX154" s="357"/>
    </row>
    <row r="155" spans="2:50" s="188" customFormat="1" x14ac:dyDescent="0.25">
      <c r="B155" s="43"/>
      <c r="C155" s="187"/>
      <c r="D155" s="187"/>
      <c r="E155" s="187"/>
      <c r="F155" s="187"/>
      <c r="G155" s="187"/>
      <c r="H155" s="187"/>
      <c r="I155" s="187"/>
      <c r="J155" s="187"/>
      <c r="K155" s="187"/>
      <c r="L155" s="187"/>
      <c r="M155" s="187"/>
      <c r="N155" s="187"/>
      <c r="O155" s="187"/>
      <c r="P155" s="187"/>
      <c r="Q155" s="156"/>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363"/>
      <c r="AV155" s="357"/>
      <c r="AW155" s="357"/>
      <c r="AX155" s="357"/>
    </row>
    <row r="156" spans="2:50" s="188" customFormat="1" x14ac:dyDescent="0.25">
      <c r="B156" s="43"/>
      <c r="C156" s="187"/>
      <c r="D156" s="187"/>
      <c r="E156" s="187"/>
      <c r="F156" s="187"/>
      <c r="G156" s="187"/>
      <c r="H156" s="187"/>
      <c r="I156" s="187"/>
      <c r="J156" s="187"/>
      <c r="K156" s="187"/>
      <c r="L156" s="187"/>
      <c r="M156" s="187"/>
      <c r="N156" s="187"/>
      <c r="O156" s="187"/>
      <c r="P156" s="187"/>
      <c r="Q156" s="156"/>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187"/>
      <c r="AR156" s="187"/>
      <c r="AS156" s="187"/>
      <c r="AT156" s="187"/>
      <c r="AU156" s="363"/>
      <c r="AV156" s="357"/>
      <c r="AW156" s="357"/>
      <c r="AX156" s="357"/>
    </row>
    <row r="157" spans="2:50" s="188" customFormat="1" x14ac:dyDescent="0.25">
      <c r="B157" s="43"/>
      <c r="C157" s="187"/>
      <c r="D157" s="187"/>
      <c r="E157" s="187"/>
      <c r="F157" s="187"/>
      <c r="G157" s="187"/>
      <c r="H157" s="187"/>
      <c r="I157" s="187"/>
      <c r="J157" s="187"/>
      <c r="K157" s="187"/>
      <c r="L157" s="187"/>
      <c r="M157" s="187"/>
      <c r="N157" s="187"/>
      <c r="O157" s="187"/>
      <c r="P157" s="187"/>
      <c r="Q157" s="156"/>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187"/>
      <c r="AR157" s="187"/>
      <c r="AS157" s="187"/>
      <c r="AT157" s="187"/>
      <c r="AU157" s="363"/>
      <c r="AV157" s="357"/>
      <c r="AW157" s="357"/>
      <c r="AX157" s="357"/>
    </row>
    <row r="158" spans="2:50" s="188" customFormat="1" x14ac:dyDescent="0.25">
      <c r="B158" s="43"/>
      <c r="C158" s="187"/>
      <c r="D158" s="187"/>
      <c r="E158" s="187"/>
      <c r="F158" s="187"/>
      <c r="G158" s="187"/>
      <c r="H158" s="187"/>
      <c r="I158" s="187"/>
      <c r="J158" s="187"/>
      <c r="K158" s="187"/>
      <c r="L158" s="187"/>
      <c r="M158" s="187"/>
      <c r="N158" s="187"/>
      <c r="O158" s="187"/>
      <c r="P158" s="187"/>
      <c r="Q158" s="156"/>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187"/>
      <c r="AR158" s="187"/>
      <c r="AS158" s="187"/>
      <c r="AT158" s="187"/>
      <c r="AU158" s="363"/>
      <c r="AV158" s="357"/>
      <c r="AW158" s="357"/>
      <c r="AX158" s="357"/>
    </row>
    <row r="159" spans="2:50" s="188" customFormat="1" x14ac:dyDescent="0.25">
      <c r="B159" s="43"/>
      <c r="C159" s="187"/>
      <c r="D159" s="187"/>
      <c r="E159" s="187"/>
      <c r="F159" s="187"/>
      <c r="G159" s="187"/>
      <c r="H159" s="187"/>
      <c r="I159" s="187"/>
      <c r="J159" s="187"/>
      <c r="K159" s="187"/>
      <c r="L159" s="187"/>
      <c r="M159" s="187"/>
      <c r="N159" s="187"/>
      <c r="O159" s="187"/>
      <c r="P159" s="187"/>
      <c r="Q159" s="156"/>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c r="AT159" s="187"/>
      <c r="AU159" s="363"/>
      <c r="AV159" s="357"/>
      <c r="AW159" s="357"/>
      <c r="AX159" s="357"/>
    </row>
    <row r="160" spans="2:50" s="188" customFormat="1" x14ac:dyDescent="0.25">
      <c r="B160" s="43"/>
      <c r="C160" s="187"/>
      <c r="D160" s="187"/>
      <c r="E160" s="187"/>
      <c r="F160" s="187"/>
      <c r="G160" s="187"/>
      <c r="H160" s="187"/>
      <c r="I160" s="187"/>
      <c r="J160" s="187"/>
      <c r="K160" s="187"/>
      <c r="L160" s="187"/>
      <c r="M160" s="187"/>
      <c r="N160" s="187"/>
      <c r="O160" s="187"/>
      <c r="P160" s="187"/>
      <c r="Q160" s="156"/>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363"/>
      <c r="AV160" s="357"/>
      <c r="AW160" s="357"/>
      <c r="AX160" s="357"/>
    </row>
    <row r="161" spans="2:50" s="188" customFormat="1" x14ac:dyDescent="0.25">
      <c r="B161" s="43"/>
      <c r="C161" s="187"/>
      <c r="D161" s="187"/>
      <c r="E161" s="187"/>
      <c r="F161" s="187"/>
      <c r="G161" s="187"/>
      <c r="H161" s="187"/>
      <c r="I161" s="187"/>
      <c r="J161" s="187"/>
      <c r="K161" s="187"/>
      <c r="L161" s="187"/>
      <c r="M161" s="187"/>
      <c r="N161" s="187"/>
      <c r="O161" s="187"/>
      <c r="P161" s="187"/>
      <c r="Q161" s="156"/>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363"/>
      <c r="AV161" s="357"/>
      <c r="AW161" s="357"/>
      <c r="AX161" s="357"/>
    </row>
    <row r="162" spans="2:50" s="188" customFormat="1" x14ac:dyDescent="0.25">
      <c r="B162" s="43"/>
      <c r="C162" s="187"/>
      <c r="D162" s="187"/>
      <c r="E162" s="187"/>
      <c r="F162" s="187"/>
      <c r="G162" s="187"/>
      <c r="H162" s="187"/>
      <c r="I162" s="187"/>
      <c r="J162" s="187"/>
      <c r="K162" s="187"/>
      <c r="L162" s="187"/>
      <c r="M162" s="187"/>
      <c r="N162" s="187"/>
      <c r="O162" s="187"/>
      <c r="P162" s="187"/>
      <c r="Q162" s="156"/>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187"/>
      <c r="AR162" s="187"/>
      <c r="AS162" s="187"/>
      <c r="AT162" s="187"/>
      <c r="AU162" s="363"/>
      <c r="AV162" s="357"/>
      <c r="AW162" s="357"/>
      <c r="AX162" s="357"/>
    </row>
    <row r="163" spans="2:50" s="188" customFormat="1" x14ac:dyDescent="0.25">
      <c r="B163" s="43"/>
      <c r="C163" s="187"/>
      <c r="D163" s="187"/>
      <c r="E163" s="187"/>
      <c r="F163" s="187"/>
      <c r="G163" s="187"/>
      <c r="H163" s="187"/>
      <c r="I163" s="187"/>
      <c r="J163" s="187"/>
      <c r="K163" s="187"/>
      <c r="L163" s="187"/>
      <c r="M163" s="187"/>
      <c r="N163" s="187"/>
      <c r="O163" s="187"/>
      <c r="P163" s="187"/>
      <c r="Q163" s="156"/>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187"/>
      <c r="AR163" s="187"/>
      <c r="AS163" s="187"/>
      <c r="AT163" s="187"/>
      <c r="AU163" s="363"/>
      <c r="AV163" s="357"/>
      <c r="AW163" s="357"/>
      <c r="AX163" s="357"/>
    </row>
    <row r="164" spans="2:50" s="188" customFormat="1" x14ac:dyDescent="0.25">
      <c r="B164" s="43"/>
      <c r="C164" s="187"/>
      <c r="D164" s="187"/>
      <c r="E164" s="187"/>
      <c r="F164" s="187"/>
      <c r="G164" s="187"/>
      <c r="H164" s="187"/>
      <c r="I164" s="187"/>
      <c r="J164" s="187"/>
      <c r="K164" s="187"/>
      <c r="L164" s="187"/>
      <c r="M164" s="187"/>
      <c r="N164" s="187"/>
      <c r="O164" s="187"/>
      <c r="P164" s="187"/>
      <c r="Q164" s="156"/>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363"/>
      <c r="AV164" s="357"/>
      <c r="AW164" s="357"/>
      <c r="AX164" s="357"/>
    </row>
    <row r="165" spans="2:50" s="188" customFormat="1" x14ac:dyDescent="0.25">
      <c r="B165" s="43"/>
      <c r="C165" s="187"/>
      <c r="D165" s="187"/>
      <c r="E165" s="187"/>
      <c r="F165" s="187"/>
      <c r="G165" s="187"/>
      <c r="H165" s="187"/>
      <c r="I165" s="187"/>
      <c r="J165" s="187"/>
      <c r="K165" s="187"/>
      <c r="L165" s="187"/>
      <c r="M165" s="187"/>
      <c r="N165" s="187"/>
      <c r="O165" s="187"/>
      <c r="P165" s="187"/>
      <c r="Q165" s="156"/>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363"/>
      <c r="AV165" s="357"/>
      <c r="AW165" s="357"/>
      <c r="AX165" s="357"/>
    </row>
    <row r="166" spans="2:50" s="188" customFormat="1" x14ac:dyDescent="0.25">
      <c r="B166" s="43"/>
      <c r="C166" s="187"/>
      <c r="D166" s="187"/>
      <c r="E166" s="187"/>
      <c r="F166" s="187"/>
      <c r="G166" s="187"/>
      <c r="H166" s="187"/>
      <c r="I166" s="187"/>
      <c r="J166" s="187"/>
      <c r="K166" s="187"/>
      <c r="L166" s="187"/>
      <c r="M166" s="187"/>
      <c r="N166" s="187"/>
      <c r="O166" s="187"/>
      <c r="P166" s="187"/>
      <c r="Q166" s="156"/>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363"/>
      <c r="AV166" s="357"/>
      <c r="AW166" s="357"/>
      <c r="AX166" s="357"/>
    </row>
    <row r="167" spans="2:50" s="188" customFormat="1" x14ac:dyDescent="0.25">
      <c r="B167" s="43"/>
      <c r="C167" s="187"/>
      <c r="D167" s="187"/>
      <c r="E167" s="187"/>
      <c r="F167" s="187"/>
      <c r="G167" s="187"/>
      <c r="H167" s="187"/>
      <c r="I167" s="187"/>
      <c r="J167" s="187"/>
      <c r="K167" s="187"/>
      <c r="L167" s="187"/>
      <c r="M167" s="187"/>
      <c r="N167" s="187"/>
      <c r="O167" s="187"/>
      <c r="P167" s="187"/>
      <c r="Q167" s="156"/>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363"/>
      <c r="AV167" s="357"/>
      <c r="AW167" s="357"/>
      <c r="AX167" s="357"/>
    </row>
    <row r="168" spans="2:50" s="188" customFormat="1" x14ac:dyDescent="0.25">
      <c r="B168" s="43"/>
      <c r="C168" s="187"/>
      <c r="D168" s="187"/>
      <c r="E168" s="187"/>
      <c r="F168" s="187"/>
      <c r="G168" s="187"/>
      <c r="H168" s="187"/>
      <c r="I168" s="187"/>
      <c r="J168" s="187"/>
      <c r="K168" s="187"/>
      <c r="L168" s="187"/>
      <c r="M168" s="187"/>
      <c r="N168" s="187"/>
      <c r="O168" s="187"/>
      <c r="P168" s="187"/>
      <c r="Q168" s="156"/>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187"/>
      <c r="AR168" s="187"/>
      <c r="AS168" s="187"/>
      <c r="AT168" s="187"/>
      <c r="AU168" s="363"/>
      <c r="AV168" s="357"/>
      <c r="AW168" s="357"/>
      <c r="AX168" s="357"/>
    </row>
    <row r="169" spans="2:50" s="188" customFormat="1" x14ac:dyDescent="0.25">
      <c r="B169" s="43"/>
      <c r="C169" s="187"/>
      <c r="D169" s="187"/>
      <c r="E169" s="187"/>
      <c r="F169" s="187"/>
      <c r="G169" s="187"/>
      <c r="H169" s="187"/>
      <c r="I169" s="187"/>
      <c r="J169" s="187"/>
      <c r="K169" s="187"/>
      <c r="L169" s="187"/>
      <c r="M169" s="187"/>
      <c r="N169" s="187"/>
      <c r="O169" s="187"/>
      <c r="P169" s="187"/>
      <c r="Q169" s="156"/>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187"/>
      <c r="AR169" s="187"/>
      <c r="AS169" s="187"/>
      <c r="AT169" s="187"/>
      <c r="AU169" s="363"/>
      <c r="AV169" s="357"/>
      <c r="AW169" s="357"/>
      <c r="AX169" s="357"/>
    </row>
    <row r="170" spans="2:50" s="188" customFormat="1" x14ac:dyDescent="0.25">
      <c r="B170" s="43"/>
      <c r="C170" s="187"/>
      <c r="D170" s="187"/>
      <c r="E170" s="187"/>
      <c r="F170" s="187"/>
      <c r="G170" s="187"/>
      <c r="H170" s="187"/>
      <c r="I170" s="187"/>
      <c r="J170" s="187"/>
      <c r="K170" s="187"/>
      <c r="L170" s="187"/>
      <c r="M170" s="187"/>
      <c r="N170" s="187"/>
      <c r="O170" s="187"/>
      <c r="P170" s="187"/>
      <c r="Q170" s="156"/>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187"/>
      <c r="AR170" s="187"/>
      <c r="AS170" s="187"/>
      <c r="AT170" s="187"/>
      <c r="AU170" s="363"/>
      <c r="AV170" s="357"/>
      <c r="AW170" s="357"/>
      <c r="AX170" s="357"/>
    </row>
    <row r="171" spans="2:50" s="188" customFormat="1" x14ac:dyDescent="0.25">
      <c r="B171" s="43"/>
      <c r="C171" s="187"/>
      <c r="D171" s="187"/>
      <c r="E171" s="187"/>
      <c r="F171" s="187"/>
      <c r="G171" s="187"/>
      <c r="H171" s="187"/>
      <c r="I171" s="187"/>
      <c r="J171" s="187"/>
      <c r="K171" s="187"/>
      <c r="L171" s="187"/>
      <c r="M171" s="187"/>
      <c r="N171" s="187"/>
      <c r="O171" s="187"/>
      <c r="P171" s="187"/>
      <c r="Q171" s="156"/>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187"/>
      <c r="AR171" s="187"/>
      <c r="AS171" s="187"/>
      <c r="AT171" s="187"/>
      <c r="AU171" s="363"/>
      <c r="AV171" s="357"/>
      <c r="AW171" s="357"/>
      <c r="AX171" s="357"/>
    </row>
    <row r="172" spans="2:50" s="188" customFormat="1" x14ac:dyDescent="0.25">
      <c r="B172" s="43"/>
      <c r="C172" s="187"/>
      <c r="D172" s="187"/>
      <c r="E172" s="187"/>
      <c r="F172" s="187"/>
      <c r="G172" s="187"/>
      <c r="H172" s="187"/>
      <c r="I172" s="187"/>
      <c r="J172" s="187"/>
      <c r="K172" s="187"/>
      <c r="L172" s="187"/>
      <c r="M172" s="187"/>
      <c r="N172" s="187"/>
      <c r="O172" s="187"/>
      <c r="P172" s="187"/>
      <c r="Q172" s="156"/>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187"/>
      <c r="AR172" s="187"/>
      <c r="AS172" s="187"/>
      <c r="AT172" s="187"/>
      <c r="AU172" s="363"/>
      <c r="AV172" s="357"/>
      <c r="AW172" s="357"/>
      <c r="AX172" s="357"/>
    </row>
    <row r="173" spans="2:50" s="188" customFormat="1" x14ac:dyDescent="0.25">
      <c r="B173" s="43"/>
      <c r="C173" s="187"/>
      <c r="D173" s="187"/>
      <c r="E173" s="187"/>
      <c r="F173" s="187"/>
      <c r="G173" s="187"/>
      <c r="H173" s="187"/>
      <c r="I173" s="187"/>
      <c r="J173" s="187"/>
      <c r="K173" s="187"/>
      <c r="L173" s="187"/>
      <c r="M173" s="187"/>
      <c r="N173" s="187"/>
      <c r="O173" s="187"/>
      <c r="P173" s="187"/>
      <c r="Q173" s="156"/>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363"/>
      <c r="AV173" s="357"/>
      <c r="AW173" s="357"/>
      <c r="AX173" s="357"/>
    </row>
    <row r="174" spans="2:50" s="188" customFormat="1" x14ac:dyDescent="0.25">
      <c r="B174" s="43"/>
      <c r="C174" s="187"/>
      <c r="D174" s="187"/>
      <c r="E174" s="187"/>
      <c r="F174" s="187"/>
      <c r="G174" s="187"/>
      <c r="H174" s="187"/>
      <c r="I174" s="187"/>
      <c r="J174" s="187"/>
      <c r="K174" s="187"/>
      <c r="L174" s="187"/>
      <c r="M174" s="187"/>
      <c r="N174" s="187"/>
      <c r="O174" s="187"/>
      <c r="P174" s="187"/>
      <c r="Q174" s="156"/>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363"/>
      <c r="AV174" s="357"/>
      <c r="AW174" s="357"/>
      <c r="AX174" s="357"/>
    </row>
    <row r="175" spans="2:50" s="188" customFormat="1" x14ac:dyDescent="0.25">
      <c r="B175" s="43"/>
      <c r="C175" s="187"/>
      <c r="D175" s="187"/>
      <c r="E175" s="187"/>
      <c r="F175" s="187"/>
      <c r="G175" s="187"/>
      <c r="H175" s="187"/>
      <c r="I175" s="187"/>
      <c r="J175" s="187"/>
      <c r="K175" s="187"/>
      <c r="L175" s="187"/>
      <c r="M175" s="187"/>
      <c r="N175" s="187"/>
      <c r="O175" s="187"/>
      <c r="P175" s="187"/>
      <c r="Q175" s="156"/>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363"/>
      <c r="AV175" s="357"/>
      <c r="AW175" s="357"/>
      <c r="AX175" s="357"/>
    </row>
    <row r="176" spans="2:50" s="188" customFormat="1" x14ac:dyDescent="0.25">
      <c r="B176" s="43"/>
      <c r="C176" s="187"/>
      <c r="D176" s="187"/>
      <c r="E176" s="187"/>
      <c r="F176" s="187"/>
      <c r="G176" s="187"/>
      <c r="H176" s="187"/>
      <c r="I176" s="187"/>
      <c r="J176" s="187"/>
      <c r="K176" s="187"/>
      <c r="L176" s="187"/>
      <c r="M176" s="187"/>
      <c r="N176" s="187"/>
      <c r="O176" s="187"/>
      <c r="P176" s="187"/>
      <c r="Q176" s="156"/>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187"/>
      <c r="AR176" s="187"/>
      <c r="AS176" s="187"/>
      <c r="AT176" s="187"/>
      <c r="AU176" s="363"/>
      <c r="AV176" s="357"/>
      <c r="AW176" s="357"/>
      <c r="AX176" s="357"/>
    </row>
    <row r="177" spans="2:50" s="188" customFormat="1" x14ac:dyDescent="0.25">
      <c r="B177" s="43"/>
      <c r="C177" s="187"/>
      <c r="D177" s="187"/>
      <c r="E177" s="187"/>
      <c r="F177" s="187"/>
      <c r="G177" s="187"/>
      <c r="H177" s="187"/>
      <c r="I177" s="187"/>
      <c r="J177" s="187"/>
      <c r="K177" s="187"/>
      <c r="L177" s="187"/>
      <c r="M177" s="187"/>
      <c r="N177" s="187"/>
      <c r="O177" s="187"/>
      <c r="P177" s="187"/>
      <c r="Q177" s="156"/>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187"/>
      <c r="AR177" s="187"/>
      <c r="AS177" s="187"/>
      <c r="AT177" s="187"/>
      <c r="AU177" s="363"/>
      <c r="AV177" s="357"/>
      <c r="AW177" s="357"/>
      <c r="AX177" s="357"/>
    </row>
    <row r="178" spans="2:50" s="188" customFormat="1" x14ac:dyDescent="0.25">
      <c r="B178" s="43"/>
      <c r="C178" s="187"/>
      <c r="D178" s="187"/>
      <c r="E178" s="187"/>
      <c r="F178" s="187"/>
      <c r="G178" s="187"/>
      <c r="H178" s="187"/>
      <c r="I178" s="187"/>
      <c r="J178" s="187"/>
      <c r="K178" s="187"/>
      <c r="L178" s="187"/>
      <c r="M178" s="187"/>
      <c r="N178" s="187"/>
      <c r="O178" s="187"/>
      <c r="P178" s="187"/>
      <c r="Q178" s="156"/>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187"/>
      <c r="AR178" s="187"/>
      <c r="AS178" s="187"/>
      <c r="AT178" s="187"/>
      <c r="AU178" s="363"/>
      <c r="AV178" s="357"/>
      <c r="AW178" s="357"/>
      <c r="AX178" s="357"/>
    </row>
    <row r="179" spans="2:50" s="188" customFormat="1" x14ac:dyDescent="0.25">
      <c r="B179" s="43"/>
      <c r="C179" s="187"/>
      <c r="D179" s="187"/>
      <c r="E179" s="187"/>
      <c r="F179" s="187"/>
      <c r="G179" s="187"/>
      <c r="H179" s="187"/>
      <c r="I179" s="187"/>
      <c r="J179" s="187"/>
      <c r="K179" s="187"/>
      <c r="L179" s="187"/>
      <c r="M179" s="187"/>
      <c r="N179" s="187"/>
      <c r="O179" s="187"/>
      <c r="P179" s="187"/>
      <c r="Q179" s="156"/>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363"/>
      <c r="AV179" s="357"/>
      <c r="AW179" s="357"/>
      <c r="AX179" s="357"/>
    </row>
    <row r="180" spans="2:50" s="188" customFormat="1" x14ac:dyDescent="0.25">
      <c r="B180" s="43"/>
      <c r="C180" s="187"/>
      <c r="D180" s="187"/>
      <c r="E180" s="187"/>
      <c r="F180" s="187"/>
      <c r="G180" s="187"/>
      <c r="H180" s="187"/>
      <c r="I180" s="187"/>
      <c r="J180" s="187"/>
      <c r="K180" s="187"/>
      <c r="L180" s="187"/>
      <c r="M180" s="187"/>
      <c r="N180" s="187"/>
      <c r="O180" s="187"/>
      <c r="P180" s="187"/>
      <c r="Q180" s="156"/>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363"/>
      <c r="AV180" s="357"/>
      <c r="AW180" s="357"/>
      <c r="AX180" s="357"/>
    </row>
    <row r="181" spans="2:50" s="188" customFormat="1" x14ac:dyDescent="0.25">
      <c r="B181" s="43"/>
      <c r="C181" s="187"/>
      <c r="D181" s="187"/>
      <c r="E181" s="187"/>
      <c r="F181" s="187"/>
      <c r="G181" s="187"/>
      <c r="H181" s="187"/>
      <c r="I181" s="187"/>
      <c r="J181" s="187"/>
      <c r="K181" s="187"/>
      <c r="L181" s="187"/>
      <c r="M181" s="187"/>
      <c r="N181" s="187"/>
      <c r="O181" s="187"/>
      <c r="P181" s="187"/>
      <c r="Q181" s="156"/>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363"/>
      <c r="AV181" s="357"/>
      <c r="AW181" s="357"/>
      <c r="AX181" s="357"/>
    </row>
    <row r="182" spans="2:50" s="188" customFormat="1" x14ac:dyDescent="0.25">
      <c r="B182" s="43"/>
      <c r="C182" s="187"/>
      <c r="D182" s="187"/>
      <c r="E182" s="187"/>
      <c r="F182" s="187"/>
      <c r="G182" s="187"/>
      <c r="H182" s="187"/>
      <c r="I182" s="187"/>
      <c r="J182" s="187"/>
      <c r="K182" s="187"/>
      <c r="L182" s="187"/>
      <c r="M182" s="187"/>
      <c r="N182" s="187"/>
      <c r="O182" s="187"/>
      <c r="P182" s="187"/>
      <c r="Q182" s="156"/>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363"/>
      <c r="AV182" s="357"/>
      <c r="AW182" s="357"/>
      <c r="AX182" s="357"/>
    </row>
    <row r="183" spans="2:50" s="188" customFormat="1" x14ac:dyDescent="0.25">
      <c r="B183" s="43"/>
      <c r="C183" s="187"/>
      <c r="D183" s="187"/>
      <c r="E183" s="187"/>
      <c r="F183" s="187"/>
      <c r="G183" s="187"/>
      <c r="H183" s="187"/>
      <c r="I183" s="187"/>
      <c r="J183" s="187"/>
      <c r="K183" s="187"/>
      <c r="L183" s="187"/>
      <c r="M183" s="187"/>
      <c r="N183" s="187"/>
      <c r="O183" s="187"/>
      <c r="P183" s="187"/>
      <c r="Q183" s="156"/>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363"/>
      <c r="AV183" s="357"/>
      <c r="AW183" s="357"/>
      <c r="AX183" s="357"/>
    </row>
    <row r="184" spans="2:50" s="188" customFormat="1" x14ac:dyDescent="0.25">
      <c r="B184" s="43"/>
      <c r="C184" s="187"/>
      <c r="D184" s="187"/>
      <c r="E184" s="187"/>
      <c r="F184" s="187"/>
      <c r="G184" s="187"/>
      <c r="H184" s="187"/>
      <c r="I184" s="187"/>
      <c r="J184" s="187"/>
      <c r="K184" s="187"/>
      <c r="L184" s="187"/>
      <c r="M184" s="187"/>
      <c r="N184" s="187"/>
      <c r="O184" s="187"/>
      <c r="P184" s="187"/>
      <c r="Q184" s="156"/>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363"/>
      <c r="AV184" s="357"/>
      <c r="AW184" s="357"/>
      <c r="AX184" s="357"/>
    </row>
    <row r="185" spans="2:50" s="188" customFormat="1" x14ac:dyDescent="0.25">
      <c r="B185" s="43"/>
      <c r="C185" s="187"/>
      <c r="D185" s="187"/>
      <c r="E185" s="187"/>
      <c r="F185" s="187"/>
      <c r="G185" s="187"/>
      <c r="H185" s="187"/>
      <c r="I185" s="187"/>
      <c r="J185" s="187"/>
      <c r="K185" s="187"/>
      <c r="L185" s="187"/>
      <c r="M185" s="187"/>
      <c r="N185" s="187"/>
      <c r="O185" s="187"/>
      <c r="P185" s="187"/>
      <c r="Q185" s="156"/>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363"/>
      <c r="AV185" s="357"/>
      <c r="AW185" s="357"/>
      <c r="AX185" s="357"/>
    </row>
    <row r="186" spans="2:50" s="188" customFormat="1" x14ac:dyDescent="0.25">
      <c r="B186" s="43"/>
      <c r="C186" s="187"/>
      <c r="D186" s="187"/>
      <c r="E186" s="187"/>
      <c r="F186" s="187"/>
      <c r="G186" s="187"/>
      <c r="H186" s="187"/>
      <c r="I186" s="187"/>
      <c r="J186" s="187"/>
      <c r="K186" s="187"/>
      <c r="L186" s="187"/>
      <c r="M186" s="187"/>
      <c r="N186" s="187"/>
      <c r="O186" s="187"/>
      <c r="P186" s="187"/>
      <c r="Q186" s="156"/>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363"/>
      <c r="AV186" s="357"/>
      <c r="AW186" s="357"/>
      <c r="AX186" s="357"/>
    </row>
    <row r="187" spans="2:50" s="188" customFormat="1" x14ac:dyDescent="0.25">
      <c r="B187" s="43"/>
      <c r="C187" s="187"/>
      <c r="D187" s="187"/>
      <c r="E187" s="187"/>
      <c r="F187" s="187"/>
      <c r="G187" s="187"/>
      <c r="H187" s="187"/>
      <c r="I187" s="187"/>
      <c r="J187" s="187"/>
      <c r="K187" s="187"/>
      <c r="L187" s="187"/>
      <c r="M187" s="187"/>
      <c r="N187" s="187"/>
      <c r="O187" s="187"/>
      <c r="P187" s="187"/>
      <c r="Q187" s="156"/>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363"/>
      <c r="AV187" s="357"/>
      <c r="AW187" s="357"/>
      <c r="AX187" s="357"/>
    </row>
    <row r="188" spans="2:50" s="188" customFormat="1" x14ac:dyDescent="0.25">
      <c r="B188" s="43"/>
      <c r="C188" s="187"/>
      <c r="D188" s="187"/>
      <c r="E188" s="187"/>
      <c r="F188" s="187"/>
      <c r="G188" s="187"/>
      <c r="H188" s="187"/>
      <c r="I188" s="187"/>
      <c r="J188" s="187"/>
      <c r="K188" s="187"/>
      <c r="L188" s="187"/>
      <c r="M188" s="187"/>
      <c r="N188" s="187"/>
      <c r="O188" s="187"/>
      <c r="P188" s="187"/>
      <c r="Q188" s="156"/>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363"/>
      <c r="AV188" s="357"/>
      <c r="AW188" s="357"/>
      <c r="AX188" s="357"/>
    </row>
    <row r="189" spans="2:50" s="188" customFormat="1" x14ac:dyDescent="0.25">
      <c r="B189" s="43"/>
      <c r="C189" s="187"/>
      <c r="D189" s="187"/>
      <c r="E189" s="187"/>
      <c r="F189" s="187"/>
      <c r="G189" s="187"/>
      <c r="H189" s="187"/>
      <c r="I189" s="187"/>
      <c r="J189" s="187"/>
      <c r="K189" s="187"/>
      <c r="L189" s="187"/>
      <c r="M189" s="187"/>
      <c r="N189" s="187"/>
      <c r="O189" s="187"/>
      <c r="P189" s="187"/>
      <c r="Q189" s="156"/>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363"/>
      <c r="AV189" s="357"/>
      <c r="AW189" s="357"/>
      <c r="AX189" s="357"/>
    </row>
    <row r="190" spans="2:50" s="188" customFormat="1" x14ac:dyDescent="0.25">
      <c r="B190" s="43"/>
      <c r="C190" s="187"/>
      <c r="D190" s="187"/>
      <c r="E190" s="187"/>
      <c r="F190" s="187"/>
      <c r="G190" s="187"/>
      <c r="H190" s="187"/>
      <c r="I190" s="187"/>
      <c r="J190" s="187"/>
      <c r="K190" s="187"/>
      <c r="L190" s="187"/>
      <c r="M190" s="187"/>
      <c r="N190" s="187"/>
      <c r="O190" s="187"/>
      <c r="P190" s="187"/>
      <c r="Q190" s="156"/>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363"/>
      <c r="AV190" s="357"/>
      <c r="AW190" s="357"/>
      <c r="AX190" s="357"/>
    </row>
    <row r="191" spans="2:50" s="188" customFormat="1" x14ac:dyDescent="0.25">
      <c r="B191" s="43"/>
      <c r="C191" s="187"/>
      <c r="D191" s="187"/>
      <c r="E191" s="187"/>
      <c r="F191" s="187"/>
      <c r="G191" s="187"/>
      <c r="H191" s="187"/>
      <c r="I191" s="187"/>
      <c r="J191" s="187"/>
      <c r="K191" s="187"/>
      <c r="L191" s="187"/>
      <c r="M191" s="187"/>
      <c r="N191" s="187"/>
      <c r="O191" s="187"/>
      <c r="P191" s="187"/>
      <c r="Q191" s="156"/>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363"/>
      <c r="AV191" s="357"/>
      <c r="AW191" s="357"/>
      <c r="AX191" s="357"/>
    </row>
    <row r="192" spans="2:50" s="188" customFormat="1" x14ac:dyDescent="0.25">
      <c r="B192" s="43"/>
      <c r="C192" s="187"/>
      <c r="D192" s="187"/>
      <c r="E192" s="187"/>
      <c r="F192" s="187"/>
      <c r="G192" s="187"/>
      <c r="H192" s="187"/>
      <c r="I192" s="187"/>
      <c r="J192" s="187"/>
      <c r="K192" s="187"/>
      <c r="L192" s="187"/>
      <c r="M192" s="187"/>
      <c r="N192" s="187"/>
      <c r="O192" s="187"/>
      <c r="P192" s="187"/>
      <c r="Q192" s="156"/>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363"/>
      <c r="AV192" s="357"/>
      <c r="AW192" s="357"/>
      <c r="AX192" s="357"/>
    </row>
    <row r="193" spans="1:50" s="188" customFormat="1" x14ac:dyDescent="0.25">
      <c r="B193" s="43"/>
      <c r="C193" s="187"/>
      <c r="D193" s="187"/>
      <c r="E193" s="187"/>
      <c r="F193" s="187"/>
      <c r="G193" s="187"/>
      <c r="H193" s="187"/>
      <c r="I193" s="187"/>
      <c r="J193" s="187"/>
      <c r="K193" s="187"/>
      <c r="L193" s="187"/>
      <c r="M193" s="187"/>
      <c r="N193" s="187"/>
      <c r="O193" s="187"/>
      <c r="P193" s="187"/>
      <c r="Q193" s="156"/>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363"/>
      <c r="AV193" s="357"/>
      <c r="AW193" s="357"/>
      <c r="AX193" s="357"/>
    </row>
    <row r="194" spans="1:50" s="188" customFormat="1" x14ac:dyDescent="0.25">
      <c r="B194" s="43"/>
      <c r="C194" s="187"/>
      <c r="D194" s="187"/>
      <c r="E194" s="187"/>
      <c r="F194" s="187"/>
      <c r="G194" s="187"/>
      <c r="H194" s="187"/>
      <c r="I194" s="187"/>
      <c r="J194" s="187"/>
      <c r="K194" s="187"/>
      <c r="L194" s="187"/>
      <c r="M194" s="187"/>
      <c r="N194" s="187"/>
      <c r="O194" s="187"/>
      <c r="P194" s="187"/>
      <c r="Q194" s="156"/>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363"/>
      <c r="AV194" s="357"/>
      <c r="AW194" s="357"/>
      <c r="AX194" s="357"/>
    </row>
    <row r="195" spans="1:50" s="188" customFormat="1" x14ac:dyDescent="0.25">
      <c r="B195" s="43"/>
      <c r="C195" s="187"/>
      <c r="D195" s="187"/>
      <c r="E195" s="187"/>
      <c r="F195" s="187"/>
      <c r="G195" s="187"/>
      <c r="H195" s="187"/>
      <c r="I195" s="187"/>
      <c r="J195" s="187"/>
      <c r="K195" s="187"/>
      <c r="L195" s="187"/>
      <c r="M195" s="187"/>
      <c r="N195" s="187"/>
      <c r="O195" s="187"/>
      <c r="P195" s="187"/>
      <c r="Q195" s="156"/>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363"/>
      <c r="AV195" s="357"/>
      <c r="AW195" s="357"/>
      <c r="AX195" s="357"/>
    </row>
    <row r="196" spans="1:50" s="188" customFormat="1" x14ac:dyDescent="0.25">
      <c r="B196" s="43"/>
      <c r="C196" s="187"/>
      <c r="D196" s="187"/>
      <c r="E196" s="187"/>
      <c r="F196" s="187"/>
      <c r="G196" s="187"/>
      <c r="H196" s="187"/>
      <c r="I196" s="187"/>
      <c r="J196" s="187"/>
      <c r="K196" s="187"/>
      <c r="L196" s="187"/>
      <c r="M196" s="187"/>
      <c r="N196" s="187"/>
      <c r="O196" s="187"/>
      <c r="P196" s="187"/>
      <c r="Q196" s="156"/>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363"/>
      <c r="AV196" s="357"/>
      <c r="AW196" s="357"/>
      <c r="AX196" s="357"/>
    </row>
    <row r="197" spans="1:50" s="188" customFormat="1" x14ac:dyDescent="0.25">
      <c r="B197" s="43"/>
      <c r="C197" s="187"/>
      <c r="D197" s="187"/>
      <c r="E197" s="187"/>
      <c r="F197" s="187"/>
      <c r="G197" s="187"/>
      <c r="H197" s="187"/>
      <c r="I197" s="187"/>
      <c r="J197" s="187"/>
      <c r="K197" s="187"/>
      <c r="L197" s="187"/>
      <c r="M197" s="187"/>
      <c r="N197" s="187"/>
      <c r="O197" s="187"/>
      <c r="P197" s="187"/>
      <c r="Q197" s="156"/>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363"/>
      <c r="AV197" s="357"/>
      <c r="AW197" s="357"/>
      <c r="AX197" s="357"/>
    </row>
    <row r="198" spans="1:50" s="188" customFormat="1" x14ac:dyDescent="0.25">
      <c r="B198" s="43"/>
      <c r="C198" s="187"/>
      <c r="D198" s="187"/>
      <c r="E198" s="187"/>
      <c r="F198" s="187"/>
      <c r="G198" s="187"/>
      <c r="H198" s="187"/>
      <c r="I198" s="187"/>
      <c r="J198" s="187"/>
      <c r="K198" s="187"/>
      <c r="L198" s="187"/>
      <c r="M198" s="187"/>
      <c r="N198" s="187"/>
      <c r="O198" s="187"/>
      <c r="P198" s="187"/>
      <c r="Q198" s="156"/>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363"/>
      <c r="AV198" s="357"/>
      <c r="AW198" s="357"/>
      <c r="AX198" s="357"/>
    </row>
    <row r="199" spans="1:50" s="188" customFormat="1" x14ac:dyDescent="0.25">
      <c r="B199" s="43"/>
      <c r="C199" s="187"/>
      <c r="D199" s="187"/>
      <c r="E199" s="187"/>
      <c r="F199" s="187"/>
      <c r="G199" s="187"/>
      <c r="H199" s="187"/>
      <c r="I199" s="187"/>
      <c r="J199" s="187"/>
      <c r="K199" s="187"/>
      <c r="L199" s="187"/>
      <c r="M199" s="187"/>
      <c r="N199" s="187"/>
      <c r="O199" s="187"/>
      <c r="P199" s="187"/>
      <c r="Q199" s="156"/>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363"/>
      <c r="AV199" s="357"/>
      <c r="AW199" s="357"/>
      <c r="AX199" s="357"/>
    </row>
    <row r="200" spans="1:50" s="188" customFormat="1" x14ac:dyDescent="0.25">
      <c r="B200" s="43"/>
      <c r="C200" s="187"/>
      <c r="D200" s="187"/>
      <c r="E200" s="187"/>
      <c r="F200" s="187"/>
      <c r="G200" s="187"/>
      <c r="H200" s="187"/>
      <c r="I200" s="187"/>
      <c r="J200" s="187"/>
      <c r="K200" s="187"/>
      <c r="L200" s="187"/>
      <c r="M200" s="187"/>
      <c r="N200" s="187"/>
      <c r="O200" s="187"/>
      <c r="P200" s="187"/>
      <c r="Q200" s="156"/>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363"/>
      <c r="AV200" s="357"/>
      <c r="AW200" s="357"/>
      <c r="AX200" s="357"/>
    </row>
    <row r="201" spans="1:50" s="188" customFormat="1" x14ac:dyDescent="0.25">
      <c r="B201" s="43"/>
      <c r="C201" s="187"/>
      <c r="D201" s="187"/>
      <c r="E201" s="187"/>
      <c r="F201" s="187"/>
      <c r="G201" s="187"/>
      <c r="H201" s="187"/>
      <c r="I201" s="187"/>
      <c r="J201" s="187"/>
      <c r="K201" s="187"/>
      <c r="L201" s="187"/>
      <c r="M201" s="187"/>
      <c r="N201" s="187"/>
      <c r="O201" s="187"/>
      <c r="P201" s="187"/>
      <c r="Q201" s="156"/>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363"/>
      <c r="AV201" s="357"/>
      <c r="AW201" s="357"/>
      <c r="AX201" s="357"/>
    </row>
    <row r="202" spans="1:50" s="188" customFormat="1" x14ac:dyDescent="0.25">
      <c r="B202" s="43"/>
      <c r="C202" s="187"/>
      <c r="D202" s="187"/>
      <c r="E202" s="187"/>
      <c r="F202" s="187"/>
      <c r="G202" s="187"/>
      <c r="H202" s="187"/>
      <c r="I202" s="187"/>
      <c r="J202" s="187"/>
      <c r="K202" s="187"/>
      <c r="L202" s="187"/>
      <c r="M202" s="187"/>
      <c r="N202" s="187"/>
      <c r="O202" s="187"/>
      <c r="P202" s="187"/>
      <c r="Q202" s="156"/>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363"/>
      <c r="AV202" s="357"/>
      <c r="AW202" s="357"/>
      <c r="AX202" s="357"/>
    </row>
    <row r="203" spans="1:50" s="188" customFormat="1" x14ac:dyDescent="0.25">
      <c r="B203" s="43"/>
      <c r="C203" s="187"/>
      <c r="D203" s="187"/>
      <c r="E203" s="187"/>
      <c r="F203" s="187"/>
      <c r="G203" s="187"/>
      <c r="H203" s="187"/>
      <c r="I203" s="187"/>
      <c r="J203" s="187"/>
      <c r="K203" s="187"/>
      <c r="L203" s="187"/>
      <c r="M203" s="187"/>
      <c r="N203" s="187"/>
      <c r="O203" s="187"/>
      <c r="P203" s="187"/>
      <c r="Q203" s="156"/>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363"/>
      <c r="AV203" s="357"/>
      <c r="AW203" s="357"/>
      <c r="AX203" s="357"/>
    </row>
    <row r="204" spans="1:50" s="188" customFormat="1" x14ac:dyDescent="0.25">
      <c r="B204" s="43"/>
      <c r="C204" s="187"/>
      <c r="D204" s="187"/>
      <c r="E204" s="187"/>
      <c r="F204" s="187"/>
      <c r="G204" s="187"/>
      <c r="H204" s="187"/>
      <c r="I204" s="187"/>
      <c r="J204" s="187"/>
      <c r="K204" s="187"/>
      <c r="L204" s="187"/>
      <c r="M204" s="187"/>
      <c r="N204" s="187"/>
      <c r="O204" s="187"/>
      <c r="P204" s="187"/>
      <c r="Q204" s="156"/>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363"/>
      <c r="AV204" s="361"/>
      <c r="AW204" s="361"/>
      <c r="AX204" s="357"/>
    </row>
    <row r="205" spans="1:50" x14ac:dyDescent="0.25">
      <c r="C205" s="187"/>
      <c r="D205" s="187"/>
      <c r="E205" s="187"/>
      <c r="F205" s="187"/>
      <c r="G205" s="187"/>
      <c r="H205" s="187"/>
      <c r="I205" s="187"/>
      <c r="J205" s="187"/>
      <c r="K205" s="187"/>
      <c r="L205" s="187"/>
      <c r="M205" s="187"/>
      <c r="N205" s="187"/>
      <c r="O205" s="187"/>
      <c r="P205" s="187"/>
      <c r="Q205" s="156"/>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363"/>
    </row>
    <row r="206" spans="1:50" x14ac:dyDescent="0.25">
      <c r="C206" s="187"/>
      <c r="D206" s="187"/>
      <c r="E206" s="187"/>
      <c r="F206" s="187"/>
      <c r="G206" s="187"/>
      <c r="H206" s="187"/>
      <c r="I206" s="187"/>
      <c r="J206" s="187"/>
      <c r="K206" s="187"/>
      <c r="L206" s="187"/>
      <c r="M206" s="187"/>
      <c r="N206" s="187"/>
      <c r="O206" s="187"/>
      <c r="P206" s="187"/>
      <c r="Q206" s="156"/>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363"/>
    </row>
    <row r="207" spans="1:50" s="361" customFormat="1" x14ac:dyDescent="0.25">
      <c r="A207" s="186"/>
      <c r="B207" s="43"/>
      <c r="C207" s="187"/>
      <c r="D207" s="187"/>
      <c r="E207" s="187"/>
      <c r="F207" s="187"/>
      <c r="G207" s="187"/>
      <c r="H207" s="187"/>
      <c r="I207" s="187"/>
      <c r="J207" s="187"/>
      <c r="K207" s="187"/>
      <c r="L207" s="187"/>
      <c r="M207" s="187"/>
      <c r="N207" s="187"/>
      <c r="O207" s="187"/>
      <c r="P207" s="187"/>
      <c r="Q207" s="156"/>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363"/>
    </row>
    <row r="208" spans="1:50" s="361" customFormat="1" x14ac:dyDescent="0.25">
      <c r="A208" s="186"/>
      <c r="B208" s="43"/>
      <c r="C208" s="187"/>
      <c r="D208" s="187"/>
      <c r="E208" s="187"/>
      <c r="F208" s="187"/>
      <c r="G208" s="187"/>
      <c r="H208" s="187"/>
      <c r="I208" s="187"/>
      <c r="J208" s="187"/>
      <c r="K208" s="187"/>
      <c r="L208" s="187"/>
      <c r="M208" s="187"/>
      <c r="N208" s="187"/>
      <c r="O208" s="187"/>
      <c r="P208" s="187"/>
      <c r="Q208" s="156"/>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363"/>
    </row>
    <row r="209" spans="1:47" s="361" customFormat="1" x14ac:dyDescent="0.25">
      <c r="A209" s="186"/>
      <c r="B209" s="43"/>
      <c r="C209" s="187"/>
      <c r="D209" s="187"/>
      <c r="E209" s="187"/>
      <c r="F209" s="187"/>
      <c r="G209" s="187"/>
      <c r="H209" s="187"/>
      <c r="I209" s="187"/>
      <c r="J209" s="187"/>
      <c r="K209" s="187"/>
      <c r="L209" s="187"/>
      <c r="M209" s="187"/>
      <c r="N209" s="187"/>
      <c r="O209" s="187"/>
      <c r="P209" s="187"/>
      <c r="Q209" s="156"/>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363"/>
    </row>
    <row r="210" spans="1:47" s="361" customFormat="1" x14ac:dyDescent="0.25">
      <c r="A210" s="186"/>
      <c r="B210" s="43"/>
      <c r="C210" s="187"/>
      <c r="D210" s="187"/>
      <c r="E210" s="187"/>
      <c r="F210" s="187"/>
      <c r="G210" s="187"/>
      <c r="H210" s="187"/>
      <c r="I210" s="187"/>
      <c r="J210" s="187"/>
      <c r="K210" s="187"/>
      <c r="L210" s="187"/>
      <c r="M210" s="187"/>
      <c r="N210" s="187"/>
      <c r="O210" s="187"/>
      <c r="P210" s="187"/>
      <c r="Q210" s="156"/>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363"/>
    </row>
    <row r="211" spans="1:47" s="361" customFormat="1" x14ac:dyDescent="0.25">
      <c r="A211" s="186"/>
      <c r="B211" s="43"/>
      <c r="C211" s="187"/>
      <c r="D211" s="187"/>
      <c r="E211" s="187"/>
      <c r="F211" s="187"/>
      <c r="G211" s="187"/>
      <c r="H211" s="187"/>
      <c r="I211" s="187"/>
      <c r="J211" s="187"/>
      <c r="K211" s="187"/>
      <c r="L211" s="187"/>
      <c r="M211" s="187"/>
      <c r="N211" s="187"/>
      <c r="O211" s="187"/>
      <c r="P211" s="187"/>
      <c r="Q211" s="156"/>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363"/>
    </row>
    <row r="212" spans="1:47" s="361" customFormat="1" x14ac:dyDescent="0.25">
      <c r="A212" s="186"/>
      <c r="B212" s="43"/>
      <c r="C212" s="187"/>
      <c r="D212" s="187"/>
      <c r="E212" s="187"/>
      <c r="F212" s="187"/>
      <c r="G212" s="187"/>
      <c r="H212" s="187"/>
      <c r="I212" s="187"/>
      <c r="J212" s="187"/>
      <c r="K212" s="187"/>
      <c r="L212" s="187"/>
      <c r="M212" s="187"/>
      <c r="N212" s="187"/>
      <c r="O212" s="187"/>
      <c r="P212" s="187"/>
      <c r="Q212" s="156"/>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363"/>
    </row>
    <row r="213" spans="1:47" s="361" customFormat="1" x14ac:dyDescent="0.25">
      <c r="A213" s="186"/>
      <c r="B213" s="43"/>
      <c r="C213" s="187"/>
      <c r="D213" s="187"/>
      <c r="E213" s="187"/>
      <c r="F213" s="187"/>
      <c r="G213" s="187"/>
      <c r="H213" s="187"/>
      <c r="I213" s="187"/>
      <c r="J213" s="187"/>
      <c r="K213" s="187"/>
      <c r="L213" s="187"/>
      <c r="M213" s="187"/>
      <c r="N213" s="187"/>
      <c r="O213" s="187"/>
      <c r="P213" s="187"/>
      <c r="Q213" s="156"/>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363"/>
    </row>
    <row r="214" spans="1:47" s="361" customFormat="1" x14ac:dyDescent="0.25">
      <c r="A214" s="186"/>
      <c r="B214" s="43"/>
      <c r="C214" s="187"/>
      <c r="D214" s="187"/>
      <c r="E214" s="187"/>
      <c r="F214" s="187"/>
      <c r="G214" s="187"/>
      <c r="H214" s="187"/>
      <c r="I214" s="187"/>
      <c r="J214" s="187"/>
      <c r="K214" s="187"/>
      <c r="L214" s="187"/>
      <c r="M214" s="187"/>
      <c r="N214" s="187"/>
      <c r="O214" s="187"/>
      <c r="P214" s="187"/>
      <c r="Q214" s="156"/>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363"/>
    </row>
    <row r="215" spans="1:47" s="361" customFormat="1" x14ac:dyDescent="0.25">
      <c r="A215" s="186"/>
      <c r="B215" s="43"/>
      <c r="C215" s="187"/>
      <c r="D215" s="187"/>
      <c r="E215" s="187"/>
      <c r="F215" s="187"/>
      <c r="G215" s="187"/>
      <c r="H215" s="187"/>
      <c r="I215" s="187"/>
      <c r="J215" s="187"/>
      <c r="K215" s="187"/>
      <c r="L215" s="187"/>
      <c r="M215" s="187"/>
      <c r="N215" s="187"/>
      <c r="O215" s="187"/>
      <c r="P215" s="187"/>
      <c r="Q215" s="156"/>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363"/>
    </row>
    <row r="216" spans="1:47" s="361" customFormat="1" x14ac:dyDescent="0.25">
      <c r="A216" s="186"/>
      <c r="B216" s="43"/>
      <c r="C216" s="187"/>
      <c r="D216" s="187"/>
      <c r="E216" s="187"/>
      <c r="F216" s="187"/>
      <c r="G216" s="187"/>
      <c r="H216" s="187"/>
      <c r="I216" s="187"/>
      <c r="J216" s="187"/>
      <c r="K216" s="187"/>
      <c r="L216" s="187"/>
      <c r="M216" s="187"/>
      <c r="N216" s="187"/>
      <c r="O216" s="187"/>
      <c r="P216" s="187"/>
      <c r="Q216" s="156"/>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363"/>
    </row>
    <row r="217" spans="1:47" s="361" customFormat="1" x14ac:dyDescent="0.25">
      <c r="A217" s="186"/>
      <c r="B217" s="43"/>
      <c r="C217" s="187"/>
      <c r="D217" s="187"/>
      <c r="E217" s="187"/>
      <c r="F217" s="187"/>
      <c r="G217" s="187"/>
      <c r="H217" s="187"/>
      <c r="I217" s="187"/>
      <c r="J217" s="187"/>
      <c r="K217" s="187"/>
      <c r="L217" s="187"/>
      <c r="M217" s="187"/>
      <c r="N217" s="187"/>
      <c r="O217" s="187"/>
      <c r="P217" s="187"/>
      <c r="Q217" s="156"/>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363"/>
    </row>
    <row r="218" spans="1:47" s="361" customFormat="1" x14ac:dyDescent="0.25">
      <c r="A218" s="186"/>
      <c r="B218" s="43"/>
      <c r="C218" s="187"/>
      <c r="D218" s="187"/>
      <c r="E218" s="187"/>
      <c r="F218" s="187"/>
      <c r="G218" s="187"/>
      <c r="H218" s="187"/>
      <c r="I218" s="187"/>
      <c r="J218" s="187"/>
      <c r="K218" s="187"/>
      <c r="L218" s="187"/>
      <c r="M218" s="187"/>
      <c r="N218" s="187"/>
      <c r="O218" s="187"/>
      <c r="P218" s="187"/>
      <c r="Q218" s="156"/>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363"/>
    </row>
    <row r="219" spans="1:47" s="361" customFormat="1" x14ac:dyDescent="0.25">
      <c r="A219" s="186"/>
      <c r="B219" s="43"/>
      <c r="C219" s="187"/>
      <c r="D219" s="187"/>
      <c r="E219" s="187"/>
      <c r="F219" s="187"/>
      <c r="G219" s="187"/>
      <c r="H219" s="187"/>
      <c r="I219" s="187"/>
      <c r="J219" s="187"/>
      <c r="K219" s="187"/>
      <c r="L219" s="187"/>
      <c r="M219" s="187"/>
      <c r="N219" s="187"/>
      <c r="O219" s="187"/>
      <c r="P219" s="187"/>
      <c r="Q219" s="156"/>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363"/>
    </row>
    <row r="220" spans="1:47" s="361" customFormat="1" x14ac:dyDescent="0.25">
      <c r="A220" s="186"/>
      <c r="B220" s="43"/>
      <c r="C220" s="187"/>
      <c r="D220" s="187"/>
      <c r="E220" s="187"/>
      <c r="F220" s="187"/>
      <c r="G220" s="187"/>
      <c r="H220" s="187"/>
      <c r="I220" s="187"/>
      <c r="J220" s="187"/>
      <c r="K220" s="187"/>
      <c r="L220" s="187"/>
      <c r="M220" s="187"/>
      <c r="N220" s="187"/>
      <c r="O220" s="187"/>
      <c r="P220" s="187"/>
      <c r="Q220" s="156"/>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363"/>
    </row>
    <row r="221" spans="1:47" s="361" customFormat="1" x14ac:dyDescent="0.25">
      <c r="A221" s="186"/>
      <c r="B221" s="43"/>
      <c r="C221" s="186"/>
      <c r="D221" s="186"/>
      <c r="E221" s="186"/>
      <c r="F221" s="186"/>
      <c r="G221" s="186"/>
      <c r="H221" s="186"/>
      <c r="I221" s="186"/>
      <c r="J221" s="186"/>
      <c r="K221" s="186"/>
      <c r="L221" s="186"/>
      <c r="M221" s="186"/>
      <c r="N221" s="186"/>
      <c r="O221" s="186"/>
      <c r="P221" s="186"/>
      <c r="Q221" s="157"/>
      <c r="R221" s="186"/>
      <c r="S221" s="186"/>
      <c r="T221" s="186"/>
      <c r="U221" s="186"/>
      <c r="V221" s="186"/>
      <c r="W221" s="186"/>
      <c r="X221" s="186"/>
      <c r="Y221" s="186"/>
      <c r="Z221" s="186"/>
      <c r="AA221" s="186"/>
      <c r="AB221" s="186"/>
      <c r="AC221" s="186"/>
      <c r="AD221" s="186"/>
      <c r="AE221" s="25"/>
      <c r="AF221" s="187"/>
      <c r="AG221" s="186"/>
      <c r="AH221" s="186"/>
      <c r="AI221" s="186"/>
      <c r="AJ221" s="186"/>
      <c r="AK221" s="186"/>
      <c r="AL221" s="186"/>
      <c r="AM221" s="186"/>
      <c r="AN221" s="186"/>
      <c r="AO221" s="186"/>
      <c r="AP221" s="186"/>
      <c r="AQ221" s="186"/>
      <c r="AR221" s="186"/>
      <c r="AS221" s="187"/>
      <c r="AT221" s="186"/>
    </row>
    <row r="222" spans="1:47" s="361" customFormat="1" x14ac:dyDescent="0.25">
      <c r="A222" s="186"/>
      <c r="B222" s="43"/>
      <c r="C222" s="186"/>
      <c r="D222" s="186"/>
      <c r="E222" s="186"/>
      <c r="F222" s="186"/>
      <c r="G222" s="186"/>
      <c r="H222" s="186"/>
      <c r="I222" s="186"/>
      <c r="J222" s="186"/>
      <c r="K222" s="186"/>
      <c r="L222" s="186"/>
      <c r="M222" s="186"/>
      <c r="N222" s="186"/>
      <c r="O222" s="186"/>
      <c r="P222" s="186"/>
      <c r="Q222" s="157"/>
      <c r="R222" s="186"/>
      <c r="S222" s="186"/>
      <c r="T222" s="186"/>
      <c r="U222" s="186"/>
      <c r="V222" s="186"/>
      <c r="W222" s="186"/>
      <c r="X222" s="186"/>
      <c r="Y222" s="186"/>
      <c r="Z222" s="186"/>
      <c r="AA222" s="186"/>
      <c r="AB222" s="186"/>
      <c r="AC222" s="186"/>
      <c r="AD222" s="186"/>
      <c r="AE222" s="25"/>
      <c r="AF222" s="187"/>
      <c r="AG222" s="186"/>
      <c r="AH222" s="186"/>
      <c r="AI222" s="186"/>
      <c r="AJ222" s="186"/>
      <c r="AK222" s="186"/>
      <c r="AL222" s="186"/>
      <c r="AM222" s="186"/>
      <c r="AN222" s="186"/>
      <c r="AO222" s="186"/>
      <c r="AP222" s="186"/>
      <c r="AQ222" s="186"/>
      <c r="AR222" s="186"/>
      <c r="AS222" s="187"/>
      <c r="AT222" s="186"/>
    </row>
    <row r="223" spans="1:47" s="361" customFormat="1" x14ac:dyDescent="0.25">
      <c r="A223" s="186"/>
      <c r="B223" s="43"/>
      <c r="C223" s="186"/>
      <c r="D223" s="186"/>
      <c r="E223" s="186"/>
      <c r="F223" s="186"/>
      <c r="G223" s="186"/>
      <c r="H223" s="186"/>
      <c r="I223" s="186"/>
      <c r="J223" s="186"/>
      <c r="K223" s="186"/>
      <c r="L223" s="186"/>
      <c r="M223" s="186"/>
      <c r="N223" s="186"/>
      <c r="O223" s="186"/>
      <c r="P223" s="186"/>
      <c r="Q223" s="157"/>
      <c r="R223" s="186"/>
      <c r="S223" s="186"/>
      <c r="T223" s="186"/>
      <c r="U223" s="186"/>
      <c r="V223" s="186"/>
      <c r="W223" s="186"/>
      <c r="X223" s="186"/>
      <c r="Y223" s="186"/>
      <c r="Z223" s="186"/>
      <c r="AA223" s="186"/>
      <c r="AB223" s="186"/>
      <c r="AC223" s="186"/>
      <c r="AD223" s="186"/>
      <c r="AE223" s="25"/>
      <c r="AF223" s="187"/>
      <c r="AG223" s="186"/>
      <c r="AH223" s="186"/>
      <c r="AI223" s="186"/>
      <c r="AJ223" s="186"/>
      <c r="AK223" s="186"/>
      <c r="AL223" s="186"/>
      <c r="AM223" s="186"/>
      <c r="AN223" s="186"/>
      <c r="AO223" s="186"/>
      <c r="AP223" s="186"/>
      <c r="AQ223" s="186"/>
      <c r="AR223" s="186"/>
      <c r="AS223" s="187"/>
      <c r="AT223" s="186"/>
    </row>
    <row r="224" spans="1:47" s="361" customFormat="1" x14ac:dyDescent="0.25">
      <c r="A224" s="186"/>
      <c r="B224" s="43"/>
      <c r="C224" s="186"/>
      <c r="D224" s="186"/>
      <c r="E224" s="186"/>
      <c r="F224" s="186"/>
      <c r="G224" s="186"/>
      <c r="H224" s="186"/>
      <c r="I224" s="186"/>
      <c r="J224" s="186"/>
      <c r="K224" s="186"/>
      <c r="L224" s="186"/>
      <c r="M224" s="186"/>
      <c r="N224" s="186"/>
      <c r="O224" s="186"/>
      <c r="P224" s="186"/>
      <c r="Q224" s="157"/>
      <c r="R224" s="186"/>
      <c r="S224" s="186"/>
      <c r="T224" s="186"/>
      <c r="U224" s="186"/>
      <c r="V224" s="186"/>
      <c r="W224" s="186"/>
      <c r="X224" s="186"/>
      <c r="Y224" s="186"/>
      <c r="Z224" s="186"/>
      <c r="AA224" s="186"/>
      <c r="AB224" s="186"/>
      <c r="AC224" s="186"/>
      <c r="AD224" s="186"/>
      <c r="AE224" s="25"/>
      <c r="AF224" s="187"/>
      <c r="AG224" s="186"/>
      <c r="AH224" s="186"/>
      <c r="AI224" s="186"/>
      <c r="AJ224" s="186"/>
      <c r="AK224" s="186"/>
      <c r="AL224" s="186"/>
      <c r="AM224" s="186"/>
      <c r="AN224" s="186"/>
      <c r="AO224" s="186"/>
      <c r="AP224" s="186"/>
      <c r="AQ224" s="186"/>
      <c r="AR224" s="186"/>
      <c r="AS224" s="187"/>
      <c r="AT224" s="186"/>
    </row>
    <row r="225" spans="1:46" s="361" customFormat="1" x14ac:dyDescent="0.25">
      <c r="A225" s="186"/>
      <c r="B225" s="43"/>
      <c r="C225" s="186"/>
      <c r="D225" s="186"/>
      <c r="E225" s="186"/>
      <c r="F225" s="186"/>
      <c r="G225" s="186"/>
      <c r="H225" s="186"/>
      <c r="I225" s="186"/>
      <c r="J225" s="186"/>
      <c r="K225" s="186"/>
      <c r="L225" s="186"/>
      <c r="M225" s="186"/>
      <c r="N225" s="186"/>
      <c r="O225" s="186"/>
      <c r="P225" s="186"/>
      <c r="Q225" s="157"/>
      <c r="R225" s="186"/>
      <c r="S225" s="186"/>
      <c r="T225" s="186"/>
      <c r="U225" s="186"/>
      <c r="V225" s="186"/>
      <c r="W225" s="186"/>
      <c r="X225" s="186"/>
      <c r="Y225" s="186"/>
      <c r="Z225" s="186"/>
      <c r="AA225" s="186"/>
      <c r="AB225" s="186"/>
      <c r="AC225" s="186"/>
      <c r="AD225" s="186"/>
      <c r="AE225" s="25"/>
      <c r="AF225" s="187"/>
      <c r="AG225" s="186"/>
      <c r="AH225" s="186"/>
      <c r="AI225" s="186"/>
      <c r="AJ225" s="186"/>
      <c r="AK225" s="186"/>
      <c r="AL225" s="186"/>
      <c r="AM225" s="186"/>
      <c r="AN225" s="186"/>
      <c r="AO225" s="186"/>
      <c r="AP225" s="186"/>
      <c r="AQ225" s="186"/>
      <c r="AR225" s="186"/>
      <c r="AS225" s="187"/>
      <c r="AT225" s="186"/>
    </row>
    <row r="226" spans="1:46" s="361" customFormat="1" x14ac:dyDescent="0.25">
      <c r="A226" s="186"/>
      <c r="B226" s="43"/>
      <c r="C226" s="186"/>
      <c r="D226" s="186"/>
      <c r="E226" s="186"/>
      <c r="F226" s="186"/>
      <c r="G226" s="186"/>
      <c r="H226" s="186"/>
      <c r="I226" s="186"/>
      <c r="J226" s="186"/>
      <c r="K226" s="186"/>
      <c r="L226" s="186"/>
      <c r="M226" s="186"/>
      <c r="N226" s="186"/>
      <c r="O226" s="186"/>
      <c r="P226" s="186"/>
      <c r="Q226" s="157"/>
      <c r="R226" s="186"/>
      <c r="S226" s="186"/>
      <c r="T226" s="186"/>
      <c r="U226" s="186"/>
      <c r="V226" s="186"/>
      <c r="W226" s="186"/>
      <c r="X226" s="186"/>
      <c r="Y226" s="186"/>
      <c r="Z226" s="186"/>
      <c r="AA226" s="186"/>
      <c r="AB226" s="186"/>
      <c r="AC226" s="186"/>
      <c r="AD226" s="186"/>
      <c r="AE226" s="25"/>
      <c r="AF226" s="187"/>
      <c r="AG226" s="186"/>
      <c r="AH226" s="186"/>
      <c r="AI226" s="186"/>
      <c r="AJ226" s="186"/>
      <c r="AK226" s="186"/>
      <c r="AL226" s="186"/>
      <c r="AM226" s="186"/>
      <c r="AN226" s="186"/>
      <c r="AO226" s="186"/>
      <c r="AP226" s="186"/>
      <c r="AQ226" s="186"/>
      <c r="AR226" s="186"/>
      <c r="AS226" s="187"/>
      <c r="AT226" s="186"/>
    </row>
    <row r="227" spans="1:46" s="361" customFormat="1" x14ac:dyDescent="0.25">
      <c r="A227" s="186"/>
      <c r="B227" s="43"/>
      <c r="C227" s="186"/>
      <c r="D227" s="186"/>
      <c r="E227" s="186"/>
      <c r="F227" s="186"/>
      <c r="G227" s="186"/>
      <c r="H227" s="186"/>
      <c r="I227" s="186"/>
      <c r="J227" s="186"/>
      <c r="K227" s="186"/>
      <c r="L227" s="186"/>
      <c r="M227" s="186"/>
      <c r="N227" s="186"/>
      <c r="O227" s="186"/>
      <c r="P227" s="186"/>
      <c r="Q227" s="157"/>
      <c r="R227" s="186"/>
      <c r="S227" s="186"/>
      <c r="T227" s="186"/>
      <c r="U227" s="186"/>
      <c r="V227" s="186"/>
      <c r="W227" s="186"/>
      <c r="X227" s="186"/>
      <c r="Y227" s="186"/>
      <c r="Z227" s="186"/>
      <c r="AA227" s="186"/>
      <c r="AB227" s="186"/>
      <c r="AC227" s="186"/>
      <c r="AD227" s="186"/>
      <c r="AE227" s="25"/>
      <c r="AF227" s="187"/>
      <c r="AG227" s="186"/>
      <c r="AH227" s="186"/>
      <c r="AI227" s="186"/>
      <c r="AJ227" s="186"/>
      <c r="AK227" s="186"/>
      <c r="AL227" s="186"/>
      <c r="AM227" s="186"/>
      <c r="AN227" s="186"/>
      <c r="AO227" s="186"/>
      <c r="AP227" s="186"/>
      <c r="AQ227" s="186"/>
      <c r="AR227" s="186"/>
      <c r="AS227" s="187"/>
      <c r="AT227" s="186"/>
    </row>
    <row r="228" spans="1:46" s="361" customFormat="1" x14ac:dyDescent="0.25">
      <c r="A228" s="186"/>
      <c r="B228" s="43"/>
      <c r="C228" s="186"/>
      <c r="D228" s="186"/>
      <c r="E228" s="186"/>
      <c r="F228" s="186"/>
      <c r="G228" s="186"/>
      <c r="H228" s="186"/>
      <c r="I228" s="186"/>
      <c r="J228" s="186"/>
      <c r="K228" s="186"/>
      <c r="L228" s="186"/>
      <c r="M228" s="186"/>
      <c r="N228" s="186"/>
      <c r="O228" s="186"/>
      <c r="P228" s="186"/>
      <c r="Q228" s="157"/>
      <c r="R228" s="186"/>
      <c r="S228" s="186"/>
      <c r="T228" s="186"/>
      <c r="U228" s="186"/>
      <c r="V228" s="186"/>
      <c r="W228" s="186"/>
      <c r="X228" s="186"/>
      <c r="Y228" s="186"/>
      <c r="Z228" s="186"/>
      <c r="AA228" s="186"/>
      <c r="AB228" s="186"/>
      <c r="AC228" s="186"/>
      <c r="AD228" s="186"/>
      <c r="AE228" s="25"/>
      <c r="AF228" s="187"/>
      <c r="AG228" s="186"/>
      <c r="AH228" s="186"/>
      <c r="AI228" s="186"/>
      <c r="AJ228" s="186"/>
      <c r="AK228" s="186"/>
      <c r="AL228" s="186"/>
      <c r="AM228" s="186"/>
      <c r="AN228" s="186"/>
      <c r="AO228" s="186"/>
      <c r="AP228" s="186"/>
      <c r="AQ228" s="186"/>
      <c r="AR228" s="186"/>
      <c r="AS228" s="187"/>
      <c r="AT228" s="186"/>
    </row>
    <row r="229" spans="1:46" s="361" customFormat="1" x14ac:dyDescent="0.25">
      <c r="A229" s="186"/>
      <c r="B229" s="43"/>
      <c r="C229" s="186"/>
      <c r="D229" s="186"/>
      <c r="E229" s="186"/>
      <c r="F229" s="186"/>
      <c r="G229" s="186"/>
      <c r="H229" s="186"/>
      <c r="I229" s="186"/>
      <c r="J229" s="186"/>
      <c r="K229" s="186"/>
      <c r="L229" s="186"/>
      <c r="M229" s="186"/>
      <c r="N229" s="186"/>
      <c r="O229" s="186"/>
      <c r="P229" s="186"/>
      <c r="Q229" s="157"/>
      <c r="R229" s="186"/>
      <c r="S229" s="186"/>
      <c r="T229" s="186"/>
      <c r="U229" s="186"/>
      <c r="V229" s="186"/>
      <c r="W229" s="186"/>
      <c r="X229" s="186"/>
      <c r="Y229" s="186"/>
      <c r="Z229" s="186"/>
      <c r="AA229" s="186"/>
      <c r="AB229" s="186"/>
      <c r="AC229" s="186"/>
      <c r="AD229" s="186"/>
      <c r="AE229" s="25"/>
      <c r="AF229" s="187"/>
      <c r="AG229" s="186"/>
      <c r="AH229" s="186"/>
      <c r="AI229" s="186"/>
      <c r="AJ229" s="186"/>
      <c r="AK229" s="186"/>
      <c r="AL229" s="186"/>
      <c r="AM229" s="186"/>
      <c r="AN229" s="186"/>
      <c r="AO229" s="186"/>
      <c r="AP229" s="186"/>
      <c r="AQ229" s="186"/>
      <c r="AR229" s="186"/>
      <c r="AS229" s="187"/>
      <c r="AT229" s="186"/>
    </row>
    <row r="230" spans="1:46" s="361" customFormat="1" x14ac:dyDescent="0.25">
      <c r="A230" s="186"/>
      <c r="B230" s="43"/>
      <c r="C230" s="186"/>
      <c r="D230" s="186"/>
      <c r="E230" s="186"/>
      <c r="F230" s="186"/>
      <c r="G230" s="186"/>
      <c r="H230" s="186"/>
      <c r="I230" s="186"/>
      <c r="J230" s="186"/>
      <c r="K230" s="186"/>
      <c r="L230" s="186"/>
      <c r="M230" s="186"/>
      <c r="N230" s="186"/>
      <c r="O230" s="186"/>
      <c r="P230" s="186"/>
      <c r="Q230" s="157"/>
      <c r="R230" s="186"/>
      <c r="S230" s="186"/>
      <c r="T230" s="186"/>
      <c r="U230" s="186"/>
      <c r="V230" s="186"/>
      <c r="W230" s="186"/>
      <c r="X230" s="186"/>
      <c r="Y230" s="186"/>
      <c r="Z230" s="186"/>
      <c r="AA230" s="186"/>
      <c r="AB230" s="186"/>
      <c r="AC230" s="186"/>
      <c r="AD230" s="186"/>
      <c r="AE230" s="25"/>
      <c r="AF230" s="187"/>
      <c r="AG230" s="186"/>
      <c r="AH230" s="186"/>
      <c r="AI230" s="186"/>
      <c r="AJ230" s="186"/>
      <c r="AK230" s="186"/>
      <c r="AL230" s="186"/>
      <c r="AM230" s="186"/>
      <c r="AN230" s="186"/>
      <c r="AO230" s="186"/>
      <c r="AP230" s="186"/>
      <c r="AQ230" s="186"/>
      <c r="AR230" s="186"/>
      <c r="AS230" s="187"/>
      <c r="AT230" s="186"/>
    </row>
    <row r="231" spans="1:46" s="361" customFormat="1" x14ac:dyDescent="0.25">
      <c r="A231" s="186"/>
      <c r="B231" s="43"/>
      <c r="C231" s="186"/>
      <c r="D231" s="186"/>
      <c r="E231" s="186"/>
      <c r="F231" s="186"/>
      <c r="G231" s="186"/>
      <c r="H231" s="186"/>
      <c r="I231" s="186"/>
      <c r="J231" s="186"/>
      <c r="K231" s="186"/>
      <c r="L231" s="186"/>
      <c r="M231" s="186"/>
      <c r="N231" s="186"/>
      <c r="O231" s="186"/>
      <c r="P231" s="186"/>
      <c r="Q231" s="157"/>
      <c r="R231" s="186"/>
      <c r="S231" s="186"/>
      <c r="T231" s="186"/>
      <c r="U231" s="186"/>
      <c r="V231" s="186"/>
      <c r="W231" s="186"/>
      <c r="X231" s="186"/>
      <c r="Y231" s="186"/>
      <c r="Z231" s="186"/>
      <c r="AA231" s="186"/>
      <c r="AB231" s="186"/>
      <c r="AC231" s="186"/>
      <c r="AD231" s="186"/>
      <c r="AE231" s="25"/>
      <c r="AF231" s="187"/>
      <c r="AG231" s="186"/>
      <c r="AH231" s="186"/>
      <c r="AI231" s="186"/>
      <c r="AJ231" s="186"/>
      <c r="AK231" s="186"/>
      <c r="AL231" s="186"/>
      <c r="AM231" s="186"/>
      <c r="AN231" s="186"/>
      <c r="AO231" s="186"/>
      <c r="AP231" s="186"/>
      <c r="AQ231" s="186"/>
      <c r="AR231" s="186"/>
      <c r="AS231" s="187"/>
      <c r="AT231" s="186"/>
    </row>
    <row r="232" spans="1:46" s="361" customFormat="1" x14ac:dyDescent="0.25">
      <c r="A232" s="186"/>
      <c r="B232" s="43"/>
      <c r="C232" s="186"/>
      <c r="D232" s="186"/>
      <c r="E232" s="186"/>
      <c r="F232" s="186"/>
      <c r="G232" s="186"/>
      <c r="H232" s="186"/>
      <c r="I232" s="186"/>
      <c r="J232" s="186"/>
      <c r="K232" s="186"/>
      <c r="L232" s="186"/>
      <c r="M232" s="186"/>
      <c r="N232" s="186"/>
      <c r="O232" s="186"/>
      <c r="P232" s="186"/>
      <c r="Q232" s="157"/>
      <c r="R232" s="186"/>
      <c r="S232" s="186"/>
      <c r="T232" s="186"/>
      <c r="U232" s="186"/>
      <c r="V232" s="186"/>
      <c r="W232" s="186"/>
      <c r="X232" s="186"/>
      <c r="Y232" s="186"/>
      <c r="Z232" s="186"/>
      <c r="AA232" s="186"/>
      <c r="AB232" s="186"/>
      <c r="AC232" s="186"/>
      <c r="AD232" s="186"/>
      <c r="AE232" s="25"/>
      <c r="AF232" s="187"/>
      <c r="AG232" s="186"/>
      <c r="AH232" s="186"/>
      <c r="AI232" s="186"/>
      <c r="AJ232" s="186"/>
      <c r="AK232" s="186"/>
      <c r="AL232" s="186"/>
      <c r="AM232" s="186"/>
      <c r="AN232" s="186"/>
      <c r="AO232" s="186"/>
      <c r="AP232" s="186"/>
      <c r="AQ232" s="186"/>
      <c r="AR232" s="186"/>
      <c r="AS232" s="187"/>
      <c r="AT232" s="186"/>
    </row>
    <row r="233" spans="1:46" s="361" customFormat="1" x14ac:dyDescent="0.25">
      <c r="A233" s="186"/>
      <c r="B233" s="43"/>
      <c r="C233" s="186"/>
      <c r="D233" s="186"/>
      <c r="E233" s="186"/>
      <c r="F233" s="186"/>
      <c r="G233" s="186"/>
      <c r="H233" s="186"/>
      <c r="I233" s="186"/>
      <c r="J233" s="186"/>
      <c r="K233" s="186"/>
      <c r="L233" s="186"/>
      <c r="M233" s="186"/>
      <c r="N233" s="186"/>
      <c r="O233" s="186"/>
      <c r="P233" s="186"/>
      <c r="Q233" s="157"/>
      <c r="R233" s="186"/>
      <c r="S233" s="186"/>
      <c r="T233" s="186"/>
      <c r="U233" s="186"/>
      <c r="V233" s="186"/>
      <c r="W233" s="186"/>
      <c r="X233" s="186"/>
      <c r="Y233" s="186"/>
      <c r="Z233" s="186"/>
      <c r="AA233" s="186"/>
      <c r="AB233" s="186"/>
      <c r="AC233" s="186"/>
      <c r="AD233" s="186"/>
      <c r="AE233" s="25"/>
      <c r="AF233" s="187"/>
      <c r="AG233" s="186"/>
      <c r="AH233" s="186"/>
      <c r="AI233" s="186"/>
      <c r="AJ233" s="186"/>
      <c r="AK233" s="186"/>
      <c r="AL233" s="186"/>
      <c r="AM233" s="186"/>
      <c r="AN233" s="186"/>
      <c r="AO233" s="186"/>
      <c r="AP233" s="186"/>
      <c r="AQ233" s="186"/>
      <c r="AR233" s="186"/>
      <c r="AS233" s="187"/>
      <c r="AT233" s="186"/>
    </row>
    <row r="234" spans="1:46" s="361" customFormat="1" x14ac:dyDescent="0.25">
      <c r="A234" s="186"/>
      <c r="B234" s="43"/>
      <c r="C234" s="186"/>
      <c r="D234" s="186"/>
      <c r="E234" s="186"/>
      <c r="F234" s="186"/>
      <c r="G234" s="186"/>
      <c r="H234" s="186"/>
      <c r="I234" s="186"/>
      <c r="J234" s="186"/>
      <c r="K234" s="186"/>
      <c r="L234" s="186"/>
      <c r="M234" s="186"/>
      <c r="N234" s="186"/>
      <c r="O234" s="186"/>
      <c r="P234" s="186"/>
      <c r="Q234" s="157"/>
      <c r="R234" s="186"/>
      <c r="S234" s="186"/>
      <c r="T234" s="186"/>
      <c r="U234" s="186"/>
      <c r="V234" s="186"/>
      <c r="W234" s="186"/>
      <c r="X234" s="186"/>
      <c r="Y234" s="186"/>
      <c r="Z234" s="186"/>
      <c r="AA234" s="186"/>
      <c r="AB234" s="186"/>
      <c r="AC234" s="186"/>
      <c r="AD234" s="186"/>
      <c r="AE234" s="25"/>
      <c r="AF234" s="187"/>
      <c r="AG234" s="186"/>
      <c r="AH234" s="186"/>
      <c r="AI234" s="186"/>
      <c r="AJ234" s="186"/>
      <c r="AK234" s="186"/>
      <c r="AL234" s="186"/>
      <c r="AM234" s="186"/>
      <c r="AN234" s="186"/>
      <c r="AO234" s="186"/>
      <c r="AP234" s="186"/>
      <c r="AQ234" s="186"/>
      <c r="AR234" s="186"/>
      <c r="AS234" s="187"/>
      <c r="AT234" s="186"/>
    </row>
    <row r="235" spans="1:46" s="361" customFormat="1" x14ac:dyDescent="0.25">
      <c r="A235" s="186"/>
      <c r="B235" s="43"/>
      <c r="C235" s="186"/>
      <c r="D235" s="186"/>
      <c r="E235" s="186"/>
      <c r="F235" s="186"/>
      <c r="G235" s="186"/>
      <c r="H235" s="186"/>
      <c r="I235" s="186"/>
      <c r="J235" s="186"/>
      <c r="K235" s="186"/>
      <c r="L235" s="186"/>
      <c r="M235" s="186"/>
      <c r="N235" s="186"/>
      <c r="O235" s="186"/>
      <c r="P235" s="186"/>
      <c r="Q235" s="157"/>
      <c r="R235" s="186"/>
      <c r="S235" s="186"/>
      <c r="T235" s="186"/>
      <c r="U235" s="186"/>
      <c r="V235" s="186"/>
      <c r="W235" s="186"/>
      <c r="X235" s="186"/>
      <c r="Y235" s="186"/>
      <c r="Z235" s="186"/>
      <c r="AA235" s="186"/>
      <c r="AB235" s="186"/>
      <c r="AC235" s="186"/>
      <c r="AD235" s="186"/>
      <c r="AE235" s="25"/>
      <c r="AF235" s="187"/>
      <c r="AG235" s="186"/>
      <c r="AH235" s="186"/>
      <c r="AI235" s="186"/>
      <c r="AJ235" s="186"/>
      <c r="AK235" s="186"/>
      <c r="AL235" s="186"/>
      <c r="AM235" s="186"/>
      <c r="AN235" s="186"/>
      <c r="AO235" s="186"/>
      <c r="AP235" s="186"/>
      <c r="AQ235" s="186"/>
      <c r="AR235" s="186"/>
      <c r="AS235" s="187"/>
      <c r="AT235" s="186"/>
    </row>
    <row r="236" spans="1:46" s="361" customFormat="1" x14ac:dyDescent="0.25">
      <c r="A236" s="186"/>
      <c r="B236" s="43"/>
      <c r="C236" s="186"/>
      <c r="D236" s="186"/>
      <c r="E236" s="186"/>
      <c r="F236" s="186"/>
      <c r="G236" s="186"/>
      <c r="H236" s="186"/>
      <c r="I236" s="186"/>
      <c r="J236" s="186"/>
      <c r="K236" s="186"/>
      <c r="L236" s="186"/>
      <c r="M236" s="186"/>
      <c r="N236" s="186"/>
      <c r="O236" s="186"/>
      <c r="P236" s="186"/>
      <c r="Q236" s="157"/>
      <c r="R236" s="186"/>
      <c r="S236" s="186"/>
      <c r="T236" s="186"/>
      <c r="U236" s="186"/>
      <c r="V236" s="186"/>
      <c r="W236" s="186"/>
      <c r="X236" s="186"/>
      <c r="Y236" s="186"/>
      <c r="Z236" s="186"/>
      <c r="AA236" s="186"/>
      <c r="AB236" s="186"/>
      <c r="AC236" s="186"/>
      <c r="AD236" s="186"/>
      <c r="AE236" s="25"/>
      <c r="AF236" s="187"/>
      <c r="AG236" s="186"/>
      <c r="AH236" s="186"/>
      <c r="AI236" s="186"/>
      <c r="AJ236" s="186"/>
      <c r="AK236" s="186"/>
      <c r="AL236" s="186"/>
      <c r="AM236" s="186"/>
      <c r="AN236" s="186"/>
      <c r="AO236" s="186"/>
      <c r="AP236" s="186"/>
      <c r="AQ236" s="186"/>
      <c r="AR236" s="186"/>
      <c r="AS236" s="187"/>
      <c r="AT236" s="186"/>
    </row>
    <row r="237" spans="1:46" s="361" customFormat="1" x14ac:dyDescent="0.25">
      <c r="A237" s="186"/>
      <c r="B237" s="43"/>
      <c r="C237" s="186"/>
      <c r="D237" s="186"/>
      <c r="E237" s="186"/>
      <c r="F237" s="186"/>
      <c r="G237" s="186"/>
      <c r="H237" s="186"/>
      <c r="I237" s="186"/>
      <c r="J237" s="186"/>
      <c r="K237" s="186"/>
      <c r="L237" s="186"/>
      <c r="M237" s="186"/>
      <c r="N237" s="186"/>
      <c r="O237" s="186"/>
      <c r="P237" s="186"/>
      <c r="Q237" s="157"/>
      <c r="R237" s="186"/>
      <c r="S237" s="186"/>
      <c r="T237" s="186"/>
      <c r="U237" s="186"/>
      <c r="V237" s="186"/>
      <c r="W237" s="186"/>
      <c r="X237" s="186"/>
      <c r="Y237" s="186"/>
      <c r="Z237" s="186"/>
      <c r="AA237" s="186"/>
      <c r="AB237" s="186"/>
      <c r="AC237" s="186"/>
      <c r="AD237" s="186"/>
      <c r="AE237" s="25"/>
      <c r="AF237" s="187"/>
      <c r="AG237" s="186"/>
      <c r="AH237" s="186"/>
      <c r="AI237" s="186"/>
      <c r="AJ237" s="186"/>
      <c r="AK237" s="186"/>
      <c r="AL237" s="186"/>
      <c r="AM237" s="186"/>
      <c r="AN237" s="186"/>
      <c r="AO237" s="186"/>
      <c r="AP237" s="186"/>
      <c r="AQ237" s="186"/>
      <c r="AR237" s="186"/>
      <c r="AS237" s="187"/>
      <c r="AT237" s="186"/>
    </row>
    <row r="238" spans="1:46" s="361" customFormat="1" x14ac:dyDescent="0.25">
      <c r="A238" s="186"/>
      <c r="B238" s="43"/>
      <c r="C238" s="186"/>
      <c r="D238" s="186"/>
      <c r="E238" s="186"/>
      <c r="F238" s="186"/>
      <c r="G238" s="186"/>
      <c r="H238" s="186"/>
      <c r="I238" s="186"/>
      <c r="J238" s="186"/>
      <c r="K238" s="186"/>
      <c r="L238" s="186"/>
      <c r="M238" s="186"/>
      <c r="N238" s="186"/>
      <c r="O238" s="186"/>
      <c r="P238" s="186"/>
      <c r="Q238" s="157"/>
      <c r="R238" s="186"/>
      <c r="S238" s="186"/>
      <c r="T238" s="186"/>
      <c r="U238" s="186"/>
      <c r="V238" s="186"/>
      <c r="W238" s="186"/>
      <c r="X238" s="186"/>
      <c r="Y238" s="186"/>
      <c r="Z238" s="186"/>
      <c r="AA238" s="186"/>
      <c r="AB238" s="186"/>
      <c r="AC238" s="186"/>
      <c r="AD238" s="186"/>
      <c r="AE238" s="25"/>
      <c r="AF238" s="187"/>
      <c r="AG238" s="186"/>
      <c r="AH238" s="186"/>
      <c r="AI238" s="186"/>
      <c r="AJ238" s="186"/>
      <c r="AK238" s="186"/>
      <c r="AL238" s="186"/>
      <c r="AM238" s="186"/>
      <c r="AN238" s="186"/>
      <c r="AO238" s="186"/>
      <c r="AP238" s="186"/>
      <c r="AQ238" s="186"/>
      <c r="AR238" s="186"/>
      <c r="AS238" s="187"/>
      <c r="AT238" s="186"/>
    </row>
    <row r="239" spans="1:46" s="361" customFormat="1" x14ac:dyDescent="0.25">
      <c r="A239" s="186"/>
      <c r="B239" s="43"/>
      <c r="C239" s="186"/>
      <c r="D239" s="186"/>
      <c r="E239" s="186"/>
      <c r="F239" s="186"/>
      <c r="G239" s="186"/>
      <c r="H239" s="186"/>
      <c r="I239" s="186"/>
      <c r="J239" s="186"/>
      <c r="K239" s="186"/>
      <c r="L239" s="186"/>
      <c r="M239" s="186"/>
      <c r="N239" s="186"/>
      <c r="O239" s="186"/>
      <c r="P239" s="186"/>
      <c r="Q239" s="157"/>
      <c r="R239" s="186"/>
      <c r="S239" s="186"/>
      <c r="T239" s="186"/>
      <c r="U239" s="186"/>
      <c r="V239" s="186"/>
      <c r="W239" s="186"/>
      <c r="X239" s="186"/>
      <c r="Y239" s="186"/>
      <c r="Z239" s="186"/>
      <c r="AA239" s="186"/>
      <c r="AB239" s="186"/>
      <c r="AC239" s="186"/>
      <c r="AD239" s="186"/>
      <c r="AE239" s="25"/>
      <c r="AF239" s="187"/>
      <c r="AG239" s="186"/>
      <c r="AH239" s="186"/>
      <c r="AI239" s="186"/>
      <c r="AJ239" s="186"/>
      <c r="AK239" s="186"/>
      <c r="AL239" s="186"/>
      <c r="AM239" s="186"/>
      <c r="AN239" s="186"/>
      <c r="AO239" s="186"/>
      <c r="AP239" s="186"/>
      <c r="AQ239" s="186"/>
      <c r="AR239" s="186"/>
      <c r="AS239" s="187"/>
      <c r="AT239" s="186"/>
    </row>
    <row r="240" spans="1:46" x14ac:dyDescent="0.25">
      <c r="AE240" s="25"/>
      <c r="AF240" s="187"/>
      <c r="AS240" s="187"/>
    </row>
    <row r="241" spans="31:45" x14ac:dyDescent="0.25">
      <c r="AE241" s="25"/>
      <c r="AF241" s="187"/>
      <c r="AS241" s="187"/>
    </row>
    <row r="242" spans="31:45" x14ac:dyDescent="0.25">
      <c r="AE242" s="25"/>
      <c r="AF242" s="187"/>
      <c r="AS242" s="187"/>
    </row>
    <row r="243" spans="31:45" x14ac:dyDescent="0.25">
      <c r="AE243" s="25"/>
      <c r="AF243" s="187"/>
      <c r="AS243" s="187"/>
    </row>
    <row r="244" spans="31:45" x14ac:dyDescent="0.25">
      <c r="AE244" s="25"/>
      <c r="AF244" s="187"/>
      <c r="AS244" s="187"/>
    </row>
    <row r="245" spans="31:45" x14ac:dyDescent="0.25">
      <c r="AE245" s="25"/>
      <c r="AF245" s="187"/>
      <c r="AS245" s="187"/>
    </row>
    <row r="246" spans="31:45" x14ac:dyDescent="0.25">
      <c r="AE246" s="25"/>
      <c r="AF246" s="187"/>
      <c r="AS246" s="187"/>
    </row>
    <row r="247" spans="31:45" x14ac:dyDescent="0.25">
      <c r="AE247" s="25"/>
      <c r="AF247" s="187"/>
      <c r="AS247" s="187"/>
    </row>
    <row r="248" spans="31:45" x14ac:dyDescent="0.25">
      <c r="AE248" s="25"/>
      <c r="AF248" s="187"/>
      <c r="AS248" s="187"/>
    </row>
    <row r="249" spans="31:45" x14ac:dyDescent="0.25">
      <c r="AE249" s="25"/>
      <c r="AF249" s="187"/>
      <c r="AS249" s="187"/>
    </row>
    <row r="250" spans="31:45" x14ac:dyDescent="0.25">
      <c r="AE250" s="25"/>
      <c r="AF250" s="187"/>
      <c r="AS250" s="187"/>
    </row>
    <row r="251" spans="31:45" x14ac:dyDescent="0.25">
      <c r="AE251" s="25"/>
      <c r="AF251" s="187"/>
      <c r="AS251" s="187"/>
    </row>
    <row r="252" spans="31:45" x14ac:dyDescent="0.25">
      <c r="AE252" s="25"/>
      <c r="AF252" s="187"/>
      <c r="AS252" s="187"/>
    </row>
    <row r="253" spans="31:45" x14ac:dyDescent="0.25">
      <c r="AE253" s="25"/>
      <c r="AF253" s="187"/>
      <c r="AS253" s="187"/>
    </row>
    <row r="254" spans="31:45" x14ac:dyDescent="0.25">
      <c r="AE254" s="25"/>
      <c r="AF254" s="187"/>
      <c r="AS254" s="187"/>
    </row>
    <row r="255" spans="31:45" x14ac:dyDescent="0.25">
      <c r="AE255" s="25"/>
      <c r="AF255" s="187"/>
      <c r="AS255" s="187"/>
    </row>
    <row r="256" spans="31:45" x14ac:dyDescent="0.25">
      <c r="AE256" s="25"/>
      <c r="AF256" s="187"/>
      <c r="AS256" s="187"/>
    </row>
    <row r="257" spans="1:46" x14ac:dyDescent="0.25">
      <c r="AE257" s="25"/>
      <c r="AF257" s="187"/>
      <c r="AS257" s="187"/>
    </row>
    <row r="258" spans="1:46" x14ac:dyDescent="0.25">
      <c r="AE258" s="25"/>
      <c r="AF258" s="187"/>
      <c r="AS258" s="187"/>
    </row>
    <row r="259" spans="1:46" x14ac:dyDescent="0.25">
      <c r="AE259" s="25"/>
      <c r="AF259" s="187"/>
      <c r="AS259" s="187"/>
    </row>
    <row r="260" spans="1:46" x14ac:dyDescent="0.25">
      <c r="AE260" s="25"/>
      <c r="AF260" s="187"/>
      <c r="AS260" s="187"/>
    </row>
    <row r="261" spans="1:46" x14ac:dyDescent="0.25">
      <c r="AE261" s="25"/>
      <c r="AF261" s="187"/>
      <c r="AS261" s="187"/>
    </row>
    <row r="262" spans="1:46" x14ac:dyDescent="0.25">
      <c r="AE262" s="25"/>
      <c r="AF262" s="187"/>
      <c r="AS262" s="187"/>
    </row>
    <row r="263" spans="1:46" x14ac:dyDescent="0.25">
      <c r="AE263" s="25"/>
      <c r="AF263" s="187"/>
      <c r="AS263" s="187"/>
    </row>
    <row r="264" spans="1:46" x14ac:dyDescent="0.25">
      <c r="AE264" s="25"/>
      <c r="AF264" s="187"/>
      <c r="AS264" s="187"/>
    </row>
    <row r="265" spans="1:46" x14ac:dyDescent="0.25">
      <c r="AE265" s="25"/>
      <c r="AF265" s="187"/>
      <c r="AS265" s="187"/>
    </row>
    <row r="266" spans="1:46" x14ac:dyDescent="0.25">
      <c r="AE266" s="25"/>
      <c r="AF266" s="187"/>
      <c r="AS266" s="187"/>
    </row>
    <row r="267" spans="1:46" x14ac:dyDescent="0.25">
      <c r="AE267" s="25"/>
      <c r="AF267" s="187"/>
      <c r="AS267" s="187"/>
    </row>
    <row r="268" spans="1:46" x14ac:dyDescent="0.25">
      <c r="AE268" s="25"/>
      <c r="AF268" s="187"/>
      <c r="AS268" s="187"/>
    </row>
    <row r="269" spans="1:46" x14ac:dyDescent="0.25">
      <c r="AE269" s="25"/>
      <c r="AF269" s="187"/>
      <c r="AS269" s="187"/>
    </row>
    <row r="270" spans="1:46" x14ac:dyDescent="0.25">
      <c r="AE270" s="25"/>
      <c r="AF270" s="187"/>
      <c r="AS270" s="187"/>
    </row>
    <row r="271" spans="1:46" x14ac:dyDescent="0.25">
      <c r="AE271" s="25"/>
      <c r="AF271" s="187"/>
      <c r="AS271" s="187"/>
    </row>
    <row r="272" spans="1:46" s="361" customFormat="1" x14ac:dyDescent="0.25">
      <c r="A272" s="186"/>
      <c r="B272" s="43"/>
      <c r="C272" s="186"/>
      <c r="D272" s="186"/>
      <c r="E272" s="186"/>
      <c r="F272" s="186"/>
      <c r="G272" s="186"/>
      <c r="H272" s="186"/>
      <c r="I272" s="186"/>
      <c r="J272" s="186"/>
      <c r="K272" s="186"/>
      <c r="L272" s="186"/>
      <c r="M272" s="186"/>
      <c r="N272" s="186"/>
      <c r="O272" s="186"/>
      <c r="P272" s="186"/>
      <c r="Q272" s="157"/>
      <c r="R272" s="186"/>
      <c r="S272" s="186"/>
      <c r="T272" s="186"/>
      <c r="U272" s="186"/>
      <c r="V272" s="186"/>
      <c r="W272" s="186"/>
      <c r="X272" s="186"/>
      <c r="Y272" s="186"/>
      <c r="Z272" s="186"/>
      <c r="AA272" s="186"/>
      <c r="AB272" s="186"/>
      <c r="AC272" s="186"/>
      <c r="AD272" s="186"/>
      <c r="AE272" s="25"/>
      <c r="AF272" s="187"/>
      <c r="AG272" s="186"/>
      <c r="AH272" s="186"/>
      <c r="AI272" s="186"/>
      <c r="AJ272" s="186"/>
      <c r="AK272" s="186"/>
      <c r="AL272" s="186"/>
      <c r="AM272" s="186"/>
      <c r="AN272" s="186"/>
      <c r="AO272" s="186"/>
      <c r="AP272" s="186"/>
      <c r="AQ272" s="186"/>
      <c r="AR272" s="186"/>
      <c r="AS272" s="187"/>
      <c r="AT272" s="186"/>
    </row>
    <row r="273" spans="1:46" s="361" customFormat="1" x14ac:dyDescent="0.25">
      <c r="A273" s="186"/>
      <c r="B273" s="43"/>
      <c r="C273" s="186"/>
      <c r="D273" s="186"/>
      <c r="E273" s="186"/>
      <c r="F273" s="186"/>
      <c r="G273" s="186"/>
      <c r="H273" s="186"/>
      <c r="I273" s="186"/>
      <c r="J273" s="186"/>
      <c r="K273" s="186"/>
      <c r="L273" s="186"/>
      <c r="M273" s="186"/>
      <c r="N273" s="186"/>
      <c r="O273" s="186"/>
      <c r="P273" s="186"/>
      <c r="Q273" s="157"/>
      <c r="R273" s="186"/>
      <c r="S273" s="186"/>
      <c r="T273" s="186"/>
      <c r="U273" s="186"/>
      <c r="V273" s="186"/>
      <c r="W273" s="186"/>
      <c r="X273" s="186"/>
      <c r="Y273" s="186"/>
      <c r="Z273" s="186"/>
      <c r="AA273" s="186"/>
      <c r="AB273" s="186"/>
      <c r="AC273" s="186"/>
      <c r="AD273" s="186"/>
      <c r="AE273" s="25"/>
      <c r="AF273" s="187"/>
      <c r="AG273" s="186"/>
      <c r="AH273" s="186"/>
      <c r="AI273" s="186"/>
      <c r="AJ273" s="186"/>
      <c r="AK273" s="186"/>
      <c r="AL273" s="186"/>
      <c r="AM273" s="186"/>
      <c r="AN273" s="186"/>
      <c r="AO273" s="186"/>
      <c r="AP273" s="186"/>
      <c r="AQ273" s="186"/>
      <c r="AR273" s="186"/>
      <c r="AS273" s="187"/>
      <c r="AT273" s="186"/>
    </row>
    <row r="274" spans="1:46" s="361" customFormat="1" x14ac:dyDescent="0.25">
      <c r="A274" s="186"/>
      <c r="B274" s="43"/>
      <c r="C274" s="186"/>
      <c r="D274" s="186"/>
      <c r="E274" s="186"/>
      <c r="F274" s="186"/>
      <c r="G274" s="186"/>
      <c r="H274" s="186"/>
      <c r="I274" s="186"/>
      <c r="J274" s="186"/>
      <c r="K274" s="186"/>
      <c r="L274" s="186"/>
      <c r="M274" s="186"/>
      <c r="N274" s="186"/>
      <c r="O274" s="186"/>
      <c r="P274" s="186"/>
      <c r="Q274" s="157"/>
      <c r="R274" s="186"/>
      <c r="S274" s="186"/>
      <c r="T274" s="186"/>
      <c r="U274" s="186"/>
      <c r="V274" s="186"/>
      <c r="W274" s="186"/>
      <c r="X274" s="186"/>
      <c r="Y274" s="186"/>
      <c r="Z274" s="186"/>
      <c r="AA274" s="186"/>
      <c r="AB274" s="186"/>
      <c r="AC274" s="186"/>
      <c r="AD274" s="186"/>
      <c r="AE274" s="25"/>
      <c r="AF274" s="187"/>
      <c r="AG274" s="186"/>
      <c r="AH274" s="186"/>
      <c r="AI274" s="186"/>
      <c r="AJ274" s="186"/>
      <c r="AK274" s="186"/>
      <c r="AL274" s="186"/>
      <c r="AM274" s="186"/>
      <c r="AN274" s="186"/>
      <c r="AO274" s="186"/>
      <c r="AP274" s="186"/>
      <c r="AQ274" s="186"/>
      <c r="AR274" s="186"/>
      <c r="AS274" s="187"/>
      <c r="AT274" s="186"/>
    </row>
    <row r="275" spans="1:46" s="361" customFormat="1" x14ac:dyDescent="0.25">
      <c r="A275" s="186"/>
      <c r="B275" s="43"/>
      <c r="C275" s="186"/>
      <c r="D275" s="186"/>
      <c r="E275" s="186"/>
      <c r="F275" s="186"/>
      <c r="G275" s="186"/>
      <c r="H275" s="186"/>
      <c r="I275" s="186"/>
      <c r="J275" s="186"/>
      <c r="K275" s="186"/>
      <c r="L275" s="186"/>
      <c r="M275" s="186"/>
      <c r="N275" s="186"/>
      <c r="O275" s="186"/>
      <c r="P275" s="186"/>
      <c r="Q275" s="157"/>
      <c r="R275" s="186"/>
      <c r="S275" s="186"/>
      <c r="T275" s="186"/>
      <c r="U275" s="186"/>
      <c r="V275" s="186"/>
      <c r="W275" s="186"/>
      <c r="X275" s="186"/>
      <c r="Y275" s="186"/>
      <c r="Z275" s="186"/>
      <c r="AA275" s="186"/>
      <c r="AB275" s="186"/>
      <c r="AC275" s="186"/>
      <c r="AD275" s="186"/>
      <c r="AE275" s="25"/>
      <c r="AF275" s="187"/>
      <c r="AG275" s="186"/>
      <c r="AH275" s="186"/>
      <c r="AI275" s="186"/>
      <c r="AJ275" s="186"/>
      <c r="AK275" s="186"/>
      <c r="AL275" s="186"/>
      <c r="AM275" s="186"/>
      <c r="AN275" s="186"/>
      <c r="AO275" s="186"/>
      <c r="AP275" s="186"/>
      <c r="AQ275" s="186"/>
      <c r="AR275" s="186"/>
      <c r="AS275" s="187"/>
      <c r="AT275" s="186"/>
    </row>
    <row r="276" spans="1:46" s="361" customFormat="1" x14ac:dyDescent="0.25">
      <c r="A276" s="186"/>
      <c r="B276" s="43"/>
      <c r="C276" s="186"/>
      <c r="D276" s="186"/>
      <c r="E276" s="186"/>
      <c r="F276" s="186"/>
      <c r="G276" s="186"/>
      <c r="H276" s="186"/>
      <c r="I276" s="186"/>
      <c r="J276" s="186"/>
      <c r="K276" s="186"/>
      <c r="L276" s="186"/>
      <c r="M276" s="186"/>
      <c r="N276" s="186"/>
      <c r="O276" s="186"/>
      <c r="P276" s="186"/>
      <c r="Q276" s="157"/>
      <c r="R276" s="186"/>
      <c r="S276" s="186"/>
      <c r="T276" s="186"/>
      <c r="U276" s="186"/>
      <c r="V276" s="186"/>
      <c r="W276" s="186"/>
      <c r="X276" s="186"/>
      <c r="Y276" s="186"/>
      <c r="Z276" s="186"/>
      <c r="AA276" s="186"/>
      <c r="AB276" s="186"/>
      <c r="AC276" s="186"/>
      <c r="AD276" s="186"/>
      <c r="AE276" s="25"/>
      <c r="AF276" s="187"/>
      <c r="AG276" s="186"/>
      <c r="AH276" s="186"/>
      <c r="AI276" s="186"/>
      <c r="AJ276" s="186"/>
      <c r="AK276" s="186"/>
      <c r="AL276" s="186"/>
      <c r="AM276" s="186"/>
      <c r="AN276" s="186"/>
      <c r="AO276" s="186"/>
      <c r="AP276" s="186"/>
      <c r="AQ276" s="186"/>
      <c r="AR276" s="186"/>
      <c r="AS276" s="187"/>
      <c r="AT276" s="186"/>
    </row>
    <row r="277" spans="1:46" s="361" customFormat="1" x14ac:dyDescent="0.25">
      <c r="A277" s="186"/>
      <c r="B277" s="43"/>
      <c r="C277" s="186"/>
      <c r="D277" s="186"/>
      <c r="E277" s="186"/>
      <c r="F277" s="186"/>
      <c r="G277" s="186"/>
      <c r="H277" s="186"/>
      <c r="I277" s="186"/>
      <c r="J277" s="186"/>
      <c r="K277" s="186"/>
      <c r="L277" s="186"/>
      <c r="M277" s="186"/>
      <c r="N277" s="186"/>
      <c r="O277" s="186"/>
      <c r="P277" s="186"/>
      <c r="Q277" s="157"/>
      <c r="R277" s="186"/>
      <c r="S277" s="186"/>
      <c r="T277" s="186"/>
      <c r="U277" s="186"/>
      <c r="V277" s="186"/>
      <c r="W277" s="186"/>
      <c r="X277" s="186"/>
      <c r="Y277" s="186"/>
      <c r="Z277" s="186"/>
      <c r="AA277" s="186"/>
      <c r="AB277" s="186"/>
      <c r="AC277" s="186"/>
      <c r="AD277" s="186"/>
      <c r="AE277" s="25"/>
      <c r="AF277" s="187"/>
      <c r="AG277" s="186"/>
      <c r="AH277" s="186"/>
      <c r="AI277" s="186"/>
      <c r="AJ277" s="186"/>
      <c r="AK277" s="186"/>
      <c r="AL277" s="186"/>
      <c r="AM277" s="186"/>
      <c r="AN277" s="186"/>
      <c r="AO277" s="186"/>
      <c r="AP277" s="186"/>
      <c r="AQ277" s="186"/>
      <c r="AR277" s="186"/>
      <c r="AS277" s="187"/>
      <c r="AT277" s="186"/>
    </row>
    <row r="278" spans="1:46" s="361" customFormat="1" x14ac:dyDescent="0.25">
      <c r="A278" s="186"/>
      <c r="B278" s="43"/>
      <c r="C278" s="186"/>
      <c r="D278" s="186"/>
      <c r="E278" s="186"/>
      <c r="F278" s="186"/>
      <c r="G278" s="186"/>
      <c r="H278" s="186"/>
      <c r="I278" s="186"/>
      <c r="J278" s="186"/>
      <c r="K278" s="186"/>
      <c r="L278" s="186"/>
      <c r="M278" s="186"/>
      <c r="N278" s="186"/>
      <c r="O278" s="186"/>
      <c r="P278" s="186"/>
      <c r="Q278" s="157"/>
      <c r="R278" s="186"/>
      <c r="S278" s="186"/>
      <c r="T278" s="186"/>
      <c r="U278" s="186"/>
      <c r="V278" s="186"/>
      <c r="W278" s="186"/>
      <c r="X278" s="186"/>
      <c r="Y278" s="186"/>
      <c r="Z278" s="186"/>
      <c r="AA278" s="186"/>
      <c r="AB278" s="186"/>
      <c r="AC278" s="186"/>
      <c r="AD278" s="186"/>
      <c r="AE278" s="25"/>
      <c r="AF278" s="187"/>
      <c r="AG278" s="186"/>
      <c r="AH278" s="186"/>
      <c r="AI278" s="186"/>
      <c r="AJ278" s="186"/>
      <c r="AK278" s="186"/>
      <c r="AL278" s="186"/>
      <c r="AM278" s="186"/>
      <c r="AN278" s="186"/>
      <c r="AO278" s="186"/>
      <c r="AP278" s="186"/>
      <c r="AQ278" s="186"/>
      <c r="AR278" s="186"/>
      <c r="AS278" s="187"/>
      <c r="AT278" s="186"/>
    </row>
    <row r="279" spans="1:46" s="361" customFormat="1" x14ac:dyDescent="0.25">
      <c r="A279" s="186"/>
      <c r="B279" s="43"/>
      <c r="C279" s="186"/>
      <c r="D279" s="186"/>
      <c r="E279" s="186"/>
      <c r="F279" s="186"/>
      <c r="G279" s="186"/>
      <c r="H279" s="186"/>
      <c r="I279" s="186"/>
      <c r="J279" s="186"/>
      <c r="K279" s="186"/>
      <c r="L279" s="186"/>
      <c r="M279" s="186"/>
      <c r="N279" s="186"/>
      <c r="O279" s="186"/>
      <c r="P279" s="186"/>
      <c r="Q279" s="157"/>
      <c r="R279" s="186"/>
      <c r="S279" s="186"/>
      <c r="T279" s="186"/>
      <c r="U279" s="186"/>
      <c r="V279" s="186"/>
      <c r="W279" s="186"/>
      <c r="X279" s="186"/>
      <c r="Y279" s="186"/>
      <c r="Z279" s="186"/>
      <c r="AA279" s="186"/>
      <c r="AB279" s="186"/>
      <c r="AC279" s="186"/>
      <c r="AD279" s="186"/>
      <c r="AE279" s="25"/>
      <c r="AF279" s="187"/>
      <c r="AG279" s="186"/>
      <c r="AH279" s="186"/>
      <c r="AI279" s="186"/>
      <c r="AJ279" s="186"/>
      <c r="AK279" s="186"/>
      <c r="AL279" s="186"/>
      <c r="AM279" s="186"/>
      <c r="AN279" s="186"/>
      <c r="AO279" s="186"/>
      <c r="AP279" s="186"/>
      <c r="AQ279" s="186"/>
      <c r="AR279" s="186"/>
      <c r="AS279" s="187"/>
      <c r="AT279" s="186"/>
    </row>
    <row r="280" spans="1:46" s="361" customFormat="1" x14ac:dyDescent="0.25">
      <c r="A280" s="186"/>
      <c r="B280" s="43"/>
      <c r="C280" s="186"/>
      <c r="D280" s="186"/>
      <c r="E280" s="186"/>
      <c r="F280" s="186"/>
      <c r="G280" s="186"/>
      <c r="H280" s="186"/>
      <c r="I280" s="186"/>
      <c r="J280" s="186"/>
      <c r="K280" s="186"/>
      <c r="L280" s="186"/>
      <c r="M280" s="186"/>
      <c r="N280" s="186"/>
      <c r="O280" s="186"/>
      <c r="P280" s="186"/>
      <c r="Q280" s="157"/>
      <c r="R280" s="186"/>
      <c r="S280" s="186"/>
      <c r="T280" s="186"/>
      <c r="U280" s="186"/>
      <c r="V280" s="186"/>
      <c r="W280" s="186"/>
      <c r="X280" s="186"/>
      <c r="Y280" s="186"/>
      <c r="Z280" s="186"/>
      <c r="AA280" s="186"/>
      <c r="AB280" s="186"/>
      <c r="AC280" s="186"/>
      <c r="AD280" s="186"/>
      <c r="AE280" s="25"/>
      <c r="AF280" s="187"/>
      <c r="AG280" s="186"/>
      <c r="AH280" s="186"/>
      <c r="AI280" s="186"/>
      <c r="AJ280" s="186"/>
      <c r="AK280" s="186"/>
      <c r="AL280" s="186"/>
      <c r="AM280" s="186"/>
      <c r="AN280" s="186"/>
      <c r="AO280" s="186"/>
      <c r="AP280" s="186"/>
      <c r="AQ280" s="186"/>
      <c r="AR280" s="186"/>
      <c r="AS280" s="187"/>
      <c r="AT280" s="186"/>
    </row>
    <row r="281" spans="1:46" s="361" customFormat="1" x14ac:dyDescent="0.25">
      <c r="A281" s="186"/>
      <c r="B281" s="43"/>
      <c r="C281" s="186"/>
      <c r="D281" s="186"/>
      <c r="E281" s="186"/>
      <c r="F281" s="186"/>
      <c r="G281" s="186"/>
      <c r="H281" s="186"/>
      <c r="I281" s="186"/>
      <c r="J281" s="186"/>
      <c r="K281" s="186"/>
      <c r="L281" s="186"/>
      <c r="M281" s="186"/>
      <c r="N281" s="186"/>
      <c r="O281" s="186"/>
      <c r="P281" s="186"/>
      <c r="Q281" s="157"/>
      <c r="R281" s="186"/>
      <c r="S281" s="186"/>
      <c r="T281" s="186"/>
      <c r="U281" s="186"/>
      <c r="V281" s="186"/>
      <c r="W281" s="186"/>
      <c r="X281" s="186"/>
      <c r="Y281" s="186"/>
      <c r="Z281" s="186"/>
      <c r="AA281" s="186"/>
      <c r="AB281" s="186"/>
      <c r="AC281" s="186"/>
      <c r="AD281" s="186"/>
      <c r="AE281" s="25"/>
      <c r="AF281" s="187"/>
      <c r="AG281" s="186"/>
      <c r="AH281" s="186"/>
      <c r="AI281" s="186"/>
      <c r="AJ281" s="186"/>
      <c r="AK281" s="186"/>
      <c r="AL281" s="186"/>
      <c r="AM281" s="186"/>
      <c r="AN281" s="186"/>
      <c r="AO281" s="186"/>
      <c r="AP281" s="186"/>
      <c r="AQ281" s="186"/>
      <c r="AR281" s="186"/>
      <c r="AS281" s="187"/>
      <c r="AT281" s="186"/>
    </row>
    <row r="282" spans="1:46" s="361" customFormat="1" x14ac:dyDescent="0.25">
      <c r="A282" s="186"/>
      <c r="B282" s="43"/>
      <c r="C282" s="186"/>
      <c r="D282" s="186"/>
      <c r="E282" s="186"/>
      <c r="F282" s="186"/>
      <c r="G282" s="186"/>
      <c r="H282" s="186"/>
      <c r="I282" s="186"/>
      <c r="J282" s="186"/>
      <c r="K282" s="186"/>
      <c r="L282" s="186"/>
      <c r="M282" s="186"/>
      <c r="N282" s="186"/>
      <c r="O282" s="186"/>
      <c r="P282" s="186"/>
      <c r="Q282" s="157"/>
      <c r="R282" s="186"/>
      <c r="S282" s="186"/>
      <c r="T282" s="186"/>
      <c r="U282" s="186"/>
      <c r="V282" s="186"/>
      <c r="W282" s="186"/>
      <c r="X282" s="186"/>
      <c r="Y282" s="186"/>
      <c r="Z282" s="186"/>
      <c r="AA282" s="186"/>
      <c r="AB282" s="186"/>
      <c r="AC282" s="186"/>
      <c r="AD282" s="186"/>
      <c r="AE282" s="25"/>
      <c r="AF282" s="187"/>
      <c r="AG282" s="186"/>
      <c r="AH282" s="186"/>
      <c r="AI282" s="186"/>
      <c r="AJ282" s="186"/>
      <c r="AK282" s="186"/>
      <c r="AL282" s="186"/>
      <c r="AM282" s="186"/>
      <c r="AN282" s="186"/>
      <c r="AO282" s="186"/>
      <c r="AP282" s="186"/>
      <c r="AQ282" s="186"/>
      <c r="AR282" s="186"/>
      <c r="AS282" s="187"/>
      <c r="AT282" s="186"/>
    </row>
    <row r="283" spans="1:46" s="361" customFormat="1" x14ac:dyDescent="0.25">
      <c r="A283" s="186"/>
      <c r="B283" s="43"/>
      <c r="C283" s="186"/>
      <c r="D283" s="186"/>
      <c r="E283" s="186"/>
      <c r="F283" s="186"/>
      <c r="G283" s="186"/>
      <c r="H283" s="186"/>
      <c r="I283" s="186"/>
      <c r="J283" s="186"/>
      <c r="K283" s="186"/>
      <c r="L283" s="186"/>
      <c r="M283" s="186"/>
      <c r="N283" s="186"/>
      <c r="O283" s="186"/>
      <c r="P283" s="186"/>
      <c r="Q283" s="157"/>
      <c r="R283" s="186"/>
      <c r="S283" s="186"/>
      <c r="T283" s="186"/>
      <c r="U283" s="186"/>
      <c r="V283" s="186"/>
      <c r="W283" s="186"/>
      <c r="X283" s="186"/>
      <c r="Y283" s="186"/>
      <c r="Z283" s="186"/>
      <c r="AA283" s="186"/>
      <c r="AB283" s="186"/>
      <c r="AC283" s="186"/>
      <c r="AD283" s="186"/>
      <c r="AE283" s="25"/>
      <c r="AF283" s="187"/>
      <c r="AG283" s="186"/>
      <c r="AH283" s="186"/>
      <c r="AI283" s="186"/>
      <c r="AJ283" s="186"/>
      <c r="AK283" s="186"/>
      <c r="AL283" s="186"/>
      <c r="AM283" s="186"/>
      <c r="AN283" s="186"/>
      <c r="AO283" s="186"/>
      <c r="AP283" s="186"/>
      <c r="AQ283" s="186"/>
      <c r="AR283" s="186"/>
      <c r="AS283" s="187"/>
      <c r="AT283" s="186"/>
    </row>
    <row r="284" spans="1:46" s="361" customFormat="1" x14ac:dyDescent="0.25">
      <c r="A284" s="186"/>
      <c r="B284" s="43"/>
      <c r="C284" s="186"/>
      <c r="D284" s="186"/>
      <c r="E284" s="186"/>
      <c r="F284" s="186"/>
      <c r="G284" s="186"/>
      <c r="H284" s="186"/>
      <c r="I284" s="186"/>
      <c r="J284" s="186"/>
      <c r="K284" s="186"/>
      <c r="L284" s="186"/>
      <c r="M284" s="186"/>
      <c r="N284" s="186"/>
      <c r="O284" s="186"/>
      <c r="P284" s="186"/>
      <c r="Q284" s="157"/>
      <c r="R284" s="186"/>
      <c r="S284" s="186"/>
      <c r="T284" s="186"/>
      <c r="U284" s="186"/>
      <c r="V284" s="186"/>
      <c r="W284" s="186"/>
      <c r="X284" s="186"/>
      <c r="Y284" s="186"/>
      <c r="Z284" s="186"/>
      <c r="AA284" s="186"/>
      <c r="AB284" s="186"/>
      <c r="AC284" s="186"/>
      <c r="AD284" s="186"/>
      <c r="AE284" s="25"/>
      <c r="AF284" s="187"/>
      <c r="AG284" s="186"/>
      <c r="AH284" s="186"/>
      <c r="AI284" s="186"/>
      <c r="AJ284" s="186"/>
      <c r="AK284" s="186"/>
      <c r="AL284" s="186"/>
      <c r="AM284" s="186"/>
      <c r="AN284" s="186"/>
      <c r="AO284" s="186"/>
      <c r="AP284" s="186"/>
      <c r="AQ284" s="186"/>
      <c r="AR284" s="186"/>
      <c r="AS284" s="187"/>
      <c r="AT284" s="186"/>
    </row>
    <row r="285" spans="1:46" s="361" customFormat="1" x14ac:dyDescent="0.25">
      <c r="A285" s="186"/>
      <c r="B285" s="43"/>
      <c r="C285" s="186"/>
      <c r="D285" s="186"/>
      <c r="E285" s="186"/>
      <c r="F285" s="186"/>
      <c r="G285" s="186"/>
      <c r="H285" s="186"/>
      <c r="I285" s="186"/>
      <c r="J285" s="186"/>
      <c r="K285" s="186"/>
      <c r="L285" s="186"/>
      <c r="M285" s="186"/>
      <c r="N285" s="186"/>
      <c r="O285" s="186"/>
      <c r="P285" s="186"/>
      <c r="Q285" s="157"/>
      <c r="R285" s="186"/>
      <c r="S285" s="186"/>
      <c r="T285" s="186"/>
      <c r="U285" s="186"/>
      <c r="V285" s="186"/>
      <c r="W285" s="186"/>
      <c r="X285" s="186"/>
      <c r="Y285" s="186"/>
      <c r="Z285" s="186"/>
      <c r="AA285" s="186"/>
      <c r="AB285" s="186"/>
      <c r="AC285" s="186"/>
      <c r="AD285" s="186"/>
      <c r="AE285" s="25"/>
      <c r="AF285" s="187"/>
      <c r="AG285" s="186"/>
      <c r="AH285" s="186"/>
      <c r="AI285" s="186"/>
      <c r="AJ285" s="186"/>
      <c r="AK285" s="186"/>
      <c r="AL285" s="186"/>
      <c r="AM285" s="186"/>
      <c r="AN285" s="186"/>
      <c r="AO285" s="186"/>
      <c r="AP285" s="186"/>
      <c r="AQ285" s="186"/>
      <c r="AR285" s="186"/>
      <c r="AS285" s="187"/>
      <c r="AT285" s="186"/>
    </row>
    <row r="286" spans="1:46" s="361" customFormat="1" x14ac:dyDescent="0.25">
      <c r="A286" s="186"/>
      <c r="B286" s="43"/>
      <c r="C286" s="186"/>
      <c r="D286" s="186"/>
      <c r="E286" s="186"/>
      <c r="F286" s="186"/>
      <c r="G286" s="186"/>
      <c r="H286" s="186"/>
      <c r="I286" s="186"/>
      <c r="J286" s="186"/>
      <c r="K286" s="186"/>
      <c r="L286" s="186"/>
      <c r="M286" s="186"/>
      <c r="N286" s="186"/>
      <c r="O286" s="186"/>
      <c r="P286" s="186"/>
      <c r="Q286" s="157"/>
      <c r="R286" s="186"/>
      <c r="S286" s="186"/>
      <c r="T286" s="186"/>
      <c r="U286" s="186"/>
      <c r="V286" s="186"/>
      <c r="W286" s="186"/>
      <c r="X286" s="186"/>
      <c r="Y286" s="186"/>
      <c r="Z286" s="186"/>
      <c r="AA286" s="186"/>
      <c r="AB286" s="186"/>
      <c r="AC286" s="186"/>
      <c r="AD286" s="186"/>
      <c r="AE286" s="25"/>
      <c r="AF286" s="187"/>
      <c r="AG286" s="186"/>
      <c r="AH286" s="186"/>
      <c r="AI286" s="186"/>
      <c r="AJ286" s="186"/>
      <c r="AK286" s="186"/>
      <c r="AL286" s="186"/>
      <c r="AM286" s="186"/>
      <c r="AN286" s="186"/>
      <c r="AO286" s="186"/>
      <c r="AP286" s="186"/>
      <c r="AQ286" s="186"/>
      <c r="AR286" s="186"/>
      <c r="AS286" s="187"/>
      <c r="AT286" s="186"/>
    </row>
    <row r="287" spans="1:46" s="361" customFormat="1" x14ac:dyDescent="0.25">
      <c r="A287" s="186"/>
      <c r="B287" s="43"/>
      <c r="C287" s="186"/>
      <c r="D287" s="186"/>
      <c r="E287" s="186"/>
      <c r="F287" s="186"/>
      <c r="G287" s="186"/>
      <c r="H287" s="186"/>
      <c r="I287" s="186"/>
      <c r="J287" s="186"/>
      <c r="K287" s="186"/>
      <c r="L287" s="186"/>
      <c r="M287" s="186"/>
      <c r="N287" s="186"/>
      <c r="O287" s="186"/>
      <c r="P287" s="186"/>
      <c r="Q287" s="157"/>
      <c r="R287" s="186"/>
      <c r="S287" s="186"/>
      <c r="T287" s="186"/>
      <c r="U287" s="186"/>
      <c r="V287" s="186"/>
      <c r="W287" s="186"/>
      <c r="X287" s="186"/>
      <c r="Y287" s="186"/>
      <c r="Z287" s="186"/>
      <c r="AA287" s="186"/>
      <c r="AB287" s="186"/>
      <c r="AC287" s="186"/>
      <c r="AD287" s="186"/>
      <c r="AE287" s="25"/>
      <c r="AF287" s="187"/>
      <c r="AG287" s="186"/>
      <c r="AH287" s="186"/>
      <c r="AI287" s="186"/>
      <c r="AJ287" s="186"/>
      <c r="AK287" s="186"/>
      <c r="AL287" s="186"/>
      <c r="AM287" s="186"/>
      <c r="AN287" s="186"/>
      <c r="AO287" s="186"/>
      <c r="AP287" s="186"/>
      <c r="AQ287" s="186"/>
      <c r="AR287" s="186"/>
      <c r="AS287" s="187"/>
      <c r="AT287" s="186"/>
    </row>
    <row r="288" spans="1:46" s="361" customFormat="1" x14ac:dyDescent="0.25">
      <c r="A288" s="186"/>
      <c r="B288" s="43"/>
      <c r="C288" s="186"/>
      <c r="D288" s="186"/>
      <c r="E288" s="186"/>
      <c r="F288" s="186"/>
      <c r="G288" s="186"/>
      <c r="H288" s="186"/>
      <c r="I288" s="186"/>
      <c r="J288" s="186"/>
      <c r="K288" s="186"/>
      <c r="L288" s="186"/>
      <c r="M288" s="186"/>
      <c r="N288" s="186"/>
      <c r="O288" s="186"/>
      <c r="P288" s="186"/>
      <c r="Q288" s="157"/>
      <c r="R288" s="186"/>
      <c r="S288" s="186"/>
      <c r="T288" s="186"/>
      <c r="U288" s="186"/>
      <c r="V288" s="186"/>
      <c r="W288" s="186"/>
      <c r="X288" s="186"/>
      <c r="Y288" s="186"/>
      <c r="Z288" s="186"/>
      <c r="AA288" s="186"/>
      <c r="AB288" s="186"/>
      <c r="AC288" s="186"/>
      <c r="AD288" s="186"/>
      <c r="AE288" s="25"/>
      <c r="AF288" s="187"/>
      <c r="AG288" s="186"/>
      <c r="AH288" s="186"/>
      <c r="AI288" s="186"/>
      <c r="AJ288" s="186"/>
      <c r="AK288" s="186"/>
      <c r="AL288" s="186"/>
      <c r="AM288" s="186"/>
      <c r="AN288" s="186"/>
      <c r="AO288" s="186"/>
      <c r="AP288" s="186"/>
      <c r="AQ288" s="186"/>
      <c r="AR288" s="186"/>
      <c r="AS288" s="187"/>
      <c r="AT288" s="186"/>
    </row>
    <row r="289" spans="1:47" s="361" customFormat="1" x14ac:dyDescent="0.25">
      <c r="A289" s="186"/>
      <c r="B289" s="43"/>
      <c r="C289" s="186"/>
      <c r="D289" s="186"/>
      <c r="E289" s="186"/>
      <c r="F289" s="186"/>
      <c r="G289" s="186"/>
      <c r="H289" s="186"/>
      <c r="I289" s="186"/>
      <c r="J289" s="186"/>
      <c r="K289" s="186"/>
      <c r="L289" s="186"/>
      <c r="M289" s="186"/>
      <c r="N289" s="186"/>
      <c r="O289" s="186"/>
      <c r="P289" s="186"/>
      <c r="Q289" s="157"/>
      <c r="R289" s="186"/>
      <c r="S289" s="186"/>
      <c r="T289" s="186"/>
      <c r="U289" s="186"/>
      <c r="V289" s="186"/>
      <c r="W289" s="186"/>
      <c r="X289" s="186"/>
      <c r="Y289" s="186"/>
      <c r="Z289" s="186"/>
      <c r="AA289" s="186"/>
      <c r="AB289" s="186"/>
      <c r="AC289" s="186"/>
      <c r="AD289" s="186"/>
      <c r="AE289" s="25"/>
      <c r="AF289" s="187"/>
      <c r="AG289" s="186"/>
      <c r="AH289" s="186"/>
      <c r="AI289" s="186"/>
      <c r="AJ289" s="186"/>
      <c r="AK289" s="186"/>
      <c r="AL289" s="186"/>
      <c r="AM289" s="186"/>
      <c r="AN289" s="186"/>
      <c r="AO289" s="186"/>
      <c r="AP289" s="186"/>
      <c r="AQ289" s="186"/>
      <c r="AR289" s="186"/>
      <c r="AS289" s="187"/>
      <c r="AT289" s="186"/>
    </row>
    <row r="290" spans="1:47" s="361" customFormat="1" x14ac:dyDescent="0.25">
      <c r="A290" s="186"/>
      <c r="B290" s="43"/>
      <c r="C290" s="186"/>
      <c r="D290" s="186"/>
      <c r="E290" s="186"/>
      <c r="F290" s="186"/>
      <c r="G290" s="186"/>
      <c r="H290" s="186"/>
      <c r="I290" s="186"/>
      <c r="J290" s="186"/>
      <c r="K290" s="186"/>
      <c r="L290" s="186"/>
      <c r="M290" s="186"/>
      <c r="N290" s="186"/>
      <c r="O290" s="186"/>
      <c r="P290" s="186"/>
      <c r="Q290" s="157"/>
      <c r="R290" s="186"/>
      <c r="S290" s="186"/>
      <c r="T290" s="186"/>
      <c r="U290" s="186"/>
      <c r="V290" s="186"/>
      <c r="W290" s="186"/>
      <c r="X290" s="186"/>
      <c r="Y290" s="186"/>
      <c r="Z290" s="186"/>
      <c r="AA290" s="186"/>
      <c r="AB290" s="186"/>
      <c r="AC290" s="186"/>
      <c r="AD290" s="186"/>
      <c r="AE290" s="25"/>
      <c r="AF290" s="187"/>
      <c r="AG290" s="186"/>
      <c r="AH290" s="186"/>
      <c r="AI290" s="186"/>
      <c r="AJ290" s="186"/>
      <c r="AK290" s="186"/>
      <c r="AL290" s="186"/>
      <c r="AM290" s="186"/>
      <c r="AN290" s="186"/>
      <c r="AO290" s="186"/>
      <c r="AP290" s="186"/>
      <c r="AQ290" s="186"/>
      <c r="AR290" s="186"/>
      <c r="AS290" s="187"/>
      <c r="AT290" s="186"/>
    </row>
    <row r="291" spans="1:47" s="361" customFormat="1" x14ac:dyDescent="0.25">
      <c r="A291" s="186"/>
      <c r="B291" s="43"/>
      <c r="C291" s="186"/>
      <c r="D291" s="186"/>
      <c r="E291" s="186"/>
      <c r="F291" s="186"/>
      <c r="G291" s="186"/>
      <c r="H291" s="186"/>
      <c r="I291" s="186"/>
      <c r="J291" s="186"/>
      <c r="K291" s="186"/>
      <c r="L291" s="186"/>
      <c r="M291" s="186"/>
      <c r="N291" s="186"/>
      <c r="O291" s="186"/>
      <c r="P291" s="186"/>
      <c r="Q291" s="157"/>
      <c r="R291" s="186"/>
      <c r="S291" s="186"/>
      <c r="T291" s="186"/>
      <c r="U291" s="186"/>
      <c r="V291" s="186"/>
      <c r="W291" s="186"/>
      <c r="X291" s="186"/>
      <c r="Y291" s="186"/>
      <c r="Z291" s="186"/>
      <c r="AA291" s="186"/>
      <c r="AB291" s="186"/>
      <c r="AC291" s="186"/>
      <c r="AD291" s="186"/>
      <c r="AE291" s="25"/>
      <c r="AF291" s="187"/>
      <c r="AG291" s="186"/>
      <c r="AH291" s="186"/>
      <c r="AI291" s="186"/>
      <c r="AJ291" s="186"/>
      <c r="AK291" s="186"/>
      <c r="AL291" s="186"/>
      <c r="AM291" s="186"/>
      <c r="AN291" s="186"/>
      <c r="AO291" s="186"/>
      <c r="AP291" s="186"/>
      <c r="AQ291" s="186"/>
      <c r="AR291" s="186"/>
      <c r="AS291" s="187"/>
      <c r="AT291" s="186"/>
    </row>
    <row r="292" spans="1:47" s="361" customFormat="1" x14ac:dyDescent="0.25">
      <c r="A292" s="186"/>
      <c r="B292" s="43"/>
      <c r="C292" s="186"/>
      <c r="D292" s="186"/>
      <c r="E292" s="186"/>
      <c r="F292" s="186"/>
      <c r="G292" s="186"/>
      <c r="H292" s="186"/>
      <c r="I292" s="186"/>
      <c r="J292" s="186"/>
      <c r="K292" s="186"/>
      <c r="L292" s="186"/>
      <c r="M292" s="186"/>
      <c r="N292" s="186"/>
      <c r="O292" s="186"/>
      <c r="P292" s="186"/>
      <c r="Q292" s="157"/>
      <c r="R292" s="186"/>
      <c r="S292" s="186"/>
      <c r="T292" s="186"/>
      <c r="U292" s="186"/>
      <c r="V292" s="186"/>
      <c r="W292" s="186"/>
      <c r="X292" s="186"/>
      <c r="Y292" s="186"/>
      <c r="Z292" s="186"/>
      <c r="AA292" s="186"/>
      <c r="AB292" s="186"/>
      <c r="AC292" s="186"/>
      <c r="AD292" s="186"/>
      <c r="AE292" s="25"/>
      <c r="AF292" s="187"/>
      <c r="AG292" s="186"/>
      <c r="AH292" s="186"/>
      <c r="AI292" s="186"/>
      <c r="AJ292" s="186"/>
      <c r="AK292" s="186"/>
      <c r="AL292" s="186"/>
      <c r="AM292" s="186"/>
      <c r="AN292" s="186"/>
      <c r="AO292" s="186"/>
      <c r="AP292" s="186"/>
      <c r="AQ292" s="186"/>
      <c r="AR292" s="186"/>
      <c r="AS292" s="187"/>
      <c r="AT292" s="186"/>
    </row>
    <row r="293" spans="1:47" s="361" customFormat="1" x14ac:dyDescent="0.25">
      <c r="A293" s="186"/>
      <c r="B293" s="43"/>
      <c r="C293" s="186"/>
      <c r="D293" s="186"/>
      <c r="E293" s="186"/>
      <c r="F293" s="186"/>
      <c r="G293" s="186"/>
      <c r="H293" s="186"/>
      <c r="I293" s="186"/>
      <c r="J293" s="186"/>
      <c r="K293" s="186"/>
      <c r="L293" s="186"/>
      <c r="M293" s="186"/>
      <c r="N293" s="186"/>
      <c r="O293" s="186"/>
      <c r="P293" s="186"/>
      <c r="Q293" s="157"/>
      <c r="R293" s="186"/>
      <c r="S293" s="186"/>
      <c r="T293" s="186"/>
      <c r="U293" s="186"/>
      <c r="V293" s="186"/>
      <c r="W293" s="186"/>
      <c r="X293" s="186"/>
      <c r="Y293" s="186"/>
      <c r="Z293" s="186"/>
      <c r="AA293" s="186"/>
      <c r="AB293" s="186"/>
      <c r="AC293" s="186"/>
      <c r="AD293" s="186"/>
      <c r="AE293" s="25"/>
      <c r="AF293" s="187"/>
      <c r="AG293" s="186"/>
      <c r="AH293" s="186"/>
      <c r="AI293" s="186"/>
      <c r="AJ293" s="186"/>
      <c r="AK293" s="186"/>
      <c r="AL293" s="186"/>
      <c r="AM293" s="186"/>
      <c r="AN293" s="186"/>
      <c r="AO293" s="186"/>
      <c r="AP293" s="186"/>
      <c r="AQ293" s="186"/>
      <c r="AR293" s="186"/>
      <c r="AS293" s="187"/>
      <c r="AT293" s="186"/>
    </row>
    <row r="294" spans="1:47" s="361" customFormat="1" x14ac:dyDescent="0.25">
      <c r="A294" s="186"/>
      <c r="B294" s="43"/>
      <c r="C294" s="33"/>
      <c r="D294" s="34"/>
      <c r="E294" s="34"/>
      <c r="F294" s="34"/>
      <c r="G294" s="33"/>
      <c r="H294" s="33"/>
      <c r="I294" s="33"/>
      <c r="J294" s="34"/>
      <c r="K294" s="30"/>
      <c r="L294" s="30"/>
      <c r="M294" s="30"/>
      <c r="N294" s="34"/>
      <c r="O294" s="34"/>
      <c r="P294" s="34"/>
      <c r="Q294" s="38"/>
      <c r="R294" s="31"/>
      <c r="S294" s="30"/>
      <c r="T294" s="30"/>
      <c r="U294" s="30"/>
      <c r="V294" s="34"/>
      <c r="W294" s="34"/>
      <c r="X294" s="30"/>
      <c r="Y294" s="30"/>
      <c r="Z294" s="31"/>
      <c r="AA294" s="30"/>
      <c r="AB294" s="30"/>
      <c r="AC294" s="30"/>
      <c r="AD294" s="31"/>
      <c r="AE294" s="23"/>
      <c r="AF294" s="23"/>
      <c r="AG294" s="32"/>
      <c r="AH294" s="410"/>
      <c r="AI294" s="410"/>
      <c r="AJ294" s="30"/>
      <c r="AK294" s="30"/>
      <c r="AL294" s="30"/>
      <c r="AM294" s="30"/>
      <c r="AN294" s="30"/>
      <c r="AO294" s="30"/>
      <c r="AP294" s="30"/>
      <c r="AQ294" s="30"/>
      <c r="AR294" s="30"/>
      <c r="AS294" s="23"/>
      <c r="AT294" s="32"/>
      <c r="AU294" s="356"/>
    </row>
    <row r="295" spans="1:47" s="361" customFormat="1" x14ac:dyDescent="0.25">
      <c r="A295" s="186"/>
      <c r="B295" s="43"/>
      <c r="C295" s="33"/>
      <c r="D295" s="34"/>
      <c r="E295" s="34"/>
      <c r="F295" s="34"/>
      <c r="G295" s="33"/>
      <c r="H295" s="33"/>
      <c r="I295" s="33"/>
      <c r="J295" s="34"/>
      <c r="K295" s="30"/>
      <c r="L295" s="30"/>
      <c r="M295" s="30"/>
      <c r="N295" s="34"/>
      <c r="O295" s="34"/>
      <c r="P295" s="34"/>
      <c r="Q295" s="38"/>
      <c r="R295" s="31"/>
      <c r="S295" s="30"/>
      <c r="T295" s="30"/>
      <c r="U295" s="30"/>
      <c r="V295" s="34"/>
      <c r="W295" s="34"/>
      <c r="X295" s="30"/>
      <c r="Y295" s="30"/>
      <c r="Z295" s="31"/>
      <c r="AA295" s="30"/>
      <c r="AB295" s="30"/>
      <c r="AC295" s="30"/>
      <c r="AD295" s="31"/>
      <c r="AE295" s="23"/>
      <c r="AF295" s="23"/>
      <c r="AG295" s="32"/>
      <c r="AH295" s="410"/>
      <c r="AI295" s="410"/>
      <c r="AJ295" s="30"/>
      <c r="AK295" s="30"/>
      <c r="AL295" s="30"/>
      <c r="AM295" s="30"/>
      <c r="AN295" s="30"/>
      <c r="AO295" s="30"/>
      <c r="AP295" s="30"/>
      <c r="AQ295" s="30"/>
      <c r="AR295" s="30"/>
      <c r="AS295" s="23"/>
      <c r="AT295" s="32"/>
      <c r="AU295" s="356"/>
    </row>
    <row r="296" spans="1:47" s="361" customFormat="1" x14ac:dyDescent="0.25">
      <c r="A296" s="186"/>
      <c r="B296" s="43"/>
      <c r="C296" s="33"/>
      <c r="D296" s="34"/>
      <c r="E296" s="34"/>
      <c r="F296" s="34"/>
      <c r="G296" s="33"/>
      <c r="H296" s="33"/>
      <c r="I296" s="33"/>
      <c r="J296" s="34"/>
      <c r="K296" s="30"/>
      <c r="L296" s="30"/>
      <c r="M296" s="30"/>
      <c r="N296" s="34"/>
      <c r="O296" s="34"/>
      <c r="P296" s="34"/>
      <c r="Q296" s="38"/>
      <c r="R296" s="31"/>
      <c r="S296" s="30"/>
      <c r="T296" s="30"/>
      <c r="U296" s="30"/>
      <c r="V296" s="34"/>
      <c r="W296" s="34"/>
      <c r="X296" s="30"/>
      <c r="Y296" s="30"/>
      <c r="Z296" s="31"/>
      <c r="AA296" s="30"/>
      <c r="AB296" s="30"/>
      <c r="AC296" s="30"/>
      <c r="AD296" s="31"/>
      <c r="AE296" s="23"/>
      <c r="AF296" s="23"/>
      <c r="AG296" s="32"/>
      <c r="AH296" s="410"/>
      <c r="AI296" s="410"/>
      <c r="AJ296" s="30"/>
      <c r="AK296" s="30"/>
      <c r="AL296" s="30"/>
      <c r="AM296" s="30"/>
      <c r="AN296" s="30"/>
      <c r="AO296" s="30"/>
      <c r="AP296" s="30"/>
      <c r="AQ296" s="30"/>
      <c r="AR296" s="30"/>
      <c r="AS296" s="23"/>
      <c r="AT296" s="32"/>
      <c r="AU296" s="356"/>
    </row>
    <row r="297" spans="1:47" s="361" customFormat="1" x14ac:dyDescent="0.25">
      <c r="A297" s="186"/>
      <c r="B297" s="43"/>
      <c r="C297" s="33"/>
      <c r="D297" s="34"/>
      <c r="E297" s="34"/>
      <c r="F297" s="34"/>
      <c r="G297" s="33"/>
      <c r="H297" s="33"/>
      <c r="I297" s="33"/>
      <c r="J297" s="34"/>
      <c r="K297" s="30"/>
      <c r="L297" s="30"/>
      <c r="M297" s="30"/>
      <c r="N297" s="34"/>
      <c r="O297" s="34"/>
      <c r="P297" s="34"/>
      <c r="Q297" s="38"/>
      <c r="R297" s="31"/>
      <c r="S297" s="30"/>
      <c r="T297" s="30"/>
      <c r="U297" s="30"/>
      <c r="V297" s="34"/>
      <c r="W297" s="34"/>
      <c r="X297" s="30"/>
      <c r="Y297" s="30"/>
      <c r="Z297" s="31"/>
      <c r="AA297" s="30"/>
      <c r="AB297" s="30"/>
      <c r="AC297" s="30"/>
      <c r="AD297" s="31"/>
      <c r="AE297" s="23"/>
      <c r="AF297" s="23"/>
      <c r="AG297" s="32"/>
      <c r="AH297" s="410"/>
      <c r="AI297" s="410"/>
      <c r="AJ297" s="30"/>
      <c r="AK297" s="30"/>
      <c r="AL297" s="30"/>
      <c r="AM297" s="30"/>
      <c r="AN297" s="30"/>
      <c r="AO297" s="30"/>
      <c r="AP297" s="30"/>
      <c r="AQ297" s="30"/>
      <c r="AR297" s="30"/>
      <c r="AS297" s="23"/>
      <c r="AT297" s="32"/>
      <c r="AU297" s="356"/>
    </row>
    <row r="298" spans="1:47" s="361" customFormat="1" x14ac:dyDescent="0.25">
      <c r="A298" s="186"/>
      <c r="B298" s="43"/>
      <c r="C298" s="33"/>
      <c r="D298" s="34"/>
      <c r="E298" s="34"/>
      <c r="F298" s="34"/>
      <c r="G298" s="33"/>
      <c r="H298" s="33"/>
      <c r="I298" s="33"/>
      <c r="J298" s="34"/>
      <c r="K298" s="30"/>
      <c r="L298" s="30"/>
      <c r="M298" s="30"/>
      <c r="N298" s="34"/>
      <c r="O298" s="34"/>
      <c r="P298" s="34"/>
      <c r="Q298" s="38"/>
      <c r="R298" s="31"/>
      <c r="S298" s="30"/>
      <c r="T298" s="30"/>
      <c r="U298" s="30"/>
      <c r="V298" s="34"/>
      <c r="W298" s="34"/>
      <c r="X298" s="30"/>
      <c r="Y298" s="30"/>
      <c r="Z298" s="31"/>
      <c r="AA298" s="30"/>
      <c r="AB298" s="30"/>
      <c r="AC298" s="30"/>
      <c r="AD298" s="31"/>
      <c r="AE298" s="23"/>
      <c r="AF298" s="23"/>
      <c r="AG298" s="32"/>
      <c r="AH298" s="410"/>
      <c r="AI298" s="410"/>
      <c r="AJ298" s="30"/>
      <c r="AK298" s="30"/>
      <c r="AL298" s="30"/>
      <c r="AM298" s="30"/>
      <c r="AN298" s="30"/>
      <c r="AO298" s="30"/>
      <c r="AP298" s="30"/>
      <c r="AQ298" s="30"/>
      <c r="AR298" s="30"/>
      <c r="AS298" s="23"/>
      <c r="AT298" s="32"/>
      <c r="AU298" s="356"/>
    </row>
    <row r="299" spans="1:47" s="361" customFormat="1" x14ac:dyDescent="0.25">
      <c r="A299" s="186"/>
      <c r="B299" s="43"/>
      <c r="C299" s="33"/>
      <c r="D299" s="34"/>
      <c r="E299" s="34"/>
      <c r="F299" s="34"/>
      <c r="G299" s="33"/>
      <c r="H299" s="33"/>
      <c r="I299" s="33"/>
      <c r="J299" s="34"/>
      <c r="K299" s="30"/>
      <c r="L299" s="30"/>
      <c r="M299" s="30"/>
      <c r="N299" s="34"/>
      <c r="O299" s="34"/>
      <c r="P299" s="34"/>
      <c r="Q299" s="38"/>
      <c r="R299" s="31"/>
      <c r="S299" s="30"/>
      <c r="T299" s="30"/>
      <c r="U299" s="30"/>
      <c r="V299" s="34"/>
      <c r="W299" s="34"/>
      <c r="X299" s="30"/>
      <c r="Y299" s="30"/>
      <c r="Z299" s="31"/>
      <c r="AA299" s="30"/>
      <c r="AB299" s="30"/>
      <c r="AC299" s="30"/>
      <c r="AD299" s="31"/>
      <c r="AE299" s="23"/>
      <c r="AF299" s="23"/>
      <c r="AG299" s="32"/>
      <c r="AH299" s="410"/>
      <c r="AI299" s="410"/>
      <c r="AJ299" s="30"/>
      <c r="AK299" s="30"/>
      <c r="AL299" s="30"/>
      <c r="AM299" s="30"/>
      <c r="AN299" s="30"/>
      <c r="AO299" s="30"/>
      <c r="AP299" s="30"/>
      <c r="AQ299" s="30"/>
      <c r="AR299" s="30"/>
      <c r="AS299" s="23"/>
      <c r="AT299" s="32"/>
      <c r="AU299" s="356"/>
    </row>
    <row r="300" spans="1:47" s="361" customFormat="1" x14ac:dyDescent="0.25">
      <c r="A300" s="186"/>
      <c r="B300" s="43"/>
      <c r="C300" s="33"/>
      <c r="D300" s="34"/>
      <c r="E300" s="34"/>
      <c r="F300" s="34"/>
      <c r="G300" s="33"/>
      <c r="H300" s="33"/>
      <c r="I300" s="33"/>
      <c r="J300" s="34"/>
      <c r="K300" s="30"/>
      <c r="L300" s="30"/>
      <c r="M300" s="30"/>
      <c r="N300" s="34"/>
      <c r="O300" s="34"/>
      <c r="P300" s="34"/>
      <c r="Q300" s="38"/>
      <c r="R300" s="31"/>
      <c r="S300" s="30"/>
      <c r="T300" s="30"/>
      <c r="U300" s="30"/>
      <c r="V300" s="34"/>
      <c r="W300" s="34"/>
      <c r="X300" s="30"/>
      <c r="Y300" s="30"/>
      <c r="Z300" s="31"/>
      <c r="AA300" s="30"/>
      <c r="AB300" s="30"/>
      <c r="AC300" s="30"/>
      <c r="AD300" s="31"/>
      <c r="AE300" s="23"/>
      <c r="AF300" s="23"/>
      <c r="AG300" s="32"/>
      <c r="AH300" s="410"/>
      <c r="AI300" s="410"/>
      <c r="AJ300" s="30"/>
      <c r="AK300" s="30"/>
      <c r="AL300" s="30"/>
      <c r="AM300" s="30"/>
      <c r="AN300" s="30"/>
      <c r="AO300" s="30"/>
      <c r="AP300" s="30"/>
      <c r="AQ300" s="30"/>
      <c r="AR300" s="30"/>
      <c r="AS300" s="23"/>
      <c r="AT300" s="32"/>
      <c r="AU300" s="356"/>
    </row>
    <row r="301" spans="1:47" s="361" customFormat="1" x14ac:dyDescent="0.25">
      <c r="A301" s="186"/>
      <c r="B301" s="43"/>
      <c r="C301" s="33"/>
      <c r="D301" s="34"/>
      <c r="E301" s="34"/>
      <c r="F301" s="34"/>
      <c r="G301" s="33"/>
      <c r="H301" s="33"/>
      <c r="I301" s="33"/>
      <c r="J301" s="34"/>
      <c r="K301" s="30"/>
      <c r="L301" s="30"/>
      <c r="M301" s="30"/>
      <c r="N301" s="34"/>
      <c r="O301" s="34"/>
      <c r="P301" s="34"/>
      <c r="Q301" s="38"/>
      <c r="R301" s="31"/>
      <c r="S301" s="30"/>
      <c r="T301" s="30"/>
      <c r="U301" s="30"/>
      <c r="V301" s="34"/>
      <c r="W301" s="34"/>
      <c r="X301" s="30"/>
      <c r="Y301" s="30"/>
      <c r="Z301" s="31"/>
      <c r="AA301" s="30"/>
      <c r="AB301" s="30"/>
      <c r="AC301" s="30"/>
      <c r="AD301" s="31"/>
      <c r="AE301" s="23"/>
      <c r="AF301" s="23"/>
      <c r="AG301" s="32"/>
      <c r="AH301" s="410"/>
      <c r="AI301" s="410"/>
      <c r="AJ301" s="30"/>
      <c r="AK301" s="30"/>
      <c r="AL301" s="30"/>
      <c r="AM301" s="30"/>
      <c r="AN301" s="30"/>
      <c r="AO301" s="30"/>
      <c r="AP301" s="30"/>
      <c r="AQ301" s="30"/>
      <c r="AR301" s="30"/>
      <c r="AS301" s="23"/>
      <c r="AT301" s="32"/>
      <c r="AU301" s="356"/>
    </row>
    <row r="302" spans="1:47" s="361" customFormat="1" x14ac:dyDescent="0.25">
      <c r="A302" s="186"/>
      <c r="B302" s="43"/>
      <c r="C302" s="33"/>
      <c r="D302" s="34"/>
      <c r="E302" s="34"/>
      <c r="F302" s="34"/>
      <c r="G302" s="33"/>
      <c r="H302" s="33"/>
      <c r="I302" s="33"/>
      <c r="J302" s="34"/>
      <c r="K302" s="30"/>
      <c r="L302" s="30"/>
      <c r="M302" s="30"/>
      <c r="N302" s="34"/>
      <c r="O302" s="34"/>
      <c r="P302" s="34"/>
      <c r="Q302" s="38"/>
      <c r="R302" s="31"/>
      <c r="S302" s="30"/>
      <c r="T302" s="30"/>
      <c r="U302" s="30"/>
      <c r="V302" s="34"/>
      <c r="W302" s="34"/>
      <c r="X302" s="30"/>
      <c r="Y302" s="30"/>
      <c r="Z302" s="31"/>
      <c r="AA302" s="30"/>
      <c r="AB302" s="30"/>
      <c r="AC302" s="30"/>
      <c r="AD302" s="31"/>
      <c r="AE302" s="23"/>
      <c r="AF302" s="23"/>
      <c r="AG302" s="32"/>
      <c r="AH302" s="410"/>
      <c r="AI302" s="410"/>
      <c r="AJ302" s="30"/>
      <c r="AK302" s="30"/>
      <c r="AL302" s="30"/>
      <c r="AM302" s="30"/>
      <c r="AN302" s="30"/>
      <c r="AO302" s="30"/>
      <c r="AP302" s="30"/>
      <c r="AQ302" s="30"/>
      <c r="AR302" s="30"/>
      <c r="AS302" s="23"/>
      <c r="AT302" s="32"/>
      <c r="AU302" s="356"/>
    </row>
    <row r="303" spans="1:47" s="361" customFormat="1" x14ac:dyDescent="0.25">
      <c r="A303" s="186"/>
      <c r="B303" s="43"/>
      <c r="C303" s="33"/>
      <c r="D303" s="34"/>
      <c r="E303" s="34"/>
      <c r="F303" s="34"/>
      <c r="G303" s="33"/>
      <c r="H303" s="33"/>
      <c r="I303" s="33"/>
      <c r="J303" s="34"/>
      <c r="K303" s="30"/>
      <c r="L303" s="30"/>
      <c r="M303" s="30"/>
      <c r="N303" s="34"/>
      <c r="O303" s="34"/>
      <c r="P303" s="34"/>
      <c r="Q303" s="38"/>
      <c r="R303" s="31"/>
      <c r="S303" s="30"/>
      <c r="T303" s="30"/>
      <c r="U303" s="30"/>
      <c r="V303" s="34"/>
      <c r="W303" s="34"/>
      <c r="X303" s="30"/>
      <c r="Y303" s="30"/>
      <c r="Z303" s="31"/>
      <c r="AA303" s="30"/>
      <c r="AB303" s="30"/>
      <c r="AC303" s="30"/>
      <c r="AD303" s="31"/>
      <c r="AE303" s="23"/>
      <c r="AF303" s="23"/>
      <c r="AG303" s="32"/>
      <c r="AH303" s="410"/>
      <c r="AI303" s="410"/>
      <c r="AJ303" s="30"/>
      <c r="AK303" s="30"/>
      <c r="AL303" s="30"/>
      <c r="AM303" s="30"/>
      <c r="AN303" s="30"/>
      <c r="AO303" s="30"/>
      <c r="AP303" s="30"/>
      <c r="AQ303" s="30"/>
      <c r="AR303" s="30"/>
      <c r="AS303" s="23"/>
      <c r="AT303" s="32"/>
      <c r="AU303" s="356"/>
    </row>
    <row r="304" spans="1:47" s="361" customFormat="1" x14ac:dyDescent="0.25">
      <c r="A304" s="186"/>
      <c r="B304" s="43"/>
      <c r="C304" s="33"/>
      <c r="D304" s="34"/>
      <c r="E304" s="34"/>
      <c r="F304" s="34"/>
      <c r="G304" s="33"/>
      <c r="H304" s="33"/>
      <c r="I304" s="33"/>
      <c r="J304" s="34"/>
      <c r="K304" s="30"/>
      <c r="L304" s="30"/>
      <c r="M304" s="30"/>
      <c r="N304" s="34"/>
      <c r="O304" s="34"/>
      <c r="P304" s="34"/>
      <c r="Q304" s="38"/>
      <c r="R304" s="31"/>
      <c r="S304" s="30"/>
      <c r="T304" s="30"/>
      <c r="U304" s="30"/>
      <c r="V304" s="34"/>
      <c r="W304" s="34"/>
      <c r="X304" s="30"/>
      <c r="Y304" s="30"/>
      <c r="Z304" s="31"/>
      <c r="AA304" s="30"/>
      <c r="AB304" s="30"/>
      <c r="AC304" s="30"/>
      <c r="AD304" s="31"/>
      <c r="AE304" s="23"/>
      <c r="AF304" s="23"/>
      <c r="AG304" s="32"/>
      <c r="AH304" s="410"/>
      <c r="AI304" s="410"/>
      <c r="AJ304" s="30"/>
      <c r="AK304" s="30"/>
      <c r="AL304" s="30"/>
      <c r="AM304" s="30"/>
      <c r="AN304" s="30"/>
      <c r="AO304" s="30"/>
      <c r="AP304" s="30"/>
      <c r="AQ304" s="30"/>
      <c r="AR304" s="30"/>
      <c r="AS304" s="23"/>
      <c r="AT304" s="32"/>
      <c r="AU304" s="356"/>
    </row>
    <row r="305" spans="1:47" s="361" customFormat="1" x14ac:dyDescent="0.25">
      <c r="A305" s="186"/>
      <c r="B305" s="43"/>
      <c r="C305" s="33"/>
      <c r="D305" s="34"/>
      <c r="E305" s="34"/>
      <c r="F305" s="34"/>
      <c r="G305" s="33"/>
      <c r="H305" s="33"/>
      <c r="I305" s="33"/>
      <c r="J305" s="34"/>
      <c r="K305" s="30"/>
      <c r="L305" s="30"/>
      <c r="M305" s="30"/>
      <c r="N305" s="34"/>
      <c r="O305" s="34"/>
      <c r="P305" s="34"/>
      <c r="Q305" s="38"/>
      <c r="R305" s="31"/>
      <c r="S305" s="30"/>
      <c r="T305" s="30"/>
      <c r="U305" s="30"/>
      <c r="V305" s="34"/>
      <c r="W305" s="34"/>
      <c r="X305" s="30"/>
      <c r="Y305" s="30"/>
      <c r="Z305" s="31"/>
      <c r="AA305" s="30"/>
      <c r="AB305" s="30"/>
      <c r="AC305" s="30"/>
      <c r="AD305" s="31"/>
      <c r="AE305" s="23"/>
      <c r="AF305" s="23"/>
      <c r="AG305" s="32"/>
      <c r="AH305" s="410"/>
      <c r="AI305" s="410"/>
      <c r="AJ305" s="30"/>
      <c r="AK305" s="30"/>
      <c r="AL305" s="30"/>
      <c r="AM305" s="30"/>
      <c r="AN305" s="30"/>
      <c r="AO305" s="30"/>
      <c r="AP305" s="30"/>
      <c r="AQ305" s="30"/>
      <c r="AR305" s="30"/>
      <c r="AS305" s="23"/>
      <c r="AT305" s="32"/>
      <c r="AU305" s="356"/>
    </row>
    <row r="306" spans="1:47" s="361" customFormat="1" x14ac:dyDescent="0.25">
      <c r="A306" s="186"/>
      <c r="B306" s="43"/>
      <c r="C306" s="33"/>
      <c r="D306" s="34"/>
      <c r="E306" s="34"/>
      <c r="F306" s="34"/>
      <c r="G306" s="33"/>
      <c r="H306" s="33"/>
      <c r="I306" s="33"/>
      <c r="J306" s="34"/>
      <c r="K306" s="30"/>
      <c r="L306" s="30"/>
      <c r="M306" s="30"/>
      <c r="N306" s="34"/>
      <c r="O306" s="34"/>
      <c r="P306" s="34"/>
      <c r="Q306" s="38"/>
      <c r="R306" s="31"/>
      <c r="S306" s="30"/>
      <c r="T306" s="30"/>
      <c r="U306" s="30"/>
      <c r="V306" s="34"/>
      <c r="W306" s="34"/>
      <c r="X306" s="30"/>
      <c r="Y306" s="30"/>
      <c r="Z306" s="31"/>
      <c r="AA306" s="30"/>
      <c r="AB306" s="30"/>
      <c r="AC306" s="30"/>
      <c r="AD306" s="31"/>
      <c r="AE306" s="23"/>
      <c r="AF306" s="23"/>
      <c r="AG306" s="32"/>
      <c r="AH306" s="410"/>
      <c r="AI306" s="410"/>
      <c r="AJ306" s="30"/>
      <c r="AK306" s="30"/>
      <c r="AL306" s="30"/>
      <c r="AM306" s="30"/>
      <c r="AN306" s="30"/>
      <c r="AO306" s="30"/>
      <c r="AP306" s="30"/>
      <c r="AQ306" s="30"/>
      <c r="AR306" s="30"/>
      <c r="AS306" s="23"/>
      <c r="AT306" s="32"/>
      <c r="AU306" s="356"/>
    </row>
    <row r="307" spans="1:47" s="361" customFormat="1" x14ac:dyDescent="0.25">
      <c r="A307" s="186"/>
      <c r="B307" s="43"/>
      <c r="C307" s="33"/>
      <c r="D307" s="34"/>
      <c r="E307" s="34"/>
      <c r="F307" s="34"/>
      <c r="G307" s="33"/>
      <c r="H307" s="33"/>
      <c r="I307" s="33"/>
      <c r="J307" s="34"/>
      <c r="K307" s="30"/>
      <c r="L307" s="30"/>
      <c r="M307" s="30"/>
      <c r="N307" s="34"/>
      <c r="O307" s="34"/>
      <c r="P307" s="34"/>
      <c r="Q307" s="38"/>
      <c r="R307" s="31"/>
      <c r="S307" s="30"/>
      <c r="T307" s="30"/>
      <c r="U307" s="30"/>
      <c r="V307" s="34"/>
      <c r="W307" s="34"/>
      <c r="X307" s="30"/>
      <c r="Y307" s="30"/>
      <c r="Z307" s="31"/>
      <c r="AA307" s="30"/>
      <c r="AB307" s="30"/>
      <c r="AC307" s="30"/>
      <c r="AD307" s="31"/>
      <c r="AE307" s="23"/>
      <c r="AF307" s="23"/>
      <c r="AG307" s="32"/>
      <c r="AH307" s="410"/>
      <c r="AI307" s="410"/>
      <c r="AJ307" s="30"/>
      <c r="AK307" s="30"/>
      <c r="AL307" s="30"/>
      <c r="AM307" s="30"/>
      <c r="AN307" s="30"/>
      <c r="AO307" s="30"/>
      <c r="AP307" s="30"/>
      <c r="AQ307" s="30"/>
      <c r="AR307" s="30"/>
      <c r="AS307" s="23"/>
      <c r="AT307" s="32"/>
      <c r="AU307" s="356"/>
    </row>
    <row r="308" spans="1:47" s="361" customFormat="1" x14ac:dyDescent="0.25">
      <c r="A308" s="186"/>
      <c r="B308" s="43"/>
      <c r="C308" s="33"/>
      <c r="D308" s="34"/>
      <c r="E308" s="34"/>
      <c r="F308" s="34"/>
      <c r="G308" s="33"/>
      <c r="H308" s="33"/>
      <c r="I308" s="33"/>
      <c r="J308" s="34"/>
      <c r="K308" s="30"/>
      <c r="L308" s="30"/>
      <c r="M308" s="30"/>
      <c r="N308" s="34"/>
      <c r="O308" s="34"/>
      <c r="P308" s="34"/>
      <c r="Q308" s="38"/>
      <c r="R308" s="31"/>
      <c r="S308" s="30"/>
      <c r="T308" s="30"/>
      <c r="U308" s="30"/>
      <c r="V308" s="34"/>
      <c r="W308" s="34"/>
      <c r="X308" s="30"/>
      <c r="Y308" s="30"/>
      <c r="Z308" s="31"/>
      <c r="AA308" s="30"/>
      <c r="AB308" s="30"/>
      <c r="AC308" s="30"/>
      <c r="AD308" s="31"/>
      <c r="AE308" s="23"/>
      <c r="AF308" s="23"/>
      <c r="AG308" s="32"/>
      <c r="AH308" s="410"/>
      <c r="AI308" s="410"/>
      <c r="AJ308" s="30"/>
      <c r="AK308" s="30"/>
      <c r="AL308" s="30"/>
      <c r="AM308" s="30"/>
      <c r="AN308" s="30"/>
      <c r="AO308" s="30"/>
      <c r="AP308" s="30"/>
      <c r="AQ308" s="30"/>
      <c r="AR308" s="30"/>
      <c r="AS308" s="23"/>
      <c r="AT308" s="32"/>
      <c r="AU308" s="356"/>
    </row>
    <row r="309" spans="1:47" s="361" customFormat="1" x14ac:dyDescent="0.25">
      <c r="A309" s="186"/>
      <c r="B309" s="43"/>
      <c r="C309" s="33"/>
      <c r="D309" s="34"/>
      <c r="E309" s="34"/>
      <c r="F309" s="34"/>
      <c r="G309" s="33"/>
      <c r="H309" s="33"/>
      <c r="I309" s="33"/>
      <c r="J309" s="34"/>
      <c r="K309" s="30"/>
      <c r="L309" s="30"/>
      <c r="M309" s="30"/>
      <c r="N309" s="34"/>
      <c r="O309" s="34"/>
      <c r="P309" s="34"/>
      <c r="Q309" s="38"/>
      <c r="R309" s="31"/>
      <c r="S309" s="30"/>
      <c r="T309" s="30"/>
      <c r="U309" s="30"/>
      <c r="V309" s="34"/>
      <c r="W309" s="34"/>
      <c r="X309" s="30"/>
      <c r="Y309" s="30"/>
      <c r="Z309" s="31"/>
      <c r="AA309" s="30"/>
      <c r="AB309" s="30"/>
      <c r="AC309" s="30"/>
      <c r="AD309" s="31"/>
      <c r="AE309" s="23"/>
      <c r="AF309" s="23"/>
      <c r="AG309" s="32"/>
      <c r="AH309" s="410"/>
      <c r="AI309" s="410"/>
      <c r="AJ309" s="30"/>
      <c r="AK309" s="30"/>
      <c r="AL309" s="30"/>
      <c r="AM309" s="30"/>
      <c r="AN309" s="30"/>
      <c r="AO309" s="30"/>
      <c r="AP309" s="30"/>
      <c r="AQ309" s="30"/>
      <c r="AR309" s="30"/>
      <c r="AS309" s="23"/>
      <c r="AT309" s="32"/>
      <c r="AU309" s="356"/>
    </row>
    <row r="310" spans="1:47" s="361" customFormat="1" x14ac:dyDescent="0.25">
      <c r="A310" s="186"/>
      <c r="B310" s="43"/>
      <c r="C310" s="33"/>
      <c r="D310" s="34"/>
      <c r="E310" s="34"/>
      <c r="F310" s="34"/>
      <c r="G310" s="33"/>
      <c r="H310" s="33"/>
      <c r="I310" s="33"/>
      <c r="J310" s="34"/>
      <c r="K310" s="30"/>
      <c r="L310" s="30"/>
      <c r="M310" s="30"/>
      <c r="N310" s="34"/>
      <c r="O310" s="34"/>
      <c r="P310" s="34"/>
      <c r="Q310" s="38"/>
      <c r="R310" s="31"/>
      <c r="S310" s="30"/>
      <c r="T310" s="30"/>
      <c r="U310" s="30"/>
      <c r="V310" s="34"/>
      <c r="W310" s="34"/>
      <c r="X310" s="30"/>
      <c r="Y310" s="30"/>
      <c r="Z310" s="31"/>
      <c r="AA310" s="30"/>
      <c r="AB310" s="30"/>
      <c r="AC310" s="30"/>
      <c r="AD310" s="31"/>
      <c r="AE310" s="23"/>
      <c r="AF310" s="23"/>
      <c r="AG310" s="32"/>
      <c r="AH310" s="410"/>
      <c r="AI310" s="410"/>
      <c r="AJ310" s="30"/>
      <c r="AK310" s="30"/>
      <c r="AL310" s="30"/>
      <c r="AM310" s="30"/>
      <c r="AN310" s="30"/>
      <c r="AO310" s="30"/>
      <c r="AP310" s="30"/>
      <c r="AQ310" s="30"/>
      <c r="AR310" s="30"/>
      <c r="AS310" s="23"/>
      <c r="AT310" s="32"/>
      <c r="AU310" s="356"/>
    </row>
    <row r="311" spans="1:47" s="361" customFormat="1" x14ac:dyDescent="0.25">
      <c r="A311" s="186"/>
      <c r="B311" s="43"/>
      <c r="C311" s="33"/>
      <c r="D311" s="34"/>
      <c r="E311" s="34"/>
      <c r="F311" s="34"/>
      <c r="G311" s="33"/>
      <c r="H311" s="33"/>
      <c r="I311" s="33"/>
      <c r="J311" s="34"/>
      <c r="K311" s="30"/>
      <c r="L311" s="30"/>
      <c r="M311" s="30"/>
      <c r="N311" s="34"/>
      <c r="O311" s="34"/>
      <c r="P311" s="34"/>
      <c r="Q311" s="38"/>
      <c r="R311" s="31"/>
      <c r="S311" s="30"/>
      <c r="T311" s="30"/>
      <c r="U311" s="30"/>
      <c r="V311" s="34"/>
      <c r="W311" s="34"/>
      <c r="X311" s="30"/>
      <c r="Y311" s="30"/>
      <c r="Z311" s="31"/>
      <c r="AA311" s="30"/>
      <c r="AB311" s="30"/>
      <c r="AC311" s="30"/>
      <c r="AD311" s="31"/>
      <c r="AE311" s="23"/>
      <c r="AF311" s="23"/>
      <c r="AG311" s="32"/>
      <c r="AH311" s="410"/>
      <c r="AI311" s="410"/>
      <c r="AJ311" s="30"/>
      <c r="AK311" s="30"/>
      <c r="AL311" s="30"/>
      <c r="AM311" s="30"/>
      <c r="AN311" s="30"/>
      <c r="AO311" s="30"/>
      <c r="AP311" s="30"/>
      <c r="AQ311" s="30"/>
      <c r="AR311" s="30"/>
      <c r="AS311" s="23"/>
      <c r="AT311" s="32"/>
      <c r="AU311" s="356"/>
    </row>
    <row r="312" spans="1:47" s="361" customFormat="1" x14ac:dyDescent="0.25">
      <c r="A312" s="186"/>
      <c r="B312" s="43"/>
      <c r="C312" s="33"/>
      <c r="D312" s="34"/>
      <c r="E312" s="34"/>
      <c r="F312" s="34"/>
      <c r="G312" s="33"/>
      <c r="H312" s="33"/>
      <c r="I312" s="33"/>
      <c r="J312" s="34"/>
      <c r="K312" s="30"/>
      <c r="L312" s="30"/>
      <c r="M312" s="30"/>
      <c r="N312" s="34"/>
      <c r="O312" s="34"/>
      <c r="P312" s="34"/>
      <c r="Q312" s="38"/>
      <c r="R312" s="31"/>
      <c r="S312" s="30"/>
      <c r="T312" s="30"/>
      <c r="U312" s="30"/>
      <c r="V312" s="34"/>
      <c r="W312" s="34"/>
      <c r="X312" s="30"/>
      <c r="Y312" s="30"/>
      <c r="Z312" s="31"/>
      <c r="AA312" s="30"/>
      <c r="AB312" s="30"/>
      <c r="AC312" s="30"/>
      <c r="AD312" s="31"/>
      <c r="AE312" s="23"/>
      <c r="AF312" s="23"/>
      <c r="AG312" s="32"/>
      <c r="AH312" s="410"/>
      <c r="AI312" s="410"/>
      <c r="AJ312" s="30"/>
      <c r="AK312" s="30"/>
      <c r="AL312" s="30"/>
      <c r="AM312" s="30"/>
      <c r="AN312" s="30"/>
      <c r="AO312" s="30"/>
      <c r="AP312" s="30"/>
      <c r="AQ312" s="30"/>
      <c r="AR312" s="30"/>
      <c r="AS312" s="23"/>
      <c r="AT312" s="32"/>
      <c r="AU312" s="356"/>
    </row>
    <row r="313" spans="1:47" s="361" customFormat="1" x14ac:dyDescent="0.25">
      <c r="A313" s="186"/>
      <c r="B313" s="43"/>
      <c r="C313" s="33"/>
      <c r="D313" s="34"/>
      <c r="E313" s="34"/>
      <c r="F313" s="34"/>
      <c r="G313" s="33"/>
      <c r="H313" s="33"/>
      <c r="I313" s="33"/>
      <c r="J313" s="34"/>
      <c r="K313" s="30"/>
      <c r="L313" s="30"/>
      <c r="M313" s="30"/>
      <c r="N313" s="34"/>
      <c r="O313" s="34"/>
      <c r="P313" s="34"/>
      <c r="Q313" s="38"/>
      <c r="R313" s="31"/>
      <c r="S313" s="30"/>
      <c r="T313" s="30"/>
      <c r="U313" s="30"/>
      <c r="V313" s="34"/>
      <c r="W313" s="34"/>
      <c r="X313" s="30"/>
      <c r="Y313" s="30"/>
      <c r="Z313" s="31"/>
      <c r="AA313" s="30"/>
      <c r="AB313" s="30"/>
      <c r="AC313" s="30"/>
      <c r="AD313" s="31"/>
      <c r="AE313" s="23"/>
      <c r="AF313" s="23"/>
      <c r="AG313" s="32"/>
      <c r="AH313" s="410"/>
      <c r="AI313" s="410"/>
      <c r="AJ313" s="30"/>
      <c r="AK313" s="30"/>
      <c r="AL313" s="30"/>
      <c r="AM313" s="30"/>
      <c r="AN313" s="30"/>
      <c r="AO313" s="30"/>
      <c r="AP313" s="30"/>
      <c r="AQ313" s="30"/>
      <c r="AR313" s="30"/>
      <c r="AS313" s="23"/>
      <c r="AT313" s="32"/>
      <c r="AU313" s="356"/>
    </row>
    <row r="314" spans="1:47" s="361" customFormat="1" x14ac:dyDescent="0.25">
      <c r="A314" s="186"/>
      <c r="B314" s="43"/>
      <c r="C314" s="33"/>
      <c r="D314" s="34"/>
      <c r="E314" s="34"/>
      <c r="F314" s="34"/>
      <c r="G314" s="33"/>
      <c r="H314" s="33"/>
      <c r="I314" s="33"/>
      <c r="J314" s="34"/>
      <c r="K314" s="30"/>
      <c r="L314" s="30"/>
      <c r="M314" s="30"/>
      <c r="N314" s="34"/>
      <c r="O314" s="34"/>
      <c r="P314" s="34"/>
      <c r="Q314" s="38"/>
      <c r="R314" s="31"/>
      <c r="S314" s="30"/>
      <c r="T314" s="30"/>
      <c r="U314" s="30"/>
      <c r="V314" s="34"/>
      <c r="W314" s="34"/>
      <c r="X314" s="30"/>
      <c r="Y314" s="30"/>
      <c r="Z314" s="31"/>
      <c r="AA314" s="30"/>
      <c r="AB314" s="30"/>
      <c r="AC314" s="30"/>
      <c r="AD314" s="31"/>
      <c r="AE314" s="23"/>
      <c r="AF314" s="23"/>
      <c r="AG314" s="32"/>
      <c r="AH314" s="410"/>
      <c r="AI314" s="410"/>
      <c r="AJ314" s="30"/>
      <c r="AK314" s="30"/>
      <c r="AL314" s="30"/>
      <c r="AM314" s="30"/>
      <c r="AN314" s="30"/>
      <c r="AO314" s="30"/>
      <c r="AP314" s="30"/>
      <c r="AQ314" s="30"/>
      <c r="AR314" s="30"/>
      <c r="AS314" s="23"/>
      <c r="AT314" s="32"/>
      <c r="AU314" s="356"/>
    </row>
    <row r="315" spans="1:47" s="361" customFormat="1" x14ac:dyDescent="0.25">
      <c r="A315" s="186"/>
      <c r="B315" s="43"/>
      <c r="C315" s="33"/>
      <c r="D315" s="34"/>
      <c r="E315" s="34"/>
      <c r="F315" s="34"/>
      <c r="G315" s="33"/>
      <c r="H315" s="33"/>
      <c r="I315" s="33"/>
      <c r="J315" s="34"/>
      <c r="K315" s="30"/>
      <c r="L315" s="30"/>
      <c r="M315" s="30"/>
      <c r="N315" s="34"/>
      <c r="O315" s="34"/>
      <c r="P315" s="34"/>
      <c r="Q315" s="38"/>
      <c r="R315" s="31"/>
      <c r="S315" s="30"/>
      <c r="T315" s="30"/>
      <c r="U315" s="30"/>
      <c r="V315" s="34"/>
      <c r="W315" s="34"/>
      <c r="X315" s="30"/>
      <c r="Y315" s="30"/>
      <c r="Z315" s="31"/>
      <c r="AA315" s="30"/>
      <c r="AB315" s="30"/>
      <c r="AC315" s="30"/>
      <c r="AD315" s="31"/>
      <c r="AE315" s="23"/>
      <c r="AF315" s="23"/>
      <c r="AG315" s="32"/>
      <c r="AH315" s="410"/>
      <c r="AI315" s="410"/>
      <c r="AJ315" s="30"/>
      <c r="AK315" s="30"/>
      <c r="AL315" s="30"/>
      <c r="AM315" s="30"/>
      <c r="AN315" s="30"/>
      <c r="AO315" s="30"/>
      <c r="AP315" s="30"/>
      <c r="AQ315" s="30"/>
      <c r="AR315" s="30"/>
      <c r="AS315" s="23"/>
      <c r="AT315" s="32"/>
      <c r="AU315" s="356"/>
    </row>
    <row r="316" spans="1:47" s="361" customFormat="1" x14ac:dyDescent="0.25">
      <c r="A316" s="186"/>
      <c r="B316" s="43"/>
      <c r="C316" s="33"/>
      <c r="D316" s="34"/>
      <c r="E316" s="34"/>
      <c r="F316" s="34"/>
      <c r="G316" s="33"/>
      <c r="H316" s="33"/>
      <c r="I316" s="33"/>
      <c r="J316" s="34"/>
      <c r="K316" s="30"/>
      <c r="L316" s="30"/>
      <c r="M316" s="30"/>
      <c r="N316" s="34"/>
      <c r="O316" s="34"/>
      <c r="P316" s="34"/>
      <c r="Q316" s="38"/>
      <c r="R316" s="31"/>
      <c r="S316" s="30"/>
      <c r="T316" s="30"/>
      <c r="U316" s="30"/>
      <c r="V316" s="34"/>
      <c r="W316" s="34"/>
      <c r="X316" s="30"/>
      <c r="Y316" s="30"/>
      <c r="Z316" s="31"/>
      <c r="AA316" s="30"/>
      <c r="AB316" s="30"/>
      <c r="AC316" s="30"/>
      <c r="AD316" s="31"/>
      <c r="AE316" s="23"/>
      <c r="AF316" s="23"/>
      <c r="AG316" s="32"/>
      <c r="AH316" s="410"/>
      <c r="AI316" s="410"/>
      <c r="AJ316" s="30"/>
      <c r="AK316" s="30"/>
      <c r="AL316" s="30"/>
      <c r="AM316" s="30"/>
      <c r="AN316" s="30"/>
      <c r="AO316" s="30"/>
      <c r="AP316" s="30"/>
      <c r="AQ316" s="30"/>
      <c r="AR316" s="30"/>
      <c r="AS316" s="23"/>
      <c r="AT316" s="32"/>
      <c r="AU316" s="356"/>
    </row>
    <row r="317" spans="1:47" s="361" customFormat="1" x14ac:dyDescent="0.25">
      <c r="A317" s="186"/>
      <c r="B317" s="43"/>
      <c r="C317" s="33"/>
      <c r="D317" s="34"/>
      <c r="E317" s="34"/>
      <c r="F317" s="34"/>
      <c r="G317" s="33"/>
      <c r="H317" s="33"/>
      <c r="I317" s="33"/>
      <c r="J317" s="34"/>
      <c r="K317" s="30"/>
      <c r="L317" s="30"/>
      <c r="M317" s="30"/>
      <c r="N317" s="34"/>
      <c r="O317" s="34"/>
      <c r="P317" s="34"/>
      <c r="Q317" s="38"/>
      <c r="R317" s="31"/>
      <c r="S317" s="30"/>
      <c r="T317" s="30"/>
      <c r="U317" s="30"/>
      <c r="V317" s="34"/>
      <c r="W317" s="34"/>
      <c r="X317" s="30"/>
      <c r="Y317" s="30"/>
      <c r="Z317" s="31"/>
      <c r="AA317" s="30"/>
      <c r="AB317" s="30"/>
      <c r="AC317" s="30"/>
      <c r="AD317" s="31"/>
      <c r="AE317" s="23"/>
      <c r="AF317" s="23"/>
      <c r="AG317" s="32"/>
      <c r="AH317" s="410"/>
      <c r="AI317" s="410"/>
      <c r="AJ317" s="30"/>
      <c r="AK317" s="30"/>
      <c r="AL317" s="30"/>
      <c r="AM317" s="30"/>
      <c r="AN317" s="30"/>
      <c r="AO317" s="30"/>
      <c r="AP317" s="30"/>
      <c r="AQ317" s="30"/>
      <c r="AR317" s="30"/>
      <c r="AS317" s="23"/>
      <c r="AT317" s="32"/>
      <c r="AU317" s="356"/>
    </row>
    <row r="318" spans="1:47" s="361" customFormat="1" x14ac:dyDescent="0.25">
      <c r="A318" s="186"/>
      <c r="B318" s="43"/>
      <c r="C318" s="33"/>
      <c r="D318" s="34"/>
      <c r="E318" s="34"/>
      <c r="F318" s="34"/>
      <c r="G318" s="33"/>
      <c r="H318" s="33"/>
      <c r="I318" s="33"/>
      <c r="J318" s="34"/>
      <c r="K318" s="30"/>
      <c r="L318" s="30"/>
      <c r="M318" s="30"/>
      <c r="N318" s="34"/>
      <c r="O318" s="34"/>
      <c r="P318" s="34"/>
      <c r="Q318" s="38"/>
      <c r="R318" s="31"/>
      <c r="S318" s="30"/>
      <c r="T318" s="30"/>
      <c r="U318" s="30"/>
      <c r="V318" s="34"/>
      <c r="W318" s="34"/>
      <c r="X318" s="30"/>
      <c r="Y318" s="30"/>
      <c r="Z318" s="31"/>
      <c r="AA318" s="30"/>
      <c r="AB318" s="30"/>
      <c r="AC318" s="30"/>
      <c r="AD318" s="31"/>
      <c r="AE318" s="23"/>
      <c r="AF318" s="23"/>
      <c r="AG318" s="32"/>
      <c r="AH318" s="410"/>
      <c r="AI318" s="410"/>
      <c r="AJ318" s="30"/>
      <c r="AK318" s="30"/>
      <c r="AL318" s="30"/>
      <c r="AM318" s="30"/>
      <c r="AN318" s="30"/>
      <c r="AO318" s="30"/>
      <c r="AP318" s="30"/>
      <c r="AQ318" s="30"/>
      <c r="AR318" s="30"/>
      <c r="AS318" s="23"/>
      <c r="AT318" s="32"/>
      <c r="AU318" s="356"/>
    </row>
    <row r="319" spans="1:47" s="361" customFormat="1" x14ac:dyDescent="0.25">
      <c r="A319" s="186"/>
      <c r="B319" s="43"/>
      <c r="C319" s="33"/>
      <c r="D319" s="34"/>
      <c r="E319" s="34"/>
      <c r="F319" s="34"/>
      <c r="G319" s="33"/>
      <c r="H319" s="33"/>
      <c r="I319" s="33"/>
      <c r="J319" s="34"/>
      <c r="K319" s="30"/>
      <c r="L319" s="30"/>
      <c r="M319" s="30"/>
      <c r="N319" s="34"/>
      <c r="O319" s="34"/>
      <c r="P319" s="34"/>
      <c r="Q319" s="38"/>
      <c r="R319" s="31"/>
      <c r="S319" s="30"/>
      <c r="T319" s="30"/>
      <c r="U319" s="30"/>
      <c r="V319" s="34"/>
      <c r="W319" s="34"/>
      <c r="X319" s="30"/>
      <c r="Y319" s="30"/>
      <c r="Z319" s="31"/>
      <c r="AA319" s="30"/>
      <c r="AB319" s="30"/>
      <c r="AC319" s="30"/>
      <c r="AD319" s="31"/>
      <c r="AE319" s="23"/>
      <c r="AF319" s="23"/>
      <c r="AG319" s="32"/>
      <c r="AH319" s="410"/>
      <c r="AI319" s="410"/>
      <c r="AJ319" s="30"/>
      <c r="AK319" s="30"/>
      <c r="AL319" s="30"/>
      <c r="AM319" s="30"/>
      <c r="AN319" s="30"/>
      <c r="AO319" s="30"/>
      <c r="AP319" s="30"/>
      <c r="AQ319" s="30"/>
      <c r="AR319" s="30"/>
      <c r="AS319" s="23"/>
      <c r="AT319" s="32"/>
      <c r="AU319" s="356"/>
    </row>
    <row r="320" spans="1:47" s="361" customFormat="1" x14ac:dyDescent="0.25">
      <c r="A320" s="186"/>
      <c r="B320" s="43"/>
      <c r="C320" s="33"/>
      <c r="D320" s="34"/>
      <c r="E320" s="34"/>
      <c r="F320" s="34"/>
      <c r="G320" s="33"/>
      <c r="H320" s="33"/>
      <c r="I320" s="33"/>
      <c r="J320" s="34"/>
      <c r="K320" s="30"/>
      <c r="L320" s="30"/>
      <c r="M320" s="30"/>
      <c r="N320" s="34"/>
      <c r="O320" s="34"/>
      <c r="P320" s="34"/>
      <c r="Q320" s="38"/>
      <c r="R320" s="31"/>
      <c r="S320" s="30"/>
      <c r="T320" s="30"/>
      <c r="U320" s="30"/>
      <c r="V320" s="34"/>
      <c r="W320" s="34"/>
      <c r="X320" s="30"/>
      <c r="Y320" s="30"/>
      <c r="Z320" s="31"/>
      <c r="AA320" s="30"/>
      <c r="AB320" s="30"/>
      <c r="AC320" s="30"/>
      <c r="AD320" s="31"/>
      <c r="AE320" s="23"/>
      <c r="AF320" s="23"/>
      <c r="AG320" s="32"/>
      <c r="AH320" s="410"/>
      <c r="AI320" s="410"/>
      <c r="AJ320" s="30"/>
      <c r="AK320" s="30"/>
      <c r="AL320" s="30"/>
      <c r="AM320" s="30"/>
      <c r="AN320" s="30"/>
      <c r="AO320" s="30"/>
      <c r="AP320" s="30"/>
      <c r="AQ320" s="30"/>
      <c r="AR320" s="30"/>
      <c r="AS320" s="23"/>
      <c r="AT320" s="32"/>
      <c r="AU320" s="356"/>
    </row>
    <row r="321" spans="1:47" s="361" customFormat="1" x14ac:dyDescent="0.25">
      <c r="A321" s="186"/>
      <c r="B321" s="43"/>
      <c r="C321" s="33"/>
      <c r="D321" s="34"/>
      <c r="E321" s="34"/>
      <c r="F321" s="34"/>
      <c r="G321" s="33"/>
      <c r="H321" s="33"/>
      <c r="I321" s="33"/>
      <c r="J321" s="34"/>
      <c r="K321" s="30"/>
      <c r="L321" s="30"/>
      <c r="M321" s="30"/>
      <c r="N321" s="34"/>
      <c r="O321" s="34"/>
      <c r="P321" s="34"/>
      <c r="Q321" s="38"/>
      <c r="R321" s="31"/>
      <c r="S321" s="30"/>
      <c r="T321" s="30"/>
      <c r="U321" s="30"/>
      <c r="V321" s="34"/>
      <c r="W321" s="34"/>
      <c r="X321" s="30"/>
      <c r="Y321" s="30"/>
      <c r="Z321" s="31"/>
      <c r="AA321" s="30"/>
      <c r="AB321" s="30"/>
      <c r="AC321" s="30"/>
      <c r="AD321" s="31"/>
      <c r="AE321" s="23"/>
      <c r="AF321" s="23"/>
      <c r="AG321" s="32"/>
      <c r="AH321" s="410"/>
      <c r="AI321" s="410"/>
      <c r="AJ321" s="30"/>
      <c r="AK321" s="30"/>
      <c r="AL321" s="30"/>
      <c r="AM321" s="30"/>
      <c r="AN321" s="30"/>
      <c r="AO321" s="30"/>
      <c r="AP321" s="30"/>
      <c r="AQ321" s="30"/>
      <c r="AR321" s="30"/>
      <c r="AS321" s="23"/>
      <c r="AT321" s="32"/>
      <c r="AU321" s="356"/>
    </row>
    <row r="322" spans="1:47" s="361" customFormat="1" x14ac:dyDescent="0.25">
      <c r="A322" s="186"/>
      <c r="B322" s="43"/>
      <c r="C322" s="33"/>
      <c r="D322" s="34"/>
      <c r="E322" s="34"/>
      <c r="F322" s="34"/>
      <c r="G322" s="33"/>
      <c r="H322" s="33"/>
      <c r="I322" s="33"/>
      <c r="J322" s="34"/>
      <c r="K322" s="30"/>
      <c r="L322" s="30"/>
      <c r="M322" s="30"/>
      <c r="N322" s="34"/>
      <c r="O322" s="34"/>
      <c r="P322" s="34"/>
      <c r="Q322" s="38"/>
      <c r="R322" s="31"/>
      <c r="S322" s="30"/>
      <c r="T322" s="30"/>
      <c r="U322" s="30"/>
      <c r="V322" s="34"/>
      <c r="W322" s="34"/>
      <c r="X322" s="30"/>
      <c r="Y322" s="30"/>
      <c r="Z322" s="31"/>
      <c r="AA322" s="30"/>
      <c r="AB322" s="30"/>
      <c r="AC322" s="30"/>
      <c r="AD322" s="31"/>
      <c r="AE322" s="23"/>
      <c r="AF322" s="23"/>
      <c r="AG322" s="32"/>
      <c r="AH322" s="410"/>
      <c r="AI322" s="410"/>
      <c r="AJ322" s="30"/>
      <c r="AK322" s="30"/>
      <c r="AL322" s="30"/>
      <c r="AM322" s="30"/>
      <c r="AN322" s="30"/>
      <c r="AO322" s="30"/>
      <c r="AP322" s="30"/>
      <c r="AQ322" s="30"/>
      <c r="AR322" s="30"/>
      <c r="AS322" s="23"/>
      <c r="AT322" s="32"/>
      <c r="AU322" s="356"/>
    </row>
    <row r="323" spans="1:47" s="361" customFormat="1" x14ac:dyDescent="0.25">
      <c r="A323" s="186"/>
      <c r="B323" s="43"/>
      <c r="C323" s="33"/>
      <c r="D323" s="34"/>
      <c r="E323" s="34"/>
      <c r="F323" s="34"/>
      <c r="G323" s="33"/>
      <c r="H323" s="33"/>
      <c r="I323" s="33"/>
      <c r="J323" s="34"/>
      <c r="K323" s="30"/>
      <c r="L323" s="30"/>
      <c r="M323" s="30"/>
      <c r="N323" s="34"/>
      <c r="O323" s="34"/>
      <c r="P323" s="34"/>
      <c r="Q323" s="38"/>
      <c r="R323" s="31"/>
      <c r="S323" s="30"/>
      <c r="T323" s="30"/>
      <c r="U323" s="30"/>
      <c r="V323" s="34"/>
      <c r="W323" s="34"/>
      <c r="X323" s="30"/>
      <c r="Y323" s="30"/>
      <c r="Z323" s="31"/>
      <c r="AA323" s="30"/>
      <c r="AB323" s="30"/>
      <c r="AC323" s="30"/>
      <c r="AD323" s="31"/>
      <c r="AE323" s="23"/>
      <c r="AF323" s="23"/>
      <c r="AG323" s="32"/>
      <c r="AH323" s="410"/>
      <c r="AI323" s="410"/>
      <c r="AJ323" s="30"/>
      <c r="AK323" s="30"/>
      <c r="AL323" s="30"/>
      <c r="AM323" s="30"/>
      <c r="AN323" s="30"/>
      <c r="AO323" s="30"/>
      <c r="AP323" s="30"/>
      <c r="AQ323" s="30"/>
      <c r="AR323" s="30"/>
      <c r="AS323" s="23"/>
      <c r="AT323" s="32"/>
      <c r="AU323" s="356"/>
    </row>
    <row r="324" spans="1:47" s="361" customFormat="1" x14ac:dyDescent="0.25">
      <c r="A324" s="186"/>
      <c r="B324" s="43"/>
      <c r="C324" s="33"/>
      <c r="D324" s="34"/>
      <c r="E324" s="34"/>
      <c r="F324" s="34"/>
      <c r="G324" s="33"/>
      <c r="H324" s="33"/>
      <c r="I324" s="33"/>
      <c r="J324" s="34"/>
      <c r="K324" s="30"/>
      <c r="L324" s="30"/>
      <c r="M324" s="30"/>
      <c r="N324" s="34"/>
      <c r="O324" s="34"/>
      <c r="P324" s="34"/>
      <c r="Q324" s="38"/>
      <c r="R324" s="31"/>
      <c r="S324" s="30"/>
      <c r="T324" s="30"/>
      <c r="U324" s="30"/>
      <c r="V324" s="34"/>
      <c r="W324" s="34"/>
      <c r="X324" s="30"/>
      <c r="Y324" s="30"/>
      <c r="Z324" s="31"/>
      <c r="AA324" s="30"/>
      <c r="AB324" s="30"/>
      <c r="AC324" s="30"/>
      <c r="AD324" s="31"/>
      <c r="AE324" s="23"/>
      <c r="AF324" s="23"/>
      <c r="AG324" s="32"/>
      <c r="AH324" s="410"/>
      <c r="AI324" s="410"/>
      <c r="AJ324" s="30"/>
      <c r="AK324" s="30"/>
      <c r="AL324" s="30"/>
      <c r="AM324" s="30"/>
      <c r="AN324" s="30"/>
      <c r="AO324" s="30"/>
      <c r="AP324" s="30"/>
      <c r="AQ324" s="30"/>
      <c r="AR324" s="30"/>
      <c r="AS324" s="23"/>
      <c r="AT324" s="32"/>
      <c r="AU324" s="356"/>
    </row>
    <row r="325" spans="1:47" s="361" customFormat="1" x14ac:dyDescent="0.25">
      <c r="A325" s="186"/>
      <c r="B325" s="43"/>
      <c r="C325" s="33"/>
      <c r="D325" s="34"/>
      <c r="E325" s="34"/>
      <c r="F325" s="34"/>
      <c r="G325" s="33"/>
      <c r="H325" s="33"/>
      <c r="I325" s="33"/>
      <c r="J325" s="34"/>
      <c r="K325" s="30"/>
      <c r="L325" s="30"/>
      <c r="M325" s="30"/>
      <c r="N325" s="34"/>
      <c r="O325" s="34"/>
      <c r="P325" s="34"/>
      <c r="Q325" s="38"/>
      <c r="R325" s="31"/>
      <c r="S325" s="30"/>
      <c r="T325" s="30"/>
      <c r="U325" s="30"/>
      <c r="V325" s="34"/>
      <c r="W325" s="34"/>
      <c r="X325" s="30"/>
      <c r="Y325" s="30"/>
      <c r="Z325" s="31"/>
      <c r="AA325" s="30"/>
      <c r="AB325" s="30"/>
      <c r="AC325" s="30"/>
      <c r="AD325" s="31"/>
      <c r="AE325" s="23"/>
      <c r="AF325" s="23"/>
      <c r="AG325" s="32"/>
      <c r="AH325" s="410"/>
      <c r="AI325" s="410"/>
      <c r="AJ325" s="30"/>
      <c r="AK325" s="30"/>
      <c r="AL325" s="30"/>
      <c r="AM325" s="30"/>
      <c r="AN325" s="30"/>
      <c r="AO325" s="30"/>
      <c r="AP325" s="30"/>
      <c r="AQ325" s="30"/>
      <c r="AR325" s="30"/>
      <c r="AS325" s="23"/>
      <c r="AT325" s="32"/>
      <c r="AU325" s="356"/>
    </row>
    <row r="326" spans="1:47" s="361" customFormat="1" x14ac:dyDescent="0.25">
      <c r="A326" s="186"/>
      <c r="B326" s="43"/>
      <c r="C326" s="33"/>
      <c r="D326" s="34"/>
      <c r="E326" s="34"/>
      <c r="F326" s="34"/>
      <c r="G326" s="33"/>
      <c r="H326" s="33"/>
      <c r="I326" s="33"/>
      <c r="J326" s="34"/>
      <c r="K326" s="30"/>
      <c r="L326" s="30"/>
      <c r="M326" s="30"/>
      <c r="N326" s="34"/>
      <c r="O326" s="34"/>
      <c r="P326" s="34"/>
      <c r="Q326" s="38"/>
      <c r="R326" s="31"/>
      <c r="S326" s="30"/>
      <c r="T326" s="30"/>
      <c r="U326" s="30"/>
      <c r="V326" s="34"/>
      <c r="W326" s="34"/>
      <c r="X326" s="30"/>
      <c r="Y326" s="30"/>
      <c r="Z326" s="31"/>
      <c r="AA326" s="30"/>
      <c r="AB326" s="30"/>
      <c r="AC326" s="30"/>
      <c r="AD326" s="31"/>
      <c r="AE326" s="23"/>
      <c r="AF326" s="23"/>
      <c r="AG326" s="32"/>
      <c r="AH326" s="410"/>
      <c r="AI326" s="410"/>
      <c r="AJ326" s="30"/>
      <c r="AK326" s="30"/>
      <c r="AL326" s="30"/>
      <c r="AM326" s="30"/>
      <c r="AN326" s="30"/>
      <c r="AO326" s="30"/>
      <c r="AP326" s="30"/>
      <c r="AQ326" s="30"/>
      <c r="AR326" s="30"/>
      <c r="AS326" s="23"/>
      <c r="AT326" s="32"/>
      <c r="AU326" s="356"/>
    </row>
    <row r="327" spans="1:47" s="361" customFormat="1" x14ac:dyDescent="0.25">
      <c r="A327" s="186"/>
      <c r="B327" s="43"/>
      <c r="C327" s="33"/>
      <c r="D327" s="34"/>
      <c r="E327" s="34"/>
      <c r="F327" s="34"/>
      <c r="G327" s="33"/>
      <c r="H327" s="33"/>
      <c r="I327" s="33"/>
      <c r="J327" s="34"/>
      <c r="K327" s="30"/>
      <c r="L327" s="30"/>
      <c r="M327" s="30"/>
      <c r="N327" s="34"/>
      <c r="O327" s="34"/>
      <c r="P327" s="34"/>
      <c r="Q327" s="38"/>
      <c r="R327" s="31"/>
      <c r="S327" s="30"/>
      <c r="T327" s="30"/>
      <c r="U327" s="30"/>
      <c r="V327" s="34"/>
      <c r="W327" s="34"/>
      <c r="X327" s="30"/>
      <c r="Y327" s="30"/>
      <c r="Z327" s="31"/>
      <c r="AA327" s="30"/>
      <c r="AB327" s="30"/>
      <c r="AC327" s="30"/>
      <c r="AD327" s="31"/>
      <c r="AE327" s="23"/>
      <c r="AF327" s="23"/>
      <c r="AG327" s="32"/>
      <c r="AH327" s="410"/>
      <c r="AI327" s="410"/>
      <c r="AJ327" s="30"/>
      <c r="AK327" s="30"/>
      <c r="AL327" s="30"/>
      <c r="AM327" s="30"/>
      <c r="AN327" s="30"/>
      <c r="AO327" s="30"/>
      <c r="AP327" s="30"/>
      <c r="AQ327" s="30"/>
      <c r="AR327" s="30"/>
      <c r="AS327" s="23"/>
      <c r="AT327" s="32"/>
      <c r="AU327" s="356"/>
    </row>
    <row r="328" spans="1:47" s="361" customFormat="1" x14ac:dyDescent="0.25">
      <c r="A328" s="186"/>
      <c r="B328" s="43"/>
      <c r="C328" s="33"/>
      <c r="D328" s="34"/>
      <c r="E328" s="34"/>
      <c r="F328" s="34"/>
      <c r="G328" s="33"/>
      <c r="H328" s="33"/>
      <c r="I328" s="33"/>
      <c r="J328" s="34"/>
      <c r="K328" s="30"/>
      <c r="L328" s="30"/>
      <c r="M328" s="30"/>
      <c r="N328" s="34"/>
      <c r="O328" s="34"/>
      <c r="P328" s="34"/>
      <c r="Q328" s="38"/>
      <c r="R328" s="31"/>
      <c r="S328" s="30"/>
      <c r="T328" s="30"/>
      <c r="U328" s="30"/>
      <c r="V328" s="34"/>
      <c r="W328" s="34"/>
      <c r="X328" s="30"/>
      <c r="Y328" s="30"/>
      <c r="Z328" s="31"/>
      <c r="AA328" s="30"/>
      <c r="AB328" s="30"/>
      <c r="AC328" s="30"/>
      <c r="AD328" s="31"/>
      <c r="AE328" s="23"/>
      <c r="AF328" s="23"/>
      <c r="AG328" s="32"/>
      <c r="AH328" s="410"/>
      <c r="AI328" s="410"/>
      <c r="AJ328" s="30"/>
      <c r="AK328" s="30"/>
      <c r="AL328" s="30"/>
      <c r="AM328" s="30"/>
      <c r="AN328" s="30"/>
      <c r="AO328" s="30"/>
      <c r="AP328" s="30"/>
      <c r="AQ328" s="30"/>
      <c r="AR328" s="30"/>
      <c r="AS328" s="23"/>
      <c r="AT328" s="32"/>
      <c r="AU328" s="356"/>
    </row>
    <row r="329" spans="1:47" s="361" customFormat="1" x14ac:dyDescent="0.25">
      <c r="A329" s="186"/>
      <c r="B329" s="43"/>
      <c r="C329" s="33"/>
      <c r="D329" s="34"/>
      <c r="E329" s="34"/>
      <c r="F329" s="34"/>
      <c r="G329" s="33"/>
      <c r="H329" s="33"/>
      <c r="I329" s="33"/>
      <c r="J329" s="34"/>
      <c r="K329" s="30"/>
      <c r="L329" s="30"/>
      <c r="M329" s="30"/>
      <c r="N329" s="34"/>
      <c r="O329" s="34"/>
      <c r="P329" s="34"/>
      <c r="Q329" s="38"/>
      <c r="R329" s="31"/>
      <c r="S329" s="30"/>
      <c r="T329" s="30"/>
      <c r="U329" s="30"/>
      <c r="V329" s="34"/>
      <c r="W329" s="34"/>
      <c r="X329" s="30"/>
      <c r="Y329" s="30"/>
      <c r="Z329" s="31"/>
      <c r="AA329" s="30"/>
      <c r="AB329" s="30"/>
      <c r="AC329" s="30"/>
      <c r="AD329" s="31"/>
      <c r="AE329" s="23"/>
      <c r="AF329" s="23"/>
      <c r="AG329" s="32"/>
      <c r="AH329" s="410"/>
      <c r="AI329" s="410"/>
      <c r="AJ329" s="30"/>
      <c r="AK329" s="30"/>
      <c r="AL329" s="30"/>
      <c r="AM329" s="30"/>
      <c r="AN329" s="30"/>
      <c r="AO329" s="30"/>
      <c r="AP329" s="30"/>
      <c r="AQ329" s="30"/>
      <c r="AR329" s="30"/>
      <c r="AS329" s="23"/>
      <c r="AT329" s="32"/>
      <c r="AU329" s="356"/>
    </row>
    <row r="330" spans="1:47" s="361" customFormat="1" x14ac:dyDescent="0.25">
      <c r="A330" s="186"/>
      <c r="B330" s="43"/>
      <c r="C330" s="33"/>
      <c r="D330" s="34"/>
      <c r="E330" s="34"/>
      <c r="F330" s="34"/>
      <c r="G330" s="33"/>
      <c r="H330" s="33"/>
      <c r="I330" s="33"/>
      <c r="J330" s="34"/>
      <c r="K330" s="30"/>
      <c r="L330" s="30"/>
      <c r="M330" s="30"/>
      <c r="N330" s="34"/>
      <c r="O330" s="34"/>
      <c r="P330" s="34"/>
      <c r="Q330" s="38"/>
      <c r="R330" s="31"/>
      <c r="S330" s="30"/>
      <c r="T330" s="30"/>
      <c r="U330" s="30"/>
      <c r="V330" s="34"/>
      <c r="W330" s="34"/>
      <c r="X330" s="30"/>
      <c r="Y330" s="30"/>
      <c r="Z330" s="31"/>
      <c r="AA330" s="30"/>
      <c r="AB330" s="30"/>
      <c r="AC330" s="30"/>
      <c r="AD330" s="31"/>
      <c r="AE330" s="23"/>
      <c r="AF330" s="23"/>
      <c r="AG330" s="32"/>
      <c r="AH330" s="410"/>
      <c r="AI330" s="410"/>
      <c r="AJ330" s="30"/>
      <c r="AK330" s="30"/>
      <c r="AL330" s="30"/>
      <c r="AM330" s="30"/>
      <c r="AN330" s="30"/>
      <c r="AO330" s="30"/>
      <c r="AP330" s="30"/>
      <c r="AQ330" s="30"/>
      <c r="AR330" s="30"/>
      <c r="AS330" s="23"/>
      <c r="AT330" s="32"/>
      <c r="AU330" s="356"/>
    </row>
    <row r="331" spans="1:47" s="361" customFormat="1" x14ac:dyDescent="0.25">
      <c r="A331" s="186"/>
      <c r="B331" s="43"/>
      <c r="C331" s="33"/>
      <c r="D331" s="34"/>
      <c r="E331" s="34"/>
      <c r="F331" s="34"/>
      <c r="G331" s="33"/>
      <c r="H331" s="33"/>
      <c r="I331" s="33"/>
      <c r="J331" s="34"/>
      <c r="K331" s="30"/>
      <c r="L331" s="30"/>
      <c r="M331" s="30"/>
      <c r="N331" s="34"/>
      <c r="O331" s="34"/>
      <c r="P331" s="34"/>
      <c r="Q331" s="38"/>
      <c r="R331" s="31"/>
      <c r="S331" s="30"/>
      <c r="T331" s="30"/>
      <c r="U331" s="30"/>
      <c r="V331" s="34"/>
      <c r="W331" s="34"/>
      <c r="X331" s="30"/>
      <c r="Y331" s="30"/>
      <c r="Z331" s="31"/>
      <c r="AA331" s="30"/>
      <c r="AB331" s="30"/>
      <c r="AC331" s="30"/>
      <c r="AD331" s="31"/>
      <c r="AE331" s="23"/>
      <c r="AF331" s="23"/>
      <c r="AG331" s="32"/>
      <c r="AH331" s="410"/>
      <c r="AI331" s="410"/>
      <c r="AJ331" s="30"/>
      <c r="AK331" s="30"/>
      <c r="AL331" s="30"/>
      <c r="AM331" s="30"/>
      <c r="AN331" s="30"/>
      <c r="AO331" s="30"/>
      <c r="AP331" s="30"/>
      <c r="AQ331" s="30"/>
      <c r="AR331" s="30"/>
      <c r="AS331" s="23"/>
      <c r="AT331" s="32"/>
      <c r="AU331" s="356"/>
    </row>
    <row r="332" spans="1:47" s="361" customFormat="1" x14ac:dyDescent="0.25">
      <c r="A332" s="186"/>
      <c r="B332" s="43"/>
      <c r="C332" s="33"/>
      <c r="D332" s="34"/>
      <c r="E332" s="34"/>
      <c r="F332" s="34"/>
      <c r="G332" s="33"/>
      <c r="H332" s="33"/>
      <c r="I332" s="33"/>
      <c r="J332" s="34"/>
      <c r="K332" s="30"/>
      <c r="L332" s="30"/>
      <c r="M332" s="30"/>
      <c r="N332" s="34"/>
      <c r="O332" s="34"/>
      <c r="P332" s="34"/>
      <c r="Q332" s="38"/>
      <c r="R332" s="31"/>
      <c r="S332" s="30"/>
      <c r="T332" s="30"/>
      <c r="U332" s="30"/>
      <c r="V332" s="34"/>
      <c r="W332" s="34"/>
      <c r="X332" s="30"/>
      <c r="Y332" s="30"/>
      <c r="Z332" s="31"/>
      <c r="AA332" s="30"/>
      <c r="AB332" s="30"/>
      <c r="AC332" s="30"/>
      <c r="AD332" s="31"/>
      <c r="AE332" s="23"/>
      <c r="AF332" s="23"/>
      <c r="AG332" s="32"/>
      <c r="AH332" s="410"/>
      <c r="AI332" s="410"/>
      <c r="AJ332" s="30"/>
      <c r="AK332" s="30"/>
      <c r="AL332" s="30"/>
      <c r="AM332" s="30"/>
      <c r="AN332" s="30"/>
      <c r="AO332" s="30"/>
      <c r="AP332" s="30"/>
      <c r="AQ332" s="30"/>
      <c r="AR332" s="30"/>
      <c r="AS332" s="23"/>
      <c r="AT332" s="32"/>
      <c r="AU332" s="356"/>
    </row>
    <row r="333" spans="1:47" s="361" customFormat="1" x14ac:dyDescent="0.25">
      <c r="A333" s="186"/>
      <c r="B333" s="43"/>
      <c r="C333" s="33"/>
      <c r="D333" s="34"/>
      <c r="E333" s="34"/>
      <c r="F333" s="34"/>
      <c r="G333" s="33"/>
      <c r="H333" s="33"/>
      <c r="I333" s="33"/>
      <c r="J333" s="34"/>
      <c r="K333" s="30"/>
      <c r="L333" s="30"/>
      <c r="M333" s="30"/>
      <c r="N333" s="34"/>
      <c r="O333" s="34"/>
      <c r="P333" s="34"/>
      <c r="Q333" s="38"/>
      <c r="R333" s="31"/>
      <c r="S333" s="30"/>
      <c r="T333" s="30"/>
      <c r="U333" s="30"/>
      <c r="V333" s="34"/>
      <c r="W333" s="34"/>
      <c r="X333" s="30"/>
      <c r="Y333" s="30"/>
      <c r="Z333" s="31"/>
      <c r="AA333" s="30"/>
      <c r="AB333" s="30"/>
      <c r="AC333" s="30"/>
      <c r="AD333" s="31"/>
      <c r="AE333" s="23"/>
      <c r="AF333" s="23"/>
      <c r="AG333" s="32"/>
      <c r="AH333" s="410"/>
      <c r="AI333" s="410"/>
      <c r="AJ333" s="30"/>
      <c r="AK333" s="30"/>
      <c r="AL333" s="30"/>
      <c r="AM333" s="30"/>
      <c r="AN333" s="30"/>
      <c r="AO333" s="30"/>
      <c r="AP333" s="30"/>
      <c r="AQ333" s="30"/>
      <c r="AR333" s="30"/>
      <c r="AS333" s="23"/>
      <c r="AT333" s="32"/>
      <c r="AU333" s="356"/>
    </row>
    <row r="334" spans="1:47" s="361" customFormat="1" x14ac:dyDescent="0.25">
      <c r="A334" s="186"/>
      <c r="B334" s="43"/>
      <c r="C334" s="33"/>
      <c r="D334" s="34"/>
      <c r="E334" s="34"/>
      <c r="F334" s="34"/>
      <c r="G334" s="33"/>
      <c r="H334" s="33"/>
      <c r="I334" s="33"/>
      <c r="J334" s="34"/>
      <c r="K334" s="30"/>
      <c r="L334" s="30"/>
      <c r="M334" s="30"/>
      <c r="N334" s="34"/>
      <c r="O334" s="34"/>
      <c r="P334" s="34"/>
      <c r="Q334" s="38"/>
      <c r="R334" s="31"/>
      <c r="S334" s="30"/>
      <c r="T334" s="30"/>
      <c r="U334" s="30"/>
      <c r="V334" s="34"/>
      <c r="W334" s="34"/>
      <c r="X334" s="30"/>
      <c r="Y334" s="30"/>
      <c r="Z334" s="31"/>
      <c r="AA334" s="30"/>
      <c r="AB334" s="30"/>
      <c r="AC334" s="30"/>
      <c r="AD334" s="31"/>
      <c r="AE334" s="23"/>
      <c r="AF334" s="23"/>
      <c r="AG334" s="32"/>
      <c r="AH334" s="410"/>
      <c r="AI334" s="410"/>
      <c r="AJ334" s="30"/>
      <c r="AK334" s="30"/>
      <c r="AL334" s="30"/>
      <c r="AM334" s="30"/>
      <c r="AN334" s="30"/>
      <c r="AO334" s="30"/>
      <c r="AP334" s="30"/>
      <c r="AQ334" s="30"/>
      <c r="AR334" s="30"/>
      <c r="AS334" s="23"/>
      <c r="AT334" s="32"/>
      <c r="AU334" s="356"/>
    </row>
    <row r="335" spans="1:47" s="361" customFormat="1" x14ac:dyDescent="0.25">
      <c r="A335" s="186"/>
      <c r="B335" s="43"/>
      <c r="C335" s="33"/>
      <c r="D335" s="34"/>
      <c r="E335" s="34"/>
      <c r="F335" s="34"/>
      <c r="G335" s="33"/>
      <c r="H335" s="33"/>
      <c r="I335" s="33"/>
      <c r="J335" s="34"/>
      <c r="K335" s="30"/>
      <c r="L335" s="30"/>
      <c r="M335" s="30"/>
      <c r="N335" s="34"/>
      <c r="O335" s="34"/>
      <c r="P335" s="34"/>
      <c r="Q335" s="38"/>
      <c r="R335" s="31"/>
      <c r="S335" s="30"/>
      <c r="T335" s="30"/>
      <c r="U335" s="30"/>
      <c r="V335" s="34"/>
      <c r="W335" s="34"/>
      <c r="X335" s="30"/>
      <c r="Y335" s="30"/>
      <c r="Z335" s="31"/>
      <c r="AA335" s="30"/>
      <c r="AB335" s="30"/>
      <c r="AC335" s="30"/>
      <c r="AD335" s="31"/>
      <c r="AE335" s="23"/>
      <c r="AF335" s="23"/>
      <c r="AG335" s="32"/>
      <c r="AH335" s="410"/>
      <c r="AI335" s="410"/>
      <c r="AJ335" s="30"/>
      <c r="AK335" s="30"/>
      <c r="AL335" s="30"/>
      <c r="AM335" s="30"/>
      <c r="AN335" s="30"/>
      <c r="AO335" s="30"/>
      <c r="AP335" s="30"/>
      <c r="AQ335" s="30"/>
      <c r="AR335" s="30"/>
      <c r="AS335" s="23"/>
      <c r="AT335" s="32"/>
      <c r="AU335" s="356"/>
    </row>
    <row r="336" spans="1:47" s="361" customFormat="1" x14ac:dyDescent="0.25">
      <c r="A336" s="186"/>
      <c r="B336" s="43"/>
      <c r="C336" s="33"/>
      <c r="D336" s="34"/>
      <c r="E336" s="34"/>
      <c r="F336" s="34"/>
      <c r="G336" s="33"/>
      <c r="H336" s="33"/>
      <c r="I336" s="33"/>
      <c r="J336" s="34"/>
      <c r="K336" s="30"/>
      <c r="L336" s="30"/>
      <c r="M336" s="30"/>
      <c r="N336" s="34"/>
      <c r="O336" s="34"/>
      <c r="P336" s="34"/>
      <c r="Q336" s="38"/>
      <c r="R336" s="31"/>
      <c r="S336" s="30"/>
      <c r="T336" s="30"/>
      <c r="U336" s="30"/>
      <c r="V336" s="34"/>
      <c r="W336" s="34"/>
      <c r="X336" s="30"/>
      <c r="Y336" s="30"/>
      <c r="Z336" s="31"/>
      <c r="AA336" s="30"/>
      <c r="AB336" s="30"/>
      <c r="AC336" s="30"/>
      <c r="AD336" s="31"/>
      <c r="AE336" s="23"/>
      <c r="AF336" s="23"/>
      <c r="AG336" s="32"/>
      <c r="AH336" s="410"/>
      <c r="AI336" s="410"/>
      <c r="AJ336" s="30"/>
      <c r="AK336" s="30"/>
      <c r="AL336" s="30"/>
      <c r="AM336" s="30"/>
      <c r="AN336" s="30"/>
      <c r="AO336" s="30"/>
      <c r="AP336" s="30"/>
      <c r="AQ336" s="30"/>
      <c r="AR336" s="30"/>
      <c r="AS336" s="23"/>
      <c r="AT336" s="32"/>
      <c r="AU336" s="356"/>
    </row>
    <row r="337" spans="1:47" s="361" customFormat="1" x14ac:dyDescent="0.25">
      <c r="A337" s="186"/>
      <c r="B337" s="43"/>
      <c r="C337" s="33"/>
      <c r="D337" s="34"/>
      <c r="E337" s="34"/>
      <c r="F337" s="34"/>
      <c r="G337" s="33"/>
      <c r="H337" s="33"/>
      <c r="I337" s="33"/>
      <c r="J337" s="34"/>
      <c r="K337" s="30"/>
      <c r="L337" s="30"/>
      <c r="M337" s="30"/>
      <c r="N337" s="34"/>
      <c r="O337" s="34"/>
      <c r="P337" s="34"/>
      <c r="Q337" s="38"/>
      <c r="R337" s="31"/>
      <c r="S337" s="30"/>
      <c r="T337" s="30"/>
      <c r="U337" s="30"/>
      <c r="V337" s="34"/>
      <c r="W337" s="34"/>
      <c r="X337" s="30"/>
      <c r="Y337" s="30"/>
      <c r="Z337" s="31"/>
      <c r="AA337" s="30"/>
      <c r="AB337" s="30"/>
      <c r="AC337" s="30"/>
      <c r="AD337" s="31"/>
      <c r="AE337" s="23"/>
      <c r="AF337" s="23"/>
      <c r="AG337" s="32"/>
      <c r="AH337" s="410"/>
      <c r="AI337" s="410"/>
      <c r="AJ337" s="30"/>
      <c r="AK337" s="30"/>
      <c r="AL337" s="30"/>
      <c r="AM337" s="30"/>
      <c r="AN337" s="30"/>
      <c r="AO337" s="30"/>
      <c r="AP337" s="30"/>
      <c r="AQ337" s="30"/>
      <c r="AR337" s="30"/>
      <c r="AS337" s="23"/>
      <c r="AT337" s="32"/>
      <c r="AU337" s="356"/>
    </row>
    <row r="338" spans="1:47" s="361" customFormat="1" x14ac:dyDescent="0.25">
      <c r="A338" s="186"/>
      <c r="B338" s="43"/>
      <c r="C338" s="33"/>
      <c r="D338" s="34"/>
      <c r="E338" s="34"/>
      <c r="F338" s="34"/>
      <c r="G338" s="33"/>
      <c r="H338" s="33"/>
      <c r="I338" s="33"/>
      <c r="J338" s="34"/>
      <c r="K338" s="30"/>
      <c r="L338" s="30"/>
      <c r="M338" s="30"/>
      <c r="N338" s="34"/>
      <c r="O338" s="34"/>
      <c r="P338" s="34"/>
      <c r="Q338" s="38"/>
      <c r="R338" s="31"/>
      <c r="S338" s="30"/>
      <c r="T338" s="30"/>
      <c r="U338" s="30"/>
      <c r="V338" s="34"/>
      <c r="W338" s="34"/>
      <c r="X338" s="30"/>
      <c r="Y338" s="30"/>
      <c r="Z338" s="31"/>
      <c r="AA338" s="30"/>
      <c r="AB338" s="30"/>
      <c r="AC338" s="30"/>
      <c r="AD338" s="31"/>
      <c r="AE338" s="23"/>
      <c r="AF338" s="23"/>
      <c r="AG338" s="32"/>
      <c r="AH338" s="410"/>
      <c r="AI338" s="410"/>
      <c r="AJ338" s="30"/>
      <c r="AK338" s="30"/>
      <c r="AL338" s="30"/>
      <c r="AM338" s="30"/>
      <c r="AN338" s="30"/>
      <c r="AO338" s="30"/>
      <c r="AP338" s="30"/>
      <c r="AQ338" s="30"/>
      <c r="AR338" s="30"/>
      <c r="AS338" s="23"/>
      <c r="AT338" s="32"/>
      <c r="AU338" s="356"/>
    </row>
    <row r="339" spans="1:47" s="361" customFormat="1" x14ac:dyDescent="0.25">
      <c r="A339" s="186"/>
      <c r="B339" s="43"/>
      <c r="C339" s="33"/>
      <c r="D339" s="34"/>
      <c r="E339" s="34"/>
      <c r="F339" s="34"/>
      <c r="G339" s="33"/>
      <c r="H339" s="33"/>
      <c r="I339" s="33"/>
      <c r="J339" s="34"/>
      <c r="K339" s="30"/>
      <c r="L339" s="30"/>
      <c r="M339" s="30"/>
      <c r="N339" s="34"/>
      <c r="O339" s="34"/>
      <c r="P339" s="34"/>
      <c r="Q339" s="38"/>
      <c r="R339" s="31"/>
      <c r="S339" s="30"/>
      <c r="T339" s="30"/>
      <c r="U339" s="30"/>
      <c r="V339" s="34"/>
      <c r="W339" s="34"/>
      <c r="X339" s="30"/>
      <c r="Y339" s="30"/>
      <c r="Z339" s="31"/>
      <c r="AA339" s="30"/>
      <c r="AB339" s="30"/>
      <c r="AC339" s="30"/>
      <c r="AD339" s="31"/>
      <c r="AE339" s="23"/>
      <c r="AF339" s="23"/>
      <c r="AG339" s="32"/>
      <c r="AH339" s="410"/>
      <c r="AI339" s="410"/>
      <c r="AJ339" s="30"/>
      <c r="AK339" s="30"/>
      <c r="AL339" s="30"/>
      <c r="AM339" s="30"/>
      <c r="AN339" s="30"/>
      <c r="AO339" s="30"/>
      <c r="AP339" s="30"/>
      <c r="AQ339" s="30"/>
      <c r="AR339" s="30"/>
      <c r="AS339" s="23"/>
      <c r="AT339" s="32"/>
      <c r="AU339" s="356"/>
    </row>
    <row r="340" spans="1:47" s="361" customFormat="1" x14ac:dyDescent="0.25">
      <c r="A340" s="186"/>
      <c r="B340" s="43"/>
      <c r="C340" s="33"/>
      <c r="D340" s="34"/>
      <c r="E340" s="34"/>
      <c r="F340" s="34"/>
      <c r="G340" s="33"/>
      <c r="H340" s="33"/>
      <c r="I340" s="33"/>
      <c r="J340" s="34"/>
      <c r="K340" s="30"/>
      <c r="L340" s="30"/>
      <c r="M340" s="30"/>
      <c r="N340" s="34"/>
      <c r="O340" s="34"/>
      <c r="P340" s="34"/>
      <c r="Q340" s="38"/>
      <c r="R340" s="31"/>
      <c r="S340" s="30"/>
      <c r="T340" s="30"/>
      <c r="U340" s="30"/>
      <c r="V340" s="34"/>
      <c r="W340" s="34"/>
      <c r="X340" s="30"/>
      <c r="Y340" s="30"/>
      <c r="Z340" s="31"/>
      <c r="AA340" s="30"/>
      <c r="AB340" s="30"/>
      <c r="AC340" s="30"/>
      <c r="AD340" s="31"/>
      <c r="AE340" s="23"/>
      <c r="AF340" s="23"/>
      <c r="AG340" s="32"/>
      <c r="AH340" s="410"/>
      <c r="AI340" s="410"/>
      <c r="AJ340" s="30"/>
      <c r="AK340" s="30"/>
      <c r="AL340" s="30"/>
      <c r="AM340" s="30"/>
      <c r="AN340" s="30"/>
      <c r="AO340" s="30"/>
      <c r="AP340" s="30"/>
      <c r="AQ340" s="30"/>
      <c r="AR340" s="30"/>
      <c r="AS340" s="23"/>
      <c r="AT340" s="32"/>
      <c r="AU340" s="356"/>
    </row>
    <row r="341" spans="1:47" s="361" customFormat="1" x14ac:dyDescent="0.25">
      <c r="A341" s="186"/>
      <c r="B341" s="43"/>
      <c r="C341" s="33"/>
      <c r="D341" s="34"/>
      <c r="E341" s="34"/>
      <c r="F341" s="34"/>
      <c r="G341" s="33"/>
      <c r="H341" s="33"/>
      <c r="I341" s="33"/>
      <c r="J341" s="34"/>
      <c r="K341" s="30"/>
      <c r="L341" s="30"/>
      <c r="M341" s="30"/>
      <c r="N341" s="34"/>
      <c r="O341" s="34"/>
      <c r="P341" s="34"/>
      <c r="Q341" s="38"/>
      <c r="R341" s="31"/>
      <c r="S341" s="30"/>
      <c r="T341" s="30"/>
      <c r="U341" s="30"/>
      <c r="V341" s="34"/>
      <c r="W341" s="34"/>
      <c r="X341" s="30"/>
      <c r="Y341" s="30"/>
      <c r="Z341" s="31"/>
      <c r="AA341" s="30"/>
      <c r="AB341" s="30"/>
      <c r="AC341" s="30"/>
      <c r="AD341" s="31"/>
      <c r="AE341" s="23"/>
      <c r="AF341" s="23"/>
      <c r="AG341" s="32"/>
      <c r="AH341" s="410"/>
      <c r="AI341" s="410"/>
      <c r="AJ341" s="30"/>
      <c r="AK341" s="30"/>
      <c r="AL341" s="30"/>
      <c r="AM341" s="30"/>
      <c r="AN341" s="30"/>
      <c r="AO341" s="30"/>
      <c r="AP341" s="30"/>
      <c r="AQ341" s="30"/>
      <c r="AR341" s="30"/>
      <c r="AS341" s="23"/>
      <c r="AT341" s="32"/>
      <c r="AU341" s="356"/>
    </row>
    <row r="342" spans="1:47" s="361" customFormat="1" x14ac:dyDescent="0.25">
      <c r="A342" s="186"/>
      <c r="B342" s="43"/>
      <c r="C342" s="33"/>
      <c r="D342" s="34"/>
      <c r="E342" s="34"/>
      <c r="F342" s="34"/>
      <c r="G342" s="33"/>
      <c r="H342" s="33"/>
      <c r="I342" s="33"/>
      <c r="J342" s="34"/>
      <c r="K342" s="30"/>
      <c r="L342" s="30"/>
      <c r="M342" s="30"/>
      <c r="N342" s="34"/>
      <c r="O342" s="34"/>
      <c r="P342" s="34"/>
      <c r="Q342" s="38"/>
      <c r="R342" s="31"/>
      <c r="S342" s="30"/>
      <c r="T342" s="30"/>
      <c r="U342" s="30"/>
      <c r="V342" s="34"/>
      <c r="W342" s="34"/>
      <c r="X342" s="30"/>
      <c r="Y342" s="30"/>
      <c r="Z342" s="31"/>
      <c r="AA342" s="30"/>
      <c r="AB342" s="30"/>
      <c r="AC342" s="30"/>
      <c r="AD342" s="31"/>
      <c r="AE342" s="23"/>
      <c r="AF342" s="23"/>
      <c r="AG342" s="32"/>
      <c r="AH342" s="410"/>
      <c r="AI342" s="410"/>
      <c r="AJ342" s="30"/>
      <c r="AK342" s="30"/>
      <c r="AL342" s="30"/>
      <c r="AM342" s="30"/>
      <c r="AN342" s="30"/>
      <c r="AO342" s="30"/>
      <c r="AP342" s="30"/>
      <c r="AQ342" s="30"/>
      <c r="AR342" s="30"/>
      <c r="AS342" s="23"/>
      <c r="AT342" s="32"/>
      <c r="AU342" s="356"/>
    </row>
    <row r="343" spans="1:47" s="361" customFormat="1" x14ac:dyDescent="0.25">
      <c r="A343" s="186"/>
      <c r="B343" s="43"/>
      <c r="C343" s="33"/>
      <c r="D343" s="34"/>
      <c r="E343" s="34"/>
      <c r="F343" s="34"/>
      <c r="G343" s="33"/>
      <c r="H343" s="33"/>
      <c r="I343" s="33"/>
      <c r="J343" s="34"/>
      <c r="K343" s="30"/>
      <c r="L343" s="30"/>
      <c r="M343" s="30"/>
      <c r="N343" s="34"/>
      <c r="O343" s="34"/>
      <c r="P343" s="34"/>
      <c r="Q343" s="38"/>
      <c r="R343" s="31"/>
      <c r="S343" s="30"/>
      <c r="T343" s="30"/>
      <c r="U343" s="30"/>
      <c r="V343" s="34"/>
      <c r="W343" s="34"/>
      <c r="X343" s="30"/>
      <c r="Y343" s="30"/>
      <c r="Z343" s="31"/>
      <c r="AA343" s="30"/>
      <c r="AB343" s="30"/>
      <c r="AC343" s="30"/>
      <c r="AD343" s="31"/>
      <c r="AE343" s="23"/>
      <c r="AF343" s="23"/>
      <c r="AG343" s="32"/>
      <c r="AH343" s="410"/>
      <c r="AI343" s="410"/>
      <c r="AJ343" s="30"/>
      <c r="AK343" s="30"/>
      <c r="AL343" s="30"/>
      <c r="AM343" s="30"/>
      <c r="AN343" s="30"/>
      <c r="AO343" s="30"/>
      <c r="AP343" s="30"/>
      <c r="AQ343" s="30"/>
      <c r="AR343" s="30"/>
      <c r="AS343" s="23"/>
      <c r="AT343" s="32"/>
      <c r="AU343" s="356"/>
    </row>
    <row r="344" spans="1:47" s="361" customFormat="1" x14ac:dyDescent="0.25">
      <c r="A344" s="186"/>
      <c r="B344" s="43"/>
      <c r="C344" s="33"/>
      <c r="D344" s="34"/>
      <c r="E344" s="34"/>
      <c r="F344" s="34"/>
      <c r="G344" s="33"/>
      <c r="H344" s="33"/>
      <c r="I344" s="33"/>
      <c r="J344" s="34"/>
      <c r="K344" s="30"/>
      <c r="L344" s="30"/>
      <c r="M344" s="30"/>
      <c r="N344" s="34"/>
      <c r="O344" s="34"/>
      <c r="P344" s="34"/>
      <c r="Q344" s="38"/>
      <c r="R344" s="31"/>
      <c r="S344" s="30"/>
      <c r="T344" s="30"/>
      <c r="U344" s="30"/>
      <c r="V344" s="34"/>
      <c r="W344" s="34"/>
      <c r="X344" s="30"/>
      <c r="Y344" s="30"/>
      <c r="Z344" s="31"/>
      <c r="AA344" s="30"/>
      <c r="AB344" s="30"/>
      <c r="AC344" s="30"/>
      <c r="AD344" s="31"/>
      <c r="AE344" s="23"/>
      <c r="AF344" s="23"/>
      <c r="AG344" s="32"/>
      <c r="AH344" s="410"/>
      <c r="AI344" s="410"/>
      <c r="AJ344" s="30"/>
      <c r="AK344" s="30"/>
      <c r="AL344" s="30"/>
      <c r="AM344" s="30"/>
      <c r="AN344" s="30"/>
      <c r="AO344" s="30"/>
      <c r="AP344" s="30"/>
      <c r="AQ344" s="30"/>
      <c r="AR344" s="30"/>
      <c r="AS344" s="23"/>
      <c r="AT344" s="32"/>
      <c r="AU344" s="356"/>
    </row>
    <row r="345" spans="1:47" s="361" customFormat="1" x14ac:dyDescent="0.25">
      <c r="A345" s="186"/>
      <c r="B345" s="43"/>
      <c r="C345" s="33"/>
      <c r="D345" s="34"/>
      <c r="E345" s="34"/>
      <c r="F345" s="34"/>
      <c r="G345" s="33"/>
      <c r="H345" s="33"/>
      <c r="I345" s="33"/>
      <c r="J345" s="34"/>
      <c r="K345" s="30"/>
      <c r="L345" s="30"/>
      <c r="M345" s="30"/>
      <c r="N345" s="34"/>
      <c r="O345" s="34"/>
      <c r="P345" s="34"/>
      <c r="Q345" s="38"/>
      <c r="R345" s="31"/>
      <c r="S345" s="30"/>
      <c r="T345" s="30"/>
      <c r="U345" s="30"/>
      <c r="V345" s="34"/>
      <c r="W345" s="34"/>
      <c r="X345" s="30"/>
      <c r="Y345" s="30"/>
      <c r="Z345" s="31"/>
      <c r="AA345" s="30"/>
      <c r="AB345" s="30"/>
      <c r="AC345" s="30"/>
      <c r="AD345" s="31"/>
      <c r="AE345" s="23"/>
      <c r="AF345" s="23"/>
      <c r="AG345" s="32"/>
      <c r="AH345" s="410"/>
      <c r="AI345" s="410"/>
      <c r="AJ345" s="30"/>
      <c r="AK345" s="30"/>
      <c r="AL345" s="30"/>
      <c r="AM345" s="30"/>
      <c r="AN345" s="30"/>
      <c r="AO345" s="30"/>
      <c r="AP345" s="30"/>
      <c r="AQ345" s="30"/>
      <c r="AR345" s="30"/>
      <c r="AS345" s="23"/>
      <c r="AT345" s="32"/>
      <c r="AU345" s="356"/>
    </row>
    <row r="346" spans="1:47" s="361" customFormat="1" x14ac:dyDescent="0.25">
      <c r="A346" s="186"/>
      <c r="B346" s="43"/>
      <c r="C346" s="33"/>
      <c r="D346" s="34"/>
      <c r="E346" s="34"/>
      <c r="F346" s="34"/>
      <c r="G346" s="33"/>
      <c r="H346" s="33"/>
      <c r="I346" s="33"/>
      <c r="J346" s="34"/>
      <c r="K346" s="30"/>
      <c r="L346" s="30"/>
      <c r="M346" s="30"/>
      <c r="N346" s="34"/>
      <c r="O346" s="34"/>
      <c r="P346" s="34"/>
      <c r="Q346" s="38"/>
      <c r="R346" s="31"/>
      <c r="S346" s="30"/>
      <c r="T346" s="30"/>
      <c r="U346" s="30"/>
      <c r="V346" s="34"/>
      <c r="W346" s="34"/>
      <c r="X346" s="30"/>
      <c r="Y346" s="30"/>
      <c r="Z346" s="31"/>
      <c r="AA346" s="30"/>
      <c r="AB346" s="30"/>
      <c r="AC346" s="30"/>
      <c r="AD346" s="31"/>
      <c r="AE346" s="23"/>
      <c r="AF346" s="23"/>
      <c r="AG346" s="32"/>
      <c r="AH346" s="410"/>
      <c r="AI346" s="410"/>
      <c r="AJ346" s="30"/>
      <c r="AK346" s="30"/>
      <c r="AL346" s="30"/>
      <c r="AM346" s="30"/>
      <c r="AN346" s="30"/>
      <c r="AO346" s="30"/>
      <c r="AP346" s="30"/>
      <c r="AQ346" s="30"/>
      <c r="AR346" s="30"/>
      <c r="AS346" s="23"/>
      <c r="AT346" s="32"/>
      <c r="AU346" s="356"/>
    </row>
    <row r="347" spans="1:47" s="361" customFormat="1" x14ac:dyDescent="0.25">
      <c r="A347" s="186"/>
      <c r="B347" s="43"/>
      <c r="C347" s="33"/>
      <c r="D347" s="34"/>
      <c r="E347" s="34"/>
      <c r="F347" s="34"/>
      <c r="G347" s="33"/>
      <c r="H347" s="33"/>
      <c r="I347" s="33"/>
      <c r="J347" s="34"/>
      <c r="K347" s="30"/>
      <c r="L347" s="30"/>
      <c r="M347" s="30"/>
      <c r="N347" s="34"/>
      <c r="O347" s="34"/>
      <c r="P347" s="34"/>
      <c r="Q347" s="38"/>
      <c r="R347" s="31"/>
      <c r="S347" s="30"/>
      <c r="T347" s="30"/>
      <c r="U347" s="30"/>
      <c r="V347" s="34"/>
      <c r="W347" s="34"/>
      <c r="X347" s="30"/>
      <c r="Y347" s="30"/>
      <c r="Z347" s="31"/>
      <c r="AA347" s="30"/>
      <c r="AB347" s="30"/>
      <c r="AC347" s="30"/>
      <c r="AD347" s="31"/>
      <c r="AE347" s="23"/>
      <c r="AF347" s="23"/>
      <c r="AG347" s="32"/>
      <c r="AH347" s="410"/>
      <c r="AI347" s="410"/>
      <c r="AJ347" s="30"/>
      <c r="AK347" s="30"/>
      <c r="AL347" s="30"/>
      <c r="AM347" s="30"/>
      <c r="AN347" s="30"/>
      <c r="AO347" s="30"/>
      <c r="AP347" s="30"/>
      <c r="AQ347" s="30"/>
      <c r="AR347" s="30"/>
      <c r="AS347" s="23"/>
      <c r="AT347" s="32"/>
      <c r="AU347" s="356"/>
    </row>
    <row r="348" spans="1:47" s="361" customFormat="1" x14ac:dyDescent="0.25">
      <c r="A348" s="186"/>
      <c r="B348" s="43"/>
      <c r="C348" s="33"/>
      <c r="D348" s="34"/>
      <c r="E348" s="34"/>
      <c r="F348" s="34"/>
      <c r="G348" s="33"/>
      <c r="H348" s="33"/>
      <c r="I348" s="33"/>
      <c r="J348" s="34"/>
      <c r="K348" s="30"/>
      <c r="L348" s="30"/>
      <c r="M348" s="30"/>
      <c r="N348" s="34"/>
      <c r="O348" s="34"/>
      <c r="P348" s="34"/>
      <c r="Q348" s="38"/>
      <c r="R348" s="31"/>
      <c r="S348" s="30"/>
      <c r="T348" s="30"/>
      <c r="U348" s="30"/>
      <c r="V348" s="34"/>
      <c r="W348" s="34"/>
      <c r="X348" s="30"/>
      <c r="Y348" s="30"/>
      <c r="Z348" s="31"/>
      <c r="AA348" s="30"/>
      <c r="AB348" s="30"/>
      <c r="AC348" s="30"/>
      <c r="AD348" s="31"/>
      <c r="AE348" s="23"/>
      <c r="AF348" s="23"/>
      <c r="AG348" s="32"/>
      <c r="AH348" s="410"/>
      <c r="AI348" s="410"/>
      <c r="AJ348" s="30"/>
      <c r="AK348" s="30"/>
      <c r="AL348" s="30"/>
      <c r="AM348" s="30"/>
      <c r="AN348" s="30"/>
      <c r="AO348" s="30"/>
      <c r="AP348" s="30"/>
      <c r="AQ348" s="30"/>
      <c r="AR348" s="30"/>
      <c r="AS348" s="23"/>
      <c r="AT348" s="32"/>
      <c r="AU348" s="356"/>
    </row>
    <row r="349" spans="1:47" s="361" customFormat="1" x14ac:dyDescent="0.25">
      <c r="A349" s="186"/>
      <c r="B349" s="43"/>
      <c r="C349" s="33"/>
      <c r="D349" s="34"/>
      <c r="E349" s="34"/>
      <c r="F349" s="34"/>
      <c r="G349" s="33"/>
      <c r="H349" s="33"/>
      <c r="I349" s="33"/>
      <c r="J349" s="34"/>
      <c r="K349" s="30"/>
      <c r="L349" s="30"/>
      <c r="M349" s="30"/>
      <c r="N349" s="34"/>
      <c r="O349" s="34"/>
      <c r="P349" s="34"/>
      <c r="Q349" s="38"/>
      <c r="R349" s="31"/>
      <c r="S349" s="30"/>
      <c r="T349" s="30"/>
      <c r="U349" s="30"/>
      <c r="V349" s="34"/>
      <c r="W349" s="34"/>
      <c r="X349" s="30"/>
      <c r="Y349" s="30"/>
      <c r="Z349" s="31"/>
      <c r="AA349" s="30"/>
      <c r="AB349" s="30"/>
      <c r="AC349" s="30"/>
      <c r="AD349" s="31"/>
      <c r="AE349" s="23"/>
      <c r="AF349" s="23"/>
      <c r="AG349" s="32"/>
      <c r="AH349" s="410"/>
      <c r="AI349" s="410"/>
      <c r="AJ349" s="30"/>
      <c r="AK349" s="30"/>
      <c r="AL349" s="30"/>
      <c r="AM349" s="30"/>
      <c r="AN349" s="30"/>
      <c r="AO349" s="30"/>
      <c r="AP349" s="30"/>
      <c r="AQ349" s="30"/>
      <c r="AR349" s="30"/>
      <c r="AS349" s="23"/>
      <c r="AT349" s="32"/>
      <c r="AU349" s="356"/>
    </row>
    <row r="350" spans="1:47" s="361" customFormat="1" x14ac:dyDescent="0.25">
      <c r="A350" s="186"/>
      <c r="B350" s="43"/>
      <c r="C350" s="33"/>
      <c r="D350" s="34"/>
      <c r="E350" s="34"/>
      <c r="F350" s="34"/>
      <c r="G350" s="33"/>
      <c r="H350" s="33"/>
      <c r="I350" s="33"/>
      <c r="J350" s="34"/>
      <c r="K350" s="30"/>
      <c r="L350" s="30"/>
      <c r="M350" s="30"/>
      <c r="N350" s="34"/>
      <c r="O350" s="34"/>
      <c r="P350" s="34"/>
      <c r="Q350" s="38"/>
      <c r="R350" s="31"/>
      <c r="S350" s="30"/>
      <c r="T350" s="30"/>
      <c r="U350" s="30"/>
      <c r="V350" s="34"/>
      <c r="W350" s="34"/>
      <c r="X350" s="30"/>
      <c r="Y350" s="30"/>
      <c r="Z350" s="31"/>
      <c r="AA350" s="30"/>
      <c r="AB350" s="30"/>
      <c r="AC350" s="30"/>
      <c r="AD350" s="31"/>
      <c r="AE350" s="23"/>
      <c r="AF350" s="23"/>
      <c r="AG350" s="32"/>
      <c r="AH350" s="410"/>
      <c r="AI350" s="410"/>
      <c r="AJ350" s="30"/>
      <c r="AK350" s="30"/>
      <c r="AL350" s="30"/>
      <c r="AM350" s="30"/>
      <c r="AN350" s="30"/>
      <c r="AO350" s="30"/>
      <c r="AP350" s="30"/>
      <c r="AQ350" s="30"/>
      <c r="AR350" s="30"/>
      <c r="AS350" s="23"/>
      <c r="AT350" s="32"/>
      <c r="AU350" s="356"/>
    </row>
    <row r="351" spans="1:47" s="361" customFormat="1" x14ac:dyDescent="0.25">
      <c r="A351" s="186"/>
      <c r="B351" s="43"/>
      <c r="C351" s="33"/>
      <c r="D351" s="34"/>
      <c r="E351" s="34"/>
      <c r="F351" s="34"/>
      <c r="G351" s="33"/>
      <c r="H351" s="33"/>
      <c r="I351" s="33"/>
      <c r="J351" s="34"/>
      <c r="K351" s="30"/>
      <c r="L351" s="30"/>
      <c r="M351" s="30"/>
      <c r="N351" s="34"/>
      <c r="O351" s="34"/>
      <c r="P351" s="34"/>
      <c r="Q351" s="38"/>
      <c r="R351" s="31"/>
      <c r="S351" s="30"/>
      <c r="T351" s="30"/>
      <c r="U351" s="30"/>
      <c r="V351" s="34"/>
      <c r="W351" s="34"/>
      <c r="X351" s="30"/>
      <c r="Y351" s="30"/>
      <c r="Z351" s="31"/>
      <c r="AA351" s="30"/>
      <c r="AB351" s="30"/>
      <c r="AC351" s="30"/>
      <c r="AD351" s="31"/>
      <c r="AE351" s="23"/>
      <c r="AF351" s="23"/>
      <c r="AG351" s="32"/>
      <c r="AH351" s="410"/>
      <c r="AI351" s="410"/>
      <c r="AJ351" s="30"/>
      <c r="AK351" s="30"/>
      <c r="AL351" s="30"/>
      <c r="AM351" s="30"/>
      <c r="AN351" s="30"/>
      <c r="AO351" s="30"/>
      <c r="AP351" s="30"/>
      <c r="AQ351" s="30"/>
      <c r="AR351" s="30"/>
      <c r="AS351" s="23"/>
      <c r="AT351" s="32"/>
      <c r="AU351" s="356"/>
    </row>
    <row r="352" spans="1:47" s="361" customFormat="1" x14ac:dyDescent="0.25">
      <c r="A352" s="186"/>
      <c r="B352" s="43"/>
      <c r="C352" s="33"/>
      <c r="D352" s="34"/>
      <c r="E352" s="34"/>
      <c r="F352" s="34"/>
      <c r="G352" s="33"/>
      <c r="H352" s="33"/>
      <c r="I352" s="33"/>
      <c r="J352" s="34"/>
      <c r="K352" s="30"/>
      <c r="L352" s="30"/>
      <c r="M352" s="30"/>
      <c r="N352" s="34"/>
      <c r="O352" s="34"/>
      <c r="P352" s="34"/>
      <c r="Q352" s="38"/>
      <c r="R352" s="31"/>
      <c r="S352" s="30"/>
      <c r="T352" s="30"/>
      <c r="U352" s="30"/>
      <c r="V352" s="34"/>
      <c r="W352" s="34"/>
      <c r="X352" s="30"/>
      <c r="Y352" s="30"/>
      <c r="Z352" s="31"/>
      <c r="AA352" s="30"/>
      <c r="AB352" s="30"/>
      <c r="AC352" s="30"/>
      <c r="AD352" s="31"/>
      <c r="AE352" s="23"/>
      <c r="AF352" s="23"/>
      <c r="AG352" s="32"/>
      <c r="AH352" s="410"/>
      <c r="AI352" s="410"/>
      <c r="AJ352" s="30"/>
      <c r="AK352" s="30"/>
      <c r="AL352" s="30"/>
      <c r="AM352" s="30"/>
      <c r="AN352" s="30"/>
      <c r="AO352" s="30"/>
      <c r="AP352" s="30"/>
      <c r="AQ352" s="30"/>
      <c r="AR352" s="30"/>
      <c r="AS352" s="23"/>
      <c r="AT352" s="32"/>
      <c r="AU352" s="356"/>
    </row>
    <row r="353" spans="1:47" s="361" customFormat="1" x14ac:dyDescent="0.25">
      <c r="A353" s="186"/>
      <c r="B353" s="43"/>
      <c r="C353" s="33"/>
      <c r="D353" s="34"/>
      <c r="E353" s="34"/>
      <c r="F353" s="34"/>
      <c r="G353" s="33"/>
      <c r="H353" s="33"/>
      <c r="I353" s="33"/>
      <c r="J353" s="34"/>
      <c r="K353" s="30"/>
      <c r="L353" s="30"/>
      <c r="M353" s="30"/>
      <c r="N353" s="34"/>
      <c r="O353" s="34"/>
      <c r="P353" s="34"/>
      <c r="Q353" s="38"/>
      <c r="R353" s="31"/>
      <c r="S353" s="30"/>
      <c r="T353" s="30"/>
      <c r="U353" s="30"/>
      <c r="V353" s="34"/>
      <c r="W353" s="34"/>
      <c r="X353" s="30"/>
      <c r="Y353" s="30"/>
      <c r="Z353" s="31"/>
      <c r="AA353" s="30"/>
      <c r="AB353" s="30"/>
      <c r="AC353" s="30"/>
      <c r="AD353" s="31"/>
      <c r="AE353" s="23"/>
      <c r="AF353" s="23"/>
      <c r="AG353" s="32"/>
      <c r="AH353" s="410"/>
      <c r="AI353" s="410"/>
      <c r="AJ353" s="30"/>
      <c r="AK353" s="30"/>
      <c r="AL353" s="30"/>
      <c r="AM353" s="30"/>
      <c r="AN353" s="30"/>
      <c r="AO353" s="30"/>
      <c r="AP353" s="30"/>
      <c r="AQ353" s="30"/>
      <c r="AR353" s="30"/>
      <c r="AS353" s="23"/>
      <c r="AT353" s="32"/>
      <c r="AU353" s="356"/>
    </row>
    <row r="354" spans="1:47" s="361" customFormat="1" x14ac:dyDescent="0.25">
      <c r="A354" s="186"/>
      <c r="B354" s="43"/>
      <c r="C354" s="33"/>
      <c r="D354" s="34"/>
      <c r="E354" s="34"/>
      <c r="F354" s="34"/>
      <c r="G354" s="33"/>
      <c r="H354" s="33"/>
      <c r="I354" s="33"/>
      <c r="J354" s="34"/>
      <c r="K354" s="30"/>
      <c r="L354" s="30"/>
      <c r="M354" s="30"/>
      <c r="N354" s="34"/>
      <c r="O354" s="34"/>
      <c r="P354" s="34"/>
      <c r="Q354" s="38"/>
      <c r="R354" s="31"/>
      <c r="S354" s="30"/>
      <c r="T354" s="30"/>
      <c r="U354" s="30"/>
      <c r="V354" s="34"/>
      <c r="W354" s="34"/>
      <c r="X354" s="30"/>
      <c r="Y354" s="30"/>
      <c r="Z354" s="31"/>
      <c r="AA354" s="30"/>
      <c r="AB354" s="30"/>
      <c r="AC354" s="30"/>
      <c r="AD354" s="31"/>
      <c r="AE354" s="23"/>
      <c r="AF354" s="23"/>
      <c r="AG354" s="32"/>
      <c r="AH354" s="410"/>
      <c r="AI354" s="410"/>
      <c r="AJ354" s="30"/>
      <c r="AK354" s="30"/>
      <c r="AL354" s="30"/>
      <c r="AM354" s="30"/>
      <c r="AN354" s="30"/>
      <c r="AO354" s="30"/>
      <c r="AP354" s="30"/>
      <c r="AQ354" s="30"/>
      <c r="AR354" s="30"/>
      <c r="AS354" s="23"/>
      <c r="AT354" s="32"/>
      <c r="AU354" s="356"/>
    </row>
    <row r="355" spans="1:47" s="361" customFormat="1" x14ac:dyDescent="0.25">
      <c r="A355" s="186"/>
      <c r="B355" s="43"/>
      <c r="C355" s="33"/>
      <c r="D355" s="34"/>
      <c r="E355" s="34"/>
      <c r="F355" s="34"/>
      <c r="G355" s="33"/>
      <c r="H355" s="33"/>
      <c r="I355" s="33"/>
      <c r="J355" s="34"/>
      <c r="K355" s="30"/>
      <c r="L355" s="30"/>
      <c r="M355" s="30"/>
      <c r="N355" s="34"/>
      <c r="O355" s="34"/>
      <c r="P355" s="34"/>
      <c r="Q355" s="38"/>
      <c r="R355" s="31"/>
      <c r="S355" s="30"/>
      <c r="T355" s="30"/>
      <c r="U355" s="30"/>
      <c r="V355" s="34"/>
      <c r="W355" s="34"/>
      <c r="X355" s="30"/>
      <c r="Y355" s="30"/>
      <c r="Z355" s="31"/>
      <c r="AA355" s="30"/>
      <c r="AB355" s="30"/>
      <c r="AC355" s="30"/>
      <c r="AD355" s="31"/>
      <c r="AE355" s="23"/>
      <c r="AF355" s="23"/>
      <c r="AG355" s="32"/>
      <c r="AH355" s="410"/>
      <c r="AI355" s="410"/>
      <c r="AJ355" s="30"/>
      <c r="AK355" s="30"/>
      <c r="AL355" s="30"/>
      <c r="AM355" s="30"/>
      <c r="AN355" s="30"/>
      <c r="AO355" s="30"/>
      <c r="AP355" s="30"/>
      <c r="AQ355" s="30"/>
      <c r="AR355" s="30"/>
      <c r="AS355" s="23"/>
      <c r="AT355" s="32"/>
      <c r="AU355" s="356"/>
    </row>
    <row r="356" spans="1:47" s="361" customFormat="1" x14ac:dyDescent="0.25">
      <c r="A356" s="186"/>
      <c r="B356" s="43"/>
      <c r="C356" s="33"/>
      <c r="D356" s="34"/>
      <c r="E356" s="34"/>
      <c r="F356" s="34"/>
      <c r="G356" s="33"/>
      <c r="H356" s="33"/>
      <c r="I356" s="33"/>
      <c r="J356" s="34"/>
      <c r="K356" s="30"/>
      <c r="L356" s="30"/>
      <c r="M356" s="30"/>
      <c r="N356" s="34"/>
      <c r="O356" s="34"/>
      <c r="P356" s="34"/>
      <c r="Q356" s="38"/>
      <c r="R356" s="31"/>
      <c r="S356" s="30"/>
      <c r="T356" s="30"/>
      <c r="U356" s="30"/>
      <c r="V356" s="34"/>
      <c r="W356" s="34"/>
      <c r="X356" s="30"/>
      <c r="Y356" s="30"/>
      <c r="Z356" s="31"/>
      <c r="AA356" s="30"/>
      <c r="AB356" s="30"/>
      <c r="AC356" s="30"/>
      <c r="AD356" s="31"/>
      <c r="AE356" s="23"/>
      <c r="AF356" s="23"/>
      <c r="AG356" s="32"/>
      <c r="AH356" s="410"/>
      <c r="AI356" s="410"/>
      <c r="AJ356" s="30"/>
      <c r="AK356" s="30"/>
      <c r="AL356" s="30"/>
      <c r="AM356" s="30"/>
      <c r="AN356" s="30"/>
      <c r="AO356" s="30"/>
      <c r="AP356" s="30"/>
      <c r="AQ356" s="30"/>
      <c r="AR356" s="30"/>
      <c r="AS356" s="23"/>
      <c r="AT356" s="32"/>
      <c r="AU356" s="356"/>
    </row>
    <row r="357" spans="1:47" s="361" customFormat="1" x14ac:dyDescent="0.25">
      <c r="A357" s="186"/>
      <c r="B357" s="43"/>
      <c r="C357" s="33"/>
      <c r="D357" s="34"/>
      <c r="E357" s="34"/>
      <c r="F357" s="34"/>
      <c r="G357" s="33"/>
      <c r="H357" s="33"/>
      <c r="I357" s="33"/>
      <c r="J357" s="34"/>
      <c r="K357" s="30"/>
      <c r="L357" s="30"/>
      <c r="M357" s="30"/>
      <c r="N357" s="34"/>
      <c r="O357" s="34"/>
      <c r="P357" s="34"/>
      <c r="Q357" s="38"/>
      <c r="R357" s="31"/>
      <c r="S357" s="30"/>
      <c r="T357" s="30"/>
      <c r="U357" s="30"/>
      <c r="V357" s="34"/>
      <c r="W357" s="34"/>
      <c r="X357" s="30"/>
      <c r="Y357" s="30"/>
      <c r="Z357" s="31"/>
      <c r="AA357" s="30"/>
      <c r="AB357" s="30"/>
      <c r="AC357" s="30"/>
      <c r="AD357" s="31"/>
      <c r="AE357" s="23"/>
      <c r="AF357" s="23"/>
      <c r="AG357" s="32"/>
      <c r="AH357" s="410"/>
      <c r="AI357" s="410"/>
      <c r="AJ357" s="30"/>
      <c r="AK357" s="30"/>
      <c r="AL357" s="30"/>
      <c r="AM357" s="30"/>
      <c r="AN357" s="30"/>
      <c r="AO357" s="30"/>
      <c r="AP357" s="30"/>
      <c r="AQ357" s="30"/>
      <c r="AR357" s="30"/>
      <c r="AS357" s="23"/>
      <c r="AT357" s="32"/>
      <c r="AU357" s="356"/>
    </row>
    <row r="358" spans="1:47" s="361" customFormat="1" x14ac:dyDescent="0.25">
      <c r="A358" s="186"/>
      <c r="B358" s="43"/>
      <c r="C358" s="33"/>
      <c r="D358" s="34"/>
      <c r="E358" s="34"/>
      <c r="F358" s="34"/>
      <c r="G358" s="33"/>
      <c r="H358" s="33"/>
      <c r="I358" s="33"/>
      <c r="J358" s="34"/>
      <c r="K358" s="30"/>
      <c r="L358" s="30"/>
      <c r="M358" s="30"/>
      <c r="N358" s="34"/>
      <c r="O358" s="34"/>
      <c r="P358" s="34"/>
      <c r="Q358" s="38"/>
      <c r="R358" s="31"/>
      <c r="S358" s="30"/>
      <c r="T358" s="30"/>
      <c r="U358" s="30"/>
      <c r="V358" s="34"/>
      <c r="W358" s="34"/>
      <c r="X358" s="30"/>
      <c r="Y358" s="30"/>
      <c r="Z358" s="31"/>
      <c r="AA358" s="30"/>
      <c r="AB358" s="30"/>
      <c r="AC358" s="30"/>
      <c r="AD358" s="31"/>
      <c r="AE358" s="23"/>
      <c r="AF358" s="23"/>
      <c r="AG358" s="32"/>
      <c r="AH358" s="410"/>
      <c r="AI358" s="410"/>
      <c r="AJ358" s="30"/>
      <c r="AK358" s="30"/>
      <c r="AL358" s="30"/>
      <c r="AM358" s="30"/>
      <c r="AN358" s="30"/>
      <c r="AO358" s="30"/>
      <c r="AP358" s="30"/>
      <c r="AQ358" s="30"/>
      <c r="AR358" s="30"/>
      <c r="AS358" s="23"/>
      <c r="AT358" s="32"/>
      <c r="AU358" s="356"/>
    </row>
    <row r="359" spans="1:47" s="361" customFormat="1" x14ac:dyDescent="0.25">
      <c r="A359" s="186"/>
      <c r="B359" s="43"/>
      <c r="C359" s="33"/>
      <c r="D359" s="34"/>
      <c r="E359" s="34"/>
      <c r="F359" s="34"/>
      <c r="G359" s="33"/>
      <c r="H359" s="33"/>
      <c r="I359" s="33"/>
      <c r="J359" s="34"/>
      <c r="K359" s="30"/>
      <c r="L359" s="30"/>
      <c r="M359" s="30"/>
      <c r="N359" s="34"/>
      <c r="O359" s="34"/>
      <c r="P359" s="34"/>
      <c r="Q359" s="38"/>
      <c r="R359" s="31"/>
      <c r="S359" s="30"/>
      <c r="T359" s="30"/>
      <c r="U359" s="30"/>
      <c r="V359" s="34"/>
      <c r="W359" s="34"/>
      <c r="X359" s="30"/>
      <c r="Y359" s="30"/>
      <c r="Z359" s="31"/>
      <c r="AA359" s="30"/>
      <c r="AB359" s="30"/>
      <c r="AC359" s="30"/>
      <c r="AD359" s="31"/>
      <c r="AE359" s="23"/>
      <c r="AF359" s="23"/>
      <c r="AG359" s="32"/>
      <c r="AH359" s="410"/>
      <c r="AI359" s="410"/>
      <c r="AJ359" s="30"/>
      <c r="AK359" s="30"/>
      <c r="AL359" s="30"/>
      <c r="AM359" s="30"/>
      <c r="AN359" s="30"/>
      <c r="AO359" s="30"/>
      <c r="AP359" s="30"/>
      <c r="AQ359" s="30"/>
      <c r="AR359" s="30"/>
      <c r="AS359" s="23"/>
      <c r="AT359" s="32"/>
      <c r="AU359" s="356"/>
    </row>
    <row r="360" spans="1:47" s="361" customFormat="1" x14ac:dyDescent="0.25">
      <c r="A360" s="186"/>
      <c r="B360" s="43"/>
      <c r="C360" s="37"/>
      <c r="D360" s="30"/>
      <c r="E360" s="30"/>
      <c r="F360" s="30"/>
      <c r="G360" s="37"/>
      <c r="H360" s="37"/>
      <c r="I360" s="37"/>
      <c r="J360" s="30"/>
      <c r="K360" s="187"/>
      <c r="L360" s="187"/>
      <c r="M360" s="187"/>
      <c r="N360" s="30"/>
      <c r="O360" s="30"/>
      <c r="P360" s="30"/>
      <c r="Q360" s="156"/>
      <c r="R360" s="22"/>
      <c r="S360" s="187"/>
      <c r="T360" s="187"/>
      <c r="U360" s="187"/>
      <c r="V360" s="30"/>
      <c r="W360" s="30"/>
      <c r="X360" s="187"/>
      <c r="Y360" s="187"/>
      <c r="Z360" s="22"/>
      <c r="AA360" s="187"/>
      <c r="AB360" s="187"/>
      <c r="AC360" s="187"/>
      <c r="AD360" s="22"/>
      <c r="AE360" s="25"/>
      <c r="AF360" s="25"/>
      <c r="AG360" s="21"/>
      <c r="AH360" s="187"/>
      <c r="AI360" s="187"/>
      <c r="AJ360" s="187"/>
      <c r="AK360" s="187"/>
      <c r="AL360" s="187"/>
      <c r="AM360" s="187"/>
      <c r="AN360" s="187"/>
      <c r="AO360" s="187"/>
      <c r="AP360" s="187"/>
      <c r="AQ360" s="187"/>
      <c r="AR360" s="187"/>
      <c r="AS360" s="25"/>
      <c r="AT360" s="21"/>
      <c r="AU360" s="363"/>
    </row>
    <row r="361" spans="1:47" s="361" customFormat="1" x14ac:dyDescent="0.25">
      <c r="A361" s="186"/>
      <c r="B361" s="43"/>
      <c r="C361" s="37"/>
      <c r="D361" s="30"/>
      <c r="E361" s="30"/>
      <c r="F361" s="30"/>
      <c r="G361" s="37"/>
      <c r="H361" s="37"/>
      <c r="I361" s="37"/>
      <c r="J361" s="30"/>
      <c r="K361" s="187"/>
      <c r="L361" s="187"/>
      <c r="M361" s="187"/>
      <c r="N361" s="30"/>
      <c r="O361" s="30"/>
      <c r="P361" s="30"/>
      <c r="Q361" s="156"/>
      <c r="R361" s="22"/>
      <c r="S361" s="187"/>
      <c r="T361" s="187"/>
      <c r="U361" s="187"/>
      <c r="V361" s="30"/>
      <c r="W361" s="30"/>
      <c r="X361" s="187"/>
      <c r="Y361" s="187"/>
      <c r="Z361" s="22"/>
      <c r="AA361" s="187"/>
      <c r="AB361" s="187"/>
      <c r="AC361" s="187"/>
      <c r="AD361" s="22"/>
      <c r="AE361" s="25"/>
      <c r="AF361" s="25"/>
      <c r="AG361" s="21"/>
      <c r="AH361" s="187"/>
      <c r="AI361" s="187"/>
      <c r="AJ361" s="187"/>
      <c r="AK361" s="187"/>
      <c r="AL361" s="187"/>
      <c r="AM361" s="187"/>
      <c r="AN361" s="187"/>
      <c r="AO361" s="187"/>
      <c r="AP361" s="187"/>
      <c r="AQ361" s="187"/>
      <c r="AR361" s="187"/>
      <c r="AS361" s="25"/>
      <c r="AT361" s="21"/>
      <c r="AU361" s="363"/>
    </row>
    <row r="362" spans="1:47" s="361" customFormat="1" x14ac:dyDescent="0.25">
      <c r="A362" s="186"/>
      <c r="B362" s="43"/>
      <c r="C362" s="37"/>
      <c r="D362" s="30"/>
      <c r="E362" s="30"/>
      <c r="F362" s="30"/>
      <c r="G362" s="37"/>
      <c r="H362" s="37"/>
      <c r="I362" s="37"/>
      <c r="J362" s="30"/>
      <c r="K362" s="187"/>
      <c r="L362" s="187"/>
      <c r="M362" s="187"/>
      <c r="N362" s="30"/>
      <c r="O362" s="30"/>
      <c r="P362" s="30"/>
      <c r="Q362" s="156"/>
      <c r="R362" s="22"/>
      <c r="S362" s="187"/>
      <c r="T362" s="187"/>
      <c r="U362" s="187"/>
      <c r="V362" s="30"/>
      <c r="W362" s="30"/>
      <c r="X362" s="187"/>
      <c r="Y362" s="187"/>
      <c r="Z362" s="22"/>
      <c r="AA362" s="187"/>
      <c r="AB362" s="187"/>
      <c r="AC362" s="187"/>
      <c r="AD362" s="22"/>
      <c r="AE362" s="25"/>
      <c r="AF362" s="25"/>
      <c r="AG362" s="21"/>
      <c r="AH362" s="187"/>
      <c r="AI362" s="187"/>
      <c r="AJ362" s="187"/>
      <c r="AK362" s="187"/>
      <c r="AL362" s="187"/>
      <c r="AM362" s="187"/>
      <c r="AN362" s="187"/>
      <c r="AO362" s="187"/>
      <c r="AP362" s="187"/>
      <c r="AQ362" s="187"/>
      <c r="AR362" s="187"/>
      <c r="AS362" s="25"/>
      <c r="AT362" s="21"/>
      <c r="AU362" s="363"/>
    </row>
    <row r="363" spans="1:47" s="361" customFormat="1" x14ac:dyDescent="0.25">
      <c r="A363" s="186"/>
      <c r="B363" s="43"/>
      <c r="C363" s="37"/>
      <c r="D363" s="30"/>
      <c r="E363" s="30"/>
      <c r="F363" s="30"/>
      <c r="G363" s="37"/>
      <c r="H363" s="37"/>
      <c r="I363" s="37"/>
      <c r="J363" s="30"/>
      <c r="K363" s="187"/>
      <c r="L363" s="187"/>
      <c r="M363" s="187"/>
      <c r="N363" s="30"/>
      <c r="O363" s="30"/>
      <c r="P363" s="30"/>
      <c r="Q363" s="156"/>
      <c r="R363" s="22"/>
      <c r="S363" s="187"/>
      <c r="T363" s="187"/>
      <c r="U363" s="187"/>
      <c r="V363" s="30"/>
      <c r="W363" s="30"/>
      <c r="X363" s="187"/>
      <c r="Y363" s="187"/>
      <c r="Z363" s="22"/>
      <c r="AA363" s="187"/>
      <c r="AB363" s="187"/>
      <c r="AC363" s="187"/>
      <c r="AD363" s="22"/>
      <c r="AE363" s="25"/>
      <c r="AF363" s="25"/>
      <c r="AG363" s="21"/>
      <c r="AH363" s="187"/>
      <c r="AI363" s="187"/>
      <c r="AJ363" s="187"/>
      <c r="AK363" s="187"/>
      <c r="AL363" s="187"/>
      <c r="AM363" s="187"/>
      <c r="AN363" s="187"/>
      <c r="AO363" s="187"/>
      <c r="AP363" s="187"/>
      <c r="AQ363" s="187"/>
      <c r="AR363" s="187"/>
      <c r="AS363" s="25"/>
      <c r="AT363" s="21"/>
      <c r="AU363" s="363"/>
    </row>
    <row r="364" spans="1:47" s="361" customFormat="1" x14ac:dyDescent="0.25">
      <c r="A364" s="186"/>
      <c r="B364" s="43"/>
      <c r="C364" s="37"/>
      <c r="D364" s="30"/>
      <c r="E364" s="30"/>
      <c r="F364" s="30"/>
      <c r="G364" s="37"/>
      <c r="H364" s="37"/>
      <c r="I364" s="37"/>
      <c r="J364" s="30"/>
      <c r="K364" s="187"/>
      <c r="L364" s="187"/>
      <c r="M364" s="187"/>
      <c r="N364" s="30"/>
      <c r="O364" s="30"/>
      <c r="P364" s="30"/>
      <c r="Q364" s="156"/>
      <c r="R364" s="22"/>
      <c r="S364" s="187"/>
      <c r="T364" s="187"/>
      <c r="U364" s="187"/>
      <c r="V364" s="30"/>
      <c r="W364" s="30"/>
      <c r="X364" s="187"/>
      <c r="Y364" s="187"/>
      <c r="Z364" s="22"/>
      <c r="AA364" s="187"/>
      <c r="AB364" s="187"/>
      <c r="AC364" s="187"/>
      <c r="AD364" s="22"/>
      <c r="AE364" s="25"/>
      <c r="AF364" s="25"/>
      <c r="AG364" s="21"/>
      <c r="AH364" s="187"/>
      <c r="AI364" s="187"/>
      <c r="AJ364" s="187"/>
      <c r="AK364" s="187"/>
      <c r="AL364" s="187"/>
      <c r="AM364" s="187"/>
      <c r="AN364" s="187"/>
      <c r="AO364" s="187"/>
      <c r="AP364" s="187"/>
      <c r="AQ364" s="187"/>
      <c r="AR364" s="187"/>
      <c r="AS364" s="25"/>
      <c r="AT364" s="21"/>
      <c r="AU364" s="363"/>
    </row>
    <row r="365" spans="1:47" s="361" customFormat="1" x14ac:dyDescent="0.25">
      <c r="A365" s="186"/>
      <c r="B365" s="43"/>
      <c r="C365" s="37"/>
      <c r="D365" s="30"/>
      <c r="E365" s="30"/>
      <c r="F365" s="30"/>
      <c r="G365" s="37"/>
      <c r="H365" s="37"/>
      <c r="I365" s="37"/>
      <c r="J365" s="30"/>
      <c r="K365" s="187"/>
      <c r="L365" s="187"/>
      <c r="M365" s="187"/>
      <c r="N365" s="30"/>
      <c r="O365" s="30"/>
      <c r="P365" s="30"/>
      <c r="Q365" s="156"/>
      <c r="R365" s="22"/>
      <c r="S365" s="187"/>
      <c r="T365" s="187"/>
      <c r="U365" s="187"/>
      <c r="V365" s="30"/>
      <c r="W365" s="30"/>
      <c r="X365" s="187"/>
      <c r="Y365" s="187"/>
      <c r="Z365" s="22"/>
      <c r="AA365" s="187"/>
      <c r="AB365" s="187"/>
      <c r="AC365" s="187"/>
      <c r="AD365" s="22"/>
      <c r="AE365" s="25"/>
      <c r="AF365" s="25"/>
      <c r="AG365" s="21"/>
      <c r="AH365" s="187"/>
      <c r="AI365" s="187"/>
      <c r="AJ365" s="187"/>
      <c r="AK365" s="187"/>
      <c r="AL365" s="187"/>
      <c r="AM365" s="187"/>
      <c r="AN365" s="187"/>
      <c r="AO365" s="187"/>
      <c r="AP365" s="187"/>
      <c r="AQ365" s="187"/>
      <c r="AR365" s="187"/>
      <c r="AS365" s="25"/>
      <c r="AT365" s="21"/>
      <c r="AU365" s="363"/>
    </row>
    <row r="366" spans="1:47" s="361" customFormat="1" x14ac:dyDescent="0.25">
      <c r="A366" s="186"/>
      <c r="B366" s="43"/>
      <c r="C366" s="37"/>
      <c r="D366" s="30"/>
      <c r="E366" s="30"/>
      <c r="F366" s="30"/>
      <c r="G366" s="37"/>
      <c r="H366" s="37"/>
      <c r="I366" s="37"/>
      <c r="J366" s="30"/>
      <c r="K366" s="187"/>
      <c r="L366" s="187"/>
      <c r="M366" s="187"/>
      <c r="N366" s="30"/>
      <c r="O366" s="30"/>
      <c r="P366" s="30"/>
      <c r="Q366" s="156"/>
      <c r="R366" s="22"/>
      <c r="S366" s="187"/>
      <c r="T366" s="187"/>
      <c r="U366" s="187"/>
      <c r="V366" s="30"/>
      <c r="W366" s="30"/>
      <c r="X366" s="187"/>
      <c r="Y366" s="187"/>
      <c r="Z366" s="22"/>
      <c r="AA366" s="187"/>
      <c r="AB366" s="187"/>
      <c r="AC366" s="187"/>
      <c r="AD366" s="22"/>
      <c r="AE366" s="25"/>
      <c r="AF366" s="25"/>
      <c r="AG366" s="21"/>
      <c r="AH366" s="187"/>
      <c r="AI366" s="187"/>
      <c r="AJ366" s="187"/>
      <c r="AK366" s="187"/>
      <c r="AL366" s="187"/>
      <c r="AM366" s="187"/>
      <c r="AN366" s="187"/>
      <c r="AO366" s="187"/>
      <c r="AP366" s="187"/>
      <c r="AQ366" s="187"/>
      <c r="AR366" s="187"/>
      <c r="AS366" s="25"/>
      <c r="AT366" s="21"/>
      <c r="AU366" s="363"/>
    </row>
    <row r="367" spans="1:47" s="361" customFormat="1" x14ac:dyDescent="0.25">
      <c r="A367" s="186"/>
      <c r="B367" s="43"/>
      <c r="C367" s="37"/>
      <c r="D367" s="30"/>
      <c r="E367" s="30"/>
      <c r="F367" s="30"/>
      <c r="G367" s="37"/>
      <c r="H367" s="37"/>
      <c r="I367" s="37"/>
      <c r="J367" s="30"/>
      <c r="K367" s="187"/>
      <c r="L367" s="187"/>
      <c r="M367" s="187"/>
      <c r="N367" s="30"/>
      <c r="O367" s="30"/>
      <c r="P367" s="30"/>
      <c r="Q367" s="156"/>
      <c r="R367" s="22"/>
      <c r="S367" s="187"/>
      <c r="T367" s="187"/>
      <c r="U367" s="187"/>
      <c r="V367" s="30"/>
      <c r="W367" s="30"/>
      <c r="X367" s="187"/>
      <c r="Y367" s="187"/>
      <c r="Z367" s="22"/>
      <c r="AA367" s="187"/>
      <c r="AB367" s="187"/>
      <c r="AC367" s="187"/>
      <c r="AD367" s="22"/>
      <c r="AE367" s="25"/>
      <c r="AF367" s="25"/>
      <c r="AG367" s="21"/>
      <c r="AH367" s="187"/>
      <c r="AI367" s="187"/>
      <c r="AJ367" s="187"/>
      <c r="AK367" s="187"/>
      <c r="AL367" s="187"/>
      <c r="AM367" s="187"/>
      <c r="AN367" s="187"/>
      <c r="AO367" s="187"/>
      <c r="AP367" s="187"/>
      <c r="AQ367" s="187"/>
      <c r="AR367" s="187"/>
      <c r="AS367" s="25"/>
      <c r="AT367" s="21"/>
      <c r="AU367" s="363"/>
    </row>
    <row r="368" spans="1:47" s="361" customFormat="1" x14ac:dyDescent="0.25">
      <c r="A368" s="186"/>
      <c r="B368" s="43"/>
      <c r="C368" s="37"/>
      <c r="D368" s="30"/>
      <c r="E368" s="30"/>
      <c r="F368" s="30"/>
      <c r="G368" s="37"/>
      <c r="H368" s="37"/>
      <c r="I368" s="37"/>
      <c r="J368" s="30"/>
      <c r="K368" s="187"/>
      <c r="L368" s="187"/>
      <c r="M368" s="187"/>
      <c r="N368" s="30"/>
      <c r="O368" s="30"/>
      <c r="P368" s="30"/>
      <c r="Q368" s="156"/>
      <c r="R368" s="22"/>
      <c r="S368" s="187"/>
      <c r="T368" s="187"/>
      <c r="U368" s="187"/>
      <c r="V368" s="30"/>
      <c r="W368" s="30"/>
      <c r="X368" s="187"/>
      <c r="Y368" s="187"/>
      <c r="Z368" s="22"/>
      <c r="AA368" s="187"/>
      <c r="AB368" s="187"/>
      <c r="AC368" s="187"/>
      <c r="AD368" s="22"/>
      <c r="AE368" s="25"/>
      <c r="AF368" s="25"/>
      <c r="AG368" s="21"/>
      <c r="AH368" s="187"/>
      <c r="AI368" s="187"/>
      <c r="AJ368" s="187"/>
      <c r="AK368" s="187"/>
      <c r="AL368" s="187"/>
      <c r="AM368" s="187"/>
      <c r="AN368" s="187"/>
      <c r="AO368" s="187"/>
      <c r="AP368" s="187"/>
      <c r="AQ368" s="187"/>
      <c r="AR368" s="187"/>
      <c r="AS368" s="25"/>
      <c r="AT368" s="21"/>
      <c r="AU368" s="363"/>
    </row>
    <row r="369" spans="1:47" s="361" customFormat="1" x14ac:dyDescent="0.25">
      <c r="A369" s="186"/>
      <c r="B369" s="43"/>
      <c r="C369" s="37"/>
      <c r="D369" s="30"/>
      <c r="E369" s="30"/>
      <c r="F369" s="30"/>
      <c r="G369" s="37"/>
      <c r="H369" s="37"/>
      <c r="I369" s="37"/>
      <c r="J369" s="30"/>
      <c r="K369" s="187"/>
      <c r="L369" s="187"/>
      <c r="M369" s="187"/>
      <c r="N369" s="30"/>
      <c r="O369" s="30"/>
      <c r="P369" s="30"/>
      <c r="Q369" s="156"/>
      <c r="R369" s="22"/>
      <c r="S369" s="187"/>
      <c r="T369" s="187"/>
      <c r="U369" s="187"/>
      <c r="V369" s="30"/>
      <c r="W369" s="30"/>
      <c r="X369" s="187"/>
      <c r="Y369" s="187"/>
      <c r="Z369" s="22"/>
      <c r="AA369" s="187"/>
      <c r="AB369" s="187"/>
      <c r="AC369" s="187"/>
      <c r="AD369" s="22"/>
      <c r="AE369" s="25"/>
      <c r="AF369" s="25"/>
      <c r="AG369" s="21"/>
      <c r="AH369" s="187"/>
      <c r="AI369" s="187"/>
      <c r="AJ369" s="187"/>
      <c r="AK369" s="187"/>
      <c r="AL369" s="187"/>
      <c r="AM369" s="187"/>
      <c r="AN369" s="187"/>
      <c r="AO369" s="187"/>
      <c r="AP369" s="187"/>
      <c r="AQ369" s="187"/>
      <c r="AR369" s="187"/>
      <c r="AS369" s="25"/>
      <c r="AT369" s="21"/>
      <c r="AU369" s="363"/>
    </row>
    <row r="370" spans="1:47" s="361" customFormat="1" x14ac:dyDescent="0.25">
      <c r="A370" s="186"/>
      <c r="B370" s="43"/>
      <c r="C370" s="37"/>
      <c r="D370" s="30"/>
      <c r="E370" s="30"/>
      <c r="F370" s="30"/>
      <c r="G370" s="37"/>
      <c r="H370" s="37"/>
      <c r="I370" s="37"/>
      <c r="J370" s="30"/>
      <c r="K370" s="187"/>
      <c r="L370" s="187"/>
      <c r="M370" s="187"/>
      <c r="N370" s="30"/>
      <c r="O370" s="30"/>
      <c r="P370" s="30"/>
      <c r="Q370" s="156"/>
      <c r="R370" s="22"/>
      <c r="S370" s="187"/>
      <c r="T370" s="187"/>
      <c r="U370" s="187"/>
      <c r="V370" s="30"/>
      <c r="W370" s="30"/>
      <c r="X370" s="187"/>
      <c r="Y370" s="187"/>
      <c r="Z370" s="22"/>
      <c r="AA370" s="187"/>
      <c r="AB370" s="187"/>
      <c r="AC370" s="187"/>
      <c r="AD370" s="22"/>
      <c r="AE370" s="25"/>
      <c r="AF370" s="25"/>
      <c r="AG370" s="21"/>
      <c r="AH370" s="187"/>
      <c r="AI370" s="187"/>
      <c r="AJ370" s="187"/>
      <c r="AK370" s="187"/>
      <c r="AL370" s="187"/>
      <c r="AM370" s="187"/>
      <c r="AN370" s="187"/>
      <c r="AO370" s="187"/>
      <c r="AP370" s="187"/>
      <c r="AQ370" s="187"/>
      <c r="AR370" s="187"/>
      <c r="AS370" s="25"/>
      <c r="AT370" s="21"/>
      <c r="AU370" s="363"/>
    </row>
    <row r="371" spans="1:47" s="361" customFormat="1" x14ac:dyDescent="0.25">
      <c r="A371" s="186"/>
      <c r="B371" s="43"/>
      <c r="C371" s="37"/>
      <c r="D371" s="30"/>
      <c r="E371" s="30"/>
      <c r="F371" s="30"/>
      <c r="G371" s="37"/>
      <c r="H371" s="37"/>
      <c r="I371" s="37"/>
      <c r="J371" s="30"/>
      <c r="K371" s="187"/>
      <c r="L371" s="187"/>
      <c r="M371" s="187"/>
      <c r="N371" s="30"/>
      <c r="O371" s="30"/>
      <c r="P371" s="30"/>
      <c r="Q371" s="156"/>
      <c r="R371" s="22"/>
      <c r="S371" s="187"/>
      <c r="T371" s="187"/>
      <c r="U371" s="187"/>
      <c r="V371" s="30"/>
      <c r="W371" s="30"/>
      <c r="X371" s="187"/>
      <c r="Y371" s="187"/>
      <c r="Z371" s="22"/>
      <c r="AA371" s="187"/>
      <c r="AB371" s="187"/>
      <c r="AC371" s="187"/>
      <c r="AD371" s="22"/>
      <c r="AE371" s="25"/>
      <c r="AF371" s="25"/>
      <c r="AG371" s="21"/>
      <c r="AH371" s="187"/>
      <c r="AI371" s="187"/>
      <c r="AJ371" s="187"/>
      <c r="AK371" s="187"/>
      <c r="AL371" s="187"/>
      <c r="AM371" s="187"/>
      <c r="AN371" s="187"/>
      <c r="AO371" s="187"/>
      <c r="AP371" s="187"/>
      <c r="AQ371" s="187"/>
      <c r="AR371" s="187"/>
      <c r="AS371" s="25"/>
      <c r="AT371" s="21"/>
      <c r="AU371" s="363"/>
    </row>
    <row r="372" spans="1:47" s="361" customFormat="1" x14ac:dyDescent="0.25">
      <c r="A372" s="186"/>
      <c r="B372" s="43"/>
      <c r="C372" s="37"/>
      <c r="D372" s="30"/>
      <c r="E372" s="30"/>
      <c r="F372" s="30"/>
      <c r="G372" s="37"/>
      <c r="H372" s="37"/>
      <c r="I372" s="37"/>
      <c r="J372" s="30"/>
      <c r="K372" s="187"/>
      <c r="L372" s="187"/>
      <c r="M372" s="187"/>
      <c r="N372" s="30"/>
      <c r="O372" s="30"/>
      <c r="P372" s="30"/>
      <c r="Q372" s="156"/>
      <c r="R372" s="22"/>
      <c r="S372" s="187"/>
      <c r="T372" s="187"/>
      <c r="U372" s="187"/>
      <c r="V372" s="30"/>
      <c r="W372" s="30"/>
      <c r="X372" s="187"/>
      <c r="Y372" s="187"/>
      <c r="Z372" s="22"/>
      <c r="AA372" s="187"/>
      <c r="AB372" s="187"/>
      <c r="AC372" s="187"/>
      <c r="AD372" s="22"/>
      <c r="AE372" s="25"/>
      <c r="AF372" s="25"/>
      <c r="AG372" s="21"/>
      <c r="AH372" s="187"/>
      <c r="AI372" s="187"/>
      <c r="AJ372" s="187"/>
      <c r="AK372" s="187"/>
      <c r="AL372" s="187"/>
      <c r="AM372" s="187"/>
      <c r="AN372" s="187"/>
      <c r="AO372" s="187"/>
      <c r="AP372" s="187"/>
      <c r="AQ372" s="187"/>
      <c r="AR372" s="187"/>
      <c r="AS372" s="25"/>
      <c r="AT372" s="21"/>
      <c r="AU372" s="363"/>
    </row>
    <row r="373" spans="1:47" s="361" customFormat="1" x14ac:dyDescent="0.25">
      <c r="A373" s="186"/>
      <c r="B373" s="43"/>
      <c r="C373" s="33"/>
      <c r="D373" s="34"/>
      <c r="E373" s="34"/>
      <c r="F373" s="34"/>
      <c r="G373" s="33"/>
      <c r="H373" s="33"/>
      <c r="I373" s="33"/>
      <c r="J373" s="34"/>
      <c r="K373" s="30"/>
      <c r="L373" s="30"/>
      <c r="M373" s="30"/>
      <c r="N373" s="34"/>
      <c r="O373" s="34"/>
      <c r="P373" s="34"/>
      <c r="Q373" s="38"/>
      <c r="R373" s="31"/>
      <c r="S373" s="30"/>
      <c r="T373" s="30"/>
      <c r="U373" s="30"/>
      <c r="V373" s="34"/>
      <c r="W373" s="34"/>
      <c r="X373" s="30"/>
      <c r="Y373" s="30"/>
      <c r="Z373" s="31"/>
      <c r="AA373" s="30"/>
      <c r="AB373" s="30"/>
      <c r="AC373" s="30"/>
      <c r="AD373" s="31"/>
      <c r="AE373" s="23"/>
      <c r="AF373" s="23"/>
      <c r="AG373" s="32"/>
      <c r="AH373" s="410"/>
      <c r="AI373" s="410"/>
      <c r="AJ373" s="30"/>
      <c r="AK373" s="30"/>
      <c r="AL373" s="30"/>
      <c r="AM373" s="30"/>
      <c r="AN373" s="30"/>
      <c r="AO373" s="30"/>
      <c r="AP373" s="30"/>
      <c r="AQ373" s="30"/>
      <c r="AR373" s="30"/>
      <c r="AS373" s="23"/>
      <c r="AT373" s="32"/>
      <c r="AU373" s="356"/>
    </row>
    <row r="374" spans="1:47" s="361" customFormat="1" x14ac:dyDescent="0.25">
      <c r="A374" s="186"/>
      <c r="B374" s="43"/>
      <c r="C374" s="33"/>
      <c r="D374" s="34"/>
      <c r="E374" s="34"/>
      <c r="F374" s="34"/>
      <c r="G374" s="33"/>
      <c r="H374" s="33"/>
      <c r="I374" s="33"/>
      <c r="J374" s="34"/>
      <c r="K374" s="30"/>
      <c r="L374" s="30"/>
      <c r="M374" s="30"/>
      <c r="N374" s="34"/>
      <c r="O374" s="34"/>
      <c r="P374" s="34"/>
      <c r="Q374" s="38"/>
      <c r="R374" s="31"/>
      <c r="S374" s="30"/>
      <c r="T374" s="30"/>
      <c r="U374" s="30"/>
      <c r="V374" s="34"/>
      <c r="W374" s="34"/>
      <c r="X374" s="30"/>
      <c r="Y374" s="30"/>
      <c r="Z374" s="31"/>
      <c r="AA374" s="30"/>
      <c r="AB374" s="30"/>
      <c r="AC374" s="30"/>
      <c r="AD374" s="31"/>
      <c r="AE374" s="23"/>
      <c r="AF374" s="23"/>
      <c r="AG374" s="32"/>
      <c r="AH374" s="410"/>
      <c r="AI374" s="410"/>
      <c r="AJ374" s="30"/>
      <c r="AK374" s="30"/>
      <c r="AL374" s="30"/>
      <c r="AM374" s="30"/>
      <c r="AN374" s="30"/>
      <c r="AO374" s="30"/>
      <c r="AP374" s="30"/>
      <c r="AQ374" s="30"/>
      <c r="AR374" s="30"/>
      <c r="AS374" s="23"/>
      <c r="AT374" s="32"/>
      <c r="AU374" s="356"/>
    </row>
    <row r="375" spans="1:47" s="361" customFormat="1" x14ac:dyDescent="0.25">
      <c r="A375" s="186"/>
      <c r="B375" s="43"/>
      <c r="C375" s="33"/>
      <c r="D375" s="34"/>
      <c r="E375" s="34"/>
      <c r="F375" s="34"/>
      <c r="G375" s="33"/>
      <c r="H375" s="33"/>
      <c r="I375" s="33"/>
      <c r="J375" s="34"/>
      <c r="K375" s="30"/>
      <c r="L375" s="30"/>
      <c r="M375" s="30"/>
      <c r="N375" s="34"/>
      <c r="O375" s="34"/>
      <c r="P375" s="34"/>
      <c r="Q375" s="38"/>
      <c r="R375" s="31"/>
      <c r="S375" s="30"/>
      <c r="T375" s="30"/>
      <c r="U375" s="30"/>
      <c r="V375" s="34"/>
      <c r="W375" s="34"/>
      <c r="X375" s="30"/>
      <c r="Y375" s="30"/>
      <c r="Z375" s="31"/>
      <c r="AA375" s="30"/>
      <c r="AB375" s="30"/>
      <c r="AC375" s="30"/>
      <c r="AD375" s="31"/>
      <c r="AE375" s="23"/>
      <c r="AF375" s="23"/>
      <c r="AG375" s="32"/>
      <c r="AH375" s="410"/>
      <c r="AI375" s="410"/>
      <c r="AJ375" s="30"/>
      <c r="AK375" s="30"/>
      <c r="AL375" s="30"/>
      <c r="AM375" s="30"/>
      <c r="AN375" s="30"/>
      <c r="AO375" s="30"/>
      <c r="AP375" s="30"/>
      <c r="AQ375" s="30"/>
      <c r="AR375" s="30"/>
      <c r="AS375" s="23"/>
      <c r="AT375" s="32"/>
      <c r="AU375" s="356"/>
    </row>
    <row r="376" spans="1:47" s="361" customFormat="1" x14ac:dyDescent="0.25">
      <c r="A376" s="186"/>
      <c r="B376" s="43"/>
      <c r="C376" s="33"/>
      <c r="D376" s="34"/>
      <c r="E376" s="34"/>
      <c r="F376" s="34"/>
      <c r="G376" s="33"/>
      <c r="H376" s="33"/>
      <c r="I376" s="33"/>
      <c r="J376" s="34"/>
      <c r="K376" s="30"/>
      <c r="L376" s="30"/>
      <c r="M376" s="30"/>
      <c r="N376" s="34"/>
      <c r="O376" s="34"/>
      <c r="P376" s="34"/>
      <c r="Q376" s="38"/>
      <c r="R376" s="31"/>
      <c r="S376" s="30"/>
      <c r="T376" s="30"/>
      <c r="U376" s="30"/>
      <c r="V376" s="34"/>
      <c r="W376" s="34"/>
      <c r="X376" s="30"/>
      <c r="Y376" s="30"/>
      <c r="Z376" s="31"/>
      <c r="AA376" s="30"/>
      <c r="AB376" s="30"/>
      <c r="AC376" s="30"/>
      <c r="AD376" s="31"/>
      <c r="AE376" s="23"/>
      <c r="AF376" s="23"/>
      <c r="AG376" s="32"/>
      <c r="AH376" s="410"/>
      <c r="AI376" s="410"/>
      <c r="AJ376" s="30"/>
      <c r="AK376" s="30"/>
      <c r="AL376" s="30"/>
      <c r="AM376" s="30"/>
      <c r="AN376" s="30"/>
      <c r="AO376" s="30"/>
      <c r="AP376" s="30"/>
      <c r="AQ376" s="30"/>
      <c r="AR376" s="30"/>
      <c r="AS376" s="23"/>
      <c r="AT376" s="32"/>
      <c r="AU376" s="356"/>
    </row>
    <row r="377" spans="1:47" s="361" customFormat="1" x14ac:dyDescent="0.25">
      <c r="A377" s="186"/>
      <c r="B377" s="43"/>
      <c r="C377" s="33"/>
      <c r="D377" s="34"/>
      <c r="E377" s="34"/>
      <c r="F377" s="34"/>
      <c r="G377" s="33"/>
      <c r="H377" s="33"/>
      <c r="I377" s="33"/>
      <c r="J377" s="34"/>
      <c r="K377" s="30"/>
      <c r="L377" s="30"/>
      <c r="M377" s="30"/>
      <c r="N377" s="34"/>
      <c r="O377" s="34"/>
      <c r="P377" s="34"/>
      <c r="Q377" s="38"/>
      <c r="R377" s="31"/>
      <c r="S377" s="30"/>
      <c r="T377" s="30"/>
      <c r="U377" s="30"/>
      <c r="V377" s="34"/>
      <c r="W377" s="34"/>
      <c r="X377" s="30"/>
      <c r="Y377" s="30"/>
      <c r="Z377" s="31"/>
      <c r="AA377" s="30"/>
      <c r="AB377" s="30"/>
      <c r="AC377" s="30"/>
      <c r="AD377" s="31"/>
      <c r="AE377" s="23"/>
      <c r="AF377" s="23"/>
      <c r="AG377" s="32"/>
      <c r="AH377" s="410"/>
      <c r="AI377" s="410"/>
      <c r="AJ377" s="30"/>
      <c r="AK377" s="30"/>
      <c r="AL377" s="30"/>
      <c r="AM377" s="30"/>
      <c r="AN377" s="30"/>
      <c r="AO377" s="30"/>
      <c r="AP377" s="30"/>
      <c r="AQ377" s="30"/>
      <c r="AR377" s="30"/>
      <c r="AS377" s="23"/>
      <c r="AT377" s="32"/>
      <c r="AU377" s="356"/>
    </row>
    <row r="378" spans="1:47" s="361" customFormat="1" x14ac:dyDescent="0.25">
      <c r="A378" s="186"/>
      <c r="B378" s="43"/>
      <c r="C378" s="33"/>
      <c r="D378" s="34"/>
      <c r="E378" s="34"/>
      <c r="F378" s="34"/>
      <c r="G378" s="33"/>
      <c r="H378" s="33"/>
      <c r="I378" s="33"/>
      <c r="J378" s="34"/>
      <c r="K378" s="30"/>
      <c r="L378" s="30"/>
      <c r="M378" s="30"/>
      <c r="N378" s="34"/>
      <c r="O378" s="34"/>
      <c r="P378" s="34"/>
      <c r="Q378" s="38"/>
      <c r="R378" s="31"/>
      <c r="S378" s="30"/>
      <c r="T378" s="30"/>
      <c r="U378" s="30"/>
      <c r="V378" s="34"/>
      <c r="W378" s="34"/>
      <c r="X378" s="30"/>
      <c r="Y378" s="30"/>
      <c r="Z378" s="31"/>
      <c r="AA378" s="30"/>
      <c r="AB378" s="30"/>
      <c r="AC378" s="30"/>
      <c r="AD378" s="31"/>
      <c r="AE378" s="23"/>
      <c r="AF378" s="23"/>
      <c r="AG378" s="32"/>
      <c r="AH378" s="410"/>
      <c r="AI378" s="410"/>
      <c r="AJ378" s="30"/>
      <c r="AK378" s="30"/>
      <c r="AL378" s="30"/>
      <c r="AM378" s="30"/>
      <c r="AN378" s="30"/>
      <c r="AO378" s="30"/>
      <c r="AP378" s="30"/>
      <c r="AQ378" s="30"/>
      <c r="AR378" s="30"/>
      <c r="AS378" s="23"/>
      <c r="AT378" s="32"/>
      <c r="AU378" s="356"/>
    </row>
    <row r="379" spans="1:47" s="361" customFormat="1" x14ac:dyDescent="0.25">
      <c r="A379" s="186"/>
      <c r="B379" s="43"/>
      <c r="C379" s="33"/>
      <c r="D379" s="34"/>
      <c r="E379" s="34"/>
      <c r="F379" s="34"/>
      <c r="G379" s="33"/>
      <c r="H379" s="33"/>
      <c r="I379" s="33"/>
      <c r="J379" s="34"/>
      <c r="K379" s="30"/>
      <c r="L379" s="30"/>
      <c r="M379" s="30"/>
      <c r="N379" s="34"/>
      <c r="O379" s="34"/>
      <c r="P379" s="34"/>
      <c r="Q379" s="38"/>
      <c r="R379" s="31"/>
      <c r="S379" s="30"/>
      <c r="T379" s="30"/>
      <c r="U379" s="30"/>
      <c r="V379" s="34"/>
      <c r="W379" s="34"/>
      <c r="X379" s="30"/>
      <c r="Y379" s="30"/>
      <c r="Z379" s="31"/>
      <c r="AA379" s="30"/>
      <c r="AB379" s="30"/>
      <c r="AC379" s="30"/>
      <c r="AD379" s="31"/>
      <c r="AE379" s="23"/>
      <c r="AF379" s="23"/>
      <c r="AG379" s="32"/>
      <c r="AH379" s="410"/>
      <c r="AI379" s="410"/>
      <c r="AJ379" s="30"/>
      <c r="AK379" s="30"/>
      <c r="AL379" s="30"/>
      <c r="AM379" s="30"/>
      <c r="AN379" s="30"/>
      <c r="AO379" s="30"/>
      <c r="AP379" s="30"/>
      <c r="AQ379" s="30"/>
      <c r="AR379" s="30"/>
      <c r="AS379" s="23"/>
      <c r="AT379" s="32"/>
      <c r="AU379" s="356"/>
    </row>
    <row r="380" spans="1:47" s="361" customFormat="1" x14ac:dyDescent="0.25">
      <c r="A380" s="186"/>
      <c r="B380" s="43"/>
      <c r="C380" s="33"/>
      <c r="D380" s="34"/>
      <c r="E380" s="34"/>
      <c r="F380" s="34"/>
      <c r="G380" s="33"/>
      <c r="H380" s="33"/>
      <c r="I380" s="33"/>
      <c r="J380" s="34"/>
      <c r="K380" s="30"/>
      <c r="L380" s="30"/>
      <c r="M380" s="30"/>
      <c r="N380" s="34"/>
      <c r="O380" s="34"/>
      <c r="P380" s="34"/>
      <c r="Q380" s="38"/>
      <c r="R380" s="31"/>
      <c r="S380" s="30"/>
      <c r="T380" s="30"/>
      <c r="U380" s="30"/>
      <c r="V380" s="34"/>
      <c r="W380" s="34"/>
      <c r="X380" s="30"/>
      <c r="Y380" s="30"/>
      <c r="Z380" s="31"/>
      <c r="AA380" s="30"/>
      <c r="AB380" s="30"/>
      <c r="AC380" s="30"/>
      <c r="AD380" s="31"/>
      <c r="AE380" s="23"/>
      <c r="AF380" s="23"/>
      <c r="AG380" s="32"/>
      <c r="AH380" s="410"/>
      <c r="AI380" s="410"/>
      <c r="AJ380" s="30"/>
      <c r="AK380" s="30"/>
      <c r="AL380" s="30"/>
      <c r="AM380" s="30"/>
      <c r="AN380" s="30"/>
      <c r="AO380" s="30"/>
      <c r="AP380" s="30"/>
      <c r="AQ380" s="30"/>
      <c r="AR380" s="30"/>
      <c r="AS380" s="23"/>
      <c r="AT380" s="32"/>
      <c r="AU380" s="356"/>
    </row>
    <row r="381" spans="1:47" s="361" customFormat="1" x14ac:dyDescent="0.25">
      <c r="A381" s="186"/>
      <c r="B381" s="43"/>
      <c r="C381" s="33"/>
      <c r="D381" s="34"/>
      <c r="E381" s="34"/>
      <c r="F381" s="34"/>
      <c r="G381" s="33"/>
      <c r="H381" s="33"/>
      <c r="I381" s="33"/>
      <c r="J381" s="34"/>
      <c r="K381" s="30"/>
      <c r="L381" s="30"/>
      <c r="M381" s="30"/>
      <c r="N381" s="34"/>
      <c r="O381" s="34"/>
      <c r="P381" s="34"/>
      <c r="Q381" s="38"/>
      <c r="R381" s="31"/>
      <c r="S381" s="30"/>
      <c r="T381" s="30"/>
      <c r="U381" s="30"/>
      <c r="V381" s="34"/>
      <c r="W381" s="34"/>
      <c r="X381" s="30"/>
      <c r="Y381" s="30"/>
      <c r="Z381" s="31"/>
      <c r="AA381" s="30"/>
      <c r="AB381" s="30"/>
      <c r="AC381" s="30"/>
      <c r="AD381" s="31"/>
      <c r="AE381" s="23"/>
      <c r="AF381" s="23"/>
      <c r="AG381" s="32"/>
      <c r="AH381" s="410"/>
      <c r="AI381" s="410"/>
      <c r="AJ381" s="30"/>
      <c r="AK381" s="30"/>
      <c r="AL381" s="30"/>
      <c r="AM381" s="30"/>
      <c r="AN381" s="30"/>
      <c r="AO381" s="30"/>
      <c r="AP381" s="30"/>
      <c r="AQ381" s="30"/>
      <c r="AR381" s="30"/>
      <c r="AS381" s="23"/>
      <c r="AT381" s="32"/>
      <c r="AU381" s="356"/>
    </row>
    <row r="382" spans="1:47" s="361" customFormat="1" x14ac:dyDescent="0.25">
      <c r="A382" s="186"/>
      <c r="B382" s="43"/>
      <c r="C382" s="33"/>
      <c r="D382" s="34"/>
      <c r="E382" s="34"/>
      <c r="F382" s="34"/>
      <c r="G382" s="33"/>
      <c r="H382" s="33"/>
      <c r="I382" s="33"/>
      <c r="J382" s="34"/>
      <c r="K382" s="30"/>
      <c r="L382" s="30"/>
      <c r="M382" s="30"/>
      <c r="N382" s="34"/>
      <c r="O382" s="34"/>
      <c r="P382" s="34"/>
      <c r="Q382" s="38"/>
      <c r="R382" s="31"/>
      <c r="S382" s="30"/>
      <c r="T382" s="30"/>
      <c r="U382" s="30"/>
      <c r="V382" s="34"/>
      <c r="W382" s="34"/>
      <c r="X382" s="30"/>
      <c r="Y382" s="30"/>
      <c r="Z382" s="31"/>
      <c r="AA382" s="30"/>
      <c r="AB382" s="30"/>
      <c r="AC382" s="30"/>
      <c r="AD382" s="31"/>
      <c r="AE382" s="23"/>
      <c r="AF382" s="23"/>
      <c r="AG382" s="32"/>
      <c r="AH382" s="410"/>
      <c r="AI382" s="410"/>
      <c r="AJ382" s="30"/>
      <c r="AK382" s="30"/>
      <c r="AL382" s="30"/>
      <c r="AM382" s="30"/>
      <c r="AN382" s="30"/>
      <c r="AO382" s="30"/>
      <c r="AP382" s="30"/>
      <c r="AQ382" s="30"/>
      <c r="AR382" s="30"/>
      <c r="AS382" s="23"/>
      <c r="AT382" s="32"/>
      <c r="AU382" s="356"/>
    </row>
    <row r="383" spans="1:47" s="361" customFormat="1" x14ac:dyDescent="0.25">
      <c r="A383" s="186"/>
      <c r="B383" s="43"/>
      <c r="C383" s="33"/>
      <c r="D383" s="34"/>
      <c r="E383" s="34"/>
      <c r="F383" s="34"/>
      <c r="G383" s="33"/>
      <c r="H383" s="33"/>
      <c r="I383" s="33"/>
      <c r="J383" s="34"/>
      <c r="K383" s="30"/>
      <c r="L383" s="30"/>
      <c r="M383" s="30"/>
      <c r="N383" s="34"/>
      <c r="O383" s="34"/>
      <c r="P383" s="34"/>
      <c r="Q383" s="38"/>
      <c r="R383" s="31"/>
      <c r="S383" s="30"/>
      <c r="T383" s="30"/>
      <c r="U383" s="30"/>
      <c r="V383" s="34"/>
      <c r="W383" s="34"/>
      <c r="X383" s="30"/>
      <c r="Y383" s="30"/>
      <c r="Z383" s="31"/>
      <c r="AA383" s="30"/>
      <c r="AB383" s="30"/>
      <c r="AC383" s="30"/>
      <c r="AD383" s="31"/>
      <c r="AE383" s="23"/>
      <c r="AF383" s="23"/>
      <c r="AG383" s="32"/>
      <c r="AH383" s="410"/>
      <c r="AI383" s="410"/>
      <c r="AJ383" s="30"/>
      <c r="AK383" s="30"/>
      <c r="AL383" s="30"/>
      <c r="AM383" s="30"/>
      <c r="AN383" s="30"/>
      <c r="AO383" s="30"/>
      <c r="AP383" s="30"/>
      <c r="AQ383" s="30"/>
      <c r="AR383" s="30"/>
      <c r="AS383" s="23"/>
      <c r="AT383" s="32"/>
      <c r="AU383" s="356"/>
    </row>
    <row r="384" spans="1:47" s="361" customFormat="1" x14ac:dyDescent="0.25">
      <c r="A384" s="186"/>
      <c r="B384" s="43"/>
      <c r="C384" s="33"/>
      <c r="D384" s="34"/>
      <c r="E384" s="34"/>
      <c r="F384" s="34"/>
      <c r="G384" s="33"/>
      <c r="H384" s="33"/>
      <c r="I384" s="33"/>
      <c r="J384" s="34"/>
      <c r="K384" s="30"/>
      <c r="L384" s="30"/>
      <c r="M384" s="30"/>
      <c r="N384" s="34"/>
      <c r="O384" s="34"/>
      <c r="P384" s="34"/>
      <c r="Q384" s="38"/>
      <c r="R384" s="31"/>
      <c r="S384" s="30"/>
      <c r="T384" s="30"/>
      <c r="U384" s="30"/>
      <c r="V384" s="34"/>
      <c r="W384" s="34"/>
      <c r="X384" s="30"/>
      <c r="Y384" s="30"/>
      <c r="Z384" s="31"/>
      <c r="AA384" s="30"/>
      <c r="AB384" s="30"/>
      <c r="AC384" s="30"/>
      <c r="AD384" s="31"/>
      <c r="AE384" s="23"/>
      <c r="AF384" s="23"/>
      <c r="AG384" s="32"/>
      <c r="AH384" s="410"/>
      <c r="AI384" s="410"/>
      <c r="AJ384" s="30"/>
      <c r="AK384" s="30"/>
      <c r="AL384" s="30"/>
      <c r="AM384" s="30"/>
      <c r="AN384" s="30"/>
      <c r="AO384" s="30"/>
      <c r="AP384" s="30"/>
      <c r="AQ384" s="30"/>
      <c r="AR384" s="30"/>
      <c r="AS384" s="23"/>
      <c r="AT384" s="32"/>
      <c r="AU384" s="356"/>
    </row>
    <row r="385" spans="1:47" s="361" customFormat="1" x14ac:dyDescent="0.25">
      <c r="A385" s="186"/>
      <c r="B385" s="43"/>
      <c r="C385" s="33"/>
      <c r="D385" s="34"/>
      <c r="E385" s="34"/>
      <c r="F385" s="34"/>
      <c r="G385" s="33"/>
      <c r="H385" s="33"/>
      <c r="I385" s="33"/>
      <c r="J385" s="34"/>
      <c r="K385" s="30"/>
      <c r="L385" s="30"/>
      <c r="M385" s="30"/>
      <c r="N385" s="34"/>
      <c r="O385" s="34"/>
      <c r="P385" s="34"/>
      <c r="Q385" s="38"/>
      <c r="R385" s="31"/>
      <c r="S385" s="30"/>
      <c r="T385" s="30"/>
      <c r="U385" s="30"/>
      <c r="V385" s="34"/>
      <c r="W385" s="34"/>
      <c r="X385" s="30"/>
      <c r="Y385" s="30"/>
      <c r="Z385" s="31"/>
      <c r="AA385" s="30"/>
      <c r="AB385" s="30"/>
      <c r="AC385" s="30"/>
      <c r="AD385" s="31"/>
      <c r="AE385" s="23"/>
      <c r="AF385" s="23"/>
      <c r="AG385" s="32"/>
      <c r="AH385" s="410"/>
      <c r="AI385" s="410"/>
      <c r="AJ385" s="30"/>
      <c r="AK385" s="30"/>
      <c r="AL385" s="30"/>
      <c r="AM385" s="30"/>
      <c r="AN385" s="30"/>
      <c r="AO385" s="30"/>
      <c r="AP385" s="30"/>
      <c r="AQ385" s="30"/>
      <c r="AR385" s="30"/>
      <c r="AS385" s="23"/>
      <c r="AT385" s="32"/>
      <c r="AU385" s="356"/>
    </row>
    <row r="386" spans="1:47" s="361" customFormat="1" x14ac:dyDescent="0.25">
      <c r="A386" s="186"/>
      <c r="B386" s="43"/>
      <c r="C386" s="33"/>
      <c r="D386" s="34"/>
      <c r="E386" s="34"/>
      <c r="F386" s="34"/>
      <c r="G386" s="33"/>
      <c r="H386" s="33"/>
      <c r="I386" s="33"/>
      <c r="J386" s="34"/>
      <c r="K386" s="30"/>
      <c r="L386" s="30"/>
      <c r="M386" s="30"/>
      <c r="N386" s="34"/>
      <c r="O386" s="34"/>
      <c r="P386" s="34"/>
      <c r="Q386" s="38"/>
      <c r="R386" s="31"/>
      <c r="S386" s="30"/>
      <c r="T386" s="30"/>
      <c r="U386" s="30"/>
      <c r="V386" s="34"/>
      <c r="W386" s="34"/>
      <c r="X386" s="30"/>
      <c r="Y386" s="30"/>
      <c r="Z386" s="31"/>
      <c r="AA386" s="30"/>
      <c r="AB386" s="30"/>
      <c r="AC386" s="30"/>
      <c r="AD386" s="31"/>
      <c r="AE386" s="23"/>
      <c r="AF386" s="23"/>
      <c r="AG386" s="32"/>
      <c r="AH386" s="410"/>
      <c r="AI386" s="410"/>
      <c r="AJ386" s="30"/>
      <c r="AK386" s="30"/>
      <c r="AL386" s="30"/>
      <c r="AM386" s="30"/>
      <c r="AN386" s="30"/>
      <c r="AO386" s="30"/>
      <c r="AP386" s="30"/>
      <c r="AQ386" s="30"/>
      <c r="AR386" s="30"/>
      <c r="AS386" s="23"/>
      <c r="AT386" s="32"/>
      <c r="AU386" s="356"/>
    </row>
    <row r="387" spans="1:47" s="361" customFormat="1" x14ac:dyDescent="0.25">
      <c r="A387" s="186"/>
      <c r="B387" s="43"/>
      <c r="C387" s="33"/>
      <c r="D387" s="34"/>
      <c r="E387" s="34"/>
      <c r="F387" s="34"/>
      <c r="G387" s="33"/>
      <c r="H387" s="33"/>
      <c r="I387" s="33"/>
      <c r="J387" s="34"/>
      <c r="K387" s="30"/>
      <c r="L387" s="30"/>
      <c r="M387" s="30"/>
      <c r="N387" s="34"/>
      <c r="O387" s="34"/>
      <c r="P387" s="34"/>
      <c r="Q387" s="38"/>
      <c r="R387" s="31"/>
      <c r="S387" s="30"/>
      <c r="T387" s="30"/>
      <c r="U387" s="30"/>
      <c r="V387" s="34"/>
      <c r="W387" s="34"/>
      <c r="X387" s="30"/>
      <c r="Y387" s="30"/>
      <c r="Z387" s="31"/>
      <c r="AA387" s="30"/>
      <c r="AB387" s="30"/>
      <c r="AC387" s="30"/>
      <c r="AD387" s="31"/>
      <c r="AE387" s="23"/>
      <c r="AF387" s="23"/>
      <c r="AG387" s="32"/>
      <c r="AH387" s="410"/>
      <c r="AI387" s="410"/>
      <c r="AJ387" s="30"/>
      <c r="AK387" s="30"/>
      <c r="AL387" s="30"/>
      <c r="AM387" s="30"/>
      <c r="AN387" s="30"/>
      <c r="AO387" s="30"/>
      <c r="AP387" s="30"/>
      <c r="AQ387" s="30"/>
      <c r="AR387" s="30"/>
      <c r="AS387" s="23"/>
      <c r="AT387" s="32"/>
      <c r="AU387" s="356"/>
    </row>
    <row r="388" spans="1:47" s="361" customFormat="1" x14ac:dyDescent="0.25">
      <c r="A388" s="186"/>
      <c r="B388" s="43"/>
      <c r="C388" s="33"/>
      <c r="D388" s="34"/>
      <c r="E388" s="34"/>
      <c r="F388" s="34"/>
      <c r="G388" s="33"/>
      <c r="H388" s="33"/>
      <c r="I388" s="33"/>
      <c r="J388" s="34"/>
      <c r="K388" s="30"/>
      <c r="L388" s="30"/>
      <c r="M388" s="30"/>
      <c r="N388" s="34"/>
      <c r="O388" s="34"/>
      <c r="P388" s="34"/>
      <c r="Q388" s="38"/>
      <c r="R388" s="31"/>
      <c r="S388" s="30"/>
      <c r="T388" s="30"/>
      <c r="U388" s="30"/>
      <c r="V388" s="34"/>
      <c r="W388" s="34"/>
      <c r="X388" s="30"/>
      <c r="Y388" s="30"/>
      <c r="Z388" s="31"/>
      <c r="AA388" s="30"/>
      <c r="AB388" s="30"/>
      <c r="AC388" s="30"/>
      <c r="AD388" s="31"/>
      <c r="AE388" s="23"/>
      <c r="AF388" s="23"/>
      <c r="AG388" s="32"/>
      <c r="AH388" s="410"/>
      <c r="AI388" s="410"/>
      <c r="AJ388" s="30"/>
      <c r="AK388" s="30"/>
      <c r="AL388" s="30"/>
      <c r="AM388" s="30"/>
      <c r="AN388" s="30"/>
      <c r="AO388" s="30"/>
      <c r="AP388" s="30"/>
      <c r="AQ388" s="30"/>
      <c r="AR388" s="30"/>
      <c r="AS388" s="23"/>
      <c r="AT388" s="32"/>
      <c r="AU388" s="356"/>
    </row>
    <row r="389" spans="1:47" s="361" customFormat="1" x14ac:dyDescent="0.25">
      <c r="A389" s="186"/>
      <c r="B389" s="43"/>
      <c r="C389" s="33"/>
      <c r="D389" s="34"/>
      <c r="E389" s="34"/>
      <c r="F389" s="34"/>
      <c r="G389" s="33"/>
      <c r="H389" s="33"/>
      <c r="I389" s="33"/>
      <c r="J389" s="34"/>
      <c r="K389" s="30"/>
      <c r="L389" s="30"/>
      <c r="M389" s="30"/>
      <c r="N389" s="34"/>
      <c r="O389" s="34"/>
      <c r="P389" s="34"/>
      <c r="Q389" s="38"/>
      <c r="R389" s="31"/>
      <c r="S389" s="30"/>
      <c r="T389" s="30"/>
      <c r="U389" s="30"/>
      <c r="V389" s="34"/>
      <c r="W389" s="34"/>
      <c r="X389" s="30"/>
      <c r="Y389" s="30"/>
      <c r="Z389" s="31"/>
      <c r="AA389" s="30"/>
      <c r="AB389" s="30"/>
      <c r="AC389" s="30"/>
      <c r="AD389" s="31"/>
      <c r="AE389" s="23"/>
      <c r="AF389" s="23"/>
      <c r="AG389" s="32"/>
      <c r="AH389" s="410"/>
      <c r="AI389" s="410"/>
      <c r="AJ389" s="30"/>
      <c r="AK389" s="30"/>
      <c r="AL389" s="30"/>
      <c r="AM389" s="30"/>
      <c r="AN389" s="30"/>
      <c r="AO389" s="30"/>
      <c r="AP389" s="30"/>
      <c r="AQ389" s="30"/>
      <c r="AR389" s="30"/>
      <c r="AS389" s="23"/>
      <c r="AT389" s="32"/>
      <c r="AU389" s="356"/>
    </row>
    <row r="390" spans="1:47" s="361" customFormat="1" x14ac:dyDescent="0.25">
      <c r="A390" s="186"/>
      <c r="B390" s="43"/>
      <c r="C390" s="33"/>
      <c r="D390" s="34"/>
      <c r="E390" s="34"/>
      <c r="F390" s="34"/>
      <c r="G390" s="33"/>
      <c r="H390" s="33"/>
      <c r="I390" s="33"/>
      <c r="J390" s="34"/>
      <c r="K390" s="30"/>
      <c r="L390" s="30"/>
      <c r="M390" s="30"/>
      <c r="N390" s="34"/>
      <c r="O390" s="34"/>
      <c r="P390" s="34"/>
      <c r="Q390" s="38"/>
      <c r="R390" s="31"/>
      <c r="S390" s="30"/>
      <c r="T390" s="30"/>
      <c r="U390" s="30"/>
      <c r="V390" s="34"/>
      <c r="W390" s="34"/>
      <c r="X390" s="30"/>
      <c r="Y390" s="30"/>
      <c r="Z390" s="31"/>
      <c r="AA390" s="30"/>
      <c r="AB390" s="30"/>
      <c r="AC390" s="30"/>
      <c r="AD390" s="31"/>
      <c r="AE390" s="23"/>
      <c r="AF390" s="23"/>
      <c r="AG390" s="32"/>
      <c r="AH390" s="410"/>
      <c r="AI390" s="410"/>
      <c r="AJ390" s="30"/>
      <c r="AK390" s="30"/>
      <c r="AL390" s="30"/>
      <c r="AM390" s="30"/>
      <c r="AN390" s="30"/>
      <c r="AO390" s="30"/>
      <c r="AP390" s="30"/>
      <c r="AQ390" s="30"/>
      <c r="AR390" s="30"/>
      <c r="AS390" s="23"/>
      <c r="AT390" s="32"/>
      <c r="AU390" s="356"/>
    </row>
    <row r="391" spans="1:47" s="361" customFormat="1" x14ac:dyDescent="0.25">
      <c r="A391" s="186"/>
      <c r="B391" s="43"/>
      <c r="C391" s="33"/>
      <c r="D391" s="34"/>
      <c r="E391" s="34"/>
      <c r="F391" s="34"/>
      <c r="G391" s="33"/>
      <c r="H391" s="33"/>
      <c r="I391" s="33"/>
      <c r="J391" s="34"/>
      <c r="K391" s="30"/>
      <c r="L391" s="30"/>
      <c r="M391" s="30"/>
      <c r="N391" s="34"/>
      <c r="O391" s="34"/>
      <c r="P391" s="34"/>
      <c r="Q391" s="38"/>
      <c r="R391" s="31"/>
      <c r="S391" s="30"/>
      <c r="T391" s="30"/>
      <c r="U391" s="30"/>
      <c r="V391" s="34"/>
      <c r="W391" s="34"/>
      <c r="X391" s="30"/>
      <c r="Y391" s="30"/>
      <c r="Z391" s="31"/>
      <c r="AA391" s="30"/>
      <c r="AB391" s="30"/>
      <c r="AC391" s="30"/>
      <c r="AD391" s="31"/>
      <c r="AE391" s="23"/>
      <c r="AF391" s="23"/>
      <c r="AG391" s="32"/>
      <c r="AH391" s="410"/>
      <c r="AI391" s="410"/>
      <c r="AJ391" s="30"/>
      <c r="AK391" s="30"/>
      <c r="AL391" s="30"/>
      <c r="AM391" s="30"/>
      <c r="AN391" s="30"/>
      <c r="AO391" s="30"/>
      <c r="AP391" s="30"/>
      <c r="AQ391" s="30"/>
      <c r="AR391" s="30"/>
      <c r="AS391" s="23"/>
      <c r="AT391" s="32"/>
      <c r="AU391" s="356"/>
    </row>
    <row r="392" spans="1:47" s="361" customFormat="1" x14ac:dyDescent="0.25">
      <c r="A392" s="186"/>
      <c r="B392" s="43"/>
      <c r="C392" s="33"/>
      <c r="D392" s="34"/>
      <c r="E392" s="34"/>
      <c r="F392" s="34"/>
      <c r="G392" s="33"/>
      <c r="H392" s="33"/>
      <c r="I392" s="33"/>
      <c r="J392" s="34"/>
      <c r="K392" s="30"/>
      <c r="L392" s="30"/>
      <c r="M392" s="30"/>
      <c r="N392" s="34"/>
      <c r="O392" s="34"/>
      <c r="P392" s="34"/>
      <c r="Q392" s="38"/>
      <c r="R392" s="31"/>
      <c r="S392" s="30"/>
      <c r="T392" s="30"/>
      <c r="U392" s="30"/>
      <c r="V392" s="34"/>
      <c r="W392" s="34"/>
      <c r="X392" s="30"/>
      <c r="Y392" s="30"/>
      <c r="Z392" s="31"/>
      <c r="AA392" s="30"/>
      <c r="AB392" s="30"/>
      <c r="AC392" s="30"/>
      <c r="AD392" s="31"/>
      <c r="AE392" s="23"/>
      <c r="AF392" s="23"/>
      <c r="AG392" s="32"/>
      <c r="AH392" s="410"/>
      <c r="AI392" s="410"/>
      <c r="AJ392" s="30"/>
      <c r="AK392" s="30"/>
      <c r="AL392" s="30"/>
      <c r="AM392" s="30"/>
      <c r="AN392" s="30"/>
      <c r="AO392" s="30"/>
      <c r="AP392" s="30"/>
      <c r="AQ392" s="30"/>
      <c r="AR392" s="30"/>
      <c r="AS392" s="23"/>
      <c r="AT392" s="32"/>
      <c r="AU392" s="356"/>
    </row>
    <row r="393" spans="1:47" s="361" customFormat="1" x14ac:dyDescent="0.25">
      <c r="A393" s="186"/>
      <c r="B393" s="43"/>
      <c r="C393" s="33"/>
      <c r="D393" s="34"/>
      <c r="E393" s="34"/>
      <c r="F393" s="34"/>
      <c r="G393" s="33"/>
      <c r="H393" s="33"/>
      <c r="I393" s="33"/>
      <c r="J393" s="34"/>
      <c r="K393" s="30"/>
      <c r="L393" s="30"/>
      <c r="M393" s="30"/>
      <c r="N393" s="34"/>
      <c r="O393" s="34"/>
      <c r="P393" s="34"/>
      <c r="Q393" s="38"/>
      <c r="R393" s="31"/>
      <c r="S393" s="30"/>
      <c r="T393" s="30"/>
      <c r="U393" s="30"/>
      <c r="V393" s="34"/>
      <c r="W393" s="34"/>
      <c r="X393" s="30"/>
      <c r="Y393" s="30"/>
      <c r="Z393" s="31"/>
      <c r="AA393" s="30"/>
      <c r="AB393" s="30"/>
      <c r="AC393" s="30"/>
      <c r="AD393" s="31"/>
      <c r="AE393" s="23"/>
      <c r="AF393" s="23"/>
      <c r="AG393" s="32"/>
      <c r="AH393" s="410"/>
      <c r="AI393" s="410"/>
      <c r="AJ393" s="30"/>
      <c r="AK393" s="30"/>
      <c r="AL393" s="30"/>
      <c r="AM393" s="30"/>
      <c r="AN393" s="30"/>
      <c r="AO393" s="30"/>
      <c r="AP393" s="30"/>
      <c r="AQ393" s="30"/>
      <c r="AR393" s="30"/>
      <c r="AS393" s="23"/>
      <c r="AT393" s="32"/>
      <c r="AU393" s="356"/>
    </row>
    <row r="394" spans="1:47" s="361" customFormat="1" x14ac:dyDescent="0.25">
      <c r="A394" s="186"/>
      <c r="B394" s="43"/>
      <c r="C394" s="33"/>
      <c r="D394" s="34"/>
      <c r="E394" s="34"/>
      <c r="F394" s="34"/>
      <c r="G394" s="33"/>
      <c r="H394" s="33"/>
      <c r="I394" s="33"/>
      <c r="J394" s="34"/>
      <c r="K394" s="30"/>
      <c r="L394" s="30"/>
      <c r="M394" s="30"/>
      <c r="N394" s="34"/>
      <c r="O394" s="34"/>
      <c r="P394" s="34"/>
      <c r="Q394" s="38"/>
      <c r="R394" s="31"/>
      <c r="S394" s="30"/>
      <c r="T394" s="30"/>
      <c r="U394" s="30"/>
      <c r="V394" s="34"/>
      <c r="W394" s="34"/>
      <c r="X394" s="30"/>
      <c r="Y394" s="30"/>
      <c r="Z394" s="31"/>
      <c r="AA394" s="30"/>
      <c r="AB394" s="30"/>
      <c r="AC394" s="30"/>
      <c r="AD394" s="31"/>
      <c r="AE394" s="23"/>
      <c r="AF394" s="23"/>
      <c r="AG394" s="32"/>
      <c r="AH394" s="410"/>
      <c r="AI394" s="410"/>
      <c r="AJ394" s="30"/>
      <c r="AK394" s="30"/>
      <c r="AL394" s="30"/>
      <c r="AM394" s="30"/>
      <c r="AN394" s="30"/>
      <c r="AO394" s="30"/>
      <c r="AP394" s="30"/>
      <c r="AQ394" s="30"/>
      <c r="AR394" s="30"/>
      <c r="AS394" s="23"/>
      <c r="AT394" s="32"/>
      <c r="AU394" s="356"/>
    </row>
    <row r="395" spans="1:47" s="361" customFormat="1" x14ac:dyDescent="0.25">
      <c r="A395" s="186"/>
      <c r="B395" s="43"/>
      <c r="C395" s="33"/>
      <c r="D395" s="34"/>
      <c r="E395" s="34"/>
      <c r="F395" s="34"/>
      <c r="G395" s="33"/>
      <c r="H395" s="33"/>
      <c r="I395" s="33"/>
      <c r="J395" s="34"/>
      <c r="K395" s="30"/>
      <c r="L395" s="30"/>
      <c r="M395" s="30"/>
      <c r="N395" s="34"/>
      <c r="O395" s="34"/>
      <c r="P395" s="34"/>
      <c r="Q395" s="38"/>
      <c r="R395" s="31"/>
      <c r="S395" s="30"/>
      <c r="T395" s="30"/>
      <c r="U395" s="30"/>
      <c r="V395" s="34"/>
      <c r="W395" s="34"/>
      <c r="X395" s="30"/>
      <c r="Y395" s="30"/>
      <c r="Z395" s="31"/>
      <c r="AA395" s="30"/>
      <c r="AB395" s="30"/>
      <c r="AC395" s="30"/>
      <c r="AD395" s="31"/>
      <c r="AE395" s="23"/>
      <c r="AF395" s="23"/>
      <c r="AG395" s="32"/>
      <c r="AH395" s="410"/>
      <c r="AI395" s="410"/>
      <c r="AJ395" s="30"/>
      <c r="AK395" s="30"/>
      <c r="AL395" s="30"/>
      <c r="AM395" s="30"/>
      <c r="AN395" s="30"/>
      <c r="AO395" s="30"/>
      <c r="AP395" s="30"/>
      <c r="AQ395" s="30"/>
      <c r="AR395" s="30"/>
      <c r="AS395" s="23"/>
      <c r="AT395" s="32"/>
      <c r="AU395" s="356"/>
    </row>
    <row r="396" spans="1:47" s="361" customFormat="1" x14ac:dyDescent="0.25">
      <c r="A396" s="186"/>
      <c r="B396" s="43"/>
      <c r="C396" s="33"/>
      <c r="D396" s="34"/>
      <c r="E396" s="34"/>
      <c r="F396" s="34"/>
      <c r="G396" s="33"/>
      <c r="H396" s="33"/>
      <c r="I396" s="33"/>
      <c r="J396" s="34"/>
      <c r="K396" s="30"/>
      <c r="L396" s="30"/>
      <c r="M396" s="30"/>
      <c r="N396" s="34"/>
      <c r="O396" s="34"/>
      <c r="P396" s="34"/>
      <c r="Q396" s="38"/>
      <c r="R396" s="31"/>
      <c r="S396" s="30"/>
      <c r="T396" s="30"/>
      <c r="U396" s="30"/>
      <c r="V396" s="34"/>
      <c r="W396" s="34"/>
      <c r="X396" s="30"/>
      <c r="Y396" s="30"/>
      <c r="Z396" s="31"/>
      <c r="AA396" s="30"/>
      <c r="AB396" s="30"/>
      <c r="AC396" s="30"/>
      <c r="AD396" s="31"/>
      <c r="AE396" s="23"/>
      <c r="AF396" s="23"/>
      <c r="AG396" s="32"/>
      <c r="AH396" s="410"/>
      <c r="AI396" s="410"/>
      <c r="AJ396" s="30"/>
      <c r="AK396" s="30"/>
      <c r="AL396" s="30"/>
      <c r="AM396" s="30"/>
      <c r="AN396" s="30"/>
      <c r="AO396" s="30"/>
      <c r="AP396" s="30"/>
      <c r="AQ396" s="30"/>
      <c r="AR396" s="30"/>
      <c r="AS396" s="23"/>
      <c r="AT396" s="32"/>
      <c r="AU396" s="356"/>
    </row>
    <row r="397" spans="1:47" s="361" customFormat="1" x14ac:dyDescent="0.25">
      <c r="A397" s="186"/>
      <c r="B397" s="43"/>
      <c r="C397" s="33"/>
      <c r="D397" s="34"/>
      <c r="E397" s="34"/>
      <c r="F397" s="34"/>
      <c r="G397" s="33"/>
      <c r="H397" s="33"/>
      <c r="I397" s="33"/>
      <c r="J397" s="34"/>
      <c r="K397" s="30"/>
      <c r="L397" s="30"/>
      <c r="M397" s="30"/>
      <c r="N397" s="34"/>
      <c r="O397" s="34"/>
      <c r="P397" s="34"/>
      <c r="Q397" s="38"/>
      <c r="R397" s="31"/>
      <c r="S397" s="30"/>
      <c r="T397" s="30"/>
      <c r="U397" s="30"/>
      <c r="V397" s="34"/>
      <c r="W397" s="34"/>
      <c r="X397" s="30"/>
      <c r="Y397" s="30"/>
      <c r="Z397" s="31"/>
      <c r="AA397" s="30"/>
      <c r="AB397" s="30"/>
      <c r="AC397" s="30"/>
      <c r="AD397" s="31"/>
      <c r="AE397" s="23"/>
      <c r="AF397" s="23"/>
      <c r="AG397" s="32"/>
      <c r="AH397" s="410"/>
      <c r="AI397" s="410"/>
      <c r="AJ397" s="30"/>
      <c r="AK397" s="30"/>
      <c r="AL397" s="30"/>
      <c r="AM397" s="30"/>
      <c r="AN397" s="30"/>
      <c r="AO397" s="30"/>
      <c r="AP397" s="30"/>
      <c r="AQ397" s="30"/>
      <c r="AR397" s="30"/>
      <c r="AS397" s="23"/>
      <c r="AT397" s="32"/>
      <c r="AU397" s="356"/>
    </row>
    <row r="398" spans="1:47" s="361" customFormat="1" x14ac:dyDescent="0.25">
      <c r="A398" s="186"/>
      <c r="B398" s="43"/>
      <c r="C398" s="33"/>
      <c r="D398" s="34"/>
      <c r="E398" s="34"/>
      <c r="F398" s="34"/>
      <c r="G398" s="33"/>
      <c r="H398" s="33"/>
      <c r="I398" s="33"/>
      <c r="J398" s="34"/>
      <c r="K398" s="30"/>
      <c r="L398" s="30"/>
      <c r="M398" s="30"/>
      <c r="N398" s="34"/>
      <c r="O398" s="34"/>
      <c r="P398" s="34"/>
      <c r="Q398" s="38"/>
      <c r="R398" s="31"/>
      <c r="S398" s="30"/>
      <c r="T398" s="30"/>
      <c r="U398" s="30"/>
      <c r="V398" s="34"/>
      <c r="W398" s="34"/>
      <c r="X398" s="30"/>
      <c r="Y398" s="30"/>
      <c r="Z398" s="31"/>
      <c r="AA398" s="30"/>
      <c r="AB398" s="30"/>
      <c r="AC398" s="30"/>
      <c r="AD398" s="31"/>
      <c r="AE398" s="23"/>
      <c r="AF398" s="23"/>
      <c r="AG398" s="32"/>
      <c r="AH398" s="410"/>
      <c r="AI398" s="410"/>
      <c r="AJ398" s="30"/>
      <c r="AK398" s="30"/>
      <c r="AL398" s="30"/>
      <c r="AM398" s="30"/>
      <c r="AN398" s="30"/>
      <c r="AO398" s="30"/>
      <c r="AP398" s="30"/>
      <c r="AQ398" s="30"/>
      <c r="AR398" s="30"/>
      <c r="AS398" s="23"/>
      <c r="AT398" s="32"/>
      <c r="AU398" s="356"/>
    </row>
    <row r="399" spans="1:47" s="361" customFormat="1" x14ac:dyDescent="0.25">
      <c r="A399" s="186"/>
      <c r="B399" s="43"/>
      <c r="C399" s="33"/>
      <c r="D399" s="34"/>
      <c r="E399" s="34"/>
      <c r="F399" s="34"/>
      <c r="G399" s="33"/>
      <c r="H399" s="33"/>
      <c r="I399" s="33"/>
      <c r="J399" s="34"/>
      <c r="K399" s="30"/>
      <c r="L399" s="30"/>
      <c r="M399" s="30"/>
      <c r="N399" s="34"/>
      <c r="O399" s="34"/>
      <c r="P399" s="34"/>
      <c r="Q399" s="38"/>
      <c r="R399" s="31"/>
      <c r="S399" s="30"/>
      <c r="T399" s="30"/>
      <c r="U399" s="30"/>
      <c r="V399" s="34"/>
      <c r="W399" s="34"/>
      <c r="X399" s="30"/>
      <c r="Y399" s="30"/>
      <c r="Z399" s="31"/>
      <c r="AA399" s="30"/>
      <c r="AB399" s="30"/>
      <c r="AC399" s="30"/>
      <c r="AD399" s="31"/>
      <c r="AE399" s="23"/>
      <c r="AF399" s="23"/>
      <c r="AG399" s="32"/>
      <c r="AH399" s="410"/>
      <c r="AI399" s="410"/>
      <c r="AJ399" s="30"/>
      <c r="AK399" s="30"/>
      <c r="AL399" s="30"/>
      <c r="AM399" s="30"/>
      <c r="AN399" s="30"/>
      <c r="AO399" s="30"/>
      <c r="AP399" s="30"/>
      <c r="AQ399" s="30"/>
      <c r="AR399" s="30"/>
      <c r="AS399" s="23"/>
      <c r="AT399" s="32"/>
      <c r="AU399" s="356"/>
    </row>
    <row r="400" spans="1:47" s="361" customFormat="1" x14ac:dyDescent="0.25">
      <c r="A400" s="186"/>
      <c r="B400" s="43"/>
      <c r="C400" s="33"/>
      <c r="D400" s="34"/>
      <c r="E400" s="34"/>
      <c r="F400" s="34"/>
      <c r="G400" s="33"/>
      <c r="H400" s="33"/>
      <c r="I400" s="33"/>
      <c r="J400" s="34"/>
      <c r="K400" s="30"/>
      <c r="L400" s="30"/>
      <c r="M400" s="30"/>
      <c r="N400" s="34"/>
      <c r="O400" s="34"/>
      <c r="P400" s="34"/>
      <c r="Q400" s="38"/>
      <c r="R400" s="31"/>
      <c r="S400" s="30"/>
      <c r="T400" s="30"/>
      <c r="U400" s="30"/>
      <c r="V400" s="34"/>
      <c r="W400" s="34"/>
      <c r="X400" s="30"/>
      <c r="Y400" s="30"/>
      <c r="Z400" s="31"/>
      <c r="AA400" s="30"/>
      <c r="AB400" s="30"/>
      <c r="AC400" s="30"/>
      <c r="AD400" s="31"/>
      <c r="AE400" s="23"/>
      <c r="AF400" s="23"/>
      <c r="AG400" s="32"/>
      <c r="AH400" s="410"/>
      <c r="AI400" s="410"/>
      <c r="AJ400" s="30"/>
      <c r="AK400" s="30"/>
      <c r="AL400" s="30"/>
      <c r="AM400" s="30"/>
      <c r="AN400" s="30"/>
      <c r="AO400" s="30"/>
      <c r="AP400" s="30"/>
      <c r="AQ400" s="30"/>
      <c r="AR400" s="30"/>
      <c r="AS400" s="23"/>
      <c r="AT400" s="32"/>
      <c r="AU400" s="356"/>
    </row>
    <row r="401" spans="1:47" s="361" customFormat="1" x14ac:dyDescent="0.25">
      <c r="A401" s="186"/>
      <c r="B401" s="43"/>
      <c r="C401" s="33"/>
      <c r="D401" s="34"/>
      <c r="E401" s="34"/>
      <c r="F401" s="34"/>
      <c r="G401" s="33"/>
      <c r="H401" s="33"/>
      <c r="I401" s="33"/>
      <c r="J401" s="34"/>
      <c r="K401" s="30"/>
      <c r="L401" s="30"/>
      <c r="M401" s="30"/>
      <c r="N401" s="34"/>
      <c r="O401" s="34"/>
      <c r="P401" s="34"/>
      <c r="Q401" s="38"/>
      <c r="R401" s="31"/>
      <c r="S401" s="30"/>
      <c r="T401" s="30"/>
      <c r="U401" s="30"/>
      <c r="V401" s="34"/>
      <c r="W401" s="34"/>
      <c r="X401" s="30"/>
      <c r="Y401" s="30"/>
      <c r="Z401" s="31"/>
      <c r="AA401" s="30"/>
      <c r="AB401" s="30"/>
      <c r="AC401" s="30"/>
      <c r="AD401" s="31"/>
      <c r="AE401" s="23"/>
      <c r="AF401" s="23"/>
      <c r="AG401" s="32"/>
      <c r="AH401" s="410"/>
      <c r="AI401" s="410"/>
      <c r="AJ401" s="30"/>
      <c r="AK401" s="30"/>
      <c r="AL401" s="30"/>
      <c r="AM401" s="30"/>
      <c r="AN401" s="30"/>
      <c r="AO401" s="30"/>
      <c r="AP401" s="30"/>
      <c r="AQ401" s="30"/>
      <c r="AR401" s="30"/>
      <c r="AS401" s="23"/>
      <c r="AT401" s="32"/>
      <c r="AU401" s="356"/>
    </row>
    <row r="402" spans="1:47" s="361" customFormat="1" x14ac:dyDescent="0.25">
      <c r="A402" s="186"/>
      <c r="B402" s="43"/>
      <c r="C402" s="33"/>
      <c r="D402" s="34"/>
      <c r="E402" s="34"/>
      <c r="F402" s="34"/>
      <c r="G402" s="33"/>
      <c r="H402" s="33"/>
      <c r="I402" s="33"/>
      <c r="J402" s="34"/>
      <c r="K402" s="30"/>
      <c r="L402" s="30"/>
      <c r="M402" s="30"/>
      <c r="N402" s="34"/>
      <c r="O402" s="34"/>
      <c r="P402" s="34"/>
      <c r="Q402" s="38"/>
      <c r="R402" s="31"/>
      <c r="S402" s="30"/>
      <c r="T402" s="30"/>
      <c r="U402" s="30"/>
      <c r="V402" s="34"/>
      <c r="W402" s="34"/>
      <c r="X402" s="30"/>
      <c r="Y402" s="30"/>
      <c r="Z402" s="31"/>
      <c r="AA402" s="30"/>
      <c r="AB402" s="30"/>
      <c r="AC402" s="30"/>
      <c r="AD402" s="31"/>
      <c r="AE402" s="23"/>
      <c r="AF402" s="23"/>
      <c r="AG402" s="32"/>
      <c r="AH402" s="410"/>
      <c r="AI402" s="410"/>
      <c r="AJ402" s="30"/>
      <c r="AK402" s="30"/>
      <c r="AL402" s="30"/>
      <c r="AM402" s="30"/>
      <c r="AN402" s="30"/>
      <c r="AO402" s="30"/>
      <c r="AP402" s="30"/>
      <c r="AQ402" s="30"/>
      <c r="AR402" s="30"/>
      <c r="AS402" s="23"/>
      <c r="AT402" s="32"/>
      <c r="AU402" s="356"/>
    </row>
    <row r="403" spans="1:47" s="361" customFormat="1" x14ac:dyDescent="0.25">
      <c r="A403" s="186"/>
      <c r="B403" s="43"/>
      <c r="C403" s="33"/>
      <c r="D403" s="34"/>
      <c r="E403" s="34"/>
      <c r="F403" s="34"/>
      <c r="G403" s="33"/>
      <c r="H403" s="33"/>
      <c r="I403" s="33"/>
      <c r="J403" s="34"/>
      <c r="K403" s="30"/>
      <c r="L403" s="30"/>
      <c r="M403" s="30"/>
      <c r="N403" s="34"/>
      <c r="O403" s="34"/>
      <c r="P403" s="34"/>
      <c r="Q403" s="38"/>
      <c r="R403" s="31"/>
      <c r="S403" s="30"/>
      <c r="T403" s="30"/>
      <c r="U403" s="30"/>
      <c r="V403" s="34"/>
      <c r="W403" s="34"/>
      <c r="X403" s="30"/>
      <c r="Y403" s="30"/>
      <c r="Z403" s="31"/>
      <c r="AA403" s="30"/>
      <c r="AB403" s="30"/>
      <c r="AC403" s="30"/>
      <c r="AD403" s="31"/>
      <c r="AE403" s="23"/>
      <c r="AF403" s="23"/>
      <c r="AG403" s="32"/>
      <c r="AH403" s="410"/>
      <c r="AI403" s="410"/>
      <c r="AJ403" s="30"/>
      <c r="AK403" s="30"/>
      <c r="AL403" s="30"/>
      <c r="AM403" s="30"/>
      <c r="AN403" s="30"/>
      <c r="AO403" s="30"/>
      <c r="AP403" s="30"/>
      <c r="AQ403" s="30"/>
      <c r="AR403" s="30"/>
      <c r="AS403" s="23"/>
      <c r="AT403" s="32"/>
      <c r="AU403" s="356"/>
    </row>
    <row r="404" spans="1:47" s="361" customFormat="1" x14ac:dyDescent="0.25">
      <c r="A404" s="186"/>
      <c r="B404" s="43"/>
      <c r="C404" s="33"/>
      <c r="D404" s="34"/>
      <c r="E404" s="34"/>
      <c r="F404" s="34"/>
      <c r="G404" s="33"/>
      <c r="H404" s="33"/>
      <c r="I404" s="33"/>
      <c r="J404" s="34"/>
      <c r="K404" s="30"/>
      <c r="L404" s="30"/>
      <c r="M404" s="30"/>
      <c r="N404" s="34"/>
      <c r="O404" s="34"/>
      <c r="P404" s="34"/>
      <c r="Q404" s="38"/>
      <c r="R404" s="31"/>
      <c r="S404" s="30"/>
      <c r="T404" s="30"/>
      <c r="U404" s="30"/>
      <c r="V404" s="34"/>
      <c r="W404" s="34"/>
      <c r="X404" s="30"/>
      <c r="Y404" s="30"/>
      <c r="Z404" s="31"/>
      <c r="AA404" s="30"/>
      <c r="AB404" s="30"/>
      <c r="AC404" s="30"/>
      <c r="AD404" s="31"/>
      <c r="AE404" s="23"/>
      <c r="AF404" s="23"/>
      <c r="AG404" s="32"/>
      <c r="AH404" s="410"/>
      <c r="AI404" s="410"/>
      <c r="AJ404" s="30"/>
      <c r="AK404" s="30"/>
      <c r="AL404" s="30"/>
      <c r="AM404" s="30"/>
      <c r="AN404" s="30"/>
      <c r="AO404" s="30"/>
      <c r="AP404" s="30"/>
      <c r="AQ404" s="30"/>
      <c r="AR404" s="30"/>
      <c r="AS404" s="23"/>
      <c r="AT404" s="32"/>
      <c r="AU404" s="356"/>
    </row>
    <row r="405" spans="1:47" s="361" customFormat="1" x14ac:dyDescent="0.25">
      <c r="A405" s="186"/>
      <c r="B405" s="43"/>
      <c r="C405" s="33"/>
      <c r="D405" s="34"/>
      <c r="E405" s="34"/>
      <c r="F405" s="34"/>
      <c r="G405" s="33"/>
      <c r="H405" s="33"/>
      <c r="I405" s="33"/>
      <c r="J405" s="34"/>
      <c r="K405" s="30"/>
      <c r="L405" s="30"/>
      <c r="M405" s="30"/>
      <c r="N405" s="34"/>
      <c r="O405" s="34"/>
      <c r="P405" s="34"/>
      <c r="Q405" s="38"/>
      <c r="R405" s="31"/>
      <c r="S405" s="30"/>
      <c r="T405" s="30"/>
      <c r="U405" s="30"/>
      <c r="V405" s="34"/>
      <c r="W405" s="34"/>
      <c r="X405" s="30"/>
      <c r="Y405" s="30"/>
      <c r="Z405" s="31"/>
      <c r="AA405" s="30"/>
      <c r="AB405" s="30"/>
      <c r="AC405" s="30"/>
      <c r="AD405" s="31"/>
      <c r="AE405" s="23"/>
      <c r="AF405" s="23"/>
      <c r="AG405" s="32"/>
      <c r="AH405" s="410"/>
      <c r="AI405" s="410"/>
      <c r="AJ405" s="30"/>
      <c r="AK405" s="30"/>
      <c r="AL405" s="30"/>
      <c r="AM405" s="30"/>
      <c r="AN405" s="30"/>
      <c r="AO405" s="30"/>
      <c r="AP405" s="30"/>
      <c r="AQ405" s="30"/>
      <c r="AR405" s="30"/>
      <c r="AS405" s="23"/>
      <c r="AT405" s="32"/>
      <c r="AU405" s="356"/>
    </row>
    <row r="406" spans="1:47" s="361" customFormat="1" x14ac:dyDescent="0.25">
      <c r="A406" s="186"/>
      <c r="B406" s="43"/>
      <c r="C406" s="33"/>
      <c r="D406" s="34"/>
      <c r="E406" s="34"/>
      <c r="F406" s="34"/>
      <c r="G406" s="33"/>
      <c r="H406" s="33"/>
      <c r="I406" s="33"/>
      <c r="J406" s="34"/>
      <c r="K406" s="30"/>
      <c r="L406" s="30"/>
      <c r="M406" s="30"/>
      <c r="N406" s="34"/>
      <c r="O406" s="34"/>
      <c r="P406" s="34"/>
      <c r="Q406" s="38"/>
      <c r="R406" s="31"/>
      <c r="S406" s="30"/>
      <c r="T406" s="30"/>
      <c r="U406" s="30"/>
      <c r="V406" s="34"/>
      <c r="W406" s="34"/>
      <c r="X406" s="30"/>
      <c r="Y406" s="30"/>
      <c r="Z406" s="31"/>
      <c r="AA406" s="30"/>
      <c r="AB406" s="30"/>
      <c r="AC406" s="30"/>
      <c r="AD406" s="31"/>
      <c r="AE406" s="23"/>
      <c r="AF406" s="23"/>
      <c r="AG406" s="32"/>
      <c r="AH406" s="410"/>
      <c r="AI406" s="410"/>
      <c r="AJ406" s="30"/>
      <c r="AK406" s="30"/>
      <c r="AL406" s="30"/>
      <c r="AM406" s="30"/>
      <c r="AN406" s="30"/>
      <c r="AO406" s="30"/>
      <c r="AP406" s="30"/>
      <c r="AQ406" s="30"/>
      <c r="AR406" s="30"/>
      <c r="AS406" s="23"/>
      <c r="AT406" s="32"/>
      <c r="AU406" s="356"/>
    </row>
    <row r="407" spans="1:47" s="361" customFormat="1" x14ac:dyDescent="0.25">
      <c r="A407" s="186"/>
      <c r="B407" s="43"/>
      <c r="C407" s="33"/>
      <c r="D407" s="34"/>
      <c r="E407" s="34"/>
      <c r="F407" s="34"/>
      <c r="G407" s="33"/>
      <c r="H407" s="33"/>
      <c r="I407" s="33"/>
      <c r="J407" s="34"/>
      <c r="K407" s="30"/>
      <c r="L407" s="30"/>
      <c r="M407" s="30"/>
      <c r="N407" s="34"/>
      <c r="O407" s="34"/>
      <c r="P407" s="34"/>
      <c r="Q407" s="38"/>
      <c r="R407" s="31"/>
      <c r="S407" s="30"/>
      <c r="T407" s="30"/>
      <c r="U407" s="30"/>
      <c r="V407" s="34"/>
      <c r="W407" s="34"/>
      <c r="X407" s="30"/>
      <c r="Y407" s="30"/>
      <c r="Z407" s="31"/>
      <c r="AA407" s="30"/>
      <c r="AB407" s="30"/>
      <c r="AC407" s="30"/>
      <c r="AD407" s="31"/>
      <c r="AE407" s="23"/>
      <c r="AF407" s="23"/>
      <c r="AG407" s="32"/>
      <c r="AH407" s="410"/>
      <c r="AI407" s="410"/>
      <c r="AJ407" s="30"/>
      <c r="AK407" s="30"/>
      <c r="AL407" s="30"/>
      <c r="AM407" s="30"/>
      <c r="AN407" s="30"/>
      <c r="AO407" s="30"/>
      <c r="AP407" s="30"/>
      <c r="AQ407" s="30"/>
      <c r="AR407" s="30"/>
      <c r="AS407" s="23"/>
      <c r="AT407" s="32"/>
      <c r="AU407" s="356"/>
    </row>
    <row r="408" spans="1:47" s="361" customFormat="1" x14ac:dyDescent="0.25">
      <c r="A408" s="186"/>
      <c r="B408" s="43"/>
      <c r="C408" s="33"/>
      <c r="D408" s="34"/>
      <c r="E408" s="34"/>
      <c r="F408" s="34"/>
      <c r="G408" s="33"/>
      <c r="H408" s="33"/>
      <c r="I408" s="33"/>
      <c r="J408" s="34"/>
      <c r="K408" s="30"/>
      <c r="L408" s="30"/>
      <c r="M408" s="30"/>
      <c r="N408" s="34"/>
      <c r="O408" s="34"/>
      <c r="P408" s="34"/>
      <c r="Q408" s="38"/>
      <c r="R408" s="31"/>
      <c r="S408" s="30"/>
      <c r="T408" s="30"/>
      <c r="U408" s="30"/>
      <c r="V408" s="34"/>
      <c r="W408" s="34"/>
      <c r="X408" s="30"/>
      <c r="Y408" s="30"/>
      <c r="Z408" s="31"/>
      <c r="AA408" s="30"/>
      <c r="AB408" s="30"/>
      <c r="AC408" s="30"/>
      <c r="AD408" s="31"/>
      <c r="AE408" s="23"/>
      <c r="AF408" s="23"/>
      <c r="AG408" s="32"/>
      <c r="AH408" s="410"/>
      <c r="AI408" s="410"/>
      <c r="AJ408" s="30"/>
      <c r="AK408" s="30"/>
      <c r="AL408" s="30"/>
      <c r="AM408" s="30"/>
      <c r="AN408" s="30"/>
      <c r="AO408" s="30"/>
      <c r="AP408" s="30"/>
      <c r="AQ408" s="30"/>
      <c r="AR408" s="30"/>
      <c r="AS408" s="23"/>
      <c r="AT408" s="32"/>
      <c r="AU408" s="356"/>
    </row>
    <row r="409" spans="1:47" s="361" customFormat="1" x14ac:dyDescent="0.25">
      <c r="A409" s="186"/>
      <c r="B409" s="43"/>
      <c r="C409" s="33"/>
      <c r="D409" s="34"/>
      <c r="E409" s="34"/>
      <c r="F409" s="34"/>
      <c r="G409" s="33"/>
      <c r="H409" s="33"/>
      <c r="I409" s="33"/>
      <c r="J409" s="34"/>
      <c r="K409" s="30"/>
      <c r="L409" s="30"/>
      <c r="M409" s="30"/>
      <c r="N409" s="34"/>
      <c r="O409" s="34"/>
      <c r="P409" s="34"/>
      <c r="Q409" s="38"/>
      <c r="R409" s="31"/>
      <c r="S409" s="30"/>
      <c r="T409" s="30"/>
      <c r="U409" s="30"/>
      <c r="V409" s="34"/>
      <c r="W409" s="34"/>
      <c r="X409" s="30"/>
      <c r="Y409" s="30"/>
      <c r="Z409" s="31"/>
      <c r="AA409" s="30"/>
      <c r="AB409" s="30"/>
      <c r="AC409" s="30"/>
      <c r="AD409" s="31"/>
      <c r="AE409" s="23"/>
      <c r="AF409" s="23"/>
      <c r="AG409" s="32"/>
      <c r="AH409" s="410"/>
      <c r="AI409" s="410"/>
      <c r="AJ409" s="30"/>
      <c r="AK409" s="30"/>
      <c r="AL409" s="30"/>
      <c r="AM409" s="30"/>
      <c r="AN409" s="30"/>
      <c r="AO409" s="30"/>
      <c r="AP409" s="30"/>
      <c r="AQ409" s="30"/>
      <c r="AR409" s="30"/>
      <c r="AS409" s="23"/>
      <c r="AT409" s="32"/>
      <c r="AU409" s="356"/>
    </row>
    <row r="410" spans="1:47" s="361" customFormat="1" x14ac:dyDescent="0.25">
      <c r="A410" s="186"/>
      <c r="B410" s="43"/>
      <c r="C410" s="33"/>
      <c r="D410" s="34"/>
      <c r="E410" s="34"/>
      <c r="F410" s="34"/>
      <c r="G410" s="33"/>
      <c r="H410" s="33"/>
      <c r="I410" s="33"/>
      <c r="J410" s="34"/>
      <c r="K410" s="30"/>
      <c r="L410" s="30"/>
      <c r="M410" s="30"/>
      <c r="N410" s="34"/>
      <c r="O410" s="34"/>
      <c r="P410" s="34"/>
      <c r="Q410" s="38"/>
      <c r="R410" s="31"/>
      <c r="S410" s="30"/>
      <c r="T410" s="30"/>
      <c r="U410" s="30"/>
      <c r="V410" s="34"/>
      <c r="W410" s="34"/>
      <c r="X410" s="30"/>
      <c r="Y410" s="30"/>
      <c r="Z410" s="31"/>
      <c r="AA410" s="30"/>
      <c r="AB410" s="30"/>
      <c r="AC410" s="30"/>
      <c r="AD410" s="31"/>
      <c r="AE410" s="23"/>
      <c r="AF410" s="23"/>
      <c r="AG410" s="32"/>
      <c r="AH410" s="410"/>
      <c r="AI410" s="410"/>
      <c r="AJ410" s="30"/>
      <c r="AK410" s="30"/>
      <c r="AL410" s="30"/>
      <c r="AM410" s="30"/>
      <c r="AN410" s="30"/>
      <c r="AO410" s="30"/>
      <c r="AP410" s="30"/>
      <c r="AQ410" s="30"/>
      <c r="AR410" s="30"/>
      <c r="AS410" s="23"/>
      <c r="AT410" s="32"/>
      <c r="AU410" s="356"/>
    </row>
    <row r="411" spans="1:47" s="361" customFormat="1" x14ac:dyDescent="0.25">
      <c r="A411" s="186"/>
      <c r="B411" s="43"/>
      <c r="C411" s="33"/>
      <c r="D411" s="34"/>
      <c r="E411" s="34"/>
      <c r="F411" s="34"/>
      <c r="G411" s="33"/>
      <c r="H411" s="33"/>
      <c r="I411" s="33"/>
      <c r="J411" s="34"/>
      <c r="K411" s="30"/>
      <c r="L411" s="30"/>
      <c r="M411" s="30"/>
      <c r="N411" s="34"/>
      <c r="O411" s="34"/>
      <c r="P411" s="34"/>
      <c r="Q411" s="38"/>
      <c r="R411" s="31"/>
      <c r="S411" s="30"/>
      <c r="T411" s="30"/>
      <c r="U411" s="30"/>
      <c r="V411" s="34"/>
      <c r="W411" s="34"/>
      <c r="X411" s="30"/>
      <c r="Y411" s="30"/>
      <c r="Z411" s="31"/>
      <c r="AA411" s="30"/>
      <c r="AB411" s="30"/>
      <c r="AC411" s="30"/>
      <c r="AD411" s="31"/>
      <c r="AE411" s="23"/>
      <c r="AF411" s="23"/>
      <c r="AG411" s="32"/>
      <c r="AH411" s="410"/>
      <c r="AI411" s="410"/>
      <c r="AJ411" s="30"/>
      <c r="AK411" s="30"/>
      <c r="AL411" s="30"/>
      <c r="AM411" s="30"/>
      <c r="AN411" s="30"/>
      <c r="AO411" s="30"/>
      <c r="AP411" s="30"/>
      <c r="AQ411" s="30"/>
      <c r="AR411" s="30"/>
      <c r="AS411" s="23"/>
      <c r="AT411" s="32"/>
      <c r="AU411" s="356"/>
    </row>
    <row r="412" spans="1:47" s="361" customFormat="1" x14ac:dyDescent="0.25">
      <c r="A412" s="186"/>
      <c r="B412" s="43"/>
      <c r="C412" s="33"/>
      <c r="D412" s="34"/>
      <c r="E412" s="34"/>
      <c r="F412" s="34"/>
      <c r="G412" s="33"/>
      <c r="H412" s="33"/>
      <c r="I412" s="33"/>
      <c r="J412" s="34"/>
      <c r="K412" s="30"/>
      <c r="L412" s="30"/>
      <c r="M412" s="30"/>
      <c r="N412" s="34"/>
      <c r="O412" s="34"/>
      <c r="P412" s="34"/>
      <c r="Q412" s="38"/>
      <c r="R412" s="31"/>
      <c r="S412" s="30"/>
      <c r="T412" s="30"/>
      <c r="U412" s="30"/>
      <c r="V412" s="34"/>
      <c r="W412" s="34"/>
      <c r="X412" s="30"/>
      <c r="Y412" s="30"/>
      <c r="Z412" s="31"/>
      <c r="AA412" s="30"/>
      <c r="AB412" s="30"/>
      <c r="AC412" s="30"/>
      <c r="AD412" s="31"/>
      <c r="AE412" s="23"/>
      <c r="AF412" s="23"/>
      <c r="AG412" s="32"/>
      <c r="AH412" s="410"/>
      <c r="AI412" s="410"/>
      <c r="AJ412" s="30"/>
      <c r="AK412" s="30"/>
      <c r="AL412" s="30"/>
      <c r="AM412" s="30"/>
      <c r="AN412" s="30"/>
      <c r="AO412" s="30"/>
      <c r="AP412" s="30"/>
      <c r="AQ412" s="30"/>
      <c r="AR412" s="30"/>
      <c r="AS412" s="23"/>
      <c r="AT412" s="32"/>
      <c r="AU412" s="356"/>
    </row>
    <row r="413" spans="1:47" s="361" customFormat="1" x14ac:dyDescent="0.25">
      <c r="A413" s="186"/>
      <c r="B413" s="43"/>
      <c r="C413" s="33"/>
      <c r="D413" s="34"/>
      <c r="E413" s="34"/>
      <c r="F413" s="34"/>
      <c r="G413" s="33"/>
      <c r="H413" s="33"/>
      <c r="I413" s="33"/>
      <c r="J413" s="34"/>
      <c r="K413" s="30"/>
      <c r="L413" s="30"/>
      <c r="M413" s="30"/>
      <c r="N413" s="34"/>
      <c r="O413" s="34"/>
      <c r="P413" s="34"/>
      <c r="Q413" s="38"/>
      <c r="R413" s="31"/>
      <c r="S413" s="30"/>
      <c r="T413" s="30"/>
      <c r="U413" s="30"/>
      <c r="V413" s="34"/>
      <c r="W413" s="34"/>
      <c r="X413" s="30"/>
      <c r="Y413" s="30"/>
      <c r="Z413" s="31"/>
      <c r="AA413" s="30"/>
      <c r="AB413" s="30"/>
      <c r="AC413" s="30"/>
      <c r="AD413" s="31"/>
      <c r="AE413" s="23"/>
      <c r="AF413" s="23"/>
      <c r="AG413" s="32"/>
      <c r="AH413" s="410"/>
      <c r="AI413" s="410"/>
      <c r="AJ413" s="30"/>
      <c r="AK413" s="30"/>
      <c r="AL413" s="30"/>
      <c r="AM413" s="30"/>
      <c r="AN413" s="30"/>
      <c r="AO413" s="30"/>
      <c r="AP413" s="30"/>
      <c r="AQ413" s="30"/>
      <c r="AR413" s="30"/>
      <c r="AS413" s="23"/>
      <c r="AT413" s="32"/>
      <c r="AU413" s="356"/>
    </row>
    <row r="414" spans="1:47" s="361" customFormat="1" x14ac:dyDescent="0.25">
      <c r="A414" s="186"/>
      <c r="B414" s="43"/>
      <c r="C414" s="33"/>
      <c r="D414" s="34"/>
      <c r="E414" s="34"/>
      <c r="F414" s="34"/>
      <c r="G414" s="33"/>
      <c r="H414" s="33"/>
      <c r="I414" s="33"/>
      <c r="J414" s="34"/>
      <c r="K414" s="30"/>
      <c r="L414" s="30"/>
      <c r="M414" s="30"/>
      <c r="N414" s="34"/>
      <c r="O414" s="34"/>
      <c r="P414" s="34"/>
      <c r="Q414" s="38"/>
      <c r="R414" s="31"/>
      <c r="S414" s="30"/>
      <c r="T414" s="30"/>
      <c r="U414" s="30"/>
      <c r="V414" s="34"/>
      <c r="W414" s="34"/>
      <c r="X414" s="30"/>
      <c r="Y414" s="30"/>
      <c r="Z414" s="31"/>
      <c r="AA414" s="30"/>
      <c r="AB414" s="30"/>
      <c r="AC414" s="30"/>
      <c r="AD414" s="31"/>
      <c r="AE414" s="23"/>
      <c r="AF414" s="23"/>
      <c r="AG414" s="32"/>
      <c r="AH414" s="410"/>
      <c r="AI414" s="410"/>
      <c r="AJ414" s="30"/>
      <c r="AK414" s="30"/>
      <c r="AL414" s="30"/>
      <c r="AM414" s="30"/>
      <c r="AN414" s="30"/>
      <c r="AO414" s="30"/>
      <c r="AP414" s="30"/>
      <c r="AQ414" s="30"/>
      <c r="AR414" s="30"/>
      <c r="AS414" s="23"/>
      <c r="AT414" s="32"/>
      <c r="AU414" s="356"/>
    </row>
    <row r="415" spans="1:47" s="361" customFormat="1" x14ac:dyDescent="0.25">
      <c r="A415" s="186"/>
      <c r="B415" s="43"/>
      <c r="C415" s="33"/>
      <c r="D415" s="34"/>
      <c r="E415" s="34"/>
      <c r="F415" s="34"/>
      <c r="G415" s="33"/>
      <c r="H415" s="33"/>
      <c r="I415" s="33"/>
      <c r="J415" s="34"/>
      <c r="K415" s="30"/>
      <c r="L415" s="30"/>
      <c r="M415" s="30"/>
      <c r="N415" s="34"/>
      <c r="O415" s="34"/>
      <c r="P415" s="34"/>
      <c r="Q415" s="38"/>
      <c r="R415" s="31"/>
      <c r="S415" s="30"/>
      <c r="T415" s="30"/>
      <c r="U415" s="30"/>
      <c r="V415" s="34"/>
      <c r="W415" s="34"/>
      <c r="X415" s="30"/>
      <c r="Y415" s="30"/>
      <c r="Z415" s="31"/>
      <c r="AA415" s="30"/>
      <c r="AB415" s="30"/>
      <c r="AC415" s="30"/>
      <c r="AD415" s="31"/>
      <c r="AE415" s="23"/>
      <c r="AF415" s="23"/>
      <c r="AG415" s="32"/>
      <c r="AH415" s="410"/>
      <c r="AI415" s="410"/>
      <c r="AJ415" s="30"/>
      <c r="AK415" s="30"/>
      <c r="AL415" s="30"/>
      <c r="AM415" s="30"/>
      <c r="AN415" s="30"/>
      <c r="AO415" s="30"/>
      <c r="AP415" s="30"/>
      <c r="AQ415" s="30"/>
      <c r="AR415" s="30"/>
      <c r="AS415" s="23"/>
      <c r="AT415" s="32"/>
      <c r="AU415" s="356"/>
    </row>
    <row r="416" spans="1:47" s="361" customFormat="1" x14ac:dyDescent="0.25">
      <c r="A416" s="186"/>
      <c r="B416" s="43"/>
      <c r="C416" s="33"/>
      <c r="D416" s="34"/>
      <c r="E416" s="34"/>
      <c r="F416" s="34"/>
      <c r="G416" s="33"/>
      <c r="H416" s="33"/>
      <c r="I416" s="33"/>
      <c r="J416" s="34"/>
      <c r="K416" s="30"/>
      <c r="L416" s="30"/>
      <c r="M416" s="30"/>
      <c r="N416" s="34"/>
      <c r="O416" s="34"/>
      <c r="P416" s="34"/>
      <c r="Q416" s="38"/>
      <c r="R416" s="31"/>
      <c r="S416" s="30"/>
      <c r="T416" s="30"/>
      <c r="U416" s="30"/>
      <c r="V416" s="34"/>
      <c r="W416" s="34"/>
      <c r="X416" s="30"/>
      <c r="Y416" s="30"/>
      <c r="Z416" s="31"/>
      <c r="AA416" s="30"/>
      <c r="AB416" s="30"/>
      <c r="AC416" s="30"/>
      <c r="AD416" s="31"/>
      <c r="AE416" s="23"/>
      <c r="AF416" s="23"/>
      <c r="AG416" s="32"/>
      <c r="AH416" s="410"/>
      <c r="AI416" s="410"/>
      <c r="AJ416" s="30"/>
      <c r="AK416" s="30"/>
      <c r="AL416" s="30"/>
      <c r="AM416" s="30"/>
      <c r="AN416" s="30"/>
      <c r="AO416" s="30"/>
      <c r="AP416" s="30"/>
      <c r="AQ416" s="30"/>
      <c r="AR416" s="30"/>
      <c r="AS416" s="23"/>
      <c r="AT416" s="32"/>
      <c r="AU416" s="356"/>
    </row>
    <row r="417" spans="1:47" s="361" customFormat="1" x14ac:dyDescent="0.25">
      <c r="A417" s="186"/>
      <c r="B417" s="43"/>
      <c r="C417" s="33"/>
      <c r="D417" s="34"/>
      <c r="E417" s="34"/>
      <c r="F417" s="34"/>
      <c r="G417" s="33"/>
      <c r="H417" s="33"/>
      <c r="I417" s="33"/>
      <c r="J417" s="34"/>
      <c r="K417" s="30"/>
      <c r="L417" s="30"/>
      <c r="M417" s="30"/>
      <c r="N417" s="34"/>
      <c r="O417" s="34"/>
      <c r="P417" s="34"/>
      <c r="Q417" s="38"/>
      <c r="R417" s="31"/>
      <c r="S417" s="30"/>
      <c r="T417" s="30"/>
      <c r="U417" s="30"/>
      <c r="V417" s="34"/>
      <c r="W417" s="34"/>
      <c r="X417" s="30"/>
      <c r="Y417" s="30"/>
      <c r="Z417" s="31"/>
      <c r="AA417" s="30"/>
      <c r="AB417" s="30"/>
      <c r="AC417" s="30"/>
      <c r="AD417" s="31"/>
      <c r="AE417" s="23"/>
      <c r="AF417" s="23"/>
      <c r="AG417" s="32"/>
      <c r="AH417" s="410"/>
      <c r="AI417" s="410"/>
      <c r="AJ417" s="30"/>
      <c r="AK417" s="30"/>
      <c r="AL417" s="30"/>
      <c r="AM417" s="30"/>
      <c r="AN417" s="30"/>
      <c r="AO417" s="30"/>
      <c r="AP417" s="30"/>
      <c r="AQ417" s="30"/>
      <c r="AR417" s="30"/>
      <c r="AS417" s="23"/>
      <c r="AT417" s="32"/>
      <c r="AU417" s="356"/>
    </row>
    <row r="418" spans="1:47" s="361" customFormat="1" x14ac:dyDescent="0.25">
      <c r="A418" s="186"/>
      <c r="B418" s="43"/>
      <c r="C418" s="33"/>
      <c r="D418" s="34"/>
      <c r="E418" s="34"/>
      <c r="F418" s="34"/>
      <c r="G418" s="33"/>
      <c r="H418" s="33"/>
      <c r="I418" s="33"/>
      <c r="J418" s="34"/>
      <c r="K418" s="30"/>
      <c r="L418" s="30"/>
      <c r="M418" s="30"/>
      <c r="N418" s="34"/>
      <c r="O418" s="34"/>
      <c r="P418" s="34"/>
      <c r="Q418" s="38"/>
      <c r="R418" s="31"/>
      <c r="S418" s="30"/>
      <c r="T418" s="30"/>
      <c r="U418" s="30"/>
      <c r="V418" s="34"/>
      <c r="W418" s="34"/>
      <c r="X418" s="30"/>
      <c r="Y418" s="30"/>
      <c r="Z418" s="31"/>
      <c r="AA418" s="30"/>
      <c r="AB418" s="30"/>
      <c r="AC418" s="30"/>
      <c r="AD418" s="31"/>
      <c r="AE418" s="23"/>
      <c r="AF418" s="23"/>
      <c r="AG418" s="32"/>
      <c r="AH418" s="410"/>
      <c r="AI418" s="410"/>
      <c r="AJ418" s="30"/>
      <c r="AK418" s="30"/>
      <c r="AL418" s="30"/>
      <c r="AM418" s="30"/>
      <c r="AN418" s="30"/>
      <c r="AO418" s="30"/>
      <c r="AP418" s="30"/>
      <c r="AQ418" s="30"/>
      <c r="AR418" s="30"/>
      <c r="AS418" s="23"/>
      <c r="AT418" s="32"/>
      <c r="AU418" s="356"/>
    </row>
    <row r="419" spans="1:47" s="361" customFormat="1" x14ac:dyDescent="0.25">
      <c r="A419" s="186"/>
      <c r="B419" s="43"/>
      <c r="C419" s="33"/>
      <c r="D419" s="34"/>
      <c r="E419" s="34"/>
      <c r="F419" s="34"/>
      <c r="G419" s="33"/>
      <c r="H419" s="33"/>
      <c r="I419" s="33"/>
      <c r="J419" s="34"/>
      <c r="K419" s="30"/>
      <c r="L419" s="30"/>
      <c r="M419" s="30"/>
      <c r="N419" s="34"/>
      <c r="O419" s="34"/>
      <c r="P419" s="34"/>
      <c r="Q419" s="38"/>
      <c r="R419" s="31"/>
      <c r="S419" s="30"/>
      <c r="T419" s="30"/>
      <c r="U419" s="30"/>
      <c r="V419" s="34"/>
      <c r="W419" s="34"/>
      <c r="X419" s="30"/>
      <c r="Y419" s="30"/>
      <c r="Z419" s="31"/>
      <c r="AA419" s="30"/>
      <c r="AB419" s="30"/>
      <c r="AC419" s="30"/>
      <c r="AD419" s="31"/>
      <c r="AE419" s="23"/>
      <c r="AF419" s="23"/>
      <c r="AG419" s="32"/>
      <c r="AH419" s="410"/>
      <c r="AI419" s="410"/>
      <c r="AJ419" s="30"/>
      <c r="AK419" s="30"/>
      <c r="AL419" s="30"/>
      <c r="AM419" s="30"/>
      <c r="AN419" s="30"/>
      <c r="AO419" s="30"/>
      <c r="AP419" s="30"/>
      <c r="AQ419" s="30"/>
      <c r="AR419" s="30"/>
      <c r="AS419" s="23"/>
      <c r="AT419" s="32"/>
      <c r="AU419" s="356"/>
    </row>
    <row r="420" spans="1:47" s="361" customFormat="1" x14ac:dyDescent="0.25">
      <c r="A420" s="186"/>
      <c r="B420" s="43"/>
      <c r="C420" s="33"/>
      <c r="D420" s="34"/>
      <c r="E420" s="34"/>
      <c r="F420" s="34"/>
      <c r="G420" s="33"/>
      <c r="H420" s="33"/>
      <c r="I420" s="33"/>
      <c r="J420" s="34"/>
      <c r="K420" s="30"/>
      <c r="L420" s="30"/>
      <c r="M420" s="30"/>
      <c r="N420" s="34"/>
      <c r="O420" s="34"/>
      <c r="P420" s="34"/>
      <c r="Q420" s="38"/>
      <c r="R420" s="31"/>
      <c r="S420" s="30"/>
      <c r="T420" s="30"/>
      <c r="U420" s="30"/>
      <c r="V420" s="34"/>
      <c r="W420" s="34"/>
      <c r="X420" s="30"/>
      <c r="Y420" s="30"/>
      <c r="Z420" s="31"/>
      <c r="AA420" s="30"/>
      <c r="AB420" s="30"/>
      <c r="AC420" s="30"/>
      <c r="AD420" s="31"/>
      <c r="AE420" s="23"/>
      <c r="AF420" s="23"/>
      <c r="AG420" s="32"/>
      <c r="AH420" s="410"/>
      <c r="AI420" s="410"/>
      <c r="AJ420" s="30"/>
      <c r="AK420" s="30"/>
      <c r="AL420" s="30"/>
      <c r="AM420" s="30"/>
      <c r="AN420" s="30"/>
      <c r="AO420" s="30"/>
      <c r="AP420" s="30"/>
      <c r="AQ420" s="30"/>
      <c r="AR420" s="30"/>
      <c r="AS420" s="23"/>
      <c r="AT420" s="32"/>
      <c r="AU420" s="356"/>
    </row>
    <row r="421" spans="1:47" s="361" customFormat="1" x14ac:dyDescent="0.25">
      <c r="A421" s="186"/>
      <c r="B421" s="43"/>
      <c r="C421" s="33"/>
      <c r="D421" s="34"/>
      <c r="E421" s="34"/>
      <c r="F421" s="34"/>
      <c r="G421" s="33"/>
      <c r="H421" s="33"/>
      <c r="I421" s="33"/>
      <c r="J421" s="34"/>
      <c r="K421" s="30"/>
      <c r="L421" s="30"/>
      <c r="M421" s="30"/>
      <c r="N421" s="34"/>
      <c r="O421" s="34"/>
      <c r="P421" s="34"/>
      <c r="Q421" s="38"/>
      <c r="R421" s="31"/>
      <c r="S421" s="30"/>
      <c r="T421" s="30"/>
      <c r="U421" s="30"/>
      <c r="V421" s="34"/>
      <c r="W421" s="34"/>
      <c r="X421" s="30"/>
      <c r="Y421" s="30"/>
      <c r="Z421" s="31"/>
      <c r="AA421" s="30"/>
      <c r="AB421" s="30"/>
      <c r="AC421" s="30"/>
      <c r="AD421" s="31"/>
      <c r="AE421" s="23"/>
      <c r="AF421" s="23"/>
      <c r="AG421" s="32"/>
      <c r="AH421" s="410"/>
      <c r="AI421" s="410"/>
      <c r="AJ421" s="30"/>
      <c r="AK421" s="30"/>
      <c r="AL421" s="30"/>
      <c r="AM421" s="30"/>
      <c r="AN421" s="30"/>
      <c r="AO421" s="30"/>
      <c r="AP421" s="30"/>
      <c r="AQ421" s="30"/>
      <c r="AR421" s="30"/>
      <c r="AS421" s="23"/>
      <c r="AT421" s="32"/>
      <c r="AU421" s="356"/>
    </row>
    <row r="422" spans="1:47" s="361" customFormat="1" x14ac:dyDescent="0.25">
      <c r="A422" s="186"/>
      <c r="B422" s="43"/>
      <c r="C422" s="33"/>
      <c r="D422" s="34"/>
      <c r="E422" s="34"/>
      <c r="F422" s="34"/>
      <c r="G422" s="33"/>
      <c r="H422" s="33"/>
      <c r="I422" s="33"/>
      <c r="J422" s="34"/>
      <c r="K422" s="30"/>
      <c r="L422" s="30"/>
      <c r="M422" s="30"/>
      <c r="N422" s="34"/>
      <c r="O422" s="34"/>
      <c r="P422" s="34"/>
      <c r="Q422" s="38"/>
      <c r="R422" s="31"/>
      <c r="S422" s="30"/>
      <c r="T422" s="30"/>
      <c r="U422" s="30"/>
      <c r="V422" s="34"/>
      <c r="W422" s="34"/>
      <c r="X422" s="30"/>
      <c r="Y422" s="30"/>
      <c r="Z422" s="31"/>
      <c r="AA422" s="30"/>
      <c r="AB422" s="30"/>
      <c r="AC422" s="30"/>
      <c r="AD422" s="31"/>
      <c r="AE422" s="23"/>
      <c r="AF422" s="23"/>
      <c r="AG422" s="32"/>
      <c r="AH422" s="410"/>
      <c r="AI422" s="410"/>
      <c r="AJ422" s="30"/>
      <c r="AK422" s="30"/>
      <c r="AL422" s="30"/>
      <c r="AM422" s="30"/>
      <c r="AN422" s="30"/>
      <c r="AO422" s="30"/>
      <c r="AP422" s="30"/>
      <c r="AQ422" s="30"/>
      <c r="AR422" s="30"/>
      <c r="AS422" s="23"/>
      <c r="AT422" s="32"/>
      <c r="AU422" s="356"/>
    </row>
    <row r="423" spans="1:47" s="361" customFormat="1" x14ac:dyDescent="0.25">
      <c r="A423" s="186"/>
      <c r="B423" s="43"/>
      <c r="C423" s="33"/>
      <c r="D423" s="34"/>
      <c r="E423" s="34"/>
      <c r="F423" s="34"/>
      <c r="G423" s="33"/>
      <c r="H423" s="33"/>
      <c r="I423" s="33"/>
      <c r="J423" s="34"/>
      <c r="K423" s="30"/>
      <c r="L423" s="30"/>
      <c r="M423" s="30"/>
      <c r="N423" s="34"/>
      <c r="O423" s="34"/>
      <c r="P423" s="34"/>
      <c r="Q423" s="38"/>
      <c r="R423" s="31"/>
      <c r="S423" s="30"/>
      <c r="T423" s="30"/>
      <c r="U423" s="30"/>
      <c r="V423" s="34"/>
      <c r="W423" s="34"/>
      <c r="X423" s="30"/>
      <c r="Y423" s="30"/>
      <c r="Z423" s="31"/>
      <c r="AA423" s="30"/>
      <c r="AB423" s="30"/>
      <c r="AC423" s="30"/>
      <c r="AD423" s="31"/>
      <c r="AE423" s="23"/>
      <c r="AF423" s="23"/>
      <c r="AG423" s="32"/>
      <c r="AH423" s="410"/>
      <c r="AI423" s="410"/>
      <c r="AJ423" s="30"/>
      <c r="AK423" s="30"/>
      <c r="AL423" s="30"/>
      <c r="AM423" s="30"/>
      <c r="AN423" s="30"/>
      <c r="AO423" s="30"/>
      <c r="AP423" s="30"/>
      <c r="AQ423" s="30"/>
      <c r="AR423" s="30"/>
      <c r="AS423" s="23"/>
      <c r="AT423" s="32"/>
      <c r="AU423" s="356"/>
    </row>
    <row r="424" spans="1:47" s="361" customFormat="1" x14ac:dyDescent="0.25">
      <c r="A424" s="186"/>
      <c r="B424" s="43"/>
      <c r="C424" s="33"/>
      <c r="D424" s="34"/>
      <c r="E424" s="34"/>
      <c r="F424" s="34"/>
      <c r="G424" s="33"/>
      <c r="H424" s="33"/>
      <c r="I424" s="33"/>
      <c r="J424" s="34"/>
      <c r="K424" s="30"/>
      <c r="L424" s="30"/>
      <c r="M424" s="30"/>
      <c r="N424" s="34"/>
      <c r="O424" s="34"/>
      <c r="P424" s="34"/>
      <c r="Q424" s="38"/>
      <c r="R424" s="31"/>
      <c r="S424" s="30"/>
      <c r="T424" s="30"/>
      <c r="U424" s="30"/>
      <c r="V424" s="34"/>
      <c r="W424" s="34"/>
      <c r="X424" s="30"/>
      <c r="Y424" s="30"/>
      <c r="Z424" s="31"/>
      <c r="AA424" s="30"/>
      <c r="AB424" s="30"/>
      <c r="AC424" s="30"/>
      <c r="AD424" s="31"/>
      <c r="AE424" s="23"/>
      <c r="AF424" s="23"/>
      <c r="AG424" s="32"/>
      <c r="AH424" s="410"/>
      <c r="AI424" s="410"/>
      <c r="AJ424" s="30"/>
      <c r="AK424" s="30"/>
      <c r="AL424" s="30"/>
      <c r="AM424" s="30"/>
      <c r="AN424" s="30"/>
      <c r="AO424" s="30"/>
      <c r="AP424" s="30"/>
      <c r="AQ424" s="30"/>
      <c r="AR424" s="30"/>
      <c r="AS424" s="23"/>
      <c r="AT424" s="32"/>
      <c r="AU424" s="356"/>
    </row>
    <row r="425" spans="1:47" s="361" customFormat="1" x14ac:dyDescent="0.25">
      <c r="A425" s="186"/>
      <c r="B425" s="43"/>
      <c r="C425" s="33"/>
      <c r="D425" s="34"/>
      <c r="E425" s="34"/>
      <c r="F425" s="34"/>
      <c r="G425" s="33"/>
      <c r="H425" s="33"/>
      <c r="I425" s="33"/>
      <c r="J425" s="34"/>
      <c r="K425" s="30"/>
      <c r="L425" s="30"/>
      <c r="M425" s="30"/>
      <c r="N425" s="34"/>
      <c r="O425" s="34"/>
      <c r="P425" s="34"/>
      <c r="Q425" s="38"/>
      <c r="R425" s="31"/>
      <c r="S425" s="30"/>
      <c r="T425" s="30"/>
      <c r="U425" s="30"/>
      <c r="V425" s="34"/>
      <c r="W425" s="34"/>
      <c r="X425" s="30"/>
      <c r="Y425" s="30"/>
      <c r="Z425" s="31"/>
      <c r="AA425" s="30"/>
      <c r="AB425" s="30"/>
      <c r="AC425" s="30"/>
      <c r="AD425" s="31"/>
      <c r="AE425" s="23"/>
      <c r="AF425" s="23"/>
      <c r="AG425" s="32"/>
      <c r="AH425" s="410"/>
      <c r="AI425" s="410"/>
      <c r="AJ425" s="30"/>
      <c r="AK425" s="30"/>
      <c r="AL425" s="30"/>
      <c r="AM425" s="30"/>
      <c r="AN425" s="30"/>
      <c r="AO425" s="30"/>
      <c r="AP425" s="30"/>
      <c r="AQ425" s="30"/>
      <c r="AR425" s="30"/>
      <c r="AS425" s="23"/>
      <c r="AT425" s="32"/>
      <c r="AU425" s="356"/>
    </row>
    <row r="426" spans="1:47" s="361" customFormat="1" x14ac:dyDescent="0.25">
      <c r="A426" s="186"/>
      <c r="B426" s="43"/>
      <c r="C426" s="33"/>
      <c r="D426" s="34"/>
      <c r="E426" s="34"/>
      <c r="F426" s="34"/>
      <c r="G426" s="33"/>
      <c r="H426" s="33"/>
      <c r="I426" s="33"/>
      <c r="J426" s="34"/>
      <c r="K426" s="30"/>
      <c r="L426" s="30"/>
      <c r="M426" s="30"/>
      <c r="N426" s="34"/>
      <c r="O426" s="34"/>
      <c r="P426" s="34"/>
      <c r="Q426" s="38"/>
      <c r="R426" s="31"/>
      <c r="S426" s="30"/>
      <c r="T426" s="30"/>
      <c r="U426" s="30"/>
      <c r="V426" s="34"/>
      <c r="W426" s="34"/>
      <c r="X426" s="30"/>
      <c r="Y426" s="30"/>
      <c r="Z426" s="31"/>
      <c r="AA426" s="30"/>
      <c r="AB426" s="30"/>
      <c r="AC426" s="30"/>
      <c r="AD426" s="31"/>
      <c r="AE426" s="23"/>
      <c r="AF426" s="23"/>
      <c r="AG426" s="32"/>
      <c r="AH426" s="410"/>
      <c r="AI426" s="410"/>
      <c r="AJ426" s="30"/>
      <c r="AK426" s="30"/>
      <c r="AL426" s="30"/>
      <c r="AM426" s="30"/>
      <c r="AN426" s="30"/>
      <c r="AO426" s="30"/>
      <c r="AP426" s="30"/>
      <c r="AQ426" s="30"/>
      <c r="AR426" s="30"/>
      <c r="AS426" s="23"/>
      <c r="AT426" s="32"/>
      <c r="AU426" s="356"/>
    </row>
    <row r="427" spans="1:47" s="361" customFormat="1" x14ac:dyDescent="0.25">
      <c r="A427" s="186"/>
      <c r="B427" s="43"/>
      <c r="C427" s="33"/>
      <c r="D427" s="34"/>
      <c r="E427" s="34"/>
      <c r="F427" s="34"/>
      <c r="G427" s="33"/>
      <c r="H427" s="33"/>
      <c r="I427" s="33"/>
      <c r="J427" s="34"/>
      <c r="K427" s="30"/>
      <c r="L427" s="30"/>
      <c r="M427" s="30"/>
      <c r="N427" s="34"/>
      <c r="O427" s="34"/>
      <c r="P427" s="34"/>
      <c r="Q427" s="38"/>
      <c r="R427" s="31"/>
      <c r="S427" s="30"/>
      <c r="T427" s="30"/>
      <c r="U427" s="30"/>
      <c r="V427" s="34"/>
      <c r="W427" s="34"/>
      <c r="X427" s="30"/>
      <c r="Y427" s="30"/>
      <c r="Z427" s="31"/>
      <c r="AA427" s="30"/>
      <c r="AB427" s="30"/>
      <c r="AC427" s="30"/>
      <c r="AD427" s="31"/>
      <c r="AE427" s="23"/>
      <c r="AF427" s="23"/>
      <c r="AG427" s="32"/>
      <c r="AH427" s="410"/>
      <c r="AI427" s="410"/>
      <c r="AJ427" s="30"/>
      <c r="AK427" s="30"/>
      <c r="AL427" s="30"/>
      <c r="AM427" s="30"/>
      <c r="AN427" s="30"/>
      <c r="AO427" s="30"/>
      <c r="AP427" s="30"/>
      <c r="AQ427" s="30"/>
      <c r="AR427" s="30"/>
      <c r="AS427" s="23"/>
      <c r="AT427" s="32"/>
      <c r="AU427" s="356"/>
    </row>
    <row r="428" spans="1:47" s="361" customFormat="1" x14ac:dyDescent="0.25">
      <c r="A428" s="186"/>
      <c r="B428" s="43"/>
      <c r="C428" s="33"/>
      <c r="D428" s="34"/>
      <c r="E428" s="34"/>
      <c r="F428" s="34"/>
      <c r="G428" s="33"/>
      <c r="H428" s="33"/>
      <c r="I428" s="33"/>
      <c r="J428" s="34"/>
      <c r="K428" s="30"/>
      <c r="L428" s="30"/>
      <c r="M428" s="30"/>
      <c r="N428" s="34"/>
      <c r="O428" s="34"/>
      <c r="P428" s="34"/>
      <c r="Q428" s="38"/>
      <c r="R428" s="31"/>
      <c r="S428" s="30"/>
      <c r="T428" s="30"/>
      <c r="U428" s="30"/>
      <c r="V428" s="34"/>
      <c r="W428" s="34"/>
      <c r="X428" s="30"/>
      <c r="Y428" s="30"/>
      <c r="Z428" s="31"/>
      <c r="AA428" s="30"/>
      <c r="AB428" s="30"/>
      <c r="AC428" s="30"/>
      <c r="AD428" s="31"/>
      <c r="AE428" s="23"/>
      <c r="AF428" s="23"/>
      <c r="AG428" s="32"/>
      <c r="AH428" s="410"/>
      <c r="AI428" s="410"/>
      <c r="AJ428" s="30"/>
      <c r="AK428" s="30"/>
      <c r="AL428" s="30"/>
      <c r="AM428" s="30"/>
      <c r="AN428" s="30"/>
      <c r="AO428" s="30"/>
      <c r="AP428" s="30"/>
      <c r="AQ428" s="30"/>
      <c r="AR428" s="30"/>
      <c r="AS428" s="23"/>
      <c r="AT428" s="32"/>
      <c r="AU428" s="356"/>
    </row>
    <row r="429" spans="1:47" s="361" customFormat="1" x14ac:dyDescent="0.25">
      <c r="A429" s="186"/>
      <c r="B429" s="43"/>
      <c r="C429" s="33"/>
      <c r="D429" s="34"/>
      <c r="E429" s="34"/>
      <c r="F429" s="34"/>
      <c r="G429" s="33"/>
      <c r="H429" s="33"/>
      <c r="I429" s="33"/>
      <c r="J429" s="34"/>
      <c r="K429" s="30"/>
      <c r="L429" s="30"/>
      <c r="M429" s="30"/>
      <c r="N429" s="34"/>
      <c r="O429" s="34"/>
      <c r="P429" s="34"/>
      <c r="Q429" s="38"/>
      <c r="R429" s="31"/>
      <c r="S429" s="30"/>
      <c r="T429" s="30"/>
      <c r="U429" s="30"/>
      <c r="V429" s="34"/>
      <c r="W429" s="34"/>
      <c r="X429" s="30"/>
      <c r="Y429" s="30"/>
      <c r="Z429" s="31"/>
      <c r="AA429" s="30"/>
      <c r="AB429" s="30"/>
      <c r="AC429" s="30"/>
      <c r="AD429" s="31"/>
      <c r="AE429" s="23"/>
      <c r="AF429" s="23"/>
      <c r="AG429" s="32"/>
      <c r="AH429" s="410"/>
      <c r="AI429" s="410"/>
      <c r="AJ429" s="30"/>
      <c r="AK429" s="30"/>
      <c r="AL429" s="30"/>
      <c r="AM429" s="30"/>
      <c r="AN429" s="30"/>
      <c r="AO429" s="30"/>
      <c r="AP429" s="30"/>
      <c r="AQ429" s="30"/>
      <c r="AR429" s="30"/>
      <c r="AS429" s="23"/>
      <c r="AT429" s="32"/>
      <c r="AU429" s="356"/>
    </row>
    <row r="430" spans="1:47" s="361" customFormat="1" x14ac:dyDescent="0.25">
      <c r="A430" s="186"/>
      <c r="B430" s="43"/>
      <c r="C430" s="33"/>
      <c r="D430" s="34"/>
      <c r="E430" s="34"/>
      <c r="F430" s="34"/>
      <c r="G430" s="33"/>
      <c r="H430" s="33"/>
      <c r="I430" s="33"/>
      <c r="J430" s="34"/>
      <c r="K430" s="30"/>
      <c r="L430" s="30"/>
      <c r="M430" s="30"/>
      <c r="N430" s="34"/>
      <c r="O430" s="34"/>
      <c r="P430" s="34"/>
      <c r="Q430" s="38"/>
      <c r="R430" s="31"/>
      <c r="S430" s="30"/>
      <c r="T430" s="30"/>
      <c r="U430" s="30"/>
      <c r="V430" s="34"/>
      <c r="W430" s="34"/>
      <c r="X430" s="30"/>
      <c r="Y430" s="30"/>
      <c r="Z430" s="31"/>
      <c r="AA430" s="30"/>
      <c r="AB430" s="30"/>
      <c r="AC430" s="30"/>
      <c r="AD430" s="31"/>
      <c r="AE430" s="23"/>
      <c r="AF430" s="23"/>
      <c r="AG430" s="32"/>
      <c r="AH430" s="410"/>
      <c r="AI430" s="410"/>
      <c r="AJ430" s="30"/>
      <c r="AK430" s="30"/>
      <c r="AL430" s="30"/>
      <c r="AM430" s="30"/>
      <c r="AN430" s="30"/>
      <c r="AO430" s="30"/>
      <c r="AP430" s="30"/>
      <c r="AQ430" s="30"/>
      <c r="AR430" s="30"/>
      <c r="AS430" s="23"/>
      <c r="AT430" s="32"/>
      <c r="AU430" s="356"/>
    </row>
    <row r="431" spans="1:47" s="361" customFormat="1" x14ac:dyDescent="0.25">
      <c r="A431" s="186"/>
      <c r="B431" s="43"/>
      <c r="C431" s="33"/>
      <c r="D431" s="34"/>
      <c r="E431" s="34"/>
      <c r="F431" s="34"/>
      <c r="G431" s="33"/>
      <c r="H431" s="33"/>
      <c r="I431" s="33"/>
      <c r="J431" s="34"/>
      <c r="K431" s="30"/>
      <c r="L431" s="30"/>
      <c r="M431" s="30"/>
      <c r="N431" s="34"/>
      <c r="O431" s="34"/>
      <c r="P431" s="34"/>
      <c r="Q431" s="38"/>
      <c r="R431" s="31"/>
      <c r="S431" s="30"/>
      <c r="T431" s="30"/>
      <c r="U431" s="30"/>
      <c r="V431" s="34"/>
      <c r="W431" s="34"/>
      <c r="X431" s="30"/>
      <c r="Y431" s="30"/>
      <c r="Z431" s="31"/>
      <c r="AA431" s="30"/>
      <c r="AB431" s="30"/>
      <c r="AC431" s="30"/>
      <c r="AD431" s="31"/>
      <c r="AE431" s="23"/>
      <c r="AF431" s="23"/>
      <c r="AG431" s="32"/>
      <c r="AH431" s="410"/>
      <c r="AI431" s="410"/>
      <c r="AJ431" s="30"/>
      <c r="AK431" s="30"/>
      <c r="AL431" s="30"/>
      <c r="AM431" s="30"/>
      <c r="AN431" s="30"/>
      <c r="AO431" s="30"/>
      <c r="AP431" s="30"/>
      <c r="AQ431" s="30"/>
      <c r="AR431" s="30"/>
      <c r="AS431" s="23"/>
      <c r="AT431" s="32"/>
      <c r="AU431" s="356"/>
    </row>
    <row r="432" spans="1:47" s="361" customFormat="1" x14ac:dyDescent="0.25">
      <c r="A432" s="186"/>
      <c r="B432" s="43"/>
      <c r="C432" s="33"/>
      <c r="D432" s="34"/>
      <c r="E432" s="34"/>
      <c r="F432" s="34"/>
      <c r="G432" s="33"/>
      <c r="H432" s="33"/>
      <c r="I432" s="33"/>
      <c r="J432" s="34"/>
      <c r="K432" s="30"/>
      <c r="L432" s="30"/>
      <c r="M432" s="30"/>
      <c r="N432" s="34"/>
      <c r="O432" s="34"/>
      <c r="P432" s="34"/>
      <c r="Q432" s="38"/>
      <c r="R432" s="31"/>
      <c r="S432" s="30"/>
      <c r="T432" s="30"/>
      <c r="U432" s="30"/>
      <c r="V432" s="34"/>
      <c r="W432" s="34"/>
      <c r="X432" s="30"/>
      <c r="Y432" s="30"/>
      <c r="Z432" s="31"/>
      <c r="AA432" s="30"/>
      <c r="AB432" s="30"/>
      <c r="AC432" s="30"/>
      <c r="AD432" s="31"/>
      <c r="AE432" s="23"/>
      <c r="AF432" s="23"/>
      <c r="AG432" s="32"/>
      <c r="AH432" s="410"/>
      <c r="AI432" s="410"/>
      <c r="AJ432" s="30"/>
      <c r="AK432" s="30"/>
      <c r="AL432" s="30"/>
      <c r="AM432" s="30"/>
      <c r="AN432" s="30"/>
      <c r="AO432" s="30"/>
      <c r="AP432" s="30"/>
      <c r="AQ432" s="30"/>
      <c r="AR432" s="30"/>
      <c r="AS432" s="23"/>
      <c r="AT432" s="32"/>
      <c r="AU432" s="356"/>
    </row>
    <row r="433" spans="1:47" s="361" customFormat="1" x14ac:dyDescent="0.25">
      <c r="A433" s="186"/>
      <c r="B433" s="43"/>
      <c r="C433" s="33"/>
      <c r="D433" s="34"/>
      <c r="E433" s="34"/>
      <c r="F433" s="34"/>
      <c r="G433" s="33"/>
      <c r="H433" s="33"/>
      <c r="I433" s="33"/>
      <c r="J433" s="34"/>
      <c r="K433" s="30"/>
      <c r="L433" s="30"/>
      <c r="M433" s="30"/>
      <c r="N433" s="34"/>
      <c r="O433" s="34"/>
      <c r="P433" s="34"/>
      <c r="Q433" s="38"/>
      <c r="R433" s="31"/>
      <c r="S433" s="30"/>
      <c r="T433" s="30"/>
      <c r="U433" s="30"/>
      <c r="V433" s="34"/>
      <c r="W433" s="34"/>
      <c r="X433" s="30"/>
      <c r="Y433" s="30"/>
      <c r="Z433" s="31"/>
      <c r="AA433" s="30"/>
      <c r="AB433" s="30"/>
      <c r="AC433" s="30"/>
      <c r="AD433" s="31"/>
      <c r="AE433" s="23"/>
      <c r="AF433" s="23"/>
      <c r="AG433" s="32"/>
      <c r="AH433" s="410"/>
      <c r="AI433" s="410"/>
      <c r="AJ433" s="30"/>
      <c r="AK433" s="30"/>
      <c r="AL433" s="30"/>
      <c r="AM433" s="30"/>
      <c r="AN433" s="30"/>
      <c r="AO433" s="30"/>
      <c r="AP433" s="30"/>
      <c r="AQ433" s="30"/>
      <c r="AR433" s="30"/>
      <c r="AS433" s="23"/>
      <c r="AT433" s="32"/>
      <c r="AU433" s="356"/>
    </row>
    <row r="434" spans="1:47" s="361" customFormat="1" x14ac:dyDescent="0.25">
      <c r="A434" s="186"/>
      <c r="B434" s="43"/>
      <c r="C434" s="33"/>
      <c r="D434" s="34"/>
      <c r="E434" s="34"/>
      <c r="F434" s="34"/>
      <c r="G434" s="33"/>
      <c r="H434" s="33"/>
      <c r="I434" s="33"/>
      <c r="J434" s="34"/>
      <c r="K434" s="30"/>
      <c r="L434" s="30"/>
      <c r="M434" s="30"/>
      <c r="N434" s="34"/>
      <c r="O434" s="34"/>
      <c r="P434" s="34"/>
      <c r="Q434" s="38"/>
      <c r="R434" s="31"/>
      <c r="S434" s="30"/>
      <c r="T434" s="30"/>
      <c r="U434" s="30"/>
      <c r="V434" s="34"/>
      <c r="W434" s="34"/>
      <c r="X434" s="30"/>
      <c r="Y434" s="30"/>
      <c r="Z434" s="31"/>
      <c r="AA434" s="30"/>
      <c r="AB434" s="30"/>
      <c r="AC434" s="30"/>
      <c r="AD434" s="31"/>
      <c r="AE434" s="23"/>
      <c r="AF434" s="23"/>
      <c r="AG434" s="32"/>
      <c r="AH434" s="410"/>
      <c r="AI434" s="410"/>
      <c r="AJ434" s="30"/>
      <c r="AK434" s="30"/>
      <c r="AL434" s="30"/>
      <c r="AM434" s="30"/>
      <c r="AN434" s="30"/>
      <c r="AO434" s="30"/>
      <c r="AP434" s="30"/>
      <c r="AQ434" s="30"/>
      <c r="AR434" s="30"/>
      <c r="AS434" s="23"/>
      <c r="AT434" s="32"/>
      <c r="AU434" s="356"/>
    </row>
    <row r="435" spans="1:47" s="361" customFormat="1" x14ac:dyDescent="0.25">
      <c r="A435" s="186"/>
      <c r="B435" s="43"/>
      <c r="C435" s="33"/>
      <c r="D435" s="34"/>
      <c r="E435" s="34"/>
      <c r="F435" s="34"/>
      <c r="G435" s="33"/>
      <c r="H435" s="33"/>
      <c r="I435" s="33"/>
      <c r="J435" s="34"/>
      <c r="K435" s="30"/>
      <c r="L435" s="30"/>
      <c r="M435" s="30"/>
      <c r="N435" s="34"/>
      <c r="O435" s="34"/>
      <c r="P435" s="34"/>
      <c r="Q435" s="38"/>
      <c r="R435" s="31"/>
      <c r="S435" s="30"/>
      <c r="T435" s="30"/>
      <c r="U435" s="30"/>
      <c r="V435" s="34"/>
      <c r="W435" s="34"/>
      <c r="X435" s="30"/>
      <c r="Y435" s="30"/>
      <c r="Z435" s="31"/>
      <c r="AA435" s="30"/>
      <c r="AB435" s="30"/>
      <c r="AC435" s="30"/>
      <c r="AD435" s="31"/>
      <c r="AE435" s="23"/>
      <c r="AF435" s="23"/>
      <c r="AG435" s="32"/>
      <c r="AH435" s="410"/>
      <c r="AI435" s="410"/>
      <c r="AJ435" s="30"/>
      <c r="AK435" s="30"/>
      <c r="AL435" s="30"/>
      <c r="AM435" s="30"/>
      <c r="AN435" s="30"/>
      <c r="AO435" s="30"/>
      <c r="AP435" s="30"/>
      <c r="AQ435" s="30"/>
      <c r="AR435" s="30"/>
      <c r="AS435" s="23"/>
      <c r="AT435" s="32"/>
      <c r="AU435" s="356"/>
    </row>
    <row r="436" spans="1:47" s="361" customFormat="1" x14ac:dyDescent="0.25">
      <c r="A436" s="186"/>
      <c r="B436" s="43"/>
      <c r="C436" s="33"/>
      <c r="D436" s="34"/>
      <c r="E436" s="34"/>
      <c r="F436" s="34"/>
      <c r="G436" s="33"/>
      <c r="H436" s="33"/>
      <c r="I436" s="33"/>
      <c r="J436" s="34"/>
      <c r="K436" s="30"/>
      <c r="L436" s="30"/>
      <c r="M436" s="30"/>
      <c r="N436" s="34"/>
      <c r="O436" s="34"/>
      <c r="P436" s="34"/>
      <c r="Q436" s="38"/>
      <c r="R436" s="31"/>
      <c r="S436" s="30"/>
      <c r="T436" s="30"/>
      <c r="U436" s="30"/>
      <c r="V436" s="34"/>
      <c r="W436" s="34"/>
      <c r="X436" s="30"/>
      <c r="Y436" s="30"/>
      <c r="Z436" s="31"/>
      <c r="AA436" s="30"/>
      <c r="AB436" s="30"/>
      <c r="AC436" s="30"/>
      <c r="AD436" s="31"/>
      <c r="AE436" s="23"/>
      <c r="AF436" s="23"/>
      <c r="AG436" s="32"/>
      <c r="AH436" s="410"/>
      <c r="AI436" s="410"/>
      <c r="AJ436" s="30"/>
      <c r="AK436" s="30"/>
      <c r="AL436" s="30"/>
      <c r="AM436" s="30"/>
      <c r="AN436" s="30"/>
      <c r="AO436" s="30"/>
      <c r="AP436" s="30"/>
      <c r="AQ436" s="30"/>
      <c r="AR436" s="30"/>
      <c r="AS436" s="23"/>
      <c r="AT436" s="32"/>
      <c r="AU436" s="356"/>
    </row>
    <row r="437" spans="1:47" s="361" customFormat="1" x14ac:dyDescent="0.25">
      <c r="A437" s="186"/>
      <c r="B437" s="43"/>
      <c r="C437" s="33"/>
      <c r="D437" s="34"/>
      <c r="E437" s="34"/>
      <c r="F437" s="34"/>
      <c r="G437" s="33"/>
      <c r="H437" s="33"/>
      <c r="I437" s="33"/>
      <c r="J437" s="34"/>
      <c r="K437" s="30"/>
      <c r="L437" s="30"/>
      <c r="M437" s="30"/>
      <c r="N437" s="34"/>
      <c r="O437" s="34"/>
      <c r="P437" s="34"/>
      <c r="Q437" s="38"/>
      <c r="R437" s="31"/>
      <c r="S437" s="30"/>
      <c r="T437" s="30"/>
      <c r="U437" s="30"/>
      <c r="V437" s="34"/>
      <c r="W437" s="34"/>
      <c r="X437" s="30"/>
      <c r="Y437" s="30"/>
      <c r="Z437" s="31"/>
      <c r="AA437" s="30"/>
      <c r="AB437" s="30"/>
      <c r="AC437" s="30"/>
      <c r="AD437" s="31"/>
      <c r="AE437" s="23"/>
      <c r="AF437" s="23"/>
      <c r="AG437" s="32"/>
      <c r="AH437" s="410"/>
      <c r="AI437" s="410"/>
      <c r="AJ437" s="30"/>
      <c r="AK437" s="30"/>
      <c r="AL437" s="30"/>
      <c r="AM437" s="30"/>
      <c r="AN437" s="30"/>
      <c r="AO437" s="30"/>
      <c r="AP437" s="30"/>
      <c r="AQ437" s="30"/>
      <c r="AR437" s="30"/>
      <c r="AS437" s="23"/>
      <c r="AT437" s="32"/>
      <c r="AU437" s="356"/>
    </row>
    <row r="438" spans="1:47" s="361" customFormat="1" x14ac:dyDescent="0.25">
      <c r="A438" s="186"/>
      <c r="B438" s="43"/>
      <c r="C438" s="33"/>
      <c r="D438" s="34"/>
      <c r="E438" s="34"/>
      <c r="F438" s="34"/>
      <c r="G438" s="33"/>
      <c r="H438" s="33"/>
      <c r="I438" s="33"/>
      <c r="J438" s="34"/>
      <c r="K438" s="30"/>
      <c r="L438" s="30"/>
      <c r="M438" s="30"/>
      <c r="N438" s="34"/>
      <c r="O438" s="34"/>
      <c r="P438" s="34"/>
      <c r="Q438" s="38"/>
      <c r="R438" s="31"/>
      <c r="S438" s="30"/>
      <c r="T438" s="30"/>
      <c r="U438" s="30"/>
      <c r="V438" s="34"/>
      <c r="W438" s="34"/>
      <c r="X438" s="30"/>
      <c r="Y438" s="30"/>
      <c r="Z438" s="31"/>
      <c r="AA438" s="30"/>
      <c r="AB438" s="30"/>
      <c r="AC438" s="30"/>
      <c r="AD438" s="31"/>
      <c r="AE438" s="23"/>
      <c r="AF438" s="23"/>
      <c r="AG438" s="32"/>
      <c r="AH438" s="410"/>
      <c r="AI438" s="410"/>
      <c r="AJ438" s="30"/>
      <c r="AK438" s="30"/>
      <c r="AL438" s="30"/>
      <c r="AM438" s="30"/>
      <c r="AN438" s="30"/>
      <c r="AO438" s="30"/>
      <c r="AP438" s="30"/>
      <c r="AQ438" s="30"/>
      <c r="AR438" s="30"/>
      <c r="AS438" s="23"/>
      <c r="AT438" s="32"/>
      <c r="AU438" s="356"/>
    </row>
    <row r="439" spans="1:47" s="361" customFormat="1" x14ac:dyDescent="0.25">
      <c r="A439" s="186"/>
      <c r="B439" s="43"/>
      <c r="C439" s="37"/>
      <c r="D439" s="30"/>
      <c r="E439" s="30"/>
      <c r="F439" s="30"/>
      <c r="G439" s="37"/>
      <c r="H439" s="37"/>
      <c r="I439" s="37"/>
      <c r="J439" s="30"/>
      <c r="K439" s="187"/>
      <c r="L439" s="187"/>
      <c r="M439" s="187"/>
      <c r="N439" s="30"/>
      <c r="O439" s="30"/>
      <c r="P439" s="30"/>
      <c r="Q439" s="156"/>
      <c r="R439" s="22"/>
      <c r="S439" s="187"/>
      <c r="T439" s="187"/>
      <c r="U439" s="187"/>
      <c r="V439" s="30"/>
      <c r="W439" s="30"/>
      <c r="X439" s="187"/>
      <c r="Y439" s="187"/>
      <c r="Z439" s="22"/>
      <c r="AA439" s="187"/>
      <c r="AB439" s="187"/>
      <c r="AC439" s="187"/>
      <c r="AD439" s="22"/>
      <c r="AE439" s="25"/>
      <c r="AF439" s="25"/>
      <c r="AG439" s="21"/>
      <c r="AH439" s="187"/>
      <c r="AI439" s="187"/>
      <c r="AJ439" s="187"/>
      <c r="AK439" s="187"/>
      <c r="AL439" s="187"/>
      <c r="AM439" s="187"/>
      <c r="AN439" s="187"/>
      <c r="AO439" s="187"/>
      <c r="AP439" s="187"/>
      <c r="AQ439" s="187"/>
      <c r="AR439" s="187"/>
      <c r="AS439" s="25"/>
      <c r="AT439" s="21"/>
      <c r="AU439" s="363"/>
    </row>
    <row r="440" spans="1:47" s="361" customFormat="1" x14ac:dyDescent="0.25">
      <c r="A440" s="186"/>
      <c r="B440" s="43"/>
      <c r="C440" s="37"/>
      <c r="D440" s="30"/>
      <c r="E440" s="30"/>
      <c r="F440" s="30"/>
      <c r="G440" s="37"/>
      <c r="H440" s="37"/>
      <c r="I440" s="37"/>
      <c r="J440" s="30"/>
      <c r="K440" s="187"/>
      <c r="L440" s="187"/>
      <c r="M440" s="187"/>
      <c r="N440" s="30"/>
      <c r="O440" s="30"/>
      <c r="P440" s="30"/>
      <c r="Q440" s="156"/>
      <c r="R440" s="22"/>
      <c r="S440" s="187"/>
      <c r="T440" s="187"/>
      <c r="U440" s="187"/>
      <c r="V440" s="30"/>
      <c r="W440" s="30"/>
      <c r="X440" s="187"/>
      <c r="Y440" s="187"/>
      <c r="Z440" s="22"/>
      <c r="AA440" s="187"/>
      <c r="AB440" s="187"/>
      <c r="AC440" s="187"/>
      <c r="AD440" s="22"/>
      <c r="AE440" s="25"/>
      <c r="AF440" s="25"/>
      <c r="AG440" s="21"/>
      <c r="AH440" s="187"/>
      <c r="AI440" s="187"/>
      <c r="AJ440" s="187"/>
      <c r="AK440" s="187"/>
      <c r="AL440" s="187"/>
      <c r="AM440" s="187"/>
      <c r="AN440" s="187"/>
      <c r="AO440" s="187"/>
      <c r="AP440" s="187"/>
      <c r="AQ440" s="187"/>
      <c r="AR440" s="187"/>
      <c r="AS440" s="25"/>
      <c r="AT440" s="21"/>
      <c r="AU440" s="363"/>
    </row>
    <row r="441" spans="1:47" s="361" customFormat="1" x14ac:dyDescent="0.25">
      <c r="A441" s="186"/>
      <c r="B441" s="43"/>
      <c r="C441" s="37"/>
      <c r="D441" s="30"/>
      <c r="E441" s="30"/>
      <c r="F441" s="30"/>
      <c r="G441" s="37"/>
      <c r="H441" s="37"/>
      <c r="I441" s="37"/>
      <c r="J441" s="30"/>
      <c r="K441" s="187"/>
      <c r="L441" s="187"/>
      <c r="M441" s="187"/>
      <c r="N441" s="30"/>
      <c r="O441" s="30"/>
      <c r="P441" s="30"/>
      <c r="Q441" s="156"/>
      <c r="R441" s="22"/>
      <c r="S441" s="187"/>
      <c r="T441" s="187"/>
      <c r="U441" s="187"/>
      <c r="V441" s="30"/>
      <c r="W441" s="30"/>
      <c r="X441" s="187"/>
      <c r="Y441" s="187"/>
      <c r="Z441" s="22"/>
      <c r="AA441" s="187"/>
      <c r="AB441" s="187"/>
      <c r="AC441" s="187"/>
      <c r="AD441" s="22"/>
      <c r="AE441" s="25"/>
      <c r="AF441" s="25"/>
      <c r="AG441" s="21"/>
      <c r="AH441" s="187"/>
      <c r="AI441" s="187"/>
      <c r="AJ441" s="187"/>
      <c r="AK441" s="187"/>
      <c r="AL441" s="187"/>
      <c r="AM441" s="187"/>
      <c r="AN441" s="187"/>
      <c r="AO441" s="187"/>
      <c r="AP441" s="187"/>
      <c r="AQ441" s="187"/>
      <c r="AR441" s="187"/>
      <c r="AS441" s="25"/>
      <c r="AT441" s="21"/>
      <c r="AU441" s="363"/>
    </row>
    <row r="442" spans="1:47" s="361" customFormat="1" x14ac:dyDescent="0.25">
      <c r="A442" s="186"/>
      <c r="B442" s="43"/>
      <c r="C442" s="37"/>
      <c r="D442" s="30"/>
      <c r="E442" s="30"/>
      <c r="F442" s="30"/>
      <c r="G442" s="37"/>
      <c r="H442" s="37"/>
      <c r="I442" s="37"/>
      <c r="J442" s="30"/>
      <c r="K442" s="187"/>
      <c r="L442" s="187"/>
      <c r="M442" s="187"/>
      <c r="N442" s="30"/>
      <c r="O442" s="30"/>
      <c r="P442" s="30"/>
      <c r="Q442" s="156"/>
      <c r="R442" s="22"/>
      <c r="S442" s="187"/>
      <c r="T442" s="187"/>
      <c r="U442" s="187"/>
      <c r="V442" s="30"/>
      <c r="W442" s="30"/>
      <c r="X442" s="187"/>
      <c r="Y442" s="187"/>
      <c r="Z442" s="22"/>
      <c r="AA442" s="187"/>
      <c r="AB442" s="187"/>
      <c r="AC442" s="187"/>
      <c r="AD442" s="22"/>
      <c r="AE442" s="25"/>
      <c r="AF442" s="25"/>
      <c r="AG442" s="21"/>
      <c r="AH442" s="187"/>
      <c r="AI442" s="187"/>
      <c r="AJ442" s="187"/>
      <c r="AK442" s="187"/>
      <c r="AL442" s="187"/>
      <c r="AM442" s="187"/>
      <c r="AN442" s="187"/>
      <c r="AO442" s="187"/>
      <c r="AP442" s="187"/>
      <c r="AQ442" s="187"/>
      <c r="AR442" s="187"/>
      <c r="AS442" s="25"/>
      <c r="AT442" s="21"/>
      <c r="AU442" s="363"/>
    </row>
    <row r="443" spans="1:47" s="361" customFormat="1" x14ac:dyDescent="0.25">
      <c r="A443" s="186"/>
      <c r="B443" s="43"/>
      <c r="C443" s="37"/>
      <c r="D443" s="30"/>
      <c r="E443" s="30"/>
      <c r="F443" s="30"/>
      <c r="G443" s="37"/>
      <c r="H443" s="37"/>
      <c r="I443" s="37"/>
      <c r="J443" s="30"/>
      <c r="K443" s="187"/>
      <c r="L443" s="187"/>
      <c r="M443" s="187"/>
      <c r="N443" s="30"/>
      <c r="O443" s="30"/>
      <c r="P443" s="30"/>
      <c r="Q443" s="156"/>
      <c r="R443" s="22"/>
      <c r="S443" s="187"/>
      <c r="T443" s="187"/>
      <c r="U443" s="187"/>
      <c r="V443" s="30"/>
      <c r="W443" s="30"/>
      <c r="X443" s="187"/>
      <c r="Y443" s="187"/>
      <c r="Z443" s="22"/>
      <c r="AA443" s="187"/>
      <c r="AB443" s="187"/>
      <c r="AC443" s="187"/>
      <c r="AD443" s="22"/>
      <c r="AE443" s="25"/>
      <c r="AF443" s="25"/>
      <c r="AG443" s="21"/>
      <c r="AH443" s="187"/>
      <c r="AI443" s="187"/>
      <c r="AJ443" s="187"/>
      <c r="AK443" s="187"/>
      <c r="AL443" s="187"/>
      <c r="AM443" s="187"/>
      <c r="AN443" s="187"/>
      <c r="AO443" s="187"/>
      <c r="AP443" s="187"/>
      <c r="AQ443" s="187"/>
      <c r="AR443" s="187"/>
      <c r="AS443" s="25"/>
      <c r="AT443" s="21"/>
      <c r="AU443" s="363"/>
    </row>
    <row r="444" spans="1:47" s="361" customFormat="1" x14ac:dyDescent="0.25">
      <c r="A444" s="186"/>
      <c r="B444" s="43"/>
      <c r="C444" s="37"/>
      <c r="D444" s="30"/>
      <c r="E444" s="30"/>
      <c r="F444" s="30"/>
      <c r="G444" s="37"/>
      <c r="H444" s="37"/>
      <c r="I444" s="37"/>
      <c r="J444" s="30"/>
      <c r="K444" s="187"/>
      <c r="L444" s="187"/>
      <c r="M444" s="187"/>
      <c r="N444" s="30"/>
      <c r="O444" s="30"/>
      <c r="P444" s="30"/>
      <c r="Q444" s="156"/>
      <c r="R444" s="22"/>
      <c r="S444" s="187"/>
      <c r="T444" s="187"/>
      <c r="U444" s="187"/>
      <c r="V444" s="30"/>
      <c r="W444" s="30"/>
      <c r="X444" s="187"/>
      <c r="Y444" s="187"/>
      <c r="Z444" s="22"/>
      <c r="AA444" s="187"/>
      <c r="AB444" s="187"/>
      <c r="AC444" s="187"/>
      <c r="AD444" s="22"/>
      <c r="AE444" s="25"/>
      <c r="AF444" s="25"/>
      <c r="AG444" s="21"/>
      <c r="AH444" s="187"/>
      <c r="AI444" s="187"/>
      <c r="AJ444" s="187"/>
      <c r="AK444" s="187"/>
      <c r="AL444" s="187"/>
      <c r="AM444" s="187"/>
      <c r="AN444" s="187"/>
      <c r="AO444" s="187"/>
      <c r="AP444" s="187"/>
      <c r="AQ444" s="187"/>
      <c r="AR444" s="187"/>
      <c r="AS444" s="25"/>
      <c r="AT444" s="21"/>
      <c r="AU444" s="363"/>
    </row>
    <row r="445" spans="1:47" s="361" customFormat="1" x14ac:dyDescent="0.25">
      <c r="A445" s="186"/>
      <c r="B445" s="43"/>
      <c r="C445" s="37"/>
      <c r="D445" s="30"/>
      <c r="E445" s="30"/>
      <c r="F445" s="30"/>
      <c r="G445" s="37"/>
      <c r="H445" s="37"/>
      <c r="I445" s="37"/>
      <c r="J445" s="30"/>
      <c r="K445" s="187"/>
      <c r="L445" s="187"/>
      <c r="M445" s="187"/>
      <c r="N445" s="30"/>
      <c r="O445" s="30"/>
      <c r="P445" s="30"/>
      <c r="Q445" s="156"/>
      <c r="R445" s="22"/>
      <c r="S445" s="187"/>
      <c r="T445" s="187"/>
      <c r="U445" s="187"/>
      <c r="V445" s="30"/>
      <c r="W445" s="30"/>
      <c r="X445" s="187"/>
      <c r="Y445" s="187"/>
      <c r="Z445" s="22"/>
      <c r="AA445" s="187"/>
      <c r="AB445" s="187"/>
      <c r="AC445" s="187"/>
      <c r="AD445" s="22"/>
      <c r="AE445" s="25"/>
      <c r="AF445" s="25"/>
      <c r="AG445" s="21"/>
      <c r="AH445" s="187"/>
      <c r="AI445" s="187"/>
      <c r="AJ445" s="187"/>
      <c r="AK445" s="187"/>
      <c r="AL445" s="187"/>
      <c r="AM445" s="187"/>
      <c r="AN445" s="187"/>
      <c r="AO445" s="187"/>
      <c r="AP445" s="187"/>
      <c r="AQ445" s="187"/>
      <c r="AR445" s="187"/>
      <c r="AS445" s="25"/>
      <c r="AT445" s="21"/>
      <c r="AU445" s="363"/>
    </row>
    <row r="446" spans="1:47" s="361" customFormat="1" x14ac:dyDescent="0.25">
      <c r="A446" s="186"/>
      <c r="B446" s="43"/>
      <c r="C446" s="37"/>
      <c r="D446" s="30"/>
      <c r="E446" s="30"/>
      <c r="F446" s="30"/>
      <c r="G446" s="37"/>
      <c r="H446" s="37"/>
      <c r="I446" s="37"/>
      <c r="J446" s="30"/>
      <c r="K446" s="187"/>
      <c r="L446" s="187"/>
      <c r="M446" s="187"/>
      <c r="N446" s="30"/>
      <c r="O446" s="30"/>
      <c r="P446" s="30"/>
      <c r="Q446" s="156"/>
      <c r="R446" s="22"/>
      <c r="S446" s="187"/>
      <c r="T446" s="187"/>
      <c r="U446" s="187"/>
      <c r="V446" s="30"/>
      <c r="W446" s="30"/>
      <c r="X446" s="187"/>
      <c r="Y446" s="187"/>
      <c r="Z446" s="22"/>
      <c r="AA446" s="187"/>
      <c r="AB446" s="187"/>
      <c r="AC446" s="187"/>
      <c r="AD446" s="22"/>
      <c r="AE446" s="25"/>
      <c r="AF446" s="25"/>
      <c r="AG446" s="21"/>
      <c r="AH446" s="187"/>
      <c r="AI446" s="187"/>
      <c r="AJ446" s="187"/>
      <c r="AK446" s="187"/>
      <c r="AL446" s="187"/>
      <c r="AM446" s="187"/>
      <c r="AN446" s="187"/>
      <c r="AO446" s="187"/>
      <c r="AP446" s="187"/>
      <c r="AQ446" s="187"/>
      <c r="AR446" s="187"/>
      <c r="AS446" s="25"/>
      <c r="AT446" s="21"/>
      <c r="AU446" s="363"/>
    </row>
    <row r="447" spans="1:47" s="361" customFormat="1" x14ac:dyDescent="0.25">
      <c r="A447" s="186"/>
      <c r="B447" s="43"/>
      <c r="C447" s="37"/>
      <c r="D447" s="30"/>
      <c r="E447" s="30"/>
      <c r="F447" s="30"/>
      <c r="G447" s="37"/>
      <c r="H447" s="37"/>
      <c r="I447" s="37"/>
      <c r="J447" s="30"/>
      <c r="K447" s="187"/>
      <c r="L447" s="187"/>
      <c r="M447" s="187"/>
      <c r="N447" s="30"/>
      <c r="O447" s="30"/>
      <c r="P447" s="30"/>
      <c r="Q447" s="156"/>
      <c r="R447" s="22"/>
      <c r="S447" s="187"/>
      <c r="T447" s="187"/>
      <c r="U447" s="187"/>
      <c r="V447" s="30"/>
      <c r="W447" s="30"/>
      <c r="X447" s="187"/>
      <c r="Y447" s="187"/>
      <c r="Z447" s="22"/>
      <c r="AA447" s="187"/>
      <c r="AB447" s="187"/>
      <c r="AC447" s="187"/>
      <c r="AD447" s="22"/>
      <c r="AE447" s="25"/>
      <c r="AF447" s="25"/>
      <c r="AG447" s="21"/>
      <c r="AH447" s="187"/>
      <c r="AI447" s="187"/>
      <c r="AJ447" s="187"/>
      <c r="AK447" s="187"/>
      <c r="AL447" s="187"/>
      <c r="AM447" s="187"/>
      <c r="AN447" s="187"/>
      <c r="AO447" s="187"/>
      <c r="AP447" s="187"/>
      <c r="AQ447" s="187"/>
      <c r="AR447" s="187"/>
      <c r="AS447" s="25"/>
      <c r="AT447" s="21"/>
      <c r="AU447" s="363"/>
    </row>
    <row r="448" spans="1:47" s="361" customFormat="1" x14ac:dyDescent="0.25">
      <c r="A448" s="186"/>
      <c r="B448" s="43"/>
      <c r="C448" s="37"/>
      <c r="D448" s="30"/>
      <c r="E448" s="30"/>
      <c r="F448" s="30"/>
      <c r="G448" s="37"/>
      <c r="H448" s="37"/>
      <c r="I448" s="37"/>
      <c r="J448" s="30"/>
      <c r="K448" s="187"/>
      <c r="L448" s="187"/>
      <c r="M448" s="187"/>
      <c r="N448" s="30"/>
      <c r="O448" s="30"/>
      <c r="P448" s="30"/>
      <c r="Q448" s="156"/>
      <c r="R448" s="22"/>
      <c r="S448" s="187"/>
      <c r="T448" s="187"/>
      <c r="U448" s="187"/>
      <c r="V448" s="30"/>
      <c r="W448" s="30"/>
      <c r="X448" s="187"/>
      <c r="Y448" s="187"/>
      <c r="Z448" s="22"/>
      <c r="AA448" s="187"/>
      <c r="AB448" s="187"/>
      <c r="AC448" s="187"/>
      <c r="AD448" s="22"/>
      <c r="AE448" s="25"/>
      <c r="AF448" s="25"/>
      <c r="AG448" s="21"/>
      <c r="AH448" s="187"/>
      <c r="AI448" s="187"/>
      <c r="AJ448" s="187"/>
      <c r="AK448" s="187"/>
      <c r="AL448" s="187"/>
      <c r="AM448" s="187"/>
      <c r="AN448" s="187"/>
      <c r="AO448" s="187"/>
      <c r="AP448" s="187"/>
      <c r="AQ448" s="187"/>
      <c r="AR448" s="187"/>
      <c r="AS448" s="25"/>
      <c r="AT448" s="21"/>
      <c r="AU448" s="363"/>
    </row>
    <row r="449" spans="1:47" s="361" customFormat="1" x14ac:dyDescent="0.25">
      <c r="A449" s="186"/>
      <c r="B449" s="43"/>
      <c r="C449" s="37"/>
      <c r="D449" s="30"/>
      <c r="E449" s="30"/>
      <c r="F449" s="30"/>
      <c r="G449" s="37"/>
      <c r="H449" s="37"/>
      <c r="I449" s="37"/>
      <c r="J449" s="30"/>
      <c r="K449" s="187"/>
      <c r="L449" s="187"/>
      <c r="M449" s="187"/>
      <c r="N449" s="30"/>
      <c r="O449" s="30"/>
      <c r="P449" s="30"/>
      <c r="Q449" s="156"/>
      <c r="R449" s="22"/>
      <c r="S449" s="187"/>
      <c r="T449" s="187"/>
      <c r="U449" s="187"/>
      <c r="V449" s="30"/>
      <c r="W449" s="30"/>
      <c r="X449" s="187"/>
      <c r="Y449" s="187"/>
      <c r="Z449" s="22"/>
      <c r="AA449" s="187"/>
      <c r="AB449" s="187"/>
      <c r="AC449" s="187"/>
      <c r="AD449" s="22"/>
      <c r="AE449" s="25"/>
      <c r="AF449" s="25"/>
      <c r="AG449" s="21"/>
      <c r="AH449" s="187"/>
      <c r="AI449" s="187"/>
      <c r="AJ449" s="187"/>
      <c r="AK449" s="187"/>
      <c r="AL449" s="187"/>
      <c r="AM449" s="187"/>
      <c r="AN449" s="187"/>
      <c r="AO449" s="187"/>
      <c r="AP449" s="187"/>
      <c r="AQ449" s="187"/>
      <c r="AR449" s="187"/>
      <c r="AS449" s="25"/>
      <c r="AT449" s="21"/>
      <c r="AU449" s="363"/>
    </row>
    <row r="450" spans="1:47" s="361" customFormat="1" x14ac:dyDescent="0.25">
      <c r="A450" s="186"/>
      <c r="B450" s="43"/>
      <c r="C450" s="37"/>
      <c r="D450" s="30"/>
      <c r="E450" s="30"/>
      <c r="F450" s="30"/>
      <c r="G450" s="37"/>
      <c r="H450" s="37"/>
      <c r="I450" s="37"/>
      <c r="J450" s="30"/>
      <c r="K450" s="187"/>
      <c r="L450" s="187"/>
      <c r="M450" s="187"/>
      <c r="N450" s="30"/>
      <c r="O450" s="30"/>
      <c r="P450" s="30"/>
      <c r="Q450" s="156"/>
      <c r="R450" s="22"/>
      <c r="S450" s="187"/>
      <c r="T450" s="187"/>
      <c r="U450" s="187"/>
      <c r="V450" s="30"/>
      <c r="W450" s="30"/>
      <c r="X450" s="187"/>
      <c r="Y450" s="187"/>
      <c r="Z450" s="22"/>
      <c r="AA450" s="187"/>
      <c r="AB450" s="187"/>
      <c r="AC450" s="187"/>
      <c r="AD450" s="22"/>
      <c r="AE450" s="25"/>
      <c r="AF450" s="25"/>
      <c r="AG450" s="21"/>
      <c r="AH450" s="187"/>
      <c r="AI450" s="187"/>
      <c r="AJ450" s="187"/>
      <c r="AK450" s="187"/>
      <c r="AL450" s="187"/>
      <c r="AM450" s="187"/>
      <c r="AN450" s="187"/>
      <c r="AO450" s="187"/>
      <c r="AP450" s="187"/>
      <c r="AQ450" s="187"/>
      <c r="AR450" s="187"/>
      <c r="AS450" s="25"/>
      <c r="AT450" s="21"/>
      <c r="AU450" s="363"/>
    </row>
    <row r="451" spans="1:47" s="361" customFormat="1" x14ac:dyDescent="0.25">
      <c r="A451" s="186"/>
      <c r="B451" s="43"/>
      <c r="C451" s="37"/>
      <c r="D451" s="30"/>
      <c r="E451" s="30"/>
      <c r="F451" s="30"/>
      <c r="G451" s="37"/>
      <c r="H451" s="37"/>
      <c r="I451" s="37"/>
      <c r="J451" s="30"/>
      <c r="K451" s="187"/>
      <c r="L451" s="187"/>
      <c r="M451" s="187"/>
      <c r="N451" s="30"/>
      <c r="O451" s="30"/>
      <c r="P451" s="30"/>
      <c r="Q451" s="156"/>
      <c r="R451" s="22"/>
      <c r="S451" s="187"/>
      <c r="T451" s="187"/>
      <c r="U451" s="187"/>
      <c r="V451" s="30"/>
      <c r="W451" s="30"/>
      <c r="X451" s="187"/>
      <c r="Y451" s="187"/>
      <c r="Z451" s="22"/>
      <c r="AA451" s="187"/>
      <c r="AB451" s="187"/>
      <c r="AC451" s="187"/>
      <c r="AD451" s="22"/>
      <c r="AE451" s="25"/>
      <c r="AF451" s="25"/>
      <c r="AG451" s="21"/>
      <c r="AH451" s="187"/>
      <c r="AI451" s="187"/>
      <c r="AJ451" s="187"/>
      <c r="AK451" s="187"/>
      <c r="AL451" s="187"/>
      <c r="AM451" s="187"/>
      <c r="AN451" s="187"/>
      <c r="AO451" s="187"/>
      <c r="AP451" s="187"/>
      <c r="AQ451" s="187"/>
      <c r="AR451" s="187"/>
      <c r="AS451" s="25"/>
      <c r="AT451" s="21"/>
      <c r="AU451" s="363"/>
    </row>
    <row r="452" spans="1:47" s="361" customFormat="1" x14ac:dyDescent="0.25">
      <c r="A452" s="186"/>
      <c r="B452" s="43"/>
      <c r="C452" s="22"/>
      <c r="D452" s="187"/>
      <c r="E452" s="187"/>
      <c r="F452" s="187"/>
      <c r="G452" s="22"/>
      <c r="H452" s="22"/>
      <c r="I452" s="187"/>
      <c r="J452" s="187"/>
      <c r="K452" s="187"/>
      <c r="L452" s="187"/>
      <c r="M452" s="187"/>
      <c r="N452" s="187"/>
      <c r="O452" s="187"/>
      <c r="P452" s="187"/>
      <c r="Q452" s="156"/>
      <c r="R452" s="22"/>
      <c r="S452" s="187"/>
      <c r="T452" s="187"/>
      <c r="U452" s="187"/>
      <c r="V452" s="187"/>
      <c r="W452" s="187"/>
      <c r="X452" s="187"/>
      <c r="Y452" s="187"/>
      <c r="Z452" s="22"/>
      <c r="AA452" s="187"/>
      <c r="AB452" s="187"/>
      <c r="AC452" s="187"/>
      <c r="AD452" s="22"/>
      <c r="AE452" s="25"/>
      <c r="AF452" s="25"/>
      <c r="AG452" s="21"/>
      <c r="AH452" s="187"/>
      <c r="AI452" s="187"/>
      <c r="AJ452" s="187"/>
      <c r="AK452" s="187"/>
      <c r="AL452" s="187"/>
      <c r="AM452" s="187"/>
      <c r="AN452" s="187"/>
      <c r="AO452" s="187"/>
      <c r="AP452" s="187"/>
      <c r="AQ452" s="187"/>
      <c r="AR452" s="187"/>
      <c r="AS452" s="25"/>
      <c r="AT452" s="21"/>
      <c r="AU452" s="363"/>
    </row>
    <row r="453" spans="1:47" s="361" customFormat="1" x14ac:dyDescent="0.25">
      <c r="A453" s="186"/>
      <c r="B453" s="43"/>
      <c r="C453" s="22"/>
      <c r="D453" s="187"/>
      <c r="E453" s="187"/>
      <c r="F453" s="187"/>
      <c r="G453" s="22"/>
      <c r="H453" s="22"/>
      <c r="I453" s="187"/>
      <c r="J453" s="187"/>
      <c r="K453" s="187"/>
      <c r="L453" s="187"/>
      <c r="M453" s="187"/>
      <c r="N453" s="187"/>
      <c r="O453" s="187"/>
      <c r="P453" s="187"/>
      <c r="Q453" s="156"/>
      <c r="R453" s="22"/>
      <c r="S453" s="187"/>
      <c r="T453" s="187"/>
      <c r="U453" s="187"/>
      <c r="V453" s="187"/>
      <c r="W453" s="187"/>
      <c r="X453" s="187"/>
      <c r="Y453" s="187"/>
      <c r="Z453" s="22"/>
      <c r="AA453" s="187"/>
      <c r="AB453" s="187"/>
      <c r="AC453" s="187"/>
      <c r="AD453" s="22"/>
      <c r="AE453" s="25"/>
      <c r="AF453" s="25"/>
      <c r="AG453" s="21"/>
      <c r="AH453" s="187"/>
      <c r="AI453" s="187"/>
      <c r="AJ453" s="187"/>
      <c r="AK453" s="187"/>
      <c r="AL453" s="187"/>
      <c r="AM453" s="187"/>
      <c r="AN453" s="187"/>
      <c r="AO453" s="187"/>
      <c r="AP453" s="187"/>
      <c r="AQ453" s="187"/>
      <c r="AR453" s="187"/>
      <c r="AS453" s="25"/>
      <c r="AT453" s="21"/>
      <c r="AU453" s="363"/>
    </row>
  </sheetData>
  <mergeCells count="22">
    <mergeCell ref="C1:AT2"/>
    <mergeCell ref="C3:D3"/>
    <mergeCell ref="E3:G3"/>
    <mergeCell ref="H3:J3"/>
    <mergeCell ref="K3:M3"/>
    <mergeCell ref="X3:Y3"/>
    <mergeCell ref="AB3:AC3"/>
    <mergeCell ref="AN3:AO3"/>
    <mergeCell ref="AP3:AQ3"/>
    <mergeCell ref="AR3:AT3"/>
    <mergeCell ref="Z3:AA3"/>
    <mergeCell ref="AD3:AE3"/>
    <mergeCell ref="AF3:AG3"/>
    <mergeCell ref="AH3:AL3"/>
    <mergeCell ref="AM3:AM4"/>
    <mergeCell ref="R3:U3"/>
    <mergeCell ref="W3:W4"/>
    <mergeCell ref="V3:V4"/>
    <mergeCell ref="N3:N4"/>
    <mergeCell ref="P3:P4"/>
    <mergeCell ref="O3:O4"/>
    <mergeCell ref="Q3:Q4"/>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D081A-5951-4D46-A839-C74F261BE0D3}">
  <dimension ref="A1:CM494"/>
  <sheetViews>
    <sheetView topLeftCell="BT1" zoomScaleNormal="100" workbookViewId="0">
      <pane ySplit="5" topLeftCell="A15" activePane="bottomLeft" state="frozen"/>
      <selection activeCell="BR1" sqref="BR1"/>
      <selection pane="bottomLeft" activeCell="CF67" sqref="CF67"/>
    </sheetView>
  </sheetViews>
  <sheetFormatPr baseColWidth="10" defaultRowHeight="15" x14ac:dyDescent="0.25"/>
  <cols>
    <col min="1" max="1" width="6.140625" style="186" customWidth="1"/>
    <col min="2" max="2" width="4.7109375" style="43" customWidth="1"/>
    <col min="3" max="5" width="5.28515625" style="186" customWidth="1"/>
    <col min="6" max="6" width="9.28515625" style="186" customWidth="1"/>
    <col min="7" max="7" width="8.85546875" style="186" customWidth="1"/>
    <col min="8" max="11" width="5.28515625" style="186" customWidth="1"/>
    <col min="12" max="12" width="8.85546875" style="186" customWidth="1"/>
    <col min="13" max="13" width="9.42578125" style="186" customWidth="1"/>
    <col min="14" max="17" width="5.28515625" style="186" customWidth="1"/>
    <col min="18" max="18" width="9.42578125" style="186" customWidth="1"/>
    <col min="19" max="19" width="9.7109375" style="186" customWidth="1"/>
    <col min="20" max="23" width="5.28515625" style="186" customWidth="1"/>
    <col min="24" max="24" width="8.7109375" style="186" customWidth="1"/>
    <col min="25" max="25" width="9.7109375" style="186" customWidth="1"/>
    <col min="26" max="26" width="11" style="186" customWidth="1"/>
    <col min="27" max="30" width="5.28515625" style="186" customWidth="1"/>
    <col min="31" max="31" width="9.42578125" style="186" customWidth="1"/>
    <col min="32" max="32" width="9.7109375" style="186" customWidth="1"/>
    <col min="33" max="36" width="5.28515625" style="186" customWidth="1"/>
    <col min="37" max="37" width="9.42578125" style="186" customWidth="1"/>
    <col min="38" max="38" width="9.7109375" style="186" customWidth="1"/>
    <col min="39" max="42" width="5.28515625" style="186" customWidth="1"/>
    <col min="43" max="43" width="9.42578125" style="186" customWidth="1"/>
    <col min="44" max="44" width="9.7109375" style="186" customWidth="1"/>
    <col min="45" max="48" width="5.28515625" style="186" customWidth="1"/>
    <col min="49" max="49" width="9.42578125" style="186" customWidth="1"/>
    <col min="50" max="50" width="9.7109375" style="186" customWidth="1"/>
    <col min="51" max="54" width="5.28515625" style="186" customWidth="1"/>
    <col min="55" max="55" width="9.42578125" style="186" customWidth="1"/>
    <col min="56" max="57" width="9.7109375" style="186" customWidth="1"/>
    <col min="58" max="62" width="5.28515625" style="186" customWidth="1"/>
    <col min="63" max="63" width="9.42578125" style="186" customWidth="1"/>
    <col min="64" max="64" width="9.7109375" style="186" customWidth="1"/>
    <col min="65" max="69" width="5.28515625" style="186" customWidth="1"/>
    <col min="70" max="70" width="9.42578125" style="186" customWidth="1"/>
    <col min="71" max="71" width="9.7109375" style="186" customWidth="1"/>
    <col min="72" max="75" width="5.28515625" style="186" customWidth="1"/>
    <col min="76" max="76" width="9.42578125" style="186" customWidth="1"/>
    <col min="77" max="77" width="9.7109375" style="186" customWidth="1"/>
    <col min="78" max="82" width="5.28515625" style="186" customWidth="1"/>
    <col min="83" max="83" width="9.42578125" style="186" customWidth="1"/>
    <col min="84" max="85" width="9.7109375" style="186" customWidth="1"/>
    <col min="86" max="86" width="9" style="186" customWidth="1"/>
    <col min="87" max="87" width="5.28515625" style="186" customWidth="1"/>
    <col min="88" max="88" width="61.5703125" style="361" customWidth="1"/>
    <col min="89" max="89" width="105.42578125" style="361" customWidth="1"/>
    <col min="90" max="90" width="15.42578125" style="361" hidden="1" customWidth="1"/>
    <col min="91" max="91" width="87" style="361" customWidth="1"/>
    <col min="92" max="16384" width="11.42578125" style="186"/>
  </cols>
  <sheetData>
    <row r="1" spans="1:91" s="42" customFormat="1" ht="15.75" thickTop="1" x14ac:dyDescent="0.25">
      <c r="B1" s="43"/>
      <c r="C1" s="990" t="s">
        <v>822</v>
      </c>
      <c r="D1" s="864"/>
      <c r="E1" s="864"/>
      <c r="F1" s="864"/>
      <c r="G1" s="864"/>
      <c r="H1" s="874"/>
      <c r="I1" s="990" t="s">
        <v>816</v>
      </c>
      <c r="J1" s="864"/>
      <c r="K1" s="864"/>
      <c r="L1" s="864"/>
      <c r="M1" s="864"/>
      <c r="N1" s="864"/>
      <c r="O1" s="990" t="s">
        <v>837</v>
      </c>
      <c r="P1" s="864"/>
      <c r="Q1" s="864"/>
      <c r="R1" s="864"/>
      <c r="S1" s="864"/>
      <c r="T1" s="864"/>
      <c r="U1" s="990" t="s">
        <v>827</v>
      </c>
      <c r="V1" s="864"/>
      <c r="W1" s="864"/>
      <c r="X1" s="864"/>
      <c r="Y1" s="864"/>
      <c r="Z1" s="864"/>
      <c r="AA1" s="1010"/>
      <c r="AB1" s="990" t="s">
        <v>906</v>
      </c>
      <c r="AC1" s="864"/>
      <c r="AD1" s="864"/>
      <c r="AE1" s="864"/>
      <c r="AF1" s="864"/>
      <c r="AG1" s="1010"/>
      <c r="AH1" s="990" t="s">
        <v>913</v>
      </c>
      <c r="AI1" s="864"/>
      <c r="AJ1" s="864"/>
      <c r="AK1" s="864"/>
      <c r="AL1" s="864"/>
      <c r="AM1" s="1010"/>
      <c r="AN1" s="990" t="s">
        <v>915</v>
      </c>
      <c r="AO1" s="864"/>
      <c r="AP1" s="864"/>
      <c r="AQ1" s="864"/>
      <c r="AR1" s="864"/>
      <c r="AS1" s="1010"/>
      <c r="AT1" s="990" t="s">
        <v>916</v>
      </c>
      <c r="AU1" s="864"/>
      <c r="AV1" s="864"/>
      <c r="AW1" s="864"/>
      <c r="AX1" s="864"/>
      <c r="AY1" s="1010"/>
      <c r="AZ1" s="990" t="s">
        <v>918</v>
      </c>
      <c r="BA1" s="864"/>
      <c r="BB1" s="864"/>
      <c r="BC1" s="864"/>
      <c r="BD1" s="864"/>
      <c r="BE1" s="864"/>
      <c r="BF1" s="1010"/>
      <c r="BG1" s="990" t="s">
        <v>931</v>
      </c>
      <c r="BH1" s="864"/>
      <c r="BI1" s="864"/>
      <c r="BJ1" s="864"/>
      <c r="BK1" s="864"/>
      <c r="BL1" s="864"/>
      <c r="BM1" s="1010"/>
      <c r="BN1" s="990" t="s">
        <v>930</v>
      </c>
      <c r="BO1" s="864"/>
      <c r="BP1" s="864"/>
      <c r="BQ1" s="864"/>
      <c r="BR1" s="864"/>
      <c r="BS1" s="864"/>
      <c r="BT1" s="1010"/>
      <c r="BU1" s="990" t="s">
        <v>1502</v>
      </c>
      <c r="BV1" s="864"/>
      <c r="BW1" s="864"/>
      <c r="BX1" s="864"/>
      <c r="BY1" s="864"/>
      <c r="BZ1" s="864"/>
      <c r="CA1" s="1010"/>
      <c r="CB1" s="990" t="s">
        <v>1563</v>
      </c>
      <c r="CC1" s="864"/>
      <c r="CD1" s="864"/>
      <c r="CE1" s="864"/>
      <c r="CF1" s="864"/>
      <c r="CG1" s="864"/>
      <c r="CH1" s="864"/>
      <c r="CI1" s="1010"/>
      <c r="CJ1" s="353"/>
      <c r="CK1" s="353"/>
      <c r="CL1" s="354"/>
      <c r="CM1" s="354"/>
    </row>
    <row r="2" spans="1:91" s="42" customFormat="1" x14ac:dyDescent="0.25">
      <c r="B2" s="43"/>
      <c r="C2" s="991"/>
      <c r="D2" s="866"/>
      <c r="E2" s="866"/>
      <c r="F2" s="866"/>
      <c r="G2" s="866"/>
      <c r="H2" s="875"/>
      <c r="I2" s="991"/>
      <c r="J2" s="866"/>
      <c r="K2" s="866"/>
      <c r="L2" s="866"/>
      <c r="M2" s="866"/>
      <c r="N2" s="866"/>
      <c r="O2" s="991"/>
      <c r="P2" s="866"/>
      <c r="Q2" s="866"/>
      <c r="R2" s="866"/>
      <c r="S2" s="866"/>
      <c r="T2" s="866"/>
      <c r="U2" s="991"/>
      <c r="V2" s="866"/>
      <c r="W2" s="866"/>
      <c r="X2" s="866"/>
      <c r="Y2" s="866"/>
      <c r="Z2" s="866"/>
      <c r="AA2" s="1011"/>
      <c r="AB2" s="991"/>
      <c r="AC2" s="866"/>
      <c r="AD2" s="866"/>
      <c r="AE2" s="866"/>
      <c r="AF2" s="866"/>
      <c r="AG2" s="1011"/>
      <c r="AH2" s="991"/>
      <c r="AI2" s="866"/>
      <c r="AJ2" s="866"/>
      <c r="AK2" s="866"/>
      <c r="AL2" s="866"/>
      <c r="AM2" s="1011"/>
      <c r="AN2" s="991"/>
      <c r="AO2" s="866"/>
      <c r="AP2" s="866"/>
      <c r="AQ2" s="866"/>
      <c r="AR2" s="866"/>
      <c r="AS2" s="1011"/>
      <c r="AT2" s="991"/>
      <c r="AU2" s="866"/>
      <c r="AV2" s="866"/>
      <c r="AW2" s="866"/>
      <c r="AX2" s="866"/>
      <c r="AY2" s="1011"/>
      <c r="AZ2" s="991"/>
      <c r="BA2" s="866"/>
      <c r="BB2" s="866"/>
      <c r="BC2" s="866"/>
      <c r="BD2" s="866"/>
      <c r="BE2" s="866"/>
      <c r="BF2" s="1011"/>
      <c r="BG2" s="991"/>
      <c r="BH2" s="866"/>
      <c r="BI2" s="866"/>
      <c r="BJ2" s="866"/>
      <c r="BK2" s="866"/>
      <c r="BL2" s="866"/>
      <c r="BM2" s="1011"/>
      <c r="BN2" s="991"/>
      <c r="BO2" s="866"/>
      <c r="BP2" s="866"/>
      <c r="BQ2" s="866"/>
      <c r="BR2" s="866"/>
      <c r="BS2" s="866"/>
      <c r="BT2" s="1011"/>
      <c r="BU2" s="991"/>
      <c r="BV2" s="866"/>
      <c r="BW2" s="866"/>
      <c r="BX2" s="866"/>
      <c r="BY2" s="866"/>
      <c r="BZ2" s="866"/>
      <c r="CA2" s="1011"/>
      <c r="CB2" s="991"/>
      <c r="CC2" s="866"/>
      <c r="CD2" s="866"/>
      <c r="CE2" s="866"/>
      <c r="CF2" s="866"/>
      <c r="CG2" s="866"/>
      <c r="CH2" s="866"/>
      <c r="CI2" s="1011"/>
      <c r="CJ2" s="353"/>
      <c r="CK2" s="353"/>
      <c r="CL2" s="354"/>
      <c r="CM2" s="354"/>
    </row>
    <row r="3" spans="1:91" s="42" customFormat="1" ht="30" customHeight="1" x14ac:dyDescent="0.25">
      <c r="B3" s="43"/>
      <c r="C3" s="992" t="s">
        <v>817</v>
      </c>
      <c r="D3" s="993"/>
      <c r="E3" s="994"/>
      <c r="F3" s="1004" t="s">
        <v>818</v>
      </c>
      <c r="G3" s="994"/>
      <c r="H3" s="1007" t="s">
        <v>821</v>
      </c>
      <c r="I3" s="992" t="s">
        <v>817</v>
      </c>
      <c r="J3" s="993"/>
      <c r="K3" s="994"/>
      <c r="L3" s="1004" t="s">
        <v>818</v>
      </c>
      <c r="M3" s="994"/>
      <c r="N3" s="995" t="s">
        <v>821</v>
      </c>
      <c r="O3" s="992" t="s">
        <v>817</v>
      </c>
      <c r="P3" s="993"/>
      <c r="Q3" s="994"/>
      <c r="R3" s="1004" t="s">
        <v>820</v>
      </c>
      <c r="S3" s="994"/>
      <c r="T3" s="995" t="s">
        <v>821</v>
      </c>
      <c r="U3" s="992" t="s">
        <v>817</v>
      </c>
      <c r="V3" s="993"/>
      <c r="W3" s="994"/>
      <c r="X3" s="1004" t="s">
        <v>818</v>
      </c>
      <c r="Y3" s="994"/>
      <c r="Z3" s="1015" t="s">
        <v>828</v>
      </c>
      <c r="AA3" s="1012" t="s">
        <v>821</v>
      </c>
      <c r="AB3" s="992" t="s">
        <v>817</v>
      </c>
      <c r="AC3" s="993"/>
      <c r="AD3" s="994"/>
      <c r="AE3" s="1004" t="s">
        <v>820</v>
      </c>
      <c r="AF3" s="994"/>
      <c r="AG3" s="1012" t="s">
        <v>821</v>
      </c>
      <c r="AH3" s="992" t="s">
        <v>817</v>
      </c>
      <c r="AI3" s="993"/>
      <c r="AJ3" s="994"/>
      <c r="AK3" s="1004" t="s">
        <v>820</v>
      </c>
      <c r="AL3" s="994"/>
      <c r="AM3" s="1012" t="s">
        <v>821</v>
      </c>
      <c r="AN3" s="992" t="s">
        <v>817</v>
      </c>
      <c r="AO3" s="993"/>
      <c r="AP3" s="994"/>
      <c r="AQ3" s="1004" t="s">
        <v>820</v>
      </c>
      <c r="AR3" s="994"/>
      <c r="AS3" s="1012" t="s">
        <v>821</v>
      </c>
      <c r="AT3" s="992" t="s">
        <v>817</v>
      </c>
      <c r="AU3" s="993"/>
      <c r="AV3" s="994"/>
      <c r="AW3" s="1004" t="s">
        <v>820</v>
      </c>
      <c r="AX3" s="994"/>
      <c r="AY3" s="1012" t="s">
        <v>821</v>
      </c>
      <c r="AZ3" s="992" t="s">
        <v>817</v>
      </c>
      <c r="BA3" s="993"/>
      <c r="BB3" s="994"/>
      <c r="BC3" s="1004" t="s">
        <v>820</v>
      </c>
      <c r="BD3" s="994"/>
      <c r="BE3" s="1017" t="s">
        <v>1484</v>
      </c>
      <c r="BF3" s="1012" t="s">
        <v>821</v>
      </c>
      <c r="BG3" s="992" t="s">
        <v>817</v>
      </c>
      <c r="BH3" s="993"/>
      <c r="BI3" s="994"/>
      <c r="BJ3" s="1004" t="s">
        <v>820</v>
      </c>
      <c r="BK3" s="993"/>
      <c r="BL3" s="994"/>
      <c r="BM3" s="1012" t="s">
        <v>821</v>
      </c>
      <c r="BN3" s="992" t="s">
        <v>817</v>
      </c>
      <c r="BO3" s="993"/>
      <c r="BP3" s="994"/>
      <c r="BQ3" s="1004" t="s">
        <v>820</v>
      </c>
      <c r="BR3" s="993"/>
      <c r="BS3" s="994"/>
      <c r="BT3" s="1012" t="s">
        <v>821</v>
      </c>
      <c r="BU3" s="992" t="s">
        <v>817</v>
      </c>
      <c r="BV3" s="993"/>
      <c r="BW3" s="994"/>
      <c r="BX3" s="1004" t="s">
        <v>820</v>
      </c>
      <c r="BY3" s="994"/>
      <c r="BZ3" s="1002" t="s">
        <v>1501</v>
      </c>
      <c r="CA3" s="1012" t="s">
        <v>821</v>
      </c>
      <c r="CB3" s="992" t="s">
        <v>817</v>
      </c>
      <c r="CC3" s="993"/>
      <c r="CD3" s="994"/>
      <c r="CE3" s="1004" t="s">
        <v>820</v>
      </c>
      <c r="CF3" s="994"/>
      <c r="CG3" s="1021" t="s">
        <v>270</v>
      </c>
      <c r="CH3" s="1021"/>
      <c r="CI3" s="1012" t="s">
        <v>821</v>
      </c>
      <c r="CJ3" s="353"/>
      <c r="CK3" s="353"/>
      <c r="CL3" s="354"/>
      <c r="CM3" s="354"/>
    </row>
    <row r="4" spans="1:91" s="42" customFormat="1" ht="26.25" customHeight="1" x14ac:dyDescent="0.25">
      <c r="B4" s="43"/>
      <c r="C4" s="998" t="s">
        <v>471</v>
      </c>
      <c r="D4" s="1000" t="s">
        <v>463</v>
      </c>
      <c r="E4" s="1002" t="s">
        <v>350</v>
      </c>
      <c r="F4" s="1005" t="s">
        <v>819</v>
      </c>
      <c r="G4" s="1006"/>
      <c r="H4" s="1008"/>
      <c r="I4" s="998" t="s">
        <v>471</v>
      </c>
      <c r="J4" s="1000" t="s">
        <v>463</v>
      </c>
      <c r="K4" s="1002" t="s">
        <v>350</v>
      </c>
      <c r="L4" s="1005" t="s">
        <v>819</v>
      </c>
      <c r="M4" s="1006"/>
      <c r="N4" s="996"/>
      <c r="O4" s="998" t="s">
        <v>471</v>
      </c>
      <c r="P4" s="1000" t="s">
        <v>463</v>
      </c>
      <c r="Q4" s="1002" t="s">
        <v>350</v>
      </c>
      <c r="R4" s="1005" t="s">
        <v>838</v>
      </c>
      <c r="S4" s="1006"/>
      <c r="T4" s="996"/>
      <c r="U4" s="998" t="s">
        <v>471</v>
      </c>
      <c r="V4" s="1000" t="s">
        <v>463</v>
      </c>
      <c r="W4" s="1002" t="s">
        <v>350</v>
      </c>
      <c r="X4" s="1005" t="s">
        <v>165</v>
      </c>
      <c r="Y4" s="1006"/>
      <c r="Z4" s="1016"/>
      <c r="AA4" s="1013"/>
      <c r="AB4" s="998" t="s">
        <v>471</v>
      </c>
      <c r="AC4" s="1000" t="s">
        <v>463</v>
      </c>
      <c r="AD4" s="1002" t="s">
        <v>350</v>
      </c>
      <c r="AE4" s="1005" t="s">
        <v>907</v>
      </c>
      <c r="AF4" s="1006"/>
      <c r="AG4" s="1013"/>
      <c r="AH4" s="998" t="s">
        <v>471</v>
      </c>
      <c r="AI4" s="1000" t="s">
        <v>463</v>
      </c>
      <c r="AJ4" s="1002" t="s">
        <v>350</v>
      </c>
      <c r="AK4" s="1005" t="s">
        <v>914</v>
      </c>
      <c r="AL4" s="1006"/>
      <c r="AM4" s="1013"/>
      <c r="AN4" s="998" t="s">
        <v>471</v>
      </c>
      <c r="AO4" s="1000" t="s">
        <v>463</v>
      </c>
      <c r="AP4" s="1002" t="s">
        <v>350</v>
      </c>
      <c r="AQ4" s="1005" t="s">
        <v>195</v>
      </c>
      <c r="AR4" s="1006"/>
      <c r="AS4" s="1013"/>
      <c r="AT4" s="998" t="s">
        <v>471</v>
      </c>
      <c r="AU4" s="1000" t="s">
        <v>463</v>
      </c>
      <c r="AV4" s="1002" t="s">
        <v>350</v>
      </c>
      <c r="AW4" s="1005" t="s">
        <v>917</v>
      </c>
      <c r="AX4" s="1006"/>
      <c r="AY4" s="1013"/>
      <c r="AZ4" s="998" t="s">
        <v>471</v>
      </c>
      <c r="BA4" s="1000" t="s">
        <v>463</v>
      </c>
      <c r="BB4" s="1002" t="s">
        <v>350</v>
      </c>
      <c r="BC4" s="1005" t="s">
        <v>195</v>
      </c>
      <c r="BD4" s="1006"/>
      <c r="BE4" s="1018"/>
      <c r="BF4" s="1013"/>
      <c r="BG4" s="998" t="s">
        <v>471</v>
      </c>
      <c r="BH4" s="1000" t="s">
        <v>463</v>
      </c>
      <c r="BI4" s="1002" t="s">
        <v>350</v>
      </c>
      <c r="BJ4" s="1002" t="s">
        <v>479</v>
      </c>
      <c r="BK4" s="1005" t="s">
        <v>195</v>
      </c>
      <c r="BL4" s="1006"/>
      <c r="BM4" s="1013"/>
      <c r="BN4" s="998" t="s">
        <v>471</v>
      </c>
      <c r="BO4" s="1000" t="s">
        <v>463</v>
      </c>
      <c r="BP4" s="1002" t="s">
        <v>350</v>
      </c>
      <c r="BQ4" s="1002" t="s">
        <v>929</v>
      </c>
      <c r="BR4" s="1005" t="s">
        <v>195</v>
      </c>
      <c r="BS4" s="1006"/>
      <c r="BT4" s="1013"/>
      <c r="BU4" s="998" t="s">
        <v>471</v>
      </c>
      <c r="BV4" s="1000" t="s">
        <v>463</v>
      </c>
      <c r="BW4" s="1002" t="s">
        <v>350</v>
      </c>
      <c r="BX4" s="1005" t="s">
        <v>195</v>
      </c>
      <c r="BY4" s="1006"/>
      <c r="BZ4" s="1020"/>
      <c r="CA4" s="1013"/>
      <c r="CB4" s="998" t="s">
        <v>471</v>
      </c>
      <c r="CC4" s="1000" t="s">
        <v>463</v>
      </c>
      <c r="CD4" s="1002" t="s">
        <v>350</v>
      </c>
      <c r="CE4" s="1005" t="s">
        <v>1564</v>
      </c>
      <c r="CF4" s="1006"/>
      <c r="CG4" s="1021" t="s">
        <v>888</v>
      </c>
      <c r="CH4" s="1021" t="s">
        <v>889</v>
      </c>
      <c r="CI4" s="1013"/>
      <c r="CJ4" s="353"/>
      <c r="CK4" s="353"/>
      <c r="CL4" s="354"/>
      <c r="CM4" s="354"/>
    </row>
    <row r="5" spans="1:91" s="42" customFormat="1" ht="42" customHeight="1" x14ac:dyDescent="0.25">
      <c r="B5" s="43"/>
      <c r="C5" s="999"/>
      <c r="D5" s="1001"/>
      <c r="E5" s="1003"/>
      <c r="F5" s="509" t="s">
        <v>888</v>
      </c>
      <c r="G5" s="510" t="s">
        <v>889</v>
      </c>
      <c r="H5" s="1009"/>
      <c r="I5" s="999"/>
      <c r="J5" s="1001"/>
      <c r="K5" s="1003"/>
      <c r="L5" s="509" t="s">
        <v>888</v>
      </c>
      <c r="M5" s="510" t="s">
        <v>889</v>
      </c>
      <c r="N5" s="997"/>
      <c r="O5" s="999"/>
      <c r="P5" s="1001"/>
      <c r="Q5" s="1003"/>
      <c r="R5" s="509" t="s">
        <v>888</v>
      </c>
      <c r="S5" s="510" t="s">
        <v>889</v>
      </c>
      <c r="T5" s="997"/>
      <c r="U5" s="999"/>
      <c r="V5" s="1001"/>
      <c r="W5" s="1003"/>
      <c r="X5" s="509" t="s">
        <v>888</v>
      </c>
      <c r="Y5" s="510" t="s">
        <v>889</v>
      </c>
      <c r="Z5" s="585" t="s">
        <v>1421</v>
      </c>
      <c r="AA5" s="1014"/>
      <c r="AB5" s="999"/>
      <c r="AC5" s="1001"/>
      <c r="AD5" s="1003"/>
      <c r="AE5" s="509" t="s">
        <v>888</v>
      </c>
      <c r="AF5" s="510" t="s">
        <v>889</v>
      </c>
      <c r="AG5" s="1014"/>
      <c r="AH5" s="999"/>
      <c r="AI5" s="1001"/>
      <c r="AJ5" s="1003"/>
      <c r="AK5" s="509" t="s">
        <v>888</v>
      </c>
      <c r="AL5" s="510" t="s">
        <v>889</v>
      </c>
      <c r="AM5" s="1014"/>
      <c r="AN5" s="999"/>
      <c r="AO5" s="1001"/>
      <c r="AP5" s="1003"/>
      <c r="AQ5" s="509" t="s">
        <v>888</v>
      </c>
      <c r="AR5" s="510" t="s">
        <v>889</v>
      </c>
      <c r="AS5" s="1014"/>
      <c r="AT5" s="999"/>
      <c r="AU5" s="1001"/>
      <c r="AV5" s="1003"/>
      <c r="AW5" s="509" t="s">
        <v>888</v>
      </c>
      <c r="AX5" s="510" t="s">
        <v>889</v>
      </c>
      <c r="AY5" s="1014"/>
      <c r="AZ5" s="999"/>
      <c r="BA5" s="1001"/>
      <c r="BB5" s="1003"/>
      <c r="BC5" s="509" t="s">
        <v>888</v>
      </c>
      <c r="BD5" s="510" t="s">
        <v>889</v>
      </c>
      <c r="BE5" s="1019"/>
      <c r="BF5" s="1014"/>
      <c r="BG5" s="999"/>
      <c r="BH5" s="1001"/>
      <c r="BI5" s="1003"/>
      <c r="BJ5" s="1003"/>
      <c r="BK5" s="509" t="s">
        <v>888</v>
      </c>
      <c r="BL5" s="510" t="s">
        <v>889</v>
      </c>
      <c r="BM5" s="1014"/>
      <c r="BN5" s="999"/>
      <c r="BO5" s="1001"/>
      <c r="BP5" s="1003"/>
      <c r="BQ5" s="1003"/>
      <c r="BR5" s="509" t="s">
        <v>888</v>
      </c>
      <c r="BS5" s="510" t="s">
        <v>889</v>
      </c>
      <c r="BT5" s="1014"/>
      <c r="BU5" s="999"/>
      <c r="BV5" s="1001"/>
      <c r="BW5" s="1003"/>
      <c r="BX5" s="509" t="s">
        <v>888</v>
      </c>
      <c r="BY5" s="510" t="s">
        <v>889</v>
      </c>
      <c r="BZ5" s="1003"/>
      <c r="CA5" s="1014"/>
      <c r="CB5" s="999"/>
      <c r="CC5" s="1001"/>
      <c r="CD5" s="1003"/>
      <c r="CE5" s="509" t="s">
        <v>888</v>
      </c>
      <c r="CF5" s="510" t="s">
        <v>889</v>
      </c>
      <c r="CG5" s="1021"/>
      <c r="CH5" s="1021"/>
      <c r="CI5" s="1014"/>
      <c r="CJ5" s="353" t="s">
        <v>625</v>
      </c>
      <c r="CK5" s="353"/>
      <c r="CL5" s="354" t="s">
        <v>624</v>
      </c>
      <c r="CM5" s="355" t="s">
        <v>23</v>
      </c>
    </row>
    <row r="6" spans="1:91" s="188" customFormat="1" ht="15" customHeight="1" x14ac:dyDescent="0.25">
      <c r="A6" s="70"/>
      <c r="B6" s="43"/>
      <c r="C6" s="63">
        <v>1</v>
      </c>
      <c r="D6" s="44"/>
      <c r="E6" s="179"/>
      <c r="F6" s="44">
        <v>1</v>
      </c>
      <c r="G6" s="191"/>
      <c r="H6" s="191">
        <v>1</v>
      </c>
      <c r="I6" s="63"/>
      <c r="J6" s="44"/>
      <c r="K6" s="179"/>
      <c r="L6" s="179"/>
      <c r="M6" s="191"/>
      <c r="N6" s="174"/>
      <c r="O6" s="63"/>
      <c r="P6" s="44"/>
      <c r="Q6" s="179"/>
      <c r="R6" s="179"/>
      <c r="S6" s="191"/>
      <c r="T6" s="174"/>
      <c r="U6" s="63"/>
      <c r="V6" s="44"/>
      <c r="W6" s="179"/>
      <c r="X6" s="179"/>
      <c r="Y6" s="191"/>
      <c r="Z6" s="191"/>
      <c r="AA6" s="395"/>
      <c r="AB6" s="63"/>
      <c r="AC6" s="44"/>
      <c r="AD6" s="179"/>
      <c r="AE6" s="179"/>
      <c r="AF6" s="191"/>
      <c r="AG6" s="395"/>
      <c r="AH6" s="63"/>
      <c r="AI6" s="44"/>
      <c r="AJ6" s="179"/>
      <c r="AK6" s="179"/>
      <c r="AL6" s="191"/>
      <c r="AM6" s="395"/>
      <c r="AN6" s="63"/>
      <c r="AO6" s="44"/>
      <c r="AP6" s="179"/>
      <c r="AQ6" s="179"/>
      <c r="AR6" s="191"/>
      <c r="AS6" s="395"/>
      <c r="AT6" s="63"/>
      <c r="AU6" s="44"/>
      <c r="AV6" s="179"/>
      <c r="AW6" s="179"/>
      <c r="AX6" s="191"/>
      <c r="AY6" s="395"/>
      <c r="AZ6" s="63"/>
      <c r="BA6" s="44"/>
      <c r="BB6" s="179"/>
      <c r="BC6" s="179"/>
      <c r="BD6" s="191"/>
      <c r="BE6" s="174"/>
      <c r="BF6" s="395"/>
      <c r="BG6" s="63"/>
      <c r="BH6" s="44"/>
      <c r="BI6" s="179"/>
      <c r="BJ6" s="179"/>
      <c r="BK6" s="179"/>
      <c r="BL6" s="191"/>
      <c r="BM6" s="395"/>
      <c r="BN6" s="63"/>
      <c r="BO6" s="44"/>
      <c r="BP6" s="179"/>
      <c r="BQ6" s="179"/>
      <c r="BR6" s="179"/>
      <c r="BS6" s="191"/>
      <c r="BT6" s="395"/>
      <c r="BU6" s="63"/>
      <c r="BV6" s="44"/>
      <c r="BW6" s="179"/>
      <c r="BX6" s="179"/>
      <c r="BY6" s="191"/>
      <c r="BZ6" s="174"/>
      <c r="CA6" s="395"/>
      <c r="CB6" s="63"/>
      <c r="CC6" s="44"/>
      <c r="CD6" s="587"/>
      <c r="CE6" s="191"/>
      <c r="CF6" s="191"/>
      <c r="CG6" s="174"/>
      <c r="CH6" s="174"/>
      <c r="CI6" s="395"/>
      <c r="CJ6" s="356" t="s">
        <v>1396</v>
      </c>
      <c r="CK6" s="477" t="str">
        <f>CONCATENATE(" Validar funcionalidad  Categoría Distribuidores ",IF(C6=1,$C$4,"")," ",IF(D6=1,$D$4,""),"",IF(E6=1,$E$4,"")," ",IF(F6=1,$F$5,"")," en el filtro ",IF(G6=1,$G$5,""), " una vez confirmado ", IF(H6=1,$H$3,""),)</f>
        <v xml:space="preserve"> Validar funcionalidad  Categoría Distribuidores Agregar  Con Valores en el filtro  una vez confirmado Exportar Excel </v>
      </c>
      <c r="CL6" s="357"/>
      <c r="CM6" s="357" t="s">
        <v>829</v>
      </c>
    </row>
    <row r="7" spans="1:91" s="188" customFormat="1" ht="15" customHeight="1" x14ac:dyDescent="0.25">
      <c r="A7" s="70"/>
      <c r="B7" s="43"/>
      <c r="C7" s="63">
        <v>1</v>
      </c>
      <c r="D7" s="44"/>
      <c r="E7" s="179"/>
      <c r="F7" s="44">
        <v>1</v>
      </c>
      <c r="G7" s="191"/>
      <c r="H7" s="191"/>
      <c r="I7" s="63"/>
      <c r="J7" s="44"/>
      <c r="K7" s="179"/>
      <c r="L7" s="179"/>
      <c r="M7" s="191"/>
      <c r="N7" s="174"/>
      <c r="O7" s="63"/>
      <c r="P7" s="44"/>
      <c r="Q7" s="179"/>
      <c r="R7" s="179"/>
      <c r="S7" s="191"/>
      <c r="T7" s="174"/>
      <c r="U7" s="63"/>
      <c r="V7" s="44"/>
      <c r="W7" s="179"/>
      <c r="X7" s="179"/>
      <c r="Y7" s="191"/>
      <c r="Z7" s="191"/>
      <c r="AA7" s="395"/>
      <c r="AB7" s="63"/>
      <c r="AC7" s="44"/>
      <c r="AD7" s="179"/>
      <c r="AE7" s="179"/>
      <c r="AF7" s="191"/>
      <c r="AG7" s="395"/>
      <c r="AH7" s="63"/>
      <c r="AI7" s="44"/>
      <c r="AJ7" s="179"/>
      <c r="AK7" s="179"/>
      <c r="AL7" s="191"/>
      <c r="AM7" s="395"/>
      <c r="AN7" s="63"/>
      <c r="AO7" s="44"/>
      <c r="AP7" s="179"/>
      <c r="AQ7" s="179"/>
      <c r="AR7" s="191"/>
      <c r="AS7" s="395"/>
      <c r="AT7" s="63"/>
      <c r="AU7" s="44"/>
      <c r="AV7" s="179"/>
      <c r="AW7" s="179"/>
      <c r="AX7" s="191"/>
      <c r="AY7" s="395"/>
      <c r="AZ7" s="63"/>
      <c r="BA7" s="44"/>
      <c r="BB7" s="179"/>
      <c r="BC7" s="179"/>
      <c r="BD7" s="191"/>
      <c r="BE7" s="174"/>
      <c r="BF7" s="395"/>
      <c r="BG7" s="63"/>
      <c r="BH7" s="44"/>
      <c r="BI7" s="179"/>
      <c r="BJ7" s="179"/>
      <c r="BK7" s="179"/>
      <c r="BL7" s="191"/>
      <c r="BM7" s="395"/>
      <c r="BN7" s="63"/>
      <c r="BO7" s="44"/>
      <c r="BP7" s="179"/>
      <c r="BQ7" s="179"/>
      <c r="BR7" s="179"/>
      <c r="BS7" s="191"/>
      <c r="BT7" s="395"/>
      <c r="BU7" s="63"/>
      <c r="BV7" s="44"/>
      <c r="BW7" s="179"/>
      <c r="BX7" s="179"/>
      <c r="BY7" s="191"/>
      <c r="BZ7" s="174"/>
      <c r="CA7" s="395"/>
      <c r="CB7" s="63"/>
      <c r="CC7" s="44"/>
      <c r="CD7" s="179"/>
      <c r="CE7" s="191"/>
      <c r="CF7" s="191"/>
      <c r="CG7" s="174"/>
      <c r="CH7" s="174"/>
      <c r="CI7" s="395"/>
      <c r="CJ7" s="356" t="s">
        <v>1397</v>
      </c>
      <c r="CK7" s="477" t="str">
        <f>CONCATENATE(" Validar funcionalidad  Categoría Distribuidores ",IF(C7=1,$C$4,"")," ",IF(D7=1,$D$4,""),"",IF(E7=1,$E$4,"")," ",IF(F7=1,$F$5,"")," en el filtro ",IF(G7=1,$G$5,""), "  sin Exportar Excel", IF(H7=1,$H$3,""),)</f>
        <v xml:space="preserve"> Validar funcionalidad  Categoría Distribuidores Agregar  Con Valores en el filtro   sin Exportar Excel</v>
      </c>
      <c r="CL7" s="357"/>
      <c r="CM7" s="357" t="s">
        <v>1402</v>
      </c>
    </row>
    <row r="8" spans="1:91" s="188" customFormat="1" ht="15" customHeight="1" x14ac:dyDescent="0.25">
      <c r="A8" s="70"/>
      <c r="B8" s="43"/>
      <c r="C8" s="63"/>
      <c r="D8" s="44">
        <v>1</v>
      </c>
      <c r="E8" s="179"/>
      <c r="F8" s="44">
        <v>1</v>
      </c>
      <c r="G8" s="191"/>
      <c r="H8" s="191">
        <v>1</v>
      </c>
      <c r="I8" s="63"/>
      <c r="J8" s="44"/>
      <c r="K8" s="179"/>
      <c r="L8" s="179"/>
      <c r="M8" s="191"/>
      <c r="N8" s="174"/>
      <c r="O8" s="63"/>
      <c r="P8" s="44"/>
      <c r="Q8" s="179"/>
      <c r="R8" s="179"/>
      <c r="S8" s="191"/>
      <c r="T8" s="174"/>
      <c r="U8" s="63"/>
      <c r="V8" s="44"/>
      <c r="W8" s="179"/>
      <c r="X8" s="179"/>
      <c r="Y8" s="191"/>
      <c r="Z8" s="191"/>
      <c r="AA8" s="395"/>
      <c r="AB8" s="63"/>
      <c r="AC8" s="44"/>
      <c r="AD8" s="179"/>
      <c r="AE8" s="179"/>
      <c r="AF8" s="191"/>
      <c r="AG8" s="395"/>
      <c r="AH8" s="63"/>
      <c r="AI8" s="44"/>
      <c r="AJ8" s="179"/>
      <c r="AK8" s="179"/>
      <c r="AL8" s="191"/>
      <c r="AM8" s="395"/>
      <c r="AN8" s="63"/>
      <c r="AO8" s="44"/>
      <c r="AP8" s="179"/>
      <c r="AQ8" s="179"/>
      <c r="AR8" s="191"/>
      <c r="AS8" s="395"/>
      <c r="AT8" s="63"/>
      <c r="AU8" s="44"/>
      <c r="AV8" s="179"/>
      <c r="AW8" s="179"/>
      <c r="AX8" s="191"/>
      <c r="AY8" s="395"/>
      <c r="AZ8" s="63"/>
      <c r="BA8" s="44"/>
      <c r="BB8" s="179"/>
      <c r="BC8" s="179"/>
      <c r="BD8" s="191"/>
      <c r="BE8" s="174"/>
      <c r="BF8" s="395"/>
      <c r="BG8" s="63"/>
      <c r="BH8" s="44"/>
      <c r="BI8" s="179"/>
      <c r="BJ8" s="179"/>
      <c r="BK8" s="179"/>
      <c r="BL8" s="191"/>
      <c r="BM8" s="395"/>
      <c r="BN8" s="63"/>
      <c r="BO8" s="44"/>
      <c r="BP8" s="179"/>
      <c r="BQ8" s="179"/>
      <c r="BR8" s="179"/>
      <c r="BS8" s="191"/>
      <c r="BT8" s="395"/>
      <c r="BU8" s="63"/>
      <c r="BV8" s="44"/>
      <c r="BW8" s="179"/>
      <c r="BX8" s="179"/>
      <c r="BY8" s="191"/>
      <c r="BZ8" s="174"/>
      <c r="CA8" s="395"/>
      <c r="CB8" s="63"/>
      <c r="CC8" s="44"/>
      <c r="CD8" s="179"/>
      <c r="CE8" s="179"/>
      <c r="CF8" s="191"/>
      <c r="CG8" s="174"/>
      <c r="CH8" s="174"/>
      <c r="CI8" s="395"/>
      <c r="CJ8" s="356" t="s">
        <v>823</v>
      </c>
      <c r="CK8" s="477" t="str">
        <f>CONCATENATE(" Validar funcionalidad  Categoría Distribuidores ",IF(C8=1,$C$4,"")," ",IF(D8=1,$D$4,""),"",IF(E8=1,$E$4,"")," ",IF(F8=1,$F$5,"")," en el filtro ",IF(G8=1,$G$5,""), " una vez confirmado ", IF(H8=1,$H$3,""),)</f>
        <v xml:space="preserve"> Validar funcionalidad  Categoría Distribuidores  Modificar Con Valores en el filtro  una vez confirmado Exportar Excel </v>
      </c>
      <c r="CL8" s="357"/>
      <c r="CM8" s="357" t="s">
        <v>832</v>
      </c>
    </row>
    <row r="9" spans="1:91" s="188" customFormat="1" ht="15" customHeight="1" x14ac:dyDescent="0.25">
      <c r="A9" s="70"/>
      <c r="B9" s="43"/>
      <c r="C9" s="63"/>
      <c r="D9" s="44">
        <v>1</v>
      </c>
      <c r="E9" s="179"/>
      <c r="F9" s="44">
        <v>1</v>
      </c>
      <c r="G9" s="191"/>
      <c r="H9" s="191"/>
      <c r="I9" s="63"/>
      <c r="J9" s="44"/>
      <c r="K9" s="179"/>
      <c r="L9" s="179"/>
      <c r="M9" s="191"/>
      <c r="N9" s="174"/>
      <c r="O9" s="63"/>
      <c r="P9" s="44"/>
      <c r="Q9" s="179"/>
      <c r="R9" s="179"/>
      <c r="S9" s="191"/>
      <c r="T9" s="174"/>
      <c r="U9" s="63"/>
      <c r="V9" s="44"/>
      <c r="W9" s="179"/>
      <c r="X9" s="179"/>
      <c r="Y9" s="191"/>
      <c r="Z9" s="191"/>
      <c r="AA9" s="395"/>
      <c r="AB9" s="63"/>
      <c r="AC9" s="44"/>
      <c r="AD9" s="179"/>
      <c r="AE9" s="179"/>
      <c r="AF9" s="191"/>
      <c r="AG9" s="395"/>
      <c r="AH9" s="63"/>
      <c r="AI9" s="44"/>
      <c r="AJ9" s="179"/>
      <c r="AK9" s="179"/>
      <c r="AL9" s="191"/>
      <c r="AM9" s="395"/>
      <c r="AN9" s="63"/>
      <c r="AO9" s="44"/>
      <c r="AP9" s="179"/>
      <c r="AQ9" s="179"/>
      <c r="AR9" s="191"/>
      <c r="AS9" s="395"/>
      <c r="AT9" s="63"/>
      <c r="AU9" s="44"/>
      <c r="AV9" s="179"/>
      <c r="AW9" s="179"/>
      <c r="AX9" s="191"/>
      <c r="AY9" s="395"/>
      <c r="AZ9" s="63"/>
      <c r="BA9" s="44"/>
      <c r="BB9" s="179"/>
      <c r="BC9" s="179"/>
      <c r="BD9" s="191"/>
      <c r="BE9" s="174"/>
      <c r="BF9" s="395"/>
      <c r="BG9" s="63"/>
      <c r="BH9" s="44"/>
      <c r="BI9" s="179"/>
      <c r="BJ9" s="179"/>
      <c r="BK9" s="179"/>
      <c r="BL9" s="191"/>
      <c r="BM9" s="395"/>
      <c r="BN9" s="63"/>
      <c r="BO9" s="44"/>
      <c r="BP9" s="179"/>
      <c r="BQ9" s="179"/>
      <c r="BR9" s="179"/>
      <c r="BS9" s="191"/>
      <c r="BT9" s="395"/>
      <c r="BU9" s="63"/>
      <c r="BV9" s="44"/>
      <c r="BW9" s="179"/>
      <c r="BX9" s="179"/>
      <c r="BY9" s="191"/>
      <c r="BZ9" s="174"/>
      <c r="CA9" s="395"/>
      <c r="CB9" s="63"/>
      <c r="CC9" s="44"/>
      <c r="CD9" s="179"/>
      <c r="CE9" s="179"/>
      <c r="CF9" s="191"/>
      <c r="CG9" s="174"/>
      <c r="CH9" s="174"/>
      <c r="CI9" s="395"/>
      <c r="CJ9" s="356" t="s">
        <v>1398</v>
      </c>
      <c r="CK9" s="477" t="str">
        <f>CONCATENATE(" Validar funcionalidad  Categoría Distribuidores ",IF(C9=1,$C$4,"")," ",IF(D9=1,$D$4,""),"",IF(E9=1,$E$4,"")," ",IF(F9=1,$F$5,"")," en el filtro ",IF(G9=1,$G$5,""), "  sin Exportar Excel", IF(H9=1,$H$3,""),)</f>
        <v xml:space="preserve"> Validar funcionalidad  Categoría Distribuidores  Modificar Con Valores en el filtro   sin Exportar Excel</v>
      </c>
      <c r="CL9" s="357"/>
      <c r="CM9" s="357"/>
    </row>
    <row r="10" spans="1:91" s="188" customFormat="1" ht="15" customHeight="1" x14ac:dyDescent="0.25">
      <c r="A10" s="70"/>
      <c r="B10" s="43"/>
      <c r="C10" s="63"/>
      <c r="D10" s="44">
        <v>1</v>
      </c>
      <c r="E10" s="179"/>
      <c r="F10" s="44"/>
      <c r="G10" s="191">
        <v>1</v>
      </c>
      <c r="H10" s="191"/>
      <c r="I10" s="63"/>
      <c r="J10" s="44"/>
      <c r="K10" s="179"/>
      <c r="L10" s="179"/>
      <c r="M10" s="191"/>
      <c r="N10" s="174"/>
      <c r="O10" s="63"/>
      <c r="P10" s="44"/>
      <c r="Q10" s="179"/>
      <c r="R10" s="179"/>
      <c r="S10" s="191"/>
      <c r="T10" s="174"/>
      <c r="U10" s="63"/>
      <c r="V10" s="44"/>
      <c r="W10" s="179"/>
      <c r="X10" s="179"/>
      <c r="Y10" s="191"/>
      <c r="Z10" s="191"/>
      <c r="AA10" s="395"/>
      <c r="AB10" s="63"/>
      <c r="AC10" s="44"/>
      <c r="AD10" s="179"/>
      <c r="AE10" s="179"/>
      <c r="AF10" s="191"/>
      <c r="AG10" s="395"/>
      <c r="AH10" s="63"/>
      <c r="AI10" s="44"/>
      <c r="AJ10" s="179"/>
      <c r="AK10" s="179"/>
      <c r="AL10" s="191"/>
      <c r="AM10" s="395"/>
      <c r="AN10" s="63"/>
      <c r="AO10" s="44"/>
      <c r="AP10" s="179"/>
      <c r="AQ10" s="179"/>
      <c r="AR10" s="191"/>
      <c r="AS10" s="395"/>
      <c r="AT10" s="63"/>
      <c r="AU10" s="44"/>
      <c r="AV10" s="179"/>
      <c r="AW10" s="179"/>
      <c r="AX10" s="191"/>
      <c r="AY10" s="395"/>
      <c r="AZ10" s="63"/>
      <c r="BA10" s="44"/>
      <c r="BB10" s="179"/>
      <c r="BC10" s="179"/>
      <c r="BD10" s="191"/>
      <c r="BE10" s="174"/>
      <c r="BF10" s="395"/>
      <c r="BG10" s="63"/>
      <c r="BH10" s="44"/>
      <c r="BI10" s="179"/>
      <c r="BJ10" s="179"/>
      <c r="BK10" s="179"/>
      <c r="BL10" s="191"/>
      <c r="BM10" s="395"/>
      <c r="BN10" s="63"/>
      <c r="BO10" s="44"/>
      <c r="BP10" s="179"/>
      <c r="BQ10" s="179"/>
      <c r="BR10" s="179"/>
      <c r="BS10" s="191"/>
      <c r="BT10" s="395"/>
      <c r="BU10" s="63"/>
      <c r="BV10" s="44"/>
      <c r="BW10" s="179"/>
      <c r="BX10" s="179"/>
      <c r="BY10" s="191"/>
      <c r="BZ10" s="174"/>
      <c r="CA10" s="395"/>
      <c r="CB10" s="63"/>
      <c r="CC10" s="44"/>
      <c r="CD10" s="179"/>
      <c r="CE10" s="179"/>
      <c r="CF10" s="191"/>
      <c r="CG10" s="174"/>
      <c r="CH10" s="174"/>
      <c r="CI10" s="395"/>
      <c r="CJ10" s="356" t="s">
        <v>1399</v>
      </c>
      <c r="CK10" s="477" t="str">
        <f>CONCATENATE(" Validar funcionalidad  Categoría Distribuidores ",IF(C10=1,$C$4,"")," ",IF(D10=1,$D$4,""),"",IF(E10=1,$E$4,"")," ",IF(F10=1,$F$5,""),"",IF(G10=1,$G$5,""), "en el filtro ", IF(H10=1,$H$3," sin Exportar Excel"),)</f>
        <v xml:space="preserve"> Validar funcionalidad  Categoría Distribuidores  Modificar Sin Valoresen el filtro  sin Exportar Excel</v>
      </c>
      <c r="CL10" s="357"/>
      <c r="CM10" s="357"/>
    </row>
    <row r="11" spans="1:91" s="188" customFormat="1" ht="15" customHeight="1" x14ac:dyDescent="0.25">
      <c r="A11" s="70"/>
      <c r="B11" s="43"/>
      <c r="C11" s="63"/>
      <c r="D11" s="44"/>
      <c r="E11" s="44">
        <v>1</v>
      </c>
      <c r="F11" s="44">
        <v>1</v>
      </c>
      <c r="G11" s="191"/>
      <c r="H11" s="191">
        <v>1</v>
      </c>
      <c r="I11" s="63"/>
      <c r="J11" s="44"/>
      <c r="K11" s="179"/>
      <c r="L11" s="179"/>
      <c r="M11" s="191"/>
      <c r="N11" s="174"/>
      <c r="O11" s="63"/>
      <c r="P11" s="44"/>
      <c r="Q11" s="179"/>
      <c r="R11" s="179"/>
      <c r="S11" s="191"/>
      <c r="T11" s="174"/>
      <c r="U11" s="63"/>
      <c r="V11" s="44"/>
      <c r="W11" s="179"/>
      <c r="X11" s="179"/>
      <c r="Y11" s="191"/>
      <c r="Z11" s="191"/>
      <c r="AA11" s="395"/>
      <c r="AB11" s="63"/>
      <c r="AC11" s="44"/>
      <c r="AD11" s="179"/>
      <c r="AE11" s="179"/>
      <c r="AF11" s="191"/>
      <c r="AG11" s="395"/>
      <c r="AH11" s="63"/>
      <c r="AI11" s="44"/>
      <c r="AJ11" s="179"/>
      <c r="AK11" s="179"/>
      <c r="AL11" s="191"/>
      <c r="AM11" s="395"/>
      <c r="AN11" s="63"/>
      <c r="AO11" s="44"/>
      <c r="AP11" s="179"/>
      <c r="AQ11" s="179"/>
      <c r="AR11" s="191"/>
      <c r="AS11" s="395"/>
      <c r="AT11" s="63"/>
      <c r="AU11" s="44"/>
      <c r="AV11" s="179"/>
      <c r="AW11" s="179"/>
      <c r="AX11" s="191"/>
      <c r="AY11" s="395"/>
      <c r="AZ11" s="63"/>
      <c r="BA11" s="44"/>
      <c r="BB11" s="179"/>
      <c r="BC11" s="179"/>
      <c r="BD11" s="191"/>
      <c r="BE11" s="174"/>
      <c r="BF11" s="395"/>
      <c r="BG11" s="63"/>
      <c r="BH11" s="44"/>
      <c r="BI11" s="179"/>
      <c r="BJ11" s="179"/>
      <c r="BK11" s="179"/>
      <c r="BL11" s="191"/>
      <c r="BM11" s="395"/>
      <c r="BN11" s="63"/>
      <c r="BO11" s="44"/>
      <c r="BP11" s="179"/>
      <c r="BQ11" s="179"/>
      <c r="BR11" s="179"/>
      <c r="BS11" s="191"/>
      <c r="BT11" s="395"/>
      <c r="BU11" s="63"/>
      <c r="BV11" s="44"/>
      <c r="BW11" s="179"/>
      <c r="BX11" s="179"/>
      <c r="BY11" s="191"/>
      <c r="BZ11" s="174"/>
      <c r="CA11" s="395"/>
      <c r="CB11" s="63"/>
      <c r="CC11" s="44"/>
      <c r="CD11" s="179"/>
      <c r="CE11" s="179"/>
      <c r="CF11" s="191"/>
      <c r="CG11" s="174"/>
      <c r="CH11" s="174"/>
      <c r="CI11" s="395"/>
      <c r="CJ11" s="356" t="s">
        <v>824</v>
      </c>
      <c r="CK11" s="477" t="str">
        <f>CONCATENATE(" Validar funcionalidad  Categoría Distribuidores ",IF(C11=1,$C$4,"")," ",IF(D11=1,$D$4,""),"",IF(E11=1,$E$4,"")," ",IF(F11=1,$F$5,"")," en el filtro ",IF(G11=1,$G$5,""), " una vez confirmado ", IF(H11=1,$H$3,""),)</f>
        <v xml:space="preserve"> Validar funcionalidad  Categoría Distribuidores  Eliminar Con Valores en el filtro  una vez confirmado Exportar Excel </v>
      </c>
      <c r="CL11" s="357"/>
      <c r="CM11" s="357" t="s">
        <v>831</v>
      </c>
    </row>
    <row r="12" spans="1:91" s="188" customFormat="1" ht="15" customHeight="1" x14ac:dyDescent="0.25">
      <c r="A12" s="70"/>
      <c r="B12" s="43"/>
      <c r="C12" s="63"/>
      <c r="D12" s="44"/>
      <c r="E12" s="44">
        <v>1</v>
      </c>
      <c r="F12" s="44">
        <v>1</v>
      </c>
      <c r="G12" s="191"/>
      <c r="H12" s="191"/>
      <c r="I12" s="63"/>
      <c r="J12" s="44"/>
      <c r="K12" s="179"/>
      <c r="L12" s="179"/>
      <c r="M12" s="191"/>
      <c r="N12" s="174"/>
      <c r="O12" s="63"/>
      <c r="P12" s="44"/>
      <c r="Q12" s="179"/>
      <c r="R12" s="179"/>
      <c r="S12" s="191"/>
      <c r="T12" s="174"/>
      <c r="U12" s="63"/>
      <c r="V12" s="44"/>
      <c r="W12" s="179"/>
      <c r="X12" s="179"/>
      <c r="Y12" s="191"/>
      <c r="Z12" s="191"/>
      <c r="AA12" s="395"/>
      <c r="AB12" s="63"/>
      <c r="AC12" s="44"/>
      <c r="AD12" s="179"/>
      <c r="AE12" s="179"/>
      <c r="AF12" s="191"/>
      <c r="AG12" s="395"/>
      <c r="AH12" s="63"/>
      <c r="AI12" s="44"/>
      <c r="AJ12" s="179"/>
      <c r="AK12" s="179"/>
      <c r="AL12" s="191"/>
      <c r="AM12" s="395"/>
      <c r="AN12" s="63"/>
      <c r="AO12" s="44"/>
      <c r="AP12" s="179"/>
      <c r="AQ12" s="179"/>
      <c r="AR12" s="191"/>
      <c r="AS12" s="395"/>
      <c r="AT12" s="63"/>
      <c r="AU12" s="44"/>
      <c r="AV12" s="179"/>
      <c r="AW12" s="179"/>
      <c r="AX12" s="191"/>
      <c r="AY12" s="395"/>
      <c r="AZ12" s="63"/>
      <c r="BA12" s="44"/>
      <c r="BB12" s="179"/>
      <c r="BC12" s="179"/>
      <c r="BD12" s="191"/>
      <c r="BE12" s="174"/>
      <c r="BF12" s="395"/>
      <c r="BG12" s="63"/>
      <c r="BH12" s="44"/>
      <c r="BI12" s="179"/>
      <c r="BJ12" s="179"/>
      <c r="BK12" s="179"/>
      <c r="BL12" s="191"/>
      <c r="BM12" s="395"/>
      <c r="BN12" s="63"/>
      <c r="BO12" s="44"/>
      <c r="BP12" s="179"/>
      <c r="BQ12" s="179"/>
      <c r="BR12" s="179"/>
      <c r="BS12" s="191"/>
      <c r="BT12" s="395"/>
      <c r="BU12" s="63"/>
      <c r="BV12" s="44"/>
      <c r="BW12" s="179"/>
      <c r="BX12" s="179"/>
      <c r="BY12" s="191"/>
      <c r="BZ12" s="174"/>
      <c r="CA12" s="395"/>
      <c r="CB12" s="63"/>
      <c r="CC12" s="44"/>
      <c r="CD12" s="179"/>
      <c r="CE12" s="179"/>
      <c r="CF12" s="191"/>
      <c r="CG12" s="174"/>
      <c r="CH12" s="174"/>
      <c r="CI12" s="395"/>
      <c r="CJ12" s="356" t="s">
        <v>1400</v>
      </c>
      <c r="CK12" s="477" t="str">
        <f>CONCATENATE(" Validar funcionalidad  Categoría Distribuidores ",IF(C12=1,$C$4,"")," ",IF(D12=1,$D$4,""),"",IF(E12=1,$E$4,"")," ",IF(F12=1,$F$5,"")," en el filtro ",IF(G12=1,$G$5,""), " ", IF(H12=1,$H$3,"sin Exportar Excel"),)</f>
        <v xml:space="preserve"> Validar funcionalidad  Categoría Distribuidores  Eliminar Con Valores en el filtro  sin Exportar Excel</v>
      </c>
      <c r="CL12" s="357"/>
      <c r="CM12" s="357"/>
    </row>
    <row r="13" spans="1:91" s="188" customFormat="1" x14ac:dyDescent="0.25">
      <c r="A13" s="70"/>
      <c r="B13" s="43"/>
      <c r="C13" s="452"/>
      <c r="D13" s="375"/>
      <c r="E13" s="375">
        <v>1</v>
      </c>
      <c r="F13" s="375"/>
      <c r="G13" s="376">
        <v>1</v>
      </c>
      <c r="H13" s="376"/>
      <c r="I13" s="452"/>
      <c r="J13" s="375"/>
      <c r="K13" s="513"/>
      <c r="L13" s="513"/>
      <c r="M13" s="376"/>
      <c r="N13" s="458"/>
      <c r="O13" s="452"/>
      <c r="P13" s="375"/>
      <c r="Q13" s="513"/>
      <c r="R13" s="513"/>
      <c r="S13" s="376"/>
      <c r="T13" s="458"/>
      <c r="U13" s="452"/>
      <c r="V13" s="375"/>
      <c r="W13" s="513"/>
      <c r="X13" s="513"/>
      <c r="Y13" s="376"/>
      <c r="Z13" s="376"/>
      <c r="AA13" s="511"/>
      <c r="AB13" s="452"/>
      <c r="AC13" s="375"/>
      <c r="AD13" s="513"/>
      <c r="AE13" s="513"/>
      <c r="AF13" s="376"/>
      <c r="AG13" s="511"/>
      <c r="AH13" s="452"/>
      <c r="AI13" s="375"/>
      <c r="AJ13" s="513"/>
      <c r="AK13" s="513"/>
      <c r="AL13" s="376"/>
      <c r="AM13" s="511"/>
      <c r="AN13" s="452"/>
      <c r="AO13" s="375"/>
      <c r="AP13" s="513"/>
      <c r="AQ13" s="513"/>
      <c r="AR13" s="376"/>
      <c r="AS13" s="511"/>
      <c r="AT13" s="452"/>
      <c r="AU13" s="375"/>
      <c r="AV13" s="513"/>
      <c r="AW13" s="513"/>
      <c r="AX13" s="376"/>
      <c r="AY13" s="511"/>
      <c r="AZ13" s="452"/>
      <c r="BA13" s="375"/>
      <c r="BB13" s="513"/>
      <c r="BC13" s="513"/>
      <c r="BD13" s="376"/>
      <c r="BE13" s="458"/>
      <c r="BF13" s="511"/>
      <c r="BG13" s="452"/>
      <c r="BH13" s="375"/>
      <c r="BI13" s="513"/>
      <c r="BJ13" s="513"/>
      <c r="BK13" s="513"/>
      <c r="BL13" s="376"/>
      <c r="BM13" s="511"/>
      <c r="BN13" s="452"/>
      <c r="BO13" s="375"/>
      <c r="BP13" s="513"/>
      <c r="BQ13" s="513"/>
      <c r="BR13" s="513"/>
      <c r="BS13" s="376"/>
      <c r="BT13" s="511"/>
      <c r="BU13" s="452"/>
      <c r="BV13" s="375"/>
      <c r="BW13" s="513"/>
      <c r="BX13" s="513"/>
      <c r="BY13" s="376"/>
      <c r="BZ13" s="458"/>
      <c r="CA13" s="511"/>
      <c r="CB13" s="452"/>
      <c r="CC13" s="375"/>
      <c r="CD13" s="513"/>
      <c r="CE13" s="513"/>
      <c r="CF13" s="376"/>
      <c r="CG13" s="458"/>
      <c r="CH13" s="458"/>
      <c r="CI13" s="511"/>
      <c r="CJ13" s="356" t="s">
        <v>1401</v>
      </c>
      <c r="CK13" s="477" t="str">
        <f>CONCATENATE(" Validar funcionalidad  Categoría Distribuidores ",IF(C13=1,$C$4,"")," ",IF(D13=1,$D$4,""),"",IF(E13=1,$E$4,"")," ",IF(F13=1,$F$5,""),"",IF(G13=1,$G$5,""), " ", IF(H13=1,$H$3,"sin Exportar Excel"),)</f>
        <v xml:space="preserve"> Validar funcionalidad  Categoría Distribuidores  Eliminar Sin Valores sin Exportar Excel</v>
      </c>
      <c r="CL13" s="357"/>
      <c r="CM13" s="357" t="s">
        <v>830</v>
      </c>
    </row>
    <row r="14" spans="1:91" s="188" customFormat="1" ht="15.75" thickBot="1" x14ac:dyDescent="0.3">
      <c r="A14" s="70"/>
      <c r="B14" s="43"/>
      <c r="C14" s="579"/>
      <c r="D14" s="82"/>
      <c r="E14" s="82"/>
      <c r="F14" s="82"/>
      <c r="G14" s="80"/>
      <c r="H14" s="580">
        <v>1</v>
      </c>
      <c r="I14" s="579"/>
      <c r="J14" s="82"/>
      <c r="K14" s="581"/>
      <c r="L14" s="581"/>
      <c r="M14" s="80"/>
      <c r="N14" s="582"/>
      <c r="O14" s="579"/>
      <c r="P14" s="82"/>
      <c r="Q14" s="581"/>
      <c r="R14" s="581"/>
      <c r="S14" s="80"/>
      <c r="T14" s="582"/>
      <c r="U14" s="579"/>
      <c r="V14" s="82"/>
      <c r="W14" s="581"/>
      <c r="X14" s="581"/>
      <c r="Y14" s="80"/>
      <c r="Z14" s="80"/>
      <c r="AA14" s="580"/>
      <c r="AB14" s="579"/>
      <c r="AC14" s="82"/>
      <c r="AD14" s="581"/>
      <c r="AE14" s="581"/>
      <c r="AF14" s="80"/>
      <c r="AG14" s="580"/>
      <c r="AH14" s="579"/>
      <c r="AI14" s="82"/>
      <c r="AJ14" s="581"/>
      <c r="AK14" s="581"/>
      <c r="AL14" s="80"/>
      <c r="AM14" s="580"/>
      <c r="AN14" s="579"/>
      <c r="AO14" s="82"/>
      <c r="AP14" s="581"/>
      <c r="AQ14" s="581"/>
      <c r="AR14" s="80"/>
      <c r="AS14" s="580"/>
      <c r="AT14" s="579"/>
      <c r="AU14" s="82"/>
      <c r="AV14" s="581"/>
      <c r="AW14" s="581"/>
      <c r="AX14" s="80"/>
      <c r="AY14" s="580"/>
      <c r="AZ14" s="579"/>
      <c r="BA14" s="82"/>
      <c r="BB14" s="581"/>
      <c r="BC14" s="581"/>
      <c r="BD14" s="80"/>
      <c r="BE14" s="582"/>
      <c r="BF14" s="580"/>
      <c r="BG14" s="579"/>
      <c r="BH14" s="82"/>
      <c r="BI14" s="581"/>
      <c r="BJ14" s="581"/>
      <c r="BK14" s="581"/>
      <c r="BL14" s="80"/>
      <c r="BM14" s="580"/>
      <c r="BN14" s="579"/>
      <c r="BO14" s="82"/>
      <c r="BP14" s="581"/>
      <c r="BQ14" s="581"/>
      <c r="BR14" s="581"/>
      <c r="BS14" s="80"/>
      <c r="BT14" s="580"/>
      <c r="BU14" s="579"/>
      <c r="BV14" s="82"/>
      <c r="BW14" s="581"/>
      <c r="BX14" s="581"/>
      <c r="BY14" s="80"/>
      <c r="BZ14" s="582"/>
      <c r="CA14" s="580"/>
      <c r="CB14" s="579"/>
      <c r="CC14" s="82"/>
      <c r="CD14" s="581"/>
      <c r="CE14" s="581"/>
      <c r="CF14" s="80"/>
      <c r="CG14" s="582"/>
      <c r="CH14" s="582"/>
      <c r="CI14" s="580"/>
      <c r="CJ14" s="356" t="s">
        <v>1403</v>
      </c>
      <c r="CK14" s="477" t="str">
        <f>CONCATENATE(" Validar funcionalidad  Categoría Distribuidores ",IF(C14=1,$C$4,"")," ",IF(D14=1,$D$4,""),"",IF(E14=1,$E$4,"")," ",IF(F14=1,$F$5,"")," en el filtro ",IF(G14=1,$G$5,""), " ", IF(H14=1,$H$3,"sin Exportar Excel"),)</f>
        <v xml:space="preserve"> Validar funcionalidad  Categoría Distribuidores    en el filtro  Exportar Excel </v>
      </c>
      <c r="CL14" s="357"/>
      <c r="CM14" s="357" t="s">
        <v>893</v>
      </c>
    </row>
    <row r="15" spans="1:91" s="188" customFormat="1" ht="15.75" thickTop="1" x14ac:dyDescent="0.25">
      <c r="A15" s="70"/>
      <c r="B15" s="43"/>
      <c r="C15" s="184">
        <v>1</v>
      </c>
      <c r="D15" s="75"/>
      <c r="E15" s="75"/>
      <c r="F15" s="75">
        <v>1</v>
      </c>
      <c r="G15" s="73"/>
      <c r="H15" s="394"/>
      <c r="I15" s="184"/>
      <c r="J15" s="75"/>
      <c r="K15" s="578"/>
      <c r="L15" s="578"/>
      <c r="M15" s="73"/>
      <c r="N15" s="173"/>
      <c r="O15" s="184"/>
      <c r="P15" s="75"/>
      <c r="Q15" s="578"/>
      <c r="R15" s="578"/>
      <c r="S15" s="73"/>
      <c r="T15" s="173"/>
      <c r="U15" s="184"/>
      <c r="V15" s="75"/>
      <c r="W15" s="578"/>
      <c r="X15" s="578"/>
      <c r="Y15" s="73"/>
      <c r="Z15" s="73"/>
      <c r="AA15" s="394"/>
      <c r="AB15" s="184"/>
      <c r="AC15" s="75"/>
      <c r="AD15" s="578"/>
      <c r="AE15" s="578"/>
      <c r="AF15" s="73"/>
      <c r="AG15" s="394"/>
      <c r="AH15" s="184"/>
      <c r="AI15" s="75"/>
      <c r="AJ15" s="578"/>
      <c r="AK15" s="578"/>
      <c r="AL15" s="73"/>
      <c r="AM15" s="394"/>
      <c r="AN15" s="184"/>
      <c r="AO15" s="75"/>
      <c r="AP15" s="578"/>
      <c r="AQ15" s="578"/>
      <c r="AR15" s="73"/>
      <c r="AS15" s="394"/>
      <c r="AT15" s="184"/>
      <c r="AU15" s="75"/>
      <c r="AV15" s="578"/>
      <c r="AW15" s="578"/>
      <c r="AX15" s="73"/>
      <c r="AY15" s="394"/>
      <c r="AZ15" s="184"/>
      <c r="BA15" s="75"/>
      <c r="BB15" s="578"/>
      <c r="BC15" s="578"/>
      <c r="BD15" s="73"/>
      <c r="BE15" s="173"/>
      <c r="BF15" s="394"/>
      <c r="BG15" s="184"/>
      <c r="BH15" s="75"/>
      <c r="BI15" s="578"/>
      <c r="BJ15" s="578"/>
      <c r="BK15" s="578"/>
      <c r="BL15" s="73"/>
      <c r="BM15" s="394"/>
      <c r="BN15" s="184"/>
      <c r="BO15" s="75"/>
      <c r="BP15" s="578"/>
      <c r="BQ15" s="578"/>
      <c r="BR15" s="578"/>
      <c r="BS15" s="73"/>
      <c r="BT15" s="394"/>
      <c r="BU15" s="184"/>
      <c r="BV15" s="75"/>
      <c r="BW15" s="578"/>
      <c r="BX15" s="578"/>
      <c r="BY15" s="73"/>
      <c r="BZ15" s="173"/>
      <c r="CA15" s="394"/>
      <c r="CB15" s="184"/>
      <c r="CC15" s="75"/>
      <c r="CD15" s="578"/>
      <c r="CE15" s="578"/>
      <c r="CF15" s="73"/>
      <c r="CG15" s="173"/>
      <c r="CH15" s="173"/>
      <c r="CI15" s="394"/>
      <c r="CJ15" s="356" t="s">
        <v>890</v>
      </c>
      <c r="CK15" s="356"/>
      <c r="CL15" s="357"/>
      <c r="CM15" s="357" t="s">
        <v>893</v>
      </c>
    </row>
    <row r="16" spans="1:91" s="188" customFormat="1" x14ac:dyDescent="0.25">
      <c r="A16" s="70"/>
      <c r="B16" s="43"/>
      <c r="C16" s="184">
        <v>1</v>
      </c>
      <c r="D16" s="75"/>
      <c r="E16" s="75"/>
      <c r="F16" s="75"/>
      <c r="G16" s="73">
        <v>1</v>
      </c>
      <c r="H16" s="394"/>
      <c r="I16" s="184"/>
      <c r="J16" s="75"/>
      <c r="K16" s="578"/>
      <c r="L16" s="578"/>
      <c r="M16" s="73"/>
      <c r="N16" s="173"/>
      <c r="O16" s="184"/>
      <c r="P16" s="75"/>
      <c r="Q16" s="578"/>
      <c r="R16" s="578"/>
      <c r="S16" s="73"/>
      <c r="T16" s="173"/>
      <c r="U16" s="184"/>
      <c r="V16" s="75"/>
      <c r="W16" s="578"/>
      <c r="X16" s="578"/>
      <c r="Y16" s="73"/>
      <c r="Z16" s="73"/>
      <c r="AA16" s="474"/>
      <c r="AB16" s="184"/>
      <c r="AC16" s="75"/>
      <c r="AD16" s="578"/>
      <c r="AE16" s="578"/>
      <c r="AF16" s="73"/>
      <c r="AG16" s="394"/>
      <c r="AH16" s="184"/>
      <c r="AI16" s="75"/>
      <c r="AJ16" s="578"/>
      <c r="AK16" s="578"/>
      <c r="AL16" s="73"/>
      <c r="AM16" s="394"/>
      <c r="AN16" s="184"/>
      <c r="AO16" s="75"/>
      <c r="AP16" s="578"/>
      <c r="AQ16" s="578"/>
      <c r="AR16" s="73"/>
      <c r="AS16" s="394"/>
      <c r="AT16" s="184"/>
      <c r="AU16" s="75"/>
      <c r="AV16" s="578"/>
      <c r="AW16" s="578"/>
      <c r="AX16" s="73"/>
      <c r="AY16" s="394"/>
      <c r="AZ16" s="184"/>
      <c r="BA16" s="75"/>
      <c r="BB16" s="578"/>
      <c r="BC16" s="578"/>
      <c r="BD16" s="73"/>
      <c r="BE16" s="173"/>
      <c r="BF16" s="394"/>
      <c r="BG16" s="184"/>
      <c r="BH16" s="75"/>
      <c r="BI16" s="578"/>
      <c r="BJ16" s="578"/>
      <c r="BK16" s="578"/>
      <c r="BL16" s="73"/>
      <c r="BM16" s="394"/>
      <c r="BN16" s="184"/>
      <c r="BO16" s="75"/>
      <c r="BP16" s="578"/>
      <c r="BQ16" s="578"/>
      <c r="BR16" s="578"/>
      <c r="BS16" s="73"/>
      <c r="BT16" s="394"/>
      <c r="BU16" s="184"/>
      <c r="BV16" s="75"/>
      <c r="BW16" s="578"/>
      <c r="BX16" s="578"/>
      <c r="BY16" s="73"/>
      <c r="BZ16" s="173"/>
      <c r="CA16" s="394"/>
      <c r="CB16" s="184"/>
      <c r="CC16" s="75"/>
      <c r="CD16" s="578"/>
      <c r="CE16" s="578"/>
      <c r="CF16" s="73"/>
      <c r="CG16" s="173"/>
      <c r="CH16" s="173"/>
      <c r="CI16" s="394"/>
      <c r="CJ16" s="356" t="s">
        <v>1404</v>
      </c>
      <c r="CK16" s="356"/>
      <c r="CL16" s="357"/>
      <c r="CM16" s="357"/>
    </row>
    <row r="17" spans="1:91" s="188" customFormat="1" x14ac:dyDescent="0.25">
      <c r="A17" s="70"/>
      <c r="B17" s="43"/>
      <c r="C17" s="63"/>
      <c r="D17" s="44">
        <v>1</v>
      </c>
      <c r="E17" s="44"/>
      <c r="F17" s="44">
        <v>1</v>
      </c>
      <c r="G17" s="191"/>
      <c r="H17" s="395"/>
      <c r="I17" s="63"/>
      <c r="J17" s="44"/>
      <c r="K17" s="179"/>
      <c r="L17" s="179"/>
      <c r="M17" s="191"/>
      <c r="N17" s="174"/>
      <c r="O17" s="63"/>
      <c r="P17" s="44"/>
      <c r="Q17" s="179"/>
      <c r="R17" s="179"/>
      <c r="S17" s="191"/>
      <c r="T17" s="174"/>
      <c r="U17" s="63"/>
      <c r="V17" s="44"/>
      <c r="W17" s="179"/>
      <c r="X17" s="179"/>
      <c r="Y17" s="191"/>
      <c r="Z17" s="191"/>
      <c r="AA17" s="511"/>
      <c r="AB17" s="63"/>
      <c r="AC17" s="44"/>
      <c r="AD17" s="179"/>
      <c r="AE17" s="179"/>
      <c r="AF17" s="191"/>
      <c r="AG17" s="395"/>
      <c r="AH17" s="63"/>
      <c r="AI17" s="44"/>
      <c r="AJ17" s="179"/>
      <c r="AK17" s="179"/>
      <c r="AL17" s="191"/>
      <c r="AM17" s="395"/>
      <c r="AN17" s="63"/>
      <c r="AO17" s="44"/>
      <c r="AP17" s="179"/>
      <c r="AQ17" s="179"/>
      <c r="AR17" s="191"/>
      <c r="AS17" s="395"/>
      <c r="AT17" s="63"/>
      <c r="AU17" s="44"/>
      <c r="AV17" s="179"/>
      <c r="AW17" s="179"/>
      <c r="AX17" s="191"/>
      <c r="AY17" s="395"/>
      <c r="AZ17" s="63"/>
      <c r="BA17" s="44"/>
      <c r="BB17" s="179"/>
      <c r="BC17" s="179"/>
      <c r="BD17" s="191"/>
      <c r="BE17" s="174"/>
      <c r="BF17" s="395"/>
      <c r="BG17" s="63"/>
      <c r="BH17" s="44"/>
      <c r="BI17" s="179"/>
      <c r="BJ17" s="179"/>
      <c r="BK17" s="179"/>
      <c r="BL17" s="191"/>
      <c r="BM17" s="395"/>
      <c r="BN17" s="63"/>
      <c r="BO17" s="44"/>
      <c r="BP17" s="179"/>
      <c r="BQ17" s="179"/>
      <c r="BR17" s="179"/>
      <c r="BS17" s="191"/>
      <c r="BT17" s="395"/>
      <c r="BU17" s="63"/>
      <c r="BV17" s="44"/>
      <c r="BW17" s="179"/>
      <c r="BX17" s="179"/>
      <c r="BY17" s="191"/>
      <c r="BZ17" s="174"/>
      <c r="CA17" s="395"/>
      <c r="CB17" s="63"/>
      <c r="CC17" s="44"/>
      <c r="CD17" s="179"/>
      <c r="CE17" s="179"/>
      <c r="CF17" s="191"/>
      <c r="CG17" s="174"/>
      <c r="CH17" s="174"/>
      <c r="CI17" s="395"/>
      <c r="CJ17" s="356" t="s">
        <v>891</v>
      </c>
      <c r="CK17" s="356"/>
      <c r="CL17" s="357"/>
      <c r="CM17" s="357" t="s">
        <v>894</v>
      </c>
    </row>
    <row r="18" spans="1:91" s="188" customFormat="1" ht="15" customHeight="1" thickBot="1" x14ac:dyDescent="0.3">
      <c r="A18" s="70"/>
      <c r="B18" s="43"/>
      <c r="C18" s="462"/>
      <c r="D18" s="420"/>
      <c r="E18" s="512">
        <v>1</v>
      </c>
      <c r="F18" s="512">
        <v>1</v>
      </c>
      <c r="G18" s="422"/>
      <c r="H18" s="464"/>
      <c r="I18" s="462"/>
      <c r="J18" s="420"/>
      <c r="K18" s="583"/>
      <c r="L18" s="583"/>
      <c r="M18" s="422"/>
      <c r="N18" s="584"/>
      <c r="O18" s="462"/>
      <c r="P18" s="420"/>
      <c r="Q18" s="583"/>
      <c r="R18" s="583"/>
      <c r="S18" s="422"/>
      <c r="T18" s="584"/>
      <c r="U18" s="462"/>
      <c r="V18" s="420"/>
      <c r="W18" s="583"/>
      <c r="X18" s="583"/>
      <c r="Y18" s="422"/>
      <c r="Z18" s="422"/>
      <c r="AA18" s="476"/>
      <c r="AB18" s="462"/>
      <c r="AC18" s="420"/>
      <c r="AD18" s="583"/>
      <c r="AE18" s="583"/>
      <c r="AF18" s="422"/>
      <c r="AG18" s="464"/>
      <c r="AH18" s="462"/>
      <c r="AI18" s="420"/>
      <c r="AJ18" s="583"/>
      <c r="AK18" s="583"/>
      <c r="AL18" s="422"/>
      <c r="AM18" s="464"/>
      <c r="AN18" s="462"/>
      <c r="AO18" s="420"/>
      <c r="AP18" s="583"/>
      <c r="AQ18" s="583"/>
      <c r="AR18" s="422"/>
      <c r="AS18" s="464"/>
      <c r="AT18" s="462"/>
      <c r="AU18" s="420"/>
      <c r="AV18" s="583"/>
      <c r="AW18" s="583"/>
      <c r="AX18" s="422"/>
      <c r="AY18" s="464"/>
      <c r="AZ18" s="462"/>
      <c r="BA18" s="420"/>
      <c r="BB18" s="583"/>
      <c r="BC18" s="583"/>
      <c r="BD18" s="422"/>
      <c r="BE18" s="584"/>
      <c r="BF18" s="464"/>
      <c r="BG18" s="462"/>
      <c r="BH18" s="420"/>
      <c r="BI18" s="583"/>
      <c r="BJ18" s="583"/>
      <c r="BK18" s="583"/>
      <c r="BL18" s="422"/>
      <c r="BM18" s="464"/>
      <c r="BN18" s="462"/>
      <c r="BO18" s="420"/>
      <c r="BP18" s="583"/>
      <c r="BQ18" s="583"/>
      <c r="BR18" s="583"/>
      <c r="BS18" s="422"/>
      <c r="BT18" s="464"/>
      <c r="BU18" s="462"/>
      <c r="BV18" s="420"/>
      <c r="BW18" s="583"/>
      <c r="BX18" s="583"/>
      <c r="BY18" s="422"/>
      <c r="BZ18" s="584"/>
      <c r="CA18" s="464"/>
      <c r="CB18" s="462"/>
      <c r="CC18" s="420"/>
      <c r="CD18" s="583"/>
      <c r="CE18" s="583"/>
      <c r="CF18" s="422"/>
      <c r="CG18" s="584"/>
      <c r="CH18" s="584"/>
      <c r="CI18" s="464"/>
      <c r="CJ18" s="356" t="s">
        <v>892</v>
      </c>
      <c r="CK18" s="356"/>
      <c r="CL18" s="357"/>
      <c r="CM18" s="357" t="s">
        <v>895</v>
      </c>
    </row>
    <row r="19" spans="1:91" s="188" customFormat="1" ht="15" customHeight="1" thickTop="1" x14ac:dyDescent="0.25">
      <c r="A19" s="70"/>
      <c r="B19" s="43"/>
      <c r="C19" s="184"/>
      <c r="D19" s="75"/>
      <c r="E19" s="578"/>
      <c r="F19" s="75"/>
      <c r="G19" s="73"/>
      <c r="H19" s="73"/>
      <c r="I19" s="184">
        <v>1</v>
      </c>
      <c r="J19" s="75"/>
      <c r="K19" s="578"/>
      <c r="L19" s="75">
        <v>1</v>
      </c>
      <c r="M19" s="73"/>
      <c r="N19" s="73">
        <v>1</v>
      </c>
      <c r="O19" s="184"/>
      <c r="P19" s="75"/>
      <c r="Q19" s="578"/>
      <c r="R19" s="578"/>
      <c r="S19" s="73"/>
      <c r="T19" s="173"/>
      <c r="U19" s="184"/>
      <c r="V19" s="75"/>
      <c r="W19" s="578"/>
      <c r="X19" s="578"/>
      <c r="Y19" s="73"/>
      <c r="Z19" s="73"/>
      <c r="AA19" s="394"/>
      <c r="AB19" s="184"/>
      <c r="AC19" s="75"/>
      <c r="AD19" s="578"/>
      <c r="AE19" s="578"/>
      <c r="AF19" s="73"/>
      <c r="AG19" s="394"/>
      <c r="AH19" s="184"/>
      <c r="AI19" s="75"/>
      <c r="AJ19" s="578"/>
      <c r="AK19" s="578"/>
      <c r="AL19" s="73"/>
      <c r="AM19" s="394"/>
      <c r="AN19" s="184"/>
      <c r="AO19" s="75"/>
      <c r="AP19" s="578"/>
      <c r="AQ19" s="578"/>
      <c r="AR19" s="73"/>
      <c r="AS19" s="394"/>
      <c r="AT19" s="184"/>
      <c r="AU19" s="75"/>
      <c r="AV19" s="578"/>
      <c r="AW19" s="578"/>
      <c r="AX19" s="73"/>
      <c r="AY19" s="394"/>
      <c r="AZ19" s="184"/>
      <c r="BA19" s="75"/>
      <c r="BB19" s="578"/>
      <c r="BC19" s="578"/>
      <c r="BD19" s="73"/>
      <c r="BE19" s="173"/>
      <c r="BF19" s="394"/>
      <c r="BG19" s="184"/>
      <c r="BH19" s="75"/>
      <c r="BI19" s="578"/>
      <c r="BJ19" s="578"/>
      <c r="BK19" s="578"/>
      <c r="BL19" s="73"/>
      <c r="BM19" s="394"/>
      <c r="BN19" s="184"/>
      <c r="BO19" s="75"/>
      <c r="BP19" s="578"/>
      <c r="BQ19" s="578"/>
      <c r="BR19" s="578"/>
      <c r="BS19" s="73"/>
      <c r="BT19" s="394"/>
      <c r="BU19" s="184"/>
      <c r="BV19" s="75"/>
      <c r="BW19" s="578"/>
      <c r="BX19" s="578"/>
      <c r="BY19" s="73"/>
      <c r="BZ19" s="173"/>
      <c r="CA19" s="394"/>
      <c r="CB19" s="184"/>
      <c r="CC19" s="75"/>
      <c r="CD19" s="578"/>
      <c r="CE19" s="578"/>
      <c r="CF19" s="73"/>
      <c r="CG19" s="173"/>
      <c r="CH19" s="173"/>
      <c r="CI19" s="394"/>
      <c r="CJ19" s="356" t="s">
        <v>1405</v>
      </c>
      <c r="CK19" s="477" t="str">
        <f>CONCATENATE(" Validar funcionalidad  Canales ",IF(I19=1,$I$4,"")," ",IF(J19=1,$J$4,""),"",IF(K19=1,$K$4,""),"",IF(L19=1,$L$5,"")," en el filtro ",IF(M19=1,$M$5,""), " una vez confirmado ", IF(N19=1,$N$3,""),)</f>
        <v xml:space="preserve"> Validar funcionalidad  Canales Agregar Con Valores en el filtro  una vez confirmado Exportar Excel </v>
      </c>
      <c r="CL19" s="357"/>
      <c r="CM19" s="357" t="s">
        <v>829</v>
      </c>
    </row>
    <row r="20" spans="1:91" s="188" customFormat="1" ht="15" customHeight="1" x14ac:dyDescent="0.25">
      <c r="A20" s="70"/>
      <c r="B20" s="43"/>
      <c r="C20" s="63"/>
      <c r="D20" s="44"/>
      <c r="E20" s="179"/>
      <c r="F20" s="44"/>
      <c r="G20" s="191"/>
      <c r="H20" s="191"/>
      <c r="I20" s="63">
        <v>1</v>
      </c>
      <c r="J20" s="44"/>
      <c r="K20" s="179"/>
      <c r="L20" s="44">
        <v>1</v>
      </c>
      <c r="M20" s="191"/>
      <c r="N20" s="191"/>
      <c r="O20" s="63"/>
      <c r="P20" s="44"/>
      <c r="Q20" s="179"/>
      <c r="R20" s="179"/>
      <c r="S20" s="191"/>
      <c r="T20" s="174"/>
      <c r="U20" s="63"/>
      <c r="V20" s="44"/>
      <c r="W20" s="179"/>
      <c r="X20" s="179"/>
      <c r="Y20" s="191"/>
      <c r="Z20" s="191"/>
      <c r="AA20" s="395"/>
      <c r="AB20" s="63"/>
      <c r="AC20" s="44"/>
      <c r="AD20" s="179"/>
      <c r="AE20" s="179"/>
      <c r="AF20" s="191"/>
      <c r="AG20" s="395"/>
      <c r="AH20" s="63"/>
      <c r="AI20" s="44"/>
      <c r="AJ20" s="179"/>
      <c r="AK20" s="179"/>
      <c r="AL20" s="191"/>
      <c r="AM20" s="395"/>
      <c r="AN20" s="63"/>
      <c r="AO20" s="44"/>
      <c r="AP20" s="179"/>
      <c r="AQ20" s="179"/>
      <c r="AR20" s="191"/>
      <c r="AS20" s="395"/>
      <c r="AT20" s="63"/>
      <c r="AU20" s="44"/>
      <c r="AV20" s="179"/>
      <c r="AW20" s="179"/>
      <c r="AX20" s="191"/>
      <c r="AY20" s="395"/>
      <c r="AZ20" s="63"/>
      <c r="BA20" s="44"/>
      <c r="BB20" s="179"/>
      <c r="BC20" s="179"/>
      <c r="BD20" s="191"/>
      <c r="BE20" s="174"/>
      <c r="BF20" s="395"/>
      <c r="BG20" s="63"/>
      <c r="BH20" s="44"/>
      <c r="BI20" s="179"/>
      <c r="BJ20" s="179"/>
      <c r="BK20" s="179"/>
      <c r="BL20" s="191"/>
      <c r="BM20" s="395"/>
      <c r="BN20" s="63"/>
      <c r="BO20" s="44"/>
      <c r="BP20" s="179"/>
      <c r="BQ20" s="179"/>
      <c r="BR20" s="179"/>
      <c r="BS20" s="191"/>
      <c r="BT20" s="395"/>
      <c r="BU20" s="63"/>
      <c r="BV20" s="44"/>
      <c r="BW20" s="179"/>
      <c r="BX20" s="179"/>
      <c r="BY20" s="191"/>
      <c r="BZ20" s="174"/>
      <c r="CA20" s="395"/>
      <c r="CB20" s="63"/>
      <c r="CC20" s="44"/>
      <c r="CD20" s="179"/>
      <c r="CE20" s="179"/>
      <c r="CF20" s="191"/>
      <c r="CG20" s="174"/>
      <c r="CH20" s="174"/>
      <c r="CI20" s="395"/>
      <c r="CJ20" s="356" t="s">
        <v>1406</v>
      </c>
      <c r="CK20" s="477" t="str">
        <f>CONCATENATE(" Validar funcionalidad  Canales ",IF(I20=1,$I$4,"")," ",IF(J20=1,$J$4,""),"",IF(K20=1,$K$4,"")," ",IF(L20=1,$L$5,"")," en el filtro ",IF(M20=1,$M$5,""), " ", IF(N20=1,$N$3,"Sin Exportar Excel"),)</f>
        <v xml:space="preserve"> Validar funcionalidad  Canales Agregar  Con Valores en el filtro  Sin Exportar Excel</v>
      </c>
      <c r="CL20" s="357"/>
      <c r="CM20" s="357" t="s">
        <v>1402</v>
      </c>
    </row>
    <row r="21" spans="1:91" s="188" customFormat="1" ht="15" customHeight="1" x14ac:dyDescent="0.25">
      <c r="A21" s="70"/>
      <c r="B21" s="43"/>
      <c r="C21" s="63"/>
      <c r="D21" s="44"/>
      <c r="E21" s="179"/>
      <c r="F21" s="44"/>
      <c r="G21" s="191"/>
      <c r="H21" s="191"/>
      <c r="I21" s="63"/>
      <c r="J21" s="44">
        <v>1</v>
      </c>
      <c r="K21" s="179"/>
      <c r="L21" s="44">
        <v>1</v>
      </c>
      <c r="M21" s="191"/>
      <c r="N21" s="191">
        <v>1</v>
      </c>
      <c r="O21" s="63"/>
      <c r="P21" s="44"/>
      <c r="Q21" s="179"/>
      <c r="R21" s="179"/>
      <c r="S21" s="191"/>
      <c r="T21" s="174"/>
      <c r="U21" s="63"/>
      <c r="V21" s="44"/>
      <c r="W21" s="179"/>
      <c r="X21" s="179"/>
      <c r="Y21" s="191"/>
      <c r="Z21" s="191"/>
      <c r="AA21" s="395"/>
      <c r="AB21" s="63"/>
      <c r="AC21" s="44"/>
      <c r="AD21" s="179"/>
      <c r="AE21" s="179"/>
      <c r="AF21" s="191"/>
      <c r="AG21" s="395"/>
      <c r="AH21" s="63"/>
      <c r="AI21" s="44"/>
      <c r="AJ21" s="179"/>
      <c r="AK21" s="179"/>
      <c r="AL21" s="191"/>
      <c r="AM21" s="395"/>
      <c r="AN21" s="63"/>
      <c r="AO21" s="44"/>
      <c r="AP21" s="179"/>
      <c r="AQ21" s="179"/>
      <c r="AR21" s="191"/>
      <c r="AS21" s="395"/>
      <c r="AT21" s="63"/>
      <c r="AU21" s="44"/>
      <c r="AV21" s="179"/>
      <c r="AW21" s="179"/>
      <c r="AX21" s="191"/>
      <c r="AY21" s="395"/>
      <c r="AZ21" s="63"/>
      <c r="BA21" s="44"/>
      <c r="BB21" s="179"/>
      <c r="BC21" s="179"/>
      <c r="BD21" s="191"/>
      <c r="BE21" s="174"/>
      <c r="BF21" s="395"/>
      <c r="BG21" s="63"/>
      <c r="BH21" s="44"/>
      <c r="BI21" s="179"/>
      <c r="BJ21" s="179"/>
      <c r="BK21" s="179"/>
      <c r="BL21" s="191"/>
      <c r="BM21" s="395"/>
      <c r="BN21" s="63"/>
      <c r="BO21" s="44"/>
      <c r="BP21" s="179"/>
      <c r="BQ21" s="179"/>
      <c r="BR21" s="179"/>
      <c r="BS21" s="191"/>
      <c r="BT21" s="395"/>
      <c r="BU21" s="63"/>
      <c r="BV21" s="44"/>
      <c r="BW21" s="179"/>
      <c r="BX21" s="179"/>
      <c r="BY21" s="191"/>
      <c r="BZ21" s="174"/>
      <c r="CA21" s="395"/>
      <c r="CB21" s="63"/>
      <c r="CC21" s="44"/>
      <c r="CD21" s="179"/>
      <c r="CE21" s="179"/>
      <c r="CF21" s="191"/>
      <c r="CG21" s="174"/>
      <c r="CH21" s="174"/>
      <c r="CI21" s="395"/>
      <c r="CJ21" s="356" t="s">
        <v>825</v>
      </c>
      <c r="CK21" s="477" t="str">
        <f>CONCATENATE(" Validar funcionalidad  Canales ",IF(I21=1,$I$4,"")," ",IF(J21=1,$J$4,""),"",IF(K21=1,$K$4,"")," ",IF(L21=1,$L$5,""),"  en el filtro ",IF(M21=1,$M$5,""), " una vez confirmado ", IF(N21=1,$N$3,"Sin Exportar Excel"),)</f>
        <v xml:space="preserve"> Validar funcionalidad  Canales  Modificar Con Valores  en el filtro  una vez confirmado Exportar Excel </v>
      </c>
      <c r="CL21" s="357"/>
      <c r="CM21" s="357" t="s">
        <v>832</v>
      </c>
    </row>
    <row r="22" spans="1:91" s="188" customFormat="1" ht="15" customHeight="1" x14ac:dyDescent="0.25">
      <c r="A22" s="70"/>
      <c r="B22" s="43"/>
      <c r="C22" s="63"/>
      <c r="D22" s="44"/>
      <c r="E22" s="179"/>
      <c r="F22" s="44"/>
      <c r="G22" s="191"/>
      <c r="H22" s="191"/>
      <c r="I22" s="63"/>
      <c r="J22" s="44">
        <v>1</v>
      </c>
      <c r="K22" s="179"/>
      <c r="L22" s="44">
        <v>1</v>
      </c>
      <c r="M22" s="191"/>
      <c r="N22" s="191"/>
      <c r="O22" s="63"/>
      <c r="P22" s="44"/>
      <c r="Q22" s="179"/>
      <c r="R22" s="179"/>
      <c r="S22" s="191"/>
      <c r="T22" s="174"/>
      <c r="U22" s="63"/>
      <c r="V22" s="44"/>
      <c r="W22" s="179"/>
      <c r="X22" s="179"/>
      <c r="Y22" s="191"/>
      <c r="Z22" s="191"/>
      <c r="AA22" s="395"/>
      <c r="AB22" s="63"/>
      <c r="AC22" s="44"/>
      <c r="AD22" s="179"/>
      <c r="AE22" s="179"/>
      <c r="AF22" s="191"/>
      <c r="AG22" s="395"/>
      <c r="AH22" s="63"/>
      <c r="AI22" s="44"/>
      <c r="AJ22" s="179"/>
      <c r="AK22" s="179"/>
      <c r="AL22" s="191"/>
      <c r="AM22" s="395"/>
      <c r="AN22" s="63"/>
      <c r="AO22" s="44"/>
      <c r="AP22" s="179"/>
      <c r="AQ22" s="179"/>
      <c r="AR22" s="191"/>
      <c r="AS22" s="395"/>
      <c r="AT22" s="63"/>
      <c r="AU22" s="44"/>
      <c r="AV22" s="179"/>
      <c r="AW22" s="179"/>
      <c r="AX22" s="191"/>
      <c r="AY22" s="395"/>
      <c r="AZ22" s="63"/>
      <c r="BA22" s="44"/>
      <c r="BB22" s="179"/>
      <c r="BC22" s="179"/>
      <c r="BD22" s="191"/>
      <c r="BE22" s="174"/>
      <c r="BF22" s="395"/>
      <c r="BG22" s="63"/>
      <c r="BH22" s="44"/>
      <c r="BI22" s="179"/>
      <c r="BJ22" s="179"/>
      <c r="BK22" s="179"/>
      <c r="BL22" s="191"/>
      <c r="BM22" s="395"/>
      <c r="BN22" s="63"/>
      <c r="BO22" s="44"/>
      <c r="BP22" s="179"/>
      <c r="BQ22" s="179"/>
      <c r="BR22" s="179"/>
      <c r="BS22" s="191"/>
      <c r="BT22" s="395"/>
      <c r="BU22" s="63"/>
      <c r="BV22" s="44"/>
      <c r="BW22" s="179"/>
      <c r="BX22" s="179"/>
      <c r="BY22" s="191"/>
      <c r="BZ22" s="174"/>
      <c r="CA22" s="395"/>
      <c r="CB22" s="63"/>
      <c r="CC22" s="44"/>
      <c r="CD22" s="179"/>
      <c r="CE22" s="179"/>
      <c r="CF22" s="191"/>
      <c r="CG22" s="174"/>
      <c r="CH22" s="174"/>
      <c r="CI22" s="395"/>
      <c r="CJ22" s="356" t="s">
        <v>1407</v>
      </c>
      <c r="CK22" s="477" t="str">
        <f>CONCATENATE(" Validar funcionalidad  Canales ",IF(I22=1,$I$4,"")," ",IF(J22=1,$J$4,""),"",IF(K22=1,$K$4,"")," ",IF(L22=1,$L$5,""),"",IF(M22=1,$M$5,""), " en el filtro  ", IF(N22=1,$N$3,"Sin Exportar Excel"),)</f>
        <v xml:space="preserve"> Validar funcionalidad  Canales  Modificar Con Valores en el filtro  Sin Exportar Excel</v>
      </c>
      <c r="CL22" s="357"/>
      <c r="CM22" s="357"/>
    </row>
    <row r="23" spans="1:91" s="188" customFormat="1" ht="15" customHeight="1" x14ac:dyDescent="0.25">
      <c r="A23" s="70"/>
      <c r="B23" s="43"/>
      <c r="C23" s="63"/>
      <c r="D23" s="44"/>
      <c r="E23" s="179"/>
      <c r="F23" s="44"/>
      <c r="G23" s="191"/>
      <c r="H23" s="191"/>
      <c r="I23" s="63"/>
      <c r="J23" s="44">
        <v>1</v>
      </c>
      <c r="K23" s="179"/>
      <c r="L23" s="44"/>
      <c r="M23" s="191">
        <v>1</v>
      </c>
      <c r="N23" s="191"/>
      <c r="O23" s="63"/>
      <c r="P23" s="44"/>
      <c r="Q23" s="179"/>
      <c r="R23" s="179"/>
      <c r="S23" s="191"/>
      <c r="T23" s="174"/>
      <c r="U23" s="63"/>
      <c r="V23" s="44"/>
      <c r="W23" s="179"/>
      <c r="X23" s="179"/>
      <c r="Y23" s="191"/>
      <c r="Z23" s="191"/>
      <c r="AA23" s="395"/>
      <c r="AB23" s="63"/>
      <c r="AC23" s="44"/>
      <c r="AD23" s="179"/>
      <c r="AE23" s="179"/>
      <c r="AF23" s="191"/>
      <c r="AG23" s="395"/>
      <c r="AH23" s="63"/>
      <c r="AI23" s="44"/>
      <c r="AJ23" s="179"/>
      <c r="AK23" s="179"/>
      <c r="AL23" s="191"/>
      <c r="AM23" s="395"/>
      <c r="AN23" s="63"/>
      <c r="AO23" s="44"/>
      <c r="AP23" s="179"/>
      <c r="AQ23" s="179"/>
      <c r="AR23" s="191"/>
      <c r="AS23" s="395"/>
      <c r="AT23" s="63"/>
      <c r="AU23" s="44"/>
      <c r="AV23" s="179"/>
      <c r="AW23" s="179"/>
      <c r="AX23" s="191"/>
      <c r="AY23" s="395"/>
      <c r="AZ23" s="63"/>
      <c r="BA23" s="44"/>
      <c r="BB23" s="179"/>
      <c r="BC23" s="179"/>
      <c r="BD23" s="191"/>
      <c r="BE23" s="174"/>
      <c r="BF23" s="395"/>
      <c r="BG23" s="63"/>
      <c r="BH23" s="44"/>
      <c r="BI23" s="179"/>
      <c r="BJ23" s="179"/>
      <c r="BK23" s="179"/>
      <c r="BL23" s="191"/>
      <c r="BM23" s="395"/>
      <c r="BN23" s="63"/>
      <c r="BO23" s="44"/>
      <c r="BP23" s="179"/>
      <c r="BQ23" s="179"/>
      <c r="BR23" s="179"/>
      <c r="BS23" s="191"/>
      <c r="BT23" s="395"/>
      <c r="BU23" s="63"/>
      <c r="BV23" s="44"/>
      <c r="BW23" s="179"/>
      <c r="BX23" s="179"/>
      <c r="BY23" s="191"/>
      <c r="BZ23" s="174"/>
      <c r="CA23" s="395"/>
      <c r="CB23" s="63"/>
      <c r="CC23" s="44"/>
      <c r="CD23" s="179"/>
      <c r="CE23" s="179"/>
      <c r="CF23" s="191"/>
      <c r="CG23" s="174"/>
      <c r="CH23" s="174"/>
      <c r="CI23" s="395"/>
      <c r="CJ23" s="356" t="s">
        <v>1408</v>
      </c>
      <c r="CK23" s="477" t="str">
        <f>CONCATENATE(" Validar funcionalidad  Canales ",IF(I23=1,$I$4,"")," ",IF(J23=1,$J$4,""),"",IF(K23=1,$K$4,"")," ",IF(L23=1,$L$5,""),"",IF(M23=1,$M$5,""), " en el filtro  ", IF(N23=1,$N$3,"Sin Exportar Excel"),)</f>
        <v xml:space="preserve"> Validar funcionalidad  Canales  Modificar Sin Valores en el filtro  Sin Exportar Excel</v>
      </c>
      <c r="CL23" s="357"/>
      <c r="CM23" s="357"/>
    </row>
    <row r="24" spans="1:91" s="188" customFormat="1" ht="15" customHeight="1" x14ac:dyDescent="0.25">
      <c r="A24" s="70"/>
      <c r="B24" s="43"/>
      <c r="C24" s="63"/>
      <c r="D24" s="44"/>
      <c r="E24" s="44"/>
      <c r="F24" s="44"/>
      <c r="G24" s="191"/>
      <c r="H24" s="191"/>
      <c r="I24" s="63"/>
      <c r="J24" s="44"/>
      <c r="K24" s="44">
        <v>1</v>
      </c>
      <c r="L24" s="44">
        <v>1</v>
      </c>
      <c r="M24" s="191"/>
      <c r="N24" s="191">
        <v>1</v>
      </c>
      <c r="O24" s="63"/>
      <c r="P24" s="44"/>
      <c r="Q24" s="179"/>
      <c r="R24" s="179"/>
      <c r="S24" s="191"/>
      <c r="T24" s="174"/>
      <c r="U24" s="63"/>
      <c r="V24" s="44"/>
      <c r="W24" s="179"/>
      <c r="X24" s="179"/>
      <c r="Y24" s="191"/>
      <c r="Z24" s="191"/>
      <c r="AA24" s="395"/>
      <c r="AB24" s="63"/>
      <c r="AC24" s="44"/>
      <c r="AD24" s="179"/>
      <c r="AE24" s="179"/>
      <c r="AF24" s="191"/>
      <c r="AG24" s="395"/>
      <c r="AH24" s="63"/>
      <c r="AI24" s="44"/>
      <c r="AJ24" s="179"/>
      <c r="AK24" s="179"/>
      <c r="AL24" s="191"/>
      <c r="AM24" s="395"/>
      <c r="AN24" s="63"/>
      <c r="AO24" s="44"/>
      <c r="AP24" s="179"/>
      <c r="AQ24" s="179"/>
      <c r="AR24" s="191"/>
      <c r="AS24" s="395"/>
      <c r="AT24" s="63"/>
      <c r="AU24" s="44"/>
      <c r="AV24" s="179"/>
      <c r="AW24" s="179"/>
      <c r="AX24" s="191"/>
      <c r="AY24" s="395"/>
      <c r="AZ24" s="63"/>
      <c r="BA24" s="44"/>
      <c r="BB24" s="179"/>
      <c r="BC24" s="179"/>
      <c r="BD24" s="191"/>
      <c r="BE24" s="174"/>
      <c r="BF24" s="395"/>
      <c r="BG24" s="63"/>
      <c r="BH24" s="44"/>
      <c r="BI24" s="179"/>
      <c r="BJ24" s="179"/>
      <c r="BK24" s="179"/>
      <c r="BL24" s="191"/>
      <c r="BM24" s="395"/>
      <c r="BN24" s="63"/>
      <c r="BO24" s="44"/>
      <c r="BP24" s="179"/>
      <c r="BQ24" s="179"/>
      <c r="BR24" s="179"/>
      <c r="BS24" s="191"/>
      <c r="BT24" s="395"/>
      <c r="BU24" s="63"/>
      <c r="BV24" s="44"/>
      <c r="BW24" s="179"/>
      <c r="BX24" s="179"/>
      <c r="BY24" s="191"/>
      <c r="BZ24" s="174"/>
      <c r="CA24" s="395"/>
      <c r="CB24" s="63"/>
      <c r="CC24" s="44"/>
      <c r="CD24" s="179"/>
      <c r="CE24" s="179"/>
      <c r="CF24" s="191"/>
      <c r="CG24" s="174"/>
      <c r="CH24" s="174"/>
      <c r="CI24" s="395"/>
      <c r="CJ24" s="356" t="s">
        <v>826</v>
      </c>
      <c r="CK24" s="477" t="str">
        <f>CONCATENATE(" Validar funcionalidad  Canales ",IF(I24=1,$I$4,"")," ",IF(J24=1,$J$4,""),"",IF(K24=1,$K$4,"")," ",IF(L24=1,$L$5,"")," en el filtro ",IF(M24=1,$M$5,""), " una vez confirmado  ", IF(N24=1,$N$3,"Sin Exportar Excel"),)</f>
        <v xml:space="preserve"> Validar funcionalidad  Canales  Eliminar Con Valores en el filtro  una vez confirmado  Exportar Excel </v>
      </c>
      <c r="CL24" s="357"/>
      <c r="CM24" s="357" t="s">
        <v>831</v>
      </c>
    </row>
    <row r="25" spans="1:91" s="188" customFormat="1" ht="15" customHeight="1" x14ac:dyDescent="0.25">
      <c r="A25" s="70"/>
      <c r="B25" s="43"/>
      <c r="C25" s="63"/>
      <c r="D25" s="44"/>
      <c r="E25" s="44"/>
      <c r="F25" s="44"/>
      <c r="G25" s="191"/>
      <c r="H25" s="191"/>
      <c r="I25" s="63"/>
      <c r="J25" s="44"/>
      <c r="K25" s="44">
        <v>1</v>
      </c>
      <c r="L25" s="44">
        <v>1</v>
      </c>
      <c r="M25" s="191"/>
      <c r="N25" s="191"/>
      <c r="O25" s="63"/>
      <c r="P25" s="44"/>
      <c r="Q25" s="179"/>
      <c r="R25" s="179"/>
      <c r="S25" s="191"/>
      <c r="T25" s="174"/>
      <c r="U25" s="63"/>
      <c r="V25" s="44"/>
      <c r="W25" s="179"/>
      <c r="X25" s="179"/>
      <c r="Y25" s="191"/>
      <c r="Z25" s="191"/>
      <c r="AA25" s="395"/>
      <c r="AB25" s="63"/>
      <c r="AC25" s="44"/>
      <c r="AD25" s="179"/>
      <c r="AE25" s="179"/>
      <c r="AF25" s="191"/>
      <c r="AG25" s="395"/>
      <c r="AH25" s="63"/>
      <c r="AI25" s="44"/>
      <c r="AJ25" s="179"/>
      <c r="AK25" s="179"/>
      <c r="AL25" s="191"/>
      <c r="AM25" s="395"/>
      <c r="AN25" s="63"/>
      <c r="AO25" s="44"/>
      <c r="AP25" s="179"/>
      <c r="AQ25" s="179"/>
      <c r="AR25" s="191"/>
      <c r="AS25" s="395"/>
      <c r="AT25" s="63"/>
      <c r="AU25" s="44"/>
      <c r="AV25" s="179"/>
      <c r="AW25" s="179"/>
      <c r="AX25" s="191"/>
      <c r="AY25" s="395"/>
      <c r="AZ25" s="63"/>
      <c r="BA25" s="44"/>
      <c r="BB25" s="179"/>
      <c r="BC25" s="179"/>
      <c r="BD25" s="191"/>
      <c r="BE25" s="174"/>
      <c r="BF25" s="395"/>
      <c r="BG25" s="63"/>
      <c r="BH25" s="44"/>
      <c r="BI25" s="179"/>
      <c r="BJ25" s="179"/>
      <c r="BK25" s="179"/>
      <c r="BL25" s="191"/>
      <c r="BM25" s="395"/>
      <c r="BN25" s="63"/>
      <c r="BO25" s="44"/>
      <c r="BP25" s="179"/>
      <c r="BQ25" s="179"/>
      <c r="BR25" s="179"/>
      <c r="BS25" s="191"/>
      <c r="BT25" s="395"/>
      <c r="BU25" s="63"/>
      <c r="BV25" s="44"/>
      <c r="BW25" s="179"/>
      <c r="BX25" s="179"/>
      <c r="BY25" s="191"/>
      <c r="BZ25" s="174"/>
      <c r="CA25" s="395"/>
      <c r="CB25" s="63"/>
      <c r="CC25" s="44"/>
      <c r="CD25" s="179"/>
      <c r="CE25" s="179"/>
      <c r="CF25" s="191"/>
      <c r="CG25" s="174"/>
      <c r="CH25" s="174"/>
      <c r="CI25" s="395"/>
      <c r="CJ25" s="356" t="s">
        <v>1409</v>
      </c>
      <c r="CK25" s="477" t="str">
        <f>CONCATENATE(" Validar funcionalidad  Canales ",IF(I25=1,$I$4,"")," ",IF(J25=1,$J$4,""),"",IF(K25=1,$K$4,"")," ",IF(L25=1,$L$5,"")," en el filtro ",IF(M25=1,$M$5,""), " ", IF(N25=1,$N$3,"Sin Exportar Excel"),)</f>
        <v xml:space="preserve"> Validar funcionalidad  Canales  Eliminar Con Valores en el filtro  Sin Exportar Excel</v>
      </c>
      <c r="CL25" s="357"/>
      <c r="CM25" s="357"/>
    </row>
    <row r="26" spans="1:91" s="188" customFormat="1" x14ac:dyDescent="0.25">
      <c r="A26" s="70"/>
      <c r="B26" s="43"/>
      <c r="C26" s="452"/>
      <c r="D26" s="375"/>
      <c r="E26" s="375"/>
      <c r="F26" s="375"/>
      <c r="G26" s="376"/>
      <c r="H26" s="376"/>
      <c r="I26" s="452"/>
      <c r="J26" s="375"/>
      <c r="K26" s="375">
        <v>1</v>
      </c>
      <c r="L26" s="375"/>
      <c r="M26" s="376">
        <v>1</v>
      </c>
      <c r="N26" s="376"/>
      <c r="O26" s="452"/>
      <c r="P26" s="375"/>
      <c r="Q26" s="513"/>
      <c r="R26" s="513"/>
      <c r="S26" s="376"/>
      <c r="T26" s="458"/>
      <c r="U26" s="452"/>
      <c r="V26" s="375"/>
      <c r="W26" s="513"/>
      <c r="X26" s="513"/>
      <c r="Y26" s="376"/>
      <c r="Z26" s="376"/>
      <c r="AA26" s="511"/>
      <c r="AB26" s="452"/>
      <c r="AC26" s="375"/>
      <c r="AD26" s="513"/>
      <c r="AE26" s="513"/>
      <c r="AF26" s="376"/>
      <c r="AG26" s="511"/>
      <c r="AH26" s="452"/>
      <c r="AI26" s="375"/>
      <c r="AJ26" s="513"/>
      <c r="AK26" s="513"/>
      <c r="AL26" s="376"/>
      <c r="AM26" s="511"/>
      <c r="AN26" s="452"/>
      <c r="AO26" s="375"/>
      <c r="AP26" s="513"/>
      <c r="AQ26" s="513"/>
      <c r="AR26" s="376"/>
      <c r="AS26" s="511"/>
      <c r="AT26" s="452"/>
      <c r="AU26" s="375"/>
      <c r="AV26" s="513"/>
      <c r="AW26" s="513"/>
      <c r="AX26" s="376"/>
      <c r="AY26" s="511"/>
      <c r="AZ26" s="452"/>
      <c r="BA26" s="375"/>
      <c r="BB26" s="513"/>
      <c r="BC26" s="513"/>
      <c r="BD26" s="376"/>
      <c r="BE26" s="458"/>
      <c r="BF26" s="511"/>
      <c r="BG26" s="452"/>
      <c r="BH26" s="375"/>
      <c r="BI26" s="513"/>
      <c r="BJ26" s="513"/>
      <c r="BK26" s="513"/>
      <c r="BL26" s="376"/>
      <c r="BM26" s="511"/>
      <c r="BN26" s="452"/>
      <c r="BO26" s="375"/>
      <c r="BP26" s="513"/>
      <c r="BQ26" s="513"/>
      <c r="BR26" s="513"/>
      <c r="BS26" s="376"/>
      <c r="BT26" s="511"/>
      <c r="BU26" s="452"/>
      <c r="BV26" s="375"/>
      <c r="BW26" s="513"/>
      <c r="BX26" s="513"/>
      <c r="BY26" s="376"/>
      <c r="BZ26" s="458"/>
      <c r="CA26" s="511"/>
      <c r="CB26" s="452"/>
      <c r="CC26" s="375"/>
      <c r="CD26" s="513"/>
      <c r="CE26" s="513"/>
      <c r="CF26" s="376"/>
      <c r="CG26" s="458"/>
      <c r="CH26" s="458"/>
      <c r="CI26" s="511"/>
      <c r="CJ26" s="356" t="s">
        <v>1410</v>
      </c>
      <c r="CK26" s="477" t="str">
        <f>CONCATENATE(" Validar funcionalidad  Canales ",IF(I26=1,$I$4,"")," ",IF(J26=1,$J$4,""),"",IF(K26=1,$K$4,"")," ",IF(L26=1,$L$5,""),"",IF(M26=1,$M$5,""), " ", IF(N26=1,$N$3,"Sin Exportar Excel"),)</f>
        <v xml:space="preserve"> Validar funcionalidad  Canales  Eliminar Sin Valores Sin Exportar Excel</v>
      </c>
      <c r="CL26" s="357"/>
      <c r="CM26" s="357" t="s">
        <v>830</v>
      </c>
    </row>
    <row r="27" spans="1:91" s="188" customFormat="1" ht="15.75" thickBot="1" x14ac:dyDescent="0.3">
      <c r="A27" s="70"/>
      <c r="B27" s="43"/>
      <c r="C27" s="579"/>
      <c r="D27" s="82"/>
      <c r="E27" s="82"/>
      <c r="F27" s="82"/>
      <c r="G27" s="80"/>
      <c r="H27" s="580"/>
      <c r="I27" s="579"/>
      <c r="J27" s="82"/>
      <c r="K27" s="82"/>
      <c r="L27" s="82"/>
      <c r="M27" s="80"/>
      <c r="N27" s="580">
        <v>1</v>
      </c>
      <c r="O27" s="579"/>
      <c r="P27" s="82"/>
      <c r="Q27" s="581"/>
      <c r="R27" s="581"/>
      <c r="S27" s="80"/>
      <c r="T27" s="582"/>
      <c r="U27" s="579"/>
      <c r="V27" s="82"/>
      <c r="W27" s="581"/>
      <c r="X27" s="581"/>
      <c r="Y27" s="80"/>
      <c r="Z27" s="80"/>
      <c r="AA27" s="580"/>
      <c r="AB27" s="579"/>
      <c r="AC27" s="82"/>
      <c r="AD27" s="581"/>
      <c r="AE27" s="581"/>
      <c r="AF27" s="80"/>
      <c r="AG27" s="580"/>
      <c r="AH27" s="579"/>
      <c r="AI27" s="82"/>
      <c r="AJ27" s="581"/>
      <c r="AK27" s="581"/>
      <c r="AL27" s="80"/>
      <c r="AM27" s="580"/>
      <c r="AN27" s="579"/>
      <c r="AO27" s="82"/>
      <c r="AP27" s="581"/>
      <c r="AQ27" s="581"/>
      <c r="AR27" s="80"/>
      <c r="AS27" s="580"/>
      <c r="AT27" s="579"/>
      <c r="AU27" s="82"/>
      <c r="AV27" s="581"/>
      <c r="AW27" s="581"/>
      <c r="AX27" s="80"/>
      <c r="AY27" s="580"/>
      <c r="AZ27" s="579"/>
      <c r="BA27" s="82"/>
      <c r="BB27" s="581"/>
      <c r="BC27" s="581"/>
      <c r="BD27" s="80"/>
      <c r="BE27" s="582"/>
      <c r="BF27" s="580"/>
      <c r="BG27" s="579"/>
      <c r="BH27" s="82"/>
      <c r="BI27" s="581"/>
      <c r="BJ27" s="581"/>
      <c r="BK27" s="581"/>
      <c r="BL27" s="80"/>
      <c r="BM27" s="580"/>
      <c r="BN27" s="579"/>
      <c r="BO27" s="82"/>
      <c r="BP27" s="581"/>
      <c r="BQ27" s="581"/>
      <c r="BR27" s="581"/>
      <c r="BS27" s="80"/>
      <c r="BT27" s="580"/>
      <c r="BU27" s="579"/>
      <c r="BV27" s="82"/>
      <c r="BW27" s="581"/>
      <c r="BX27" s="581"/>
      <c r="BY27" s="80"/>
      <c r="BZ27" s="582"/>
      <c r="CA27" s="580"/>
      <c r="CB27" s="579"/>
      <c r="CC27" s="82"/>
      <c r="CD27" s="581"/>
      <c r="CE27" s="581"/>
      <c r="CF27" s="80"/>
      <c r="CG27" s="582"/>
      <c r="CH27" s="582"/>
      <c r="CI27" s="580"/>
      <c r="CJ27" s="356" t="s">
        <v>1411</v>
      </c>
      <c r="CK27" s="477" t="str">
        <f t="shared" ref="CK27" si="0">CONCATENATE(" Validar funcionalidad  Canales ",IF(I27=1,$I$4,"")," ",IF(J27=1,$J$4,""),"",IF(K27=1,$K$4,"")," ",IF(L27=1,$L$5,""),"",IF(M27=1,$M$5,""), " ", IF(N27=1,$N$3,"Sin Exportar Excel"),)</f>
        <v xml:space="preserve"> Validar funcionalidad  Canales    Exportar Excel </v>
      </c>
      <c r="CL27" s="357"/>
      <c r="CM27" s="357" t="s">
        <v>893</v>
      </c>
    </row>
    <row r="28" spans="1:91" s="188" customFormat="1" ht="15.75" thickTop="1" x14ac:dyDescent="0.25">
      <c r="A28" s="70"/>
      <c r="B28" s="43"/>
      <c r="C28" s="184"/>
      <c r="D28" s="75"/>
      <c r="E28" s="75"/>
      <c r="F28" s="75"/>
      <c r="G28" s="73"/>
      <c r="H28" s="394"/>
      <c r="I28" s="184">
        <v>1</v>
      </c>
      <c r="J28" s="75"/>
      <c r="K28" s="75"/>
      <c r="L28" s="75">
        <v>1</v>
      </c>
      <c r="M28" s="73"/>
      <c r="N28" s="394"/>
      <c r="O28" s="184"/>
      <c r="P28" s="75"/>
      <c r="Q28" s="578"/>
      <c r="R28" s="578"/>
      <c r="S28" s="73"/>
      <c r="T28" s="173"/>
      <c r="U28" s="184"/>
      <c r="V28" s="75"/>
      <c r="W28" s="578"/>
      <c r="X28" s="578"/>
      <c r="Y28" s="73"/>
      <c r="Z28" s="73"/>
      <c r="AA28" s="394"/>
      <c r="AB28" s="184"/>
      <c r="AC28" s="75"/>
      <c r="AD28" s="578"/>
      <c r="AE28" s="578"/>
      <c r="AF28" s="73"/>
      <c r="AG28" s="394"/>
      <c r="AH28" s="184"/>
      <c r="AI28" s="75"/>
      <c r="AJ28" s="578"/>
      <c r="AK28" s="578"/>
      <c r="AL28" s="73"/>
      <c r="AM28" s="394"/>
      <c r="AN28" s="184"/>
      <c r="AO28" s="75"/>
      <c r="AP28" s="578"/>
      <c r="AQ28" s="578"/>
      <c r="AR28" s="73"/>
      <c r="AS28" s="394"/>
      <c r="AT28" s="184"/>
      <c r="AU28" s="75"/>
      <c r="AV28" s="578"/>
      <c r="AW28" s="578"/>
      <c r="AX28" s="73"/>
      <c r="AY28" s="394"/>
      <c r="AZ28" s="184"/>
      <c r="BA28" s="75"/>
      <c r="BB28" s="578"/>
      <c r="BC28" s="578"/>
      <c r="BD28" s="73"/>
      <c r="BE28" s="173"/>
      <c r="BF28" s="394"/>
      <c r="BG28" s="184"/>
      <c r="BH28" s="75"/>
      <c r="BI28" s="578"/>
      <c r="BJ28" s="578"/>
      <c r="BK28" s="578"/>
      <c r="BL28" s="73"/>
      <c r="BM28" s="394"/>
      <c r="BN28" s="184"/>
      <c r="BO28" s="75"/>
      <c r="BP28" s="578"/>
      <c r="BQ28" s="578"/>
      <c r="BR28" s="578"/>
      <c r="BS28" s="73"/>
      <c r="BT28" s="394"/>
      <c r="BU28" s="184"/>
      <c r="BV28" s="75"/>
      <c r="BW28" s="578"/>
      <c r="BX28" s="578"/>
      <c r="BY28" s="73"/>
      <c r="BZ28" s="173"/>
      <c r="CA28" s="394"/>
      <c r="CB28" s="184"/>
      <c r="CC28" s="75"/>
      <c r="CD28" s="578"/>
      <c r="CE28" s="578"/>
      <c r="CF28" s="73"/>
      <c r="CG28" s="173"/>
      <c r="CH28" s="173"/>
      <c r="CI28" s="394"/>
      <c r="CJ28" s="356" t="s">
        <v>896</v>
      </c>
      <c r="CK28" s="356"/>
      <c r="CL28" s="357"/>
      <c r="CM28" s="357" t="s">
        <v>893</v>
      </c>
    </row>
    <row r="29" spans="1:91" s="188" customFormat="1" x14ac:dyDescent="0.25">
      <c r="A29" s="70"/>
      <c r="B29" s="43"/>
      <c r="C29" s="184"/>
      <c r="D29" s="75"/>
      <c r="E29" s="75"/>
      <c r="F29" s="75"/>
      <c r="G29" s="73"/>
      <c r="H29" s="394"/>
      <c r="I29" s="184">
        <v>1</v>
      </c>
      <c r="J29" s="75"/>
      <c r="K29" s="75"/>
      <c r="L29" s="75"/>
      <c r="M29" s="73">
        <v>1</v>
      </c>
      <c r="N29" s="394"/>
      <c r="O29" s="184"/>
      <c r="P29" s="75"/>
      <c r="Q29" s="578"/>
      <c r="R29" s="578"/>
      <c r="S29" s="73"/>
      <c r="T29" s="173"/>
      <c r="U29" s="184"/>
      <c r="V29" s="75"/>
      <c r="W29" s="578"/>
      <c r="X29" s="578"/>
      <c r="Y29" s="73"/>
      <c r="Z29" s="73"/>
      <c r="AA29" s="474"/>
      <c r="AB29" s="184"/>
      <c r="AC29" s="75"/>
      <c r="AD29" s="578"/>
      <c r="AE29" s="578"/>
      <c r="AF29" s="73"/>
      <c r="AG29" s="394"/>
      <c r="AH29" s="184"/>
      <c r="AI29" s="75"/>
      <c r="AJ29" s="578"/>
      <c r="AK29" s="578"/>
      <c r="AL29" s="73"/>
      <c r="AM29" s="394"/>
      <c r="AN29" s="184"/>
      <c r="AO29" s="75"/>
      <c r="AP29" s="578"/>
      <c r="AQ29" s="578"/>
      <c r="AR29" s="73"/>
      <c r="AS29" s="394"/>
      <c r="AT29" s="184"/>
      <c r="AU29" s="75"/>
      <c r="AV29" s="578"/>
      <c r="AW29" s="578"/>
      <c r="AX29" s="73"/>
      <c r="AY29" s="394"/>
      <c r="AZ29" s="184"/>
      <c r="BA29" s="75"/>
      <c r="BB29" s="578"/>
      <c r="BC29" s="578"/>
      <c r="BD29" s="73"/>
      <c r="BE29" s="173"/>
      <c r="BF29" s="394"/>
      <c r="BG29" s="184"/>
      <c r="BH29" s="75"/>
      <c r="BI29" s="578"/>
      <c r="BJ29" s="578"/>
      <c r="BK29" s="578"/>
      <c r="BL29" s="73"/>
      <c r="BM29" s="394"/>
      <c r="BN29" s="184"/>
      <c r="BO29" s="75"/>
      <c r="BP29" s="578"/>
      <c r="BQ29" s="578"/>
      <c r="BR29" s="578"/>
      <c r="BS29" s="73"/>
      <c r="BT29" s="394"/>
      <c r="BU29" s="184"/>
      <c r="BV29" s="75"/>
      <c r="BW29" s="578"/>
      <c r="BX29" s="578"/>
      <c r="BY29" s="73"/>
      <c r="BZ29" s="173"/>
      <c r="CA29" s="394"/>
      <c r="CB29" s="184"/>
      <c r="CC29" s="75"/>
      <c r="CD29" s="578"/>
      <c r="CE29" s="578"/>
      <c r="CF29" s="73"/>
      <c r="CG29" s="173"/>
      <c r="CH29" s="173"/>
      <c r="CI29" s="394"/>
      <c r="CJ29" s="356" t="s">
        <v>1412</v>
      </c>
      <c r="CK29" s="356"/>
      <c r="CL29" s="357"/>
      <c r="CM29" s="357"/>
    </row>
    <row r="30" spans="1:91" s="188" customFormat="1" x14ac:dyDescent="0.25">
      <c r="A30" s="70"/>
      <c r="B30" s="43"/>
      <c r="C30" s="63"/>
      <c r="D30" s="44"/>
      <c r="E30" s="44"/>
      <c r="F30" s="44"/>
      <c r="G30" s="191"/>
      <c r="H30" s="395"/>
      <c r="I30" s="63"/>
      <c r="J30" s="44">
        <v>1</v>
      </c>
      <c r="K30" s="44"/>
      <c r="L30" s="44">
        <v>1</v>
      </c>
      <c r="M30" s="191"/>
      <c r="N30" s="395"/>
      <c r="O30" s="63"/>
      <c r="P30" s="44"/>
      <c r="Q30" s="179"/>
      <c r="R30" s="179"/>
      <c r="S30" s="191"/>
      <c r="T30" s="174"/>
      <c r="U30" s="63"/>
      <c r="V30" s="44"/>
      <c r="W30" s="179"/>
      <c r="X30" s="179"/>
      <c r="Y30" s="191"/>
      <c r="Z30" s="191"/>
      <c r="AA30" s="511"/>
      <c r="AB30" s="63"/>
      <c r="AC30" s="44"/>
      <c r="AD30" s="179"/>
      <c r="AE30" s="179"/>
      <c r="AF30" s="191"/>
      <c r="AG30" s="395"/>
      <c r="AH30" s="63"/>
      <c r="AI30" s="44"/>
      <c r="AJ30" s="179"/>
      <c r="AK30" s="179"/>
      <c r="AL30" s="191"/>
      <c r="AM30" s="395"/>
      <c r="AN30" s="63"/>
      <c r="AO30" s="44"/>
      <c r="AP30" s="179"/>
      <c r="AQ30" s="179"/>
      <c r="AR30" s="191"/>
      <c r="AS30" s="395"/>
      <c r="AT30" s="63"/>
      <c r="AU30" s="44"/>
      <c r="AV30" s="179"/>
      <c r="AW30" s="179"/>
      <c r="AX30" s="191"/>
      <c r="AY30" s="395"/>
      <c r="AZ30" s="63"/>
      <c r="BA30" s="44"/>
      <c r="BB30" s="179"/>
      <c r="BC30" s="179"/>
      <c r="BD30" s="191"/>
      <c r="BE30" s="174"/>
      <c r="BF30" s="395"/>
      <c r="BG30" s="63"/>
      <c r="BH30" s="44"/>
      <c r="BI30" s="179"/>
      <c r="BJ30" s="179"/>
      <c r="BK30" s="179"/>
      <c r="BL30" s="191"/>
      <c r="BM30" s="395"/>
      <c r="BN30" s="63"/>
      <c r="BO30" s="44"/>
      <c r="BP30" s="179"/>
      <c r="BQ30" s="179"/>
      <c r="BR30" s="179"/>
      <c r="BS30" s="191"/>
      <c r="BT30" s="395"/>
      <c r="BU30" s="63"/>
      <c r="BV30" s="44"/>
      <c r="BW30" s="179"/>
      <c r="BX30" s="179"/>
      <c r="BY30" s="191"/>
      <c r="BZ30" s="174"/>
      <c r="CA30" s="395"/>
      <c r="CB30" s="63"/>
      <c r="CC30" s="44"/>
      <c r="CD30" s="179"/>
      <c r="CE30" s="179"/>
      <c r="CF30" s="191"/>
      <c r="CG30" s="174"/>
      <c r="CH30" s="174"/>
      <c r="CI30" s="395"/>
      <c r="CJ30" s="356" t="s">
        <v>897</v>
      </c>
      <c r="CK30" s="356"/>
      <c r="CL30" s="357"/>
      <c r="CM30" s="357" t="s">
        <v>894</v>
      </c>
    </row>
    <row r="31" spans="1:91" s="188" customFormat="1" ht="15" customHeight="1" thickBot="1" x14ac:dyDescent="0.3">
      <c r="A31" s="70"/>
      <c r="B31" s="43"/>
      <c r="C31" s="462"/>
      <c r="D31" s="420"/>
      <c r="E31" s="512"/>
      <c r="F31" s="512"/>
      <c r="G31" s="422"/>
      <c r="H31" s="464"/>
      <c r="I31" s="462"/>
      <c r="J31" s="420"/>
      <c r="K31" s="512">
        <v>1</v>
      </c>
      <c r="L31" s="512">
        <v>1</v>
      </c>
      <c r="M31" s="422"/>
      <c r="N31" s="464"/>
      <c r="O31" s="462"/>
      <c r="P31" s="420"/>
      <c r="Q31" s="583"/>
      <c r="R31" s="583"/>
      <c r="S31" s="422"/>
      <c r="T31" s="584"/>
      <c r="U31" s="462"/>
      <c r="V31" s="420"/>
      <c r="W31" s="583"/>
      <c r="X31" s="583"/>
      <c r="Y31" s="422"/>
      <c r="Z31" s="422"/>
      <c r="AA31" s="476"/>
      <c r="AB31" s="462"/>
      <c r="AC31" s="420"/>
      <c r="AD31" s="583"/>
      <c r="AE31" s="583"/>
      <c r="AF31" s="422"/>
      <c r="AG31" s="464"/>
      <c r="AH31" s="462"/>
      <c r="AI31" s="420"/>
      <c r="AJ31" s="583"/>
      <c r="AK31" s="583"/>
      <c r="AL31" s="422"/>
      <c r="AM31" s="464"/>
      <c r="AN31" s="462"/>
      <c r="AO31" s="420"/>
      <c r="AP31" s="583"/>
      <c r="AQ31" s="583"/>
      <c r="AR31" s="422"/>
      <c r="AS31" s="464"/>
      <c r="AT31" s="462"/>
      <c r="AU31" s="420"/>
      <c r="AV31" s="583"/>
      <c r="AW31" s="583"/>
      <c r="AX31" s="422"/>
      <c r="AY31" s="464"/>
      <c r="AZ31" s="462"/>
      <c r="BA31" s="420"/>
      <c r="BB31" s="583"/>
      <c r="BC31" s="583"/>
      <c r="BD31" s="422"/>
      <c r="BE31" s="584"/>
      <c r="BF31" s="464"/>
      <c r="BG31" s="462"/>
      <c r="BH31" s="420"/>
      <c r="BI31" s="583"/>
      <c r="BJ31" s="583"/>
      <c r="BK31" s="583"/>
      <c r="BL31" s="422"/>
      <c r="BM31" s="464"/>
      <c r="BN31" s="462"/>
      <c r="BO31" s="420"/>
      <c r="BP31" s="583"/>
      <c r="BQ31" s="583"/>
      <c r="BR31" s="583"/>
      <c r="BS31" s="422"/>
      <c r="BT31" s="464"/>
      <c r="BU31" s="462"/>
      <c r="BV31" s="420"/>
      <c r="BW31" s="583"/>
      <c r="BX31" s="583"/>
      <c r="BY31" s="422"/>
      <c r="BZ31" s="584"/>
      <c r="CA31" s="464"/>
      <c r="CB31" s="462"/>
      <c r="CC31" s="420"/>
      <c r="CD31" s="583"/>
      <c r="CE31" s="583"/>
      <c r="CF31" s="422"/>
      <c r="CG31" s="584"/>
      <c r="CH31" s="584"/>
      <c r="CI31" s="464"/>
      <c r="CJ31" s="356" t="s">
        <v>898</v>
      </c>
      <c r="CK31" s="356"/>
      <c r="CL31" s="357"/>
      <c r="CM31" s="357" t="s">
        <v>895</v>
      </c>
    </row>
    <row r="32" spans="1:91" s="188" customFormat="1" ht="15" customHeight="1" thickTop="1" x14ac:dyDescent="0.25">
      <c r="A32" s="70"/>
      <c r="B32" s="43"/>
      <c r="C32" s="184"/>
      <c r="D32" s="75"/>
      <c r="E32" s="578"/>
      <c r="F32" s="75"/>
      <c r="G32" s="73"/>
      <c r="H32" s="73"/>
      <c r="I32" s="184"/>
      <c r="J32" s="75"/>
      <c r="K32" s="578"/>
      <c r="L32" s="578"/>
      <c r="M32" s="73"/>
      <c r="N32" s="173"/>
      <c r="O32" s="184">
        <v>1</v>
      </c>
      <c r="P32" s="75"/>
      <c r="Q32" s="578"/>
      <c r="R32" s="75">
        <v>1</v>
      </c>
      <c r="S32" s="73"/>
      <c r="T32" s="73">
        <v>1</v>
      </c>
      <c r="U32" s="184"/>
      <c r="V32" s="75"/>
      <c r="W32" s="578"/>
      <c r="X32" s="578"/>
      <c r="Y32" s="73"/>
      <c r="Z32" s="73"/>
      <c r="AA32" s="394"/>
      <c r="AB32" s="184"/>
      <c r="AC32" s="75"/>
      <c r="AD32" s="578"/>
      <c r="AE32" s="578"/>
      <c r="AF32" s="73"/>
      <c r="AG32" s="394"/>
      <c r="AH32" s="184"/>
      <c r="AI32" s="75"/>
      <c r="AJ32" s="578"/>
      <c r="AK32" s="578"/>
      <c r="AL32" s="73"/>
      <c r="AM32" s="394"/>
      <c r="AN32" s="184"/>
      <c r="AO32" s="75"/>
      <c r="AP32" s="578"/>
      <c r="AQ32" s="578"/>
      <c r="AR32" s="73"/>
      <c r="AS32" s="394"/>
      <c r="AT32" s="184"/>
      <c r="AU32" s="75"/>
      <c r="AV32" s="578"/>
      <c r="AW32" s="578"/>
      <c r="AX32" s="73"/>
      <c r="AY32" s="394"/>
      <c r="AZ32" s="184"/>
      <c r="BA32" s="75"/>
      <c r="BB32" s="578"/>
      <c r="BC32" s="578"/>
      <c r="BD32" s="73"/>
      <c r="BE32" s="173"/>
      <c r="BF32" s="394"/>
      <c r="BG32" s="184"/>
      <c r="BH32" s="75"/>
      <c r="BI32" s="578"/>
      <c r="BJ32" s="578"/>
      <c r="BK32" s="578"/>
      <c r="BL32" s="73"/>
      <c r="BM32" s="394"/>
      <c r="BN32" s="184"/>
      <c r="BO32" s="75"/>
      <c r="BP32" s="578"/>
      <c r="BQ32" s="578"/>
      <c r="BR32" s="578"/>
      <c r="BS32" s="73"/>
      <c r="BT32" s="394"/>
      <c r="BU32" s="184"/>
      <c r="BV32" s="75"/>
      <c r="BW32" s="578"/>
      <c r="BX32" s="578"/>
      <c r="BY32" s="73"/>
      <c r="BZ32" s="173"/>
      <c r="CA32" s="394"/>
      <c r="CB32" s="184"/>
      <c r="CC32" s="75"/>
      <c r="CD32" s="578"/>
      <c r="CE32" s="578"/>
      <c r="CF32" s="73"/>
      <c r="CG32" s="173"/>
      <c r="CH32" s="173"/>
      <c r="CI32" s="394"/>
      <c r="CJ32" s="356" t="s">
        <v>1413</v>
      </c>
      <c r="CK32" s="477" t="str">
        <f>CONCATENATE(" Validar funcionalidad  Actividad Económica ",IF(O32=1,$O$4,"")," ",IF(P32=1,$P$4,""),"",IF(Q32=1,$Q$4,"")," ",IF(R32=1,$R$5,"")," en el filtro ",IF(S32=1,$S$5,""), " en el filtro una vez confirmado ", IF(T32=1,$T$3,"Sin Exportar Excel"),)</f>
        <v xml:space="preserve"> Validar funcionalidad  Actividad Económica Agregar  Con Valores en el filtro  en el filtro una vez confirmado Exportar Excel </v>
      </c>
      <c r="CL32" s="357"/>
      <c r="CM32" s="357" t="s">
        <v>829</v>
      </c>
    </row>
    <row r="33" spans="1:91" s="188" customFormat="1" ht="15" customHeight="1" x14ac:dyDescent="0.25">
      <c r="A33" s="70"/>
      <c r="B33" s="43"/>
      <c r="C33" s="63"/>
      <c r="D33" s="44"/>
      <c r="E33" s="179"/>
      <c r="F33" s="44"/>
      <c r="G33" s="191"/>
      <c r="H33" s="191"/>
      <c r="I33" s="63"/>
      <c r="J33" s="44"/>
      <c r="K33" s="179"/>
      <c r="L33" s="179"/>
      <c r="M33" s="191"/>
      <c r="N33" s="174"/>
      <c r="O33" s="63">
        <v>1</v>
      </c>
      <c r="P33" s="44"/>
      <c r="Q33" s="179"/>
      <c r="R33" s="44">
        <v>1</v>
      </c>
      <c r="S33" s="191"/>
      <c r="T33" s="191"/>
      <c r="U33" s="63"/>
      <c r="V33" s="44"/>
      <c r="W33" s="179"/>
      <c r="X33" s="179"/>
      <c r="Y33" s="191"/>
      <c r="Z33" s="191"/>
      <c r="AA33" s="395"/>
      <c r="AB33" s="63"/>
      <c r="AC33" s="44"/>
      <c r="AD33" s="179"/>
      <c r="AE33" s="179"/>
      <c r="AF33" s="191"/>
      <c r="AG33" s="395"/>
      <c r="AH33" s="63"/>
      <c r="AI33" s="44"/>
      <c r="AJ33" s="179"/>
      <c r="AK33" s="179"/>
      <c r="AL33" s="191"/>
      <c r="AM33" s="395"/>
      <c r="AN33" s="63"/>
      <c r="AO33" s="44"/>
      <c r="AP33" s="179"/>
      <c r="AQ33" s="179"/>
      <c r="AR33" s="191"/>
      <c r="AS33" s="395"/>
      <c r="AT33" s="63"/>
      <c r="AU33" s="44"/>
      <c r="AV33" s="179"/>
      <c r="AW33" s="179"/>
      <c r="AX33" s="191"/>
      <c r="AY33" s="395"/>
      <c r="AZ33" s="63"/>
      <c r="BA33" s="44"/>
      <c r="BB33" s="179"/>
      <c r="BC33" s="179"/>
      <c r="BD33" s="191"/>
      <c r="BE33" s="174"/>
      <c r="BF33" s="395"/>
      <c r="BG33" s="63"/>
      <c r="BH33" s="44"/>
      <c r="BI33" s="179"/>
      <c r="BJ33" s="179"/>
      <c r="BK33" s="179"/>
      <c r="BL33" s="191"/>
      <c r="BM33" s="395"/>
      <c r="BN33" s="63"/>
      <c r="BO33" s="44"/>
      <c r="BP33" s="179"/>
      <c r="BQ33" s="179"/>
      <c r="BR33" s="179"/>
      <c r="BS33" s="191"/>
      <c r="BT33" s="395"/>
      <c r="BU33" s="63"/>
      <c r="BV33" s="44"/>
      <c r="BW33" s="179"/>
      <c r="BX33" s="179"/>
      <c r="BY33" s="191"/>
      <c r="BZ33" s="174"/>
      <c r="CA33" s="395"/>
      <c r="CB33" s="63"/>
      <c r="CC33" s="44"/>
      <c r="CD33" s="179"/>
      <c r="CE33" s="179"/>
      <c r="CF33" s="191"/>
      <c r="CG33" s="174"/>
      <c r="CH33" s="174"/>
      <c r="CI33" s="395"/>
      <c r="CJ33" s="356" t="s">
        <v>1414</v>
      </c>
      <c r="CK33" s="477" t="str">
        <f>CONCATENATE(" Validar funcionalidad  Actividad Económica ",IF(O33=1,$O$4,"")," ",IF(P33=1,$P$4,""),"",IF(Q33=1,$Q$4,"")," ",IF(R33=1,$R$5,""),"",IF(S33=1,$S$5,""), " en el filtro ", IF(T33=1,$T$3,"Sin Exportar Excel"),)</f>
        <v xml:space="preserve"> Validar funcionalidad  Actividad Económica Agregar  Con Valores en el filtro Sin Exportar Excel</v>
      </c>
      <c r="CL33" s="357"/>
      <c r="CM33" s="357" t="s">
        <v>1402</v>
      </c>
    </row>
    <row r="34" spans="1:91" s="188" customFormat="1" ht="15" customHeight="1" x14ac:dyDescent="0.25">
      <c r="A34" s="70"/>
      <c r="B34" s="43"/>
      <c r="C34" s="63"/>
      <c r="D34" s="44"/>
      <c r="E34" s="179"/>
      <c r="F34" s="44"/>
      <c r="G34" s="191"/>
      <c r="H34" s="191"/>
      <c r="I34" s="63"/>
      <c r="J34" s="44"/>
      <c r="K34" s="179"/>
      <c r="L34" s="179"/>
      <c r="M34" s="191"/>
      <c r="N34" s="174"/>
      <c r="O34" s="63"/>
      <c r="P34" s="44">
        <v>1</v>
      </c>
      <c r="Q34" s="179"/>
      <c r="R34" s="44">
        <v>1</v>
      </c>
      <c r="S34" s="191"/>
      <c r="T34" s="191">
        <v>1</v>
      </c>
      <c r="U34" s="63"/>
      <c r="V34" s="44"/>
      <c r="W34" s="179"/>
      <c r="X34" s="179"/>
      <c r="Y34" s="191"/>
      <c r="Z34" s="191"/>
      <c r="AA34" s="395"/>
      <c r="AB34" s="63"/>
      <c r="AC34" s="44"/>
      <c r="AD34" s="179"/>
      <c r="AE34" s="179"/>
      <c r="AF34" s="191"/>
      <c r="AG34" s="395"/>
      <c r="AH34" s="63"/>
      <c r="AI34" s="44"/>
      <c r="AJ34" s="179"/>
      <c r="AK34" s="179"/>
      <c r="AL34" s="191"/>
      <c r="AM34" s="395"/>
      <c r="AN34" s="63"/>
      <c r="AO34" s="44"/>
      <c r="AP34" s="179"/>
      <c r="AQ34" s="179"/>
      <c r="AR34" s="191"/>
      <c r="AS34" s="395"/>
      <c r="AT34" s="63"/>
      <c r="AU34" s="44"/>
      <c r="AV34" s="179"/>
      <c r="AW34" s="179"/>
      <c r="AX34" s="191"/>
      <c r="AY34" s="395"/>
      <c r="AZ34" s="63"/>
      <c r="BA34" s="44"/>
      <c r="BB34" s="179"/>
      <c r="BC34" s="179"/>
      <c r="BD34" s="191"/>
      <c r="BE34" s="174"/>
      <c r="BF34" s="395"/>
      <c r="BG34" s="63"/>
      <c r="BH34" s="44"/>
      <c r="BI34" s="179"/>
      <c r="BJ34" s="179"/>
      <c r="BK34" s="179"/>
      <c r="BL34" s="191"/>
      <c r="BM34" s="395"/>
      <c r="BN34" s="63"/>
      <c r="BO34" s="44"/>
      <c r="BP34" s="179"/>
      <c r="BQ34" s="179"/>
      <c r="BR34" s="179"/>
      <c r="BS34" s="191"/>
      <c r="BT34" s="395"/>
      <c r="BU34" s="63"/>
      <c r="BV34" s="44"/>
      <c r="BW34" s="179"/>
      <c r="BX34" s="179"/>
      <c r="BY34" s="191"/>
      <c r="BZ34" s="174"/>
      <c r="CA34" s="395"/>
      <c r="CB34" s="63"/>
      <c r="CC34" s="44"/>
      <c r="CD34" s="179"/>
      <c r="CE34" s="179"/>
      <c r="CF34" s="191"/>
      <c r="CG34" s="174"/>
      <c r="CH34" s="174"/>
      <c r="CI34" s="395"/>
      <c r="CJ34" s="356" t="s">
        <v>901</v>
      </c>
      <c r="CK34" s="477" t="str">
        <f>CONCATENATE(" Validar funcionalidad  Actividad Económica ",IF(O34=1,$O$4,"")," ",IF(P34=1,$P$4,""),"",IF(Q34=1,$Q$4,"")," ",IF(R34=1,$R$5,""),"",IF(S34=1,$S$5,""), " en el filtro una vez confirmado ", IF(T34=1,$T$3,"Sin Exportar Excel"),)</f>
        <v xml:space="preserve"> Validar funcionalidad  Actividad Económica  Modificar Con Valores en el filtro una vez confirmado Exportar Excel </v>
      </c>
      <c r="CL34" s="357"/>
      <c r="CM34" s="357" t="s">
        <v>832</v>
      </c>
    </row>
    <row r="35" spans="1:91" s="188" customFormat="1" ht="15" customHeight="1" x14ac:dyDescent="0.25">
      <c r="A35" s="70"/>
      <c r="B35" s="43"/>
      <c r="C35" s="63"/>
      <c r="D35" s="44"/>
      <c r="E35" s="179"/>
      <c r="F35" s="44"/>
      <c r="G35" s="191"/>
      <c r="H35" s="191"/>
      <c r="I35" s="63"/>
      <c r="J35" s="44"/>
      <c r="K35" s="179"/>
      <c r="L35" s="179"/>
      <c r="M35" s="191"/>
      <c r="N35" s="174"/>
      <c r="O35" s="63"/>
      <c r="P35" s="44">
        <v>1</v>
      </c>
      <c r="Q35" s="179"/>
      <c r="R35" s="44">
        <v>1</v>
      </c>
      <c r="S35" s="191"/>
      <c r="T35" s="191"/>
      <c r="U35" s="63"/>
      <c r="V35" s="44"/>
      <c r="W35" s="179"/>
      <c r="X35" s="179"/>
      <c r="Y35" s="191"/>
      <c r="Z35" s="191"/>
      <c r="AA35" s="395"/>
      <c r="AB35" s="63"/>
      <c r="AC35" s="44"/>
      <c r="AD35" s="179"/>
      <c r="AE35" s="179"/>
      <c r="AF35" s="191"/>
      <c r="AG35" s="395"/>
      <c r="AH35" s="63"/>
      <c r="AI35" s="44"/>
      <c r="AJ35" s="179"/>
      <c r="AK35" s="179"/>
      <c r="AL35" s="191"/>
      <c r="AM35" s="395"/>
      <c r="AN35" s="63"/>
      <c r="AO35" s="44"/>
      <c r="AP35" s="179"/>
      <c r="AQ35" s="179"/>
      <c r="AR35" s="191"/>
      <c r="AS35" s="395"/>
      <c r="AT35" s="63"/>
      <c r="AU35" s="44"/>
      <c r="AV35" s="179"/>
      <c r="AW35" s="179"/>
      <c r="AX35" s="191"/>
      <c r="AY35" s="395"/>
      <c r="AZ35" s="63"/>
      <c r="BA35" s="44"/>
      <c r="BB35" s="179"/>
      <c r="BC35" s="179"/>
      <c r="BD35" s="191"/>
      <c r="BE35" s="174"/>
      <c r="BF35" s="395"/>
      <c r="BG35" s="63"/>
      <c r="BH35" s="44"/>
      <c r="BI35" s="179"/>
      <c r="BJ35" s="179"/>
      <c r="BK35" s="179"/>
      <c r="BL35" s="191"/>
      <c r="BM35" s="395"/>
      <c r="BN35" s="63"/>
      <c r="BO35" s="44"/>
      <c r="BP35" s="179"/>
      <c r="BQ35" s="179"/>
      <c r="BR35" s="179"/>
      <c r="BS35" s="191"/>
      <c r="BT35" s="395"/>
      <c r="BU35" s="63"/>
      <c r="BV35" s="44"/>
      <c r="BW35" s="179"/>
      <c r="BX35" s="179"/>
      <c r="BY35" s="191"/>
      <c r="BZ35" s="174"/>
      <c r="CA35" s="395"/>
      <c r="CB35" s="63"/>
      <c r="CC35" s="44"/>
      <c r="CD35" s="179"/>
      <c r="CE35" s="179"/>
      <c r="CF35" s="191"/>
      <c r="CG35" s="174"/>
      <c r="CH35" s="174"/>
      <c r="CI35" s="395"/>
      <c r="CJ35" s="356" t="s">
        <v>1415</v>
      </c>
      <c r="CK35" s="477" t="str">
        <f>CONCATENATE(" Validar funcionalidad  Actividad Económica ",IF(O35=1,$O$4,"")," ",IF(P35=1,$P$4,""),"",IF(Q35=1,$Q$4,"")," ",IF(R35=1,$R$5,""),"",IF(S35=1,$S$5,""), " en el filtro ", IF(T35=1,$T$3,"Sin Exportar Excel"),)</f>
        <v xml:space="preserve"> Validar funcionalidad  Actividad Económica  Modificar Con Valores en el filtro Sin Exportar Excel</v>
      </c>
      <c r="CL35" s="357"/>
      <c r="CM35" s="357"/>
    </row>
    <row r="36" spans="1:91" s="188" customFormat="1" ht="15" customHeight="1" x14ac:dyDescent="0.25">
      <c r="A36" s="70"/>
      <c r="B36" s="43"/>
      <c r="C36" s="63"/>
      <c r="D36" s="44"/>
      <c r="E36" s="179"/>
      <c r="F36" s="44"/>
      <c r="G36" s="191"/>
      <c r="H36" s="191"/>
      <c r="I36" s="63"/>
      <c r="J36" s="44"/>
      <c r="K36" s="179"/>
      <c r="L36" s="179"/>
      <c r="M36" s="191"/>
      <c r="N36" s="174"/>
      <c r="O36" s="63"/>
      <c r="P36" s="44">
        <v>1</v>
      </c>
      <c r="Q36" s="179"/>
      <c r="R36" s="44"/>
      <c r="S36" s="191">
        <v>1</v>
      </c>
      <c r="T36" s="191"/>
      <c r="U36" s="63"/>
      <c r="V36" s="44"/>
      <c r="W36" s="179"/>
      <c r="X36" s="179"/>
      <c r="Y36" s="191"/>
      <c r="Z36" s="191"/>
      <c r="AA36" s="395"/>
      <c r="AB36" s="63"/>
      <c r="AC36" s="44"/>
      <c r="AD36" s="179"/>
      <c r="AE36" s="179"/>
      <c r="AF36" s="191"/>
      <c r="AG36" s="395"/>
      <c r="AH36" s="63"/>
      <c r="AI36" s="44"/>
      <c r="AJ36" s="179"/>
      <c r="AK36" s="179"/>
      <c r="AL36" s="191"/>
      <c r="AM36" s="395"/>
      <c r="AN36" s="63"/>
      <c r="AO36" s="44"/>
      <c r="AP36" s="179"/>
      <c r="AQ36" s="179"/>
      <c r="AR36" s="191"/>
      <c r="AS36" s="395"/>
      <c r="AT36" s="63"/>
      <c r="AU36" s="44"/>
      <c r="AV36" s="179"/>
      <c r="AW36" s="179"/>
      <c r="AX36" s="191"/>
      <c r="AY36" s="395"/>
      <c r="AZ36" s="63"/>
      <c r="BA36" s="44"/>
      <c r="BB36" s="179"/>
      <c r="BC36" s="179"/>
      <c r="BD36" s="191"/>
      <c r="BE36" s="174"/>
      <c r="BF36" s="395"/>
      <c r="BG36" s="63"/>
      <c r="BH36" s="44"/>
      <c r="BI36" s="179"/>
      <c r="BJ36" s="179"/>
      <c r="BK36" s="179"/>
      <c r="BL36" s="191"/>
      <c r="BM36" s="395"/>
      <c r="BN36" s="63"/>
      <c r="BO36" s="44"/>
      <c r="BP36" s="179"/>
      <c r="BQ36" s="179"/>
      <c r="BR36" s="179"/>
      <c r="BS36" s="191"/>
      <c r="BT36" s="395"/>
      <c r="BU36" s="63"/>
      <c r="BV36" s="44"/>
      <c r="BW36" s="179"/>
      <c r="BX36" s="179"/>
      <c r="BY36" s="191"/>
      <c r="BZ36" s="174"/>
      <c r="CA36" s="395"/>
      <c r="CB36" s="63"/>
      <c r="CC36" s="44"/>
      <c r="CD36" s="179"/>
      <c r="CE36" s="179"/>
      <c r="CF36" s="191"/>
      <c r="CG36" s="174"/>
      <c r="CH36" s="174"/>
      <c r="CI36" s="395"/>
      <c r="CJ36" s="356" t="s">
        <v>1416</v>
      </c>
      <c r="CK36" s="477" t="str">
        <f>CONCATENATE(" Validar funcionalidad  Actividad Económica ",IF(O36=1,$O$4,"")," ",IF(P36=1,$P$4,""),"",IF(Q36=1,$Q$4,"")," ",IF(R36=1,$R$5,""),"",IF(S36=1,$S$5,""), " en el filtro ", IF(T36=1,$T$3,"Sin Exportar Excel"),)</f>
        <v xml:space="preserve"> Validar funcionalidad  Actividad Económica  Modificar Sin Valores en el filtro Sin Exportar Excel</v>
      </c>
      <c r="CL36" s="357"/>
      <c r="CM36" s="357"/>
    </row>
    <row r="37" spans="1:91" s="188" customFormat="1" ht="15" customHeight="1" x14ac:dyDescent="0.25">
      <c r="A37" s="70"/>
      <c r="B37" s="43"/>
      <c r="C37" s="63"/>
      <c r="D37" s="44"/>
      <c r="E37" s="44"/>
      <c r="F37" s="44"/>
      <c r="G37" s="191"/>
      <c r="H37" s="191"/>
      <c r="I37" s="63"/>
      <c r="J37" s="44"/>
      <c r="K37" s="179"/>
      <c r="L37" s="179"/>
      <c r="M37" s="191"/>
      <c r="N37" s="174"/>
      <c r="O37" s="63"/>
      <c r="P37" s="44"/>
      <c r="Q37" s="44">
        <v>1</v>
      </c>
      <c r="R37" s="44">
        <v>1</v>
      </c>
      <c r="S37" s="191"/>
      <c r="T37" s="191">
        <v>1</v>
      </c>
      <c r="U37" s="63"/>
      <c r="V37" s="44"/>
      <c r="W37" s="179"/>
      <c r="X37" s="179"/>
      <c r="Y37" s="191"/>
      <c r="Z37" s="191"/>
      <c r="AA37" s="395"/>
      <c r="AB37" s="63"/>
      <c r="AC37" s="44"/>
      <c r="AD37" s="179"/>
      <c r="AE37" s="179"/>
      <c r="AF37" s="191"/>
      <c r="AG37" s="395"/>
      <c r="AH37" s="63"/>
      <c r="AI37" s="44"/>
      <c r="AJ37" s="179"/>
      <c r="AK37" s="179"/>
      <c r="AL37" s="191"/>
      <c r="AM37" s="395"/>
      <c r="AN37" s="63"/>
      <c r="AO37" s="44"/>
      <c r="AP37" s="179"/>
      <c r="AQ37" s="179"/>
      <c r="AR37" s="191"/>
      <c r="AS37" s="395"/>
      <c r="AT37" s="63"/>
      <c r="AU37" s="44"/>
      <c r="AV37" s="179"/>
      <c r="AW37" s="179"/>
      <c r="AX37" s="191"/>
      <c r="AY37" s="395"/>
      <c r="AZ37" s="63"/>
      <c r="BA37" s="44"/>
      <c r="BB37" s="179"/>
      <c r="BC37" s="179"/>
      <c r="BD37" s="191"/>
      <c r="BE37" s="174"/>
      <c r="BF37" s="395"/>
      <c r="BG37" s="63"/>
      <c r="BH37" s="44"/>
      <c r="BI37" s="179"/>
      <c r="BJ37" s="179"/>
      <c r="BK37" s="179"/>
      <c r="BL37" s="191"/>
      <c r="BM37" s="395"/>
      <c r="BN37" s="63"/>
      <c r="BO37" s="44"/>
      <c r="BP37" s="179"/>
      <c r="BQ37" s="179"/>
      <c r="BR37" s="179"/>
      <c r="BS37" s="191"/>
      <c r="BT37" s="395"/>
      <c r="BU37" s="63"/>
      <c r="BV37" s="44"/>
      <c r="BW37" s="179"/>
      <c r="BX37" s="179"/>
      <c r="BY37" s="191"/>
      <c r="BZ37" s="174"/>
      <c r="CA37" s="395"/>
      <c r="CB37" s="63"/>
      <c r="CC37" s="44"/>
      <c r="CD37" s="179"/>
      <c r="CE37" s="179"/>
      <c r="CF37" s="191"/>
      <c r="CG37" s="174"/>
      <c r="CH37" s="174"/>
      <c r="CI37" s="395"/>
      <c r="CJ37" s="356" t="s">
        <v>902</v>
      </c>
      <c r="CK37" s="477" t="str">
        <f>CONCATENATE(" Validar funcionalidad  Actividad Económica ",IF(O37=1,$O$4,"")," ",IF(P37=1,$P$4,""),"",IF(Q37=1,$Q$4,"")," ",IF(R37=1,$R$5,""),"",IF(S37=1,$S$5,""), " en el filtro una vez confirmado ", IF(T37=1,$T$3,"Sin Exportar Excel"),)</f>
        <v xml:space="preserve"> Validar funcionalidad  Actividad Económica  Eliminar Con Valores en el filtro una vez confirmado Exportar Excel </v>
      </c>
      <c r="CL37" s="357"/>
      <c r="CM37" s="357" t="s">
        <v>831</v>
      </c>
    </row>
    <row r="38" spans="1:91" s="188" customFormat="1" ht="15" customHeight="1" x14ac:dyDescent="0.25">
      <c r="A38" s="70"/>
      <c r="B38" s="43"/>
      <c r="C38" s="63"/>
      <c r="D38" s="44"/>
      <c r="E38" s="44"/>
      <c r="F38" s="44"/>
      <c r="G38" s="191"/>
      <c r="H38" s="191"/>
      <c r="I38" s="63"/>
      <c r="J38" s="44"/>
      <c r="K38" s="179"/>
      <c r="L38" s="179"/>
      <c r="M38" s="191"/>
      <c r="N38" s="174"/>
      <c r="O38" s="63"/>
      <c r="P38" s="44"/>
      <c r="Q38" s="44">
        <v>1</v>
      </c>
      <c r="R38" s="44">
        <v>1</v>
      </c>
      <c r="S38" s="191"/>
      <c r="T38" s="191"/>
      <c r="U38" s="63"/>
      <c r="V38" s="44"/>
      <c r="W38" s="179"/>
      <c r="X38" s="179"/>
      <c r="Y38" s="191"/>
      <c r="Z38" s="191"/>
      <c r="AA38" s="395"/>
      <c r="AB38" s="63"/>
      <c r="AC38" s="44"/>
      <c r="AD38" s="179"/>
      <c r="AE38" s="179"/>
      <c r="AF38" s="191"/>
      <c r="AG38" s="395"/>
      <c r="AH38" s="63"/>
      <c r="AI38" s="44"/>
      <c r="AJ38" s="179"/>
      <c r="AK38" s="179"/>
      <c r="AL38" s="191"/>
      <c r="AM38" s="395"/>
      <c r="AN38" s="63"/>
      <c r="AO38" s="44"/>
      <c r="AP38" s="179"/>
      <c r="AQ38" s="179"/>
      <c r="AR38" s="191"/>
      <c r="AS38" s="395"/>
      <c r="AT38" s="63"/>
      <c r="AU38" s="44"/>
      <c r="AV38" s="179"/>
      <c r="AW38" s="179"/>
      <c r="AX38" s="191"/>
      <c r="AY38" s="395"/>
      <c r="AZ38" s="63"/>
      <c r="BA38" s="44"/>
      <c r="BB38" s="179"/>
      <c r="BC38" s="179"/>
      <c r="BD38" s="191"/>
      <c r="BE38" s="174"/>
      <c r="BF38" s="395"/>
      <c r="BG38" s="63"/>
      <c r="BH38" s="44"/>
      <c r="BI38" s="179"/>
      <c r="BJ38" s="179"/>
      <c r="BK38" s="179"/>
      <c r="BL38" s="191"/>
      <c r="BM38" s="395"/>
      <c r="BN38" s="63"/>
      <c r="BO38" s="44"/>
      <c r="BP38" s="179"/>
      <c r="BQ38" s="179"/>
      <c r="BR38" s="179"/>
      <c r="BS38" s="191"/>
      <c r="BT38" s="395"/>
      <c r="BU38" s="63"/>
      <c r="BV38" s="44"/>
      <c r="BW38" s="179"/>
      <c r="BX38" s="179"/>
      <c r="BY38" s="191"/>
      <c r="BZ38" s="174"/>
      <c r="CA38" s="395"/>
      <c r="CB38" s="63"/>
      <c r="CC38" s="44"/>
      <c r="CD38" s="179"/>
      <c r="CE38" s="179"/>
      <c r="CF38" s="191"/>
      <c r="CG38" s="174"/>
      <c r="CH38" s="174"/>
      <c r="CI38" s="395"/>
      <c r="CJ38" s="356" t="s">
        <v>1417</v>
      </c>
      <c r="CK38" s="477" t="str">
        <f>CONCATENATE(" Validar funcionalidad  Actividad Económica ",IF(O38=1,$O$4,"")," ",IF(P38=1,$P$4,""),"",IF(Q38=1,$Q$4,"")," ",IF(R38=1,$R$5,""),"",IF(S38=1,$S$5,""), " en el filtro ", IF(T38=1,$T$3,"Sin Exportar Excel"),)</f>
        <v xml:space="preserve"> Validar funcionalidad  Actividad Económica  Eliminar Con Valores en el filtro Sin Exportar Excel</v>
      </c>
      <c r="CL38" s="357"/>
      <c r="CM38" s="357"/>
    </row>
    <row r="39" spans="1:91" s="188" customFormat="1" x14ac:dyDescent="0.25">
      <c r="A39" s="70"/>
      <c r="B39" s="43"/>
      <c r="C39" s="452"/>
      <c r="D39" s="375"/>
      <c r="E39" s="375"/>
      <c r="F39" s="375"/>
      <c r="G39" s="376"/>
      <c r="H39" s="376"/>
      <c r="I39" s="452"/>
      <c r="J39" s="375"/>
      <c r="K39" s="513"/>
      <c r="L39" s="513"/>
      <c r="M39" s="376"/>
      <c r="N39" s="458"/>
      <c r="O39" s="452"/>
      <c r="P39" s="375"/>
      <c r="Q39" s="375">
        <v>1</v>
      </c>
      <c r="R39" s="375"/>
      <c r="S39" s="376">
        <v>1</v>
      </c>
      <c r="T39" s="376"/>
      <c r="U39" s="452"/>
      <c r="V39" s="375"/>
      <c r="W39" s="513"/>
      <c r="X39" s="513"/>
      <c r="Y39" s="376"/>
      <c r="Z39" s="376"/>
      <c r="AA39" s="511"/>
      <c r="AB39" s="452"/>
      <c r="AC39" s="375"/>
      <c r="AD39" s="513"/>
      <c r="AE39" s="513"/>
      <c r="AF39" s="376"/>
      <c r="AG39" s="511"/>
      <c r="AH39" s="452"/>
      <c r="AI39" s="375"/>
      <c r="AJ39" s="513"/>
      <c r="AK39" s="513"/>
      <c r="AL39" s="376"/>
      <c r="AM39" s="511"/>
      <c r="AN39" s="452"/>
      <c r="AO39" s="375"/>
      <c r="AP39" s="513"/>
      <c r="AQ39" s="513"/>
      <c r="AR39" s="376"/>
      <c r="AS39" s="511"/>
      <c r="AT39" s="452"/>
      <c r="AU39" s="375"/>
      <c r="AV39" s="513"/>
      <c r="AW39" s="513"/>
      <c r="AX39" s="376"/>
      <c r="AY39" s="511"/>
      <c r="AZ39" s="452"/>
      <c r="BA39" s="375"/>
      <c r="BB39" s="513"/>
      <c r="BC39" s="513"/>
      <c r="BD39" s="376"/>
      <c r="BE39" s="458"/>
      <c r="BF39" s="511"/>
      <c r="BG39" s="452"/>
      <c r="BH39" s="375"/>
      <c r="BI39" s="513"/>
      <c r="BJ39" s="513"/>
      <c r="BK39" s="513"/>
      <c r="BL39" s="376"/>
      <c r="BM39" s="511"/>
      <c r="BN39" s="452"/>
      <c r="BO39" s="375"/>
      <c r="BP39" s="513"/>
      <c r="BQ39" s="513"/>
      <c r="BR39" s="513"/>
      <c r="BS39" s="376"/>
      <c r="BT39" s="511"/>
      <c r="BU39" s="452"/>
      <c r="BV39" s="375"/>
      <c r="BW39" s="513"/>
      <c r="BX39" s="513"/>
      <c r="BY39" s="376"/>
      <c r="BZ39" s="458"/>
      <c r="CA39" s="511"/>
      <c r="CB39" s="452"/>
      <c r="CC39" s="375"/>
      <c r="CD39" s="513"/>
      <c r="CE39" s="513"/>
      <c r="CF39" s="376"/>
      <c r="CG39" s="458"/>
      <c r="CH39" s="458"/>
      <c r="CI39" s="511"/>
      <c r="CJ39" s="356" t="s">
        <v>1418</v>
      </c>
      <c r="CK39" s="477" t="str">
        <f>CONCATENATE(" Validar funcionalidad  Actividad Económica ",IF(O39=1,$O$4,"")," ",IF(P39=1,$P$4,""),"",IF(Q39=1,$Q$4,"")," ",IF(R39=1,$R$5,""),"",IF(S39=1,$S$5,""), " en el filtro ", IF(T39=1,$T$3,"Sin Exportar Excel"),)</f>
        <v xml:space="preserve"> Validar funcionalidad  Actividad Económica  Eliminar Sin Valores en el filtro Sin Exportar Excel</v>
      </c>
      <c r="CL39" s="357"/>
      <c r="CM39" s="357" t="s">
        <v>830</v>
      </c>
    </row>
    <row r="40" spans="1:91" s="188" customFormat="1" ht="15.75" thickBot="1" x14ac:dyDescent="0.3">
      <c r="A40" s="70"/>
      <c r="B40" s="43"/>
      <c r="C40" s="579"/>
      <c r="D40" s="82"/>
      <c r="E40" s="82"/>
      <c r="F40" s="82"/>
      <c r="G40" s="80"/>
      <c r="H40" s="580"/>
      <c r="I40" s="579"/>
      <c r="J40" s="82"/>
      <c r="K40" s="581"/>
      <c r="L40" s="581"/>
      <c r="M40" s="80"/>
      <c r="N40" s="582"/>
      <c r="O40" s="579"/>
      <c r="P40" s="82"/>
      <c r="Q40" s="82"/>
      <c r="R40" s="82"/>
      <c r="S40" s="80"/>
      <c r="T40" s="580">
        <v>1</v>
      </c>
      <c r="U40" s="579"/>
      <c r="V40" s="82"/>
      <c r="W40" s="581"/>
      <c r="X40" s="581"/>
      <c r="Y40" s="80"/>
      <c r="Z40" s="80"/>
      <c r="AA40" s="580"/>
      <c r="AB40" s="579"/>
      <c r="AC40" s="82"/>
      <c r="AD40" s="581"/>
      <c r="AE40" s="581"/>
      <c r="AF40" s="80"/>
      <c r="AG40" s="580"/>
      <c r="AH40" s="579"/>
      <c r="AI40" s="82"/>
      <c r="AJ40" s="581"/>
      <c r="AK40" s="581"/>
      <c r="AL40" s="80"/>
      <c r="AM40" s="580"/>
      <c r="AN40" s="579"/>
      <c r="AO40" s="82"/>
      <c r="AP40" s="581"/>
      <c r="AQ40" s="581"/>
      <c r="AR40" s="80"/>
      <c r="AS40" s="580"/>
      <c r="AT40" s="579"/>
      <c r="AU40" s="82"/>
      <c r="AV40" s="581"/>
      <c r="AW40" s="581"/>
      <c r="AX40" s="80"/>
      <c r="AY40" s="580"/>
      <c r="AZ40" s="579"/>
      <c r="BA40" s="82"/>
      <c r="BB40" s="581"/>
      <c r="BC40" s="581"/>
      <c r="BD40" s="80"/>
      <c r="BE40" s="582"/>
      <c r="BF40" s="580"/>
      <c r="BG40" s="579"/>
      <c r="BH40" s="82"/>
      <c r="BI40" s="581"/>
      <c r="BJ40" s="581"/>
      <c r="BK40" s="581"/>
      <c r="BL40" s="80"/>
      <c r="BM40" s="580"/>
      <c r="BN40" s="579"/>
      <c r="BO40" s="82"/>
      <c r="BP40" s="581"/>
      <c r="BQ40" s="581"/>
      <c r="BR40" s="581"/>
      <c r="BS40" s="80"/>
      <c r="BT40" s="580"/>
      <c r="BU40" s="579"/>
      <c r="BV40" s="82"/>
      <c r="BW40" s="581"/>
      <c r="BX40" s="581"/>
      <c r="BY40" s="80"/>
      <c r="BZ40" s="582"/>
      <c r="CA40" s="580"/>
      <c r="CB40" s="579"/>
      <c r="CC40" s="82"/>
      <c r="CD40" s="581"/>
      <c r="CE40" s="581"/>
      <c r="CF40" s="80"/>
      <c r="CG40" s="582"/>
      <c r="CH40" s="582"/>
      <c r="CI40" s="580"/>
      <c r="CJ40" s="356" t="s">
        <v>1419</v>
      </c>
      <c r="CK40" s="477" t="str">
        <f>CONCATENATE(" Validar funcionalidad  Actividad Económica ",IF(O40=1,$O$4,"")," ",IF(P40=1,$P$4,""),"",IF(Q40=1,$Q$4,"")," ",IF(R40=1,$R$5,""),"",IF(S40=1,$S$5,""), "", IF(T40=1,$T$3,"Sin Exportar Excel"),)</f>
        <v xml:space="preserve"> Validar funcionalidad  Actividad Económica   Exportar Excel </v>
      </c>
      <c r="CL40" s="357"/>
      <c r="CM40" s="357" t="s">
        <v>893</v>
      </c>
    </row>
    <row r="41" spans="1:91" s="188" customFormat="1" ht="15.75" thickTop="1" x14ac:dyDescent="0.25">
      <c r="A41" s="70"/>
      <c r="B41" s="43"/>
      <c r="C41" s="184"/>
      <c r="D41" s="75"/>
      <c r="E41" s="75"/>
      <c r="F41" s="75"/>
      <c r="G41" s="73"/>
      <c r="H41" s="394"/>
      <c r="I41" s="184"/>
      <c r="J41" s="75"/>
      <c r="K41" s="578"/>
      <c r="L41" s="578"/>
      <c r="M41" s="73"/>
      <c r="N41" s="173"/>
      <c r="O41" s="184">
        <v>1</v>
      </c>
      <c r="P41" s="75"/>
      <c r="Q41" s="75"/>
      <c r="R41" s="75">
        <v>1</v>
      </c>
      <c r="S41" s="73"/>
      <c r="T41" s="394"/>
      <c r="U41" s="184"/>
      <c r="V41" s="75"/>
      <c r="W41" s="578"/>
      <c r="X41" s="578"/>
      <c r="Y41" s="73"/>
      <c r="Z41" s="73"/>
      <c r="AA41" s="394"/>
      <c r="AB41" s="184"/>
      <c r="AC41" s="75"/>
      <c r="AD41" s="578"/>
      <c r="AE41" s="578"/>
      <c r="AF41" s="73"/>
      <c r="AG41" s="394"/>
      <c r="AH41" s="184"/>
      <c r="AI41" s="75"/>
      <c r="AJ41" s="578"/>
      <c r="AK41" s="578"/>
      <c r="AL41" s="73"/>
      <c r="AM41" s="394"/>
      <c r="AN41" s="184"/>
      <c r="AO41" s="75"/>
      <c r="AP41" s="578"/>
      <c r="AQ41" s="578"/>
      <c r="AR41" s="73"/>
      <c r="AS41" s="394"/>
      <c r="AT41" s="184"/>
      <c r="AU41" s="75"/>
      <c r="AV41" s="578"/>
      <c r="AW41" s="578"/>
      <c r="AX41" s="73"/>
      <c r="AY41" s="394"/>
      <c r="AZ41" s="184"/>
      <c r="BA41" s="75"/>
      <c r="BB41" s="578"/>
      <c r="BC41" s="578"/>
      <c r="BD41" s="73"/>
      <c r="BE41" s="173"/>
      <c r="BF41" s="394"/>
      <c r="BG41" s="184"/>
      <c r="BH41" s="75"/>
      <c r="BI41" s="578"/>
      <c r="BJ41" s="578"/>
      <c r="BK41" s="578"/>
      <c r="BL41" s="73"/>
      <c r="BM41" s="394"/>
      <c r="BN41" s="184"/>
      <c r="BO41" s="75"/>
      <c r="BP41" s="578"/>
      <c r="BQ41" s="578"/>
      <c r="BR41" s="578"/>
      <c r="BS41" s="73"/>
      <c r="BT41" s="394"/>
      <c r="BU41" s="184"/>
      <c r="BV41" s="75"/>
      <c r="BW41" s="578"/>
      <c r="BX41" s="578"/>
      <c r="BY41" s="73"/>
      <c r="BZ41" s="173"/>
      <c r="CA41" s="394"/>
      <c r="CB41" s="184"/>
      <c r="CC41" s="75"/>
      <c r="CD41" s="578"/>
      <c r="CE41" s="578"/>
      <c r="CF41" s="73"/>
      <c r="CG41" s="173"/>
      <c r="CH41" s="173"/>
      <c r="CI41" s="394"/>
      <c r="CJ41" s="356" t="s">
        <v>903</v>
      </c>
      <c r="CK41" s="356"/>
      <c r="CL41" s="357"/>
      <c r="CM41" s="357" t="s">
        <v>893</v>
      </c>
    </row>
    <row r="42" spans="1:91" s="188" customFormat="1" x14ac:dyDescent="0.25">
      <c r="A42" s="70"/>
      <c r="B42" s="43"/>
      <c r="C42" s="184"/>
      <c r="D42" s="75"/>
      <c r="E42" s="75"/>
      <c r="F42" s="75"/>
      <c r="G42" s="73"/>
      <c r="H42" s="394"/>
      <c r="I42" s="184"/>
      <c r="J42" s="75"/>
      <c r="K42" s="578"/>
      <c r="L42" s="578"/>
      <c r="M42" s="73"/>
      <c r="N42" s="173"/>
      <c r="O42" s="184">
        <v>1</v>
      </c>
      <c r="P42" s="75"/>
      <c r="Q42" s="75"/>
      <c r="R42" s="75"/>
      <c r="S42" s="73">
        <v>1</v>
      </c>
      <c r="T42" s="394"/>
      <c r="U42" s="184"/>
      <c r="V42" s="75"/>
      <c r="W42" s="578"/>
      <c r="X42" s="578"/>
      <c r="Y42" s="73"/>
      <c r="Z42" s="73"/>
      <c r="AA42" s="474"/>
      <c r="AB42" s="184"/>
      <c r="AC42" s="75"/>
      <c r="AD42" s="578"/>
      <c r="AE42" s="578"/>
      <c r="AF42" s="73"/>
      <c r="AG42" s="394"/>
      <c r="AH42" s="184"/>
      <c r="AI42" s="75"/>
      <c r="AJ42" s="578"/>
      <c r="AK42" s="578"/>
      <c r="AL42" s="73"/>
      <c r="AM42" s="394"/>
      <c r="AN42" s="184"/>
      <c r="AO42" s="75"/>
      <c r="AP42" s="578"/>
      <c r="AQ42" s="578"/>
      <c r="AR42" s="73"/>
      <c r="AS42" s="394"/>
      <c r="AT42" s="184"/>
      <c r="AU42" s="75"/>
      <c r="AV42" s="578"/>
      <c r="AW42" s="578"/>
      <c r="AX42" s="73"/>
      <c r="AY42" s="394"/>
      <c r="AZ42" s="184"/>
      <c r="BA42" s="75"/>
      <c r="BB42" s="578"/>
      <c r="BC42" s="578"/>
      <c r="BD42" s="73"/>
      <c r="BE42" s="173"/>
      <c r="BF42" s="394"/>
      <c r="BG42" s="184"/>
      <c r="BH42" s="75"/>
      <c r="BI42" s="578"/>
      <c r="BJ42" s="578"/>
      <c r="BK42" s="578"/>
      <c r="BL42" s="73"/>
      <c r="BM42" s="394"/>
      <c r="BN42" s="184"/>
      <c r="BO42" s="75"/>
      <c r="BP42" s="578"/>
      <c r="BQ42" s="578"/>
      <c r="BR42" s="578"/>
      <c r="BS42" s="73"/>
      <c r="BT42" s="394"/>
      <c r="BU42" s="184"/>
      <c r="BV42" s="75"/>
      <c r="BW42" s="578"/>
      <c r="BX42" s="578"/>
      <c r="BY42" s="73"/>
      <c r="BZ42" s="173"/>
      <c r="CA42" s="394"/>
      <c r="CB42" s="184"/>
      <c r="CC42" s="75"/>
      <c r="CD42" s="578"/>
      <c r="CE42" s="578"/>
      <c r="CF42" s="73"/>
      <c r="CG42" s="173"/>
      <c r="CH42" s="173"/>
      <c r="CI42" s="394"/>
      <c r="CJ42" s="356" t="s">
        <v>1420</v>
      </c>
      <c r="CK42" s="356"/>
      <c r="CL42" s="357"/>
      <c r="CM42" s="357"/>
    </row>
    <row r="43" spans="1:91" s="188" customFormat="1" x14ac:dyDescent="0.25">
      <c r="A43" s="70"/>
      <c r="B43" s="43"/>
      <c r="C43" s="63"/>
      <c r="D43" s="44"/>
      <c r="E43" s="44"/>
      <c r="F43" s="44"/>
      <c r="G43" s="191"/>
      <c r="H43" s="395"/>
      <c r="I43" s="63"/>
      <c r="J43" s="44"/>
      <c r="K43" s="179"/>
      <c r="L43" s="179"/>
      <c r="M43" s="191"/>
      <c r="N43" s="174"/>
      <c r="O43" s="63"/>
      <c r="P43" s="44">
        <v>1</v>
      </c>
      <c r="Q43" s="44"/>
      <c r="R43" s="44">
        <v>1</v>
      </c>
      <c r="S43" s="191"/>
      <c r="T43" s="395"/>
      <c r="U43" s="63"/>
      <c r="V43" s="44"/>
      <c r="W43" s="179"/>
      <c r="X43" s="179"/>
      <c r="Y43" s="191"/>
      <c r="Z43" s="191"/>
      <c r="AA43" s="511"/>
      <c r="AB43" s="63"/>
      <c r="AC43" s="44"/>
      <c r="AD43" s="179"/>
      <c r="AE43" s="179"/>
      <c r="AF43" s="191"/>
      <c r="AG43" s="395"/>
      <c r="AH43" s="63"/>
      <c r="AI43" s="44"/>
      <c r="AJ43" s="179"/>
      <c r="AK43" s="179"/>
      <c r="AL43" s="191"/>
      <c r="AM43" s="395"/>
      <c r="AN43" s="63"/>
      <c r="AO43" s="44"/>
      <c r="AP43" s="179"/>
      <c r="AQ43" s="179"/>
      <c r="AR43" s="191"/>
      <c r="AS43" s="395"/>
      <c r="AT43" s="63"/>
      <c r="AU43" s="44"/>
      <c r="AV43" s="179"/>
      <c r="AW43" s="179"/>
      <c r="AX43" s="191"/>
      <c r="AY43" s="395"/>
      <c r="AZ43" s="63"/>
      <c r="BA43" s="44"/>
      <c r="BB43" s="179"/>
      <c r="BC43" s="179"/>
      <c r="BD43" s="191"/>
      <c r="BE43" s="174"/>
      <c r="BF43" s="395"/>
      <c r="BG43" s="63"/>
      <c r="BH43" s="44"/>
      <c r="BI43" s="179"/>
      <c r="BJ43" s="179"/>
      <c r="BK43" s="179"/>
      <c r="BL43" s="191"/>
      <c r="BM43" s="395"/>
      <c r="BN43" s="63"/>
      <c r="BO43" s="44"/>
      <c r="BP43" s="179"/>
      <c r="BQ43" s="179"/>
      <c r="BR43" s="179"/>
      <c r="BS43" s="191"/>
      <c r="BT43" s="395"/>
      <c r="BU43" s="63"/>
      <c r="BV43" s="44"/>
      <c r="BW43" s="179"/>
      <c r="BX43" s="179"/>
      <c r="BY43" s="191"/>
      <c r="BZ43" s="174"/>
      <c r="CA43" s="395"/>
      <c r="CB43" s="63"/>
      <c r="CC43" s="44"/>
      <c r="CD43" s="179"/>
      <c r="CE43" s="179"/>
      <c r="CF43" s="191"/>
      <c r="CG43" s="174"/>
      <c r="CH43" s="174"/>
      <c r="CI43" s="395"/>
      <c r="CJ43" s="356" t="s">
        <v>900</v>
      </c>
      <c r="CK43" s="356"/>
      <c r="CL43" s="357"/>
      <c r="CM43" s="357" t="s">
        <v>894</v>
      </c>
    </row>
    <row r="44" spans="1:91" s="188" customFormat="1" ht="15" customHeight="1" thickBot="1" x14ac:dyDescent="0.3">
      <c r="A44" s="70"/>
      <c r="B44" s="43"/>
      <c r="C44" s="184"/>
      <c r="D44" s="75"/>
      <c r="E44" s="442"/>
      <c r="F44" s="442"/>
      <c r="G44" s="73"/>
      <c r="H44" s="394"/>
      <c r="I44" s="63"/>
      <c r="J44" s="44"/>
      <c r="K44" s="179"/>
      <c r="L44" s="179"/>
      <c r="M44" s="191"/>
      <c r="N44" s="174"/>
      <c r="O44" s="184"/>
      <c r="P44" s="75"/>
      <c r="Q44" s="442">
        <v>1</v>
      </c>
      <c r="R44" s="442">
        <v>1</v>
      </c>
      <c r="S44" s="73"/>
      <c r="T44" s="394"/>
      <c r="U44" s="63"/>
      <c r="V44" s="44"/>
      <c r="W44" s="179"/>
      <c r="X44" s="179"/>
      <c r="Y44" s="191"/>
      <c r="Z44" s="191"/>
      <c r="AA44" s="476"/>
      <c r="AB44" s="63"/>
      <c r="AC44" s="44"/>
      <c r="AD44" s="179"/>
      <c r="AE44" s="179"/>
      <c r="AF44" s="191"/>
      <c r="AG44" s="395"/>
      <c r="AH44" s="63"/>
      <c r="AI44" s="44"/>
      <c r="AJ44" s="179"/>
      <c r="AK44" s="179"/>
      <c r="AL44" s="191"/>
      <c r="AM44" s="395"/>
      <c r="AN44" s="63"/>
      <c r="AO44" s="44"/>
      <c r="AP44" s="179"/>
      <c r="AQ44" s="179"/>
      <c r="AR44" s="191"/>
      <c r="AS44" s="395"/>
      <c r="AT44" s="63"/>
      <c r="AU44" s="44"/>
      <c r="AV44" s="179"/>
      <c r="AW44" s="179"/>
      <c r="AX44" s="191"/>
      <c r="AY44" s="395"/>
      <c r="AZ44" s="63"/>
      <c r="BA44" s="44"/>
      <c r="BB44" s="179"/>
      <c r="BC44" s="179"/>
      <c r="BD44" s="191"/>
      <c r="BE44" s="174"/>
      <c r="BF44" s="395"/>
      <c r="BG44" s="63"/>
      <c r="BH44" s="44"/>
      <c r="BI44" s="179"/>
      <c r="BJ44" s="179"/>
      <c r="BK44" s="179"/>
      <c r="BL44" s="191"/>
      <c r="BM44" s="395"/>
      <c r="BN44" s="63"/>
      <c r="BO44" s="44"/>
      <c r="BP44" s="179"/>
      <c r="BQ44" s="179"/>
      <c r="BR44" s="179"/>
      <c r="BS44" s="191"/>
      <c r="BT44" s="395"/>
      <c r="BU44" s="63"/>
      <c r="BV44" s="44"/>
      <c r="BW44" s="179"/>
      <c r="BX44" s="179"/>
      <c r="BY44" s="191"/>
      <c r="BZ44" s="174"/>
      <c r="CA44" s="395"/>
      <c r="CB44" s="63"/>
      <c r="CC44" s="44"/>
      <c r="CD44" s="179"/>
      <c r="CE44" s="179"/>
      <c r="CF44" s="191"/>
      <c r="CG44" s="174"/>
      <c r="CH44" s="174"/>
      <c r="CI44" s="395"/>
      <c r="CJ44" s="356" t="s">
        <v>899</v>
      </c>
      <c r="CK44" s="356"/>
      <c r="CL44" s="357"/>
      <c r="CM44" s="357" t="s">
        <v>895</v>
      </c>
    </row>
    <row r="45" spans="1:91" s="188" customFormat="1" ht="15.75" thickTop="1" x14ac:dyDescent="0.25">
      <c r="A45" s="70"/>
      <c r="B45" s="43"/>
      <c r="C45" s="379"/>
      <c r="D45" s="380"/>
      <c r="E45" s="380"/>
      <c r="F45" s="380"/>
      <c r="G45" s="381"/>
      <c r="H45" s="382"/>
      <c r="I45" s="379"/>
      <c r="J45" s="380"/>
      <c r="K45" s="380"/>
      <c r="L45" s="380"/>
      <c r="M45" s="381"/>
      <c r="N45" s="478"/>
      <c r="O45" s="379"/>
      <c r="P45" s="380"/>
      <c r="Q45" s="380"/>
      <c r="R45" s="380"/>
      <c r="S45" s="381"/>
      <c r="T45" s="514"/>
      <c r="U45" s="456">
        <v>1</v>
      </c>
      <c r="V45" s="381"/>
      <c r="W45" s="381"/>
      <c r="X45" s="381">
        <v>1</v>
      </c>
      <c r="Y45" s="381"/>
      <c r="Z45" s="381"/>
      <c r="AA45" s="479">
        <v>1</v>
      </c>
      <c r="AB45" s="379"/>
      <c r="AC45" s="380"/>
      <c r="AD45" s="380"/>
      <c r="AE45" s="380"/>
      <c r="AF45" s="381"/>
      <c r="AG45" s="514"/>
      <c r="AH45" s="379"/>
      <c r="AI45" s="380"/>
      <c r="AJ45" s="380"/>
      <c r="AK45" s="380"/>
      <c r="AL45" s="381"/>
      <c r="AM45" s="514"/>
      <c r="AN45" s="379"/>
      <c r="AO45" s="380"/>
      <c r="AP45" s="380"/>
      <c r="AQ45" s="380"/>
      <c r="AR45" s="381"/>
      <c r="AS45" s="514"/>
      <c r="AT45" s="379"/>
      <c r="AU45" s="380"/>
      <c r="AV45" s="380"/>
      <c r="AW45" s="380"/>
      <c r="AX45" s="381"/>
      <c r="AY45" s="514"/>
      <c r="AZ45" s="379"/>
      <c r="BA45" s="380"/>
      <c r="BB45" s="380"/>
      <c r="BC45" s="380"/>
      <c r="BD45" s="381"/>
      <c r="BE45" s="457"/>
      <c r="BF45" s="514"/>
      <c r="BG45" s="379"/>
      <c r="BH45" s="380"/>
      <c r="BI45" s="380"/>
      <c r="BJ45" s="380"/>
      <c r="BK45" s="380"/>
      <c r="BL45" s="381"/>
      <c r="BM45" s="514"/>
      <c r="BN45" s="379"/>
      <c r="BO45" s="380"/>
      <c r="BP45" s="380"/>
      <c r="BQ45" s="380"/>
      <c r="BR45" s="380"/>
      <c r="BS45" s="381"/>
      <c r="BT45" s="514"/>
      <c r="BU45" s="379"/>
      <c r="BV45" s="380"/>
      <c r="BW45" s="380"/>
      <c r="BX45" s="380"/>
      <c r="BY45" s="381"/>
      <c r="BZ45" s="457"/>
      <c r="CA45" s="514"/>
      <c r="CB45" s="379"/>
      <c r="CC45" s="380"/>
      <c r="CD45" s="380"/>
      <c r="CE45" s="380"/>
      <c r="CF45" s="381"/>
      <c r="CG45" s="457"/>
      <c r="CH45" s="457"/>
      <c r="CI45" s="514"/>
      <c r="CJ45" s="356" t="s">
        <v>1424</v>
      </c>
      <c r="CK45" s="477" t="str">
        <f>CONCATENATE(" Validar funcionalidad  Actividad Económica ",IF(U45=1,$U$4,"")," ",IF(V45=1,$V$4,"")," ",IF(W45=1,$W$4,"")," ",IF(X45=1,$X$5,"")," ",IF(Y45=1,$Y$5,""), "",IF(Z45=1,$Z$5,$Z$3), " una vez confirmado, ", IF(AA45=1,$AA$3,"Sin Exportar Excel"),)</f>
        <v xml:space="preserve"> Validar funcionalidad  Actividad Económica Agregar   Con Valores No Maneja Compra Inteligente una vez confirmado, Exportar Excel </v>
      </c>
      <c r="CL45" s="357"/>
      <c r="CM45" s="357" t="s">
        <v>840</v>
      </c>
    </row>
    <row r="46" spans="1:91" s="188" customFormat="1" x14ac:dyDescent="0.25">
      <c r="A46" s="70"/>
      <c r="B46" s="43"/>
      <c r="C46" s="460"/>
      <c r="D46" s="75"/>
      <c r="E46" s="75"/>
      <c r="F46" s="75"/>
      <c r="G46" s="73"/>
      <c r="H46" s="426"/>
      <c r="I46" s="460"/>
      <c r="J46" s="75"/>
      <c r="K46" s="75"/>
      <c r="L46" s="75"/>
      <c r="M46" s="73"/>
      <c r="N46" s="461"/>
      <c r="O46" s="460"/>
      <c r="P46" s="75"/>
      <c r="Q46" s="75"/>
      <c r="R46" s="75"/>
      <c r="S46" s="73"/>
      <c r="T46" s="461"/>
      <c r="U46" s="184">
        <v>1</v>
      </c>
      <c r="V46" s="73"/>
      <c r="W46" s="73"/>
      <c r="X46" s="73">
        <v>1</v>
      </c>
      <c r="Y46" s="73"/>
      <c r="Z46" s="73"/>
      <c r="AA46" s="394"/>
      <c r="AB46" s="460"/>
      <c r="AC46" s="75"/>
      <c r="AD46" s="75"/>
      <c r="AE46" s="75"/>
      <c r="AF46" s="73"/>
      <c r="AG46" s="516"/>
      <c r="AH46" s="460"/>
      <c r="AI46" s="75"/>
      <c r="AJ46" s="75"/>
      <c r="AK46" s="75"/>
      <c r="AL46" s="73"/>
      <c r="AM46" s="516"/>
      <c r="AN46" s="460"/>
      <c r="AO46" s="75"/>
      <c r="AP46" s="75"/>
      <c r="AQ46" s="75"/>
      <c r="AR46" s="73"/>
      <c r="AS46" s="516"/>
      <c r="AT46" s="460"/>
      <c r="AU46" s="75"/>
      <c r="AV46" s="75"/>
      <c r="AW46" s="75"/>
      <c r="AX46" s="73"/>
      <c r="AY46" s="516"/>
      <c r="AZ46" s="460"/>
      <c r="BA46" s="75"/>
      <c r="BB46" s="75"/>
      <c r="BC46" s="75"/>
      <c r="BD46" s="73"/>
      <c r="BE46" s="173"/>
      <c r="BF46" s="516"/>
      <c r="BG46" s="460"/>
      <c r="BH46" s="75"/>
      <c r="BI46" s="75"/>
      <c r="BJ46" s="75"/>
      <c r="BK46" s="75"/>
      <c r="BL46" s="73"/>
      <c r="BM46" s="516"/>
      <c r="BN46" s="460"/>
      <c r="BO46" s="75"/>
      <c r="BP46" s="75"/>
      <c r="BQ46" s="75"/>
      <c r="BR46" s="75"/>
      <c r="BS46" s="73"/>
      <c r="BT46" s="516"/>
      <c r="BU46" s="460"/>
      <c r="BV46" s="75"/>
      <c r="BW46" s="75"/>
      <c r="BX46" s="75"/>
      <c r="BY46" s="73"/>
      <c r="BZ46" s="173"/>
      <c r="CA46" s="516"/>
      <c r="CB46" s="460"/>
      <c r="CC46" s="75"/>
      <c r="CD46" s="75"/>
      <c r="CE46" s="75"/>
      <c r="CF46" s="73"/>
      <c r="CG46" s="173"/>
      <c r="CH46" s="173"/>
      <c r="CI46" s="516"/>
      <c r="CJ46" s="356" t="s">
        <v>1425</v>
      </c>
      <c r="CK46" s="477" t="str">
        <f t="shared" ref="CK46:CK48" si="1">CONCATENATE(" Validar funcionalidad  Actividad Económica ",IF(U46=1,$U$4,"")," ",IF(V46=1,$V$4,"")," ",IF(W46=1,$W$4,"")," ",IF(X46=1,$X$5,"")," ",IF(Y46=1,$Y$5,""), "",IF(Z46=1,$Z$5,$Z$3), " ", IF(AA46=1,$AA$3,"Sin Exportar Excel"),)</f>
        <v xml:space="preserve"> Validar funcionalidad  Actividad Económica Agregar   Con Valores No Maneja Compra Inteligente Sin Exportar Excel</v>
      </c>
      <c r="CL46" s="357"/>
      <c r="CM46" s="357" t="s">
        <v>833</v>
      </c>
    </row>
    <row r="47" spans="1:91" s="188" customFormat="1" x14ac:dyDescent="0.25">
      <c r="A47" s="70"/>
      <c r="B47" s="43"/>
      <c r="C47" s="51"/>
      <c r="D47" s="44"/>
      <c r="E47" s="44"/>
      <c r="F47" s="44"/>
      <c r="G47" s="191"/>
      <c r="H47" s="192"/>
      <c r="I47" s="51"/>
      <c r="J47" s="44"/>
      <c r="K47" s="44"/>
      <c r="L47" s="44"/>
      <c r="M47" s="191"/>
      <c r="N47" s="459"/>
      <c r="O47" s="51"/>
      <c r="P47" s="44"/>
      <c r="Q47" s="44"/>
      <c r="R47" s="44"/>
      <c r="S47" s="191"/>
      <c r="T47" s="459"/>
      <c r="U47" s="184">
        <v>1</v>
      </c>
      <c r="V47" s="73"/>
      <c r="W47" s="73"/>
      <c r="X47" s="73">
        <v>1</v>
      </c>
      <c r="Y47" s="73"/>
      <c r="Z47" s="191">
        <v>1</v>
      </c>
      <c r="AA47" s="395"/>
      <c r="AB47" s="51"/>
      <c r="AC47" s="44"/>
      <c r="AD47" s="44"/>
      <c r="AE47" s="44"/>
      <c r="AF47" s="191"/>
      <c r="AG47" s="475"/>
      <c r="AH47" s="51"/>
      <c r="AI47" s="44"/>
      <c r="AJ47" s="44"/>
      <c r="AK47" s="44"/>
      <c r="AL47" s="191"/>
      <c r="AM47" s="475"/>
      <c r="AN47" s="51"/>
      <c r="AO47" s="44"/>
      <c r="AP47" s="44"/>
      <c r="AQ47" s="44"/>
      <c r="AR47" s="191"/>
      <c r="AS47" s="475"/>
      <c r="AT47" s="51"/>
      <c r="AU47" s="44"/>
      <c r="AV47" s="44"/>
      <c r="AW47" s="44"/>
      <c r="AX47" s="191"/>
      <c r="AY47" s="475"/>
      <c r="AZ47" s="51"/>
      <c r="BA47" s="44"/>
      <c r="BB47" s="44"/>
      <c r="BC47" s="44"/>
      <c r="BD47" s="191"/>
      <c r="BE47" s="174"/>
      <c r="BF47" s="475"/>
      <c r="BG47" s="51"/>
      <c r="BH47" s="44"/>
      <c r="BI47" s="44"/>
      <c r="BJ47" s="44"/>
      <c r="BK47" s="44"/>
      <c r="BL47" s="191"/>
      <c r="BM47" s="475"/>
      <c r="BN47" s="51"/>
      <c r="BO47" s="44"/>
      <c r="BP47" s="44"/>
      <c r="BQ47" s="44"/>
      <c r="BR47" s="44"/>
      <c r="BS47" s="191"/>
      <c r="BT47" s="475"/>
      <c r="BU47" s="51"/>
      <c r="BV47" s="44"/>
      <c r="BW47" s="44"/>
      <c r="BX47" s="44"/>
      <c r="BY47" s="191"/>
      <c r="BZ47" s="174"/>
      <c r="CA47" s="475"/>
      <c r="CB47" s="51"/>
      <c r="CC47" s="44"/>
      <c r="CD47" s="44"/>
      <c r="CE47" s="44"/>
      <c r="CF47" s="191"/>
      <c r="CG47" s="174"/>
      <c r="CH47" s="174"/>
      <c r="CI47" s="475"/>
      <c r="CJ47" s="356" t="s">
        <v>1422</v>
      </c>
      <c r="CK47" s="477" t="str">
        <f t="shared" si="1"/>
        <v xml:space="preserve"> Validar funcionalidad  Actividad Económica Agregar   Con Valores Maneja Compra Inteligente Sin Exportar Excel</v>
      </c>
      <c r="CL47" s="357"/>
      <c r="CM47" s="357" t="s">
        <v>834</v>
      </c>
    </row>
    <row r="48" spans="1:91" s="188" customFormat="1" x14ac:dyDescent="0.25">
      <c r="A48" s="70"/>
      <c r="B48" s="43"/>
      <c r="C48" s="51"/>
      <c r="D48" s="44"/>
      <c r="E48" s="44"/>
      <c r="F48" s="44"/>
      <c r="G48" s="191"/>
      <c r="H48" s="192"/>
      <c r="I48" s="51"/>
      <c r="J48" s="44"/>
      <c r="K48" s="44"/>
      <c r="L48" s="44"/>
      <c r="M48" s="191"/>
      <c r="N48" s="459"/>
      <c r="O48" s="51"/>
      <c r="P48" s="44"/>
      <c r="Q48" s="44"/>
      <c r="R48" s="44"/>
      <c r="S48" s="191"/>
      <c r="T48" s="459"/>
      <c r="U48" s="184">
        <v>1</v>
      </c>
      <c r="V48" s="73"/>
      <c r="W48" s="73"/>
      <c r="X48" s="73">
        <v>1</v>
      </c>
      <c r="Y48" s="73"/>
      <c r="Z48" s="191">
        <v>1</v>
      </c>
      <c r="AA48" s="395"/>
      <c r="AB48" s="51"/>
      <c r="AC48" s="44"/>
      <c r="AD48" s="44"/>
      <c r="AE48" s="44"/>
      <c r="AF48" s="191"/>
      <c r="AG48" s="475"/>
      <c r="AH48" s="51"/>
      <c r="AI48" s="44"/>
      <c r="AJ48" s="44"/>
      <c r="AK48" s="44"/>
      <c r="AL48" s="191"/>
      <c r="AM48" s="475"/>
      <c r="AN48" s="51"/>
      <c r="AO48" s="44"/>
      <c r="AP48" s="44"/>
      <c r="AQ48" s="44"/>
      <c r="AR48" s="191"/>
      <c r="AS48" s="475"/>
      <c r="AT48" s="51"/>
      <c r="AU48" s="44"/>
      <c r="AV48" s="44"/>
      <c r="AW48" s="44"/>
      <c r="AX48" s="191"/>
      <c r="AY48" s="475"/>
      <c r="AZ48" s="51"/>
      <c r="BA48" s="44"/>
      <c r="BB48" s="44"/>
      <c r="BC48" s="44"/>
      <c r="BD48" s="191"/>
      <c r="BE48" s="174"/>
      <c r="BF48" s="475"/>
      <c r="BG48" s="51"/>
      <c r="BH48" s="44"/>
      <c r="BI48" s="44"/>
      <c r="BJ48" s="44"/>
      <c r="BK48" s="44"/>
      <c r="BL48" s="191"/>
      <c r="BM48" s="475"/>
      <c r="BN48" s="51"/>
      <c r="BO48" s="44"/>
      <c r="BP48" s="44"/>
      <c r="BQ48" s="44"/>
      <c r="BR48" s="44"/>
      <c r="BS48" s="191"/>
      <c r="BT48" s="475"/>
      <c r="BU48" s="51"/>
      <c r="BV48" s="44"/>
      <c r="BW48" s="44"/>
      <c r="BX48" s="44"/>
      <c r="BY48" s="191"/>
      <c r="BZ48" s="174"/>
      <c r="CA48" s="475"/>
      <c r="CB48" s="51"/>
      <c r="CC48" s="44"/>
      <c r="CD48" s="44"/>
      <c r="CE48" s="44"/>
      <c r="CF48" s="191"/>
      <c r="CG48" s="174"/>
      <c r="CH48" s="174"/>
      <c r="CI48" s="475"/>
      <c r="CJ48" s="356" t="s">
        <v>1423</v>
      </c>
      <c r="CK48" s="477" t="str">
        <f t="shared" si="1"/>
        <v xml:space="preserve"> Validar funcionalidad  Actividad Económica Agregar   Con Valores Maneja Compra Inteligente Sin Exportar Excel</v>
      </c>
      <c r="CL48" s="357"/>
      <c r="CM48" s="357" t="s">
        <v>833</v>
      </c>
    </row>
    <row r="49" spans="1:91" s="188" customFormat="1" x14ac:dyDescent="0.25">
      <c r="A49" s="70"/>
      <c r="B49" s="43"/>
      <c r="C49" s="51"/>
      <c r="D49" s="44"/>
      <c r="E49" s="44"/>
      <c r="F49" s="44"/>
      <c r="G49" s="191"/>
      <c r="H49" s="192"/>
      <c r="I49" s="51"/>
      <c r="J49" s="44"/>
      <c r="K49" s="44"/>
      <c r="L49" s="44"/>
      <c r="M49" s="191"/>
      <c r="N49" s="459"/>
      <c r="O49" s="51"/>
      <c r="P49" s="44"/>
      <c r="Q49" s="44"/>
      <c r="R49" s="44"/>
      <c r="S49" s="191"/>
      <c r="T49" s="459"/>
      <c r="U49" s="63"/>
      <c r="V49" s="44">
        <v>1</v>
      </c>
      <c r="W49" s="179"/>
      <c r="X49" s="73">
        <v>1</v>
      </c>
      <c r="Y49" s="191"/>
      <c r="Z49" s="191"/>
      <c r="AA49" s="395">
        <v>1</v>
      </c>
      <c r="AB49" s="51"/>
      <c r="AC49" s="44"/>
      <c r="AD49" s="44"/>
      <c r="AE49" s="44"/>
      <c r="AF49" s="191"/>
      <c r="AG49" s="475"/>
      <c r="AH49" s="51"/>
      <c r="AI49" s="44"/>
      <c r="AJ49" s="44"/>
      <c r="AK49" s="44"/>
      <c r="AL49" s="191"/>
      <c r="AM49" s="475"/>
      <c r="AN49" s="51"/>
      <c r="AO49" s="44"/>
      <c r="AP49" s="44"/>
      <c r="AQ49" s="44"/>
      <c r="AR49" s="191"/>
      <c r="AS49" s="475"/>
      <c r="AT49" s="51"/>
      <c r="AU49" s="44"/>
      <c r="AV49" s="44"/>
      <c r="AW49" s="44"/>
      <c r="AX49" s="191"/>
      <c r="AY49" s="475"/>
      <c r="AZ49" s="51"/>
      <c r="BA49" s="44"/>
      <c r="BB49" s="44"/>
      <c r="BC49" s="44"/>
      <c r="BD49" s="191"/>
      <c r="BE49" s="174"/>
      <c r="BF49" s="475"/>
      <c r="BG49" s="51"/>
      <c r="BH49" s="44"/>
      <c r="BI49" s="44"/>
      <c r="BJ49" s="44"/>
      <c r="BK49" s="44"/>
      <c r="BL49" s="191"/>
      <c r="BM49" s="475"/>
      <c r="BN49" s="51"/>
      <c r="BO49" s="44"/>
      <c r="BP49" s="44"/>
      <c r="BQ49" s="44"/>
      <c r="BR49" s="44"/>
      <c r="BS49" s="191"/>
      <c r="BT49" s="475"/>
      <c r="BU49" s="51"/>
      <c r="BV49" s="44"/>
      <c r="BW49" s="44"/>
      <c r="BX49" s="44"/>
      <c r="BY49" s="191"/>
      <c r="BZ49" s="174"/>
      <c r="CA49" s="475"/>
      <c r="CB49" s="51"/>
      <c r="CC49" s="44"/>
      <c r="CD49" s="44"/>
      <c r="CE49" s="44"/>
      <c r="CF49" s="191"/>
      <c r="CG49" s="174"/>
      <c r="CH49" s="174"/>
      <c r="CI49" s="475"/>
      <c r="CJ49" s="356" t="s">
        <v>1426</v>
      </c>
      <c r="CK49" s="477" t="str">
        <f>CONCATENATE(" Validar funcionalidad  Actividad Económica ",IF(U49=1,$U$4,"")," ",IF(V49=1,$V$4,"")," ",IF(W49=1,$W$4,"")," ",IF(X49=1,$X$5,"")," en el filtro ",IF(Y49=1,$Y$5,""), "",IF(Z49=1,$Z$5,$Z$3), " ", IF(AA49=1,$AA$3,"Sin Exportar Excel"),)</f>
        <v xml:space="preserve"> Validar funcionalidad  Actividad Económica  Modificar  Con Valores en el filtro No Maneja Compra Inteligente Exportar Excel </v>
      </c>
      <c r="CL49" s="357"/>
      <c r="CM49" s="357" t="s">
        <v>841</v>
      </c>
    </row>
    <row r="50" spans="1:91" s="188" customFormat="1" x14ac:dyDescent="0.25">
      <c r="A50" s="70"/>
      <c r="B50" s="43"/>
      <c r="C50" s="51"/>
      <c r="D50" s="44"/>
      <c r="E50" s="44"/>
      <c r="F50" s="44"/>
      <c r="G50" s="191"/>
      <c r="H50" s="192"/>
      <c r="I50" s="51"/>
      <c r="J50" s="44"/>
      <c r="K50" s="44"/>
      <c r="L50" s="44"/>
      <c r="M50" s="191"/>
      <c r="N50" s="459"/>
      <c r="O50" s="51"/>
      <c r="P50" s="44"/>
      <c r="Q50" s="44"/>
      <c r="R50" s="44"/>
      <c r="S50" s="191"/>
      <c r="T50" s="459"/>
      <c r="U50" s="63"/>
      <c r="V50" s="44">
        <v>1</v>
      </c>
      <c r="W50" s="179"/>
      <c r="X50" s="73"/>
      <c r="Y50" s="191">
        <v>1</v>
      </c>
      <c r="Z50" s="191"/>
      <c r="AA50" s="395"/>
      <c r="AB50" s="51"/>
      <c r="AC50" s="44"/>
      <c r="AD50" s="44"/>
      <c r="AE50" s="44"/>
      <c r="AF50" s="191"/>
      <c r="AG50" s="475"/>
      <c r="AH50" s="51"/>
      <c r="AI50" s="44"/>
      <c r="AJ50" s="44"/>
      <c r="AK50" s="44"/>
      <c r="AL50" s="191"/>
      <c r="AM50" s="475"/>
      <c r="AN50" s="51"/>
      <c r="AO50" s="44"/>
      <c r="AP50" s="44"/>
      <c r="AQ50" s="44"/>
      <c r="AR50" s="191"/>
      <c r="AS50" s="475"/>
      <c r="AT50" s="51"/>
      <c r="AU50" s="44"/>
      <c r="AV50" s="44"/>
      <c r="AW50" s="44"/>
      <c r="AX50" s="191"/>
      <c r="AY50" s="475"/>
      <c r="AZ50" s="51"/>
      <c r="BA50" s="44"/>
      <c r="BB50" s="44"/>
      <c r="BC50" s="44"/>
      <c r="BD50" s="191"/>
      <c r="BE50" s="174"/>
      <c r="BF50" s="475"/>
      <c r="BG50" s="51"/>
      <c r="BH50" s="44"/>
      <c r="BI50" s="44"/>
      <c r="BJ50" s="44"/>
      <c r="BK50" s="44"/>
      <c r="BL50" s="191"/>
      <c r="BM50" s="475"/>
      <c r="BN50" s="51"/>
      <c r="BO50" s="44"/>
      <c r="BP50" s="44"/>
      <c r="BQ50" s="44"/>
      <c r="BR50" s="44"/>
      <c r="BS50" s="191"/>
      <c r="BT50" s="475"/>
      <c r="BU50" s="51"/>
      <c r="BV50" s="44"/>
      <c r="BW50" s="44"/>
      <c r="BX50" s="44"/>
      <c r="BY50" s="191"/>
      <c r="BZ50" s="174"/>
      <c r="CA50" s="475"/>
      <c r="CB50" s="51"/>
      <c r="CC50" s="44"/>
      <c r="CD50" s="44"/>
      <c r="CE50" s="44"/>
      <c r="CF50" s="191"/>
      <c r="CG50" s="174"/>
      <c r="CH50" s="174"/>
      <c r="CI50" s="475"/>
      <c r="CJ50" s="356" t="s">
        <v>1427</v>
      </c>
      <c r="CK50" s="477" t="str">
        <f t="shared" ref="CK50:CK56" si="2">CONCATENATE(" Validar funcionalidad  Actividad Económica ",IF(U50=1,$U$4,"")," ",IF(V50=1,$V$4,"")," ",IF(W50=1,$W$4,"")," ",IF(X50=1,$X$5,""),"  ",IF(Y50=1,$Y$5,""), " en el filtro ",IF(Z50=1,$Z$5,$Z$3), " ", IF(AA50=1,$AA$3,"Sin Exportar Excel"),)</f>
        <v xml:space="preserve"> Validar funcionalidad  Actividad Económica  Modificar    Sin Valores en el filtro No Maneja Compra Inteligente Sin Exportar Excel</v>
      </c>
      <c r="CL50" s="357"/>
      <c r="CM50" s="357" t="s">
        <v>833</v>
      </c>
    </row>
    <row r="51" spans="1:91" s="188" customFormat="1" x14ac:dyDescent="0.25">
      <c r="A51" s="70"/>
      <c r="B51" s="43"/>
      <c r="C51" s="51"/>
      <c r="D51" s="44"/>
      <c r="E51" s="44"/>
      <c r="F51" s="44"/>
      <c r="G51" s="191"/>
      <c r="H51" s="192"/>
      <c r="I51" s="51"/>
      <c r="J51" s="44"/>
      <c r="K51" s="44"/>
      <c r="L51" s="44"/>
      <c r="M51" s="191"/>
      <c r="N51" s="459"/>
      <c r="O51" s="51"/>
      <c r="P51" s="44"/>
      <c r="Q51" s="44"/>
      <c r="R51" s="44"/>
      <c r="S51" s="191"/>
      <c r="T51" s="459"/>
      <c r="U51" s="63"/>
      <c r="V51" s="44">
        <v>1</v>
      </c>
      <c r="W51" s="179"/>
      <c r="X51" s="73">
        <v>1</v>
      </c>
      <c r="Y51" s="191"/>
      <c r="Z51" s="191">
        <v>1</v>
      </c>
      <c r="AA51" s="395"/>
      <c r="AB51" s="51"/>
      <c r="AC51" s="44"/>
      <c r="AD51" s="44"/>
      <c r="AE51" s="44"/>
      <c r="AF51" s="191"/>
      <c r="AG51" s="475"/>
      <c r="AH51" s="51"/>
      <c r="AI51" s="44"/>
      <c r="AJ51" s="44"/>
      <c r="AK51" s="44"/>
      <c r="AL51" s="191"/>
      <c r="AM51" s="475"/>
      <c r="AN51" s="51"/>
      <c r="AO51" s="44"/>
      <c r="AP51" s="44"/>
      <c r="AQ51" s="44"/>
      <c r="AR51" s="191"/>
      <c r="AS51" s="475"/>
      <c r="AT51" s="51"/>
      <c r="AU51" s="44"/>
      <c r="AV51" s="44"/>
      <c r="AW51" s="44"/>
      <c r="AX51" s="191"/>
      <c r="AY51" s="475"/>
      <c r="AZ51" s="51"/>
      <c r="BA51" s="44"/>
      <c r="BB51" s="44"/>
      <c r="BC51" s="44"/>
      <c r="BD51" s="191"/>
      <c r="BE51" s="174"/>
      <c r="BF51" s="475"/>
      <c r="BG51" s="51"/>
      <c r="BH51" s="44"/>
      <c r="BI51" s="44"/>
      <c r="BJ51" s="44"/>
      <c r="BK51" s="44"/>
      <c r="BL51" s="191"/>
      <c r="BM51" s="475"/>
      <c r="BN51" s="51"/>
      <c r="BO51" s="44"/>
      <c r="BP51" s="44"/>
      <c r="BQ51" s="44"/>
      <c r="BR51" s="44"/>
      <c r="BS51" s="191"/>
      <c r="BT51" s="475"/>
      <c r="BU51" s="51"/>
      <c r="BV51" s="44"/>
      <c r="BW51" s="44"/>
      <c r="BX51" s="44"/>
      <c r="BY51" s="191"/>
      <c r="BZ51" s="174"/>
      <c r="CA51" s="475"/>
      <c r="CB51" s="51"/>
      <c r="CC51" s="44"/>
      <c r="CD51" s="44"/>
      <c r="CE51" s="44"/>
      <c r="CF51" s="191"/>
      <c r="CG51" s="174"/>
      <c r="CH51" s="174"/>
      <c r="CI51" s="475"/>
      <c r="CJ51" s="356" t="s">
        <v>1430</v>
      </c>
      <c r="CK51" s="477" t="str">
        <f>CONCATENATE(" Validar funcionalidad  Actividad Económica ",IF(U51=1,$U$4,"")," ",IF(V51=1,$V$4,"")," ",IF(W51=1,$W$4,"")," ",IF(X51=1,$X$5,""),"  ",IF(Y51=1,$Y$5,""), " en el filtro ",IF(Z51=1,$Z$5,$Z$3), " ", IF(AA51=1,$AA$3,"Sin Exportar Excel"),)</f>
        <v xml:space="preserve"> Validar funcionalidad  Actividad Económica  Modificar  Con Valores   en el filtro Maneja Compra Inteligente Sin Exportar Excel</v>
      </c>
      <c r="CL51" s="357"/>
      <c r="CM51" s="357" t="s">
        <v>835</v>
      </c>
    </row>
    <row r="52" spans="1:91" s="188" customFormat="1" x14ac:dyDescent="0.25">
      <c r="A52" s="70"/>
      <c r="B52" s="43"/>
      <c r="C52" s="51"/>
      <c r="D52" s="44"/>
      <c r="E52" s="44"/>
      <c r="F52" s="44"/>
      <c r="G52" s="191"/>
      <c r="H52" s="192"/>
      <c r="I52" s="51"/>
      <c r="J52" s="44"/>
      <c r="K52" s="44"/>
      <c r="L52" s="44"/>
      <c r="M52" s="191"/>
      <c r="N52" s="459"/>
      <c r="O52" s="51"/>
      <c r="P52" s="44"/>
      <c r="Q52" s="44"/>
      <c r="R52" s="44"/>
      <c r="S52" s="191"/>
      <c r="T52" s="459"/>
      <c r="U52" s="63"/>
      <c r="V52" s="44">
        <v>1</v>
      </c>
      <c r="W52" s="179"/>
      <c r="X52" s="73"/>
      <c r="Y52" s="191">
        <v>1</v>
      </c>
      <c r="Z52" s="191">
        <v>1</v>
      </c>
      <c r="AA52" s="395"/>
      <c r="AB52" s="51"/>
      <c r="AC52" s="44"/>
      <c r="AD52" s="44"/>
      <c r="AE52" s="44"/>
      <c r="AF52" s="191"/>
      <c r="AG52" s="475"/>
      <c r="AH52" s="51"/>
      <c r="AI52" s="44"/>
      <c r="AJ52" s="44"/>
      <c r="AK52" s="44"/>
      <c r="AL52" s="191"/>
      <c r="AM52" s="475"/>
      <c r="AN52" s="51"/>
      <c r="AO52" s="44"/>
      <c r="AP52" s="44"/>
      <c r="AQ52" s="44"/>
      <c r="AR52" s="191"/>
      <c r="AS52" s="475"/>
      <c r="AT52" s="51"/>
      <c r="AU52" s="44"/>
      <c r="AV52" s="44"/>
      <c r="AW52" s="44"/>
      <c r="AX52" s="191"/>
      <c r="AY52" s="475"/>
      <c r="AZ52" s="51"/>
      <c r="BA52" s="44"/>
      <c r="BB52" s="44"/>
      <c r="BC52" s="44"/>
      <c r="BD52" s="191"/>
      <c r="BE52" s="174"/>
      <c r="BF52" s="475"/>
      <c r="BG52" s="51"/>
      <c r="BH52" s="44"/>
      <c r="BI52" s="44"/>
      <c r="BJ52" s="44"/>
      <c r="BK52" s="44"/>
      <c r="BL52" s="191"/>
      <c r="BM52" s="475"/>
      <c r="BN52" s="51"/>
      <c r="BO52" s="44"/>
      <c r="BP52" s="44"/>
      <c r="BQ52" s="44"/>
      <c r="BR52" s="44"/>
      <c r="BS52" s="191"/>
      <c r="BT52" s="475"/>
      <c r="BU52" s="51"/>
      <c r="BV52" s="44"/>
      <c r="BW52" s="44"/>
      <c r="BX52" s="44"/>
      <c r="BY52" s="191"/>
      <c r="BZ52" s="174"/>
      <c r="CA52" s="475"/>
      <c r="CB52" s="51"/>
      <c r="CC52" s="44"/>
      <c r="CD52" s="44"/>
      <c r="CE52" s="44"/>
      <c r="CF52" s="191"/>
      <c r="CG52" s="174"/>
      <c r="CH52" s="174"/>
      <c r="CI52" s="475"/>
      <c r="CJ52" s="356" t="s">
        <v>1431</v>
      </c>
      <c r="CK52" s="477" t="str">
        <f>CONCATENATE(" Validar funcionalidad  Actividad Económica ",IF(U52=1,$U$4,"")," ",IF(V52=1,$V$4,"")," ",IF(W52=1,$W$4,"")," ",IF(X52=1,$X$5,""),"  ",IF(Y52=1,$Y$5,""), " en el filtro ",IF(Z52=1,$Z$5,$Z$3), " ", IF(AA52=1,$AA$3,"Sin Exportar Excel"),)</f>
        <v xml:space="preserve"> Validar funcionalidad  Actividad Económica  Modificar    Sin Valores en el filtro Maneja Compra Inteligente Sin Exportar Excel</v>
      </c>
      <c r="CL52" s="357"/>
      <c r="CM52" s="357"/>
    </row>
    <row r="53" spans="1:91" s="188" customFormat="1" x14ac:dyDescent="0.25">
      <c r="A53" s="70"/>
      <c r="B53" s="43"/>
      <c r="C53" s="51"/>
      <c r="D53" s="44"/>
      <c r="E53" s="44"/>
      <c r="F53" s="44"/>
      <c r="G53" s="191"/>
      <c r="H53" s="192"/>
      <c r="I53" s="51"/>
      <c r="J53" s="44"/>
      <c r="K53" s="44"/>
      <c r="L53" s="44"/>
      <c r="M53" s="191"/>
      <c r="N53" s="459"/>
      <c r="O53" s="51"/>
      <c r="P53" s="44"/>
      <c r="Q53" s="44"/>
      <c r="R53" s="44"/>
      <c r="S53" s="191"/>
      <c r="T53" s="459"/>
      <c r="U53" s="63"/>
      <c r="V53" s="44"/>
      <c r="W53" s="44">
        <v>1</v>
      </c>
      <c r="X53" s="73">
        <v>1</v>
      </c>
      <c r="Y53" s="191"/>
      <c r="Z53" s="191"/>
      <c r="AA53" s="395">
        <v>1</v>
      </c>
      <c r="AB53" s="51"/>
      <c r="AC53" s="44"/>
      <c r="AD53" s="44"/>
      <c r="AE53" s="44"/>
      <c r="AF53" s="191"/>
      <c r="AG53" s="475"/>
      <c r="AH53" s="51"/>
      <c r="AI53" s="44"/>
      <c r="AJ53" s="44"/>
      <c r="AK53" s="44"/>
      <c r="AL53" s="191"/>
      <c r="AM53" s="475"/>
      <c r="AN53" s="51"/>
      <c r="AO53" s="44"/>
      <c r="AP53" s="44"/>
      <c r="AQ53" s="44"/>
      <c r="AR53" s="191"/>
      <c r="AS53" s="475"/>
      <c r="AT53" s="51"/>
      <c r="AU53" s="44"/>
      <c r="AV53" s="44"/>
      <c r="AW53" s="44"/>
      <c r="AX53" s="191"/>
      <c r="AY53" s="475"/>
      <c r="AZ53" s="51"/>
      <c r="BA53" s="44"/>
      <c r="BB53" s="44"/>
      <c r="BC53" s="44"/>
      <c r="BD53" s="191"/>
      <c r="BE53" s="174"/>
      <c r="BF53" s="475"/>
      <c r="BG53" s="51"/>
      <c r="BH53" s="44"/>
      <c r="BI53" s="44"/>
      <c r="BJ53" s="44"/>
      <c r="BK53" s="44"/>
      <c r="BL53" s="191"/>
      <c r="BM53" s="475"/>
      <c r="BN53" s="51"/>
      <c r="BO53" s="44"/>
      <c r="BP53" s="44"/>
      <c r="BQ53" s="44"/>
      <c r="BR53" s="44"/>
      <c r="BS53" s="191"/>
      <c r="BT53" s="475"/>
      <c r="BU53" s="51"/>
      <c r="BV53" s="44"/>
      <c r="BW53" s="44"/>
      <c r="BX53" s="44"/>
      <c r="BY53" s="191"/>
      <c r="BZ53" s="174"/>
      <c r="CA53" s="475"/>
      <c r="CB53" s="51"/>
      <c r="CC53" s="44"/>
      <c r="CD53" s="44"/>
      <c r="CE53" s="44"/>
      <c r="CF53" s="191"/>
      <c r="CG53" s="174"/>
      <c r="CH53" s="174"/>
      <c r="CI53" s="475"/>
      <c r="CJ53" s="356" t="s">
        <v>1428</v>
      </c>
      <c r="CK53" s="477" t="str">
        <f t="shared" si="2"/>
        <v xml:space="preserve"> Validar funcionalidad  Actividad Económica   Eliminar Con Valores   en el filtro No Maneja Compra Inteligente Exportar Excel </v>
      </c>
      <c r="CL53" s="357"/>
      <c r="CM53" s="357" t="s">
        <v>836</v>
      </c>
    </row>
    <row r="54" spans="1:91" s="188" customFormat="1" x14ac:dyDescent="0.25">
      <c r="A54" s="70"/>
      <c r="B54" s="43"/>
      <c r="C54" s="51"/>
      <c r="D54" s="44"/>
      <c r="E54" s="44"/>
      <c r="F54" s="44"/>
      <c r="G54" s="191"/>
      <c r="H54" s="192"/>
      <c r="I54" s="51"/>
      <c r="J54" s="44"/>
      <c r="K54" s="44"/>
      <c r="L54" s="44"/>
      <c r="M54" s="191"/>
      <c r="N54" s="459"/>
      <c r="O54" s="51"/>
      <c r="P54" s="44"/>
      <c r="Q54" s="44"/>
      <c r="R54" s="44"/>
      <c r="S54" s="191"/>
      <c r="T54" s="459"/>
      <c r="U54" s="184"/>
      <c r="V54" s="75"/>
      <c r="W54" s="75">
        <v>1</v>
      </c>
      <c r="X54" s="73"/>
      <c r="Y54" s="73">
        <v>1</v>
      </c>
      <c r="Z54" s="191"/>
      <c r="AA54" s="395"/>
      <c r="AB54" s="51"/>
      <c r="AC54" s="44"/>
      <c r="AD54" s="44"/>
      <c r="AE54" s="44"/>
      <c r="AF54" s="191"/>
      <c r="AG54" s="475"/>
      <c r="AH54" s="51"/>
      <c r="AI54" s="44"/>
      <c r="AJ54" s="44"/>
      <c r="AK54" s="44"/>
      <c r="AL54" s="191"/>
      <c r="AM54" s="475"/>
      <c r="AN54" s="51"/>
      <c r="AO54" s="44"/>
      <c r="AP54" s="44"/>
      <c r="AQ54" s="44"/>
      <c r="AR54" s="191"/>
      <c r="AS54" s="475"/>
      <c r="AT54" s="51"/>
      <c r="AU54" s="44"/>
      <c r="AV54" s="44"/>
      <c r="AW54" s="44"/>
      <c r="AX54" s="191"/>
      <c r="AY54" s="475"/>
      <c r="AZ54" s="51"/>
      <c r="BA54" s="44"/>
      <c r="BB54" s="44"/>
      <c r="BC54" s="44"/>
      <c r="BD54" s="191"/>
      <c r="BE54" s="174"/>
      <c r="BF54" s="475"/>
      <c r="BG54" s="51"/>
      <c r="BH54" s="44"/>
      <c r="BI54" s="44"/>
      <c r="BJ54" s="44"/>
      <c r="BK54" s="44"/>
      <c r="BL54" s="191"/>
      <c r="BM54" s="475"/>
      <c r="BN54" s="51"/>
      <c r="BO54" s="44"/>
      <c r="BP54" s="44"/>
      <c r="BQ54" s="44"/>
      <c r="BR54" s="44"/>
      <c r="BS54" s="191"/>
      <c r="BT54" s="475"/>
      <c r="BU54" s="51"/>
      <c r="BV54" s="44"/>
      <c r="BW54" s="44"/>
      <c r="BX54" s="44"/>
      <c r="BY54" s="191"/>
      <c r="BZ54" s="174"/>
      <c r="CA54" s="475"/>
      <c r="CB54" s="51"/>
      <c r="CC54" s="44"/>
      <c r="CD54" s="44"/>
      <c r="CE54" s="44"/>
      <c r="CF54" s="191"/>
      <c r="CG54" s="174"/>
      <c r="CH54" s="174"/>
      <c r="CI54" s="475"/>
      <c r="CJ54" s="356" t="s">
        <v>1429</v>
      </c>
      <c r="CK54" s="477" t="str">
        <f t="shared" si="2"/>
        <v xml:space="preserve"> Validar funcionalidad  Actividad Económica   Eliminar   Sin Valores en el filtro No Maneja Compra Inteligente Sin Exportar Excel</v>
      </c>
      <c r="CL54" s="357"/>
      <c r="CM54" s="357"/>
    </row>
    <row r="55" spans="1:91" s="188" customFormat="1" x14ac:dyDescent="0.25">
      <c r="A55" s="70"/>
      <c r="B55" s="43"/>
      <c r="C55" s="51"/>
      <c r="D55" s="44"/>
      <c r="E55" s="44"/>
      <c r="F55" s="44"/>
      <c r="G55" s="191"/>
      <c r="H55" s="192"/>
      <c r="I55" s="51"/>
      <c r="J55" s="44"/>
      <c r="K55" s="44"/>
      <c r="L55" s="44"/>
      <c r="M55" s="191"/>
      <c r="N55" s="459"/>
      <c r="O55" s="51"/>
      <c r="P55" s="44"/>
      <c r="Q55" s="44"/>
      <c r="R55" s="44"/>
      <c r="S55" s="191"/>
      <c r="T55" s="459"/>
      <c r="U55" s="63"/>
      <c r="V55" s="44"/>
      <c r="W55" s="44">
        <v>1</v>
      </c>
      <c r="X55" s="73">
        <v>1</v>
      </c>
      <c r="Y55" s="191"/>
      <c r="Z55" s="191">
        <v>1</v>
      </c>
      <c r="AA55" s="395"/>
      <c r="AB55" s="51"/>
      <c r="AC55" s="44"/>
      <c r="AD55" s="44"/>
      <c r="AE55" s="44"/>
      <c r="AF55" s="191"/>
      <c r="AG55" s="475"/>
      <c r="AH55" s="51"/>
      <c r="AI55" s="44"/>
      <c r="AJ55" s="44"/>
      <c r="AK55" s="44"/>
      <c r="AL55" s="191"/>
      <c r="AM55" s="475"/>
      <c r="AN55" s="51"/>
      <c r="AO55" s="44"/>
      <c r="AP55" s="44"/>
      <c r="AQ55" s="44"/>
      <c r="AR55" s="191"/>
      <c r="AS55" s="475"/>
      <c r="AT55" s="51"/>
      <c r="AU55" s="44"/>
      <c r="AV55" s="44"/>
      <c r="AW55" s="44"/>
      <c r="AX55" s="191"/>
      <c r="AY55" s="475"/>
      <c r="AZ55" s="51"/>
      <c r="BA55" s="44"/>
      <c r="BB55" s="44"/>
      <c r="BC55" s="44"/>
      <c r="BD55" s="191"/>
      <c r="BE55" s="174"/>
      <c r="BF55" s="475"/>
      <c r="BG55" s="51"/>
      <c r="BH55" s="44"/>
      <c r="BI55" s="44"/>
      <c r="BJ55" s="44"/>
      <c r="BK55" s="44"/>
      <c r="BL55" s="191"/>
      <c r="BM55" s="475"/>
      <c r="BN55" s="51"/>
      <c r="BO55" s="44"/>
      <c r="BP55" s="44"/>
      <c r="BQ55" s="44"/>
      <c r="BR55" s="44"/>
      <c r="BS55" s="191"/>
      <c r="BT55" s="475"/>
      <c r="BU55" s="51"/>
      <c r="BV55" s="44"/>
      <c r="BW55" s="44"/>
      <c r="BX55" s="44"/>
      <c r="BY55" s="191"/>
      <c r="BZ55" s="174"/>
      <c r="CA55" s="475"/>
      <c r="CB55" s="51"/>
      <c r="CC55" s="44"/>
      <c r="CD55" s="44"/>
      <c r="CE55" s="44"/>
      <c r="CF55" s="191"/>
      <c r="CG55" s="174"/>
      <c r="CH55" s="174"/>
      <c r="CI55" s="475"/>
      <c r="CJ55" s="356" t="s">
        <v>1432</v>
      </c>
      <c r="CK55" s="477" t="str">
        <f t="shared" si="2"/>
        <v xml:space="preserve"> Validar funcionalidad  Actividad Económica   Eliminar Con Valores   en el filtro Maneja Compra Inteligente Sin Exportar Excel</v>
      </c>
      <c r="CL55" s="357"/>
      <c r="CM55" s="357" t="s">
        <v>836</v>
      </c>
    </row>
    <row r="56" spans="1:91" s="188" customFormat="1" x14ac:dyDescent="0.25">
      <c r="A56" s="70"/>
      <c r="B56" s="43"/>
      <c r="C56" s="51"/>
      <c r="D56" s="44"/>
      <c r="E56" s="44"/>
      <c r="F56" s="44"/>
      <c r="G56" s="191"/>
      <c r="H56" s="192"/>
      <c r="I56" s="51"/>
      <c r="J56" s="44"/>
      <c r="K56" s="44"/>
      <c r="L56" s="44"/>
      <c r="M56" s="191"/>
      <c r="N56" s="459"/>
      <c r="O56" s="51"/>
      <c r="P56" s="44"/>
      <c r="Q56" s="44"/>
      <c r="R56" s="44"/>
      <c r="S56" s="191"/>
      <c r="T56" s="459"/>
      <c r="U56" s="63"/>
      <c r="V56" s="44"/>
      <c r="W56" s="44">
        <v>1</v>
      </c>
      <c r="X56" s="73"/>
      <c r="Y56" s="191">
        <v>1</v>
      </c>
      <c r="Z56" s="191">
        <v>1</v>
      </c>
      <c r="AA56" s="395"/>
      <c r="AB56" s="51"/>
      <c r="AC56" s="44"/>
      <c r="AD56" s="44"/>
      <c r="AE56" s="44"/>
      <c r="AF56" s="191"/>
      <c r="AG56" s="475"/>
      <c r="AH56" s="51"/>
      <c r="AI56" s="44"/>
      <c r="AJ56" s="44"/>
      <c r="AK56" s="44"/>
      <c r="AL56" s="191"/>
      <c r="AM56" s="475"/>
      <c r="AN56" s="51"/>
      <c r="AO56" s="44"/>
      <c r="AP56" s="44"/>
      <c r="AQ56" s="44"/>
      <c r="AR56" s="191"/>
      <c r="AS56" s="475"/>
      <c r="AT56" s="51"/>
      <c r="AU56" s="44"/>
      <c r="AV56" s="44"/>
      <c r="AW56" s="44"/>
      <c r="AX56" s="191"/>
      <c r="AY56" s="475"/>
      <c r="AZ56" s="51"/>
      <c r="BA56" s="44"/>
      <c r="BB56" s="44"/>
      <c r="BC56" s="44"/>
      <c r="BD56" s="191"/>
      <c r="BE56" s="174"/>
      <c r="BF56" s="475"/>
      <c r="BG56" s="51"/>
      <c r="BH56" s="44"/>
      <c r="BI56" s="44"/>
      <c r="BJ56" s="44"/>
      <c r="BK56" s="44"/>
      <c r="BL56" s="191"/>
      <c r="BM56" s="475"/>
      <c r="BN56" s="51"/>
      <c r="BO56" s="44"/>
      <c r="BP56" s="44"/>
      <c r="BQ56" s="44"/>
      <c r="BR56" s="44"/>
      <c r="BS56" s="191"/>
      <c r="BT56" s="475"/>
      <c r="BU56" s="51"/>
      <c r="BV56" s="44"/>
      <c r="BW56" s="44"/>
      <c r="BX56" s="44"/>
      <c r="BY56" s="191"/>
      <c r="BZ56" s="174"/>
      <c r="CA56" s="475"/>
      <c r="CB56" s="51"/>
      <c r="CC56" s="44"/>
      <c r="CD56" s="44"/>
      <c r="CE56" s="44"/>
      <c r="CF56" s="191"/>
      <c r="CG56" s="174"/>
      <c r="CH56" s="174"/>
      <c r="CI56" s="475"/>
      <c r="CJ56" s="356" t="s">
        <v>1433</v>
      </c>
      <c r="CK56" s="477" t="str">
        <f t="shared" si="2"/>
        <v xml:space="preserve"> Validar funcionalidad  Actividad Económica   Eliminar   Sin Valores en el filtro Maneja Compra Inteligente Sin Exportar Excel</v>
      </c>
      <c r="CL56" s="357"/>
      <c r="CM56" s="357"/>
    </row>
    <row r="57" spans="1:91" s="188" customFormat="1" ht="15.75" thickBot="1" x14ac:dyDescent="0.3">
      <c r="A57" s="70"/>
      <c r="B57" s="43"/>
      <c r="C57" s="51"/>
      <c r="D57" s="44"/>
      <c r="E57" s="44"/>
      <c r="F57" s="44"/>
      <c r="G57" s="191"/>
      <c r="H57" s="192"/>
      <c r="I57" s="51"/>
      <c r="J57" s="44"/>
      <c r="K57" s="44"/>
      <c r="L57" s="44"/>
      <c r="M57" s="191"/>
      <c r="N57" s="459"/>
      <c r="O57" s="51"/>
      <c r="P57" s="44"/>
      <c r="Q57" s="44"/>
      <c r="R57" s="44"/>
      <c r="S57" s="191"/>
      <c r="T57" s="459"/>
      <c r="U57" s="63"/>
      <c r="V57" s="44"/>
      <c r="W57" s="44"/>
      <c r="X57" s="73"/>
      <c r="Y57" s="191"/>
      <c r="Z57" s="191"/>
      <c r="AA57" s="395">
        <v>1</v>
      </c>
      <c r="AB57" s="52"/>
      <c r="AC57" s="375"/>
      <c r="AD57" s="375"/>
      <c r="AE57" s="375"/>
      <c r="AF57" s="376"/>
      <c r="AG57" s="515"/>
      <c r="AH57" s="52"/>
      <c r="AI57" s="375"/>
      <c r="AJ57" s="375"/>
      <c r="AK57" s="375"/>
      <c r="AL57" s="376"/>
      <c r="AM57" s="515"/>
      <c r="AN57" s="52"/>
      <c r="AO57" s="375"/>
      <c r="AP57" s="375"/>
      <c r="AQ57" s="375"/>
      <c r="AR57" s="376"/>
      <c r="AS57" s="515"/>
      <c r="AT57" s="52"/>
      <c r="AU57" s="375"/>
      <c r="AV57" s="375"/>
      <c r="AW57" s="375"/>
      <c r="AX57" s="376"/>
      <c r="AY57" s="515"/>
      <c r="AZ57" s="52"/>
      <c r="BA57" s="375"/>
      <c r="BB57" s="375"/>
      <c r="BC57" s="375"/>
      <c r="BD57" s="376"/>
      <c r="BE57" s="458"/>
      <c r="BF57" s="515"/>
      <c r="BG57" s="52"/>
      <c r="BH57" s="375"/>
      <c r="BI57" s="375"/>
      <c r="BJ57" s="375"/>
      <c r="BK57" s="375"/>
      <c r="BL57" s="376"/>
      <c r="BM57" s="515"/>
      <c r="BN57" s="52"/>
      <c r="BO57" s="375"/>
      <c r="BP57" s="375"/>
      <c r="BQ57" s="375"/>
      <c r="BR57" s="375"/>
      <c r="BS57" s="376"/>
      <c r="BT57" s="515"/>
      <c r="BU57" s="52"/>
      <c r="BV57" s="375"/>
      <c r="BW57" s="375"/>
      <c r="BX57" s="375"/>
      <c r="BY57" s="376"/>
      <c r="BZ57" s="458"/>
      <c r="CA57" s="515"/>
      <c r="CB57" s="52"/>
      <c r="CC57" s="375"/>
      <c r="CD57" s="375"/>
      <c r="CE57" s="375"/>
      <c r="CF57" s="376"/>
      <c r="CG57" s="458"/>
      <c r="CH57" s="458"/>
      <c r="CI57" s="515"/>
      <c r="CJ57" s="356" t="s">
        <v>1434</v>
      </c>
      <c r="CK57" s="477" t="str">
        <f>CONCATENATE(" Validar funcionalidad  Actividad Económica ",IF(U57=1,$U$4,"")," ",IF(V57=1,$V$4,""),"",IF(W57=1,$W$4,"")," ", IF(AA57=1,$AA$3,"Sin Exportar Excel"),)</f>
        <v xml:space="preserve"> Validar funcionalidad  Actividad Económica   Exportar Excel </v>
      </c>
      <c r="CL57" s="357"/>
      <c r="CM57" s="357" t="s">
        <v>833</v>
      </c>
    </row>
    <row r="58" spans="1:91" s="188" customFormat="1" ht="15.75" thickTop="1" x14ac:dyDescent="0.25">
      <c r="A58" s="70"/>
      <c r="B58" s="43"/>
      <c r="C58" s="453"/>
      <c r="D58" s="454"/>
      <c r="E58" s="454"/>
      <c r="F58" s="454"/>
      <c r="G58" s="185"/>
      <c r="H58" s="455"/>
      <c r="I58" s="453"/>
      <c r="J58" s="454"/>
      <c r="K58" s="454"/>
      <c r="L58" s="454"/>
      <c r="M58" s="185"/>
      <c r="N58" s="455"/>
      <c r="O58" s="453"/>
      <c r="P58" s="454"/>
      <c r="Q58" s="454"/>
      <c r="R58" s="454"/>
      <c r="S58" s="185"/>
      <c r="T58" s="455"/>
      <c r="U58" s="453">
        <v>1</v>
      </c>
      <c r="V58" s="454"/>
      <c r="W58" s="454"/>
      <c r="X58" s="454">
        <v>1</v>
      </c>
      <c r="Y58" s="454"/>
      <c r="Z58" s="185"/>
      <c r="AA58" s="455"/>
      <c r="AB58" s="453"/>
      <c r="AC58" s="454"/>
      <c r="AD58" s="454"/>
      <c r="AE58" s="454"/>
      <c r="AF58" s="185"/>
      <c r="AG58" s="455"/>
      <c r="AH58" s="453"/>
      <c r="AI58" s="454"/>
      <c r="AJ58" s="454"/>
      <c r="AK58" s="454"/>
      <c r="AL58" s="185"/>
      <c r="AM58" s="455"/>
      <c r="AN58" s="453"/>
      <c r="AO58" s="454"/>
      <c r="AP58" s="454"/>
      <c r="AQ58" s="454"/>
      <c r="AR58" s="185"/>
      <c r="AS58" s="455"/>
      <c r="AT58" s="453"/>
      <c r="AU58" s="454"/>
      <c r="AV58" s="454"/>
      <c r="AW58" s="454"/>
      <c r="AX58" s="185"/>
      <c r="AY58" s="455"/>
      <c r="AZ58" s="453"/>
      <c r="BA58" s="454"/>
      <c r="BB58" s="454"/>
      <c r="BC58" s="454"/>
      <c r="BD58" s="185"/>
      <c r="BE58" s="524"/>
      <c r="BF58" s="455"/>
      <c r="BG58" s="453"/>
      <c r="BH58" s="454"/>
      <c r="BI58" s="454"/>
      <c r="BJ58" s="454"/>
      <c r="BK58" s="454"/>
      <c r="BL58" s="185"/>
      <c r="BM58" s="455"/>
      <c r="BN58" s="453"/>
      <c r="BO58" s="454"/>
      <c r="BP58" s="454"/>
      <c r="BQ58" s="454"/>
      <c r="BR58" s="454"/>
      <c r="BS58" s="185"/>
      <c r="BT58" s="455"/>
      <c r="BU58" s="453"/>
      <c r="BV58" s="454"/>
      <c r="BW58" s="454"/>
      <c r="BX58" s="454"/>
      <c r="BY58" s="185"/>
      <c r="BZ58" s="524"/>
      <c r="CA58" s="455"/>
      <c r="CB58" s="453"/>
      <c r="CC58" s="454"/>
      <c r="CD58" s="454"/>
      <c r="CE58" s="454"/>
      <c r="CF58" s="185"/>
      <c r="CG58" s="524"/>
      <c r="CH58" s="524"/>
      <c r="CI58" s="455"/>
      <c r="CJ58" s="356" t="s">
        <v>1435</v>
      </c>
      <c r="CK58" s="356"/>
      <c r="CL58" s="357"/>
      <c r="CM58" s="357" t="s">
        <v>893</v>
      </c>
    </row>
    <row r="59" spans="1:91" s="188" customFormat="1" x14ac:dyDescent="0.25">
      <c r="A59" s="70"/>
      <c r="B59" s="43"/>
      <c r="C59" s="184"/>
      <c r="D59" s="75"/>
      <c r="E59" s="75"/>
      <c r="F59" s="75"/>
      <c r="G59" s="73"/>
      <c r="H59" s="394"/>
      <c r="I59" s="184"/>
      <c r="J59" s="75"/>
      <c r="K59" s="75"/>
      <c r="L59" s="75"/>
      <c r="M59" s="73"/>
      <c r="N59" s="394"/>
      <c r="O59" s="184"/>
      <c r="P59" s="75"/>
      <c r="Q59" s="75"/>
      <c r="R59" s="75"/>
      <c r="S59" s="73"/>
      <c r="T59" s="394"/>
      <c r="U59" s="184">
        <v>1</v>
      </c>
      <c r="V59" s="75"/>
      <c r="W59" s="75"/>
      <c r="X59" s="75"/>
      <c r="Y59" s="75">
        <v>1</v>
      </c>
      <c r="Z59" s="73"/>
      <c r="AA59" s="394"/>
      <c r="AB59" s="184"/>
      <c r="AC59" s="75"/>
      <c r="AD59" s="75"/>
      <c r="AE59" s="75"/>
      <c r="AF59" s="73"/>
      <c r="AG59" s="394"/>
      <c r="AH59" s="184"/>
      <c r="AI59" s="75"/>
      <c r="AJ59" s="75"/>
      <c r="AK59" s="75"/>
      <c r="AL59" s="73"/>
      <c r="AM59" s="394"/>
      <c r="AN59" s="184"/>
      <c r="AO59" s="75"/>
      <c r="AP59" s="75"/>
      <c r="AQ59" s="75"/>
      <c r="AR59" s="73"/>
      <c r="AS59" s="394"/>
      <c r="AT59" s="184"/>
      <c r="AU59" s="75"/>
      <c r="AV59" s="75"/>
      <c r="AW59" s="75"/>
      <c r="AX59" s="73"/>
      <c r="AY59" s="394"/>
      <c r="AZ59" s="184"/>
      <c r="BA59" s="75"/>
      <c r="BB59" s="75"/>
      <c r="BC59" s="75"/>
      <c r="BD59" s="73"/>
      <c r="BE59" s="173"/>
      <c r="BF59" s="394"/>
      <c r="BG59" s="184"/>
      <c r="BH59" s="75"/>
      <c r="BI59" s="75"/>
      <c r="BJ59" s="75"/>
      <c r="BK59" s="75"/>
      <c r="BL59" s="73"/>
      <c r="BM59" s="394"/>
      <c r="BN59" s="184"/>
      <c r="BO59" s="75"/>
      <c r="BP59" s="75"/>
      <c r="BQ59" s="75"/>
      <c r="BR59" s="75"/>
      <c r="BS59" s="73"/>
      <c r="BT59" s="394"/>
      <c r="BU59" s="184"/>
      <c r="BV59" s="75"/>
      <c r="BW59" s="75"/>
      <c r="BX59" s="75"/>
      <c r="BY59" s="73"/>
      <c r="BZ59" s="173"/>
      <c r="CA59" s="394"/>
      <c r="CB59" s="184"/>
      <c r="CC59" s="75"/>
      <c r="CD59" s="75"/>
      <c r="CE59" s="75"/>
      <c r="CF59" s="73"/>
      <c r="CG59" s="173"/>
      <c r="CH59" s="173"/>
      <c r="CI59" s="394"/>
      <c r="CJ59" s="356" t="s">
        <v>1436</v>
      </c>
      <c r="CK59" s="356"/>
      <c r="CL59" s="357"/>
      <c r="CM59" s="357"/>
    </row>
    <row r="60" spans="1:91" s="188" customFormat="1" x14ac:dyDescent="0.25">
      <c r="A60" s="70"/>
      <c r="B60" s="43"/>
      <c r="C60" s="63"/>
      <c r="D60" s="44"/>
      <c r="E60" s="44"/>
      <c r="F60" s="44"/>
      <c r="G60" s="191"/>
      <c r="H60" s="395"/>
      <c r="I60" s="63"/>
      <c r="J60" s="44"/>
      <c r="K60" s="44"/>
      <c r="L60" s="44"/>
      <c r="M60" s="191"/>
      <c r="N60" s="395"/>
      <c r="O60" s="63"/>
      <c r="P60" s="44"/>
      <c r="Q60" s="44"/>
      <c r="R60" s="44"/>
      <c r="S60" s="191"/>
      <c r="T60" s="395"/>
      <c r="U60" s="63"/>
      <c r="V60" s="44">
        <v>1</v>
      </c>
      <c r="W60" s="44"/>
      <c r="X60" s="44">
        <v>1</v>
      </c>
      <c r="Y60" s="44"/>
      <c r="Z60" s="191"/>
      <c r="AA60" s="395"/>
      <c r="AB60" s="63"/>
      <c r="AC60" s="44"/>
      <c r="AD60" s="44"/>
      <c r="AE60" s="44"/>
      <c r="AF60" s="191"/>
      <c r="AG60" s="395"/>
      <c r="AH60" s="63"/>
      <c r="AI60" s="44"/>
      <c r="AJ60" s="44"/>
      <c r="AK60" s="44"/>
      <c r="AL60" s="191"/>
      <c r="AM60" s="395"/>
      <c r="AN60" s="63"/>
      <c r="AO60" s="44"/>
      <c r="AP60" s="44"/>
      <c r="AQ60" s="44"/>
      <c r="AR60" s="191"/>
      <c r="AS60" s="395"/>
      <c r="AT60" s="63"/>
      <c r="AU60" s="44"/>
      <c r="AV60" s="44"/>
      <c r="AW60" s="44"/>
      <c r="AX60" s="191"/>
      <c r="AY60" s="395"/>
      <c r="AZ60" s="63"/>
      <c r="BA60" s="44"/>
      <c r="BB60" s="44"/>
      <c r="BC60" s="44"/>
      <c r="BD60" s="191"/>
      <c r="BE60" s="174"/>
      <c r="BF60" s="395"/>
      <c r="BG60" s="63"/>
      <c r="BH60" s="44"/>
      <c r="BI60" s="44"/>
      <c r="BJ60" s="44"/>
      <c r="BK60" s="44"/>
      <c r="BL60" s="191"/>
      <c r="BM60" s="395"/>
      <c r="BN60" s="63"/>
      <c r="BO60" s="44"/>
      <c r="BP60" s="44"/>
      <c r="BQ60" s="44"/>
      <c r="BR60" s="44"/>
      <c r="BS60" s="191"/>
      <c r="BT60" s="395"/>
      <c r="BU60" s="63"/>
      <c r="BV60" s="44"/>
      <c r="BW60" s="44"/>
      <c r="BX60" s="44"/>
      <c r="BY60" s="191"/>
      <c r="BZ60" s="174"/>
      <c r="CA60" s="395"/>
      <c r="CB60" s="63"/>
      <c r="CC60" s="44"/>
      <c r="CD60" s="44"/>
      <c r="CE60" s="44"/>
      <c r="CF60" s="191"/>
      <c r="CG60" s="174"/>
      <c r="CH60" s="174"/>
      <c r="CI60" s="395"/>
      <c r="CJ60" s="356" t="s">
        <v>904</v>
      </c>
      <c r="CK60" s="356"/>
      <c r="CL60" s="357"/>
      <c r="CM60" s="357" t="s">
        <v>894</v>
      </c>
    </row>
    <row r="61" spans="1:91" s="188" customFormat="1" ht="15" customHeight="1" thickBot="1" x14ac:dyDescent="0.3">
      <c r="A61" s="70"/>
      <c r="B61" s="43"/>
      <c r="C61" s="462"/>
      <c r="D61" s="420"/>
      <c r="E61" s="512"/>
      <c r="F61" s="512"/>
      <c r="G61" s="422"/>
      <c r="H61" s="464"/>
      <c r="I61" s="462"/>
      <c r="J61" s="420"/>
      <c r="K61" s="512"/>
      <c r="L61" s="512"/>
      <c r="M61" s="422"/>
      <c r="N61" s="464"/>
      <c r="O61" s="465"/>
      <c r="P61" s="422"/>
      <c r="Q61" s="420"/>
      <c r="R61" s="512"/>
      <c r="S61" s="512"/>
      <c r="T61" s="464"/>
      <c r="U61" s="465"/>
      <c r="V61" s="422"/>
      <c r="W61" s="420">
        <v>1</v>
      </c>
      <c r="X61" s="420">
        <v>1</v>
      </c>
      <c r="Y61" s="512"/>
      <c r="Z61" s="512"/>
      <c r="AA61" s="464"/>
      <c r="AB61" s="465"/>
      <c r="AC61" s="422"/>
      <c r="AD61" s="420"/>
      <c r="AE61" s="512"/>
      <c r="AF61" s="512"/>
      <c r="AG61" s="464"/>
      <c r="AH61" s="465"/>
      <c r="AI61" s="422"/>
      <c r="AJ61" s="420"/>
      <c r="AK61" s="512"/>
      <c r="AL61" s="512"/>
      <c r="AM61" s="464"/>
      <c r="AN61" s="465"/>
      <c r="AO61" s="422"/>
      <c r="AP61" s="420"/>
      <c r="AQ61" s="512"/>
      <c r="AR61" s="512"/>
      <c r="AS61" s="464"/>
      <c r="AT61" s="465"/>
      <c r="AU61" s="422"/>
      <c r="AV61" s="420"/>
      <c r="AW61" s="512"/>
      <c r="AX61" s="512"/>
      <c r="AY61" s="464"/>
      <c r="AZ61" s="465"/>
      <c r="BA61" s="422"/>
      <c r="BB61" s="420"/>
      <c r="BC61" s="512"/>
      <c r="BD61" s="512"/>
      <c r="BE61" s="525"/>
      <c r="BF61" s="464"/>
      <c r="BG61" s="465"/>
      <c r="BH61" s="422"/>
      <c r="BI61" s="420"/>
      <c r="BJ61" s="420"/>
      <c r="BK61" s="512"/>
      <c r="BL61" s="512"/>
      <c r="BM61" s="464"/>
      <c r="BN61" s="465"/>
      <c r="BO61" s="422"/>
      <c r="BP61" s="420"/>
      <c r="BQ61" s="420"/>
      <c r="BR61" s="512"/>
      <c r="BS61" s="512"/>
      <c r="BT61" s="464"/>
      <c r="BU61" s="465"/>
      <c r="BV61" s="422"/>
      <c r="BW61" s="420"/>
      <c r="BX61" s="512"/>
      <c r="BY61" s="512"/>
      <c r="BZ61" s="525"/>
      <c r="CA61" s="464"/>
      <c r="CB61" s="465"/>
      <c r="CC61" s="422"/>
      <c r="CD61" s="420"/>
      <c r="CE61" s="512"/>
      <c r="CF61" s="512"/>
      <c r="CG61" s="525"/>
      <c r="CH61" s="525"/>
      <c r="CI61" s="464"/>
      <c r="CJ61" s="356" t="s">
        <v>905</v>
      </c>
      <c r="CK61" s="356"/>
      <c r="CL61" s="357"/>
      <c r="CM61" s="357" t="s">
        <v>895</v>
      </c>
    </row>
    <row r="62" spans="1:91" s="188" customFormat="1" ht="15" customHeight="1" thickTop="1" x14ac:dyDescent="0.25">
      <c r="A62" s="70"/>
      <c r="B62" s="43"/>
      <c r="C62" s="184"/>
      <c r="D62" s="75"/>
      <c r="E62" s="578"/>
      <c r="F62" s="75"/>
      <c r="G62" s="73"/>
      <c r="H62" s="73"/>
      <c r="I62" s="184"/>
      <c r="J62" s="75"/>
      <c r="K62" s="578"/>
      <c r="L62" s="578"/>
      <c r="M62" s="73"/>
      <c r="N62" s="173"/>
      <c r="O62" s="184"/>
      <c r="P62" s="75"/>
      <c r="Q62" s="578"/>
      <c r="R62" s="75"/>
      <c r="S62" s="73"/>
      <c r="T62" s="73"/>
      <c r="U62" s="184"/>
      <c r="V62" s="75"/>
      <c r="W62" s="578"/>
      <c r="X62" s="578"/>
      <c r="Y62" s="73"/>
      <c r="Z62" s="73"/>
      <c r="AA62" s="394"/>
      <c r="AB62" s="184">
        <v>1</v>
      </c>
      <c r="AC62" s="75"/>
      <c r="AD62" s="578"/>
      <c r="AE62" s="75">
        <v>1</v>
      </c>
      <c r="AF62" s="73"/>
      <c r="AG62" s="73">
        <v>1</v>
      </c>
      <c r="AH62" s="184"/>
      <c r="AI62" s="75"/>
      <c r="AJ62" s="578"/>
      <c r="AK62" s="578"/>
      <c r="AL62" s="73"/>
      <c r="AM62" s="394"/>
      <c r="AN62" s="184"/>
      <c r="AO62" s="75"/>
      <c r="AP62" s="578"/>
      <c r="AQ62" s="578"/>
      <c r="AR62" s="73"/>
      <c r="AS62" s="394"/>
      <c r="AT62" s="184"/>
      <c r="AU62" s="75"/>
      <c r="AV62" s="578"/>
      <c r="AW62" s="578"/>
      <c r="AX62" s="73"/>
      <c r="AY62" s="394"/>
      <c r="AZ62" s="184"/>
      <c r="BA62" s="75"/>
      <c r="BB62" s="578"/>
      <c r="BC62" s="578"/>
      <c r="BD62" s="73"/>
      <c r="BE62" s="173"/>
      <c r="BF62" s="394"/>
      <c r="BG62" s="184"/>
      <c r="BH62" s="75"/>
      <c r="BI62" s="578"/>
      <c r="BJ62" s="578"/>
      <c r="BK62" s="578"/>
      <c r="BL62" s="73"/>
      <c r="BM62" s="394"/>
      <c r="BN62" s="184"/>
      <c r="BO62" s="75"/>
      <c r="BP62" s="578"/>
      <c r="BQ62" s="578"/>
      <c r="BR62" s="578"/>
      <c r="BS62" s="73"/>
      <c r="BT62" s="394"/>
      <c r="BU62" s="184"/>
      <c r="BV62" s="75"/>
      <c r="BW62" s="578"/>
      <c r="BX62" s="578"/>
      <c r="BY62" s="73"/>
      <c r="BZ62" s="173"/>
      <c r="CA62" s="394"/>
      <c r="CB62" s="184"/>
      <c r="CC62" s="75"/>
      <c r="CD62" s="578"/>
      <c r="CE62" s="578"/>
      <c r="CF62" s="73"/>
      <c r="CG62" s="173"/>
      <c r="CH62" s="173"/>
      <c r="CI62" s="394"/>
      <c r="CJ62" s="356" t="s">
        <v>1437</v>
      </c>
      <c r="CK62" s="477" t="str">
        <f>CONCATENATE(" Validar funcionalidad  Profesiones ",IF(AB62=1,$AB$4,"")," ",IF(AC62=1,$AC$4,""),"",IF(AD62=1,$AD$4,"")," ",IF(AE62=1,$AE$5,"")," ",IF(AF62=1,$AF$5,""), " en el filtro una vez confirmado ", IF(AG62=1,$AG$3,"Sin Exportar Excel"),)</f>
        <v xml:space="preserve"> Validar funcionalidad  Profesiones Agregar  Con Valores  en el filtro una vez confirmado Exportar Excel </v>
      </c>
      <c r="CL62" s="357"/>
      <c r="CM62" s="357" t="s">
        <v>829</v>
      </c>
    </row>
    <row r="63" spans="1:91" s="188" customFormat="1" ht="15" customHeight="1" x14ac:dyDescent="0.25">
      <c r="A63" s="70"/>
      <c r="B63" s="43"/>
      <c r="C63" s="63"/>
      <c r="D63" s="44"/>
      <c r="E63" s="179"/>
      <c r="F63" s="44"/>
      <c r="G63" s="191"/>
      <c r="H63" s="191"/>
      <c r="I63" s="63"/>
      <c r="J63" s="44"/>
      <c r="K63" s="179"/>
      <c r="L63" s="179"/>
      <c r="M63" s="191"/>
      <c r="N63" s="174"/>
      <c r="O63" s="63"/>
      <c r="P63" s="44"/>
      <c r="Q63" s="179"/>
      <c r="R63" s="44"/>
      <c r="S63" s="191"/>
      <c r="T63" s="191"/>
      <c r="U63" s="63"/>
      <c r="V63" s="44"/>
      <c r="W63" s="179"/>
      <c r="X63" s="179"/>
      <c r="Y63" s="191"/>
      <c r="Z63" s="191"/>
      <c r="AA63" s="395"/>
      <c r="AB63" s="63">
        <v>1</v>
      </c>
      <c r="AC63" s="44"/>
      <c r="AD63" s="179"/>
      <c r="AE63" s="44">
        <v>1</v>
      </c>
      <c r="AF63" s="191"/>
      <c r="AG63" s="191"/>
      <c r="AH63" s="63"/>
      <c r="AI63" s="44"/>
      <c r="AJ63" s="179"/>
      <c r="AK63" s="179"/>
      <c r="AL63" s="191"/>
      <c r="AM63" s="395"/>
      <c r="AN63" s="63"/>
      <c r="AO63" s="44"/>
      <c r="AP63" s="179"/>
      <c r="AQ63" s="179"/>
      <c r="AR63" s="191"/>
      <c r="AS63" s="395"/>
      <c r="AT63" s="63"/>
      <c r="AU63" s="44"/>
      <c r="AV63" s="179"/>
      <c r="AW63" s="179"/>
      <c r="AX63" s="191"/>
      <c r="AY63" s="395"/>
      <c r="AZ63" s="63"/>
      <c r="BA63" s="44"/>
      <c r="BB63" s="179"/>
      <c r="BC63" s="179"/>
      <c r="BD63" s="191"/>
      <c r="BE63" s="174"/>
      <c r="BF63" s="395"/>
      <c r="BG63" s="63"/>
      <c r="BH63" s="44"/>
      <c r="BI63" s="179"/>
      <c r="BJ63" s="179"/>
      <c r="BK63" s="179"/>
      <c r="BL63" s="191"/>
      <c r="BM63" s="395"/>
      <c r="BN63" s="63"/>
      <c r="BO63" s="44"/>
      <c r="BP63" s="179"/>
      <c r="BQ63" s="179"/>
      <c r="BR63" s="179"/>
      <c r="BS63" s="191"/>
      <c r="BT63" s="395"/>
      <c r="BU63" s="63"/>
      <c r="BV63" s="44"/>
      <c r="BW63" s="179"/>
      <c r="BX63" s="179"/>
      <c r="BY63" s="191"/>
      <c r="BZ63" s="174"/>
      <c r="CA63" s="395"/>
      <c r="CB63" s="63"/>
      <c r="CC63" s="44"/>
      <c r="CD63" s="179"/>
      <c r="CE63" s="179"/>
      <c r="CF63" s="191"/>
      <c r="CG63" s="174"/>
      <c r="CH63" s="174"/>
      <c r="CI63" s="395"/>
      <c r="CJ63" s="356" t="s">
        <v>1438</v>
      </c>
      <c r="CK63" s="477" t="str">
        <f>CONCATENATE(" Validar funcionalidad  Profesiones ",IF(AB63=1,$AB$4,"")," ",IF(AC63=1,$AC$4,""),"",IF(AD63=1,$AD$4,"")," ",IF(AE63=1,$AE$5,"")," ",IF(AF63=1,$AF$5,""), " en el filtro ", IF(AG63=1,$AG$3,"Sin Exportar Excel"),)</f>
        <v xml:space="preserve"> Validar funcionalidad  Profesiones Agregar  Con Valores  en el filtro Sin Exportar Excel</v>
      </c>
      <c r="CL63" s="357"/>
      <c r="CM63" s="357" t="s">
        <v>1402</v>
      </c>
    </row>
    <row r="64" spans="1:91" s="188" customFormat="1" ht="15" customHeight="1" x14ac:dyDescent="0.25">
      <c r="A64" s="70"/>
      <c r="B64" s="43"/>
      <c r="C64" s="63"/>
      <c r="D64" s="44"/>
      <c r="E64" s="179"/>
      <c r="F64" s="44"/>
      <c r="G64" s="191"/>
      <c r="H64" s="191"/>
      <c r="I64" s="63"/>
      <c r="J64" s="44"/>
      <c r="K64" s="179"/>
      <c r="L64" s="179"/>
      <c r="M64" s="191"/>
      <c r="N64" s="174"/>
      <c r="O64" s="63"/>
      <c r="P64" s="44"/>
      <c r="Q64" s="179"/>
      <c r="R64" s="44"/>
      <c r="S64" s="191"/>
      <c r="T64" s="191"/>
      <c r="U64" s="63"/>
      <c r="V64" s="44"/>
      <c r="W64" s="179"/>
      <c r="X64" s="179"/>
      <c r="Y64" s="191"/>
      <c r="Z64" s="191"/>
      <c r="AA64" s="395"/>
      <c r="AB64" s="63"/>
      <c r="AC64" s="44">
        <v>1</v>
      </c>
      <c r="AD64" s="179"/>
      <c r="AE64" s="44">
        <v>1</v>
      </c>
      <c r="AF64" s="191"/>
      <c r="AG64" s="191">
        <v>1</v>
      </c>
      <c r="AH64" s="63"/>
      <c r="AI64" s="44"/>
      <c r="AJ64" s="179"/>
      <c r="AK64" s="179"/>
      <c r="AL64" s="191"/>
      <c r="AM64" s="395"/>
      <c r="AN64" s="63"/>
      <c r="AO64" s="44"/>
      <c r="AP64" s="179"/>
      <c r="AQ64" s="179"/>
      <c r="AR64" s="191"/>
      <c r="AS64" s="395"/>
      <c r="AT64" s="63"/>
      <c r="AU64" s="44"/>
      <c r="AV64" s="179"/>
      <c r="AW64" s="179"/>
      <c r="AX64" s="191"/>
      <c r="AY64" s="395"/>
      <c r="AZ64" s="63"/>
      <c r="BA64" s="44"/>
      <c r="BB64" s="179"/>
      <c r="BC64" s="179"/>
      <c r="BD64" s="191"/>
      <c r="BE64" s="174"/>
      <c r="BF64" s="395"/>
      <c r="BG64" s="63"/>
      <c r="BH64" s="44"/>
      <c r="BI64" s="179"/>
      <c r="BJ64" s="179"/>
      <c r="BK64" s="179"/>
      <c r="BL64" s="191"/>
      <c r="BM64" s="395"/>
      <c r="BN64" s="63"/>
      <c r="BO64" s="44"/>
      <c r="BP64" s="179"/>
      <c r="BQ64" s="179"/>
      <c r="BR64" s="179"/>
      <c r="BS64" s="191"/>
      <c r="BT64" s="395"/>
      <c r="BU64" s="63"/>
      <c r="BV64" s="44"/>
      <c r="BW64" s="179"/>
      <c r="BX64" s="179"/>
      <c r="BY64" s="191"/>
      <c r="BZ64" s="174"/>
      <c r="CA64" s="395"/>
      <c r="CB64" s="63"/>
      <c r="CC64" s="44"/>
      <c r="CD64" s="179"/>
      <c r="CE64" s="179"/>
      <c r="CF64" s="191"/>
      <c r="CG64" s="174"/>
      <c r="CH64" s="174"/>
      <c r="CI64" s="395"/>
      <c r="CJ64" s="356" t="s">
        <v>908</v>
      </c>
      <c r="CK64" s="477" t="str">
        <f>CONCATENATE(" Validar funcionalidad  Profesiones ",IF(AB64=1,$AB$4,"")," ",IF(AC64=1,$AC$4,""),"",IF(AD64=1,$AD$4,"")," ",IF(AE64=1,$AE$5,"")," ",IF(AF64=1,$AF$5,""), " en el filtro una vez confirmado ", IF(AG64=1,$AG$3,"Sin Exportar Excel"),)</f>
        <v xml:space="preserve"> Validar funcionalidad  Profesiones  Modificar Con Valores  en el filtro una vez confirmado Exportar Excel </v>
      </c>
      <c r="CL64" s="357"/>
      <c r="CM64" s="357" t="s">
        <v>832</v>
      </c>
    </row>
    <row r="65" spans="1:91" s="188" customFormat="1" ht="15" customHeight="1" x14ac:dyDescent="0.25">
      <c r="A65" s="70"/>
      <c r="B65" s="43"/>
      <c r="C65" s="63"/>
      <c r="D65" s="44"/>
      <c r="E65" s="179"/>
      <c r="F65" s="44"/>
      <c r="G65" s="191"/>
      <c r="H65" s="191"/>
      <c r="I65" s="63"/>
      <c r="J65" s="44"/>
      <c r="K65" s="179"/>
      <c r="L65" s="179"/>
      <c r="M65" s="191"/>
      <c r="N65" s="174"/>
      <c r="O65" s="63"/>
      <c r="P65" s="44"/>
      <c r="Q65" s="179"/>
      <c r="R65" s="44"/>
      <c r="S65" s="191"/>
      <c r="T65" s="191"/>
      <c r="U65" s="63"/>
      <c r="V65" s="44"/>
      <c r="W65" s="179"/>
      <c r="X65" s="179"/>
      <c r="Y65" s="191"/>
      <c r="Z65" s="191"/>
      <c r="AA65" s="395"/>
      <c r="AB65" s="63"/>
      <c r="AC65" s="44">
        <v>1</v>
      </c>
      <c r="AD65" s="179"/>
      <c r="AE65" s="44">
        <v>1</v>
      </c>
      <c r="AF65" s="191"/>
      <c r="AG65" s="191"/>
      <c r="AH65" s="63"/>
      <c r="AI65" s="44"/>
      <c r="AJ65" s="179"/>
      <c r="AK65" s="179"/>
      <c r="AL65" s="191"/>
      <c r="AM65" s="395"/>
      <c r="AN65" s="63"/>
      <c r="AO65" s="44"/>
      <c r="AP65" s="179"/>
      <c r="AQ65" s="179"/>
      <c r="AR65" s="191"/>
      <c r="AS65" s="395"/>
      <c r="AT65" s="63"/>
      <c r="AU65" s="44"/>
      <c r="AV65" s="179"/>
      <c r="AW65" s="179"/>
      <c r="AX65" s="191"/>
      <c r="AY65" s="395"/>
      <c r="AZ65" s="63"/>
      <c r="BA65" s="44"/>
      <c r="BB65" s="179"/>
      <c r="BC65" s="179"/>
      <c r="BD65" s="191"/>
      <c r="BE65" s="174"/>
      <c r="BF65" s="395"/>
      <c r="BG65" s="63"/>
      <c r="BH65" s="44"/>
      <c r="BI65" s="179"/>
      <c r="BJ65" s="179"/>
      <c r="BK65" s="179"/>
      <c r="BL65" s="191"/>
      <c r="BM65" s="395"/>
      <c r="BN65" s="63"/>
      <c r="BO65" s="44"/>
      <c r="BP65" s="179"/>
      <c r="BQ65" s="179"/>
      <c r="BR65" s="179"/>
      <c r="BS65" s="191"/>
      <c r="BT65" s="395"/>
      <c r="BU65" s="63"/>
      <c r="BV65" s="44"/>
      <c r="BW65" s="179"/>
      <c r="BX65" s="179"/>
      <c r="BY65" s="191"/>
      <c r="BZ65" s="174"/>
      <c r="CA65" s="395"/>
      <c r="CB65" s="63"/>
      <c r="CC65" s="44"/>
      <c r="CD65" s="179"/>
      <c r="CE65" s="179"/>
      <c r="CF65" s="191"/>
      <c r="CG65" s="174"/>
      <c r="CH65" s="174"/>
      <c r="CI65" s="395"/>
      <c r="CJ65" s="356" t="s">
        <v>1439</v>
      </c>
      <c r="CK65" s="477" t="str">
        <f>CONCATENATE(" Validar funcionalidad  Profesiones ",IF(AB65=1,$AB$4,"")," ",IF(AC65=1,$AC$4,""),"",IF(AD65=1,$AD$4,"")," ",IF(AE65=1,$AE$5,"")," ",IF(AF65=1,$AF$5,""), " en el filtro ", IF(AG65=1,$AG$3,"Sin Exportar Excel"),)</f>
        <v xml:space="preserve"> Validar funcionalidad  Profesiones  Modificar Con Valores  en el filtro Sin Exportar Excel</v>
      </c>
      <c r="CL65" s="357"/>
      <c r="CM65" s="357"/>
    </row>
    <row r="66" spans="1:91" s="188" customFormat="1" ht="15" customHeight="1" x14ac:dyDescent="0.25">
      <c r="A66" s="70"/>
      <c r="B66" s="43"/>
      <c r="C66" s="63"/>
      <c r="D66" s="44"/>
      <c r="E66" s="179"/>
      <c r="F66" s="44"/>
      <c r="G66" s="191"/>
      <c r="H66" s="191"/>
      <c r="I66" s="63"/>
      <c r="J66" s="44"/>
      <c r="K66" s="179"/>
      <c r="L66" s="179"/>
      <c r="M66" s="191"/>
      <c r="N66" s="174"/>
      <c r="O66" s="63"/>
      <c r="P66" s="44"/>
      <c r="Q66" s="179"/>
      <c r="R66" s="44"/>
      <c r="S66" s="191"/>
      <c r="T66" s="191"/>
      <c r="U66" s="63"/>
      <c r="V66" s="44"/>
      <c r="W66" s="179"/>
      <c r="X66" s="179"/>
      <c r="Y66" s="191"/>
      <c r="Z66" s="191"/>
      <c r="AA66" s="395"/>
      <c r="AB66" s="63"/>
      <c r="AC66" s="44">
        <v>1</v>
      </c>
      <c r="AD66" s="179"/>
      <c r="AE66" s="44"/>
      <c r="AF66" s="191">
        <v>1</v>
      </c>
      <c r="AG66" s="191"/>
      <c r="AH66" s="63"/>
      <c r="AI66" s="44"/>
      <c r="AJ66" s="179"/>
      <c r="AK66" s="179"/>
      <c r="AL66" s="191"/>
      <c r="AM66" s="395"/>
      <c r="AN66" s="63"/>
      <c r="AO66" s="44"/>
      <c r="AP66" s="179"/>
      <c r="AQ66" s="179"/>
      <c r="AR66" s="191"/>
      <c r="AS66" s="395"/>
      <c r="AT66" s="63"/>
      <c r="AU66" s="44"/>
      <c r="AV66" s="179"/>
      <c r="AW66" s="179"/>
      <c r="AX66" s="191"/>
      <c r="AY66" s="395"/>
      <c r="AZ66" s="63"/>
      <c r="BA66" s="44"/>
      <c r="BB66" s="179"/>
      <c r="BC66" s="179"/>
      <c r="BD66" s="191"/>
      <c r="BE66" s="174"/>
      <c r="BF66" s="395"/>
      <c r="BG66" s="63"/>
      <c r="BH66" s="44"/>
      <c r="BI66" s="179"/>
      <c r="BJ66" s="179"/>
      <c r="BK66" s="179"/>
      <c r="BL66" s="191"/>
      <c r="BM66" s="395"/>
      <c r="BN66" s="63"/>
      <c r="BO66" s="44"/>
      <c r="BP66" s="179"/>
      <c r="BQ66" s="179"/>
      <c r="BR66" s="179"/>
      <c r="BS66" s="191"/>
      <c r="BT66" s="395"/>
      <c r="BU66" s="63"/>
      <c r="BV66" s="44"/>
      <c r="BW66" s="179"/>
      <c r="BX66" s="179"/>
      <c r="BY66" s="191"/>
      <c r="BZ66" s="174"/>
      <c r="CA66" s="395"/>
      <c r="CB66" s="63"/>
      <c r="CC66" s="44"/>
      <c r="CD66" s="179"/>
      <c r="CE66" s="179"/>
      <c r="CF66" s="191"/>
      <c r="CG66" s="174"/>
      <c r="CH66" s="174"/>
      <c r="CI66" s="395"/>
      <c r="CJ66" s="356" t="s">
        <v>1440</v>
      </c>
      <c r="CK66" s="477" t="str">
        <f>CONCATENATE(" Validar funcionalidad  Profesiones ",IF(AB66=1,$AB$4,"")," ",IF(AC66=1,$AC$4,""),"",IF(AD66=1,$AD$4,"")," ",IF(AE66=1,$AE$5,"")," ",IF(AF66=1,$AF$5,""), " en el filtro ", IF(AG66=1,$AG$3,"Sin Exportar Excel"),)</f>
        <v xml:space="preserve"> Validar funcionalidad  Profesiones  Modificar  Sin Valores en el filtro Sin Exportar Excel</v>
      </c>
      <c r="CL66" s="357"/>
      <c r="CM66" s="357"/>
    </row>
    <row r="67" spans="1:91" s="188" customFormat="1" ht="15" customHeight="1" x14ac:dyDescent="0.25">
      <c r="A67" s="70"/>
      <c r="B67" s="43"/>
      <c r="C67" s="63"/>
      <c r="D67" s="44"/>
      <c r="E67" s="44"/>
      <c r="F67" s="44"/>
      <c r="G67" s="191"/>
      <c r="H67" s="191"/>
      <c r="I67" s="63"/>
      <c r="J67" s="44"/>
      <c r="K67" s="179"/>
      <c r="L67" s="179"/>
      <c r="M67" s="191"/>
      <c r="N67" s="174"/>
      <c r="O67" s="63"/>
      <c r="P67" s="44"/>
      <c r="Q67" s="44"/>
      <c r="R67" s="44"/>
      <c r="S67" s="191"/>
      <c r="T67" s="191"/>
      <c r="U67" s="63"/>
      <c r="V67" s="44"/>
      <c r="W67" s="179"/>
      <c r="X67" s="179"/>
      <c r="Y67" s="191"/>
      <c r="Z67" s="191"/>
      <c r="AA67" s="395"/>
      <c r="AB67" s="63"/>
      <c r="AC67" s="44"/>
      <c r="AD67" s="44">
        <v>1</v>
      </c>
      <c r="AE67" s="44">
        <v>1</v>
      </c>
      <c r="AF67" s="191"/>
      <c r="AG67" s="191">
        <v>1</v>
      </c>
      <c r="AH67" s="63"/>
      <c r="AI67" s="44"/>
      <c r="AJ67" s="179"/>
      <c r="AK67" s="179"/>
      <c r="AL67" s="191"/>
      <c r="AM67" s="395"/>
      <c r="AN67" s="63"/>
      <c r="AO67" s="44"/>
      <c r="AP67" s="179"/>
      <c r="AQ67" s="179"/>
      <c r="AR67" s="191"/>
      <c r="AS67" s="395"/>
      <c r="AT67" s="63"/>
      <c r="AU67" s="44"/>
      <c r="AV67" s="179"/>
      <c r="AW67" s="179"/>
      <c r="AX67" s="191"/>
      <c r="AY67" s="395"/>
      <c r="AZ67" s="63"/>
      <c r="BA67" s="44"/>
      <c r="BB67" s="179"/>
      <c r="BC67" s="179"/>
      <c r="BD67" s="191"/>
      <c r="BE67" s="174"/>
      <c r="BF67" s="395"/>
      <c r="BG67" s="63"/>
      <c r="BH67" s="44"/>
      <c r="BI67" s="179"/>
      <c r="BJ67" s="179"/>
      <c r="BK67" s="179"/>
      <c r="BL67" s="191"/>
      <c r="BM67" s="395"/>
      <c r="BN67" s="63"/>
      <c r="BO67" s="44"/>
      <c r="BP67" s="179"/>
      <c r="BQ67" s="179"/>
      <c r="BR67" s="179"/>
      <c r="BS67" s="191"/>
      <c r="BT67" s="395"/>
      <c r="BU67" s="63"/>
      <c r="BV67" s="44"/>
      <c r="BW67" s="179"/>
      <c r="BX67" s="179"/>
      <c r="BY67" s="191"/>
      <c r="BZ67" s="174"/>
      <c r="CA67" s="395"/>
      <c r="CB67" s="63"/>
      <c r="CC67" s="44"/>
      <c r="CD67" s="179"/>
      <c r="CE67" s="179"/>
      <c r="CF67" s="191"/>
      <c r="CG67" s="174"/>
      <c r="CH67" s="174"/>
      <c r="CI67" s="395"/>
      <c r="CJ67" s="356" t="s">
        <v>909</v>
      </c>
      <c r="CK67" s="477" t="str">
        <f>CONCATENATE(" Validar funcionalidad  Profesiones ",IF(AB67=1,$AB$4,"")," ",IF(AC67=1,$AC$4,""),"",IF(AD67=1,$AD$4,"")," ",IF(AE67=1,$AE$5,"")," ",IF(AF67=1,$AF$5,""), " en el filtro una vez confirmado ", IF(AG67=1,$AG$3,"Sin Exportar Excel"),)</f>
        <v xml:space="preserve"> Validar funcionalidad  Profesiones  Eliminar Con Valores  en el filtro una vez confirmado Exportar Excel </v>
      </c>
      <c r="CL67" s="357"/>
      <c r="CM67" s="357" t="s">
        <v>831</v>
      </c>
    </row>
    <row r="68" spans="1:91" s="188" customFormat="1" ht="15" customHeight="1" x14ac:dyDescent="0.25">
      <c r="A68" s="70"/>
      <c r="B68" s="43"/>
      <c r="C68" s="63"/>
      <c r="D68" s="44"/>
      <c r="E68" s="44"/>
      <c r="F68" s="44"/>
      <c r="G68" s="191"/>
      <c r="H68" s="191"/>
      <c r="I68" s="63"/>
      <c r="J68" s="44"/>
      <c r="K68" s="179"/>
      <c r="L68" s="179"/>
      <c r="M68" s="191"/>
      <c r="N68" s="174"/>
      <c r="O68" s="63"/>
      <c r="P68" s="44"/>
      <c r="Q68" s="44"/>
      <c r="R68" s="44"/>
      <c r="S68" s="191"/>
      <c r="T68" s="191"/>
      <c r="U68" s="63"/>
      <c r="V68" s="44"/>
      <c r="W68" s="179"/>
      <c r="X68" s="179"/>
      <c r="Y68" s="191"/>
      <c r="Z68" s="191"/>
      <c r="AA68" s="395"/>
      <c r="AB68" s="63"/>
      <c r="AC68" s="44"/>
      <c r="AD68" s="44">
        <v>1</v>
      </c>
      <c r="AE68" s="44">
        <v>1</v>
      </c>
      <c r="AF68" s="191"/>
      <c r="AG68" s="191"/>
      <c r="AH68" s="63"/>
      <c r="AI68" s="44"/>
      <c r="AJ68" s="179"/>
      <c r="AK68" s="179"/>
      <c r="AL68" s="191"/>
      <c r="AM68" s="395"/>
      <c r="AN68" s="63"/>
      <c r="AO68" s="44"/>
      <c r="AP68" s="179"/>
      <c r="AQ68" s="179"/>
      <c r="AR68" s="191"/>
      <c r="AS68" s="395"/>
      <c r="AT68" s="63"/>
      <c r="AU68" s="44"/>
      <c r="AV68" s="179"/>
      <c r="AW68" s="179"/>
      <c r="AX68" s="191"/>
      <c r="AY68" s="395"/>
      <c r="AZ68" s="63"/>
      <c r="BA68" s="44"/>
      <c r="BB68" s="179"/>
      <c r="BC68" s="179"/>
      <c r="BD68" s="191"/>
      <c r="BE68" s="174"/>
      <c r="BF68" s="395"/>
      <c r="BG68" s="63"/>
      <c r="BH68" s="44"/>
      <c r="BI68" s="179"/>
      <c r="BJ68" s="179"/>
      <c r="BK68" s="179"/>
      <c r="BL68" s="191"/>
      <c r="BM68" s="395"/>
      <c r="BN68" s="63"/>
      <c r="BO68" s="44"/>
      <c r="BP68" s="179"/>
      <c r="BQ68" s="179"/>
      <c r="BR68" s="179"/>
      <c r="BS68" s="191"/>
      <c r="BT68" s="395"/>
      <c r="BU68" s="63"/>
      <c r="BV68" s="44"/>
      <c r="BW68" s="179"/>
      <c r="BX68" s="179"/>
      <c r="BY68" s="191"/>
      <c r="BZ68" s="174"/>
      <c r="CA68" s="395"/>
      <c r="CB68" s="63"/>
      <c r="CC68" s="44"/>
      <c r="CD68" s="179"/>
      <c r="CE68" s="179"/>
      <c r="CF68" s="191"/>
      <c r="CG68" s="174"/>
      <c r="CH68" s="174"/>
      <c r="CI68" s="395"/>
      <c r="CJ68" s="356" t="s">
        <v>1441</v>
      </c>
      <c r="CK68" s="477" t="str">
        <f t="shared" ref="CK68:CK69" si="3">CONCATENATE(" Validar funcionalidad  Profesiones ",IF(AB68=1,$AB$4,"")," ",IF(AC68=1,$AC$4,""),"",IF(AD68=1,$AD$4,"")," ",IF(AE68=1,$AE$5,"")," ",IF(AF68=1,$AF$5,""), " en el filtro ", IF(AG68=1,$AG$3,"Sin Exportar Excel"),)</f>
        <v xml:space="preserve"> Validar funcionalidad  Profesiones  Eliminar Con Valores  en el filtro Sin Exportar Excel</v>
      </c>
      <c r="CL68" s="357"/>
      <c r="CM68" s="357"/>
    </row>
    <row r="69" spans="1:91" s="188" customFormat="1" x14ac:dyDescent="0.25">
      <c r="A69" s="70"/>
      <c r="B69" s="43"/>
      <c r="C69" s="452"/>
      <c r="D69" s="375"/>
      <c r="E69" s="375"/>
      <c r="F69" s="375"/>
      <c r="G69" s="376"/>
      <c r="H69" s="376"/>
      <c r="I69" s="452"/>
      <c r="J69" s="375"/>
      <c r="K69" s="513"/>
      <c r="L69" s="513"/>
      <c r="M69" s="376"/>
      <c r="N69" s="458"/>
      <c r="O69" s="452"/>
      <c r="P69" s="375"/>
      <c r="Q69" s="375"/>
      <c r="R69" s="375"/>
      <c r="S69" s="376"/>
      <c r="T69" s="376"/>
      <c r="U69" s="452"/>
      <c r="V69" s="375"/>
      <c r="W69" s="513"/>
      <c r="X69" s="513"/>
      <c r="Y69" s="376"/>
      <c r="Z69" s="376"/>
      <c r="AA69" s="511"/>
      <c r="AB69" s="452"/>
      <c r="AC69" s="375"/>
      <c r="AD69" s="375">
        <v>1</v>
      </c>
      <c r="AE69" s="375"/>
      <c r="AF69" s="376">
        <v>1</v>
      </c>
      <c r="AG69" s="376"/>
      <c r="AH69" s="452"/>
      <c r="AI69" s="375"/>
      <c r="AJ69" s="513"/>
      <c r="AK69" s="513"/>
      <c r="AL69" s="376"/>
      <c r="AM69" s="511"/>
      <c r="AN69" s="452"/>
      <c r="AO69" s="375"/>
      <c r="AP69" s="513"/>
      <c r="AQ69" s="513"/>
      <c r="AR69" s="376"/>
      <c r="AS69" s="511"/>
      <c r="AT69" s="452"/>
      <c r="AU69" s="375"/>
      <c r="AV69" s="513"/>
      <c r="AW69" s="513"/>
      <c r="AX69" s="376"/>
      <c r="AY69" s="511"/>
      <c r="AZ69" s="452"/>
      <c r="BA69" s="375"/>
      <c r="BB69" s="513"/>
      <c r="BC69" s="513"/>
      <c r="BD69" s="376"/>
      <c r="BE69" s="458"/>
      <c r="BF69" s="511"/>
      <c r="BG69" s="452"/>
      <c r="BH69" s="375"/>
      <c r="BI69" s="513"/>
      <c r="BJ69" s="513"/>
      <c r="BK69" s="513"/>
      <c r="BL69" s="376"/>
      <c r="BM69" s="511"/>
      <c r="BN69" s="452"/>
      <c r="BO69" s="375"/>
      <c r="BP69" s="513"/>
      <c r="BQ69" s="513"/>
      <c r="BR69" s="513"/>
      <c r="BS69" s="376"/>
      <c r="BT69" s="511"/>
      <c r="BU69" s="452"/>
      <c r="BV69" s="375"/>
      <c r="BW69" s="513"/>
      <c r="BX69" s="513"/>
      <c r="BY69" s="376"/>
      <c r="BZ69" s="458"/>
      <c r="CA69" s="511"/>
      <c r="CB69" s="452"/>
      <c r="CC69" s="375"/>
      <c r="CD69" s="513"/>
      <c r="CE69" s="513"/>
      <c r="CF69" s="376"/>
      <c r="CG69" s="458"/>
      <c r="CH69" s="458"/>
      <c r="CI69" s="511"/>
      <c r="CJ69" s="356" t="s">
        <v>1442</v>
      </c>
      <c r="CK69" s="477" t="str">
        <f t="shared" si="3"/>
        <v xml:space="preserve"> Validar funcionalidad  Profesiones  Eliminar  Sin Valores en el filtro Sin Exportar Excel</v>
      </c>
      <c r="CL69" s="357"/>
      <c r="CM69" s="357" t="s">
        <v>830</v>
      </c>
    </row>
    <row r="70" spans="1:91" s="188" customFormat="1" ht="15.75" thickBot="1" x14ac:dyDescent="0.3">
      <c r="A70" s="70"/>
      <c r="B70" s="43"/>
      <c r="C70" s="579"/>
      <c r="D70" s="82"/>
      <c r="E70" s="82"/>
      <c r="F70" s="82"/>
      <c r="G70" s="80"/>
      <c r="H70" s="580"/>
      <c r="I70" s="579"/>
      <c r="J70" s="82"/>
      <c r="K70" s="581"/>
      <c r="L70" s="581"/>
      <c r="M70" s="80"/>
      <c r="N70" s="582"/>
      <c r="O70" s="579"/>
      <c r="P70" s="82"/>
      <c r="Q70" s="82"/>
      <c r="R70" s="82"/>
      <c r="S70" s="80"/>
      <c r="T70" s="580"/>
      <c r="U70" s="579"/>
      <c r="V70" s="82"/>
      <c r="W70" s="581"/>
      <c r="X70" s="581"/>
      <c r="Y70" s="80"/>
      <c r="Z70" s="80"/>
      <c r="AA70" s="580"/>
      <c r="AB70" s="579"/>
      <c r="AC70" s="82"/>
      <c r="AD70" s="82"/>
      <c r="AE70" s="82"/>
      <c r="AF70" s="80"/>
      <c r="AG70" s="580">
        <v>1</v>
      </c>
      <c r="AH70" s="579"/>
      <c r="AI70" s="82"/>
      <c r="AJ70" s="581"/>
      <c r="AK70" s="581"/>
      <c r="AL70" s="80"/>
      <c r="AM70" s="580"/>
      <c r="AN70" s="579"/>
      <c r="AO70" s="82"/>
      <c r="AP70" s="581"/>
      <c r="AQ70" s="581"/>
      <c r="AR70" s="80"/>
      <c r="AS70" s="580"/>
      <c r="AT70" s="579"/>
      <c r="AU70" s="82"/>
      <c r="AV70" s="581"/>
      <c r="AW70" s="581"/>
      <c r="AX70" s="80"/>
      <c r="AY70" s="580"/>
      <c r="AZ70" s="579"/>
      <c r="BA70" s="82"/>
      <c r="BB70" s="581"/>
      <c r="BC70" s="581"/>
      <c r="BD70" s="80"/>
      <c r="BE70" s="582"/>
      <c r="BF70" s="580"/>
      <c r="BG70" s="579"/>
      <c r="BH70" s="82"/>
      <c r="BI70" s="581"/>
      <c r="BJ70" s="581"/>
      <c r="BK70" s="581"/>
      <c r="BL70" s="80"/>
      <c r="BM70" s="580"/>
      <c r="BN70" s="579"/>
      <c r="BO70" s="82"/>
      <c r="BP70" s="581"/>
      <c r="BQ70" s="581"/>
      <c r="BR70" s="581"/>
      <c r="BS70" s="80"/>
      <c r="BT70" s="580"/>
      <c r="BU70" s="579"/>
      <c r="BV70" s="82"/>
      <c r="BW70" s="581"/>
      <c r="BX70" s="581"/>
      <c r="BY70" s="80"/>
      <c r="BZ70" s="582"/>
      <c r="CA70" s="580"/>
      <c r="CB70" s="579"/>
      <c r="CC70" s="82"/>
      <c r="CD70" s="581"/>
      <c r="CE70" s="581"/>
      <c r="CF70" s="80"/>
      <c r="CG70" s="582"/>
      <c r="CH70" s="582"/>
      <c r="CI70" s="580"/>
      <c r="CJ70" s="356" t="s">
        <v>1443</v>
      </c>
      <c r="CK70" s="477" t="str">
        <f>CONCATENATE(" Validar funcionalidad  Profesiones ",IF(AB70=1,$AB$4,""),"",IF(AC70=1,$AC$4,""),"",IF(AD70=1,$AD$4,"")," ",IF(AE70=1,$AE$5,""),"",IF(AF70=1,$AF$5,""), "", IF(AG70=1,$AG$3,"Sin Exportar Excel"),)</f>
        <v xml:space="preserve"> Validar funcionalidad  Profesiones  Exportar Excel </v>
      </c>
      <c r="CL70" s="357"/>
      <c r="CM70" s="357" t="s">
        <v>893</v>
      </c>
    </row>
    <row r="71" spans="1:91" s="188" customFormat="1" ht="15.75" thickTop="1" x14ac:dyDescent="0.25">
      <c r="A71" s="70"/>
      <c r="B71" s="43"/>
      <c r="C71" s="184"/>
      <c r="D71" s="75"/>
      <c r="E71" s="75"/>
      <c r="F71" s="75"/>
      <c r="G71" s="73"/>
      <c r="H71" s="394"/>
      <c r="I71" s="184"/>
      <c r="J71" s="75"/>
      <c r="K71" s="578"/>
      <c r="L71" s="578"/>
      <c r="M71" s="73"/>
      <c r="N71" s="173"/>
      <c r="O71" s="184"/>
      <c r="P71" s="75"/>
      <c r="Q71" s="75"/>
      <c r="R71" s="75"/>
      <c r="S71" s="73"/>
      <c r="T71" s="394"/>
      <c r="U71" s="184"/>
      <c r="V71" s="75"/>
      <c r="W71" s="578"/>
      <c r="X71" s="578"/>
      <c r="Y71" s="73"/>
      <c r="Z71" s="73"/>
      <c r="AA71" s="394"/>
      <c r="AB71" s="184">
        <v>1</v>
      </c>
      <c r="AC71" s="75"/>
      <c r="AD71" s="75"/>
      <c r="AE71" s="75">
        <v>1</v>
      </c>
      <c r="AF71" s="73"/>
      <c r="AG71" s="394"/>
      <c r="AH71" s="184"/>
      <c r="AI71" s="75"/>
      <c r="AJ71" s="578"/>
      <c r="AK71" s="578"/>
      <c r="AL71" s="73"/>
      <c r="AM71" s="394"/>
      <c r="AN71" s="184"/>
      <c r="AO71" s="75"/>
      <c r="AP71" s="578"/>
      <c r="AQ71" s="578"/>
      <c r="AR71" s="73"/>
      <c r="AS71" s="394"/>
      <c r="AT71" s="184"/>
      <c r="AU71" s="75"/>
      <c r="AV71" s="578"/>
      <c r="AW71" s="578"/>
      <c r="AX71" s="73"/>
      <c r="AY71" s="394"/>
      <c r="AZ71" s="184"/>
      <c r="BA71" s="75"/>
      <c r="BB71" s="578"/>
      <c r="BC71" s="578"/>
      <c r="BD71" s="73"/>
      <c r="BE71" s="173"/>
      <c r="BF71" s="394"/>
      <c r="BG71" s="184"/>
      <c r="BH71" s="75"/>
      <c r="BI71" s="578"/>
      <c r="BJ71" s="578"/>
      <c r="BK71" s="578"/>
      <c r="BL71" s="73"/>
      <c r="BM71" s="394"/>
      <c r="BN71" s="184"/>
      <c r="BO71" s="75"/>
      <c r="BP71" s="578"/>
      <c r="BQ71" s="578"/>
      <c r="BR71" s="578"/>
      <c r="BS71" s="73"/>
      <c r="BT71" s="394"/>
      <c r="BU71" s="184"/>
      <c r="BV71" s="75"/>
      <c r="BW71" s="578"/>
      <c r="BX71" s="578"/>
      <c r="BY71" s="73"/>
      <c r="BZ71" s="173"/>
      <c r="CA71" s="394"/>
      <c r="CB71" s="184"/>
      <c r="CC71" s="75"/>
      <c r="CD71" s="578"/>
      <c r="CE71" s="578"/>
      <c r="CF71" s="73"/>
      <c r="CG71" s="173"/>
      <c r="CH71" s="173"/>
      <c r="CI71" s="394"/>
      <c r="CJ71" s="356" t="s">
        <v>910</v>
      </c>
      <c r="CK71" s="356"/>
      <c r="CL71" s="357"/>
      <c r="CM71" s="357" t="s">
        <v>893</v>
      </c>
    </row>
    <row r="72" spans="1:91" s="188" customFormat="1" x14ac:dyDescent="0.25">
      <c r="A72" s="70"/>
      <c r="B72" s="43"/>
      <c r="C72" s="184"/>
      <c r="D72" s="75"/>
      <c r="E72" s="75"/>
      <c r="F72" s="75"/>
      <c r="G72" s="73"/>
      <c r="H72" s="394"/>
      <c r="I72" s="184"/>
      <c r="J72" s="75"/>
      <c r="K72" s="578"/>
      <c r="L72" s="578"/>
      <c r="M72" s="73"/>
      <c r="N72" s="173"/>
      <c r="O72" s="184"/>
      <c r="P72" s="75"/>
      <c r="Q72" s="75"/>
      <c r="R72" s="75"/>
      <c r="S72" s="73"/>
      <c r="T72" s="394"/>
      <c r="U72" s="184"/>
      <c r="V72" s="75"/>
      <c r="W72" s="578"/>
      <c r="X72" s="578"/>
      <c r="Y72" s="73"/>
      <c r="Z72" s="73"/>
      <c r="AA72" s="474"/>
      <c r="AB72" s="184">
        <v>1</v>
      </c>
      <c r="AC72" s="75"/>
      <c r="AD72" s="75"/>
      <c r="AE72" s="75"/>
      <c r="AF72" s="73">
        <v>1</v>
      </c>
      <c r="AG72" s="394"/>
      <c r="AH72" s="184"/>
      <c r="AI72" s="75"/>
      <c r="AJ72" s="578"/>
      <c r="AK72" s="578"/>
      <c r="AL72" s="73"/>
      <c r="AM72" s="394"/>
      <c r="AN72" s="184"/>
      <c r="AO72" s="75"/>
      <c r="AP72" s="578"/>
      <c r="AQ72" s="578"/>
      <c r="AR72" s="73"/>
      <c r="AS72" s="394"/>
      <c r="AT72" s="184"/>
      <c r="AU72" s="75"/>
      <c r="AV72" s="578"/>
      <c r="AW72" s="578"/>
      <c r="AX72" s="73"/>
      <c r="AY72" s="394"/>
      <c r="AZ72" s="184"/>
      <c r="BA72" s="75"/>
      <c r="BB72" s="578"/>
      <c r="BC72" s="578"/>
      <c r="BD72" s="73"/>
      <c r="BE72" s="173"/>
      <c r="BF72" s="394"/>
      <c r="BG72" s="184"/>
      <c r="BH72" s="75"/>
      <c r="BI72" s="578"/>
      <c r="BJ72" s="578"/>
      <c r="BK72" s="578"/>
      <c r="BL72" s="73"/>
      <c r="BM72" s="394"/>
      <c r="BN72" s="184"/>
      <c r="BO72" s="75"/>
      <c r="BP72" s="578"/>
      <c r="BQ72" s="578"/>
      <c r="BR72" s="578"/>
      <c r="BS72" s="73"/>
      <c r="BT72" s="394"/>
      <c r="BU72" s="184"/>
      <c r="BV72" s="75"/>
      <c r="BW72" s="578"/>
      <c r="BX72" s="578"/>
      <c r="BY72" s="73"/>
      <c r="BZ72" s="173"/>
      <c r="CA72" s="394"/>
      <c r="CB72" s="184"/>
      <c r="CC72" s="75"/>
      <c r="CD72" s="578"/>
      <c r="CE72" s="578"/>
      <c r="CF72" s="73"/>
      <c r="CG72" s="173"/>
      <c r="CH72" s="173"/>
      <c r="CI72" s="394"/>
      <c r="CJ72" s="356" t="s">
        <v>1444</v>
      </c>
      <c r="CK72" s="356"/>
      <c r="CL72" s="357"/>
      <c r="CM72" s="357"/>
    </row>
    <row r="73" spans="1:91" s="188" customFormat="1" x14ac:dyDescent="0.25">
      <c r="A73" s="70"/>
      <c r="B73" s="43"/>
      <c r="C73" s="63"/>
      <c r="D73" s="44"/>
      <c r="E73" s="44"/>
      <c r="F73" s="44"/>
      <c r="G73" s="191"/>
      <c r="H73" s="395"/>
      <c r="I73" s="63"/>
      <c r="J73" s="44"/>
      <c r="K73" s="179"/>
      <c r="L73" s="179"/>
      <c r="M73" s="191"/>
      <c r="N73" s="174"/>
      <c r="O73" s="63"/>
      <c r="P73" s="44"/>
      <c r="Q73" s="44"/>
      <c r="R73" s="44"/>
      <c r="S73" s="191"/>
      <c r="T73" s="395"/>
      <c r="U73" s="63"/>
      <c r="V73" s="44"/>
      <c r="W73" s="179"/>
      <c r="X73" s="179"/>
      <c r="Y73" s="191"/>
      <c r="Z73" s="191"/>
      <c r="AA73" s="511"/>
      <c r="AB73" s="63"/>
      <c r="AC73" s="44">
        <v>1</v>
      </c>
      <c r="AD73" s="44"/>
      <c r="AE73" s="44">
        <v>1</v>
      </c>
      <c r="AF73" s="191"/>
      <c r="AG73" s="395"/>
      <c r="AH73" s="63"/>
      <c r="AI73" s="44"/>
      <c r="AJ73" s="179"/>
      <c r="AK73" s="179"/>
      <c r="AL73" s="191"/>
      <c r="AM73" s="395"/>
      <c r="AN73" s="63"/>
      <c r="AO73" s="44"/>
      <c r="AP73" s="179"/>
      <c r="AQ73" s="179"/>
      <c r="AR73" s="191"/>
      <c r="AS73" s="395"/>
      <c r="AT73" s="63"/>
      <c r="AU73" s="44"/>
      <c r="AV73" s="179"/>
      <c r="AW73" s="179"/>
      <c r="AX73" s="191"/>
      <c r="AY73" s="395"/>
      <c r="AZ73" s="63"/>
      <c r="BA73" s="44"/>
      <c r="BB73" s="179"/>
      <c r="BC73" s="179"/>
      <c r="BD73" s="191"/>
      <c r="BE73" s="174"/>
      <c r="BF73" s="395"/>
      <c r="BG73" s="63"/>
      <c r="BH73" s="44"/>
      <c r="BI73" s="179"/>
      <c r="BJ73" s="179"/>
      <c r="BK73" s="179"/>
      <c r="BL73" s="191"/>
      <c r="BM73" s="395"/>
      <c r="BN73" s="63"/>
      <c r="BO73" s="44"/>
      <c r="BP73" s="179"/>
      <c r="BQ73" s="179"/>
      <c r="BR73" s="179"/>
      <c r="BS73" s="191"/>
      <c r="BT73" s="395"/>
      <c r="BU73" s="63"/>
      <c r="BV73" s="44"/>
      <c r="BW73" s="179"/>
      <c r="BX73" s="179"/>
      <c r="BY73" s="191"/>
      <c r="BZ73" s="174"/>
      <c r="CA73" s="395"/>
      <c r="CB73" s="63"/>
      <c r="CC73" s="44"/>
      <c r="CD73" s="179"/>
      <c r="CE73" s="179"/>
      <c r="CF73" s="191"/>
      <c r="CG73" s="174"/>
      <c r="CH73" s="174"/>
      <c r="CI73" s="395"/>
      <c r="CJ73" s="356" t="s">
        <v>911</v>
      </c>
      <c r="CK73" s="356"/>
      <c r="CL73" s="357"/>
      <c r="CM73" s="357" t="s">
        <v>894</v>
      </c>
    </row>
    <row r="74" spans="1:91" s="188" customFormat="1" ht="15" customHeight="1" thickBot="1" x14ac:dyDescent="0.3">
      <c r="A74" s="70"/>
      <c r="B74" s="43"/>
      <c r="C74" s="462"/>
      <c r="D74" s="420"/>
      <c r="E74" s="512"/>
      <c r="F74" s="512"/>
      <c r="G74" s="422"/>
      <c r="H74" s="464"/>
      <c r="I74" s="462"/>
      <c r="J74" s="420"/>
      <c r="K74" s="583"/>
      <c r="L74" s="583"/>
      <c r="M74" s="422"/>
      <c r="N74" s="584"/>
      <c r="O74" s="462"/>
      <c r="P74" s="420"/>
      <c r="Q74" s="512"/>
      <c r="R74" s="512"/>
      <c r="S74" s="422"/>
      <c r="T74" s="464"/>
      <c r="U74" s="462"/>
      <c r="V74" s="420"/>
      <c r="W74" s="583"/>
      <c r="X74" s="583"/>
      <c r="Y74" s="422"/>
      <c r="Z74" s="422"/>
      <c r="AA74" s="476"/>
      <c r="AB74" s="462"/>
      <c r="AC74" s="420"/>
      <c r="AD74" s="512">
        <v>1</v>
      </c>
      <c r="AE74" s="512">
        <v>1</v>
      </c>
      <c r="AF74" s="422"/>
      <c r="AG74" s="464"/>
      <c r="AH74" s="462"/>
      <c r="AI74" s="420"/>
      <c r="AJ74" s="583"/>
      <c r="AK74" s="583"/>
      <c r="AL74" s="422"/>
      <c r="AM74" s="464"/>
      <c r="AN74" s="462"/>
      <c r="AO74" s="420"/>
      <c r="AP74" s="583"/>
      <c r="AQ74" s="583"/>
      <c r="AR74" s="422"/>
      <c r="AS74" s="464"/>
      <c r="AT74" s="462"/>
      <c r="AU74" s="420"/>
      <c r="AV74" s="583"/>
      <c r="AW74" s="583"/>
      <c r="AX74" s="422"/>
      <c r="AY74" s="464"/>
      <c r="AZ74" s="462"/>
      <c r="BA74" s="420"/>
      <c r="BB74" s="583"/>
      <c r="BC74" s="583"/>
      <c r="BD74" s="422"/>
      <c r="BE74" s="584"/>
      <c r="BF74" s="464"/>
      <c r="BG74" s="462"/>
      <c r="BH74" s="420"/>
      <c r="BI74" s="583"/>
      <c r="BJ74" s="583"/>
      <c r="BK74" s="583"/>
      <c r="BL74" s="422"/>
      <c r="BM74" s="464"/>
      <c r="BN74" s="462"/>
      <c r="BO74" s="420"/>
      <c r="BP74" s="583"/>
      <c r="BQ74" s="583"/>
      <c r="BR74" s="583"/>
      <c r="BS74" s="422"/>
      <c r="BT74" s="464"/>
      <c r="BU74" s="462"/>
      <c r="BV74" s="420"/>
      <c r="BW74" s="583"/>
      <c r="BX74" s="583"/>
      <c r="BY74" s="422"/>
      <c r="BZ74" s="584"/>
      <c r="CA74" s="464"/>
      <c r="CB74" s="462"/>
      <c r="CC74" s="420"/>
      <c r="CD74" s="583"/>
      <c r="CE74" s="583"/>
      <c r="CF74" s="422"/>
      <c r="CG74" s="584"/>
      <c r="CH74" s="584"/>
      <c r="CI74" s="464"/>
      <c r="CJ74" s="356" t="s">
        <v>912</v>
      </c>
      <c r="CK74" s="356"/>
      <c r="CL74" s="357"/>
      <c r="CM74" s="357" t="s">
        <v>895</v>
      </c>
    </row>
    <row r="75" spans="1:91" s="188" customFormat="1" ht="15" customHeight="1" thickTop="1" x14ac:dyDescent="0.25">
      <c r="A75" s="70"/>
      <c r="B75" s="43"/>
      <c r="C75" s="184"/>
      <c r="D75" s="75"/>
      <c r="E75" s="578"/>
      <c r="F75" s="75"/>
      <c r="G75" s="73"/>
      <c r="H75" s="73"/>
      <c r="I75" s="184"/>
      <c r="J75" s="75"/>
      <c r="K75" s="578"/>
      <c r="L75" s="578"/>
      <c r="M75" s="73"/>
      <c r="N75" s="173"/>
      <c r="O75" s="184"/>
      <c r="P75" s="75"/>
      <c r="Q75" s="578"/>
      <c r="R75" s="75"/>
      <c r="S75" s="73"/>
      <c r="T75" s="73"/>
      <c r="U75" s="184"/>
      <c r="V75" s="75"/>
      <c r="W75" s="578"/>
      <c r="X75" s="578"/>
      <c r="Y75" s="73"/>
      <c r="Z75" s="73"/>
      <c r="AA75" s="394"/>
      <c r="AB75" s="184"/>
      <c r="AC75" s="75"/>
      <c r="AD75" s="578"/>
      <c r="AE75" s="75"/>
      <c r="AF75" s="73"/>
      <c r="AG75" s="73"/>
      <c r="AH75" s="184">
        <v>1</v>
      </c>
      <c r="AI75" s="75"/>
      <c r="AJ75" s="578"/>
      <c r="AK75" s="75">
        <v>1</v>
      </c>
      <c r="AL75" s="73"/>
      <c r="AM75" s="73">
        <v>1</v>
      </c>
      <c r="AN75" s="184"/>
      <c r="AO75" s="75"/>
      <c r="AP75" s="578"/>
      <c r="AQ75" s="578"/>
      <c r="AR75" s="73"/>
      <c r="AS75" s="394"/>
      <c r="AT75" s="184"/>
      <c r="AU75" s="75"/>
      <c r="AV75" s="578"/>
      <c r="AW75" s="578"/>
      <c r="AX75" s="73"/>
      <c r="AY75" s="394"/>
      <c r="AZ75" s="184"/>
      <c r="BA75" s="75"/>
      <c r="BB75" s="578"/>
      <c r="BC75" s="578"/>
      <c r="BD75" s="73"/>
      <c r="BE75" s="173"/>
      <c r="BF75" s="394"/>
      <c r="BG75" s="184"/>
      <c r="BH75" s="75"/>
      <c r="BI75" s="578"/>
      <c r="BJ75" s="578"/>
      <c r="BK75" s="578"/>
      <c r="BL75" s="73"/>
      <c r="BM75" s="394"/>
      <c r="BN75" s="184"/>
      <c r="BO75" s="75"/>
      <c r="BP75" s="578"/>
      <c r="BQ75" s="578"/>
      <c r="BR75" s="578"/>
      <c r="BS75" s="73"/>
      <c r="BT75" s="394"/>
      <c r="BU75" s="184"/>
      <c r="BV75" s="75"/>
      <c r="BW75" s="578"/>
      <c r="BX75" s="578"/>
      <c r="BY75" s="73"/>
      <c r="BZ75" s="173"/>
      <c r="CA75" s="394"/>
      <c r="CB75" s="184"/>
      <c r="CC75" s="75"/>
      <c r="CD75" s="578"/>
      <c r="CE75" s="578"/>
      <c r="CF75" s="73"/>
      <c r="CG75" s="173"/>
      <c r="CH75" s="173"/>
      <c r="CI75" s="394"/>
      <c r="CJ75" s="356" t="s">
        <v>1445</v>
      </c>
      <c r="CK75" s="477" t="str">
        <f>CONCATENATE(" Validar funcionalidad  Tipo Bien Raiz ",IF(AH75=1,$AH$4,"")," ",IF(AI75=1,$AI$4,""),"",IF(AJ75=1,$AJ$4,"")," ",IF(AK75=1,$AK$5,"")," ",IF(AL75=1,$AL$5,""), " en el filtro una vez confirmado ", IF(AM75=1,$AM$3,"Sin Exportar Excel"),)</f>
        <v xml:space="preserve"> Validar funcionalidad  Tipo Bien Raiz Agregar  Con Valores  en el filtro una vez confirmado Exportar Excel </v>
      </c>
      <c r="CL75" s="357"/>
      <c r="CM75" s="357" t="s">
        <v>829</v>
      </c>
    </row>
    <row r="76" spans="1:91" s="188" customFormat="1" ht="15" customHeight="1" x14ac:dyDescent="0.25">
      <c r="A76" s="70"/>
      <c r="B76" s="43"/>
      <c r="C76" s="63"/>
      <c r="D76" s="44"/>
      <c r="E76" s="179"/>
      <c r="F76" s="44"/>
      <c r="G76" s="191"/>
      <c r="H76" s="191"/>
      <c r="I76" s="63"/>
      <c r="J76" s="44"/>
      <c r="K76" s="179"/>
      <c r="L76" s="179"/>
      <c r="M76" s="191"/>
      <c r="N76" s="174"/>
      <c r="O76" s="63"/>
      <c r="P76" s="44"/>
      <c r="Q76" s="179"/>
      <c r="R76" s="44"/>
      <c r="S76" s="191"/>
      <c r="T76" s="191"/>
      <c r="U76" s="63"/>
      <c r="V76" s="44"/>
      <c r="W76" s="179"/>
      <c r="X76" s="179"/>
      <c r="Y76" s="191"/>
      <c r="Z76" s="191"/>
      <c r="AA76" s="395"/>
      <c r="AB76" s="63"/>
      <c r="AC76" s="44"/>
      <c r="AD76" s="179"/>
      <c r="AE76" s="44"/>
      <c r="AF76" s="191"/>
      <c r="AG76" s="191"/>
      <c r="AH76" s="63">
        <v>1</v>
      </c>
      <c r="AI76" s="44"/>
      <c r="AJ76" s="179"/>
      <c r="AK76" s="44">
        <v>1</v>
      </c>
      <c r="AL76" s="191"/>
      <c r="AM76" s="191"/>
      <c r="AN76" s="63"/>
      <c r="AO76" s="44"/>
      <c r="AP76" s="179"/>
      <c r="AQ76" s="179"/>
      <c r="AR76" s="191"/>
      <c r="AS76" s="395"/>
      <c r="AT76" s="63"/>
      <c r="AU76" s="44"/>
      <c r="AV76" s="179"/>
      <c r="AW76" s="179"/>
      <c r="AX76" s="191"/>
      <c r="AY76" s="395"/>
      <c r="AZ76" s="63"/>
      <c r="BA76" s="44"/>
      <c r="BB76" s="179"/>
      <c r="BC76" s="179"/>
      <c r="BD76" s="191"/>
      <c r="BE76" s="174"/>
      <c r="BF76" s="395"/>
      <c r="BG76" s="63"/>
      <c r="BH76" s="44"/>
      <c r="BI76" s="179"/>
      <c r="BJ76" s="179"/>
      <c r="BK76" s="179"/>
      <c r="BL76" s="191"/>
      <c r="BM76" s="395"/>
      <c r="BN76" s="63"/>
      <c r="BO76" s="44"/>
      <c r="BP76" s="179"/>
      <c r="BQ76" s="179"/>
      <c r="BR76" s="179"/>
      <c r="BS76" s="191"/>
      <c r="BT76" s="395"/>
      <c r="BU76" s="63"/>
      <c r="BV76" s="44"/>
      <c r="BW76" s="179"/>
      <c r="BX76" s="179"/>
      <c r="BY76" s="191"/>
      <c r="BZ76" s="174"/>
      <c r="CA76" s="395"/>
      <c r="CB76" s="63"/>
      <c r="CC76" s="44"/>
      <c r="CD76" s="179"/>
      <c r="CE76" s="179"/>
      <c r="CF76" s="191"/>
      <c r="CG76" s="174"/>
      <c r="CH76" s="174"/>
      <c r="CI76" s="395"/>
      <c r="CJ76" s="356" t="s">
        <v>1446</v>
      </c>
      <c r="CK76" s="477" t="str">
        <f>CONCATENATE(" Validar funcionalidad  Tipo Bien Raiz ",IF(AH76=1,$AH$4,"")," ",IF(AI76=1,$AI$4,""),"",IF(AJ76=1,$AJ$4,"")," ",IF(AK76=1,$AK$5,"")," ",IF(AL76=1,$AL$5,""), " en el filtro ", IF(AM76=1,$AM$3,"Sin Exportar Excel"),)</f>
        <v xml:space="preserve"> Validar funcionalidad  Tipo Bien Raiz Agregar  Con Valores  en el filtro Sin Exportar Excel</v>
      </c>
      <c r="CL76" s="357"/>
      <c r="CM76" s="357" t="s">
        <v>1402</v>
      </c>
    </row>
    <row r="77" spans="1:91" s="188" customFormat="1" ht="15" customHeight="1" x14ac:dyDescent="0.25">
      <c r="A77" s="70"/>
      <c r="B77" s="43"/>
      <c r="C77" s="63"/>
      <c r="D77" s="44"/>
      <c r="E77" s="179"/>
      <c r="F77" s="44"/>
      <c r="G77" s="191"/>
      <c r="H77" s="191"/>
      <c r="I77" s="63"/>
      <c r="J77" s="44"/>
      <c r="K77" s="179"/>
      <c r="L77" s="179"/>
      <c r="M77" s="191"/>
      <c r="N77" s="174"/>
      <c r="O77" s="63"/>
      <c r="P77" s="44"/>
      <c r="Q77" s="179"/>
      <c r="R77" s="44"/>
      <c r="S77" s="191"/>
      <c r="T77" s="191"/>
      <c r="U77" s="63"/>
      <c r="V77" s="44"/>
      <c r="W77" s="179"/>
      <c r="X77" s="179"/>
      <c r="Y77" s="191"/>
      <c r="Z77" s="191"/>
      <c r="AA77" s="395"/>
      <c r="AB77" s="63"/>
      <c r="AC77" s="44"/>
      <c r="AD77" s="179"/>
      <c r="AE77" s="44"/>
      <c r="AF77" s="191"/>
      <c r="AG77" s="191"/>
      <c r="AH77" s="63"/>
      <c r="AI77" s="44">
        <v>1</v>
      </c>
      <c r="AJ77" s="179"/>
      <c r="AK77" s="44">
        <v>1</v>
      </c>
      <c r="AL77" s="191"/>
      <c r="AM77" s="191">
        <v>1</v>
      </c>
      <c r="AN77" s="63"/>
      <c r="AO77" s="44"/>
      <c r="AP77" s="179"/>
      <c r="AQ77" s="179"/>
      <c r="AR77" s="191"/>
      <c r="AS77" s="395"/>
      <c r="AT77" s="63"/>
      <c r="AU77" s="44"/>
      <c r="AV77" s="179"/>
      <c r="AW77" s="179"/>
      <c r="AX77" s="191"/>
      <c r="AY77" s="395"/>
      <c r="AZ77" s="63"/>
      <c r="BA77" s="44"/>
      <c r="BB77" s="179"/>
      <c r="BC77" s="179"/>
      <c r="BD77" s="191"/>
      <c r="BE77" s="174"/>
      <c r="BF77" s="395"/>
      <c r="BG77" s="63"/>
      <c r="BH77" s="44"/>
      <c r="BI77" s="179"/>
      <c r="BJ77" s="179"/>
      <c r="BK77" s="179"/>
      <c r="BL77" s="191"/>
      <c r="BM77" s="395"/>
      <c r="BN77" s="63"/>
      <c r="BO77" s="44"/>
      <c r="BP77" s="179"/>
      <c r="BQ77" s="179"/>
      <c r="BR77" s="179"/>
      <c r="BS77" s="191"/>
      <c r="BT77" s="395"/>
      <c r="BU77" s="63"/>
      <c r="BV77" s="44"/>
      <c r="BW77" s="179"/>
      <c r="BX77" s="179"/>
      <c r="BY77" s="191"/>
      <c r="BZ77" s="174"/>
      <c r="CA77" s="395"/>
      <c r="CB77" s="63"/>
      <c r="CC77" s="44"/>
      <c r="CD77" s="179"/>
      <c r="CE77" s="179"/>
      <c r="CF77" s="191"/>
      <c r="CG77" s="174"/>
      <c r="CH77" s="174"/>
      <c r="CI77" s="395"/>
      <c r="CJ77" s="356" t="s">
        <v>1447</v>
      </c>
      <c r="CK77" s="477" t="str">
        <f>CONCATENATE(" Validar funcionalidad  Tipo Bien Raiz ",IF(AH77=1,$AH$4,"")," ",IF(AI77=1,$AI$4,""),"",IF(AJ77=1,$AJ$4,"")," ",IF(AK77=1,$AK$5,"")," ",IF(AL77=1,$AL$5,""), " en el filtro una vez confirmado ", IF(AM77=1,$AM$3,"Sin Exportar Excel"),)</f>
        <v xml:space="preserve"> Validar funcionalidad  Tipo Bien Raiz  Modificar Con Valores  en el filtro una vez confirmado Exportar Excel </v>
      </c>
      <c r="CL77" s="357"/>
      <c r="CM77" s="357" t="s">
        <v>832</v>
      </c>
    </row>
    <row r="78" spans="1:91" s="188" customFormat="1" ht="15" customHeight="1" x14ac:dyDescent="0.25">
      <c r="A78" s="70"/>
      <c r="B78" s="43"/>
      <c r="C78" s="63"/>
      <c r="D78" s="44"/>
      <c r="E78" s="179"/>
      <c r="F78" s="44"/>
      <c r="G78" s="191"/>
      <c r="H78" s="191"/>
      <c r="I78" s="63"/>
      <c r="J78" s="44"/>
      <c r="K78" s="179"/>
      <c r="L78" s="179"/>
      <c r="M78" s="191"/>
      <c r="N78" s="174"/>
      <c r="O78" s="63"/>
      <c r="P78" s="44"/>
      <c r="Q78" s="179"/>
      <c r="R78" s="44"/>
      <c r="S78" s="191"/>
      <c r="T78" s="191"/>
      <c r="U78" s="63"/>
      <c r="V78" s="44"/>
      <c r="W78" s="179"/>
      <c r="X78" s="179"/>
      <c r="Y78" s="191"/>
      <c r="Z78" s="191"/>
      <c r="AA78" s="395"/>
      <c r="AB78" s="63"/>
      <c r="AC78" s="44"/>
      <c r="AD78" s="179"/>
      <c r="AE78" s="44"/>
      <c r="AF78" s="191"/>
      <c r="AG78" s="191"/>
      <c r="AH78" s="63"/>
      <c r="AI78" s="44">
        <v>1</v>
      </c>
      <c r="AJ78" s="179"/>
      <c r="AK78" s="44">
        <v>1</v>
      </c>
      <c r="AL78" s="191"/>
      <c r="AM78" s="191"/>
      <c r="AN78" s="63"/>
      <c r="AO78" s="44"/>
      <c r="AP78" s="179"/>
      <c r="AQ78" s="179"/>
      <c r="AR78" s="191"/>
      <c r="AS78" s="395"/>
      <c r="AT78" s="63"/>
      <c r="AU78" s="44"/>
      <c r="AV78" s="179"/>
      <c r="AW78" s="179"/>
      <c r="AX78" s="191"/>
      <c r="AY78" s="395"/>
      <c r="AZ78" s="63"/>
      <c r="BA78" s="44"/>
      <c r="BB78" s="179"/>
      <c r="BC78" s="179"/>
      <c r="BD78" s="191"/>
      <c r="BE78" s="174"/>
      <c r="BF78" s="395"/>
      <c r="BG78" s="63"/>
      <c r="BH78" s="44"/>
      <c r="BI78" s="179"/>
      <c r="BJ78" s="179"/>
      <c r="BK78" s="179"/>
      <c r="BL78" s="191"/>
      <c r="BM78" s="395"/>
      <c r="BN78" s="63"/>
      <c r="BO78" s="44"/>
      <c r="BP78" s="179"/>
      <c r="BQ78" s="179"/>
      <c r="BR78" s="179"/>
      <c r="BS78" s="191"/>
      <c r="BT78" s="395"/>
      <c r="BU78" s="63"/>
      <c r="BV78" s="44"/>
      <c r="BW78" s="179"/>
      <c r="BX78" s="179"/>
      <c r="BY78" s="191"/>
      <c r="BZ78" s="174"/>
      <c r="CA78" s="395"/>
      <c r="CB78" s="63"/>
      <c r="CC78" s="44"/>
      <c r="CD78" s="179"/>
      <c r="CE78" s="179"/>
      <c r="CF78" s="191"/>
      <c r="CG78" s="174"/>
      <c r="CH78" s="174"/>
      <c r="CI78" s="395"/>
      <c r="CJ78" s="356" t="s">
        <v>1448</v>
      </c>
      <c r="CK78" s="477" t="str">
        <f>CONCATENATE(" Validar funcionalidad  Tipo Bien Raiz ",IF(AH78=1,$AH$4,"")," ",IF(AI78=1,$AI$4,""),"",IF(AJ78=1,$AJ$4,"")," ",IF(AK78=1,$AK$5,"")," ",IF(AL78=1,$AL$5,""), " en el filtro ", IF(AM78=1,$AM$3,"Sin Exportar Excel"),)</f>
        <v xml:space="preserve"> Validar funcionalidad  Tipo Bien Raiz  Modificar Con Valores  en el filtro Sin Exportar Excel</v>
      </c>
      <c r="CL78" s="357"/>
      <c r="CM78" s="357"/>
    </row>
    <row r="79" spans="1:91" s="188" customFormat="1" ht="15" customHeight="1" x14ac:dyDescent="0.25">
      <c r="A79" s="70"/>
      <c r="B79" s="43"/>
      <c r="C79" s="63"/>
      <c r="D79" s="44"/>
      <c r="E79" s="179"/>
      <c r="F79" s="44"/>
      <c r="G79" s="191"/>
      <c r="H79" s="191"/>
      <c r="I79" s="63"/>
      <c r="J79" s="44"/>
      <c r="K79" s="179"/>
      <c r="L79" s="179"/>
      <c r="M79" s="191"/>
      <c r="N79" s="174"/>
      <c r="O79" s="63"/>
      <c r="P79" s="44"/>
      <c r="Q79" s="179"/>
      <c r="R79" s="44"/>
      <c r="S79" s="191"/>
      <c r="T79" s="191"/>
      <c r="U79" s="63"/>
      <c r="V79" s="44"/>
      <c r="W79" s="179"/>
      <c r="X79" s="179"/>
      <c r="Y79" s="191"/>
      <c r="Z79" s="191"/>
      <c r="AA79" s="395"/>
      <c r="AB79" s="63"/>
      <c r="AC79" s="44"/>
      <c r="AD79" s="179"/>
      <c r="AE79" s="44"/>
      <c r="AF79" s="191"/>
      <c r="AG79" s="191"/>
      <c r="AH79" s="63"/>
      <c r="AI79" s="44">
        <v>1</v>
      </c>
      <c r="AJ79" s="179"/>
      <c r="AK79" s="44"/>
      <c r="AL79" s="191">
        <v>1</v>
      </c>
      <c r="AM79" s="191"/>
      <c r="AN79" s="63"/>
      <c r="AO79" s="44"/>
      <c r="AP79" s="179"/>
      <c r="AQ79" s="179"/>
      <c r="AR79" s="191"/>
      <c r="AS79" s="395"/>
      <c r="AT79" s="63"/>
      <c r="AU79" s="44"/>
      <c r="AV79" s="179"/>
      <c r="AW79" s="179"/>
      <c r="AX79" s="191"/>
      <c r="AY79" s="395"/>
      <c r="AZ79" s="63"/>
      <c r="BA79" s="44"/>
      <c r="BB79" s="179"/>
      <c r="BC79" s="179"/>
      <c r="BD79" s="191"/>
      <c r="BE79" s="174"/>
      <c r="BF79" s="395"/>
      <c r="BG79" s="63"/>
      <c r="BH79" s="44"/>
      <c r="BI79" s="179"/>
      <c r="BJ79" s="179"/>
      <c r="BK79" s="179"/>
      <c r="BL79" s="191"/>
      <c r="BM79" s="395"/>
      <c r="BN79" s="63"/>
      <c r="BO79" s="44"/>
      <c r="BP79" s="179"/>
      <c r="BQ79" s="179"/>
      <c r="BR79" s="179"/>
      <c r="BS79" s="191"/>
      <c r="BT79" s="395"/>
      <c r="BU79" s="63"/>
      <c r="BV79" s="44"/>
      <c r="BW79" s="179"/>
      <c r="BX79" s="179"/>
      <c r="BY79" s="191"/>
      <c r="BZ79" s="174"/>
      <c r="CA79" s="395"/>
      <c r="CB79" s="63"/>
      <c r="CC79" s="44"/>
      <c r="CD79" s="179"/>
      <c r="CE79" s="179"/>
      <c r="CF79" s="191"/>
      <c r="CG79" s="174"/>
      <c r="CH79" s="174"/>
      <c r="CI79" s="395"/>
      <c r="CJ79" s="356" t="s">
        <v>1449</v>
      </c>
      <c r="CK79" s="477" t="str">
        <f>CONCATENATE(" Validar funcionalidad  Tipo Bien Raiz ",IF(AH79=1,$AH$4,"")," ",IF(AI79=1,$AI$4,""),"",IF(AJ79=1,$AJ$4,"")," ",IF(AK79=1,$AK$5,"")," ",IF(AL79=1,$AL$5,""), " en el filtro ", IF(AM79=1,$AM$3,"Sin Exportar Excel"),)</f>
        <v xml:space="preserve"> Validar funcionalidad  Tipo Bien Raiz  Modificar  Sin Valores en el filtro Sin Exportar Excel</v>
      </c>
      <c r="CL79" s="357"/>
      <c r="CM79" s="357"/>
    </row>
    <row r="80" spans="1:91" s="188" customFormat="1" ht="15" customHeight="1" x14ac:dyDescent="0.25">
      <c r="A80" s="70"/>
      <c r="B80" s="43"/>
      <c r="C80" s="63"/>
      <c r="D80" s="44"/>
      <c r="E80" s="44"/>
      <c r="F80" s="44"/>
      <c r="G80" s="191"/>
      <c r="H80" s="191"/>
      <c r="I80" s="63"/>
      <c r="J80" s="44"/>
      <c r="K80" s="179"/>
      <c r="L80" s="179"/>
      <c r="M80" s="191"/>
      <c r="N80" s="174"/>
      <c r="O80" s="63"/>
      <c r="P80" s="44"/>
      <c r="Q80" s="44"/>
      <c r="R80" s="44"/>
      <c r="S80" s="191"/>
      <c r="T80" s="191"/>
      <c r="U80" s="63"/>
      <c r="V80" s="44"/>
      <c r="W80" s="179"/>
      <c r="X80" s="179"/>
      <c r="Y80" s="191"/>
      <c r="Z80" s="191"/>
      <c r="AA80" s="395"/>
      <c r="AB80" s="63"/>
      <c r="AC80" s="44"/>
      <c r="AD80" s="44"/>
      <c r="AE80" s="44"/>
      <c r="AF80" s="191"/>
      <c r="AG80" s="191"/>
      <c r="AH80" s="63"/>
      <c r="AI80" s="44"/>
      <c r="AJ80" s="44">
        <v>1</v>
      </c>
      <c r="AK80" s="44">
        <v>1</v>
      </c>
      <c r="AL80" s="191"/>
      <c r="AM80" s="191">
        <v>1</v>
      </c>
      <c r="AN80" s="63"/>
      <c r="AO80" s="44"/>
      <c r="AP80" s="179"/>
      <c r="AQ80" s="179"/>
      <c r="AR80" s="191"/>
      <c r="AS80" s="395"/>
      <c r="AT80" s="63"/>
      <c r="AU80" s="44"/>
      <c r="AV80" s="179"/>
      <c r="AW80" s="179"/>
      <c r="AX80" s="191"/>
      <c r="AY80" s="395"/>
      <c r="AZ80" s="63"/>
      <c r="BA80" s="44"/>
      <c r="BB80" s="179"/>
      <c r="BC80" s="179"/>
      <c r="BD80" s="191"/>
      <c r="BE80" s="174"/>
      <c r="BF80" s="395"/>
      <c r="BG80" s="63"/>
      <c r="BH80" s="44"/>
      <c r="BI80" s="179"/>
      <c r="BJ80" s="179"/>
      <c r="BK80" s="179"/>
      <c r="BL80" s="191"/>
      <c r="BM80" s="395"/>
      <c r="BN80" s="63"/>
      <c r="BO80" s="44"/>
      <c r="BP80" s="179"/>
      <c r="BQ80" s="179"/>
      <c r="BR80" s="179"/>
      <c r="BS80" s="191"/>
      <c r="BT80" s="395"/>
      <c r="BU80" s="63"/>
      <c r="BV80" s="44"/>
      <c r="BW80" s="179"/>
      <c r="BX80" s="179"/>
      <c r="BY80" s="191"/>
      <c r="BZ80" s="174"/>
      <c r="CA80" s="395"/>
      <c r="CB80" s="63"/>
      <c r="CC80" s="44"/>
      <c r="CD80" s="179"/>
      <c r="CE80" s="179"/>
      <c r="CF80" s="191"/>
      <c r="CG80" s="174"/>
      <c r="CH80" s="174"/>
      <c r="CI80" s="395"/>
      <c r="CJ80" s="356" t="s">
        <v>1450</v>
      </c>
      <c r="CK80" s="477" t="str">
        <f>CONCATENATE(" Validar funcionalidad  Tipo Bien Raiz ",IF(AH80=1,$AH$4,"")," ",IF(AI80=1,$AI$4,""),"",IF(AJ80=1,$AJ$4,"")," ",IF(AK80=1,$AK$5,"")," ",IF(AL80=1,$AL$5,""), " en el filtro una vez confirmado ", IF(AM80=1,$AM$3,"Sin Exportar Excel"),)</f>
        <v xml:space="preserve"> Validar funcionalidad  Tipo Bien Raiz  Eliminar Con Valores  en el filtro una vez confirmado Exportar Excel </v>
      </c>
      <c r="CL80" s="357"/>
      <c r="CM80" s="357" t="s">
        <v>831</v>
      </c>
    </row>
    <row r="81" spans="1:91" s="188" customFormat="1" ht="15" customHeight="1" x14ac:dyDescent="0.25">
      <c r="A81" s="70"/>
      <c r="B81" s="43"/>
      <c r="C81" s="63"/>
      <c r="D81" s="44"/>
      <c r="E81" s="44"/>
      <c r="F81" s="44"/>
      <c r="G81" s="191"/>
      <c r="H81" s="191"/>
      <c r="I81" s="63"/>
      <c r="J81" s="44"/>
      <c r="K81" s="179"/>
      <c r="L81" s="179"/>
      <c r="M81" s="191"/>
      <c r="N81" s="174"/>
      <c r="O81" s="63"/>
      <c r="P81" s="44"/>
      <c r="Q81" s="44"/>
      <c r="R81" s="44"/>
      <c r="S81" s="191"/>
      <c r="T81" s="191"/>
      <c r="U81" s="63"/>
      <c r="V81" s="44"/>
      <c r="W81" s="179"/>
      <c r="X81" s="179"/>
      <c r="Y81" s="191"/>
      <c r="Z81" s="191"/>
      <c r="AA81" s="395"/>
      <c r="AB81" s="63"/>
      <c r="AC81" s="44"/>
      <c r="AD81" s="44"/>
      <c r="AE81" s="44"/>
      <c r="AF81" s="191"/>
      <c r="AG81" s="191"/>
      <c r="AH81" s="63"/>
      <c r="AI81" s="44"/>
      <c r="AJ81" s="44">
        <v>1</v>
      </c>
      <c r="AK81" s="44">
        <v>1</v>
      </c>
      <c r="AL81" s="191"/>
      <c r="AM81" s="191"/>
      <c r="AN81" s="63"/>
      <c r="AO81" s="44"/>
      <c r="AP81" s="179"/>
      <c r="AQ81" s="179"/>
      <c r="AR81" s="191"/>
      <c r="AS81" s="395"/>
      <c r="AT81" s="63"/>
      <c r="AU81" s="44"/>
      <c r="AV81" s="179"/>
      <c r="AW81" s="179"/>
      <c r="AX81" s="191"/>
      <c r="AY81" s="395"/>
      <c r="AZ81" s="63"/>
      <c r="BA81" s="44"/>
      <c r="BB81" s="179"/>
      <c r="BC81" s="179"/>
      <c r="BD81" s="191"/>
      <c r="BE81" s="174"/>
      <c r="BF81" s="395"/>
      <c r="BG81" s="63"/>
      <c r="BH81" s="44"/>
      <c r="BI81" s="179"/>
      <c r="BJ81" s="179"/>
      <c r="BK81" s="179"/>
      <c r="BL81" s="191"/>
      <c r="BM81" s="395"/>
      <c r="BN81" s="63"/>
      <c r="BO81" s="44"/>
      <c r="BP81" s="179"/>
      <c r="BQ81" s="179"/>
      <c r="BR81" s="179"/>
      <c r="BS81" s="191"/>
      <c r="BT81" s="395"/>
      <c r="BU81" s="63"/>
      <c r="BV81" s="44"/>
      <c r="BW81" s="179"/>
      <c r="BX81" s="179"/>
      <c r="BY81" s="191"/>
      <c r="BZ81" s="174"/>
      <c r="CA81" s="395"/>
      <c r="CB81" s="63"/>
      <c r="CC81" s="44"/>
      <c r="CD81" s="179"/>
      <c r="CE81" s="179"/>
      <c r="CF81" s="191"/>
      <c r="CG81" s="174"/>
      <c r="CH81" s="174"/>
      <c r="CI81" s="395"/>
      <c r="CJ81" s="356" t="s">
        <v>1451</v>
      </c>
      <c r="CK81" s="477" t="str">
        <f>CONCATENATE(" Validar funcionalidad  Tipo Bien Raiz ",IF(AH81=1,$AH$4,"")," ",IF(AI81=1,$AI$4,""),"",IF(AJ81=1,$AJ$4,"")," ",IF(AK81=1,$AK$5,"")," ",IF(AL81=1,$AL$5,""), " en el filtro ", IF(AM81=1,$AM$3,"Sin Exportar Excel"),)</f>
        <v xml:space="preserve"> Validar funcionalidad  Tipo Bien Raiz  Eliminar Con Valores  en el filtro Sin Exportar Excel</v>
      </c>
      <c r="CL81" s="357"/>
      <c r="CM81" s="357"/>
    </row>
    <row r="82" spans="1:91" s="188" customFormat="1" x14ac:dyDescent="0.25">
      <c r="A82" s="70"/>
      <c r="B82" s="43"/>
      <c r="C82" s="452"/>
      <c r="D82" s="375"/>
      <c r="E82" s="375"/>
      <c r="F82" s="375"/>
      <c r="G82" s="376"/>
      <c r="H82" s="376"/>
      <c r="I82" s="452"/>
      <c r="J82" s="375"/>
      <c r="K82" s="513"/>
      <c r="L82" s="513"/>
      <c r="M82" s="376"/>
      <c r="N82" s="458"/>
      <c r="O82" s="452"/>
      <c r="P82" s="375"/>
      <c r="Q82" s="375"/>
      <c r="R82" s="375"/>
      <c r="S82" s="376"/>
      <c r="T82" s="376"/>
      <c r="U82" s="452"/>
      <c r="V82" s="375"/>
      <c r="W82" s="513"/>
      <c r="X82" s="513"/>
      <c r="Y82" s="376"/>
      <c r="Z82" s="376"/>
      <c r="AA82" s="511"/>
      <c r="AB82" s="452"/>
      <c r="AC82" s="375"/>
      <c r="AD82" s="375"/>
      <c r="AE82" s="375"/>
      <c r="AF82" s="376"/>
      <c r="AG82" s="376"/>
      <c r="AH82" s="452"/>
      <c r="AI82" s="375"/>
      <c r="AJ82" s="375">
        <v>1</v>
      </c>
      <c r="AK82" s="375"/>
      <c r="AL82" s="376">
        <v>1</v>
      </c>
      <c r="AM82" s="376"/>
      <c r="AN82" s="452"/>
      <c r="AO82" s="375"/>
      <c r="AP82" s="513"/>
      <c r="AQ82" s="513"/>
      <c r="AR82" s="376"/>
      <c r="AS82" s="511"/>
      <c r="AT82" s="452"/>
      <c r="AU82" s="375"/>
      <c r="AV82" s="513"/>
      <c r="AW82" s="513"/>
      <c r="AX82" s="376"/>
      <c r="AY82" s="511"/>
      <c r="AZ82" s="452"/>
      <c r="BA82" s="375"/>
      <c r="BB82" s="513"/>
      <c r="BC82" s="513"/>
      <c r="BD82" s="376"/>
      <c r="BE82" s="458"/>
      <c r="BF82" s="511"/>
      <c r="BG82" s="452"/>
      <c r="BH82" s="375"/>
      <c r="BI82" s="513"/>
      <c r="BJ82" s="513"/>
      <c r="BK82" s="513"/>
      <c r="BL82" s="376"/>
      <c r="BM82" s="511"/>
      <c r="BN82" s="452"/>
      <c r="BO82" s="375"/>
      <c r="BP82" s="513"/>
      <c r="BQ82" s="513"/>
      <c r="BR82" s="513"/>
      <c r="BS82" s="376"/>
      <c r="BT82" s="511"/>
      <c r="BU82" s="452"/>
      <c r="BV82" s="375"/>
      <c r="BW82" s="513"/>
      <c r="BX82" s="513"/>
      <c r="BY82" s="376"/>
      <c r="BZ82" s="458"/>
      <c r="CA82" s="511"/>
      <c r="CB82" s="452"/>
      <c r="CC82" s="375"/>
      <c r="CD82" s="513"/>
      <c r="CE82" s="513"/>
      <c r="CF82" s="376"/>
      <c r="CG82" s="458"/>
      <c r="CH82" s="458"/>
      <c r="CI82" s="511"/>
      <c r="CJ82" s="356" t="s">
        <v>1452</v>
      </c>
      <c r="CK82" s="477" t="str">
        <f>CONCATENATE(" Validar funcionalidad  Tipo Bien Raiz ",IF(AH82=1,$AH$4,"")," ",IF(AI82=1,$AI$4,""),"",IF(AJ82=1,$AJ$4,"")," ",IF(AK82=1,$AK$5,"")," ",IF(AL82=1,$AL$5,""), " en el filtro ", IF(AM82=1,$AM$3,"Sin Exportar Excel"),)</f>
        <v xml:space="preserve"> Validar funcionalidad  Tipo Bien Raiz  Eliminar  Sin Valores en el filtro Sin Exportar Excel</v>
      </c>
      <c r="CL82" s="357"/>
      <c r="CM82" s="357" t="s">
        <v>830</v>
      </c>
    </row>
    <row r="83" spans="1:91" s="188" customFormat="1" ht="15.75" thickBot="1" x14ac:dyDescent="0.3">
      <c r="A83" s="70"/>
      <c r="B83" s="43"/>
      <c r="C83" s="579"/>
      <c r="D83" s="82"/>
      <c r="E83" s="82"/>
      <c r="F83" s="82"/>
      <c r="G83" s="80"/>
      <c r="H83" s="580"/>
      <c r="I83" s="579"/>
      <c r="J83" s="82"/>
      <c r="K83" s="581"/>
      <c r="L83" s="581"/>
      <c r="M83" s="80"/>
      <c r="N83" s="582"/>
      <c r="O83" s="579"/>
      <c r="P83" s="82"/>
      <c r="Q83" s="82"/>
      <c r="R83" s="82"/>
      <c r="S83" s="80"/>
      <c r="T83" s="580"/>
      <c r="U83" s="579"/>
      <c r="V83" s="82"/>
      <c r="W83" s="581"/>
      <c r="X83" s="581"/>
      <c r="Y83" s="80"/>
      <c r="Z83" s="80"/>
      <c r="AA83" s="580"/>
      <c r="AB83" s="579"/>
      <c r="AC83" s="82"/>
      <c r="AD83" s="82"/>
      <c r="AE83" s="82"/>
      <c r="AF83" s="80"/>
      <c r="AG83" s="580"/>
      <c r="AH83" s="579"/>
      <c r="AI83" s="82"/>
      <c r="AJ83" s="82"/>
      <c r="AK83" s="82"/>
      <c r="AL83" s="80"/>
      <c r="AM83" s="580">
        <v>1</v>
      </c>
      <c r="AN83" s="579"/>
      <c r="AO83" s="82"/>
      <c r="AP83" s="581"/>
      <c r="AQ83" s="581"/>
      <c r="AR83" s="80"/>
      <c r="AS83" s="580"/>
      <c r="AT83" s="579"/>
      <c r="AU83" s="82"/>
      <c r="AV83" s="581"/>
      <c r="AW83" s="581"/>
      <c r="AX83" s="80"/>
      <c r="AY83" s="580"/>
      <c r="AZ83" s="579"/>
      <c r="BA83" s="82"/>
      <c r="BB83" s="581"/>
      <c r="BC83" s="581"/>
      <c r="BD83" s="80"/>
      <c r="BE83" s="582"/>
      <c r="BF83" s="580"/>
      <c r="BG83" s="579"/>
      <c r="BH83" s="82"/>
      <c r="BI83" s="581"/>
      <c r="BJ83" s="581"/>
      <c r="BK83" s="581"/>
      <c r="BL83" s="80"/>
      <c r="BM83" s="580"/>
      <c r="BN83" s="579"/>
      <c r="BO83" s="82"/>
      <c r="BP83" s="581"/>
      <c r="BQ83" s="581"/>
      <c r="BR83" s="581"/>
      <c r="BS83" s="80"/>
      <c r="BT83" s="580"/>
      <c r="BU83" s="579"/>
      <c r="BV83" s="82"/>
      <c r="BW83" s="581"/>
      <c r="BX83" s="581"/>
      <c r="BY83" s="80"/>
      <c r="BZ83" s="582"/>
      <c r="CA83" s="580"/>
      <c r="CB83" s="579"/>
      <c r="CC83" s="82"/>
      <c r="CD83" s="581"/>
      <c r="CE83" s="581"/>
      <c r="CF83" s="80"/>
      <c r="CG83" s="582"/>
      <c r="CH83" s="582"/>
      <c r="CI83" s="580"/>
      <c r="CJ83" s="356" t="s">
        <v>1453</v>
      </c>
      <c r="CK83" s="477" t="str">
        <f>CONCATENATE(" Validar funcionalidad  Tipo Bien Raiz ",IF(AH83=1,$AH$4,""),"",IF(AI83=1,$AI$4,""),"",IF(AJ83=1,$AJ$4,""),"",IF(AK83=1,$AK$5,""),"",IF(AL83=1,$AL$5,""), "", IF(AM83=1,$AM$3,"Sin Exportar Excel"),)</f>
        <v xml:space="preserve"> Validar funcionalidad  Tipo Bien Raiz Exportar Excel </v>
      </c>
      <c r="CL83" s="357"/>
      <c r="CM83" s="357" t="s">
        <v>893</v>
      </c>
    </row>
    <row r="84" spans="1:91" s="188" customFormat="1" ht="15.75" thickTop="1" x14ac:dyDescent="0.25">
      <c r="A84" s="70"/>
      <c r="B84" s="43"/>
      <c r="C84" s="184"/>
      <c r="D84" s="75"/>
      <c r="E84" s="75"/>
      <c r="F84" s="75"/>
      <c r="G84" s="73"/>
      <c r="H84" s="394"/>
      <c r="I84" s="184"/>
      <c r="J84" s="75"/>
      <c r="K84" s="578"/>
      <c r="L84" s="578"/>
      <c r="M84" s="73"/>
      <c r="N84" s="173"/>
      <c r="O84" s="184"/>
      <c r="P84" s="75"/>
      <c r="Q84" s="75"/>
      <c r="R84" s="75"/>
      <c r="S84" s="73"/>
      <c r="T84" s="394"/>
      <c r="U84" s="184"/>
      <c r="V84" s="75"/>
      <c r="W84" s="578"/>
      <c r="X84" s="578"/>
      <c r="Y84" s="73"/>
      <c r="Z84" s="73"/>
      <c r="AA84" s="394"/>
      <c r="AB84" s="184"/>
      <c r="AC84" s="75"/>
      <c r="AD84" s="75"/>
      <c r="AE84" s="75"/>
      <c r="AF84" s="73"/>
      <c r="AG84" s="394"/>
      <c r="AH84" s="184">
        <v>1</v>
      </c>
      <c r="AI84" s="75"/>
      <c r="AJ84" s="75"/>
      <c r="AK84" s="75">
        <v>1</v>
      </c>
      <c r="AL84" s="73"/>
      <c r="AM84" s="394"/>
      <c r="AN84" s="184"/>
      <c r="AO84" s="75"/>
      <c r="AP84" s="578"/>
      <c r="AQ84" s="578"/>
      <c r="AR84" s="73"/>
      <c r="AS84" s="394"/>
      <c r="AT84" s="184"/>
      <c r="AU84" s="75"/>
      <c r="AV84" s="578"/>
      <c r="AW84" s="578"/>
      <c r="AX84" s="73"/>
      <c r="AY84" s="394"/>
      <c r="AZ84" s="184"/>
      <c r="BA84" s="75"/>
      <c r="BB84" s="578"/>
      <c r="BC84" s="578"/>
      <c r="BD84" s="73"/>
      <c r="BE84" s="173"/>
      <c r="BF84" s="394"/>
      <c r="BG84" s="184"/>
      <c r="BH84" s="75"/>
      <c r="BI84" s="578"/>
      <c r="BJ84" s="578"/>
      <c r="BK84" s="578"/>
      <c r="BL84" s="73"/>
      <c r="BM84" s="394"/>
      <c r="BN84" s="184"/>
      <c r="BO84" s="75"/>
      <c r="BP84" s="578"/>
      <c r="BQ84" s="578"/>
      <c r="BR84" s="578"/>
      <c r="BS84" s="73"/>
      <c r="BT84" s="394"/>
      <c r="BU84" s="184"/>
      <c r="BV84" s="75"/>
      <c r="BW84" s="578"/>
      <c r="BX84" s="578"/>
      <c r="BY84" s="73"/>
      <c r="BZ84" s="173"/>
      <c r="CA84" s="394"/>
      <c r="CB84" s="184"/>
      <c r="CC84" s="75"/>
      <c r="CD84" s="578"/>
      <c r="CE84" s="578"/>
      <c r="CF84" s="73"/>
      <c r="CG84" s="173"/>
      <c r="CH84" s="173"/>
      <c r="CI84" s="394"/>
      <c r="CJ84" s="356" t="s">
        <v>1454</v>
      </c>
      <c r="CK84" s="356"/>
      <c r="CL84" s="357"/>
      <c r="CM84" s="357" t="s">
        <v>893</v>
      </c>
    </row>
    <row r="85" spans="1:91" s="188" customFormat="1" x14ac:dyDescent="0.25">
      <c r="A85" s="70"/>
      <c r="B85" s="43"/>
      <c r="C85" s="184"/>
      <c r="D85" s="75"/>
      <c r="E85" s="75"/>
      <c r="F85" s="75"/>
      <c r="G85" s="73"/>
      <c r="H85" s="394"/>
      <c r="I85" s="184"/>
      <c r="J85" s="75"/>
      <c r="K85" s="578"/>
      <c r="L85" s="578"/>
      <c r="M85" s="73"/>
      <c r="N85" s="173"/>
      <c r="O85" s="184"/>
      <c r="P85" s="75"/>
      <c r="Q85" s="75"/>
      <c r="R85" s="75"/>
      <c r="S85" s="73"/>
      <c r="T85" s="394"/>
      <c r="U85" s="184"/>
      <c r="V85" s="75"/>
      <c r="W85" s="578"/>
      <c r="X85" s="578"/>
      <c r="Y85" s="73"/>
      <c r="Z85" s="73"/>
      <c r="AA85" s="474"/>
      <c r="AB85" s="184"/>
      <c r="AC85" s="75"/>
      <c r="AD85" s="75"/>
      <c r="AE85" s="75"/>
      <c r="AF85" s="73"/>
      <c r="AG85" s="394"/>
      <c r="AH85" s="184">
        <v>1</v>
      </c>
      <c r="AI85" s="75"/>
      <c r="AJ85" s="75"/>
      <c r="AK85" s="75"/>
      <c r="AL85" s="73">
        <v>1</v>
      </c>
      <c r="AM85" s="394"/>
      <c r="AN85" s="184"/>
      <c r="AO85" s="75"/>
      <c r="AP85" s="578"/>
      <c r="AQ85" s="578"/>
      <c r="AR85" s="73"/>
      <c r="AS85" s="394"/>
      <c r="AT85" s="184"/>
      <c r="AU85" s="75"/>
      <c r="AV85" s="578"/>
      <c r="AW85" s="578"/>
      <c r="AX85" s="73"/>
      <c r="AY85" s="394"/>
      <c r="AZ85" s="184"/>
      <c r="BA85" s="75"/>
      <c r="BB85" s="578"/>
      <c r="BC85" s="578"/>
      <c r="BD85" s="73"/>
      <c r="BE85" s="173"/>
      <c r="BF85" s="394"/>
      <c r="BG85" s="184"/>
      <c r="BH85" s="75"/>
      <c r="BI85" s="578"/>
      <c r="BJ85" s="578"/>
      <c r="BK85" s="578"/>
      <c r="BL85" s="73"/>
      <c r="BM85" s="394"/>
      <c r="BN85" s="184"/>
      <c r="BO85" s="75"/>
      <c r="BP85" s="578"/>
      <c r="BQ85" s="578"/>
      <c r="BR85" s="578"/>
      <c r="BS85" s="73"/>
      <c r="BT85" s="394"/>
      <c r="BU85" s="184"/>
      <c r="BV85" s="75"/>
      <c r="BW85" s="578"/>
      <c r="BX85" s="578"/>
      <c r="BY85" s="73"/>
      <c r="BZ85" s="173"/>
      <c r="CA85" s="394"/>
      <c r="CB85" s="184"/>
      <c r="CC85" s="75"/>
      <c r="CD85" s="578"/>
      <c r="CE85" s="578"/>
      <c r="CF85" s="73"/>
      <c r="CG85" s="173"/>
      <c r="CH85" s="173"/>
      <c r="CI85" s="394"/>
      <c r="CJ85" s="356" t="s">
        <v>1455</v>
      </c>
      <c r="CK85" s="356"/>
      <c r="CL85" s="357"/>
      <c r="CM85" s="357"/>
    </row>
    <row r="86" spans="1:91" s="188" customFormat="1" x14ac:dyDescent="0.25">
      <c r="A86" s="70"/>
      <c r="B86" s="43"/>
      <c r="C86" s="63"/>
      <c r="D86" s="44"/>
      <c r="E86" s="44"/>
      <c r="F86" s="44"/>
      <c r="G86" s="191"/>
      <c r="H86" s="395"/>
      <c r="I86" s="63"/>
      <c r="J86" s="44"/>
      <c r="K86" s="179"/>
      <c r="L86" s="179"/>
      <c r="M86" s="191"/>
      <c r="N86" s="174"/>
      <c r="O86" s="63"/>
      <c r="P86" s="44"/>
      <c r="Q86" s="44"/>
      <c r="R86" s="44"/>
      <c r="S86" s="191"/>
      <c r="T86" s="395"/>
      <c r="U86" s="63"/>
      <c r="V86" s="44"/>
      <c r="W86" s="179"/>
      <c r="X86" s="179"/>
      <c r="Y86" s="191"/>
      <c r="Z86" s="191"/>
      <c r="AA86" s="511"/>
      <c r="AB86" s="63"/>
      <c r="AC86" s="44"/>
      <c r="AD86" s="44"/>
      <c r="AE86" s="44"/>
      <c r="AF86" s="191"/>
      <c r="AG86" s="395"/>
      <c r="AH86" s="63"/>
      <c r="AI86" s="44">
        <v>1</v>
      </c>
      <c r="AJ86" s="44"/>
      <c r="AK86" s="44">
        <v>1</v>
      </c>
      <c r="AL86" s="191"/>
      <c r="AM86" s="395"/>
      <c r="AN86" s="63"/>
      <c r="AO86" s="44"/>
      <c r="AP86" s="179"/>
      <c r="AQ86" s="179"/>
      <c r="AR86" s="191"/>
      <c r="AS86" s="395"/>
      <c r="AT86" s="63"/>
      <c r="AU86" s="44"/>
      <c r="AV86" s="179"/>
      <c r="AW86" s="179"/>
      <c r="AX86" s="191"/>
      <c r="AY86" s="395"/>
      <c r="AZ86" s="63"/>
      <c r="BA86" s="44"/>
      <c r="BB86" s="179"/>
      <c r="BC86" s="179"/>
      <c r="BD86" s="191"/>
      <c r="BE86" s="174"/>
      <c r="BF86" s="395"/>
      <c r="BG86" s="63"/>
      <c r="BH86" s="44"/>
      <c r="BI86" s="179"/>
      <c r="BJ86" s="179"/>
      <c r="BK86" s="179"/>
      <c r="BL86" s="191"/>
      <c r="BM86" s="395"/>
      <c r="BN86" s="63"/>
      <c r="BO86" s="44"/>
      <c r="BP86" s="179"/>
      <c r="BQ86" s="179"/>
      <c r="BR86" s="179"/>
      <c r="BS86" s="191"/>
      <c r="BT86" s="395"/>
      <c r="BU86" s="63"/>
      <c r="BV86" s="44"/>
      <c r="BW86" s="179"/>
      <c r="BX86" s="179"/>
      <c r="BY86" s="191"/>
      <c r="BZ86" s="174"/>
      <c r="CA86" s="395"/>
      <c r="CB86" s="63"/>
      <c r="CC86" s="44"/>
      <c r="CD86" s="179"/>
      <c r="CE86" s="179"/>
      <c r="CF86" s="191"/>
      <c r="CG86" s="174"/>
      <c r="CH86" s="174"/>
      <c r="CI86" s="395"/>
      <c r="CJ86" s="356" t="s">
        <v>1456</v>
      </c>
      <c r="CK86" s="356"/>
      <c r="CL86" s="357"/>
      <c r="CM86" s="357" t="s">
        <v>894</v>
      </c>
    </row>
    <row r="87" spans="1:91" s="188" customFormat="1" ht="15" customHeight="1" thickBot="1" x14ac:dyDescent="0.3">
      <c r="A87" s="70"/>
      <c r="B87" s="43"/>
      <c r="C87" s="462"/>
      <c r="D87" s="420"/>
      <c r="E87" s="512"/>
      <c r="F87" s="512"/>
      <c r="G87" s="422"/>
      <c r="H87" s="464"/>
      <c r="I87" s="462"/>
      <c r="J87" s="420"/>
      <c r="K87" s="583"/>
      <c r="L87" s="583"/>
      <c r="M87" s="422"/>
      <c r="N87" s="584"/>
      <c r="O87" s="462"/>
      <c r="P87" s="420"/>
      <c r="Q87" s="512"/>
      <c r="R87" s="512"/>
      <c r="S87" s="422"/>
      <c r="T87" s="464"/>
      <c r="U87" s="462"/>
      <c r="V87" s="420"/>
      <c r="W87" s="583"/>
      <c r="X87" s="583"/>
      <c r="Y87" s="422"/>
      <c r="Z87" s="422"/>
      <c r="AA87" s="476"/>
      <c r="AB87" s="462"/>
      <c r="AC87" s="420"/>
      <c r="AD87" s="512"/>
      <c r="AE87" s="512"/>
      <c r="AF87" s="422"/>
      <c r="AG87" s="464"/>
      <c r="AH87" s="462"/>
      <c r="AI87" s="420"/>
      <c r="AJ87" s="512">
        <v>1</v>
      </c>
      <c r="AK87" s="512">
        <v>1</v>
      </c>
      <c r="AL87" s="422"/>
      <c r="AM87" s="464"/>
      <c r="AN87" s="462"/>
      <c r="AO87" s="420"/>
      <c r="AP87" s="583"/>
      <c r="AQ87" s="583"/>
      <c r="AR87" s="422"/>
      <c r="AS87" s="464"/>
      <c r="AT87" s="462"/>
      <c r="AU87" s="420"/>
      <c r="AV87" s="583"/>
      <c r="AW87" s="583"/>
      <c r="AX87" s="422"/>
      <c r="AY87" s="464"/>
      <c r="AZ87" s="462"/>
      <c r="BA87" s="420"/>
      <c r="BB87" s="583"/>
      <c r="BC87" s="583"/>
      <c r="BD87" s="422"/>
      <c r="BE87" s="584"/>
      <c r="BF87" s="464"/>
      <c r="BG87" s="462"/>
      <c r="BH87" s="420"/>
      <c r="BI87" s="583"/>
      <c r="BJ87" s="583"/>
      <c r="BK87" s="583"/>
      <c r="BL87" s="422"/>
      <c r="BM87" s="464"/>
      <c r="BN87" s="462"/>
      <c r="BO87" s="420"/>
      <c r="BP87" s="583"/>
      <c r="BQ87" s="583"/>
      <c r="BR87" s="583"/>
      <c r="BS87" s="422"/>
      <c r="BT87" s="464"/>
      <c r="BU87" s="462"/>
      <c r="BV87" s="420"/>
      <c r="BW87" s="583"/>
      <c r="BX87" s="583"/>
      <c r="BY87" s="422"/>
      <c r="BZ87" s="584"/>
      <c r="CA87" s="464"/>
      <c r="CB87" s="462"/>
      <c r="CC87" s="420"/>
      <c r="CD87" s="583"/>
      <c r="CE87" s="583"/>
      <c r="CF87" s="422"/>
      <c r="CG87" s="584"/>
      <c r="CH87" s="584"/>
      <c r="CI87" s="464"/>
      <c r="CJ87" s="356" t="s">
        <v>1457</v>
      </c>
      <c r="CK87" s="356"/>
      <c r="CL87" s="357"/>
      <c r="CM87" s="357" t="s">
        <v>895</v>
      </c>
    </row>
    <row r="88" spans="1:91" s="188" customFormat="1" ht="15" customHeight="1" thickTop="1" x14ac:dyDescent="0.25">
      <c r="A88" s="70"/>
      <c r="B88" s="43"/>
      <c r="C88" s="184"/>
      <c r="D88" s="75"/>
      <c r="E88" s="578"/>
      <c r="F88" s="75"/>
      <c r="G88" s="73"/>
      <c r="H88" s="73"/>
      <c r="I88" s="184"/>
      <c r="J88" s="75"/>
      <c r="K88" s="578"/>
      <c r="L88" s="578"/>
      <c r="M88" s="73"/>
      <c r="N88" s="173"/>
      <c r="O88" s="184"/>
      <c r="P88" s="75"/>
      <c r="Q88" s="578"/>
      <c r="R88" s="75"/>
      <c r="S88" s="73"/>
      <c r="T88" s="73"/>
      <c r="U88" s="184"/>
      <c r="V88" s="75"/>
      <c r="W88" s="578"/>
      <c r="X88" s="578"/>
      <c r="Y88" s="73"/>
      <c r="Z88" s="73"/>
      <c r="AA88" s="394"/>
      <c r="AB88" s="184"/>
      <c r="AC88" s="75"/>
      <c r="AD88" s="578"/>
      <c r="AE88" s="75"/>
      <c r="AF88" s="73"/>
      <c r="AG88" s="73"/>
      <c r="AH88" s="184"/>
      <c r="AI88" s="75"/>
      <c r="AJ88" s="578"/>
      <c r="AK88" s="75"/>
      <c r="AL88" s="73"/>
      <c r="AM88" s="73"/>
      <c r="AN88" s="184">
        <v>1</v>
      </c>
      <c r="AO88" s="75"/>
      <c r="AP88" s="578"/>
      <c r="AQ88" s="75">
        <v>1</v>
      </c>
      <c r="AR88" s="73"/>
      <c r="AS88" s="73">
        <v>1</v>
      </c>
      <c r="AT88" s="184"/>
      <c r="AU88" s="75"/>
      <c r="AV88" s="578"/>
      <c r="AW88" s="578"/>
      <c r="AX88" s="73"/>
      <c r="AY88" s="394"/>
      <c r="AZ88" s="184"/>
      <c r="BA88" s="75"/>
      <c r="BB88" s="578"/>
      <c r="BC88" s="578"/>
      <c r="BD88" s="73"/>
      <c r="BE88" s="173"/>
      <c r="BF88" s="394"/>
      <c r="BG88" s="184"/>
      <c r="BH88" s="75"/>
      <c r="BI88" s="578"/>
      <c r="BJ88" s="578"/>
      <c r="BK88" s="578"/>
      <c r="BL88" s="73"/>
      <c r="BM88" s="394"/>
      <c r="BN88" s="184"/>
      <c r="BO88" s="75"/>
      <c r="BP88" s="578"/>
      <c r="BQ88" s="578"/>
      <c r="BR88" s="578"/>
      <c r="BS88" s="73"/>
      <c r="BT88" s="394"/>
      <c r="BU88" s="184"/>
      <c r="BV88" s="75"/>
      <c r="BW88" s="578"/>
      <c r="BX88" s="578"/>
      <c r="BY88" s="73"/>
      <c r="BZ88" s="173"/>
      <c r="CA88" s="394"/>
      <c r="CB88" s="184"/>
      <c r="CC88" s="75"/>
      <c r="CD88" s="578"/>
      <c r="CE88" s="578"/>
      <c r="CF88" s="73"/>
      <c r="CG88" s="173"/>
      <c r="CH88" s="173"/>
      <c r="CI88" s="394"/>
      <c r="CJ88" s="356" t="s">
        <v>1458</v>
      </c>
      <c r="CK88" s="477" t="str">
        <f>CONCATENATE(" Validar funcionalidad  Razon de fracaso ",IF(AN88=1,$AN$4,"")," ",IF(AO88=1,$AO$4,""),"",IF(AP88=1,$AP$4,"")," ",IF(AQ88=1,$AQ$5,"")," ",IF(AR88=1,$AR$5,""), " en el filtro una vez confirmado ", IF(AS88=1,$AS$3,"Sin Exportar Excel"),)</f>
        <v xml:space="preserve"> Validar funcionalidad  Razon de fracaso Agregar  Con Valores  en el filtro una vez confirmado Exportar Excel </v>
      </c>
      <c r="CL88" s="357"/>
      <c r="CM88" s="357" t="s">
        <v>829</v>
      </c>
    </row>
    <row r="89" spans="1:91" s="188" customFormat="1" ht="15" customHeight="1" x14ac:dyDescent="0.25">
      <c r="A89" s="70"/>
      <c r="B89" s="43"/>
      <c r="C89" s="63"/>
      <c r="D89" s="44"/>
      <c r="E89" s="179"/>
      <c r="F89" s="44"/>
      <c r="G89" s="191"/>
      <c r="H89" s="191"/>
      <c r="I89" s="63"/>
      <c r="J89" s="44"/>
      <c r="K89" s="179"/>
      <c r="L89" s="179"/>
      <c r="M89" s="191"/>
      <c r="N89" s="174"/>
      <c r="O89" s="63"/>
      <c r="P89" s="44"/>
      <c r="Q89" s="179"/>
      <c r="R89" s="44"/>
      <c r="S89" s="191"/>
      <c r="T89" s="191"/>
      <c r="U89" s="63"/>
      <c r="V89" s="44"/>
      <c r="W89" s="179"/>
      <c r="X89" s="179"/>
      <c r="Y89" s="191"/>
      <c r="Z89" s="191"/>
      <c r="AA89" s="395"/>
      <c r="AB89" s="63"/>
      <c r="AC89" s="44"/>
      <c r="AD89" s="179"/>
      <c r="AE89" s="44"/>
      <c r="AF89" s="191"/>
      <c r="AG89" s="191"/>
      <c r="AH89" s="63"/>
      <c r="AI89" s="44"/>
      <c r="AJ89" s="179"/>
      <c r="AK89" s="44"/>
      <c r="AL89" s="191"/>
      <c r="AM89" s="191"/>
      <c r="AN89" s="63">
        <v>1</v>
      </c>
      <c r="AO89" s="44"/>
      <c r="AP89" s="179"/>
      <c r="AQ89" s="44">
        <v>1</v>
      </c>
      <c r="AR89" s="191"/>
      <c r="AS89" s="191"/>
      <c r="AT89" s="63"/>
      <c r="AU89" s="44"/>
      <c r="AV89" s="179"/>
      <c r="AW89" s="179"/>
      <c r="AX89" s="191"/>
      <c r="AY89" s="395"/>
      <c r="AZ89" s="63"/>
      <c r="BA89" s="44"/>
      <c r="BB89" s="179"/>
      <c r="BC89" s="179"/>
      <c r="BD89" s="191"/>
      <c r="BE89" s="174"/>
      <c r="BF89" s="395"/>
      <c r="BG89" s="63"/>
      <c r="BH89" s="44"/>
      <c r="BI89" s="179"/>
      <c r="BJ89" s="179"/>
      <c r="BK89" s="179"/>
      <c r="BL89" s="191"/>
      <c r="BM89" s="395"/>
      <c r="BN89" s="63"/>
      <c r="BO89" s="44"/>
      <c r="BP89" s="179"/>
      <c r="BQ89" s="179"/>
      <c r="BR89" s="179"/>
      <c r="BS89" s="191"/>
      <c r="BT89" s="395"/>
      <c r="BU89" s="63"/>
      <c r="BV89" s="44"/>
      <c r="BW89" s="179"/>
      <c r="BX89" s="179"/>
      <c r="BY89" s="191"/>
      <c r="BZ89" s="174"/>
      <c r="CA89" s="395"/>
      <c r="CB89" s="63"/>
      <c r="CC89" s="44"/>
      <c r="CD89" s="179"/>
      <c r="CE89" s="179"/>
      <c r="CF89" s="191"/>
      <c r="CG89" s="174"/>
      <c r="CH89" s="174"/>
      <c r="CI89" s="395"/>
      <c r="CJ89" s="356" t="s">
        <v>1459</v>
      </c>
      <c r="CK89" s="477" t="str">
        <f>CONCATENATE(" Validar funcionalidad  Razon de fracaso ",IF(AN89=1,$AN$4,"")," ",IF(AO89=1,$AO$4,""),"",IF(AP89=1,$AP$4,"")," ",IF(AQ89=1,$AQ$5,"")," ",IF(AR89=1,$AR$5,""), " en el filtro  ", IF(AS89=1,$AS$3,"Sin Exportar Excel"),)</f>
        <v xml:space="preserve"> Validar funcionalidad  Razon de fracaso Agregar  Con Valores  en el filtro  Sin Exportar Excel</v>
      </c>
      <c r="CL89" s="357"/>
      <c r="CM89" s="357" t="s">
        <v>1402</v>
      </c>
    </row>
    <row r="90" spans="1:91" s="188" customFormat="1" ht="15" customHeight="1" x14ac:dyDescent="0.25">
      <c r="A90" s="70"/>
      <c r="B90" s="43"/>
      <c r="C90" s="63"/>
      <c r="D90" s="44"/>
      <c r="E90" s="179"/>
      <c r="F90" s="44"/>
      <c r="G90" s="191"/>
      <c r="H90" s="191"/>
      <c r="I90" s="63"/>
      <c r="J90" s="44"/>
      <c r="K90" s="179"/>
      <c r="L90" s="179"/>
      <c r="M90" s="191"/>
      <c r="N90" s="174"/>
      <c r="O90" s="63"/>
      <c r="P90" s="44"/>
      <c r="Q90" s="179"/>
      <c r="R90" s="44"/>
      <c r="S90" s="191"/>
      <c r="T90" s="191"/>
      <c r="U90" s="63"/>
      <c r="V90" s="44"/>
      <c r="W90" s="179"/>
      <c r="X90" s="179"/>
      <c r="Y90" s="191"/>
      <c r="Z90" s="191"/>
      <c r="AA90" s="395"/>
      <c r="AB90" s="63"/>
      <c r="AC90" s="44"/>
      <c r="AD90" s="179"/>
      <c r="AE90" s="44"/>
      <c r="AF90" s="191"/>
      <c r="AG90" s="191"/>
      <c r="AH90" s="63"/>
      <c r="AI90" s="44"/>
      <c r="AJ90" s="179"/>
      <c r="AK90" s="44"/>
      <c r="AL90" s="191"/>
      <c r="AM90" s="191"/>
      <c r="AN90" s="63"/>
      <c r="AO90" s="44">
        <v>1</v>
      </c>
      <c r="AP90" s="179"/>
      <c r="AQ90" s="44">
        <v>1</v>
      </c>
      <c r="AR90" s="191"/>
      <c r="AS90" s="191">
        <v>1</v>
      </c>
      <c r="AT90" s="63"/>
      <c r="AU90" s="44"/>
      <c r="AV90" s="179"/>
      <c r="AW90" s="179"/>
      <c r="AX90" s="191"/>
      <c r="AY90" s="395"/>
      <c r="AZ90" s="63"/>
      <c r="BA90" s="44"/>
      <c r="BB90" s="179"/>
      <c r="BC90" s="179"/>
      <c r="BD90" s="191"/>
      <c r="BE90" s="174"/>
      <c r="BF90" s="395"/>
      <c r="BG90" s="63"/>
      <c r="BH90" s="44"/>
      <c r="BI90" s="179"/>
      <c r="BJ90" s="179"/>
      <c r="BK90" s="179"/>
      <c r="BL90" s="191"/>
      <c r="BM90" s="395"/>
      <c r="BN90" s="63"/>
      <c r="BO90" s="44"/>
      <c r="BP90" s="179"/>
      <c r="BQ90" s="179"/>
      <c r="BR90" s="179"/>
      <c r="BS90" s="191"/>
      <c r="BT90" s="395"/>
      <c r="BU90" s="63"/>
      <c r="BV90" s="44"/>
      <c r="BW90" s="179"/>
      <c r="BX90" s="179"/>
      <c r="BY90" s="191"/>
      <c r="BZ90" s="174"/>
      <c r="CA90" s="395"/>
      <c r="CB90" s="63"/>
      <c r="CC90" s="44"/>
      <c r="CD90" s="179"/>
      <c r="CE90" s="179"/>
      <c r="CF90" s="191"/>
      <c r="CG90" s="174"/>
      <c r="CH90" s="174"/>
      <c r="CI90" s="395"/>
      <c r="CJ90" s="356" t="s">
        <v>1460</v>
      </c>
      <c r="CK90" s="477" t="str">
        <f>CONCATENATE(" Validar funcionalidad  Razon de fracaso ",IF(AN90=1,$AN$4,"")," ",IF(AO90=1,$AO$4,""),"",IF(AP90=1,$AP$4,"")," ",IF(AQ90=1,$AQ$5,"")," ",IF(AR90=1,$AR$5,""), " en el filtro una vez confirmado ", IF(AS90=1,$AS$3,"Sin Exportar Excel"),)</f>
        <v xml:space="preserve"> Validar funcionalidad  Razon de fracaso  Modificar Con Valores  en el filtro una vez confirmado Exportar Excel </v>
      </c>
      <c r="CL90" s="357"/>
      <c r="CM90" s="357" t="s">
        <v>832</v>
      </c>
    </row>
    <row r="91" spans="1:91" s="188" customFormat="1" ht="15" customHeight="1" x14ac:dyDescent="0.25">
      <c r="A91" s="70"/>
      <c r="B91" s="43"/>
      <c r="C91" s="63"/>
      <c r="D91" s="44"/>
      <c r="E91" s="179"/>
      <c r="F91" s="44"/>
      <c r="G91" s="191"/>
      <c r="H91" s="191"/>
      <c r="I91" s="63"/>
      <c r="J91" s="44"/>
      <c r="K91" s="179"/>
      <c r="L91" s="179"/>
      <c r="M91" s="191"/>
      <c r="N91" s="174"/>
      <c r="O91" s="63"/>
      <c r="P91" s="44"/>
      <c r="Q91" s="179"/>
      <c r="R91" s="44"/>
      <c r="S91" s="191"/>
      <c r="T91" s="191"/>
      <c r="U91" s="63"/>
      <c r="V91" s="44"/>
      <c r="W91" s="179"/>
      <c r="X91" s="179"/>
      <c r="Y91" s="191"/>
      <c r="Z91" s="191"/>
      <c r="AA91" s="395"/>
      <c r="AB91" s="63"/>
      <c r="AC91" s="44"/>
      <c r="AD91" s="179"/>
      <c r="AE91" s="44"/>
      <c r="AF91" s="191"/>
      <c r="AG91" s="191"/>
      <c r="AH91" s="63"/>
      <c r="AI91" s="44"/>
      <c r="AJ91" s="179"/>
      <c r="AK91" s="44"/>
      <c r="AL91" s="191"/>
      <c r="AM91" s="191"/>
      <c r="AN91" s="63"/>
      <c r="AO91" s="44">
        <v>1</v>
      </c>
      <c r="AP91" s="179"/>
      <c r="AQ91" s="44">
        <v>1</v>
      </c>
      <c r="AR91" s="191"/>
      <c r="AS91" s="191"/>
      <c r="AT91" s="63"/>
      <c r="AU91" s="44"/>
      <c r="AV91" s="179"/>
      <c r="AW91" s="179"/>
      <c r="AX91" s="191"/>
      <c r="AY91" s="395"/>
      <c r="AZ91" s="63"/>
      <c r="BA91" s="44"/>
      <c r="BB91" s="179"/>
      <c r="BC91" s="179"/>
      <c r="BD91" s="191"/>
      <c r="BE91" s="174"/>
      <c r="BF91" s="395"/>
      <c r="BG91" s="63"/>
      <c r="BH91" s="44"/>
      <c r="BI91" s="179"/>
      <c r="BJ91" s="179"/>
      <c r="BK91" s="179"/>
      <c r="BL91" s="191"/>
      <c r="BM91" s="395"/>
      <c r="BN91" s="63"/>
      <c r="BO91" s="44"/>
      <c r="BP91" s="179"/>
      <c r="BQ91" s="179"/>
      <c r="BR91" s="179"/>
      <c r="BS91" s="191"/>
      <c r="BT91" s="395"/>
      <c r="BU91" s="63"/>
      <c r="BV91" s="44"/>
      <c r="BW91" s="179"/>
      <c r="BX91" s="179"/>
      <c r="BY91" s="191"/>
      <c r="BZ91" s="174"/>
      <c r="CA91" s="395"/>
      <c r="CB91" s="63"/>
      <c r="CC91" s="44"/>
      <c r="CD91" s="179"/>
      <c r="CE91" s="179"/>
      <c r="CF91" s="191"/>
      <c r="CG91" s="174"/>
      <c r="CH91" s="174"/>
      <c r="CI91" s="395"/>
      <c r="CJ91" s="356" t="s">
        <v>1461</v>
      </c>
      <c r="CK91" s="477" t="str">
        <f>CONCATENATE(" Validar funcionalidad  Razon de fracaso ",IF(AN91=1,$AN$4,"")," ",IF(AO91=1,$AO$4,""),"",IF(AP91=1,$AP$4,"")," ",IF(AQ91=1,$AQ$5,"")," ",IF(AR91=1,$AR$5,""), " en el filtro  ", IF(AS91=1,$AS$3,"Sin Exportar Excel"),)</f>
        <v xml:space="preserve"> Validar funcionalidad  Razon de fracaso  Modificar Con Valores  en el filtro  Sin Exportar Excel</v>
      </c>
      <c r="CL91" s="357"/>
      <c r="CM91" s="357"/>
    </row>
    <row r="92" spans="1:91" s="188" customFormat="1" ht="15" customHeight="1" x14ac:dyDescent="0.25">
      <c r="A92" s="70"/>
      <c r="B92" s="43"/>
      <c r="C92" s="63"/>
      <c r="D92" s="44"/>
      <c r="E92" s="179"/>
      <c r="F92" s="44"/>
      <c r="G92" s="191"/>
      <c r="H92" s="191"/>
      <c r="I92" s="63"/>
      <c r="J92" s="44"/>
      <c r="K92" s="179"/>
      <c r="L92" s="179"/>
      <c r="M92" s="191"/>
      <c r="N92" s="174"/>
      <c r="O92" s="63"/>
      <c r="P92" s="44"/>
      <c r="Q92" s="179"/>
      <c r="R92" s="44"/>
      <c r="S92" s="191"/>
      <c r="T92" s="191"/>
      <c r="U92" s="63"/>
      <c r="V92" s="44"/>
      <c r="W92" s="179"/>
      <c r="X92" s="179"/>
      <c r="Y92" s="191"/>
      <c r="Z92" s="191"/>
      <c r="AA92" s="395"/>
      <c r="AB92" s="63"/>
      <c r="AC92" s="44"/>
      <c r="AD92" s="179"/>
      <c r="AE92" s="44"/>
      <c r="AF92" s="191"/>
      <c r="AG92" s="191"/>
      <c r="AH92" s="63"/>
      <c r="AI92" s="44"/>
      <c r="AJ92" s="179"/>
      <c r="AK92" s="44"/>
      <c r="AL92" s="191"/>
      <c r="AM92" s="191"/>
      <c r="AN92" s="63"/>
      <c r="AO92" s="44">
        <v>1</v>
      </c>
      <c r="AP92" s="179"/>
      <c r="AQ92" s="44"/>
      <c r="AR92" s="191">
        <v>1</v>
      </c>
      <c r="AS92" s="191"/>
      <c r="AT92" s="63"/>
      <c r="AU92" s="44"/>
      <c r="AV92" s="179"/>
      <c r="AW92" s="179"/>
      <c r="AX92" s="191"/>
      <c r="AY92" s="395"/>
      <c r="AZ92" s="63"/>
      <c r="BA92" s="44"/>
      <c r="BB92" s="179"/>
      <c r="BC92" s="179"/>
      <c r="BD92" s="191"/>
      <c r="BE92" s="174"/>
      <c r="BF92" s="395"/>
      <c r="BG92" s="63"/>
      <c r="BH92" s="44"/>
      <c r="BI92" s="179"/>
      <c r="BJ92" s="179"/>
      <c r="BK92" s="179"/>
      <c r="BL92" s="191"/>
      <c r="BM92" s="395"/>
      <c r="BN92" s="63"/>
      <c r="BO92" s="44"/>
      <c r="BP92" s="179"/>
      <c r="BQ92" s="179"/>
      <c r="BR92" s="179"/>
      <c r="BS92" s="191"/>
      <c r="BT92" s="395"/>
      <c r="BU92" s="63"/>
      <c r="BV92" s="44"/>
      <c r="BW92" s="179"/>
      <c r="BX92" s="179"/>
      <c r="BY92" s="191"/>
      <c r="BZ92" s="174"/>
      <c r="CA92" s="395"/>
      <c r="CB92" s="63"/>
      <c r="CC92" s="44"/>
      <c r="CD92" s="179"/>
      <c r="CE92" s="179"/>
      <c r="CF92" s="191"/>
      <c r="CG92" s="174"/>
      <c r="CH92" s="174"/>
      <c r="CI92" s="395"/>
      <c r="CJ92" s="356" t="s">
        <v>1462</v>
      </c>
      <c r="CK92" s="477" t="str">
        <f>CONCATENATE(" Validar funcionalidad  Razon de fracaso ",IF(AN92=1,$AN$4,"")," ",IF(AO92=1,$AO$4,""),"",IF(AP92=1,$AP$4,"")," ",IF(AQ92=1,$AQ$5,"")," ",IF(AR92=1,$AR$5,""), " en el filtro  ", IF(AS92=1,$AS$3,"Sin Exportar Excel"),)</f>
        <v xml:space="preserve"> Validar funcionalidad  Razon de fracaso  Modificar  Sin Valores en el filtro  Sin Exportar Excel</v>
      </c>
      <c r="CL92" s="357"/>
      <c r="CM92" s="357"/>
    </row>
    <row r="93" spans="1:91" s="188" customFormat="1" ht="15" customHeight="1" x14ac:dyDescent="0.25">
      <c r="A93" s="70"/>
      <c r="B93" s="43"/>
      <c r="C93" s="63"/>
      <c r="D93" s="44"/>
      <c r="E93" s="44"/>
      <c r="F93" s="44"/>
      <c r="G93" s="191"/>
      <c r="H93" s="191"/>
      <c r="I93" s="63"/>
      <c r="J93" s="44"/>
      <c r="K93" s="179"/>
      <c r="L93" s="179"/>
      <c r="M93" s="191"/>
      <c r="N93" s="174"/>
      <c r="O93" s="63"/>
      <c r="P93" s="44"/>
      <c r="Q93" s="44"/>
      <c r="R93" s="44"/>
      <c r="S93" s="191"/>
      <c r="T93" s="191"/>
      <c r="U93" s="63"/>
      <c r="V93" s="44"/>
      <c r="W93" s="179"/>
      <c r="X93" s="179"/>
      <c r="Y93" s="191"/>
      <c r="Z93" s="191"/>
      <c r="AA93" s="395"/>
      <c r="AB93" s="63"/>
      <c r="AC93" s="44"/>
      <c r="AD93" s="44"/>
      <c r="AE93" s="44"/>
      <c r="AF93" s="191"/>
      <c r="AG93" s="191"/>
      <c r="AH93" s="63"/>
      <c r="AI93" s="44"/>
      <c r="AJ93" s="44"/>
      <c r="AK93" s="44"/>
      <c r="AL93" s="191"/>
      <c r="AM93" s="191"/>
      <c r="AN93" s="63"/>
      <c r="AO93" s="44"/>
      <c r="AP93" s="44">
        <v>1</v>
      </c>
      <c r="AQ93" s="44">
        <v>1</v>
      </c>
      <c r="AR93" s="191"/>
      <c r="AS93" s="191">
        <v>1</v>
      </c>
      <c r="AT93" s="63"/>
      <c r="AU93" s="44"/>
      <c r="AV93" s="179"/>
      <c r="AW93" s="179"/>
      <c r="AX93" s="191"/>
      <c r="AY93" s="395"/>
      <c r="AZ93" s="63"/>
      <c r="BA93" s="44"/>
      <c r="BB93" s="179"/>
      <c r="BC93" s="179"/>
      <c r="BD93" s="191"/>
      <c r="BE93" s="174"/>
      <c r="BF93" s="395"/>
      <c r="BG93" s="63"/>
      <c r="BH93" s="44"/>
      <c r="BI93" s="179"/>
      <c r="BJ93" s="179"/>
      <c r="BK93" s="179"/>
      <c r="BL93" s="191"/>
      <c r="BM93" s="395"/>
      <c r="BN93" s="63"/>
      <c r="BO93" s="44"/>
      <c r="BP93" s="179"/>
      <c r="BQ93" s="179"/>
      <c r="BR93" s="179"/>
      <c r="BS93" s="191"/>
      <c r="BT93" s="395"/>
      <c r="BU93" s="63"/>
      <c r="BV93" s="44"/>
      <c r="BW93" s="179"/>
      <c r="BX93" s="179"/>
      <c r="BY93" s="191"/>
      <c r="BZ93" s="174"/>
      <c r="CA93" s="395"/>
      <c r="CB93" s="63"/>
      <c r="CC93" s="44"/>
      <c r="CD93" s="179"/>
      <c r="CE93" s="179"/>
      <c r="CF93" s="191"/>
      <c r="CG93" s="174"/>
      <c r="CH93" s="174"/>
      <c r="CI93" s="395"/>
      <c r="CJ93" s="356" t="s">
        <v>1463</v>
      </c>
      <c r="CK93" s="477" t="str">
        <f>CONCATENATE(" Validar funcionalidad  Razon de fracaso ",IF(AN93=1,$AN$4,"")," ",IF(AO93=1,$AO$4,""),"",IF(AP93=1,$AP$4,"")," ",IF(AQ93=1,$AQ$5,"")," ",IF(AR93=1,$AR$5,""), " en el filtro una vez confirmado ", IF(AS93=1,$AS$3,"Sin Exportar Excel"),)</f>
        <v xml:space="preserve"> Validar funcionalidad  Razon de fracaso  Eliminar Con Valores  en el filtro una vez confirmado Exportar Excel </v>
      </c>
      <c r="CL93" s="357"/>
      <c r="CM93" s="357" t="s">
        <v>831</v>
      </c>
    </row>
    <row r="94" spans="1:91" s="188" customFormat="1" ht="15" customHeight="1" x14ac:dyDescent="0.25">
      <c r="A94" s="70"/>
      <c r="B94" s="43"/>
      <c r="C94" s="63"/>
      <c r="D94" s="44"/>
      <c r="E94" s="44"/>
      <c r="F94" s="44"/>
      <c r="G94" s="191"/>
      <c r="H94" s="191"/>
      <c r="I94" s="63"/>
      <c r="J94" s="44"/>
      <c r="K94" s="179"/>
      <c r="L94" s="179"/>
      <c r="M94" s="191"/>
      <c r="N94" s="174"/>
      <c r="O94" s="63"/>
      <c r="P94" s="44"/>
      <c r="Q94" s="44"/>
      <c r="R94" s="44"/>
      <c r="S94" s="191"/>
      <c r="T94" s="191"/>
      <c r="U94" s="63"/>
      <c r="V94" s="44"/>
      <c r="W94" s="179"/>
      <c r="X94" s="179"/>
      <c r="Y94" s="191"/>
      <c r="Z94" s="191"/>
      <c r="AA94" s="395"/>
      <c r="AB94" s="63"/>
      <c r="AC94" s="44"/>
      <c r="AD94" s="44"/>
      <c r="AE94" s="44"/>
      <c r="AF94" s="191"/>
      <c r="AG94" s="191"/>
      <c r="AH94" s="63"/>
      <c r="AI94" s="44"/>
      <c r="AJ94" s="44"/>
      <c r="AK94" s="44"/>
      <c r="AL94" s="191"/>
      <c r="AM94" s="191"/>
      <c r="AN94" s="63"/>
      <c r="AO94" s="44"/>
      <c r="AP94" s="44">
        <v>1</v>
      </c>
      <c r="AQ94" s="44">
        <v>1</v>
      </c>
      <c r="AR94" s="191"/>
      <c r="AS94" s="191"/>
      <c r="AT94" s="63"/>
      <c r="AU94" s="44"/>
      <c r="AV94" s="179"/>
      <c r="AW94" s="179"/>
      <c r="AX94" s="191"/>
      <c r="AY94" s="395"/>
      <c r="AZ94" s="63"/>
      <c r="BA94" s="44"/>
      <c r="BB94" s="179"/>
      <c r="BC94" s="179"/>
      <c r="BD94" s="191"/>
      <c r="BE94" s="174"/>
      <c r="BF94" s="395"/>
      <c r="BG94" s="63"/>
      <c r="BH94" s="44"/>
      <c r="BI94" s="179"/>
      <c r="BJ94" s="179"/>
      <c r="BK94" s="179"/>
      <c r="BL94" s="191"/>
      <c r="BM94" s="395"/>
      <c r="BN94" s="63"/>
      <c r="BO94" s="44"/>
      <c r="BP94" s="179"/>
      <c r="BQ94" s="179"/>
      <c r="BR94" s="179"/>
      <c r="BS94" s="191"/>
      <c r="BT94" s="395"/>
      <c r="BU94" s="63"/>
      <c r="BV94" s="44"/>
      <c r="BW94" s="179"/>
      <c r="BX94" s="179"/>
      <c r="BY94" s="191"/>
      <c r="BZ94" s="174"/>
      <c r="CA94" s="395"/>
      <c r="CB94" s="63"/>
      <c r="CC94" s="44"/>
      <c r="CD94" s="179"/>
      <c r="CE94" s="179"/>
      <c r="CF94" s="191"/>
      <c r="CG94" s="174"/>
      <c r="CH94" s="174"/>
      <c r="CI94" s="395"/>
      <c r="CJ94" s="356" t="s">
        <v>1464</v>
      </c>
      <c r="CK94" s="477" t="str">
        <f>CONCATENATE(" Validar funcionalidad  Razon de fracaso ",IF(AN94=1,$AN$4,"")," ",IF(AO94=1,$AO$4,""),"",IF(AP94=1,$AP$4,"")," ",IF(AQ94=1,$AQ$5,"")," ",IF(AR94=1,$AR$5,""), " en el filtro ", IF(AS94=1,$AS$3,"Sin Exportar Excel"),)</f>
        <v xml:space="preserve"> Validar funcionalidad  Razon de fracaso  Eliminar Con Valores  en el filtro Sin Exportar Excel</v>
      </c>
      <c r="CL94" s="357"/>
      <c r="CM94" s="357"/>
    </row>
    <row r="95" spans="1:91" s="188" customFormat="1" x14ac:dyDescent="0.25">
      <c r="A95" s="70"/>
      <c r="B95" s="43"/>
      <c r="C95" s="452"/>
      <c r="D95" s="375"/>
      <c r="E95" s="375"/>
      <c r="F95" s="375"/>
      <c r="G95" s="376"/>
      <c r="H95" s="376"/>
      <c r="I95" s="452"/>
      <c r="J95" s="375"/>
      <c r="K95" s="513"/>
      <c r="L95" s="513"/>
      <c r="M95" s="376"/>
      <c r="N95" s="458"/>
      <c r="O95" s="452"/>
      <c r="P95" s="375"/>
      <c r="Q95" s="375"/>
      <c r="R95" s="375"/>
      <c r="S95" s="376"/>
      <c r="T95" s="376"/>
      <c r="U95" s="452"/>
      <c r="V95" s="375"/>
      <c r="W95" s="513"/>
      <c r="X95" s="513"/>
      <c r="Y95" s="376"/>
      <c r="Z95" s="376"/>
      <c r="AA95" s="511"/>
      <c r="AB95" s="452"/>
      <c r="AC95" s="375"/>
      <c r="AD95" s="375"/>
      <c r="AE95" s="375"/>
      <c r="AF95" s="376"/>
      <c r="AG95" s="376"/>
      <c r="AH95" s="452"/>
      <c r="AI95" s="375"/>
      <c r="AJ95" s="375"/>
      <c r="AK95" s="375"/>
      <c r="AL95" s="376"/>
      <c r="AM95" s="376"/>
      <c r="AN95" s="452"/>
      <c r="AO95" s="375"/>
      <c r="AP95" s="375">
        <v>1</v>
      </c>
      <c r="AQ95" s="375"/>
      <c r="AR95" s="376">
        <v>1</v>
      </c>
      <c r="AS95" s="376"/>
      <c r="AT95" s="452"/>
      <c r="AU95" s="375"/>
      <c r="AV95" s="513"/>
      <c r="AW95" s="513"/>
      <c r="AX95" s="376"/>
      <c r="AY95" s="511"/>
      <c r="AZ95" s="452"/>
      <c r="BA95" s="375"/>
      <c r="BB95" s="513"/>
      <c r="BC95" s="513"/>
      <c r="BD95" s="376"/>
      <c r="BE95" s="458"/>
      <c r="BF95" s="511"/>
      <c r="BG95" s="452"/>
      <c r="BH95" s="375"/>
      <c r="BI95" s="513"/>
      <c r="BJ95" s="513"/>
      <c r="BK95" s="513"/>
      <c r="BL95" s="376"/>
      <c r="BM95" s="511"/>
      <c r="BN95" s="452"/>
      <c r="BO95" s="375"/>
      <c r="BP95" s="513"/>
      <c r="BQ95" s="513"/>
      <c r="BR95" s="513"/>
      <c r="BS95" s="376"/>
      <c r="BT95" s="511"/>
      <c r="BU95" s="452"/>
      <c r="BV95" s="375"/>
      <c r="BW95" s="513"/>
      <c r="BX95" s="513"/>
      <c r="BY95" s="376"/>
      <c r="BZ95" s="458"/>
      <c r="CA95" s="511"/>
      <c r="CB95" s="452"/>
      <c r="CC95" s="375"/>
      <c r="CD95" s="513"/>
      <c r="CE95" s="513"/>
      <c r="CF95" s="376"/>
      <c r="CG95" s="458"/>
      <c r="CH95" s="458"/>
      <c r="CI95" s="511"/>
      <c r="CJ95" s="356" t="s">
        <v>1465</v>
      </c>
      <c r="CK95" s="477" t="str">
        <f>CONCATENATE(" Validar funcionalidad  Razon de fracaso ",IF(AN95=1,$AN$4,"")," ",IF(AO95=1,$AO$4,""),"",IF(AP95=1,$AP$4,"")," ",IF(AQ95=1,$AQ$5,"")," ",IF(AR95=1,$AR$5,""), " en el filtro ", IF(AS95=1,$AS$3,"Sin Exportar Excel"),)</f>
        <v xml:space="preserve"> Validar funcionalidad  Razon de fracaso  Eliminar  Sin Valores en el filtro Sin Exportar Excel</v>
      </c>
      <c r="CL95" s="357"/>
      <c r="CM95" s="357" t="s">
        <v>830</v>
      </c>
    </row>
    <row r="96" spans="1:91" s="188" customFormat="1" ht="15.75" thickBot="1" x14ac:dyDescent="0.3">
      <c r="A96" s="70"/>
      <c r="B96" s="43"/>
      <c r="C96" s="579"/>
      <c r="D96" s="82"/>
      <c r="E96" s="82"/>
      <c r="F96" s="82"/>
      <c r="G96" s="80"/>
      <c r="H96" s="580"/>
      <c r="I96" s="579"/>
      <c r="J96" s="82"/>
      <c r="K96" s="581"/>
      <c r="L96" s="581"/>
      <c r="M96" s="80"/>
      <c r="N96" s="582"/>
      <c r="O96" s="579"/>
      <c r="P96" s="82"/>
      <c r="Q96" s="82"/>
      <c r="R96" s="82"/>
      <c r="S96" s="80"/>
      <c r="T96" s="580"/>
      <c r="U96" s="579"/>
      <c r="V96" s="82"/>
      <c r="W96" s="581"/>
      <c r="X96" s="581"/>
      <c r="Y96" s="80"/>
      <c r="Z96" s="80"/>
      <c r="AA96" s="580"/>
      <c r="AB96" s="579"/>
      <c r="AC96" s="82"/>
      <c r="AD96" s="82"/>
      <c r="AE96" s="82"/>
      <c r="AF96" s="80"/>
      <c r="AG96" s="580"/>
      <c r="AH96" s="579"/>
      <c r="AI96" s="82"/>
      <c r="AJ96" s="82"/>
      <c r="AK96" s="82"/>
      <c r="AL96" s="80"/>
      <c r="AM96" s="580"/>
      <c r="AN96" s="579"/>
      <c r="AO96" s="82"/>
      <c r="AP96" s="82"/>
      <c r="AQ96" s="82"/>
      <c r="AR96" s="80"/>
      <c r="AS96" s="580">
        <v>1</v>
      </c>
      <c r="AT96" s="579"/>
      <c r="AU96" s="82"/>
      <c r="AV96" s="581"/>
      <c r="AW96" s="581"/>
      <c r="AX96" s="80"/>
      <c r="AY96" s="580"/>
      <c r="AZ96" s="579"/>
      <c r="BA96" s="82"/>
      <c r="BB96" s="581"/>
      <c r="BC96" s="581"/>
      <c r="BD96" s="80"/>
      <c r="BE96" s="582"/>
      <c r="BF96" s="580"/>
      <c r="BG96" s="579"/>
      <c r="BH96" s="82"/>
      <c r="BI96" s="581"/>
      <c r="BJ96" s="581"/>
      <c r="BK96" s="581"/>
      <c r="BL96" s="80"/>
      <c r="BM96" s="580"/>
      <c r="BN96" s="579"/>
      <c r="BO96" s="82"/>
      <c r="BP96" s="581"/>
      <c r="BQ96" s="581"/>
      <c r="BR96" s="581"/>
      <c r="BS96" s="80"/>
      <c r="BT96" s="580"/>
      <c r="BU96" s="579"/>
      <c r="BV96" s="82"/>
      <c r="BW96" s="581"/>
      <c r="BX96" s="581"/>
      <c r="BY96" s="80"/>
      <c r="BZ96" s="582"/>
      <c r="CA96" s="580"/>
      <c r="CB96" s="579"/>
      <c r="CC96" s="82"/>
      <c r="CD96" s="581"/>
      <c r="CE96" s="581"/>
      <c r="CF96" s="80"/>
      <c r="CG96" s="582"/>
      <c r="CH96" s="582"/>
      <c r="CI96" s="580"/>
      <c r="CJ96" s="356" t="s">
        <v>1466</v>
      </c>
      <c r="CK96" s="477" t="str">
        <f>CONCATENATE(" Validar funcionalidad  Razon de fracaso ",IF(AN96=1,$AN$4,"")," ",IF(AO96=1,$AO$4,""),"",IF(AP96=1,$AP$4,""),"",IF(AQ96=1,$AQ$5,""),"",IF(AR96=1,$AR$5,""), " ", IF(AS96=1,$AS$3,"Sin Exportar Excel"),)</f>
        <v xml:space="preserve"> Validar funcionalidad  Razon de fracaso   Exportar Excel </v>
      </c>
      <c r="CL96" s="357"/>
      <c r="CM96" s="357" t="s">
        <v>893</v>
      </c>
    </row>
    <row r="97" spans="1:91" s="188" customFormat="1" ht="15.75" thickTop="1" x14ac:dyDescent="0.25">
      <c r="A97" s="70"/>
      <c r="B97" s="43"/>
      <c r="C97" s="184"/>
      <c r="D97" s="75"/>
      <c r="E97" s="75"/>
      <c r="F97" s="75"/>
      <c r="G97" s="73"/>
      <c r="H97" s="394"/>
      <c r="I97" s="184"/>
      <c r="J97" s="75"/>
      <c r="K97" s="578"/>
      <c r="L97" s="578"/>
      <c r="M97" s="73"/>
      <c r="N97" s="173"/>
      <c r="O97" s="184"/>
      <c r="P97" s="75"/>
      <c r="Q97" s="75"/>
      <c r="R97" s="75"/>
      <c r="S97" s="73"/>
      <c r="T97" s="394"/>
      <c r="U97" s="184"/>
      <c r="V97" s="75"/>
      <c r="W97" s="578"/>
      <c r="X97" s="578"/>
      <c r="Y97" s="73"/>
      <c r="Z97" s="73"/>
      <c r="AA97" s="394"/>
      <c r="AB97" s="184"/>
      <c r="AC97" s="75"/>
      <c r="AD97" s="75"/>
      <c r="AE97" s="75"/>
      <c r="AF97" s="73"/>
      <c r="AG97" s="394"/>
      <c r="AH97" s="184"/>
      <c r="AI97" s="75"/>
      <c r="AJ97" s="75"/>
      <c r="AK97" s="75"/>
      <c r="AL97" s="73"/>
      <c r="AM97" s="394"/>
      <c r="AN97" s="184">
        <v>1</v>
      </c>
      <c r="AO97" s="75"/>
      <c r="AP97" s="75"/>
      <c r="AQ97" s="75">
        <v>1</v>
      </c>
      <c r="AR97" s="73"/>
      <c r="AS97" s="394"/>
      <c r="AT97" s="184"/>
      <c r="AU97" s="75"/>
      <c r="AV97" s="578"/>
      <c r="AW97" s="578"/>
      <c r="AX97" s="73"/>
      <c r="AY97" s="394"/>
      <c r="AZ97" s="184"/>
      <c r="BA97" s="75"/>
      <c r="BB97" s="578"/>
      <c r="BC97" s="578"/>
      <c r="BD97" s="73"/>
      <c r="BE97" s="173"/>
      <c r="BF97" s="394"/>
      <c r="BG97" s="184"/>
      <c r="BH97" s="75"/>
      <c r="BI97" s="578"/>
      <c r="BJ97" s="578"/>
      <c r="BK97" s="578"/>
      <c r="BL97" s="73"/>
      <c r="BM97" s="394"/>
      <c r="BN97" s="184"/>
      <c r="BO97" s="75"/>
      <c r="BP97" s="578"/>
      <c r="BQ97" s="578"/>
      <c r="BR97" s="578"/>
      <c r="BS97" s="73"/>
      <c r="BT97" s="394"/>
      <c r="BU97" s="184"/>
      <c r="BV97" s="75"/>
      <c r="BW97" s="578"/>
      <c r="BX97" s="578"/>
      <c r="BY97" s="73"/>
      <c r="BZ97" s="173"/>
      <c r="CA97" s="394"/>
      <c r="CB97" s="184"/>
      <c r="CC97" s="75"/>
      <c r="CD97" s="578"/>
      <c r="CE97" s="578"/>
      <c r="CF97" s="73"/>
      <c r="CG97" s="173"/>
      <c r="CH97" s="173"/>
      <c r="CI97" s="394"/>
      <c r="CJ97" s="356" t="s">
        <v>1467</v>
      </c>
      <c r="CK97" s="356"/>
      <c r="CL97" s="357"/>
      <c r="CM97" s="357" t="s">
        <v>893</v>
      </c>
    </row>
    <row r="98" spans="1:91" s="188" customFormat="1" x14ac:dyDescent="0.25">
      <c r="A98" s="70"/>
      <c r="B98" s="43"/>
      <c r="C98" s="184"/>
      <c r="D98" s="75"/>
      <c r="E98" s="75"/>
      <c r="F98" s="75"/>
      <c r="G98" s="73"/>
      <c r="H98" s="394"/>
      <c r="I98" s="184"/>
      <c r="J98" s="75"/>
      <c r="K98" s="578"/>
      <c r="L98" s="578"/>
      <c r="M98" s="73"/>
      <c r="N98" s="173"/>
      <c r="O98" s="184"/>
      <c r="P98" s="75"/>
      <c r="Q98" s="75"/>
      <c r="R98" s="75"/>
      <c r="S98" s="73"/>
      <c r="T98" s="394"/>
      <c r="U98" s="184"/>
      <c r="V98" s="75"/>
      <c r="W98" s="578"/>
      <c r="X98" s="578"/>
      <c r="Y98" s="73"/>
      <c r="Z98" s="73"/>
      <c r="AA98" s="474"/>
      <c r="AB98" s="184"/>
      <c r="AC98" s="75"/>
      <c r="AD98" s="75"/>
      <c r="AE98" s="75"/>
      <c r="AF98" s="73"/>
      <c r="AG98" s="394"/>
      <c r="AH98" s="184"/>
      <c r="AI98" s="75"/>
      <c r="AJ98" s="75"/>
      <c r="AK98" s="75"/>
      <c r="AL98" s="73"/>
      <c r="AM98" s="394"/>
      <c r="AN98" s="184">
        <v>1</v>
      </c>
      <c r="AO98" s="75"/>
      <c r="AP98" s="75"/>
      <c r="AQ98" s="75"/>
      <c r="AR98" s="73">
        <v>1</v>
      </c>
      <c r="AS98" s="394"/>
      <c r="AT98" s="184"/>
      <c r="AU98" s="75"/>
      <c r="AV98" s="578"/>
      <c r="AW98" s="578"/>
      <c r="AX98" s="73"/>
      <c r="AY98" s="394"/>
      <c r="AZ98" s="184"/>
      <c r="BA98" s="75"/>
      <c r="BB98" s="578"/>
      <c r="BC98" s="578"/>
      <c r="BD98" s="73"/>
      <c r="BE98" s="173"/>
      <c r="BF98" s="394"/>
      <c r="BG98" s="184"/>
      <c r="BH98" s="75"/>
      <c r="BI98" s="578"/>
      <c r="BJ98" s="578"/>
      <c r="BK98" s="578"/>
      <c r="BL98" s="73"/>
      <c r="BM98" s="394"/>
      <c r="BN98" s="184"/>
      <c r="BO98" s="75"/>
      <c r="BP98" s="578"/>
      <c r="BQ98" s="578"/>
      <c r="BR98" s="578"/>
      <c r="BS98" s="73"/>
      <c r="BT98" s="394"/>
      <c r="BU98" s="184"/>
      <c r="BV98" s="75"/>
      <c r="BW98" s="578"/>
      <c r="BX98" s="578"/>
      <c r="BY98" s="73"/>
      <c r="BZ98" s="173"/>
      <c r="CA98" s="394"/>
      <c r="CB98" s="184"/>
      <c r="CC98" s="75"/>
      <c r="CD98" s="578"/>
      <c r="CE98" s="578"/>
      <c r="CF98" s="73"/>
      <c r="CG98" s="173"/>
      <c r="CH98" s="173"/>
      <c r="CI98" s="394"/>
      <c r="CJ98" s="356" t="s">
        <v>1468</v>
      </c>
      <c r="CK98" s="356"/>
      <c r="CL98" s="357"/>
      <c r="CM98" s="357"/>
    </row>
    <row r="99" spans="1:91" s="188" customFormat="1" x14ac:dyDescent="0.25">
      <c r="A99" s="70"/>
      <c r="B99" s="43"/>
      <c r="C99" s="63"/>
      <c r="D99" s="44"/>
      <c r="E99" s="44"/>
      <c r="F99" s="44"/>
      <c r="G99" s="191"/>
      <c r="H99" s="395"/>
      <c r="I99" s="63"/>
      <c r="J99" s="44"/>
      <c r="K99" s="179"/>
      <c r="L99" s="179"/>
      <c r="M99" s="191"/>
      <c r="N99" s="174"/>
      <c r="O99" s="63"/>
      <c r="P99" s="44"/>
      <c r="Q99" s="44"/>
      <c r="R99" s="44"/>
      <c r="S99" s="191"/>
      <c r="T99" s="395"/>
      <c r="U99" s="63"/>
      <c r="V99" s="44"/>
      <c r="W99" s="179"/>
      <c r="X99" s="179"/>
      <c r="Y99" s="191"/>
      <c r="Z99" s="191"/>
      <c r="AA99" s="511"/>
      <c r="AB99" s="63"/>
      <c r="AC99" s="44"/>
      <c r="AD99" s="44"/>
      <c r="AE99" s="44"/>
      <c r="AF99" s="191"/>
      <c r="AG99" s="395"/>
      <c r="AH99" s="63"/>
      <c r="AI99" s="44"/>
      <c r="AJ99" s="44"/>
      <c r="AK99" s="44"/>
      <c r="AL99" s="191"/>
      <c r="AM99" s="395"/>
      <c r="AN99" s="63"/>
      <c r="AO99" s="44">
        <v>1</v>
      </c>
      <c r="AP99" s="44"/>
      <c r="AQ99" s="44">
        <v>1</v>
      </c>
      <c r="AR99" s="191"/>
      <c r="AS99" s="395"/>
      <c r="AT99" s="63"/>
      <c r="AU99" s="44"/>
      <c r="AV99" s="179"/>
      <c r="AW99" s="179"/>
      <c r="AX99" s="191"/>
      <c r="AY99" s="395"/>
      <c r="AZ99" s="63"/>
      <c r="BA99" s="44"/>
      <c r="BB99" s="179"/>
      <c r="BC99" s="179"/>
      <c r="BD99" s="191"/>
      <c r="BE99" s="174"/>
      <c r="BF99" s="395"/>
      <c r="BG99" s="63"/>
      <c r="BH99" s="44"/>
      <c r="BI99" s="179"/>
      <c r="BJ99" s="179"/>
      <c r="BK99" s="179"/>
      <c r="BL99" s="191"/>
      <c r="BM99" s="395"/>
      <c r="BN99" s="63"/>
      <c r="BO99" s="44"/>
      <c r="BP99" s="179"/>
      <c r="BQ99" s="179"/>
      <c r="BR99" s="179"/>
      <c r="BS99" s="191"/>
      <c r="BT99" s="395"/>
      <c r="BU99" s="63"/>
      <c r="BV99" s="44"/>
      <c r="BW99" s="179"/>
      <c r="BX99" s="179"/>
      <c r="BY99" s="191"/>
      <c r="BZ99" s="174"/>
      <c r="CA99" s="395"/>
      <c r="CB99" s="63"/>
      <c r="CC99" s="44"/>
      <c r="CD99" s="179"/>
      <c r="CE99" s="179"/>
      <c r="CF99" s="191"/>
      <c r="CG99" s="174"/>
      <c r="CH99" s="174"/>
      <c r="CI99" s="395"/>
      <c r="CJ99" s="356" t="s">
        <v>1469</v>
      </c>
      <c r="CK99" s="356"/>
      <c r="CL99" s="357"/>
      <c r="CM99" s="357" t="s">
        <v>894</v>
      </c>
    </row>
    <row r="100" spans="1:91" s="188" customFormat="1" ht="15" customHeight="1" thickBot="1" x14ac:dyDescent="0.3">
      <c r="A100" s="70"/>
      <c r="B100" s="43"/>
      <c r="C100" s="462"/>
      <c r="D100" s="420"/>
      <c r="E100" s="512"/>
      <c r="F100" s="512"/>
      <c r="G100" s="422"/>
      <c r="H100" s="464"/>
      <c r="I100" s="462"/>
      <c r="J100" s="420"/>
      <c r="K100" s="583"/>
      <c r="L100" s="583"/>
      <c r="M100" s="422"/>
      <c r="N100" s="584"/>
      <c r="O100" s="462"/>
      <c r="P100" s="420"/>
      <c r="Q100" s="512"/>
      <c r="R100" s="512"/>
      <c r="S100" s="422"/>
      <c r="T100" s="464"/>
      <c r="U100" s="462"/>
      <c r="V100" s="420"/>
      <c r="W100" s="583"/>
      <c r="X100" s="583"/>
      <c r="Y100" s="422"/>
      <c r="Z100" s="422"/>
      <c r="AA100" s="476"/>
      <c r="AB100" s="462"/>
      <c r="AC100" s="420"/>
      <c r="AD100" s="512"/>
      <c r="AE100" s="512"/>
      <c r="AF100" s="422"/>
      <c r="AG100" s="464"/>
      <c r="AH100" s="462"/>
      <c r="AI100" s="420"/>
      <c r="AJ100" s="512"/>
      <c r="AK100" s="512"/>
      <c r="AL100" s="422"/>
      <c r="AM100" s="464"/>
      <c r="AN100" s="462"/>
      <c r="AO100" s="420"/>
      <c r="AP100" s="512">
        <v>1</v>
      </c>
      <c r="AQ100" s="512">
        <v>1</v>
      </c>
      <c r="AR100" s="422"/>
      <c r="AS100" s="464"/>
      <c r="AT100" s="462"/>
      <c r="AU100" s="420"/>
      <c r="AV100" s="583"/>
      <c r="AW100" s="583"/>
      <c r="AX100" s="422"/>
      <c r="AY100" s="464"/>
      <c r="AZ100" s="462"/>
      <c r="BA100" s="420"/>
      <c r="BB100" s="583"/>
      <c r="BC100" s="583"/>
      <c r="BD100" s="422"/>
      <c r="BE100" s="584"/>
      <c r="BF100" s="464"/>
      <c r="BG100" s="462"/>
      <c r="BH100" s="420"/>
      <c r="BI100" s="583"/>
      <c r="BJ100" s="583"/>
      <c r="BK100" s="583"/>
      <c r="BL100" s="422"/>
      <c r="BM100" s="464"/>
      <c r="BN100" s="462"/>
      <c r="BO100" s="420"/>
      <c r="BP100" s="583"/>
      <c r="BQ100" s="583"/>
      <c r="BR100" s="583"/>
      <c r="BS100" s="422"/>
      <c r="BT100" s="464"/>
      <c r="BU100" s="462"/>
      <c r="BV100" s="420"/>
      <c r="BW100" s="583"/>
      <c r="BX100" s="583"/>
      <c r="BY100" s="422"/>
      <c r="BZ100" s="584"/>
      <c r="CA100" s="464"/>
      <c r="CB100" s="462"/>
      <c r="CC100" s="420"/>
      <c r="CD100" s="583"/>
      <c r="CE100" s="583"/>
      <c r="CF100" s="422"/>
      <c r="CG100" s="584"/>
      <c r="CH100" s="584"/>
      <c r="CI100" s="464"/>
      <c r="CJ100" s="356" t="s">
        <v>1470</v>
      </c>
      <c r="CK100" s="356"/>
      <c r="CL100" s="357"/>
      <c r="CM100" s="357" t="s">
        <v>895</v>
      </c>
    </row>
    <row r="101" spans="1:91" s="188" customFormat="1" ht="15" customHeight="1" thickTop="1" x14ac:dyDescent="0.25">
      <c r="A101" s="70"/>
      <c r="B101" s="43"/>
      <c r="C101" s="184"/>
      <c r="D101" s="75"/>
      <c r="E101" s="578"/>
      <c r="F101" s="75"/>
      <c r="G101" s="73"/>
      <c r="H101" s="73"/>
      <c r="I101" s="184"/>
      <c r="J101" s="75"/>
      <c r="K101" s="578"/>
      <c r="L101" s="578"/>
      <c r="M101" s="73"/>
      <c r="N101" s="173"/>
      <c r="O101" s="184"/>
      <c r="P101" s="75"/>
      <c r="Q101" s="578"/>
      <c r="R101" s="75"/>
      <c r="S101" s="73"/>
      <c r="T101" s="73"/>
      <c r="U101" s="184"/>
      <c r="V101" s="75"/>
      <c r="W101" s="578"/>
      <c r="X101" s="578"/>
      <c r="Y101" s="73"/>
      <c r="Z101" s="73"/>
      <c r="AA101" s="394"/>
      <c r="AB101" s="184"/>
      <c r="AC101" s="75"/>
      <c r="AD101" s="578"/>
      <c r="AE101" s="75"/>
      <c r="AF101" s="73"/>
      <c r="AG101" s="73"/>
      <c r="AH101" s="184"/>
      <c r="AI101" s="75"/>
      <c r="AJ101" s="578"/>
      <c r="AK101" s="75"/>
      <c r="AL101" s="73"/>
      <c r="AM101" s="73"/>
      <c r="AN101" s="184"/>
      <c r="AO101" s="75"/>
      <c r="AP101" s="578"/>
      <c r="AQ101" s="578"/>
      <c r="AR101" s="73"/>
      <c r="AS101" s="394"/>
      <c r="AT101" s="184">
        <v>1</v>
      </c>
      <c r="AU101" s="75"/>
      <c r="AV101" s="578"/>
      <c r="AW101" s="75">
        <v>1</v>
      </c>
      <c r="AX101" s="73"/>
      <c r="AY101" s="73">
        <v>1</v>
      </c>
      <c r="AZ101" s="184"/>
      <c r="BA101" s="75"/>
      <c r="BB101" s="578"/>
      <c r="BC101" s="578"/>
      <c r="BD101" s="73"/>
      <c r="BE101" s="173"/>
      <c r="BF101" s="394"/>
      <c r="BG101" s="184"/>
      <c r="BH101" s="75"/>
      <c r="BI101" s="578"/>
      <c r="BJ101" s="578"/>
      <c r="BK101" s="578"/>
      <c r="BL101" s="73"/>
      <c r="BM101" s="394"/>
      <c r="BN101" s="184"/>
      <c r="BO101" s="75"/>
      <c r="BP101" s="578"/>
      <c r="BQ101" s="578"/>
      <c r="BR101" s="578"/>
      <c r="BS101" s="73"/>
      <c r="BT101" s="394"/>
      <c r="BU101" s="184"/>
      <c r="BV101" s="75"/>
      <c r="BW101" s="578"/>
      <c r="BX101" s="75"/>
      <c r="BY101" s="73"/>
      <c r="BZ101" s="173"/>
      <c r="CA101" s="479"/>
      <c r="CB101" s="184"/>
      <c r="CC101" s="75"/>
      <c r="CD101" s="578"/>
      <c r="CE101" s="75"/>
      <c r="CF101" s="73"/>
      <c r="CG101" s="173"/>
      <c r="CH101" s="173"/>
      <c r="CI101" s="479"/>
      <c r="CJ101" s="356" t="s">
        <v>1471</v>
      </c>
      <c r="CK101" s="477" t="str">
        <f>CONCATENATE(" Validar funcionalidad  Motivos Rechazo ",IF(AT101=1,$AT$4,"")," ",IF(AU101=1,$AU$4,""),"",IF(AV101=1,$AV$4,"")," ",IF(AW101=1,$AW$5,"")," ",IF(AX101=1,$AX$5,""), " en el filtro una vez confirmado ", IF(AY101=1,$AY$3,"Sin Exportar Excel"),)</f>
        <v xml:space="preserve"> Validar funcionalidad  Motivos Rechazo Agregar  Con Valores  en el filtro una vez confirmado Exportar Excel </v>
      </c>
      <c r="CL101" s="357"/>
      <c r="CM101" s="357" t="s">
        <v>829</v>
      </c>
    </row>
    <row r="102" spans="1:91" s="188" customFormat="1" ht="15" customHeight="1" x14ac:dyDescent="0.25">
      <c r="A102" s="70"/>
      <c r="B102" s="43"/>
      <c r="C102" s="63"/>
      <c r="D102" s="44"/>
      <c r="E102" s="179"/>
      <c r="F102" s="44"/>
      <c r="G102" s="191"/>
      <c r="H102" s="191"/>
      <c r="I102" s="63"/>
      <c r="J102" s="44"/>
      <c r="K102" s="179"/>
      <c r="L102" s="179"/>
      <c r="M102" s="191"/>
      <c r="N102" s="174"/>
      <c r="O102" s="63"/>
      <c r="P102" s="44"/>
      <c r="Q102" s="179"/>
      <c r="R102" s="44"/>
      <c r="S102" s="191"/>
      <c r="T102" s="191"/>
      <c r="U102" s="63"/>
      <c r="V102" s="44"/>
      <c r="W102" s="179"/>
      <c r="X102" s="179"/>
      <c r="Y102" s="191"/>
      <c r="Z102" s="191"/>
      <c r="AA102" s="395"/>
      <c r="AB102" s="63"/>
      <c r="AC102" s="44"/>
      <c r="AD102" s="179"/>
      <c r="AE102" s="44"/>
      <c r="AF102" s="191"/>
      <c r="AG102" s="191"/>
      <c r="AH102" s="63"/>
      <c r="AI102" s="44"/>
      <c r="AJ102" s="179"/>
      <c r="AK102" s="44"/>
      <c r="AL102" s="191"/>
      <c r="AM102" s="191"/>
      <c r="AN102" s="63"/>
      <c r="AO102" s="44"/>
      <c r="AP102" s="179"/>
      <c r="AQ102" s="179"/>
      <c r="AR102" s="191"/>
      <c r="AS102" s="395"/>
      <c r="AT102" s="63">
        <v>1</v>
      </c>
      <c r="AU102" s="44"/>
      <c r="AV102" s="179"/>
      <c r="AW102" s="44">
        <v>1</v>
      </c>
      <c r="AX102" s="191"/>
      <c r="AY102" s="191"/>
      <c r="AZ102" s="63"/>
      <c r="BA102" s="44"/>
      <c r="BB102" s="179"/>
      <c r="BC102" s="179"/>
      <c r="BD102" s="191"/>
      <c r="BE102" s="174"/>
      <c r="BF102" s="395"/>
      <c r="BG102" s="63"/>
      <c r="BH102" s="44"/>
      <c r="BI102" s="179"/>
      <c r="BJ102" s="179"/>
      <c r="BK102" s="179"/>
      <c r="BL102" s="191"/>
      <c r="BM102" s="395"/>
      <c r="BN102" s="63"/>
      <c r="BO102" s="44"/>
      <c r="BP102" s="179"/>
      <c r="BQ102" s="179"/>
      <c r="BR102" s="179"/>
      <c r="BS102" s="191"/>
      <c r="BT102" s="395"/>
      <c r="BU102" s="63"/>
      <c r="BV102" s="44"/>
      <c r="BW102" s="179"/>
      <c r="BX102" s="44"/>
      <c r="BY102" s="191"/>
      <c r="BZ102" s="174"/>
      <c r="CA102" s="395"/>
      <c r="CB102" s="63"/>
      <c r="CC102" s="44"/>
      <c r="CD102" s="179"/>
      <c r="CE102" s="44"/>
      <c r="CF102" s="191"/>
      <c r="CG102" s="174"/>
      <c r="CH102" s="174"/>
      <c r="CI102" s="395"/>
      <c r="CJ102" s="356" t="s">
        <v>1472</v>
      </c>
      <c r="CK102" s="477" t="str">
        <f>CONCATENATE(" Validar funcionalidad  Motivos Rechazo ",IF(AT102=1,$AT$4,"")," ",IF(AU102=1,$AU$4,""),"",IF(AV102=1,$AV$4,"")," ",IF(AW102=1,$AW$5,"")," ",IF(AX102=1,$AX$5,""), " en el filtro ", IF(AY102=1,$AY$3,"Sin Exportar Excel"),)</f>
        <v xml:space="preserve"> Validar funcionalidad  Motivos Rechazo Agregar  Con Valores  en el filtro Sin Exportar Excel</v>
      </c>
      <c r="CL102" s="357"/>
      <c r="CM102" s="357" t="s">
        <v>1402</v>
      </c>
    </row>
    <row r="103" spans="1:91" s="188" customFormat="1" ht="15" customHeight="1" x14ac:dyDescent="0.25">
      <c r="A103" s="70"/>
      <c r="B103" s="43"/>
      <c r="C103" s="63"/>
      <c r="D103" s="44"/>
      <c r="E103" s="179"/>
      <c r="F103" s="44"/>
      <c r="G103" s="191"/>
      <c r="H103" s="191"/>
      <c r="I103" s="63"/>
      <c r="J103" s="44"/>
      <c r="K103" s="179"/>
      <c r="L103" s="179"/>
      <c r="M103" s="191"/>
      <c r="N103" s="174"/>
      <c r="O103" s="63"/>
      <c r="P103" s="44"/>
      <c r="Q103" s="179"/>
      <c r="R103" s="44"/>
      <c r="S103" s="191"/>
      <c r="T103" s="191"/>
      <c r="U103" s="63"/>
      <c r="V103" s="44"/>
      <c r="W103" s="179"/>
      <c r="X103" s="179"/>
      <c r="Y103" s="191"/>
      <c r="Z103" s="191"/>
      <c r="AA103" s="395"/>
      <c r="AB103" s="63"/>
      <c r="AC103" s="44"/>
      <c r="AD103" s="179"/>
      <c r="AE103" s="44"/>
      <c r="AF103" s="191"/>
      <c r="AG103" s="191"/>
      <c r="AH103" s="63"/>
      <c r="AI103" s="44"/>
      <c r="AJ103" s="179"/>
      <c r="AK103" s="44"/>
      <c r="AL103" s="191"/>
      <c r="AM103" s="191"/>
      <c r="AN103" s="63"/>
      <c r="AO103" s="44"/>
      <c r="AP103" s="179"/>
      <c r="AQ103" s="179"/>
      <c r="AR103" s="191"/>
      <c r="AS103" s="395"/>
      <c r="AT103" s="63"/>
      <c r="AU103" s="44">
        <v>1</v>
      </c>
      <c r="AV103" s="179"/>
      <c r="AW103" s="44">
        <v>1</v>
      </c>
      <c r="AX103" s="191"/>
      <c r="AY103" s="191">
        <v>1</v>
      </c>
      <c r="AZ103" s="63"/>
      <c r="BA103" s="44"/>
      <c r="BB103" s="179"/>
      <c r="BC103" s="179"/>
      <c r="BD103" s="191"/>
      <c r="BE103" s="174"/>
      <c r="BF103" s="395"/>
      <c r="BG103" s="63"/>
      <c r="BH103" s="44"/>
      <c r="BI103" s="179"/>
      <c r="BJ103" s="179"/>
      <c r="BK103" s="179"/>
      <c r="BL103" s="191"/>
      <c r="BM103" s="395"/>
      <c r="BN103" s="63"/>
      <c r="BO103" s="44"/>
      <c r="BP103" s="179"/>
      <c r="BQ103" s="179"/>
      <c r="BR103" s="179"/>
      <c r="BS103" s="191"/>
      <c r="BT103" s="395"/>
      <c r="BU103" s="63"/>
      <c r="BV103" s="44"/>
      <c r="BW103" s="179"/>
      <c r="BX103" s="44"/>
      <c r="BY103" s="191"/>
      <c r="BZ103" s="174"/>
      <c r="CA103" s="395"/>
      <c r="CB103" s="63"/>
      <c r="CC103" s="44"/>
      <c r="CD103" s="179"/>
      <c r="CE103" s="44"/>
      <c r="CF103" s="191"/>
      <c r="CG103" s="174"/>
      <c r="CH103" s="174"/>
      <c r="CI103" s="395"/>
      <c r="CJ103" s="356" t="s">
        <v>1473</v>
      </c>
      <c r="CK103" s="477" t="str">
        <f>CONCATENATE(" Validar funcionalidad  Motivos Rechazo ",IF(AT103=1,$AT$4,"")," ",IF(AU103=1,$AU$4,""),"",IF(AV103=1,$AV$4,"")," ",IF(AW103=1,$AW$5,"")," ",IF(AX103=1,$AX$5,""), " en el filtro una vez confirmado ", IF(AY103=1,$AY$3,"Sin Exportar Excel"),)</f>
        <v xml:space="preserve"> Validar funcionalidad  Motivos Rechazo  Modificar Con Valores  en el filtro una vez confirmado Exportar Excel </v>
      </c>
      <c r="CL103" s="357"/>
      <c r="CM103" s="357" t="s">
        <v>832</v>
      </c>
    </row>
    <row r="104" spans="1:91" s="188" customFormat="1" ht="15" customHeight="1" x14ac:dyDescent="0.25">
      <c r="A104" s="70"/>
      <c r="B104" s="43"/>
      <c r="C104" s="63"/>
      <c r="D104" s="44"/>
      <c r="E104" s="179"/>
      <c r="F104" s="44"/>
      <c r="G104" s="191"/>
      <c r="H104" s="191"/>
      <c r="I104" s="63"/>
      <c r="J104" s="44"/>
      <c r="K104" s="179"/>
      <c r="L104" s="179"/>
      <c r="M104" s="191"/>
      <c r="N104" s="174"/>
      <c r="O104" s="63"/>
      <c r="P104" s="44"/>
      <c r="Q104" s="179"/>
      <c r="R104" s="44"/>
      <c r="S104" s="191"/>
      <c r="T104" s="191"/>
      <c r="U104" s="63"/>
      <c r="V104" s="44"/>
      <c r="W104" s="179"/>
      <c r="X104" s="179"/>
      <c r="Y104" s="191"/>
      <c r="Z104" s="191"/>
      <c r="AA104" s="395"/>
      <c r="AB104" s="63"/>
      <c r="AC104" s="44"/>
      <c r="AD104" s="179"/>
      <c r="AE104" s="44"/>
      <c r="AF104" s="191"/>
      <c r="AG104" s="191"/>
      <c r="AH104" s="63"/>
      <c r="AI104" s="44"/>
      <c r="AJ104" s="179"/>
      <c r="AK104" s="44"/>
      <c r="AL104" s="191"/>
      <c r="AM104" s="191"/>
      <c r="AN104" s="63"/>
      <c r="AO104" s="44"/>
      <c r="AP104" s="179"/>
      <c r="AQ104" s="179"/>
      <c r="AR104" s="191"/>
      <c r="AS104" s="395"/>
      <c r="AT104" s="63"/>
      <c r="AU104" s="44">
        <v>1</v>
      </c>
      <c r="AV104" s="179"/>
      <c r="AW104" s="44">
        <v>1</v>
      </c>
      <c r="AX104" s="191"/>
      <c r="AY104" s="191"/>
      <c r="AZ104" s="63"/>
      <c r="BA104" s="44"/>
      <c r="BB104" s="179"/>
      <c r="BC104" s="179"/>
      <c r="BD104" s="191"/>
      <c r="BE104" s="174"/>
      <c r="BF104" s="395"/>
      <c r="BG104" s="63"/>
      <c r="BH104" s="44"/>
      <c r="BI104" s="179"/>
      <c r="BJ104" s="179"/>
      <c r="BK104" s="179"/>
      <c r="BL104" s="191"/>
      <c r="BM104" s="395"/>
      <c r="BN104" s="63"/>
      <c r="BO104" s="44"/>
      <c r="BP104" s="179"/>
      <c r="BQ104" s="179"/>
      <c r="BR104" s="179"/>
      <c r="BS104" s="191"/>
      <c r="BT104" s="395"/>
      <c r="BU104" s="63"/>
      <c r="BV104" s="44"/>
      <c r="BW104" s="179"/>
      <c r="BX104" s="44"/>
      <c r="BY104" s="191"/>
      <c r="BZ104" s="174"/>
      <c r="CA104" s="395"/>
      <c r="CB104" s="63"/>
      <c r="CC104" s="44"/>
      <c r="CD104" s="179"/>
      <c r="CE104" s="44"/>
      <c r="CF104" s="191"/>
      <c r="CG104" s="174"/>
      <c r="CH104" s="174"/>
      <c r="CI104" s="395"/>
      <c r="CJ104" s="356" t="s">
        <v>1474</v>
      </c>
      <c r="CK104" s="477" t="str">
        <f>CONCATENATE(" Validar funcionalidad  Motivos Rechazo ",IF(AT104=1,$AT$4,"")," ",IF(AU104=1,$AU$4,""),"",IF(AV104=1,$AV$4,"")," ",IF(AW104=1,$AW$5,"")," ",IF(AX104=1,$AX$5,""), " en el filtro  ", IF(AY104=1,$AY$3,"Sin Exportar Excel"),)</f>
        <v xml:space="preserve"> Validar funcionalidad  Motivos Rechazo  Modificar Con Valores  en el filtro  Sin Exportar Excel</v>
      </c>
      <c r="CL104" s="357"/>
      <c r="CM104" s="357"/>
    </row>
    <row r="105" spans="1:91" s="188" customFormat="1" ht="15" customHeight="1" x14ac:dyDescent="0.25">
      <c r="A105" s="70"/>
      <c r="B105" s="43"/>
      <c r="C105" s="63"/>
      <c r="D105" s="44"/>
      <c r="E105" s="179"/>
      <c r="F105" s="44"/>
      <c r="G105" s="191"/>
      <c r="H105" s="191"/>
      <c r="I105" s="63"/>
      <c r="J105" s="44"/>
      <c r="K105" s="179"/>
      <c r="L105" s="179"/>
      <c r="M105" s="191"/>
      <c r="N105" s="174"/>
      <c r="O105" s="63"/>
      <c r="P105" s="44"/>
      <c r="Q105" s="179"/>
      <c r="R105" s="44"/>
      <c r="S105" s="191"/>
      <c r="T105" s="191"/>
      <c r="U105" s="63"/>
      <c r="V105" s="44"/>
      <c r="W105" s="179"/>
      <c r="X105" s="179"/>
      <c r="Y105" s="191"/>
      <c r="Z105" s="191"/>
      <c r="AA105" s="395"/>
      <c r="AB105" s="63"/>
      <c r="AC105" s="44"/>
      <c r="AD105" s="179"/>
      <c r="AE105" s="44"/>
      <c r="AF105" s="191"/>
      <c r="AG105" s="191"/>
      <c r="AH105" s="63"/>
      <c r="AI105" s="44"/>
      <c r="AJ105" s="179"/>
      <c r="AK105" s="44"/>
      <c r="AL105" s="191"/>
      <c r="AM105" s="191"/>
      <c r="AN105" s="63"/>
      <c r="AO105" s="44"/>
      <c r="AP105" s="179"/>
      <c r="AQ105" s="179"/>
      <c r="AR105" s="191"/>
      <c r="AS105" s="395"/>
      <c r="AT105" s="63"/>
      <c r="AU105" s="44">
        <v>1</v>
      </c>
      <c r="AV105" s="179"/>
      <c r="AW105" s="44"/>
      <c r="AX105" s="191">
        <v>1</v>
      </c>
      <c r="AY105" s="191"/>
      <c r="AZ105" s="63"/>
      <c r="BA105" s="44"/>
      <c r="BB105" s="179"/>
      <c r="BC105" s="179"/>
      <c r="BD105" s="191"/>
      <c r="BE105" s="174"/>
      <c r="BF105" s="395"/>
      <c r="BG105" s="63"/>
      <c r="BH105" s="44"/>
      <c r="BI105" s="179"/>
      <c r="BJ105" s="179"/>
      <c r="BK105" s="179"/>
      <c r="BL105" s="191"/>
      <c r="BM105" s="395"/>
      <c r="BN105" s="63"/>
      <c r="BO105" s="44"/>
      <c r="BP105" s="179"/>
      <c r="BQ105" s="179"/>
      <c r="BR105" s="179"/>
      <c r="BS105" s="191"/>
      <c r="BT105" s="395"/>
      <c r="BU105" s="63"/>
      <c r="BV105" s="44"/>
      <c r="BW105" s="179"/>
      <c r="BX105" s="44"/>
      <c r="BY105" s="191"/>
      <c r="BZ105" s="174"/>
      <c r="CA105" s="395"/>
      <c r="CB105" s="63"/>
      <c r="CC105" s="44"/>
      <c r="CD105" s="179"/>
      <c r="CE105" s="44"/>
      <c r="CF105" s="191"/>
      <c r="CG105" s="174"/>
      <c r="CH105" s="174"/>
      <c r="CI105" s="395"/>
      <c r="CJ105" s="356" t="s">
        <v>1475</v>
      </c>
      <c r="CK105" s="477" t="str">
        <f>CONCATENATE(" Validar funcionalidad  Motivos Rechazo ",IF(AT105=1,$AT$4,"")," ",IF(AU105=1,$AU$4,""),"",IF(AV105=1,$AV$4,"")," ",IF(AW105=1,$AW$5,"")," ",IF(AX105=1,$AX$5,""), " en el filtro  ", IF(AY105=1,$AY$3,"Sin Exportar Excel"),)</f>
        <v xml:space="preserve"> Validar funcionalidad  Motivos Rechazo  Modificar  Sin Valores en el filtro  Sin Exportar Excel</v>
      </c>
      <c r="CL105" s="357"/>
      <c r="CM105" s="357"/>
    </row>
    <row r="106" spans="1:91" s="188" customFormat="1" ht="15" customHeight="1" x14ac:dyDescent="0.25">
      <c r="A106" s="70"/>
      <c r="B106" s="43"/>
      <c r="C106" s="63"/>
      <c r="D106" s="44"/>
      <c r="E106" s="44"/>
      <c r="F106" s="44"/>
      <c r="G106" s="191"/>
      <c r="H106" s="191"/>
      <c r="I106" s="63"/>
      <c r="J106" s="44"/>
      <c r="K106" s="179"/>
      <c r="L106" s="179"/>
      <c r="M106" s="191"/>
      <c r="N106" s="174"/>
      <c r="O106" s="63"/>
      <c r="P106" s="44"/>
      <c r="Q106" s="44"/>
      <c r="R106" s="44"/>
      <c r="S106" s="191"/>
      <c r="T106" s="191"/>
      <c r="U106" s="63"/>
      <c r="V106" s="44"/>
      <c r="W106" s="179"/>
      <c r="X106" s="179"/>
      <c r="Y106" s="191"/>
      <c r="Z106" s="191"/>
      <c r="AA106" s="395"/>
      <c r="AB106" s="63"/>
      <c r="AC106" s="44"/>
      <c r="AD106" s="44"/>
      <c r="AE106" s="44"/>
      <c r="AF106" s="191"/>
      <c r="AG106" s="191"/>
      <c r="AH106" s="63"/>
      <c r="AI106" s="44"/>
      <c r="AJ106" s="44"/>
      <c r="AK106" s="44"/>
      <c r="AL106" s="191"/>
      <c r="AM106" s="191"/>
      <c r="AN106" s="63"/>
      <c r="AO106" s="44"/>
      <c r="AP106" s="179"/>
      <c r="AQ106" s="179"/>
      <c r="AR106" s="191"/>
      <c r="AS106" s="395"/>
      <c r="AT106" s="63"/>
      <c r="AU106" s="44"/>
      <c r="AV106" s="44">
        <v>1</v>
      </c>
      <c r="AW106" s="44">
        <v>1</v>
      </c>
      <c r="AX106" s="191"/>
      <c r="AY106" s="191">
        <v>1</v>
      </c>
      <c r="AZ106" s="63"/>
      <c r="BA106" s="44"/>
      <c r="BB106" s="179"/>
      <c r="BC106" s="179"/>
      <c r="BD106" s="191"/>
      <c r="BE106" s="174"/>
      <c r="BF106" s="395"/>
      <c r="BG106" s="63"/>
      <c r="BH106" s="44"/>
      <c r="BI106" s="179"/>
      <c r="BJ106" s="179"/>
      <c r="BK106" s="179"/>
      <c r="BL106" s="191"/>
      <c r="BM106" s="395"/>
      <c r="BN106" s="63"/>
      <c r="BO106" s="44"/>
      <c r="BP106" s="179"/>
      <c r="BQ106" s="179"/>
      <c r="BR106" s="179"/>
      <c r="BS106" s="191"/>
      <c r="BT106" s="395"/>
      <c r="BU106" s="63"/>
      <c r="BV106" s="44"/>
      <c r="BW106" s="44"/>
      <c r="BX106" s="44"/>
      <c r="BY106" s="191"/>
      <c r="BZ106" s="174"/>
      <c r="CA106" s="395"/>
      <c r="CB106" s="63"/>
      <c r="CC106" s="44"/>
      <c r="CD106" s="44"/>
      <c r="CE106" s="44"/>
      <c r="CF106" s="191"/>
      <c r="CG106" s="174"/>
      <c r="CH106" s="174"/>
      <c r="CI106" s="395"/>
      <c r="CJ106" s="356" t="s">
        <v>1476</v>
      </c>
      <c r="CK106" s="477" t="str">
        <f>CONCATENATE(" Validar funcionalidad  Motivos Rechazo ",IF(AT106=1,$AT$4,"")," ",IF(AU106=1,$AU$4,""),"",IF(AV106=1,$AV$4,"")," ",IF(AW106=1,$AW$5,"")," ",IF(AX106=1,$AX$5,""), " en el filtro una vez confirmado ", IF(AY106=1,$AY$3,"Sin Exportar Excel"),)</f>
        <v xml:space="preserve"> Validar funcionalidad  Motivos Rechazo  Eliminar Con Valores  en el filtro una vez confirmado Exportar Excel </v>
      </c>
      <c r="CL106" s="357"/>
      <c r="CM106" s="357" t="s">
        <v>831</v>
      </c>
    </row>
    <row r="107" spans="1:91" s="188" customFormat="1" ht="15" customHeight="1" x14ac:dyDescent="0.25">
      <c r="A107" s="70"/>
      <c r="B107" s="43"/>
      <c r="C107" s="63"/>
      <c r="D107" s="44"/>
      <c r="E107" s="44"/>
      <c r="F107" s="44"/>
      <c r="G107" s="191"/>
      <c r="H107" s="191"/>
      <c r="I107" s="63"/>
      <c r="J107" s="44"/>
      <c r="K107" s="179"/>
      <c r="L107" s="179"/>
      <c r="M107" s="191"/>
      <c r="N107" s="174"/>
      <c r="O107" s="63"/>
      <c r="P107" s="44"/>
      <c r="Q107" s="44"/>
      <c r="R107" s="44"/>
      <c r="S107" s="191"/>
      <c r="T107" s="191"/>
      <c r="U107" s="63"/>
      <c r="V107" s="44"/>
      <c r="W107" s="179"/>
      <c r="X107" s="179"/>
      <c r="Y107" s="191"/>
      <c r="Z107" s="191"/>
      <c r="AA107" s="395"/>
      <c r="AB107" s="63"/>
      <c r="AC107" s="44"/>
      <c r="AD107" s="44"/>
      <c r="AE107" s="44"/>
      <c r="AF107" s="191"/>
      <c r="AG107" s="191"/>
      <c r="AH107" s="63"/>
      <c r="AI107" s="44"/>
      <c r="AJ107" s="44"/>
      <c r="AK107" s="44"/>
      <c r="AL107" s="191"/>
      <c r="AM107" s="191"/>
      <c r="AN107" s="63"/>
      <c r="AO107" s="44"/>
      <c r="AP107" s="179"/>
      <c r="AQ107" s="179"/>
      <c r="AR107" s="191"/>
      <c r="AS107" s="395"/>
      <c r="AT107" s="63"/>
      <c r="AU107" s="44"/>
      <c r="AV107" s="44">
        <v>1</v>
      </c>
      <c r="AW107" s="44">
        <v>1</v>
      </c>
      <c r="AX107" s="191"/>
      <c r="AY107" s="191"/>
      <c r="AZ107" s="63"/>
      <c r="BA107" s="44"/>
      <c r="BB107" s="179"/>
      <c r="BC107" s="179"/>
      <c r="BD107" s="191"/>
      <c r="BE107" s="174"/>
      <c r="BF107" s="395"/>
      <c r="BG107" s="63"/>
      <c r="BH107" s="44"/>
      <c r="BI107" s="179"/>
      <c r="BJ107" s="179"/>
      <c r="BK107" s="179"/>
      <c r="BL107" s="191"/>
      <c r="BM107" s="395"/>
      <c r="BN107" s="63"/>
      <c r="BO107" s="44"/>
      <c r="BP107" s="179"/>
      <c r="BQ107" s="179"/>
      <c r="BR107" s="179"/>
      <c r="BS107" s="191"/>
      <c r="BT107" s="395"/>
      <c r="BU107" s="63"/>
      <c r="BV107" s="44"/>
      <c r="BW107" s="44"/>
      <c r="BX107" s="44"/>
      <c r="BY107" s="191"/>
      <c r="BZ107" s="174"/>
      <c r="CA107" s="395"/>
      <c r="CB107" s="63"/>
      <c r="CC107" s="44"/>
      <c r="CD107" s="44"/>
      <c r="CE107" s="44"/>
      <c r="CF107" s="191"/>
      <c r="CG107" s="174"/>
      <c r="CH107" s="174"/>
      <c r="CI107" s="395"/>
      <c r="CJ107" s="356" t="s">
        <v>1477</v>
      </c>
      <c r="CK107" s="477" t="str">
        <f>CONCATENATE(" Validar funcionalidad  Motivos Rechazo ",IF(AT107=1,$AT$4,"")," ",IF(AU107=1,$AU$4,""),"",IF(AV107=1,$AV$4,"")," ",IF(AW107=1,$AW$5,"")," ",IF(AX107=1,$AX$5,""), " en el filtro ", IF(AY107=1,$AY$3,"Sin Exportar Excel"),)</f>
        <v xml:space="preserve"> Validar funcionalidad  Motivos Rechazo  Eliminar Con Valores  en el filtro Sin Exportar Excel</v>
      </c>
      <c r="CL107" s="357"/>
      <c r="CM107" s="357"/>
    </row>
    <row r="108" spans="1:91" s="188" customFormat="1" x14ac:dyDescent="0.25">
      <c r="A108" s="70"/>
      <c r="B108" s="43"/>
      <c r="C108" s="452"/>
      <c r="D108" s="375"/>
      <c r="E108" s="375"/>
      <c r="F108" s="375"/>
      <c r="G108" s="376"/>
      <c r="H108" s="376"/>
      <c r="I108" s="452"/>
      <c r="J108" s="375"/>
      <c r="K108" s="513"/>
      <c r="L108" s="513"/>
      <c r="M108" s="376"/>
      <c r="N108" s="458"/>
      <c r="O108" s="452"/>
      <c r="P108" s="375"/>
      <c r="Q108" s="375"/>
      <c r="R108" s="375"/>
      <c r="S108" s="376"/>
      <c r="T108" s="376"/>
      <c r="U108" s="452"/>
      <c r="V108" s="375"/>
      <c r="W108" s="513"/>
      <c r="X108" s="513"/>
      <c r="Y108" s="376"/>
      <c r="Z108" s="376"/>
      <c r="AA108" s="511"/>
      <c r="AB108" s="452"/>
      <c r="AC108" s="375"/>
      <c r="AD108" s="375"/>
      <c r="AE108" s="375"/>
      <c r="AF108" s="376"/>
      <c r="AG108" s="376"/>
      <c r="AH108" s="452"/>
      <c r="AI108" s="375"/>
      <c r="AJ108" s="375"/>
      <c r="AK108" s="375"/>
      <c r="AL108" s="376"/>
      <c r="AM108" s="376"/>
      <c r="AN108" s="452"/>
      <c r="AO108" s="375"/>
      <c r="AP108" s="513"/>
      <c r="AQ108" s="513"/>
      <c r="AR108" s="376"/>
      <c r="AS108" s="511"/>
      <c r="AT108" s="452"/>
      <c r="AU108" s="375"/>
      <c r="AV108" s="375">
        <v>1</v>
      </c>
      <c r="AW108" s="375"/>
      <c r="AX108" s="376">
        <v>1</v>
      </c>
      <c r="AY108" s="376"/>
      <c r="AZ108" s="452"/>
      <c r="BA108" s="375"/>
      <c r="BB108" s="513"/>
      <c r="BC108" s="513"/>
      <c r="BD108" s="376"/>
      <c r="BE108" s="458"/>
      <c r="BF108" s="511"/>
      <c r="BG108" s="452"/>
      <c r="BH108" s="375"/>
      <c r="BI108" s="513"/>
      <c r="BJ108" s="513"/>
      <c r="BK108" s="513"/>
      <c r="BL108" s="376"/>
      <c r="BM108" s="511"/>
      <c r="BN108" s="452"/>
      <c r="BO108" s="375"/>
      <c r="BP108" s="513"/>
      <c r="BQ108" s="513"/>
      <c r="BR108" s="513"/>
      <c r="BS108" s="376"/>
      <c r="BT108" s="511"/>
      <c r="BU108" s="452"/>
      <c r="BV108" s="375"/>
      <c r="BW108" s="375"/>
      <c r="BX108" s="375"/>
      <c r="BY108" s="376"/>
      <c r="BZ108" s="458"/>
      <c r="CA108" s="511"/>
      <c r="CB108" s="452"/>
      <c r="CC108" s="375"/>
      <c r="CD108" s="375"/>
      <c r="CE108" s="375"/>
      <c r="CF108" s="376"/>
      <c r="CG108" s="458"/>
      <c r="CH108" s="458"/>
      <c r="CI108" s="511"/>
      <c r="CJ108" s="356" t="s">
        <v>1478</v>
      </c>
      <c r="CK108" s="477" t="str">
        <f>CONCATENATE(" Validar funcionalidad  Motivos Rechazo ",IF(AT108=1,$AT$4,"")," ",IF(AU108=1,$AU$4,""),"",IF(AV108=1,$AV$4,"")," ",IF(AW108=1,$AW$5,"")," ",IF(AX108=1,$AX$5,""), " en el filtro ", IF(AY108=1,$AY$3,"Sin Exportar Excel"),)</f>
        <v xml:space="preserve"> Validar funcionalidad  Motivos Rechazo  Eliminar  Sin Valores en el filtro Sin Exportar Excel</v>
      </c>
      <c r="CL108" s="357"/>
      <c r="CM108" s="357" t="s">
        <v>830</v>
      </c>
    </row>
    <row r="109" spans="1:91" s="188" customFormat="1" ht="15.75" thickBot="1" x14ac:dyDescent="0.3">
      <c r="A109" s="70"/>
      <c r="B109" s="43"/>
      <c r="C109" s="579"/>
      <c r="D109" s="82"/>
      <c r="E109" s="82"/>
      <c r="F109" s="82"/>
      <c r="G109" s="80"/>
      <c r="H109" s="580"/>
      <c r="I109" s="579"/>
      <c r="J109" s="82"/>
      <c r="K109" s="581"/>
      <c r="L109" s="581"/>
      <c r="M109" s="80"/>
      <c r="N109" s="582"/>
      <c r="O109" s="579"/>
      <c r="P109" s="82"/>
      <c r="Q109" s="82"/>
      <c r="R109" s="82"/>
      <c r="S109" s="80"/>
      <c r="T109" s="580"/>
      <c r="U109" s="579"/>
      <c r="V109" s="82"/>
      <c r="W109" s="581"/>
      <c r="X109" s="581"/>
      <c r="Y109" s="80"/>
      <c r="Z109" s="80"/>
      <c r="AA109" s="580"/>
      <c r="AB109" s="579"/>
      <c r="AC109" s="82"/>
      <c r="AD109" s="82"/>
      <c r="AE109" s="82"/>
      <c r="AF109" s="80"/>
      <c r="AG109" s="580"/>
      <c r="AH109" s="579"/>
      <c r="AI109" s="82"/>
      <c r="AJ109" s="82"/>
      <c r="AK109" s="82"/>
      <c r="AL109" s="80"/>
      <c r="AM109" s="580"/>
      <c r="AN109" s="579"/>
      <c r="AO109" s="82"/>
      <c r="AP109" s="581"/>
      <c r="AQ109" s="581"/>
      <c r="AR109" s="80"/>
      <c r="AS109" s="580"/>
      <c r="AT109" s="579"/>
      <c r="AU109" s="82"/>
      <c r="AV109" s="82"/>
      <c r="AW109" s="82"/>
      <c r="AX109" s="80"/>
      <c r="AY109" s="580">
        <v>1</v>
      </c>
      <c r="AZ109" s="579"/>
      <c r="BA109" s="82"/>
      <c r="BB109" s="581"/>
      <c r="BC109" s="581"/>
      <c r="BD109" s="80"/>
      <c r="BE109" s="582"/>
      <c r="BF109" s="580"/>
      <c r="BG109" s="579"/>
      <c r="BH109" s="82"/>
      <c r="BI109" s="581"/>
      <c r="BJ109" s="581"/>
      <c r="BK109" s="581"/>
      <c r="BL109" s="80"/>
      <c r="BM109" s="580"/>
      <c r="BN109" s="579"/>
      <c r="BO109" s="82"/>
      <c r="BP109" s="581"/>
      <c r="BQ109" s="581"/>
      <c r="BR109" s="581"/>
      <c r="BS109" s="80"/>
      <c r="BT109" s="580"/>
      <c r="BU109" s="579"/>
      <c r="BV109" s="82"/>
      <c r="BW109" s="82"/>
      <c r="BX109" s="82"/>
      <c r="BY109" s="80"/>
      <c r="BZ109" s="582"/>
      <c r="CA109" s="580"/>
      <c r="CB109" s="579"/>
      <c r="CC109" s="82"/>
      <c r="CD109" s="82"/>
      <c r="CE109" s="82"/>
      <c r="CF109" s="80"/>
      <c r="CG109" s="582"/>
      <c r="CH109" s="582"/>
      <c r="CI109" s="580"/>
      <c r="CJ109" s="356" t="s">
        <v>1479</v>
      </c>
      <c r="CK109" s="477" t="str">
        <f>CONCATENATE(" Validar funcionalidad  Motivos Rechazo ",IF(AT109=1,$AT$4,""),"",IF(AU109=1,$AU$4,""),"",IF(AV109=1,$AV$4,""),"",IF(AW109=1,$AW$5,"")," ",IF(AX109=1,$AX$5,""), "", IF(AY109=1,$AY$3,"Sin Exportar Excel"),)</f>
        <v xml:space="preserve"> Validar funcionalidad  Motivos Rechazo  Exportar Excel </v>
      </c>
      <c r="CL109" s="357"/>
      <c r="CM109" s="357" t="s">
        <v>893</v>
      </c>
    </row>
    <row r="110" spans="1:91" s="188" customFormat="1" ht="15.75" thickTop="1" x14ac:dyDescent="0.25">
      <c r="A110" s="70"/>
      <c r="B110" s="43"/>
      <c r="C110" s="184"/>
      <c r="D110" s="75"/>
      <c r="E110" s="75"/>
      <c r="F110" s="75"/>
      <c r="G110" s="73"/>
      <c r="H110" s="394"/>
      <c r="I110" s="184"/>
      <c r="J110" s="75"/>
      <c r="K110" s="578"/>
      <c r="L110" s="578"/>
      <c r="M110" s="73"/>
      <c r="N110" s="173"/>
      <c r="O110" s="184"/>
      <c r="P110" s="75"/>
      <c r="Q110" s="75"/>
      <c r="R110" s="75"/>
      <c r="S110" s="73"/>
      <c r="T110" s="394"/>
      <c r="U110" s="184"/>
      <c r="V110" s="75"/>
      <c r="W110" s="578"/>
      <c r="X110" s="578"/>
      <c r="Y110" s="73"/>
      <c r="Z110" s="73"/>
      <c r="AA110" s="394"/>
      <c r="AB110" s="184"/>
      <c r="AC110" s="75"/>
      <c r="AD110" s="75"/>
      <c r="AE110" s="75"/>
      <c r="AF110" s="73"/>
      <c r="AG110" s="394"/>
      <c r="AH110" s="184"/>
      <c r="AI110" s="75"/>
      <c r="AJ110" s="75"/>
      <c r="AK110" s="75"/>
      <c r="AL110" s="73"/>
      <c r="AM110" s="394"/>
      <c r="AN110" s="184"/>
      <c r="AO110" s="75"/>
      <c r="AP110" s="578"/>
      <c r="AQ110" s="578"/>
      <c r="AR110" s="73"/>
      <c r="AS110" s="394"/>
      <c r="AT110" s="184">
        <v>1</v>
      </c>
      <c r="AU110" s="75"/>
      <c r="AV110" s="75"/>
      <c r="AW110" s="75">
        <v>1</v>
      </c>
      <c r="AX110" s="73"/>
      <c r="AY110" s="394"/>
      <c r="AZ110" s="184"/>
      <c r="BA110" s="75"/>
      <c r="BB110" s="578"/>
      <c r="BC110" s="578"/>
      <c r="BD110" s="73"/>
      <c r="BE110" s="173"/>
      <c r="BF110" s="394"/>
      <c r="BG110" s="184"/>
      <c r="BH110" s="75"/>
      <c r="BI110" s="578"/>
      <c r="BJ110" s="578"/>
      <c r="BK110" s="578"/>
      <c r="BL110" s="73"/>
      <c r="BM110" s="394"/>
      <c r="BN110" s="184"/>
      <c r="BO110" s="75"/>
      <c r="BP110" s="578"/>
      <c r="BQ110" s="578"/>
      <c r="BR110" s="578"/>
      <c r="BS110" s="73"/>
      <c r="BT110" s="394"/>
      <c r="BU110" s="184"/>
      <c r="BV110" s="75"/>
      <c r="BW110" s="75"/>
      <c r="BX110" s="75"/>
      <c r="BY110" s="73"/>
      <c r="BZ110" s="173"/>
      <c r="CA110" s="394"/>
      <c r="CB110" s="184"/>
      <c r="CC110" s="75"/>
      <c r="CD110" s="75"/>
      <c r="CE110" s="75"/>
      <c r="CF110" s="73"/>
      <c r="CG110" s="173"/>
      <c r="CH110" s="173"/>
      <c r="CI110" s="394"/>
      <c r="CJ110" s="356" t="s">
        <v>1480</v>
      </c>
      <c r="CK110" s="356"/>
      <c r="CL110" s="357"/>
      <c r="CM110" s="357" t="s">
        <v>893</v>
      </c>
    </row>
    <row r="111" spans="1:91" s="188" customFormat="1" x14ac:dyDescent="0.25">
      <c r="A111" s="70"/>
      <c r="B111" s="43"/>
      <c r="C111" s="184"/>
      <c r="D111" s="75"/>
      <c r="E111" s="75"/>
      <c r="F111" s="75"/>
      <c r="G111" s="73"/>
      <c r="H111" s="394"/>
      <c r="I111" s="184"/>
      <c r="J111" s="75"/>
      <c r="K111" s="578"/>
      <c r="L111" s="578"/>
      <c r="M111" s="73"/>
      <c r="N111" s="173"/>
      <c r="O111" s="184"/>
      <c r="P111" s="75"/>
      <c r="Q111" s="75"/>
      <c r="R111" s="75"/>
      <c r="S111" s="73"/>
      <c r="T111" s="394"/>
      <c r="U111" s="184"/>
      <c r="V111" s="75"/>
      <c r="W111" s="578"/>
      <c r="X111" s="578"/>
      <c r="Y111" s="73"/>
      <c r="Z111" s="73"/>
      <c r="AA111" s="474"/>
      <c r="AB111" s="184"/>
      <c r="AC111" s="75"/>
      <c r="AD111" s="75"/>
      <c r="AE111" s="75"/>
      <c r="AF111" s="73"/>
      <c r="AG111" s="394"/>
      <c r="AH111" s="184"/>
      <c r="AI111" s="75"/>
      <c r="AJ111" s="75"/>
      <c r="AK111" s="75"/>
      <c r="AL111" s="73"/>
      <c r="AM111" s="394"/>
      <c r="AN111" s="184"/>
      <c r="AO111" s="75"/>
      <c r="AP111" s="578"/>
      <c r="AQ111" s="578"/>
      <c r="AR111" s="73"/>
      <c r="AS111" s="394"/>
      <c r="AT111" s="184">
        <v>1</v>
      </c>
      <c r="AU111" s="75"/>
      <c r="AV111" s="75"/>
      <c r="AW111" s="75"/>
      <c r="AX111" s="73">
        <v>1</v>
      </c>
      <c r="AY111" s="394"/>
      <c r="AZ111" s="184"/>
      <c r="BA111" s="75"/>
      <c r="BB111" s="578"/>
      <c r="BC111" s="578"/>
      <c r="BD111" s="73"/>
      <c r="BE111" s="173"/>
      <c r="BF111" s="394"/>
      <c r="BG111" s="184"/>
      <c r="BH111" s="75"/>
      <c r="BI111" s="578"/>
      <c r="BJ111" s="578"/>
      <c r="BK111" s="578"/>
      <c r="BL111" s="73"/>
      <c r="BM111" s="394"/>
      <c r="BN111" s="184"/>
      <c r="BO111" s="75"/>
      <c r="BP111" s="578"/>
      <c r="BQ111" s="578"/>
      <c r="BR111" s="578"/>
      <c r="BS111" s="73"/>
      <c r="BT111" s="394"/>
      <c r="BU111" s="184"/>
      <c r="BV111" s="75"/>
      <c r="BW111" s="75"/>
      <c r="BX111" s="75"/>
      <c r="BY111" s="73"/>
      <c r="BZ111" s="173"/>
      <c r="CA111" s="394"/>
      <c r="CB111" s="184"/>
      <c r="CC111" s="75"/>
      <c r="CD111" s="75"/>
      <c r="CE111" s="75"/>
      <c r="CF111" s="73"/>
      <c r="CG111" s="173"/>
      <c r="CH111" s="173"/>
      <c r="CI111" s="394"/>
      <c r="CJ111" s="356" t="s">
        <v>1481</v>
      </c>
      <c r="CK111" s="356"/>
      <c r="CL111" s="357"/>
      <c r="CM111" s="357"/>
    </row>
    <row r="112" spans="1:91" s="188" customFormat="1" x14ac:dyDescent="0.25">
      <c r="A112" s="70"/>
      <c r="B112" s="43"/>
      <c r="C112" s="63"/>
      <c r="D112" s="44"/>
      <c r="E112" s="44"/>
      <c r="F112" s="44"/>
      <c r="G112" s="191"/>
      <c r="H112" s="395"/>
      <c r="I112" s="63"/>
      <c r="J112" s="44"/>
      <c r="K112" s="179"/>
      <c r="L112" s="179"/>
      <c r="M112" s="191"/>
      <c r="N112" s="174"/>
      <c r="O112" s="63"/>
      <c r="P112" s="44"/>
      <c r="Q112" s="44"/>
      <c r="R112" s="44"/>
      <c r="S112" s="191"/>
      <c r="T112" s="395"/>
      <c r="U112" s="63"/>
      <c r="V112" s="44"/>
      <c r="W112" s="179"/>
      <c r="X112" s="179"/>
      <c r="Y112" s="191"/>
      <c r="Z112" s="191"/>
      <c r="AA112" s="511"/>
      <c r="AB112" s="63"/>
      <c r="AC112" s="44"/>
      <c r="AD112" s="44"/>
      <c r="AE112" s="44"/>
      <c r="AF112" s="191"/>
      <c r="AG112" s="395"/>
      <c r="AH112" s="63"/>
      <c r="AI112" s="44"/>
      <c r="AJ112" s="44"/>
      <c r="AK112" s="44"/>
      <c r="AL112" s="191"/>
      <c r="AM112" s="395"/>
      <c r="AN112" s="63"/>
      <c r="AO112" s="44"/>
      <c r="AP112" s="179"/>
      <c r="AQ112" s="179"/>
      <c r="AR112" s="191"/>
      <c r="AS112" s="395"/>
      <c r="AT112" s="63"/>
      <c r="AU112" s="44">
        <v>1</v>
      </c>
      <c r="AV112" s="44"/>
      <c r="AW112" s="44">
        <v>1</v>
      </c>
      <c r="AX112" s="191"/>
      <c r="AY112" s="395"/>
      <c r="AZ112" s="63"/>
      <c r="BA112" s="44"/>
      <c r="BB112" s="179"/>
      <c r="BC112" s="179"/>
      <c r="BD112" s="191"/>
      <c r="BE112" s="174"/>
      <c r="BF112" s="395"/>
      <c r="BG112" s="63"/>
      <c r="BH112" s="44"/>
      <c r="BI112" s="179"/>
      <c r="BJ112" s="179"/>
      <c r="BK112" s="179"/>
      <c r="BL112" s="191"/>
      <c r="BM112" s="395"/>
      <c r="BN112" s="63"/>
      <c r="BO112" s="44"/>
      <c r="BP112" s="179"/>
      <c r="BQ112" s="179"/>
      <c r="BR112" s="179"/>
      <c r="BS112" s="191"/>
      <c r="BT112" s="395"/>
      <c r="BU112" s="63"/>
      <c r="BV112" s="44"/>
      <c r="BW112" s="44"/>
      <c r="BX112" s="44"/>
      <c r="BY112" s="191"/>
      <c r="BZ112" s="174"/>
      <c r="CA112" s="395"/>
      <c r="CB112" s="63"/>
      <c r="CC112" s="44"/>
      <c r="CD112" s="44"/>
      <c r="CE112" s="44"/>
      <c r="CF112" s="191"/>
      <c r="CG112" s="174"/>
      <c r="CH112" s="174"/>
      <c r="CI112" s="395"/>
      <c r="CJ112" s="356" t="s">
        <v>1482</v>
      </c>
      <c r="CK112" s="356"/>
      <c r="CL112" s="357"/>
      <c r="CM112" s="357" t="s">
        <v>894</v>
      </c>
    </row>
    <row r="113" spans="1:91" s="188" customFormat="1" ht="15" customHeight="1" thickBot="1" x14ac:dyDescent="0.3">
      <c r="A113" s="70"/>
      <c r="B113" s="43"/>
      <c r="C113" s="462"/>
      <c r="D113" s="420"/>
      <c r="E113" s="512"/>
      <c r="F113" s="512"/>
      <c r="G113" s="422"/>
      <c r="H113" s="464"/>
      <c r="I113" s="462"/>
      <c r="J113" s="420"/>
      <c r="K113" s="583"/>
      <c r="L113" s="583"/>
      <c r="M113" s="422"/>
      <c r="N113" s="584"/>
      <c r="O113" s="462"/>
      <c r="P113" s="420"/>
      <c r="Q113" s="512"/>
      <c r="R113" s="512"/>
      <c r="S113" s="422"/>
      <c r="T113" s="464"/>
      <c r="U113" s="462"/>
      <c r="V113" s="420"/>
      <c r="W113" s="583"/>
      <c r="X113" s="583"/>
      <c r="Y113" s="422"/>
      <c r="Z113" s="422"/>
      <c r="AA113" s="476"/>
      <c r="AB113" s="462"/>
      <c r="AC113" s="420"/>
      <c r="AD113" s="512"/>
      <c r="AE113" s="512"/>
      <c r="AF113" s="422"/>
      <c r="AG113" s="464"/>
      <c r="AH113" s="462"/>
      <c r="AI113" s="420"/>
      <c r="AJ113" s="512"/>
      <c r="AK113" s="512"/>
      <c r="AL113" s="422"/>
      <c r="AM113" s="464"/>
      <c r="AN113" s="462"/>
      <c r="AO113" s="420"/>
      <c r="AP113" s="583"/>
      <c r="AQ113" s="583"/>
      <c r="AR113" s="422"/>
      <c r="AS113" s="464"/>
      <c r="AT113" s="462"/>
      <c r="AU113" s="420"/>
      <c r="AV113" s="512">
        <v>1</v>
      </c>
      <c r="AW113" s="512">
        <v>1</v>
      </c>
      <c r="AX113" s="422"/>
      <c r="AY113" s="464"/>
      <c r="AZ113" s="462"/>
      <c r="BA113" s="420"/>
      <c r="BB113" s="583"/>
      <c r="BC113" s="583"/>
      <c r="BD113" s="422"/>
      <c r="BE113" s="584"/>
      <c r="BF113" s="464"/>
      <c r="BG113" s="462"/>
      <c r="BH113" s="420"/>
      <c r="BI113" s="583"/>
      <c r="BJ113" s="583"/>
      <c r="BK113" s="583"/>
      <c r="BL113" s="422"/>
      <c r="BM113" s="464"/>
      <c r="BN113" s="462"/>
      <c r="BO113" s="420"/>
      <c r="BP113" s="583"/>
      <c r="BQ113" s="583"/>
      <c r="BR113" s="583"/>
      <c r="BS113" s="422"/>
      <c r="BT113" s="464"/>
      <c r="BU113" s="462"/>
      <c r="BV113" s="420"/>
      <c r="BW113" s="512"/>
      <c r="BX113" s="512"/>
      <c r="BY113" s="422"/>
      <c r="BZ113" s="584"/>
      <c r="CA113" s="464"/>
      <c r="CB113" s="462"/>
      <c r="CC113" s="420"/>
      <c r="CD113" s="512"/>
      <c r="CE113" s="512"/>
      <c r="CF113" s="422"/>
      <c r="CG113" s="584"/>
      <c r="CH113" s="584"/>
      <c r="CI113" s="464"/>
      <c r="CJ113" s="356" t="s">
        <v>1483</v>
      </c>
      <c r="CK113" s="356"/>
      <c r="CL113" s="357"/>
      <c r="CM113" s="357" t="s">
        <v>895</v>
      </c>
    </row>
    <row r="114" spans="1:91" ht="15.75" thickTop="1" x14ac:dyDescent="0.25">
      <c r="C114" s="517"/>
      <c r="D114" s="75"/>
      <c r="E114" s="75"/>
      <c r="F114" s="75"/>
      <c r="G114" s="75"/>
      <c r="H114" s="75"/>
      <c r="I114" s="517"/>
      <c r="J114" s="75"/>
      <c r="K114" s="75"/>
      <c r="L114" s="75"/>
      <c r="M114" s="75"/>
      <c r="N114" s="430"/>
      <c r="O114" s="517"/>
      <c r="P114" s="75"/>
      <c r="Q114" s="75"/>
      <c r="R114" s="75"/>
      <c r="S114" s="75"/>
      <c r="T114" s="430"/>
      <c r="U114" s="517"/>
      <c r="V114" s="75"/>
      <c r="W114" s="75"/>
      <c r="X114" s="75"/>
      <c r="Y114" s="75"/>
      <c r="Z114" s="75"/>
      <c r="AA114" s="430"/>
      <c r="AB114" s="517"/>
      <c r="AC114" s="75"/>
      <c r="AD114" s="75"/>
      <c r="AE114" s="75"/>
      <c r="AF114" s="75"/>
      <c r="AG114" s="430"/>
      <c r="AH114" s="517"/>
      <c r="AI114" s="75"/>
      <c r="AJ114" s="75"/>
      <c r="AK114" s="75"/>
      <c r="AL114" s="75"/>
      <c r="AM114" s="430"/>
      <c r="AN114" s="517"/>
      <c r="AO114" s="75"/>
      <c r="AP114" s="75"/>
      <c r="AQ114" s="75"/>
      <c r="AR114" s="75"/>
      <c r="AS114" s="430"/>
      <c r="AT114" s="517"/>
      <c r="AU114" s="75"/>
      <c r="AV114" s="75"/>
      <c r="AW114" s="75"/>
      <c r="AX114" s="75"/>
      <c r="AY114" s="430"/>
      <c r="AZ114" s="526">
        <v>1</v>
      </c>
      <c r="BA114" s="527"/>
      <c r="BB114" s="527"/>
      <c r="BC114" s="527">
        <v>1</v>
      </c>
      <c r="BD114" s="381"/>
      <c r="BE114" s="457">
        <v>1</v>
      </c>
      <c r="BF114" s="479">
        <v>1</v>
      </c>
      <c r="BG114" s="517"/>
      <c r="BH114" s="75"/>
      <c r="BI114" s="75"/>
      <c r="BJ114" s="75"/>
      <c r="BK114" s="75"/>
      <c r="BL114" s="75"/>
      <c r="BM114" s="534"/>
      <c r="BN114" s="517"/>
      <c r="BO114" s="75"/>
      <c r="BP114" s="75"/>
      <c r="BQ114" s="75"/>
      <c r="BR114" s="75"/>
      <c r="BS114" s="75"/>
      <c r="BT114" s="534"/>
      <c r="BU114" s="517"/>
      <c r="BV114" s="75"/>
      <c r="BW114" s="75"/>
      <c r="BX114" s="75"/>
      <c r="BY114" s="75"/>
      <c r="BZ114" s="457"/>
      <c r="CA114" s="535"/>
      <c r="CB114" s="517"/>
      <c r="CC114" s="75"/>
      <c r="CD114" s="75"/>
      <c r="CE114" s="75"/>
      <c r="CF114" s="75"/>
      <c r="CG114" s="430"/>
      <c r="CH114" s="457"/>
      <c r="CI114" s="535"/>
      <c r="CJ114" s="356" t="s">
        <v>1485</v>
      </c>
      <c r="CK114" s="477" t="str">
        <f>CONCATENATE(" Validar funcionalidad  Financiera ",IF(AZ114=1,$AZ$4,"")," ",IF(BA114=1,$BA$4,""),"",IF(BB114=1,$BB$4,"")," ",IF(BC114=1,$BC$5,"")," ",IF(BD114=1,$BD$5,""), "",IF(BE114=1,$BE$3,"")," una vez confirmado ", IF(BF114=1,$BF$3,"Sin Exportar Excel"),)</f>
        <v xml:space="preserve"> Validar funcionalidad  Financiera Agregar  Con Valores Agregar Icono una vez confirmado Exportar Excel </v>
      </c>
      <c r="CL114" s="362"/>
      <c r="CM114" s="362" t="s">
        <v>829</v>
      </c>
    </row>
    <row r="115" spans="1:91" x14ac:dyDescent="0.25">
      <c r="C115" s="517"/>
      <c r="D115" s="75"/>
      <c r="E115" s="75"/>
      <c r="F115" s="75"/>
      <c r="G115" s="75"/>
      <c r="H115" s="75"/>
      <c r="I115" s="517"/>
      <c r="J115" s="75"/>
      <c r="K115" s="75"/>
      <c r="L115" s="75"/>
      <c r="M115" s="75"/>
      <c r="N115" s="430"/>
      <c r="O115" s="517"/>
      <c r="P115" s="75"/>
      <c r="Q115" s="75"/>
      <c r="R115" s="75"/>
      <c r="S115" s="75"/>
      <c r="T115" s="430"/>
      <c r="U115" s="517"/>
      <c r="V115" s="75"/>
      <c r="W115" s="75"/>
      <c r="X115" s="75"/>
      <c r="Y115" s="75"/>
      <c r="Z115" s="75"/>
      <c r="AA115" s="430"/>
      <c r="AB115" s="517"/>
      <c r="AC115" s="75"/>
      <c r="AD115" s="75"/>
      <c r="AE115" s="75"/>
      <c r="AF115" s="75"/>
      <c r="AG115" s="430"/>
      <c r="AH115" s="517"/>
      <c r="AI115" s="75"/>
      <c r="AJ115" s="75"/>
      <c r="AK115" s="75"/>
      <c r="AL115" s="75"/>
      <c r="AM115" s="430"/>
      <c r="AN115" s="517"/>
      <c r="AO115" s="75"/>
      <c r="AP115" s="75"/>
      <c r="AQ115" s="75"/>
      <c r="AR115" s="75"/>
      <c r="AS115" s="430"/>
      <c r="AT115" s="517"/>
      <c r="AU115" s="75"/>
      <c r="AV115" s="75"/>
      <c r="AW115" s="75"/>
      <c r="AX115" s="75"/>
      <c r="AY115" s="430"/>
      <c r="AZ115" s="63">
        <v>1</v>
      </c>
      <c r="BA115" s="191"/>
      <c r="BB115" s="191"/>
      <c r="BC115" s="191">
        <v>1</v>
      </c>
      <c r="BD115" s="73"/>
      <c r="BE115" s="173"/>
      <c r="BF115" s="394"/>
      <c r="BG115" s="517"/>
      <c r="BH115" s="75"/>
      <c r="BI115" s="75"/>
      <c r="BJ115" s="75"/>
      <c r="BK115" s="75"/>
      <c r="BL115" s="75"/>
      <c r="BM115" s="535"/>
      <c r="BN115" s="517"/>
      <c r="BO115" s="75"/>
      <c r="BP115" s="75"/>
      <c r="BQ115" s="75"/>
      <c r="BR115" s="75"/>
      <c r="BS115" s="75"/>
      <c r="BT115" s="535"/>
      <c r="BU115" s="517"/>
      <c r="BV115" s="75"/>
      <c r="BW115" s="75"/>
      <c r="BX115" s="75"/>
      <c r="BY115" s="75"/>
      <c r="BZ115" s="173"/>
      <c r="CA115" s="535"/>
      <c r="CB115" s="517"/>
      <c r="CC115" s="75"/>
      <c r="CD115" s="75"/>
      <c r="CE115" s="75"/>
      <c r="CF115" s="75"/>
      <c r="CG115" s="430"/>
      <c r="CH115" s="173"/>
      <c r="CI115" s="535"/>
      <c r="CJ115" s="356" t="s">
        <v>1486</v>
      </c>
      <c r="CK115" s="477" t="str">
        <f>CONCATENATE(" Validar funcionalidad  Financiera ",IF(AZ115=1,$AZ$4,"")," ",IF(BA115=1,$BA$4,""),"",IF(BB115=1,$BB$4,"")," ",IF(BC115=1,$BC$5,"")," ",IF(BD115=1,$BD$5,""), "",IF(BE115=1,$BE$3,""),"", IF(BF115=1,$BF$3,"Sin Exportar Excel"),)</f>
        <v xml:space="preserve"> Validar funcionalidad  Financiera Agregar  Con Valores Sin Exportar Excel</v>
      </c>
      <c r="CL115" s="362"/>
      <c r="CM115" s="362"/>
    </row>
    <row r="116" spans="1:91" x14ac:dyDescent="0.25">
      <c r="C116" s="61"/>
      <c r="D116" s="44"/>
      <c r="E116" s="44"/>
      <c r="F116" s="44"/>
      <c r="G116" s="44"/>
      <c r="H116" s="44"/>
      <c r="I116" s="61"/>
      <c r="J116" s="44"/>
      <c r="K116" s="44"/>
      <c r="L116" s="44"/>
      <c r="M116" s="44"/>
      <c r="N116" s="170"/>
      <c r="O116" s="61"/>
      <c r="P116" s="44"/>
      <c r="Q116" s="44"/>
      <c r="R116" s="44"/>
      <c r="S116" s="44"/>
      <c r="T116" s="170"/>
      <c r="U116" s="61"/>
      <c r="V116" s="44"/>
      <c r="W116" s="44"/>
      <c r="X116" s="44"/>
      <c r="Y116" s="44"/>
      <c r="Z116" s="44"/>
      <c r="AA116" s="170"/>
      <c r="AB116" s="61"/>
      <c r="AC116" s="44"/>
      <c r="AD116" s="44"/>
      <c r="AE116" s="44"/>
      <c r="AF116" s="44"/>
      <c r="AG116" s="170"/>
      <c r="AH116" s="61"/>
      <c r="AI116" s="44"/>
      <c r="AJ116" s="44"/>
      <c r="AK116" s="44"/>
      <c r="AL116" s="44"/>
      <c r="AM116" s="170"/>
      <c r="AN116" s="61"/>
      <c r="AO116" s="44"/>
      <c r="AP116" s="44"/>
      <c r="AQ116" s="44"/>
      <c r="AR116" s="44"/>
      <c r="AS116" s="170"/>
      <c r="AT116" s="61"/>
      <c r="AU116" s="44"/>
      <c r="AV116" s="44"/>
      <c r="AW116" s="44"/>
      <c r="AX116" s="44"/>
      <c r="AY116" s="170"/>
      <c r="AZ116" s="63"/>
      <c r="BA116" s="44">
        <v>1</v>
      </c>
      <c r="BB116" s="179"/>
      <c r="BC116" s="44">
        <v>1</v>
      </c>
      <c r="BD116" s="191"/>
      <c r="BE116" s="174">
        <v>1</v>
      </c>
      <c r="BF116" s="395">
        <v>1</v>
      </c>
      <c r="BG116" s="61"/>
      <c r="BH116" s="44"/>
      <c r="BI116" s="44"/>
      <c r="BJ116" s="44"/>
      <c r="BK116" s="44"/>
      <c r="BL116" s="44"/>
      <c r="BM116" s="389"/>
      <c r="BN116" s="61"/>
      <c r="BO116" s="44"/>
      <c r="BP116" s="44"/>
      <c r="BQ116" s="44"/>
      <c r="BR116" s="44"/>
      <c r="BS116" s="44"/>
      <c r="BT116" s="389"/>
      <c r="BU116" s="61"/>
      <c r="BV116" s="44"/>
      <c r="BW116" s="44"/>
      <c r="BX116" s="44"/>
      <c r="BY116" s="44"/>
      <c r="BZ116" s="174"/>
      <c r="CA116" s="389"/>
      <c r="CB116" s="61"/>
      <c r="CC116" s="44"/>
      <c r="CD116" s="44"/>
      <c r="CE116" s="44"/>
      <c r="CF116" s="44"/>
      <c r="CG116" s="170"/>
      <c r="CH116" s="174"/>
      <c r="CI116" s="389"/>
      <c r="CJ116" s="356" t="s">
        <v>919</v>
      </c>
      <c r="CK116" s="477" t="str">
        <f>CONCATENATE(" Validar funcionalidad  Financiera ",IF(AZ116=1,$AZ$4,"")," ",IF(BA116=1,$BA$4,""),"",IF(BB116=1,$BB$4,"")," ",IF(BC116=1,$BC$5,"")," ",IF(BD116=1,$BD$5,""), " en el filtro ",IF(BE116=1,$BE$3,"")," una vez confirmado ", IF(BF116=1,$BF$3,"Sin Exportar Excel"),)</f>
        <v xml:space="preserve"> Validar funcionalidad  Financiera  Modificar Con Valores  en el filtro Agregar Icono una vez confirmado Exportar Excel </v>
      </c>
      <c r="CL116" s="362"/>
      <c r="CM116" s="362" t="s">
        <v>832</v>
      </c>
    </row>
    <row r="117" spans="1:91" x14ac:dyDescent="0.25">
      <c r="C117" s="61"/>
      <c r="D117" s="44"/>
      <c r="E117" s="44"/>
      <c r="F117" s="44"/>
      <c r="G117" s="44"/>
      <c r="H117" s="44"/>
      <c r="I117" s="61"/>
      <c r="J117" s="44"/>
      <c r="K117" s="44"/>
      <c r="L117" s="44"/>
      <c r="M117" s="44"/>
      <c r="N117" s="170"/>
      <c r="O117" s="61"/>
      <c r="P117" s="44"/>
      <c r="Q117" s="44"/>
      <c r="R117" s="44"/>
      <c r="S117" s="44"/>
      <c r="T117" s="170"/>
      <c r="U117" s="61"/>
      <c r="V117" s="44"/>
      <c r="W117" s="44"/>
      <c r="X117" s="44"/>
      <c r="Y117" s="44"/>
      <c r="Z117" s="44"/>
      <c r="AA117" s="170"/>
      <c r="AB117" s="61"/>
      <c r="AC117" s="44"/>
      <c r="AD117" s="44"/>
      <c r="AE117" s="44"/>
      <c r="AF117" s="44"/>
      <c r="AG117" s="170"/>
      <c r="AH117" s="61"/>
      <c r="AI117" s="44"/>
      <c r="AJ117" s="44"/>
      <c r="AK117" s="44"/>
      <c r="AL117" s="44"/>
      <c r="AM117" s="170"/>
      <c r="AN117" s="61"/>
      <c r="AO117" s="44"/>
      <c r="AP117" s="44"/>
      <c r="AQ117" s="44"/>
      <c r="AR117" s="44"/>
      <c r="AS117" s="170"/>
      <c r="AT117" s="61"/>
      <c r="AU117" s="44"/>
      <c r="AV117" s="44"/>
      <c r="AW117" s="44"/>
      <c r="AX117" s="44"/>
      <c r="AY117" s="170"/>
      <c r="AZ117" s="63"/>
      <c r="BA117" s="44">
        <v>1</v>
      </c>
      <c r="BB117" s="179"/>
      <c r="BC117" s="44">
        <v>1</v>
      </c>
      <c r="BD117" s="191"/>
      <c r="BE117" s="174">
        <v>1</v>
      </c>
      <c r="BF117" s="395"/>
      <c r="BG117" s="61"/>
      <c r="BH117" s="44"/>
      <c r="BI117" s="44"/>
      <c r="BJ117" s="44"/>
      <c r="BK117" s="44"/>
      <c r="BL117" s="44"/>
      <c r="BM117" s="389"/>
      <c r="BN117" s="61"/>
      <c r="BO117" s="44"/>
      <c r="BP117" s="44"/>
      <c r="BQ117" s="44"/>
      <c r="BR117" s="44"/>
      <c r="BS117" s="44"/>
      <c r="BT117" s="389"/>
      <c r="BU117" s="61"/>
      <c r="BV117" s="44"/>
      <c r="BW117" s="44"/>
      <c r="BX117" s="44"/>
      <c r="BY117" s="44"/>
      <c r="BZ117" s="174"/>
      <c r="CA117" s="389"/>
      <c r="CB117" s="61"/>
      <c r="CC117" s="44"/>
      <c r="CD117" s="44"/>
      <c r="CE117" s="44"/>
      <c r="CF117" s="44"/>
      <c r="CG117" s="170"/>
      <c r="CH117" s="174"/>
      <c r="CI117" s="389"/>
      <c r="CJ117" s="356" t="s">
        <v>1487</v>
      </c>
      <c r="CK117" s="477" t="str">
        <f>CONCATENATE(" Validar funcionalidad  Financiera ",IF(AZ117=1,$AZ$4,"")," ",IF(BA117=1,$BA$4,""),"",IF(BB117=1,$BB$4,"")," ",IF(BC117=1,$BC$5,"")," ",IF(BD117=1,$BD$5,""), " en el filtro ",IF(BE117=1,$BE$3,"")," ", IF(BF117=1,$BF$3,"Sin Exportar Excel"),)</f>
        <v xml:space="preserve"> Validar funcionalidad  Financiera  Modificar Con Valores  en el filtro Agregar Icono Sin Exportar Excel</v>
      </c>
      <c r="CL117" s="362"/>
      <c r="CM117" s="362" t="s">
        <v>830</v>
      </c>
    </row>
    <row r="118" spans="1:91" x14ac:dyDescent="0.25">
      <c r="C118" s="61"/>
      <c r="D118" s="44"/>
      <c r="E118" s="44"/>
      <c r="F118" s="44"/>
      <c r="G118" s="44"/>
      <c r="H118" s="44"/>
      <c r="I118" s="61"/>
      <c r="J118" s="44"/>
      <c r="K118" s="44"/>
      <c r="L118" s="44"/>
      <c r="M118" s="44"/>
      <c r="N118" s="170"/>
      <c r="O118" s="61"/>
      <c r="P118" s="44"/>
      <c r="Q118" s="44"/>
      <c r="R118" s="44"/>
      <c r="S118" s="44"/>
      <c r="T118" s="170"/>
      <c r="U118" s="61"/>
      <c r="V118" s="44"/>
      <c r="W118" s="44"/>
      <c r="X118" s="44"/>
      <c r="Y118" s="44"/>
      <c r="Z118" s="44"/>
      <c r="AA118" s="170"/>
      <c r="AB118" s="61"/>
      <c r="AC118" s="44"/>
      <c r="AD118" s="44"/>
      <c r="AE118" s="44"/>
      <c r="AF118" s="44"/>
      <c r="AG118" s="170"/>
      <c r="AH118" s="61"/>
      <c r="AI118" s="44"/>
      <c r="AJ118" s="44"/>
      <c r="AK118" s="44"/>
      <c r="AL118" s="44"/>
      <c r="AM118" s="170"/>
      <c r="AN118" s="61"/>
      <c r="AO118" s="44"/>
      <c r="AP118" s="44"/>
      <c r="AQ118" s="44"/>
      <c r="AR118" s="44"/>
      <c r="AS118" s="170"/>
      <c r="AT118" s="61"/>
      <c r="AU118" s="44"/>
      <c r="AV118" s="44"/>
      <c r="AW118" s="44"/>
      <c r="AX118" s="44"/>
      <c r="AY118" s="170"/>
      <c r="AZ118" s="63"/>
      <c r="BA118" s="44">
        <v>1</v>
      </c>
      <c r="BB118" s="179"/>
      <c r="BC118" s="44"/>
      <c r="BD118" s="191">
        <v>1</v>
      </c>
      <c r="BE118" s="174"/>
      <c r="BF118" s="395"/>
      <c r="BG118" s="61"/>
      <c r="BH118" s="44"/>
      <c r="BI118" s="44"/>
      <c r="BJ118" s="44"/>
      <c r="BK118" s="44"/>
      <c r="BL118" s="44"/>
      <c r="BM118" s="389"/>
      <c r="BN118" s="61"/>
      <c r="BO118" s="44"/>
      <c r="BP118" s="44"/>
      <c r="BQ118" s="44"/>
      <c r="BR118" s="44"/>
      <c r="BS118" s="44"/>
      <c r="BT118" s="389"/>
      <c r="BU118" s="61"/>
      <c r="BV118" s="44"/>
      <c r="BW118" s="44"/>
      <c r="BX118" s="44"/>
      <c r="BY118" s="44"/>
      <c r="BZ118" s="174"/>
      <c r="CA118" s="389"/>
      <c r="CB118" s="61"/>
      <c r="CC118" s="44"/>
      <c r="CD118" s="44"/>
      <c r="CE118" s="44"/>
      <c r="CF118" s="44"/>
      <c r="CG118" s="170"/>
      <c r="CH118" s="174"/>
      <c r="CI118" s="389"/>
      <c r="CJ118" s="356" t="s">
        <v>1488</v>
      </c>
      <c r="CK118" s="477" t="str">
        <f>CONCATENATE(" Validar funcionalidad  Financiera ",IF(AZ118=1,$AZ$4,"")," ",IF(BA118=1,$BA$4,""),"",IF(BB118=1,$BB$4,"")," ",IF(BC118=1,$BC$5,"")," ",IF(BD118=1,$BD$5,""), " en el filtro ",IF(BE118=1,$BE$3,""),"", IF(BF118=1,$BF$3,"Sin Exportar Excel"),)</f>
        <v xml:space="preserve"> Validar funcionalidad  Financiera  Modificar  Sin Valores en el filtro Sin Exportar Excel</v>
      </c>
      <c r="CL118" s="362"/>
      <c r="CM118" s="362"/>
    </row>
    <row r="119" spans="1:91" x14ac:dyDescent="0.25">
      <c r="C119" s="61"/>
      <c r="D119" s="44"/>
      <c r="E119" s="44"/>
      <c r="F119" s="44"/>
      <c r="G119" s="44"/>
      <c r="H119" s="44"/>
      <c r="I119" s="61"/>
      <c r="J119" s="44"/>
      <c r="K119" s="44"/>
      <c r="L119" s="44"/>
      <c r="M119" s="44"/>
      <c r="N119" s="170"/>
      <c r="O119" s="61"/>
      <c r="P119" s="44"/>
      <c r="Q119" s="44"/>
      <c r="R119" s="44"/>
      <c r="S119" s="44"/>
      <c r="T119" s="170"/>
      <c r="U119" s="61"/>
      <c r="V119" s="44"/>
      <c r="W119" s="44"/>
      <c r="X119" s="44"/>
      <c r="Y119" s="44"/>
      <c r="Z119" s="44"/>
      <c r="AA119" s="170"/>
      <c r="AB119" s="61"/>
      <c r="AC119" s="44"/>
      <c r="AD119" s="44"/>
      <c r="AE119" s="44"/>
      <c r="AF119" s="44"/>
      <c r="AG119" s="170"/>
      <c r="AH119" s="61"/>
      <c r="AI119" s="44"/>
      <c r="AJ119" s="44"/>
      <c r="AK119" s="44"/>
      <c r="AL119" s="44"/>
      <c r="AM119" s="170"/>
      <c r="AN119" s="61"/>
      <c r="AO119" s="44"/>
      <c r="AP119" s="44"/>
      <c r="AQ119" s="44"/>
      <c r="AR119" s="44"/>
      <c r="AS119" s="170"/>
      <c r="AT119" s="61"/>
      <c r="AU119" s="44"/>
      <c r="AV119" s="44"/>
      <c r="AW119" s="44"/>
      <c r="AX119" s="44"/>
      <c r="AY119" s="170"/>
      <c r="AZ119" s="63"/>
      <c r="BA119" s="44"/>
      <c r="BB119" s="44">
        <v>1</v>
      </c>
      <c r="BC119" s="44">
        <v>1</v>
      </c>
      <c r="BD119" s="191"/>
      <c r="BE119" s="174">
        <v>1</v>
      </c>
      <c r="BF119" s="395">
        <v>1</v>
      </c>
      <c r="BG119" s="61"/>
      <c r="BH119" s="44"/>
      <c r="BI119" s="44"/>
      <c r="BJ119" s="44"/>
      <c r="BK119" s="44"/>
      <c r="BL119" s="44"/>
      <c r="BM119" s="389"/>
      <c r="BN119" s="61"/>
      <c r="BO119" s="44"/>
      <c r="BP119" s="44"/>
      <c r="BQ119" s="44"/>
      <c r="BR119" s="44"/>
      <c r="BS119" s="44"/>
      <c r="BT119" s="389"/>
      <c r="BU119" s="61"/>
      <c r="BV119" s="44"/>
      <c r="BW119" s="44"/>
      <c r="BX119" s="44"/>
      <c r="BY119" s="44"/>
      <c r="BZ119" s="174"/>
      <c r="CA119" s="389"/>
      <c r="CB119" s="61"/>
      <c r="CC119" s="44"/>
      <c r="CD119" s="44"/>
      <c r="CE119" s="44"/>
      <c r="CF119" s="44"/>
      <c r="CG119" s="170"/>
      <c r="CH119" s="174"/>
      <c r="CI119" s="389"/>
      <c r="CJ119" s="356" t="s">
        <v>920</v>
      </c>
      <c r="CK119" s="477" t="str">
        <f>CONCATENATE(" Validar funcionalidad  Financiera ",IF(AZ119=1,$AZ$4,"")," ",IF(BA119=1,$BA$4,""),"",IF(BB119=1,$BB$4,"")," ",IF(BC119=1,$BC$5,"")," ",IF(BD119=1,$BD$5,""), " en el filtro ",IF(BE119=1,$BE$3,"")," ", IF(BF119=1,$BF$3,"Sin Exportar Excel"),)</f>
        <v xml:space="preserve"> Validar funcionalidad  Financiera  Eliminar Con Valores  en el filtro Agregar Icono Exportar Excel </v>
      </c>
      <c r="CL119" s="362"/>
      <c r="CM119" s="362" t="s">
        <v>831</v>
      </c>
    </row>
    <row r="120" spans="1:91" x14ac:dyDescent="0.25">
      <c r="C120" s="61"/>
      <c r="D120" s="44"/>
      <c r="E120" s="44"/>
      <c r="F120" s="44"/>
      <c r="G120" s="44"/>
      <c r="H120" s="44"/>
      <c r="I120" s="61"/>
      <c r="J120" s="44"/>
      <c r="K120" s="44"/>
      <c r="L120" s="44"/>
      <c r="M120" s="44"/>
      <c r="N120" s="170"/>
      <c r="O120" s="61"/>
      <c r="P120" s="44"/>
      <c r="Q120" s="44"/>
      <c r="R120" s="44"/>
      <c r="S120" s="44"/>
      <c r="T120" s="170"/>
      <c r="U120" s="61"/>
      <c r="V120" s="44"/>
      <c r="W120" s="44"/>
      <c r="X120" s="44"/>
      <c r="Y120" s="44"/>
      <c r="Z120" s="44"/>
      <c r="AA120" s="170"/>
      <c r="AB120" s="61"/>
      <c r="AC120" s="44"/>
      <c r="AD120" s="44"/>
      <c r="AE120" s="44"/>
      <c r="AF120" s="44"/>
      <c r="AG120" s="170"/>
      <c r="AH120" s="61"/>
      <c r="AI120" s="44"/>
      <c r="AJ120" s="44"/>
      <c r="AK120" s="44"/>
      <c r="AL120" s="44"/>
      <c r="AM120" s="170"/>
      <c r="AN120" s="61"/>
      <c r="AO120" s="44"/>
      <c r="AP120" s="44"/>
      <c r="AQ120" s="44"/>
      <c r="AR120" s="44"/>
      <c r="AS120" s="170"/>
      <c r="AT120" s="61"/>
      <c r="AU120" s="44"/>
      <c r="AV120" s="44"/>
      <c r="AW120" s="44"/>
      <c r="AX120" s="44"/>
      <c r="AY120" s="170"/>
      <c r="AZ120" s="63"/>
      <c r="BA120" s="44"/>
      <c r="BB120" s="44">
        <v>1</v>
      </c>
      <c r="BC120" s="44">
        <v>1</v>
      </c>
      <c r="BD120" s="191"/>
      <c r="BE120" s="174">
        <v>1</v>
      </c>
      <c r="BF120" s="395"/>
      <c r="BG120" s="61"/>
      <c r="BH120" s="44"/>
      <c r="BI120" s="44"/>
      <c r="BJ120" s="44"/>
      <c r="BK120" s="44"/>
      <c r="BL120" s="44"/>
      <c r="BM120" s="389"/>
      <c r="BN120" s="61"/>
      <c r="BO120" s="44"/>
      <c r="BP120" s="44"/>
      <c r="BQ120" s="44"/>
      <c r="BR120" s="44"/>
      <c r="BS120" s="44"/>
      <c r="BT120" s="389"/>
      <c r="BU120" s="61"/>
      <c r="BV120" s="44"/>
      <c r="BW120" s="44"/>
      <c r="BX120" s="44"/>
      <c r="BY120" s="44"/>
      <c r="BZ120" s="174"/>
      <c r="CA120" s="389"/>
      <c r="CB120" s="61"/>
      <c r="CC120" s="44"/>
      <c r="CD120" s="44"/>
      <c r="CE120" s="44"/>
      <c r="CF120" s="44"/>
      <c r="CG120" s="170"/>
      <c r="CH120" s="174"/>
      <c r="CI120" s="389"/>
      <c r="CJ120" s="356" t="s">
        <v>1489</v>
      </c>
      <c r="CK120" s="477" t="str">
        <f>CONCATENATE(" Validar funcionalidad  Financiera ",IF(AZ120=1,$AZ$4,"")," ",IF(BA120=1,$BA$4,""),"",IF(BB120=1,$BB$4,"")," ",IF(BC120=1,$BC$5,"")," ",IF(BD120=1,$BD$5,""), " en el filtro ",IF(BE120=1,$BE$3,"")," ", IF(BF120=1,$BF$3,"Sin Exportar Excel"),)</f>
        <v xml:space="preserve"> Validar funcionalidad  Financiera  Eliminar Con Valores  en el filtro Agregar Icono Sin Exportar Excel</v>
      </c>
      <c r="CL120" s="362"/>
      <c r="CM120" s="362" t="s">
        <v>830</v>
      </c>
    </row>
    <row r="121" spans="1:91" x14ac:dyDescent="0.25">
      <c r="C121" s="374"/>
      <c r="D121" s="375"/>
      <c r="E121" s="375"/>
      <c r="F121" s="375"/>
      <c r="G121" s="375"/>
      <c r="H121" s="375"/>
      <c r="I121" s="374"/>
      <c r="J121" s="375"/>
      <c r="K121" s="375"/>
      <c r="L121" s="375"/>
      <c r="M121" s="375"/>
      <c r="N121" s="521"/>
      <c r="O121" s="374"/>
      <c r="P121" s="375"/>
      <c r="Q121" s="375"/>
      <c r="R121" s="375"/>
      <c r="S121" s="375"/>
      <c r="T121" s="521"/>
      <c r="U121" s="374"/>
      <c r="V121" s="375"/>
      <c r="W121" s="375"/>
      <c r="X121" s="375"/>
      <c r="Y121" s="375"/>
      <c r="Z121" s="375"/>
      <c r="AA121" s="521"/>
      <c r="AB121" s="374"/>
      <c r="AC121" s="375"/>
      <c r="AD121" s="375"/>
      <c r="AE121" s="375"/>
      <c r="AF121" s="375"/>
      <c r="AG121" s="521"/>
      <c r="AH121" s="374"/>
      <c r="AI121" s="375"/>
      <c r="AJ121" s="375"/>
      <c r="AK121" s="375"/>
      <c r="AL121" s="375"/>
      <c r="AM121" s="521"/>
      <c r="AN121" s="374"/>
      <c r="AO121" s="375"/>
      <c r="AP121" s="375"/>
      <c r="AQ121" s="375"/>
      <c r="AR121" s="375"/>
      <c r="AS121" s="521"/>
      <c r="AT121" s="374"/>
      <c r="AU121" s="375"/>
      <c r="AV121" s="375"/>
      <c r="AW121" s="375"/>
      <c r="AX121" s="375"/>
      <c r="AY121" s="521"/>
      <c r="AZ121" s="452"/>
      <c r="BA121" s="375"/>
      <c r="BB121" s="375">
        <v>1</v>
      </c>
      <c r="BC121" s="375"/>
      <c r="BD121" s="376">
        <v>1</v>
      </c>
      <c r="BE121" s="458"/>
      <c r="BF121" s="511"/>
      <c r="BG121" s="374"/>
      <c r="BH121" s="375"/>
      <c r="BI121" s="375"/>
      <c r="BJ121" s="375"/>
      <c r="BK121" s="375"/>
      <c r="BL121" s="375"/>
      <c r="BM121" s="536"/>
      <c r="BN121" s="374"/>
      <c r="BO121" s="375"/>
      <c r="BP121" s="375"/>
      <c r="BQ121" s="375"/>
      <c r="BR121" s="375"/>
      <c r="BS121" s="375"/>
      <c r="BT121" s="536"/>
      <c r="BU121" s="374"/>
      <c r="BV121" s="375"/>
      <c r="BW121" s="375"/>
      <c r="BX121" s="375"/>
      <c r="BY121" s="375"/>
      <c r="BZ121" s="458"/>
      <c r="CA121" s="536"/>
      <c r="CB121" s="374"/>
      <c r="CC121" s="375"/>
      <c r="CD121" s="375"/>
      <c r="CE121" s="375"/>
      <c r="CF121" s="375"/>
      <c r="CG121" s="521"/>
      <c r="CH121" s="458"/>
      <c r="CI121" s="536"/>
      <c r="CJ121" s="356" t="s">
        <v>1490</v>
      </c>
      <c r="CK121" s="477" t="str">
        <f>CONCATENATE(" Validar funcionalidad  Financiera ",IF(AZ121=1,$AZ$4,"")," ",IF(BA121=1,$BA$4,""),"",IF(BB121=1,$BB$4,"")," ",IF(BC121=1,$BC$5,"")," ",IF(BD121=1,$BD$5,""), " en el filtro ",IF(BE121=1,$BE$3,""),"", IF(BF121=1,$BF$3,"Sin Exportar Excel"),)</f>
        <v xml:space="preserve"> Validar funcionalidad  Financiera  Eliminar  Sin Valores en el filtro Sin Exportar Excel</v>
      </c>
      <c r="CL121" s="362"/>
      <c r="CM121" s="362"/>
    </row>
    <row r="122" spans="1:91" ht="15.75" thickBot="1" x14ac:dyDescent="0.3">
      <c r="C122" s="374"/>
      <c r="D122" s="375"/>
      <c r="E122" s="375"/>
      <c r="F122" s="375"/>
      <c r="G122" s="375"/>
      <c r="H122" s="375"/>
      <c r="I122" s="374"/>
      <c r="J122" s="375"/>
      <c r="K122" s="375"/>
      <c r="L122" s="375"/>
      <c r="M122" s="375"/>
      <c r="N122" s="521"/>
      <c r="O122" s="374"/>
      <c r="P122" s="375"/>
      <c r="Q122" s="375"/>
      <c r="R122" s="375"/>
      <c r="S122" s="375"/>
      <c r="T122" s="521"/>
      <c r="U122" s="374"/>
      <c r="V122" s="375"/>
      <c r="W122" s="375"/>
      <c r="X122" s="375"/>
      <c r="Y122" s="375"/>
      <c r="Z122" s="375"/>
      <c r="AA122" s="521"/>
      <c r="AB122" s="374"/>
      <c r="AC122" s="375"/>
      <c r="AD122" s="375"/>
      <c r="AE122" s="375"/>
      <c r="AF122" s="375"/>
      <c r="AG122" s="521"/>
      <c r="AH122" s="374"/>
      <c r="AI122" s="375"/>
      <c r="AJ122" s="375"/>
      <c r="AK122" s="375"/>
      <c r="AL122" s="375"/>
      <c r="AM122" s="521"/>
      <c r="AN122" s="374"/>
      <c r="AO122" s="375"/>
      <c r="AP122" s="375"/>
      <c r="AQ122" s="375"/>
      <c r="AR122" s="375"/>
      <c r="AS122" s="521"/>
      <c r="AT122" s="374"/>
      <c r="AU122" s="375"/>
      <c r="AV122" s="375"/>
      <c r="AW122" s="375"/>
      <c r="AX122" s="375"/>
      <c r="AY122" s="521"/>
      <c r="AZ122" s="452"/>
      <c r="BA122" s="375"/>
      <c r="BB122" s="375"/>
      <c r="BC122" s="375"/>
      <c r="BD122" s="376"/>
      <c r="BE122" s="458"/>
      <c r="BF122" s="511">
        <v>1</v>
      </c>
      <c r="BG122" s="374"/>
      <c r="BH122" s="375"/>
      <c r="BI122" s="375"/>
      <c r="BJ122" s="375"/>
      <c r="BK122" s="375"/>
      <c r="BL122" s="375"/>
      <c r="BM122" s="536"/>
      <c r="BN122" s="374"/>
      <c r="BO122" s="375"/>
      <c r="BP122" s="375"/>
      <c r="BQ122" s="375"/>
      <c r="BR122" s="375"/>
      <c r="BS122" s="375"/>
      <c r="BT122" s="536"/>
      <c r="BU122" s="374"/>
      <c r="BV122" s="375"/>
      <c r="BW122" s="375"/>
      <c r="BX122" s="375"/>
      <c r="BY122" s="375"/>
      <c r="BZ122" s="458"/>
      <c r="CA122" s="536"/>
      <c r="CB122" s="374"/>
      <c r="CC122" s="375"/>
      <c r="CD122" s="375"/>
      <c r="CE122" s="375"/>
      <c r="CF122" s="375"/>
      <c r="CG122" s="521"/>
      <c r="CH122" s="458"/>
      <c r="CI122" s="536"/>
      <c r="CJ122" s="356" t="s">
        <v>1491</v>
      </c>
      <c r="CK122" s="477" t="str">
        <f>CONCATENATE(" Validar funcionalidad  Financiera ",IF(AZ122=1,$AZ$4,""),"",IF(BA122=1,$BA$4,""),"",IF(BB122=1,$BB$4,""),"",IF(BC122=1,$BC$5,"")," ",IF(BD122=1,$BD$5,""), "",IF(BE122=1,$BE$3,""),"", IF(BF122=1,$BF$3,"Sin Exportar Excel"),)</f>
        <v xml:space="preserve"> Validar funcionalidad  Financiera  Exportar Excel </v>
      </c>
      <c r="CL122" s="362"/>
      <c r="CM122" s="362" t="s">
        <v>839</v>
      </c>
    </row>
    <row r="123" spans="1:91" ht="15.75" thickTop="1" x14ac:dyDescent="0.25">
      <c r="C123" s="522"/>
      <c r="D123" s="454"/>
      <c r="E123" s="454"/>
      <c r="F123" s="454"/>
      <c r="G123" s="454"/>
      <c r="H123" s="454"/>
      <c r="I123" s="522"/>
      <c r="J123" s="454"/>
      <c r="K123" s="454"/>
      <c r="L123" s="454"/>
      <c r="M123" s="454"/>
      <c r="N123" s="523"/>
      <c r="O123" s="522"/>
      <c r="P123" s="454"/>
      <c r="Q123" s="454"/>
      <c r="R123" s="454"/>
      <c r="S123" s="454"/>
      <c r="T123" s="523"/>
      <c r="U123" s="522"/>
      <c r="V123" s="454"/>
      <c r="W123" s="454"/>
      <c r="X123" s="454"/>
      <c r="Y123" s="454"/>
      <c r="Z123" s="454"/>
      <c r="AA123" s="523"/>
      <c r="AB123" s="522"/>
      <c r="AC123" s="454"/>
      <c r="AD123" s="454"/>
      <c r="AE123" s="454"/>
      <c r="AF123" s="454"/>
      <c r="AG123" s="523"/>
      <c r="AH123" s="522"/>
      <c r="AI123" s="454"/>
      <c r="AJ123" s="454"/>
      <c r="AK123" s="454"/>
      <c r="AL123" s="454"/>
      <c r="AM123" s="523"/>
      <c r="AN123" s="522"/>
      <c r="AO123" s="454"/>
      <c r="AP123" s="454"/>
      <c r="AQ123" s="454"/>
      <c r="AR123" s="454"/>
      <c r="AS123" s="523"/>
      <c r="AT123" s="522"/>
      <c r="AU123" s="454"/>
      <c r="AV123" s="454"/>
      <c r="AW123" s="454"/>
      <c r="AX123" s="454"/>
      <c r="AY123" s="523"/>
      <c r="AZ123" s="453">
        <v>1</v>
      </c>
      <c r="BA123" s="454"/>
      <c r="BB123" s="454"/>
      <c r="BC123" s="454">
        <v>1</v>
      </c>
      <c r="BD123" s="185"/>
      <c r="BE123" s="524">
        <v>1</v>
      </c>
      <c r="BF123" s="455"/>
      <c r="BG123" s="522"/>
      <c r="BH123" s="454"/>
      <c r="BI123" s="454"/>
      <c r="BJ123" s="454"/>
      <c r="BK123" s="454"/>
      <c r="BL123" s="454"/>
      <c r="BM123" s="537"/>
      <c r="BN123" s="522"/>
      <c r="BO123" s="454"/>
      <c r="BP123" s="454"/>
      <c r="BQ123" s="454"/>
      <c r="BR123" s="454"/>
      <c r="BS123" s="454"/>
      <c r="BT123" s="537"/>
      <c r="BU123" s="522"/>
      <c r="BV123" s="454"/>
      <c r="BW123" s="454"/>
      <c r="BX123" s="454"/>
      <c r="BY123" s="454"/>
      <c r="BZ123" s="524"/>
      <c r="CA123" s="537"/>
      <c r="CB123" s="522"/>
      <c r="CC123" s="454"/>
      <c r="CD123" s="454"/>
      <c r="CE123" s="454"/>
      <c r="CF123" s="454"/>
      <c r="CG123" s="523"/>
      <c r="CH123" s="524"/>
      <c r="CI123" s="537"/>
      <c r="CJ123" s="356" t="s">
        <v>921</v>
      </c>
      <c r="CK123" s="356"/>
      <c r="CL123" s="362"/>
      <c r="CM123" s="362" t="s">
        <v>893</v>
      </c>
    </row>
    <row r="124" spans="1:91" x14ac:dyDescent="0.25">
      <c r="C124" s="517"/>
      <c r="D124" s="75"/>
      <c r="E124" s="75"/>
      <c r="F124" s="75"/>
      <c r="G124" s="75"/>
      <c r="H124" s="75"/>
      <c r="I124" s="517"/>
      <c r="J124" s="75"/>
      <c r="K124" s="75"/>
      <c r="L124" s="75"/>
      <c r="M124" s="75"/>
      <c r="N124" s="430"/>
      <c r="O124" s="517"/>
      <c r="P124" s="75"/>
      <c r="Q124" s="75"/>
      <c r="R124" s="75"/>
      <c r="S124" s="75"/>
      <c r="T124" s="430"/>
      <c r="U124" s="517"/>
      <c r="V124" s="75"/>
      <c r="W124" s="75"/>
      <c r="X124" s="75"/>
      <c r="Y124" s="75"/>
      <c r="Z124" s="75"/>
      <c r="AA124" s="430"/>
      <c r="AB124" s="517"/>
      <c r="AC124" s="75"/>
      <c r="AD124" s="75"/>
      <c r="AE124" s="75"/>
      <c r="AF124" s="75"/>
      <c r="AG124" s="430"/>
      <c r="AH124" s="517"/>
      <c r="AI124" s="75"/>
      <c r="AJ124" s="75"/>
      <c r="AK124" s="75"/>
      <c r="AL124" s="75"/>
      <c r="AM124" s="430"/>
      <c r="AN124" s="517"/>
      <c r="AO124" s="75"/>
      <c r="AP124" s="75"/>
      <c r="AQ124" s="75"/>
      <c r="AR124" s="75"/>
      <c r="AS124" s="430"/>
      <c r="AT124" s="517"/>
      <c r="AU124" s="75"/>
      <c r="AV124" s="75"/>
      <c r="AW124" s="75"/>
      <c r="AX124" s="75"/>
      <c r="AY124" s="430"/>
      <c r="AZ124" s="184">
        <v>1</v>
      </c>
      <c r="BA124" s="75"/>
      <c r="BB124" s="75"/>
      <c r="BC124" s="75"/>
      <c r="BD124" s="73"/>
      <c r="BE124" s="173"/>
      <c r="BF124" s="394"/>
      <c r="BG124" s="517"/>
      <c r="BH124" s="75"/>
      <c r="BI124" s="75"/>
      <c r="BJ124" s="75"/>
      <c r="BK124" s="75"/>
      <c r="BL124" s="75"/>
      <c r="BM124" s="535"/>
      <c r="BN124" s="517"/>
      <c r="BO124" s="75"/>
      <c r="BP124" s="75"/>
      <c r="BQ124" s="75"/>
      <c r="BR124" s="75"/>
      <c r="BS124" s="75"/>
      <c r="BT124" s="535"/>
      <c r="BU124" s="517"/>
      <c r="BV124" s="75"/>
      <c r="BW124" s="75"/>
      <c r="BX124" s="75"/>
      <c r="BY124" s="75"/>
      <c r="BZ124" s="173"/>
      <c r="CA124" s="535"/>
      <c r="CB124" s="517"/>
      <c r="CC124" s="75"/>
      <c r="CD124" s="75"/>
      <c r="CE124" s="75"/>
      <c r="CF124" s="75"/>
      <c r="CG124" s="430"/>
      <c r="CH124" s="173"/>
      <c r="CI124" s="535"/>
      <c r="CJ124" s="356" t="s">
        <v>1492</v>
      </c>
      <c r="CK124" s="356"/>
      <c r="CL124" s="362"/>
      <c r="CM124" s="362"/>
    </row>
    <row r="125" spans="1:91" x14ac:dyDescent="0.25">
      <c r="C125" s="61"/>
      <c r="D125" s="44"/>
      <c r="E125" s="44"/>
      <c r="F125" s="44"/>
      <c r="G125" s="44"/>
      <c r="H125" s="44"/>
      <c r="I125" s="61"/>
      <c r="J125" s="44"/>
      <c r="K125" s="44"/>
      <c r="L125" s="44"/>
      <c r="M125" s="44"/>
      <c r="N125" s="170"/>
      <c r="O125" s="61"/>
      <c r="P125" s="44"/>
      <c r="Q125" s="44"/>
      <c r="R125" s="44"/>
      <c r="S125" s="44"/>
      <c r="T125" s="170"/>
      <c r="U125" s="61"/>
      <c r="V125" s="44"/>
      <c r="W125" s="44"/>
      <c r="X125" s="44"/>
      <c r="Y125" s="44"/>
      <c r="Z125" s="44"/>
      <c r="AA125" s="170"/>
      <c r="AB125" s="61"/>
      <c r="AC125" s="44"/>
      <c r="AD125" s="44"/>
      <c r="AE125" s="44"/>
      <c r="AF125" s="44"/>
      <c r="AG125" s="170"/>
      <c r="AH125" s="61"/>
      <c r="AI125" s="44"/>
      <c r="AJ125" s="44"/>
      <c r="AK125" s="44"/>
      <c r="AL125" s="44"/>
      <c r="AM125" s="170"/>
      <c r="AN125" s="61"/>
      <c r="AO125" s="44"/>
      <c r="AP125" s="44"/>
      <c r="AQ125" s="44"/>
      <c r="AR125" s="44"/>
      <c r="AS125" s="170"/>
      <c r="AT125" s="61"/>
      <c r="AU125" s="44"/>
      <c r="AV125" s="44"/>
      <c r="AW125" s="44"/>
      <c r="AX125" s="44"/>
      <c r="AY125" s="170"/>
      <c r="AZ125" s="63"/>
      <c r="BA125" s="44">
        <v>1</v>
      </c>
      <c r="BB125" s="44"/>
      <c r="BC125" s="44">
        <v>1</v>
      </c>
      <c r="BD125" s="191"/>
      <c r="BE125" s="174"/>
      <c r="BF125" s="395"/>
      <c r="BG125" s="61"/>
      <c r="BH125" s="44"/>
      <c r="BI125" s="44"/>
      <c r="BJ125" s="44"/>
      <c r="BK125" s="44"/>
      <c r="BL125" s="44"/>
      <c r="BM125" s="389"/>
      <c r="BN125" s="61"/>
      <c r="BO125" s="44"/>
      <c r="BP125" s="44"/>
      <c r="BQ125" s="44"/>
      <c r="BR125" s="44"/>
      <c r="BS125" s="44"/>
      <c r="BT125" s="389"/>
      <c r="BU125" s="61"/>
      <c r="BV125" s="44"/>
      <c r="BW125" s="44"/>
      <c r="BX125" s="44"/>
      <c r="BY125" s="44"/>
      <c r="BZ125" s="174"/>
      <c r="CA125" s="389"/>
      <c r="CB125" s="61"/>
      <c r="CC125" s="44"/>
      <c r="CD125" s="44"/>
      <c r="CE125" s="44"/>
      <c r="CF125" s="44"/>
      <c r="CG125" s="170"/>
      <c r="CH125" s="174"/>
      <c r="CI125" s="389"/>
      <c r="CJ125" s="356" t="s">
        <v>922</v>
      </c>
      <c r="CK125" s="356"/>
      <c r="CL125" s="362"/>
      <c r="CM125" s="362" t="s">
        <v>894</v>
      </c>
    </row>
    <row r="126" spans="1:91" ht="15.75" thickBot="1" x14ac:dyDescent="0.3">
      <c r="C126" s="518"/>
      <c r="D126" s="420"/>
      <c r="E126" s="420"/>
      <c r="F126" s="420"/>
      <c r="G126" s="420"/>
      <c r="H126" s="420"/>
      <c r="I126" s="518"/>
      <c r="J126" s="420"/>
      <c r="K126" s="420"/>
      <c r="L126" s="420"/>
      <c r="M126" s="420"/>
      <c r="N126" s="519"/>
      <c r="O126" s="518"/>
      <c r="P126" s="420"/>
      <c r="Q126" s="420"/>
      <c r="R126" s="420"/>
      <c r="S126" s="420"/>
      <c r="T126" s="519"/>
      <c r="U126" s="518"/>
      <c r="V126" s="420"/>
      <c r="W126" s="420"/>
      <c r="X126" s="420"/>
      <c r="Y126" s="420"/>
      <c r="Z126" s="420"/>
      <c r="AA126" s="519"/>
      <c r="AB126" s="518"/>
      <c r="AC126" s="420"/>
      <c r="AD126" s="420"/>
      <c r="AE126" s="420"/>
      <c r="AF126" s="420"/>
      <c r="AG126" s="519"/>
      <c r="AH126" s="518"/>
      <c r="AI126" s="420"/>
      <c r="AJ126" s="420"/>
      <c r="AK126" s="420"/>
      <c r="AL126" s="420"/>
      <c r="AM126" s="519"/>
      <c r="AN126" s="518"/>
      <c r="AO126" s="420"/>
      <c r="AP126" s="420"/>
      <c r="AQ126" s="420"/>
      <c r="AR126" s="420"/>
      <c r="AS126" s="519"/>
      <c r="AT126" s="518"/>
      <c r="AU126" s="420"/>
      <c r="AV126" s="420"/>
      <c r="AW126" s="420"/>
      <c r="AX126" s="420"/>
      <c r="AY126" s="519"/>
      <c r="AZ126" s="465"/>
      <c r="BA126" s="422"/>
      <c r="BB126" s="420">
        <v>1</v>
      </c>
      <c r="BC126" s="512">
        <v>1</v>
      </c>
      <c r="BD126" s="512"/>
      <c r="BE126" s="525"/>
      <c r="BF126" s="464"/>
      <c r="BG126" s="518"/>
      <c r="BH126" s="420"/>
      <c r="BI126" s="420"/>
      <c r="BJ126" s="420"/>
      <c r="BK126" s="420"/>
      <c r="BL126" s="420"/>
      <c r="BM126" s="538"/>
      <c r="BN126" s="518"/>
      <c r="BO126" s="420"/>
      <c r="BP126" s="420"/>
      <c r="BQ126" s="420"/>
      <c r="BR126" s="420"/>
      <c r="BS126" s="420"/>
      <c r="BT126" s="538"/>
      <c r="BU126" s="518"/>
      <c r="BV126" s="420"/>
      <c r="BW126" s="420"/>
      <c r="BX126" s="420"/>
      <c r="BY126" s="420"/>
      <c r="BZ126" s="525"/>
      <c r="CA126" s="538"/>
      <c r="CB126" s="518"/>
      <c r="CC126" s="420"/>
      <c r="CD126" s="420"/>
      <c r="CE126" s="420"/>
      <c r="CF126" s="420"/>
      <c r="CG126" s="519"/>
      <c r="CH126" s="525"/>
      <c r="CI126" s="538"/>
      <c r="CJ126" s="356" t="s">
        <v>923</v>
      </c>
      <c r="CK126" s="356"/>
      <c r="CL126" s="362"/>
      <c r="CM126" s="362" t="s">
        <v>895</v>
      </c>
    </row>
    <row r="127" spans="1:91" s="188" customFormat="1" ht="15.75" thickTop="1" x14ac:dyDescent="0.25">
      <c r="B127" s="43"/>
      <c r="C127" s="517"/>
      <c r="D127" s="75"/>
      <c r="E127" s="75"/>
      <c r="F127" s="75"/>
      <c r="G127" s="75"/>
      <c r="H127" s="75"/>
      <c r="I127" s="517"/>
      <c r="J127" s="75"/>
      <c r="K127" s="75"/>
      <c r="L127" s="75"/>
      <c r="M127" s="75"/>
      <c r="N127" s="430"/>
      <c r="O127" s="517"/>
      <c r="P127" s="75"/>
      <c r="Q127" s="75"/>
      <c r="R127" s="75"/>
      <c r="S127" s="75"/>
      <c r="T127" s="430"/>
      <c r="U127" s="517"/>
      <c r="V127" s="75"/>
      <c r="W127" s="75"/>
      <c r="X127" s="75"/>
      <c r="Y127" s="75"/>
      <c r="Z127" s="75"/>
      <c r="AA127" s="430"/>
      <c r="AB127" s="517"/>
      <c r="AC127" s="75"/>
      <c r="AD127" s="75"/>
      <c r="AE127" s="75"/>
      <c r="AF127" s="75"/>
      <c r="AG127" s="430"/>
      <c r="AH127" s="517"/>
      <c r="AI127" s="75"/>
      <c r="AJ127" s="75"/>
      <c r="AK127" s="75"/>
      <c r="AL127" s="75"/>
      <c r="AM127" s="430"/>
      <c r="AN127" s="517"/>
      <c r="AO127" s="75"/>
      <c r="AP127" s="75"/>
      <c r="AQ127" s="75"/>
      <c r="AR127" s="75"/>
      <c r="AS127" s="430"/>
      <c r="AT127" s="517"/>
      <c r="AU127" s="75"/>
      <c r="AV127" s="75"/>
      <c r="AW127" s="75"/>
      <c r="AX127" s="75"/>
      <c r="AY127" s="430"/>
      <c r="AZ127" s="517"/>
      <c r="BA127" s="75"/>
      <c r="BB127" s="75"/>
      <c r="BC127" s="75"/>
      <c r="BD127" s="75"/>
      <c r="BE127" s="430"/>
      <c r="BF127" s="430"/>
      <c r="BG127" s="184">
        <v>1</v>
      </c>
      <c r="BH127" s="73"/>
      <c r="BI127" s="73"/>
      <c r="BJ127" s="73">
        <v>1</v>
      </c>
      <c r="BK127" s="73">
        <v>1</v>
      </c>
      <c r="BL127" s="73"/>
      <c r="BM127" s="394">
        <v>1</v>
      </c>
      <c r="BN127" s="184"/>
      <c r="BO127" s="73"/>
      <c r="BP127" s="73"/>
      <c r="BQ127" s="73"/>
      <c r="BR127" s="73"/>
      <c r="BS127" s="73"/>
      <c r="BT127" s="394"/>
      <c r="BU127" s="517"/>
      <c r="BV127" s="75"/>
      <c r="BW127" s="75"/>
      <c r="BX127" s="75"/>
      <c r="BY127" s="75"/>
      <c r="BZ127" s="430"/>
      <c r="CA127" s="535"/>
      <c r="CB127" s="517"/>
      <c r="CC127" s="75"/>
      <c r="CD127" s="75"/>
      <c r="CE127" s="75"/>
      <c r="CF127" s="75"/>
      <c r="CG127" s="430"/>
      <c r="CH127" s="430"/>
      <c r="CI127" s="535"/>
      <c r="CJ127" s="356" t="s">
        <v>1493</v>
      </c>
      <c r="CK127" s="477" t="str">
        <f>CONCATENATE(" Validar funcionalidad  Banco ",IF(BG127=1,$BG$4,"")," ",IF(BH127=1,$BH$4,""),"",IF(BI127=1,$BI$4,"")," ",IF(BJ127=1,$BJ$4,"")," ",IF(BK127=1,$BK$5,""), " una vez confirmado ",IF(BL127=1,$BL$5,""),"", IF(BM127=1,$BM$3,"Sin Exportar Excel"),)</f>
        <v xml:space="preserve"> Validar funcionalidad  Banco Agregar  ID Con Valores una vez confirmado Exportar Excel </v>
      </c>
      <c r="CL127" s="362"/>
      <c r="CM127" s="362"/>
    </row>
    <row r="128" spans="1:91" s="188" customFormat="1" x14ac:dyDescent="0.25">
      <c r="B128" s="43"/>
      <c r="C128" s="61"/>
      <c r="D128" s="44"/>
      <c r="E128" s="44"/>
      <c r="F128" s="44"/>
      <c r="G128" s="44"/>
      <c r="H128" s="44"/>
      <c r="I128" s="61"/>
      <c r="J128" s="44"/>
      <c r="K128" s="44"/>
      <c r="L128" s="44"/>
      <c r="M128" s="44"/>
      <c r="N128" s="170"/>
      <c r="O128" s="61"/>
      <c r="P128" s="44"/>
      <c r="Q128" s="44"/>
      <c r="R128" s="44"/>
      <c r="S128" s="44"/>
      <c r="T128" s="170"/>
      <c r="U128" s="61"/>
      <c r="V128" s="44"/>
      <c r="W128" s="44"/>
      <c r="X128" s="44"/>
      <c r="Y128" s="44"/>
      <c r="Z128" s="44"/>
      <c r="AA128" s="170"/>
      <c r="AB128" s="61"/>
      <c r="AC128" s="44"/>
      <c r="AD128" s="44"/>
      <c r="AE128" s="44"/>
      <c r="AF128" s="44"/>
      <c r="AG128" s="170"/>
      <c r="AH128" s="61"/>
      <c r="AI128" s="44"/>
      <c r="AJ128" s="44"/>
      <c r="AK128" s="44"/>
      <c r="AL128" s="44"/>
      <c r="AM128" s="170"/>
      <c r="AN128" s="61"/>
      <c r="AO128" s="44"/>
      <c r="AP128" s="44"/>
      <c r="AQ128" s="44"/>
      <c r="AR128" s="44"/>
      <c r="AS128" s="170"/>
      <c r="AT128" s="61"/>
      <c r="AU128" s="44"/>
      <c r="AV128" s="44"/>
      <c r="AW128" s="44"/>
      <c r="AX128" s="44"/>
      <c r="AY128" s="170"/>
      <c r="AZ128" s="61"/>
      <c r="BA128" s="44"/>
      <c r="BB128" s="44"/>
      <c r="BC128" s="44"/>
      <c r="BD128" s="44"/>
      <c r="BE128" s="170"/>
      <c r="BF128" s="170"/>
      <c r="BG128" s="63">
        <v>1</v>
      </c>
      <c r="BH128" s="44"/>
      <c r="BI128" s="179"/>
      <c r="BJ128" s="73">
        <v>1</v>
      </c>
      <c r="BK128" s="44">
        <v>1</v>
      </c>
      <c r="BL128" s="191"/>
      <c r="BM128" s="395"/>
      <c r="BN128" s="63"/>
      <c r="BO128" s="44"/>
      <c r="BP128" s="179"/>
      <c r="BQ128" s="179"/>
      <c r="BR128" s="44"/>
      <c r="BS128" s="191"/>
      <c r="BT128" s="395"/>
      <c r="BU128" s="61"/>
      <c r="BV128" s="44"/>
      <c r="BW128" s="44"/>
      <c r="BX128" s="44"/>
      <c r="BY128" s="44"/>
      <c r="BZ128" s="170"/>
      <c r="CA128" s="389"/>
      <c r="CB128" s="61"/>
      <c r="CC128" s="44"/>
      <c r="CD128" s="44"/>
      <c r="CE128" s="44"/>
      <c r="CF128" s="44"/>
      <c r="CG128" s="170"/>
      <c r="CH128" s="170"/>
      <c r="CI128" s="389"/>
      <c r="CJ128" s="356" t="s">
        <v>1494</v>
      </c>
      <c r="CK128" s="477" t="str">
        <f>CONCATENATE(" Validar funcionalidad  Banco ",IF(BG128=1,$BG$4,"")," ",IF(BH128=1,$BH$4,""),"",IF(BI128=1,$BI$4,"")," ",IF(BJ128=1,$BJ$4,"")," ",IF(BK128=1,$BK$5,""), "",IF(BL128=1,$BL$5,""),"", IF(BM128=1,$BM$3,"Sin Exportar Excel"),)</f>
        <v xml:space="preserve"> Validar funcionalidad  Banco Agregar  ID Con ValoresSin Exportar Excel</v>
      </c>
      <c r="CL128" s="362"/>
      <c r="CM128" s="362" t="s">
        <v>830</v>
      </c>
    </row>
    <row r="129" spans="2:91" s="188" customFormat="1" x14ac:dyDescent="0.25">
      <c r="B129" s="43"/>
      <c r="C129" s="51"/>
      <c r="D129" s="190"/>
      <c r="E129" s="190"/>
      <c r="F129" s="190"/>
      <c r="G129" s="190"/>
      <c r="H129" s="190"/>
      <c r="I129" s="51"/>
      <c r="J129" s="190"/>
      <c r="K129" s="190"/>
      <c r="L129" s="190"/>
      <c r="M129" s="190"/>
      <c r="N129" s="171"/>
      <c r="O129" s="51"/>
      <c r="P129" s="190"/>
      <c r="Q129" s="190"/>
      <c r="R129" s="190"/>
      <c r="S129" s="190"/>
      <c r="T129" s="171"/>
      <c r="U129" s="51"/>
      <c r="V129" s="190"/>
      <c r="W129" s="190"/>
      <c r="X129" s="190"/>
      <c r="Y129" s="190"/>
      <c r="Z129" s="190"/>
      <c r="AA129" s="171"/>
      <c r="AB129" s="51"/>
      <c r="AC129" s="190"/>
      <c r="AD129" s="190"/>
      <c r="AE129" s="190"/>
      <c r="AF129" s="190"/>
      <c r="AG129" s="171"/>
      <c r="AH129" s="51"/>
      <c r="AI129" s="190"/>
      <c r="AJ129" s="190"/>
      <c r="AK129" s="190"/>
      <c r="AL129" s="190"/>
      <c r="AM129" s="171"/>
      <c r="AN129" s="51"/>
      <c r="AO129" s="190"/>
      <c r="AP129" s="190"/>
      <c r="AQ129" s="190"/>
      <c r="AR129" s="190"/>
      <c r="AS129" s="171"/>
      <c r="AT129" s="51"/>
      <c r="AU129" s="190"/>
      <c r="AV129" s="190"/>
      <c r="AW129" s="190"/>
      <c r="AX129" s="190"/>
      <c r="AY129" s="171"/>
      <c r="AZ129" s="51"/>
      <c r="BA129" s="190"/>
      <c r="BB129" s="190"/>
      <c r="BC129" s="190"/>
      <c r="BD129" s="190"/>
      <c r="BE129" s="171"/>
      <c r="BF129" s="171"/>
      <c r="BG129" s="63"/>
      <c r="BH129" s="44">
        <v>1</v>
      </c>
      <c r="BI129" s="179"/>
      <c r="BJ129" s="73">
        <v>1</v>
      </c>
      <c r="BK129" s="44">
        <v>1</v>
      </c>
      <c r="BL129" s="191"/>
      <c r="BM129" s="395">
        <v>1</v>
      </c>
      <c r="BN129" s="63"/>
      <c r="BO129" s="44"/>
      <c r="BP129" s="179"/>
      <c r="BQ129" s="179"/>
      <c r="BR129" s="44"/>
      <c r="BS129" s="191"/>
      <c r="BT129" s="395"/>
      <c r="BU129" s="51"/>
      <c r="BV129" s="190"/>
      <c r="BW129" s="190"/>
      <c r="BX129" s="190"/>
      <c r="BY129" s="190"/>
      <c r="BZ129" s="171"/>
      <c r="CA129" s="60"/>
      <c r="CB129" s="51"/>
      <c r="CC129" s="190"/>
      <c r="CD129" s="190"/>
      <c r="CE129" s="190"/>
      <c r="CF129" s="190"/>
      <c r="CG129" s="171"/>
      <c r="CH129" s="171"/>
      <c r="CI129" s="60"/>
      <c r="CJ129" s="356" t="s">
        <v>924</v>
      </c>
      <c r="CK129" s="477" t="str">
        <f>CONCATENATE(" Validar funcionalidad  Banco ",IF(BG129=1,$BG$4,"")," ",IF(BH129=1,$BH$4,"")," ",IF(BI129=1,$BI$4,""),"",IF(BK129=1,$BK$5,""), " en el filtro ",IF(BL129=1,$BL$5,""),"", IF(BM129=1,$BM$3,"Sin Exportar Excel"),)</f>
        <v xml:space="preserve"> Validar funcionalidad  Banco  Modificar Con Valores en el filtro Exportar Excel </v>
      </c>
      <c r="CL129" s="362"/>
      <c r="CM129" s="362" t="s">
        <v>832</v>
      </c>
    </row>
    <row r="130" spans="2:91" s="188" customFormat="1" x14ac:dyDescent="0.25">
      <c r="B130" s="43"/>
      <c r="C130" s="51"/>
      <c r="D130" s="190"/>
      <c r="E130" s="190"/>
      <c r="F130" s="190"/>
      <c r="G130" s="190"/>
      <c r="H130" s="190"/>
      <c r="I130" s="51"/>
      <c r="J130" s="190"/>
      <c r="K130" s="190"/>
      <c r="L130" s="190"/>
      <c r="M130" s="190"/>
      <c r="N130" s="171"/>
      <c r="O130" s="51"/>
      <c r="P130" s="190"/>
      <c r="Q130" s="190"/>
      <c r="R130" s="190"/>
      <c r="S130" s="190"/>
      <c r="T130" s="171"/>
      <c r="U130" s="51"/>
      <c r="V130" s="190"/>
      <c r="W130" s="190"/>
      <c r="X130" s="190"/>
      <c r="Y130" s="190"/>
      <c r="Z130" s="190"/>
      <c r="AA130" s="171"/>
      <c r="AB130" s="51"/>
      <c r="AC130" s="190"/>
      <c r="AD130" s="190"/>
      <c r="AE130" s="190"/>
      <c r="AF130" s="190"/>
      <c r="AG130" s="171"/>
      <c r="AH130" s="51"/>
      <c r="AI130" s="190"/>
      <c r="AJ130" s="190"/>
      <c r="AK130" s="190"/>
      <c r="AL130" s="190"/>
      <c r="AM130" s="171"/>
      <c r="AN130" s="51"/>
      <c r="AO130" s="190"/>
      <c r="AP130" s="190"/>
      <c r="AQ130" s="190"/>
      <c r="AR130" s="190"/>
      <c r="AS130" s="171"/>
      <c r="AT130" s="51"/>
      <c r="AU130" s="190"/>
      <c r="AV130" s="190"/>
      <c r="AW130" s="190"/>
      <c r="AX130" s="190"/>
      <c r="AY130" s="171"/>
      <c r="AZ130" s="51"/>
      <c r="BA130" s="190"/>
      <c r="BB130" s="190"/>
      <c r="BC130" s="190"/>
      <c r="BD130" s="190"/>
      <c r="BE130" s="171"/>
      <c r="BF130" s="171"/>
      <c r="BG130" s="63"/>
      <c r="BH130" s="44">
        <v>1</v>
      </c>
      <c r="BI130" s="179"/>
      <c r="BJ130" s="73">
        <v>1</v>
      </c>
      <c r="BK130" s="44">
        <v>1</v>
      </c>
      <c r="BL130" s="191"/>
      <c r="BM130" s="395"/>
      <c r="BN130" s="63"/>
      <c r="BO130" s="44"/>
      <c r="BP130" s="179"/>
      <c r="BQ130" s="179"/>
      <c r="BR130" s="44"/>
      <c r="BS130" s="191"/>
      <c r="BT130" s="395"/>
      <c r="BU130" s="51"/>
      <c r="BV130" s="190"/>
      <c r="BW130" s="190"/>
      <c r="BX130" s="190"/>
      <c r="BY130" s="190"/>
      <c r="BZ130" s="171"/>
      <c r="CA130" s="60"/>
      <c r="CB130" s="51"/>
      <c r="CC130" s="190"/>
      <c r="CD130" s="190"/>
      <c r="CE130" s="190"/>
      <c r="CF130" s="190"/>
      <c r="CG130" s="171"/>
      <c r="CH130" s="171"/>
      <c r="CI130" s="60"/>
      <c r="CJ130" s="356" t="s">
        <v>1495</v>
      </c>
      <c r="CK130" s="477" t="str">
        <f>CONCATENATE(" Validar funcionalidad  Banco ",IF(BG130=1,$BG$4,"")," ",IF(BH130=1,$BH$4,"")," ",IF(BI130=1,$BI$4,"")," ",IF(BK130=1,$BK$5,""), " en el filtro ",IF(BL130=1,$BL$5,"")," ", IF(BM130=1,$BM$3,"Sin Exportar Excel"),)</f>
        <v xml:space="preserve"> Validar funcionalidad  Banco  Modificar  Con Valores en el filtro  Sin Exportar Excel</v>
      </c>
      <c r="CL130" s="362"/>
      <c r="CM130" s="362" t="s">
        <v>830</v>
      </c>
    </row>
    <row r="131" spans="2:91" s="188" customFormat="1" x14ac:dyDescent="0.25">
      <c r="B131" s="43"/>
      <c r="C131" s="51"/>
      <c r="D131" s="190"/>
      <c r="E131" s="190"/>
      <c r="F131" s="190"/>
      <c r="G131" s="190"/>
      <c r="H131" s="190"/>
      <c r="I131" s="51"/>
      <c r="J131" s="190"/>
      <c r="K131" s="190"/>
      <c r="L131" s="190"/>
      <c r="M131" s="190"/>
      <c r="N131" s="171"/>
      <c r="O131" s="51"/>
      <c r="P131" s="190"/>
      <c r="Q131" s="190"/>
      <c r="R131" s="190"/>
      <c r="S131" s="190"/>
      <c r="T131" s="171"/>
      <c r="U131" s="51"/>
      <c r="V131" s="190"/>
      <c r="W131" s="190"/>
      <c r="X131" s="190"/>
      <c r="Y131" s="190"/>
      <c r="Z131" s="190"/>
      <c r="AA131" s="171"/>
      <c r="AB131" s="51"/>
      <c r="AC131" s="190"/>
      <c r="AD131" s="190"/>
      <c r="AE131" s="190"/>
      <c r="AF131" s="190"/>
      <c r="AG131" s="171"/>
      <c r="AH131" s="51"/>
      <c r="AI131" s="190"/>
      <c r="AJ131" s="190"/>
      <c r="AK131" s="190"/>
      <c r="AL131" s="190"/>
      <c r="AM131" s="171"/>
      <c r="AN131" s="51"/>
      <c r="AO131" s="190"/>
      <c r="AP131" s="190"/>
      <c r="AQ131" s="190"/>
      <c r="AR131" s="190"/>
      <c r="AS131" s="171"/>
      <c r="AT131" s="51"/>
      <c r="AU131" s="190"/>
      <c r="AV131" s="190"/>
      <c r="AW131" s="190"/>
      <c r="AX131" s="190"/>
      <c r="AY131" s="171"/>
      <c r="AZ131" s="51"/>
      <c r="BA131" s="190"/>
      <c r="BB131" s="190"/>
      <c r="BC131" s="190"/>
      <c r="BD131" s="190"/>
      <c r="BE131" s="171"/>
      <c r="BF131" s="171"/>
      <c r="BG131" s="63"/>
      <c r="BH131" s="44">
        <v>1</v>
      </c>
      <c r="BI131" s="179"/>
      <c r="BJ131" s="73">
        <v>1</v>
      </c>
      <c r="BK131" s="44"/>
      <c r="BL131" s="191">
        <v>1</v>
      </c>
      <c r="BM131" s="395"/>
      <c r="BN131" s="63"/>
      <c r="BO131" s="44"/>
      <c r="BP131" s="179"/>
      <c r="BQ131" s="179"/>
      <c r="BR131" s="44"/>
      <c r="BS131" s="191"/>
      <c r="BT131" s="395"/>
      <c r="BU131" s="51"/>
      <c r="BV131" s="190"/>
      <c r="BW131" s="190"/>
      <c r="BX131" s="190"/>
      <c r="BY131" s="190"/>
      <c r="BZ131" s="171"/>
      <c r="CA131" s="60"/>
      <c r="CB131" s="51"/>
      <c r="CC131" s="190"/>
      <c r="CD131" s="190"/>
      <c r="CE131" s="190"/>
      <c r="CF131" s="190"/>
      <c r="CG131" s="171"/>
      <c r="CH131" s="171"/>
      <c r="CI131" s="60"/>
      <c r="CJ131" s="356" t="s">
        <v>1496</v>
      </c>
      <c r="CK131" s="477" t="str">
        <f>CONCATENATE(" Validar funcionalidad  Banco ",IF(BG131=1,$BG$4,"")," ",IF(BH131=1,$BH$4,""),"",IF(BI131=1,$BI$4,"")," ",IF(BK131=1,$BK$5,""), " ",IF(BL131=1,$BL$5,"")," en el filtro ", IF(BM131=1,$BM$3,"Sin Exportar Excel"),)</f>
        <v xml:space="preserve"> Validar funcionalidad  Banco  Modificar  Sin Valores en el filtro Sin Exportar Excel</v>
      </c>
      <c r="CL131" s="362"/>
      <c r="CM131" s="362"/>
    </row>
    <row r="132" spans="2:91" s="188" customFormat="1" x14ac:dyDescent="0.25">
      <c r="B132" s="43"/>
      <c r="C132" s="51"/>
      <c r="D132" s="190"/>
      <c r="E132" s="190"/>
      <c r="F132" s="190"/>
      <c r="G132" s="190"/>
      <c r="H132" s="190"/>
      <c r="I132" s="51"/>
      <c r="J132" s="190"/>
      <c r="K132" s="190"/>
      <c r="L132" s="190"/>
      <c r="M132" s="190"/>
      <c r="N132" s="171"/>
      <c r="O132" s="51"/>
      <c r="P132" s="190"/>
      <c r="Q132" s="190"/>
      <c r="R132" s="190"/>
      <c r="S132" s="190"/>
      <c r="T132" s="171"/>
      <c r="U132" s="51"/>
      <c r="V132" s="190"/>
      <c r="W132" s="190"/>
      <c r="X132" s="190"/>
      <c r="Y132" s="190"/>
      <c r="Z132" s="190"/>
      <c r="AA132" s="171"/>
      <c r="AB132" s="51"/>
      <c r="AC132" s="190"/>
      <c r="AD132" s="190"/>
      <c r="AE132" s="190"/>
      <c r="AF132" s="190"/>
      <c r="AG132" s="171"/>
      <c r="AH132" s="51"/>
      <c r="AI132" s="190"/>
      <c r="AJ132" s="190"/>
      <c r="AK132" s="190"/>
      <c r="AL132" s="190"/>
      <c r="AM132" s="171"/>
      <c r="AN132" s="51"/>
      <c r="AO132" s="190"/>
      <c r="AP132" s="190"/>
      <c r="AQ132" s="190"/>
      <c r="AR132" s="190"/>
      <c r="AS132" s="171"/>
      <c r="AT132" s="51"/>
      <c r="AU132" s="190"/>
      <c r="AV132" s="190"/>
      <c r="AW132" s="190"/>
      <c r="AX132" s="190"/>
      <c r="AY132" s="171"/>
      <c r="AZ132" s="51"/>
      <c r="BA132" s="190"/>
      <c r="BB132" s="190"/>
      <c r="BC132" s="190"/>
      <c r="BD132" s="190"/>
      <c r="BE132" s="171"/>
      <c r="BF132" s="171"/>
      <c r="BG132" s="63"/>
      <c r="BH132" s="44"/>
      <c r="BI132" s="44">
        <v>1</v>
      </c>
      <c r="BJ132" s="73">
        <v>1</v>
      </c>
      <c r="BK132" s="44">
        <v>1</v>
      </c>
      <c r="BL132" s="191"/>
      <c r="BM132" s="395">
        <v>1</v>
      </c>
      <c r="BN132" s="63"/>
      <c r="BO132" s="44"/>
      <c r="BP132" s="44"/>
      <c r="BQ132" s="44"/>
      <c r="BR132" s="44"/>
      <c r="BS132" s="191"/>
      <c r="BT132" s="395"/>
      <c r="BU132" s="51"/>
      <c r="BV132" s="190"/>
      <c r="BW132" s="190"/>
      <c r="BX132" s="190"/>
      <c r="BY132" s="190"/>
      <c r="BZ132" s="171"/>
      <c r="CA132" s="60"/>
      <c r="CB132" s="51"/>
      <c r="CC132" s="190"/>
      <c r="CD132" s="190"/>
      <c r="CE132" s="190"/>
      <c r="CF132" s="190"/>
      <c r="CG132" s="171"/>
      <c r="CH132" s="171"/>
      <c r="CI132" s="60"/>
      <c r="CJ132" s="356" t="s">
        <v>925</v>
      </c>
      <c r="CK132" s="477" t="str">
        <f>CONCATENATE(" Validar funcionalidad  Banco ",IF(BG132=1,$BG$4,"")," ",IF(BH132=1,$BH$4,""),"",IF(BI132=1,$BI$4,"")," ",IF(BJ132=1,$BJ$4,"")," ",IF(BK132=1,$BK$5,""), " en el filtro ",IF(BL132=1,$BL$5,"")," una vez confirmado ", IF(BM132=1,$BM$3,"Sin Exportar Excel"),)</f>
        <v xml:space="preserve"> Validar funcionalidad  Banco  Eliminar ID Con Valores en el filtro  una vez confirmado Exportar Excel </v>
      </c>
      <c r="CL132" s="362"/>
      <c r="CM132" s="362" t="s">
        <v>831</v>
      </c>
    </row>
    <row r="133" spans="2:91" s="188" customFormat="1" x14ac:dyDescent="0.25">
      <c r="B133" s="43"/>
      <c r="C133" s="51"/>
      <c r="D133" s="190"/>
      <c r="E133" s="190"/>
      <c r="F133" s="190"/>
      <c r="G133" s="190"/>
      <c r="H133" s="190"/>
      <c r="I133" s="51"/>
      <c r="J133" s="190"/>
      <c r="K133" s="190"/>
      <c r="L133" s="190"/>
      <c r="M133" s="190"/>
      <c r="N133" s="171"/>
      <c r="O133" s="51"/>
      <c r="P133" s="190"/>
      <c r="Q133" s="190"/>
      <c r="R133" s="190"/>
      <c r="S133" s="190"/>
      <c r="T133" s="171"/>
      <c r="U133" s="51"/>
      <c r="V133" s="190"/>
      <c r="W133" s="190"/>
      <c r="X133" s="190"/>
      <c r="Y133" s="190"/>
      <c r="Z133" s="190"/>
      <c r="AA133" s="171"/>
      <c r="AB133" s="51"/>
      <c r="AC133" s="190"/>
      <c r="AD133" s="190"/>
      <c r="AE133" s="190"/>
      <c r="AF133" s="190"/>
      <c r="AG133" s="171"/>
      <c r="AH133" s="51"/>
      <c r="AI133" s="190"/>
      <c r="AJ133" s="190"/>
      <c r="AK133" s="190"/>
      <c r="AL133" s="190"/>
      <c r="AM133" s="171"/>
      <c r="AN133" s="51"/>
      <c r="AO133" s="190"/>
      <c r="AP133" s="190"/>
      <c r="AQ133" s="190"/>
      <c r="AR133" s="190"/>
      <c r="AS133" s="171"/>
      <c r="AT133" s="51"/>
      <c r="AU133" s="190"/>
      <c r="AV133" s="190"/>
      <c r="AW133" s="190"/>
      <c r="AX133" s="190"/>
      <c r="AY133" s="171"/>
      <c r="AZ133" s="51"/>
      <c r="BA133" s="190"/>
      <c r="BB133" s="190"/>
      <c r="BC133" s="190"/>
      <c r="BD133" s="190"/>
      <c r="BE133" s="171"/>
      <c r="BF133" s="171"/>
      <c r="BG133" s="63"/>
      <c r="BH133" s="44"/>
      <c r="BI133" s="44">
        <v>1</v>
      </c>
      <c r="BJ133" s="73">
        <v>1</v>
      </c>
      <c r="BK133" s="44">
        <v>1</v>
      </c>
      <c r="BL133" s="191"/>
      <c r="BM133" s="395"/>
      <c r="BN133" s="63"/>
      <c r="BO133" s="44"/>
      <c r="BP133" s="44"/>
      <c r="BQ133" s="44"/>
      <c r="BR133" s="44"/>
      <c r="BS133" s="191"/>
      <c r="BT133" s="395"/>
      <c r="BU133" s="51"/>
      <c r="BV133" s="190"/>
      <c r="BW133" s="190"/>
      <c r="BX133" s="190"/>
      <c r="BY133" s="190"/>
      <c r="BZ133" s="171"/>
      <c r="CA133" s="60"/>
      <c r="CB133" s="51"/>
      <c r="CC133" s="190"/>
      <c r="CD133" s="190"/>
      <c r="CE133" s="190"/>
      <c r="CF133" s="190"/>
      <c r="CG133" s="171"/>
      <c r="CH133" s="171"/>
      <c r="CI133" s="60"/>
      <c r="CJ133" s="356" t="s">
        <v>1497</v>
      </c>
      <c r="CK133" s="477" t="str">
        <f>CONCATENATE(" Validar funcionalidad  Banco ",IF(BG133=1,$BG$4,"")," ",IF(BH133=1,$BH$4,""),"",IF(BI133=1,$BI$4,"")," ",IF(BJ133=1,$BJ$4,"")," ",IF(BK133=1,$BK$5,""), " en el filtro ",IF(BL133=1,$BL$5,"")," ", IF(BM133=1,$BM$3,"Sin Exportar Excel"),)</f>
        <v xml:space="preserve"> Validar funcionalidad  Banco  Eliminar ID Con Valores en el filtro  Sin Exportar Excel</v>
      </c>
      <c r="CL133" s="362"/>
      <c r="CM133" s="362" t="s">
        <v>830</v>
      </c>
    </row>
    <row r="134" spans="2:91" s="188" customFormat="1" x14ac:dyDescent="0.25">
      <c r="B134" s="43"/>
      <c r="C134" s="52"/>
      <c r="D134" s="53"/>
      <c r="E134" s="53"/>
      <c r="F134" s="53"/>
      <c r="G134" s="53"/>
      <c r="H134" s="53"/>
      <c r="I134" s="52"/>
      <c r="J134" s="53"/>
      <c r="K134" s="53"/>
      <c r="L134" s="53"/>
      <c r="M134" s="53"/>
      <c r="N134" s="175"/>
      <c r="O134" s="52"/>
      <c r="P134" s="53"/>
      <c r="Q134" s="53"/>
      <c r="R134" s="53"/>
      <c r="S134" s="53"/>
      <c r="T134" s="175"/>
      <c r="U134" s="52"/>
      <c r="V134" s="53"/>
      <c r="W134" s="53"/>
      <c r="X134" s="53"/>
      <c r="Y134" s="53"/>
      <c r="Z134" s="53"/>
      <c r="AA134" s="175"/>
      <c r="AB134" s="52"/>
      <c r="AC134" s="53"/>
      <c r="AD134" s="53"/>
      <c r="AE134" s="53"/>
      <c r="AF134" s="53"/>
      <c r="AG134" s="175"/>
      <c r="AH134" s="52"/>
      <c r="AI134" s="53"/>
      <c r="AJ134" s="53"/>
      <c r="AK134" s="53"/>
      <c r="AL134" s="53"/>
      <c r="AM134" s="175"/>
      <c r="AN134" s="52"/>
      <c r="AO134" s="53"/>
      <c r="AP134" s="53"/>
      <c r="AQ134" s="53"/>
      <c r="AR134" s="53"/>
      <c r="AS134" s="175"/>
      <c r="AT134" s="52"/>
      <c r="AU134" s="53"/>
      <c r="AV134" s="53"/>
      <c r="AW134" s="53"/>
      <c r="AX134" s="53"/>
      <c r="AY134" s="175"/>
      <c r="AZ134" s="52"/>
      <c r="BA134" s="53"/>
      <c r="BB134" s="53"/>
      <c r="BC134" s="53"/>
      <c r="BD134" s="53"/>
      <c r="BE134" s="175"/>
      <c r="BF134" s="175"/>
      <c r="BG134" s="452"/>
      <c r="BH134" s="375"/>
      <c r="BI134" s="375">
        <v>1</v>
      </c>
      <c r="BJ134" s="473">
        <v>1</v>
      </c>
      <c r="BK134" s="375"/>
      <c r="BL134" s="376">
        <v>1</v>
      </c>
      <c r="BM134" s="511"/>
      <c r="BN134" s="452"/>
      <c r="BO134" s="375"/>
      <c r="BP134" s="375"/>
      <c r="BQ134" s="375"/>
      <c r="BR134" s="375"/>
      <c r="BS134" s="376"/>
      <c r="BT134" s="511"/>
      <c r="BU134" s="52"/>
      <c r="BV134" s="53"/>
      <c r="BW134" s="53"/>
      <c r="BX134" s="53"/>
      <c r="BY134" s="53"/>
      <c r="BZ134" s="175"/>
      <c r="CA134" s="62"/>
      <c r="CB134" s="52"/>
      <c r="CC134" s="53"/>
      <c r="CD134" s="53"/>
      <c r="CE134" s="53"/>
      <c r="CF134" s="53"/>
      <c r="CG134" s="175"/>
      <c r="CH134" s="175"/>
      <c r="CI134" s="62"/>
      <c r="CJ134" s="356" t="s">
        <v>1498</v>
      </c>
      <c r="CK134" s="477" t="str">
        <f>CONCATENATE(" Validar funcionalidad  Banco ",IF(BG134=1,$BG$4,"")," ",IF(BH134=1,$BH$4,""),"",IF(BI134=1,$BI$4,"")," ",IF(BJ134=1,$BJ$4,"")," ",IF(BK134=1,$BK$5,""), "",IF(BL134=1,$BL$5,"")," en el filtro  ", IF(BM134=1,$BM$3,"Sin Exportar Excel"),)</f>
        <v xml:space="preserve"> Validar funcionalidad  Banco  Eliminar ID Sin Valores en el filtro  Sin Exportar Excel</v>
      </c>
      <c r="CL134" s="362"/>
      <c r="CM134" s="362"/>
    </row>
    <row r="135" spans="2:91" s="188" customFormat="1" ht="15.75" thickBot="1" x14ac:dyDescent="0.3">
      <c r="B135" s="43"/>
      <c r="C135" s="52"/>
      <c r="D135" s="53"/>
      <c r="E135" s="53"/>
      <c r="F135" s="53"/>
      <c r="G135" s="53"/>
      <c r="H135" s="53"/>
      <c r="I135" s="52"/>
      <c r="J135" s="53"/>
      <c r="K135" s="53"/>
      <c r="L135" s="53"/>
      <c r="M135" s="53"/>
      <c r="N135" s="175"/>
      <c r="O135" s="52"/>
      <c r="P135" s="53"/>
      <c r="Q135" s="53"/>
      <c r="R135" s="53"/>
      <c r="S135" s="53"/>
      <c r="T135" s="175"/>
      <c r="U135" s="52"/>
      <c r="V135" s="53"/>
      <c r="W135" s="53"/>
      <c r="X135" s="53"/>
      <c r="Y135" s="53"/>
      <c r="Z135" s="53"/>
      <c r="AA135" s="175"/>
      <c r="AB135" s="52"/>
      <c r="AC135" s="53"/>
      <c r="AD135" s="53"/>
      <c r="AE135" s="53"/>
      <c r="AF135" s="53"/>
      <c r="AG135" s="175"/>
      <c r="AH135" s="52"/>
      <c r="AI135" s="53"/>
      <c r="AJ135" s="53"/>
      <c r="AK135" s="53"/>
      <c r="AL135" s="53"/>
      <c r="AM135" s="175"/>
      <c r="AN135" s="52"/>
      <c r="AO135" s="53"/>
      <c r="AP135" s="53"/>
      <c r="AQ135" s="53"/>
      <c r="AR135" s="53"/>
      <c r="AS135" s="175"/>
      <c r="AT135" s="52"/>
      <c r="AU135" s="53"/>
      <c r="AV135" s="53"/>
      <c r="AW135" s="53"/>
      <c r="AX135" s="53"/>
      <c r="AY135" s="175"/>
      <c r="AZ135" s="52"/>
      <c r="BA135" s="53"/>
      <c r="BB135" s="53"/>
      <c r="BC135" s="53"/>
      <c r="BD135" s="53"/>
      <c r="BE135" s="175"/>
      <c r="BF135" s="175"/>
      <c r="BG135" s="452"/>
      <c r="BH135" s="375"/>
      <c r="BI135" s="375"/>
      <c r="BJ135" s="375"/>
      <c r="BK135" s="375"/>
      <c r="BL135" s="376"/>
      <c r="BM135" s="511">
        <v>1</v>
      </c>
      <c r="BN135" s="452"/>
      <c r="BO135" s="375"/>
      <c r="BP135" s="375"/>
      <c r="BQ135" s="375"/>
      <c r="BR135" s="375"/>
      <c r="BS135" s="376"/>
      <c r="BT135" s="511"/>
      <c r="BU135" s="52"/>
      <c r="BV135" s="53"/>
      <c r="BW135" s="53"/>
      <c r="BX135" s="53"/>
      <c r="BY135" s="53"/>
      <c r="BZ135" s="175"/>
      <c r="CA135" s="62"/>
      <c r="CB135" s="52"/>
      <c r="CC135" s="53"/>
      <c r="CD135" s="53"/>
      <c r="CE135" s="53"/>
      <c r="CF135" s="53"/>
      <c r="CG135" s="175"/>
      <c r="CH135" s="175"/>
      <c r="CI135" s="62"/>
      <c r="CJ135" s="356" t="s">
        <v>1499</v>
      </c>
      <c r="CK135" s="477" t="str">
        <f>CONCATENATE(" Validar funcionalidad  Banco ",IF(BG135=1,$BG$4,"")," ",IF(BH135=1,$BH$4,""),"",IF(BI135=1,$BI$4,"")," ",IF(BJ135=1,$BJ$4,"")," ",IF(BK135=1,$BK$5,""), "",IF(BL135=1,$BL$5,""),"", IF(BM135=1,$BM$3,"Sin Exportar Excel"),)</f>
        <v xml:space="preserve"> Validar funcionalidad  Banco    Exportar Excel </v>
      </c>
      <c r="CL135" s="362"/>
      <c r="CM135" s="362" t="s">
        <v>839</v>
      </c>
    </row>
    <row r="136" spans="2:91" s="188" customFormat="1" ht="15.75" thickTop="1" x14ac:dyDescent="0.25">
      <c r="B136" s="43"/>
      <c r="C136" s="520"/>
      <c r="D136" s="530"/>
      <c r="E136" s="530"/>
      <c r="F136" s="530"/>
      <c r="G136" s="530"/>
      <c r="H136" s="530"/>
      <c r="I136" s="520"/>
      <c r="J136" s="530"/>
      <c r="K136" s="530"/>
      <c r="L136" s="530"/>
      <c r="M136" s="530"/>
      <c r="N136" s="531"/>
      <c r="O136" s="520"/>
      <c r="P136" s="530"/>
      <c r="Q136" s="530"/>
      <c r="R136" s="530"/>
      <c r="S136" s="530"/>
      <c r="T136" s="531"/>
      <c r="U136" s="520"/>
      <c r="V136" s="530"/>
      <c r="W136" s="530"/>
      <c r="X136" s="530"/>
      <c r="Y136" s="530"/>
      <c r="Z136" s="530"/>
      <c r="AA136" s="531"/>
      <c r="AB136" s="520"/>
      <c r="AC136" s="530"/>
      <c r="AD136" s="530"/>
      <c r="AE136" s="530"/>
      <c r="AF136" s="530"/>
      <c r="AG136" s="531"/>
      <c r="AH136" s="520"/>
      <c r="AI136" s="530"/>
      <c r="AJ136" s="530"/>
      <c r="AK136" s="530"/>
      <c r="AL136" s="530"/>
      <c r="AM136" s="531"/>
      <c r="AN136" s="520"/>
      <c r="AO136" s="530"/>
      <c r="AP136" s="530"/>
      <c r="AQ136" s="530"/>
      <c r="AR136" s="530"/>
      <c r="AS136" s="531"/>
      <c r="AT136" s="520"/>
      <c r="AU136" s="530"/>
      <c r="AV136" s="530"/>
      <c r="AW136" s="530"/>
      <c r="AX136" s="530"/>
      <c r="AY136" s="531"/>
      <c r="AZ136" s="520"/>
      <c r="BA136" s="530"/>
      <c r="BB136" s="530"/>
      <c r="BC136" s="530"/>
      <c r="BD136" s="530"/>
      <c r="BE136" s="531"/>
      <c r="BF136" s="531"/>
      <c r="BG136" s="453">
        <v>1</v>
      </c>
      <c r="BH136" s="454"/>
      <c r="BI136" s="454"/>
      <c r="BJ136" s="454">
        <v>1</v>
      </c>
      <c r="BK136" s="454">
        <v>1</v>
      </c>
      <c r="BL136" s="185"/>
      <c r="BM136" s="455"/>
      <c r="BN136" s="453"/>
      <c r="BO136" s="454"/>
      <c r="BP136" s="454"/>
      <c r="BQ136" s="454"/>
      <c r="BR136" s="454"/>
      <c r="BS136" s="185"/>
      <c r="BT136" s="455"/>
      <c r="BU136" s="520"/>
      <c r="BV136" s="530"/>
      <c r="BW136" s="530"/>
      <c r="BX136" s="530"/>
      <c r="BY136" s="530"/>
      <c r="BZ136" s="531"/>
      <c r="CA136" s="532"/>
      <c r="CB136" s="520"/>
      <c r="CC136" s="530"/>
      <c r="CD136" s="530"/>
      <c r="CE136" s="530"/>
      <c r="CF136" s="530"/>
      <c r="CG136" s="531"/>
      <c r="CH136" s="531"/>
      <c r="CI136" s="532"/>
      <c r="CJ136" s="356" t="s">
        <v>926</v>
      </c>
      <c r="CK136" s="356"/>
    </row>
    <row r="137" spans="2:91" s="188" customFormat="1" x14ac:dyDescent="0.25">
      <c r="B137" s="43"/>
      <c r="C137" s="460"/>
      <c r="D137" s="427"/>
      <c r="E137" s="427"/>
      <c r="F137" s="427"/>
      <c r="G137" s="427"/>
      <c r="H137" s="427"/>
      <c r="I137" s="460"/>
      <c r="J137" s="427"/>
      <c r="K137" s="427"/>
      <c r="L137" s="427"/>
      <c r="M137" s="427"/>
      <c r="N137" s="528"/>
      <c r="O137" s="460"/>
      <c r="P137" s="427"/>
      <c r="Q137" s="427"/>
      <c r="R137" s="427"/>
      <c r="S137" s="427"/>
      <c r="T137" s="528"/>
      <c r="U137" s="460"/>
      <c r="V137" s="427"/>
      <c r="W137" s="427"/>
      <c r="X137" s="427"/>
      <c r="Y137" s="427"/>
      <c r="Z137" s="427"/>
      <c r="AA137" s="528"/>
      <c r="AB137" s="460"/>
      <c r="AC137" s="427"/>
      <c r="AD137" s="427"/>
      <c r="AE137" s="427"/>
      <c r="AF137" s="427"/>
      <c r="AG137" s="528"/>
      <c r="AH137" s="460"/>
      <c r="AI137" s="427"/>
      <c r="AJ137" s="427"/>
      <c r="AK137" s="427"/>
      <c r="AL137" s="427"/>
      <c r="AM137" s="528"/>
      <c r="AN137" s="460"/>
      <c r="AO137" s="427"/>
      <c r="AP137" s="427"/>
      <c r="AQ137" s="427"/>
      <c r="AR137" s="427"/>
      <c r="AS137" s="528"/>
      <c r="AT137" s="460"/>
      <c r="AU137" s="427"/>
      <c r="AV137" s="427"/>
      <c r="AW137" s="427"/>
      <c r="AX137" s="427"/>
      <c r="AY137" s="528"/>
      <c r="AZ137" s="460"/>
      <c r="BA137" s="427"/>
      <c r="BB137" s="427"/>
      <c r="BC137" s="427"/>
      <c r="BD137" s="427"/>
      <c r="BE137" s="528"/>
      <c r="BF137" s="528"/>
      <c r="BG137" s="184">
        <v>1</v>
      </c>
      <c r="BH137" s="75"/>
      <c r="BI137" s="75"/>
      <c r="BJ137" s="75">
        <v>1</v>
      </c>
      <c r="BK137" s="75"/>
      <c r="BL137" s="73">
        <v>1</v>
      </c>
      <c r="BM137" s="394"/>
      <c r="BN137" s="184"/>
      <c r="BO137" s="75"/>
      <c r="BP137" s="75"/>
      <c r="BQ137" s="75"/>
      <c r="BR137" s="75"/>
      <c r="BS137" s="73"/>
      <c r="BT137" s="394"/>
      <c r="BU137" s="460"/>
      <c r="BV137" s="427"/>
      <c r="BW137" s="427"/>
      <c r="BX137" s="427"/>
      <c r="BY137" s="427"/>
      <c r="BZ137" s="528"/>
      <c r="CA137" s="529"/>
      <c r="CB137" s="460"/>
      <c r="CC137" s="427"/>
      <c r="CD137" s="427"/>
      <c r="CE137" s="427"/>
      <c r="CF137" s="427"/>
      <c r="CG137" s="528"/>
      <c r="CH137" s="528"/>
      <c r="CI137" s="529"/>
      <c r="CJ137" s="356" t="s">
        <v>1500</v>
      </c>
      <c r="CK137" s="356"/>
    </row>
    <row r="138" spans="2:91" s="188" customFormat="1" x14ac:dyDescent="0.25">
      <c r="B138" s="43"/>
      <c r="C138" s="51"/>
      <c r="D138" s="190"/>
      <c r="E138" s="190"/>
      <c r="F138" s="190"/>
      <c r="G138" s="190"/>
      <c r="H138" s="190"/>
      <c r="I138" s="51"/>
      <c r="J138" s="190"/>
      <c r="K138" s="190"/>
      <c r="L138" s="190"/>
      <c r="M138" s="190"/>
      <c r="N138" s="171"/>
      <c r="O138" s="51"/>
      <c r="P138" s="190"/>
      <c r="Q138" s="190"/>
      <c r="R138" s="190"/>
      <c r="S138" s="190"/>
      <c r="T138" s="171"/>
      <c r="U138" s="51"/>
      <c r="V138" s="190"/>
      <c r="W138" s="190"/>
      <c r="X138" s="190"/>
      <c r="Y138" s="190"/>
      <c r="Z138" s="190"/>
      <c r="AA138" s="171"/>
      <c r="AB138" s="51"/>
      <c r="AC138" s="190"/>
      <c r="AD138" s="190"/>
      <c r="AE138" s="190"/>
      <c r="AF138" s="190"/>
      <c r="AG138" s="171"/>
      <c r="AH138" s="51"/>
      <c r="AI138" s="190"/>
      <c r="AJ138" s="190"/>
      <c r="AK138" s="190"/>
      <c r="AL138" s="190"/>
      <c r="AM138" s="171"/>
      <c r="AN138" s="51"/>
      <c r="AO138" s="190"/>
      <c r="AP138" s="190"/>
      <c r="AQ138" s="190"/>
      <c r="AR138" s="190"/>
      <c r="AS138" s="171"/>
      <c r="AT138" s="51"/>
      <c r="AU138" s="190"/>
      <c r="AV138" s="190"/>
      <c r="AW138" s="190"/>
      <c r="AX138" s="190"/>
      <c r="AY138" s="171"/>
      <c r="AZ138" s="51"/>
      <c r="BA138" s="190"/>
      <c r="BB138" s="190"/>
      <c r="BC138" s="190"/>
      <c r="BD138" s="190"/>
      <c r="BE138" s="171"/>
      <c r="BF138" s="171"/>
      <c r="BG138" s="63"/>
      <c r="BH138" s="44">
        <v>1</v>
      </c>
      <c r="BI138" s="44"/>
      <c r="BJ138" s="44"/>
      <c r="BK138" s="44">
        <v>1</v>
      </c>
      <c r="BL138" s="191"/>
      <c r="BM138" s="395"/>
      <c r="BN138" s="63"/>
      <c r="BO138" s="44"/>
      <c r="BP138" s="44"/>
      <c r="BQ138" s="44"/>
      <c r="BR138" s="44"/>
      <c r="BS138" s="191"/>
      <c r="BT138" s="395"/>
      <c r="BU138" s="51"/>
      <c r="BV138" s="190"/>
      <c r="BW138" s="190"/>
      <c r="BX138" s="190"/>
      <c r="BY138" s="190"/>
      <c r="BZ138" s="171"/>
      <c r="CA138" s="60"/>
      <c r="CB138" s="51"/>
      <c r="CC138" s="190"/>
      <c r="CD138" s="190"/>
      <c r="CE138" s="190"/>
      <c r="CF138" s="190"/>
      <c r="CG138" s="171"/>
      <c r="CH138" s="171"/>
      <c r="CI138" s="60"/>
      <c r="CJ138" s="356" t="s">
        <v>927</v>
      </c>
      <c r="CK138" s="356"/>
      <c r="CL138" s="362"/>
      <c r="CM138" s="362" t="s">
        <v>894</v>
      </c>
    </row>
    <row r="139" spans="2:91" s="188" customFormat="1" ht="15.75" thickBot="1" x14ac:dyDescent="0.3">
      <c r="B139" s="43"/>
      <c r="C139" s="465"/>
      <c r="D139" s="466"/>
      <c r="E139" s="466"/>
      <c r="F139" s="466"/>
      <c r="G139" s="466"/>
      <c r="H139" s="466"/>
      <c r="I139" s="465"/>
      <c r="J139" s="466"/>
      <c r="K139" s="466"/>
      <c r="L139" s="466"/>
      <c r="M139" s="466"/>
      <c r="N139" s="483"/>
      <c r="O139" s="465"/>
      <c r="P139" s="466"/>
      <c r="Q139" s="466"/>
      <c r="R139" s="466"/>
      <c r="S139" s="466"/>
      <c r="T139" s="483"/>
      <c r="U139" s="465"/>
      <c r="V139" s="466"/>
      <c r="W139" s="466"/>
      <c r="X139" s="466"/>
      <c r="Y139" s="466"/>
      <c r="Z139" s="466"/>
      <c r="AA139" s="483"/>
      <c r="AB139" s="465"/>
      <c r="AC139" s="466"/>
      <c r="AD139" s="466"/>
      <c r="AE139" s="466"/>
      <c r="AF139" s="466"/>
      <c r="AG139" s="483"/>
      <c r="AH139" s="465"/>
      <c r="AI139" s="466"/>
      <c r="AJ139" s="466"/>
      <c r="AK139" s="466"/>
      <c r="AL139" s="466"/>
      <c r="AM139" s="483"/>
      <c r="AN139" s="465"/>
      <c r="AO139" s="466"/>
      <c r="AP139" s="466"/>
      <c r="AQ139" s="466"/>
      <c r="AR139" s="466"/>
      <c r="AS139" s="483"/>
      <c r="AT139" s="465"/>
      <c r="AU139" s="466"/>
      <c r="AV139" s="466"/>
      <c r="AW139" s="466"/>
      <c r="AX139" s="466"/>
      <c r="AY139" s="483"/>
      <c r="AZ139" s="465"/>
      <c r="BA139" s="466"/>
      <c r="BB139" s="466"/>
      <c r="BC139" s="466"/>
      <c r="BD139" s="466"/>
      <c r="BE139" s="483"/>
      <c r="BF139" s="483"/>
      <c r="BG139" s="465"/>
      <c r="BH139" s="422"/>
      <c r="BI139" s="420">
        <v>1</v>
      </c>
      <c r="BJ139" s="420"/>
      <c r="BK139" s="512">
        <v>1</v>
      </c>
      <c r="BL139" s="512"/>
      <c r="BM139" s="464"/>
      <c r="BN139" s="465"/>
      <c r="BO139" s="422"/>
      <c r="BP139" s="420"/>
      <c r="BQ139" s="420"/>
      <c r="BR139" s="512"/>
      <c r="BS139" s="512"/>
      <c r="BT139" s="464"/>
      <c r="BU139" s="465"/>
      <c r="BV139" s="466"/>
      <c r="BW139" s="466"/>
      <c r="BX139" s="466"/>
      <c r="BY139" s="466"/>
      <c r="BZ139" s="483"/>
      <c r="CA139" s="533"/>
      <c r="CB139" s="465"/>
      <c r="CC139" s="466"/>
      <c r="CD139" s="466"/>
      <c r="CE139" s="466"/>
      <c r="CF139" s="466"/>
      <c r="CG139" s="483"/>
      <c r="CH139" s="483"/>
      <c r="CI139" s="533"/>
      <c r="CJ139" s="356" t="s">
        <v>928</v>
      </c>
      <c r="CK139" s="356"/>
      <c r="CL139" s="362"/>
      <c r="CM139" s="362" t="s">
        <v>895</v>
      </c>
    </row>
    <row r="140" spans="2:91" s="188" customFormat="1" ht="15.75" thickTop="1" x14ac:dyDescent="0.25">
      <c r="B140" s="43"/>
      <c r="C140" s="517"/>
      <c r="D140" s="75"/>
      <c r="E140" s="75"/>
      <c r="F140" s="75"/>
      <c r="G140" s="75"/>
      <c r="H140" s="75"/>
      <c r="I140" s="517"/>
      <c r="J140" s="75"/>
      <c r="K140" s="75"/>
      <c r="L140" s="75"/>
      <c r="M140" s="75"/>
      <c r="N140" s="430"/>
      <c r="O140" s="517"/>
      <c r="P140" s="75"/>
      <c r="Q140" s="75"/>
      <c r="R140" s="75"/>
      <c r="S140" s="75"/>
      <c r="T140" s="430"/>
      <c r="U140" s="517"/>
      <c r="V140" s="75"/>
      <c r="W140" s="75"/>
      <c r="X140" s="75"/>
      <c r="Y140" s="75"/>
      <c r="Z140" s="75"/>
      <c r="AA140" s="430"/>
      <c r="AB140" s="517"/>
      <c r="AC140" s="75"/>
      <c r="AD140" s="75"/>
      <c r="AE140" s="75"/>
      <c r="AF140" s="75"/>
      <c r="AG140" s="430"/>
      <c r="AH140" s="517"/>
      <c r="AI140" s="75"/>
      <c r="AJ140" s="75"/>
      <c r="AK140" s="75"/>
      <c r="AL140" s="75"/>
      <c r="AM140" s="430"/>
      <c r="AN140" s="517"/>
      <c r="AO140" s="75"/>
      <c r="AP140" s="75"/>
      <c r="AQ140" s="75"/>
      <c r="AR140" s="75"/>
      <c r="AS140" s="430"/>
      <c r="AT140" s="517"/>
      <c r="AU140" s="75"/>
      <c r="AV140" s="75"/>
      <c r="AW140" s="75"/>
      <c r="AX140" s="75"/>
      <c r="AY140" s="430"/>
      <c r="AZ140" s="517"/>
      <c r="BA140" s="75"/>
      <c r="BB140" s="75"/>
      <c r="BC140" s="75"/>
      <c r="BD140" s="75"/>
      <c r="BE140" s="430"/>
      <c r="BF140" s="430"/>
      <c r="BG140" s="184"/>
      <c r="BH140" s="73"/>
      <c r="BI140" s="73"/>
      <c r="BJ140" s="73"/>
      <c r="BK140" s="73"/>
      <c r="BL140" s="73"/>
      <c r="BM140" s="394"/>
      <c r="BN140" s="184">
        <v>1</v>
      </c>
      <c r="BO140" s="73"/>
      <c r="BP140" s="73"/>
      <c r="BQ140" s="73">
        <v>1</v>
      </c>
      <c r="BR140" s="73">
        <v>1</v>
      </c>
      <c r="BS140" s="73"/>
      <c r="BT140" s="394">
        <v>1</v>
      </c>
      <c r="BU140" s="517"/>
      <c r="BV140" s="75"/>
      <c r="BW140" s="75"/>
      <c r="BX140" s="75"/>
      <c r="BY140" s="75"/>
      <c r="BZ140" s="430"/>
      <c r="CA140" s="535"/>
      <c r="CB140" s="517"/>
      <c r="CC140" s="75"/>
      <c r="CD140" s="75"/>
      <c r="CE140" s="75"/>
      <c r="CF140" s="75"/>
      <c r="CG140" s="430"/>
      <c r="CH140" s="430"/>
      <c r="CI140" s="535"/>
      <c r="CJ140" s="356" t="s">
        <v>1503</v>
      </c>
      <c r="CK140" s="477" t="str">
        <f>CONCATENATE(" Validar funcionalidad  Zonas ",IF(BN140=1,$BN$4,"")," ",IF(BO140=1,$BO$4,""),"",IF(BP140=1,$BP$4,"")," ",IF(BQ140=1,$BQ$4,"")," ",IF(BR140=1,$BR$5,""), "",IF(BS140=1,$BS$5,""),", una vez confirmado ", IF(BT140=1,$BT$3,"Sin Exportar Excel"),)</f>
        <v xml:space="preserve"> Validar funcionalidad  Zonas Agregar  Código Con Valores, una vez confirmado Exportar Excel </v>
      </c>
      <c r="CL140" s="362"/>
      <c r="CM140" s="362"/>
    </row>
    <row r="141" spans="2:91" s="188" customFormat="1" x14ac:dyDescent="0.25">
      <c r="B141" s="43"/>
      <c r="C141" s="61"/>
      <c r="D141" s="44"/>
      <c r="E141" s="44"/>
      <c r="F141" s="44"/>
      <c r="G141" s="44"/>
      <c r="H141" s="44"/>
      <c r="I141" s="61"/>
      <c r="J141" s="44"/>
      <c r="K141" s="44"/>
      <c r="L141" s="44"/>
      <c r="M141" s="44"/>
      <c r="N141" s="170"/>
      <c r="O141" s="61"/>
      <c r="P141" s="44"/>
      <c r="Q141" s="44"/>
      <c r="R141" s="44"/>
      <c r="S141" s="44"/>
      <c r="T141" s="170"/>
      <c r="U141" s="61"/>
      <c r="V141" s="44"/>
      <c r="W141" s="44"/>
      <c r="X141" s="44"/>
      <c r="Y141" s="44"/>
      <c r="Z141" s="44"/>
      <c r="AA141" s="170"/>
      <c r="AB141" s="61"/>
      <c r="AC141" s="44"/>
      <c r="AD141" s="44"/>
      <c r="AE141" s="44"/>
      <c r="AF141" s="44"/>
      <c r="AG141" s="170"/>
      <c r="AH141" s="61"/>
      <c r="AI141" s="44"/>
      <c r="AJ141" s="44"/>
      <c r="AK141" s="44"/>
      <c r="AL141" s="44"/>
      <c r="AM141" s="170"/>
      <c r="AN141" s="61"/>
      <c r="AO141" s="44"/>
      <c r="AP141" s="44"/>
      <c r="AQ141" s="44"/>
      <c r="AR141" s="44"/>
      <c r="AS141" s="170"/>
      <c r="AT141" s="61"/>
      <c r="AU141" s="44"/>
      <c r="AV141" s="44"/>
      <c r="AW141" s="44"/>
      <c r="AX141" s="44"/>
      <c r="AY141" s="170"/>
      <c r="AZ141" s="61"/>
      <c r="BA141" s="44"/>
      <c r="BB141" s="44"/>
      <c r="BC141" s="44"/>
      <c r="BD141" s="44"/>
      <c r="BE141" s="170"/>
      <c r="BF141" s="170"/>
      <c r="BG141" s="63"/>
      <c r="BH141" s="44"/>
      <c r="BI141" s="179"/>
      <c r="BJ141" s="73"/>
      <c r="BK141" s="44"/>
      <c r="BL141" s="191"/>
      <c r="BM141" s="395"/>
      <c r="BN141" s="63">
        <v>1</v>
      </c>
      <c r="BO141" s="44"/>
      <c r="BP141" s="179"/>
      <c r="BQ141" s="73">
        <v>1</v>
      </c>
      <c r="BR141" s="44">
        <v>1</v>
      </c>
      <c r="BS141" s="191"/>
      <c r="BT141" s="395"/>
      <c r="BU141" s="61"/>
      <c r="BV141" s="44"/>
      <c r="BW141" s="44"/>
      <c r="BX141" s="44"/>
      <c r="BY141" s="44"/>
      <c r="BZ141" s="170"/>
      <c r="CA141" s="389"/>
      <c r="CB141" s="61"/>
      <c r="CC141" s="44"/>
      <c r="CD141" s="44"/>
      <c r="CE141" s="44"/>
      <c r="CF141" s="44"/>
      <c r="CG141" s="170"/>
      <c r="CH141" s="170"/>
      <c r="CI141" s="389"/>
      <c r="CJ141" s="356" t="s">
        <v>1504</v>
      </c>
      <c r="CK141" s="477" t="str">
        <f>CONCATENATE(" Validar funcionalidad  Zonas ",IF(BN141=1,$BN$4,"")," ",IF(BO141=1,$BO$4,""),"",IF(BP141=1,$BP$4,"")," ",IF(BQ141=1,$BQ$4,"")," ",IF(BR141=1,$BR$5,""), "",IF(BS141=1,$BS$5,"")," ", IF(BT141=1,$BT$3,"Sin Exportar Excel"),)</f>
        <v xml:space="preserve"> Validar funcionalidad  Zonas Agregar  Código Con Valores Sin Exportar Excel</v>
      </c>
      <c r="CL141" s="362"/>
      <c r="CM141" s="362" t="s">
        <v>830</v>
      </c>
    </row>
    <row r="142" spans="2:91" s="188" customFormat="1" x14ac:dyDescent="0.25">
      <c r="B142" s="43"/>
      <c r="C142" s="51"/>
      <c r="D142" s="190"/>
      <c r="E142" s="190"/>
      <c r="F142" s="190"/>
      <c r="G142" s="190"/>
      <c r="H142" s="190"/>
      <c r="I142" s="51"/>
      <c r="J142" s="190"/>
      <c r="K142" s="190"/>
      <c r="L142" s="190"/>
      <c r="M142" s="190"/>
      <c r="N142" s="171"/>
      <c r="O142" s="51"/>
      <c r="P142" s="190"/>
      <c r="Q142" s="190"/>
      <c r="R142" s="190"/>
      <c r="S142" s="190"/>
      <c r="T142" s="171"/>
      <c r="U142" s="51"/>
      <c r="V142" s="190"/>
      <c r="W142" s="190"/>
      <c r="X142" s="190"/>
      <c r="Y142" s="190"/>
      <c r="Z142" s="190"/>
      <c r="AA142" s="171"/>
      <c r="AB142" s="51"/>
      <c r="AC142" s="190"/>
      <c r="AD142" s="190"/>
      <c r="AE142" s="190"/>
      <c r="AF142" s="190"/>
      <c r="AG142" s="171"/>
      <c r="AH142" s="51"/>
      <c r="AI142" s="190"/>
      <c r="AJ142" s="190"/>
      <c r="AK142" s="190"/>
      <c r="AL142" s="190"/>
      <c r="AM142" s="171"/>
      <c r="AN142" s="51"/>
      <c r="AO142" s="190"/>
      <c r="AP142" s="190"/>
      <c r="AQ142" s="190"/>
      <c r="AR142" s="190"/>
      <c r="AS142" s="171"/>
      <c r="AT142" s="51"/>
      <c r="AU142" s="190"/>
      <c r="AV142" s="190"/>
      <c r="AW142" s="190"/>
      <c r="AX142" s="190"/>
      <c r="AY142" s="171"/>
      <c r="AZ142" s="51"/>
      <c r="BA142" s="190"/>
      <c r="BB142" s="190"/>
      <c r="BC142" s="190"/>
      <c r="BD142" s="190"/>
      <c r="BE142" s="171"/>
      <c r="BF142" s="171"/>
      <c r="BG142" s="63"/>
      <c r="BH142" s="44"/>
      <c r="BI142" s="179"/>
      <c r="BJ142" s="73"/>
      <c r="BK142" s="44"/>
      <c r="BL142" s="191"/>
      <c r="BM142" s="395"/>
      <c r="BN142" s="63"/>
      <c r="BO142" s="44">
        <v>1</v>
      </c>
      <c r="BP142" s="179"/>
      <c r="BQ142" s="73">
        <v>1</v>
      </c>
      <c r="BR142" s="44">
        <v>1</v>
      </c>
      <c r="BS142" s="191"/>
      <c r="BT142" s="395">
        <v>1</v>
      </c>
      <c r="BU142" s="51"/>
      <c r="BV142" s="190"/>
      <c r="BW142" s="190"/>
      <c r="BX142" s="190"/>
      <c r="BY142" s="190"/>
      <c r="BZ142" s="171"/>
      <c r="CA142" s="60"/>
      <c r="CB142" s="51"/>
      <c r="CC142" s="190"/>
      <c r="CD142" s="190"/>
      <c r="CE142" s="190"/>
      <c r="CF142" s="190"/>
      <c r="CG142" s="171"/>
      <c r="CH142" s="171"/>
      <c r="CI142" s="60"/>
      <c r="CJ142" s="356" t="s">
        <v>932</v>
      </c>
      <c r="CK142" s="477" t="str">
        <f>CONCATENATE(" Validar funcionalidad  Zonas ",IF(BN142=1,$BN$4,"")," ",IF(BO142=1,$BO$4,"")," ",IF(BP142=1,$BP$4,""),"",IF(BR142=1,$BR$5,""), "",IF(BS142=1,$BS$5,"")," en el filtro, una vez confirmado ", IF(BT142=1,$BT$3,"Sin Exportar Excel"),)</f>
        <v xml:space="preserve"> Validar funcionalidad  Zonas  Modificar Con Valores en el filtro, una vez confirmado Exportar Excel </v>
      </c>
      <c r="CL142" s="362"/>
      <c r="CM142" s="362" t="s">
        <v>832</v>
      </c>
    </row>
    <row r="143" spans="2:91" s="188" customFormat="1" x14ac:dyDescent="0.25">
      <c r="B143" s="43"/>
      <c r="C143" s="51"/>
      <c r="D143" s="190"/>
      <c r="E143" s="190"/>
      <c r="F143" s="190"/>
      <c r="G143" s="190"/>
      <c r="H143" s="190"/>
      <c r="I143" s="51"/>
      <c r="J143" s="190"/>
      <c r="K143" s="190"/>
      <c r="L143" s="190"/>
      <c r="M143" s="190"/>
      <c r="N143" s="171"/>
      <c r="O143" s="51"/>
      <c r="P143" s="190"/>
      <c r="Q143" s="190"/>
      <c r="R143" s="190"/>
      <c r="S143" s="190"/>
      <c r="T143" s="171"/>
      <c r="U143" s="51"/>
      <c r="V143" s="190"/>
      <c r="W143" s="190"/>
      <c r="X143" s="190"/>
      <c r="Y143" s="190"/>
      <c r="Z143" s="190"/>
      <c r="AA143" s="171"/>
      <c r="AB143" s="51"/>
      <c r="AC143" s="190"/>
      <c r="AD143" s="190"/>
      <c r="AE143" s="190"/>
      <c r="AF143" s="190"/>
      <c r="AG143" s="171"/>
      <c r="AH143" s="51"/>
      <c r="AI143" s="190"/>
      <c r="AJ143" s="190"/>
      <c r="AK143" s="190"/>
      <c r="AL143" s="190"/>
      <c r="AM143" s="171"/>
      <c r="AN143" s="51"/>
      <c r="AO143" s="190"/>
      <c r="AP143" s="190"/>
      <c r="AQ143" s="190"/>
      <c r="AR143" s="190"/>
      <c r="AS143" s="171"/>
      <c r="AT143" s="51"/>
      <c r="AU143" s="190"/>
      <c r="AV143" s="190"/>
      <c r="AW143" s="190"/>
      <c r="AX143" s="190"/>
      <c r="AY143" s="171"/>
      <c r="AZ143" s="51"/>
      <c r="BA143" s="190"/>
      <c r="BB143" s="190"/>
      <c r="BC143" s="190"/>
      <c r="BD143" s="190"/>
      <c r="BE143" s="171"/>
      <c r="BF143" s="171"/>
      <c r="BG143" s="63"/>
      <c r="BH143" s="44"/>
      <c r="BI143" s="179"/>
      <c r="BJ143" s="73"/>
      <c r="BK143" s="44"/>
      <c r="BL143" s="191"/>
      <c r="BM143" s="395"/>
      <c r="BN143" s="63"/>
      <c r="BO143" s="44">
        <v>1</v>
      </c>
      <c r="BP143" s="179"/>
      <c r="BQ143" s="73">
        <v>1</v>
      </c>
      <c r="BR143" s="44">
        <v>1</v>
      </c>
      <c r="BS143" s="191"/>
      <c r="BT143" s="395"/>
      <c r="BU143" s="51"/>
      <c r="BV143" s="190"/>
      <c r="BW143" s="190"/>
      <c r="BX143" s="190"/>
      <c r="BY143" s="190"/>
      <c r="BZ143" s="171"/>
      <c r="CA143" s="60"/>
      <c r="CB143" s="51"/>
      <c r="CC143" s="190"/>
      <c r="CD143" s="190"/>
      <c r="CE143" s="190"/>
      <c r="CF143" s="190"/>
      <c r="CG143" s="171"/>
      <c r="CH143" s="171"/>
      <c r="CI143" s="60"/>
      <c r="CJ143" s="356" t="s">
        <v>1505</v>
      </c>
      <c r="CK143" s="477" t="str">
        <f>CONCATENATE(" Validar funcionalidad  Zonas ",IF(BN143=1,$BN$4,"")," ",IF(BO143=1,$BO$4,""),"",IF(BP143=1,$BP$4,"")," ",IF(BR143=1,$BR$5,""), "",IF(BS143=1,$BS$5,"")," en el filtro,  ", IF(BT143=1,$BT$3,"Sin Exportar Excel"),)</f>
        <v xml:space="preserve"> Validar funcionalidad  Zonas  Modificar Con Valores en el filtro,  Sin Exportar Excel</v>
      </c>
      <c r="CL143" s="362"/>
      <c r="CM143" s="362" t="s">
        <v>830</v>
      </c>
    </row>
    <row r="144" spans="2:91" s="188" customFormat="1" x14ac:dyDescent="0.25">
      <c r="B144" s="43"/>
      <c r="C144" s="51"/>
      <c r="D144" s="190"/>
      <c r="E144" s="190"/>
      <c r="F144" s="190"/>
      <c r="G144" s="190"/>
      <c r="H144" s="190"/>
      <c r="I144" s="51"/>
      <c r="J144" s="190"/>
      <c r="K144" s="190"/>
      <c r="L144" s="190"/>
      <c r="M144" s="190"/>
      <c r="N144" s="171"/>
      <c r="O144" s="51"/>
      <c r="P144" s="190"/>
      <c r="Q144" s="190"/>
      <c r="R144" s="190"/>
      <c r="S144" s="190"/>
      <c r="T144" s="171"/>
      <c r="U144" s="51"/>
      <c r="V144" s="190"/>
      <c r="W144" s="190"/>
      <c r="X144" s="190"/>
      <c r="Y144" s="190"/>
      <c r="Z144" s="190"/>
      <c r="AA144" s="171"/>
      <c r="AB144" s="51"/>
      <c r="AC144" s="190"/>
      <c r="AD144" s="190"/>
      <c r="AE144" s="190"/>
      <c r="AF144" s="190"/>
      <c r="AG144" s="171"/>
      <c r="AH144" s="51"/>
      <c r="AI144" s="190"/>
      <c r="AJ144" s="190"/>
      <c r="AK144" s="190"/>
      <c r="AL144" s="190"/>
      <c r="AM144" s="171"/>
      <c r="AN144" s="51"/>
      <c r="AO144" s="190"/>
      <c r="AP144" s="190"/>
      <c r="AQ144" s="190"/>
      <c r="AR144" s="190"/>
      <c r="AS144" s="171"/>
      <c r="AT144" s="51"/>
      <c r="AU144" s="190"/>
      <c r="AV144" s="190"/>
      <c r="AW144" s="190"/>
      <c r="AX144" s="190"/>
      <c r="AY144" s="171"/>
      <c r="AZ144" s="51"/>
      <c r="BA144" s="190"/>
      <c r="BB144" s="190"/>
      <c r="BC144" s="190"/>
      <c r="BD144" s="190"/>
      <c r="BE144" s="171"/>
      <c r="BF144" s="171"/>
      <c r="BG144" s="63"/>
      <c r="BH144" s="44"/>
      <c r="BI144" s="179"/>
      <c r="BJ144" s="73"/>
      <c r="BK144" s="44"/>
      <c r="BL144" s="191"/>
      <c r="BM144" s="395"/>
      <c r="BN144" s="63"/>
      <c r="BO144" s="44">
        <v>1</v>
      </c>
      <c r="BP144" s="179"/>
      <c r="BQ144" s="73">
        <v>1</v>
      </c>
      <c r="BR144" s="44"/>
      <c r="BS144" s="191">
        <v>1</v>
      </c>
      <c r="BT144" s="395"/>
      <c r="BU144" s="51"/>
      <c r="BV144" s="190"/>
      <c r="BW144" s="190"/>
      <c r="BX144" s="190"/>
      <c r="BY144" s="190"/>
      <c r="BZ144" s="171"/>
      <c r="CA144" s="60"/>
      <c r="CB144" s="51"/>
      <c r="CC144" s="190"/>
      <c r="CD144" s="190"/>
      <c r="CE144" s="190"/>
      <c r="CF144" s="190"/>
      <c r="CG144" s="171"/>
      <c r="CH144" s="171"/>
      <c r="CI144" s="60"/>
      <c r="CJ144" s="356" t="s">
        <v>1506</v>
      </c>
      <c r="CK144" s="477" t="str">
        <f>CONCATENATE(" Validar funcionalidad  Zonas ",IF(BN144=1,$BN$4,"")," ",IF(BO144=1,$BO$4,""),"",IF(BP144=1,$BP$4,"")," ",IF(BR144=1,$BR$5,""), "",IF(BS144=1,$BS$5,"")," en el filtro,  ", IF(BT144=1,$BT$3,"Sin Exportar Excel"),)</f>
        <v xml:space="preserve"> Validar funcionalidad  Zonas  Modificar Sin Valores en el filtro,  Sin Exportar Excel</v>
      </c>
      <c r="CL144" s="362"/>
      <c r="CM144" s="362"/>
    </row>
    <row r="145" spans="2:91" s="188" customFormat="1" x14ac:dyDescent="0.25">
      <c r="B145" s="43"/>
      <c r="C145" s="51"/>
      <c r="D145" s="190"/>
      <c r="E145" s="190"/>
      <c r="F145" s="190"/>
      <c r="G145" s="190"/>
      <c r="H145" s="190"/>
      <c r="I145" s="51"/>
      <c r="J145" s="190"/>
      <c r="K145" s="190"/>
      <c r="L145" s="190"/>
      <c r="M145" s="190"/>
      <c r="N145" s="171"/>
      <c r="O145" s="51"/>
      <c r="P145" s="190"/>
      <c r="Q145" s="190"/>
      <c r="R145" s="190"/>
      <c r="S145" s="190"/>
      <c r="T145" s="171"/>
      <c r="U145" s="51"/>
      <c r="V145" s="190"/>
      <c r="W145" s="190"/>
      <c r="X145" s="190"/>
      <c r="Y145" s="190"/>
      <c r="Z145" s="190"/>
      <c r="AA145" s="171"/>
      <c r="AB145" s="51"/>
      <c r="AC145" s="190"/>
      <c r="AD145" s="190"/>
      <c r="AE145" s="190"/>
      <c r="AF145" s="190"/>
      <c r="AG145" s="171"/>
      <c r="AH145" s="51"/>
      <c r="AI145" s="190"/>
      <c r="AJ145" s="190"/>
      <c r="AK145" s="190"/>
      <c r="AL145" s="190"/>
      <c r="AM145" s="171"/>
      <c r="AN145" s="51"/>
      <c r="AO145" s="190"/>
      <c r="AP145" s="190"/>
      <c r="AQ145" s="190"/>
      <c r="AR145" s="190"/>
      <c r="AS145" s="171"/>
      <c r="AT145" s="51"/>
      <c r="AU145" s="190"/>
      <c r="AV145" s="190"/>
      <c r="AW145" s="190"/>
      <c r="AX145" s="190"/>
      <c r="AY145" s="171"/>
      <c r="AZ145" s="51"/>
      <c r="BA145" s="190"/>
      <c r="BB145" s="190"/>
      <c r="BC145" s="190"/>
      <c r="BD145" s="190"/>
      <c r="BE145" s="171"/>
      <c r="BF145" s="171"/>
      <c r="BG145" s="63"/>
      <c r="BH145" s="44"/>
      <c r="BI145" s="44"/>
      <c r="BJ145" s="73"/>
      <c r="BK145" s="44"/>
      <c r="BL145" s="191"/>
      <c r="BM145" s="395"/>
      <c r="BN145" s="63"/>
      <c r="BO145" s="44"/>
      <c r="BP145" s="44">
        <v>1</v>
      </c>
      <c r="BQ145" s="73">
        <v>1</v>
      </c>
      <c r="BR145" s="44">
        <v>1</v>
      </c>
      <c r="BS145" s="191"/>
      <c r="BT145" s="395">
        <v>1</v>
      </c>
      <c r="BU145" s="51"/>
      <c r="BV145" s="190"/>
      <c r="BW145" s="190"/>
      <c r="BX145" s="190"/>
      <c r="BY145" s="190"/>
      <c r="BZ145" s="171"/>
      <c r="CA145" s="60"/>
      <c r="CB145" s="51"/>
      <c r="CC145" s="190"/>
      <c r="CD145" s="190"/>
      <c r="CE145" s="190"/>
      <c r="CF145" s="190"/>
      <c r="CG145" s="171"/>
      <c r="CH145" s="171"/>
      <c r="CI145" s="60"/>
      <c r="CJ145" s="356" t="s">
        <v>933</v>
      </c>
      <c r="CK145" s="477" t="str">
        <f>CONCATENATE(" Validar funcionalidad  Zonas ",IF(BN145=1,$BN$4,"")," ",IF(BO145=1,$BO$4,""),"",IF(BP145=1,$BP$4,"")," ",IF(BQ145=1,$BQ$4,"")," ",IF(BR145=1,$BR$5,""), "",IF(BS145=1,$BS$5,"")," en el filtro, una vez confirmado ", IF(BT145=1,$BT$3,"Sin Exportar Excel"),)</f>
        <v xml:space="preserve"> Validar funcionalidad  Zonas  Eliminar Código Con Valores en el filtro, una vez confirmado Exportar Excel </v>
      </c>
      <c r="CL145" s="362"/>
      <c r="CM145" s="362" t="s">
        <v>831</v>
      </c>
    </row>
    <row r="146" spans="2:91" s="188" customFormat="1" x14ac:dyDescent="0.25">
      <c r="B146" s="43"/>
      <c r="C146" s="51"/>
      <c r="D146" s="190"/>
      <c r="E146" s="190"/>
      <c r="F146" s="190"/>
      <c r="G146" s="190"/>
      <c r="H146" s="190"/>
      <c r="I146" s="51"/>
      <c r="J146" s="190"/>
      <c r="K146" s="190"/>
      <c r="L146" s="190"/>
      <c r="M146" s="190"/>
      <c r="N146" s="171"/>
      <c r="O146" s="51"/>
      <c r="P146" s="190"/>
      <c r="Q146" s="190"/>
      <c r="R146" s="190"/>
      <c r="S146" s="190"/>
      <c r="T146" s="171"/>
      <c r="U146" s="51"/>
      <c r="V146" s="190"/>
      <c r="W146" s="190"/>
      <c r="X146" s="190"/>
      <c r="Y146" s="190"/>
      <c r="Z146" s="190"/>
      <c r="AA146" s="171"/>
      <c r="AB146" s="51"/>
      <c r="AC146" s="190"/>
      <c r="AD146" s="190"/>
      <c r="AE146" s="190"/>
      <c r="AF146" s="190"/>
      <c r="AG146" s="171"/>
      <c r="AH146" s="51"/>
      <c r="AI146" s="190"/>
      <c r="AJ146" s="190"/>
      <c r="AK146" s="190"/>
      <c r="AL146" s="190"/>
      <c r="AM146" s="171"/>
      <c r="AN146" s="51"/>
      <c r="AO146" s="190"/>
      <c r="AP146" s="190"/>
      <c r="AQ146" s="190"/>
      <c r="AR146" s="190"/>
      <c r="AS146" s="171"/>
      <c r="AT146" s="51"/>
      <c r="AU146" s="190"/>
      <c r="AV146" s="190"/>
      <c r="AW146" s="190"/>
      <c r="AX146" s="190"/>
      <c r="AY146" s="171"/>
      <c r="AZ146" s="51"/>
      <c r="BA146" s="190"/>
      <c r="BB146" s="190"/>
      <c r="BC146" s="190"/>
      <c r="BD146" s="190"/>
      <c r="BE146" s="171"/>
      <c r="BF146" s="171"/>
      <c r="BG146" s="63"/>
      <c r="BH146" s="44"/>
      <c r="BI146" s="44"/>
      <c r="BJ146" s="73"/>
      <c r="BK146" s="44"/>
      <c r="BL146" s="191"/>
      <c r="BM146" s="395"/>
      <c r="BN146" s="63"/>
      <c r="BO146" s="44"/>
      <c r="BP146" s="44">
        <v>1</v>
      </c>
      <c r="BQ146" s="73">
        <v>1</v>
      </c>
      <c r="BR146" s="44">
        <v>1</v>
      </c>
      <c r="BS146" s="191"/>
      <c r="BT146" s="395"/>
      <c r="BU146" s="51"/>
      <c r="BV146" s="190"/>
      <c r="BW146" s="190"/>
      <c r="BX146" s="190"/>
      <c r="BY146" s="190"/>
      <c r="BZ146" s="171"/>
      <c r="CA146" s="60"/>
      <c r="CB146" s="51"/>
      <c r="CC146" s="190"/>
      <c r="CD146" s="190"/>
      <c r="CE146" s="190"/>
      <c r="CF146" s="190"/>
      <c r="CG146" s="171"/>
      <c r="CH146" s="171"/>
      <c r="CI146" s="60"/>
      <c r="CJ146" s="356" t="s">
        <v>1507</v>
      </c>
      <c r="CK146" s="477" t="str">
        <f>CONCATENATE(" Validar funcionalidad  Zonas ",IF(BN146=1,$BN$4,"")," ",IF(BO146=1,$BO$4,""),"",IF(BP146=1,$BP$4,"")," ",IF(BQ146=1,$BQ$4,"")," ",IF(BR146=1,$BR$5,""), "",IF(BS146=1,$BS$5,"")," en el filtro,  ", IF(BT146=1,$BT$3,"Sin Exportar Excel"),)</f>
        <v xml:space="preserve"> Validar funcionalidad  Zonas  Eliminar Código Con Valores en el filtro,  Sin Exportar Excel</v>
      </c>
      <c r="CL146" s="362"/>
      <c r="CM146" s="362" t="s">
        <v>830</v>
      </c>
    </row>
    <row r="147" spans="2:91" s="188" customFormat="1" x14ac:dyDescent="0.25">
      <c r="B147" s="43"/>
      <c r="C147" s="52"/>
      <c r="D147" s="53"/>
      <c r="E147" s="53"/>
      <c r="F147" s="53"/>
      <c r="G147" s="53"/>
      <c r="H147" s="53"/>
      <c r="I147" s="52"/>
      <c r="J147" s="53"/>
      <c r="K147" s="53"/>
      <c r="L147" s="53"/>
      <c r="M147" s="53"/>
      <c r="N147" s="175"/>
      <c r="O147" s="52"/>
      <c r="P147" s="53"/>
      <c r="Q147" s="53"/>
      <c r="R147" s="53"/>
      <c r="S147" s="53"/>
      <c r="T147" s="175"/>
      <c r="U147" s="52"/>
      <c r="V147" s="53"/>
      <c r="W147" s="53"/>
      <c r="X147" s="53"/>
      <c r="Y147" s="53"/>
      <c r="Z147" s="53"/>
      <c r="AA147" s="175"/>
      <c r="AB147" s="52"/>
      <c r="AC147" s="53"/>
      <c r="AD147" s="53"/>
      <c r="AE147" s="53"/>
      <c r="AF147" s="53"/>
      <c r="AG147" s="175"/>
      <c r="AH147" s="52"/>
      <c r="AI147" s="53"/>
      <c r="AJ147" s="53"/>
      <c r="AK147" s="53"/>
      <c r="AL147" s="53"/>
      <c r="AM147" s="175"/>
      <c r="AN147" s="52"/>
      <c r="AO147" s="53"/>
      <c r="AP147" s="53"/>
      <c r="AQ147" s="53"/>
      <c r="AR147" s="53"/>
      <c r="AS147" s="175"/>
      <c r="AT147" s="52"/>
      <c r="AU147" s="53"/>
      <c r="AV147" s="53"/>
      <c r="AW147" s="53"/>
      <c r="AX147" s="53"/>
      <c r="AY147" s="175"/>
      <c r="AZ147" s="52"/>
      <c r="BA147" s="53"/>
      <c r="BB147" s="53"/>
      <c r="BC147" s="53"/>
      <c r="BD147" s="53"/>
      <c r="BE147" s="175"/>
      <c r="BF147" s="175"/>
      <c r="BG147" s="452"/>
      <c r="BH147" s="375"/>
      <c r="BI147" s="375"/>
      <c r="BJ147" s="473"/>
      <c r="BK147" s="375"/>
      <c r="BL147" s="376"/>
      <c r="BM147" s="511"/>
      <c r="BN147" s="452"/>
      <c r="BO147" s="375"/>
      <c r="BP147" s="375">
        <v>1</v>
      </c>
      <c r="BQ147" s="473">
        <v>1</v>
      </c>
      <c r="BR147" s="375"/>
      <c r="BS147" s="376">
        <v>1</v>
      </c>
      <c r="BT147" s="511"/>
      <c r="BU147" s="52"/>
      <c r="BV147" s="53"/>
      <c r="BW147" s="53"/>
      <c r="BX147" s="53"/>
      <c r="BY147" s="53"/>
      <c r="BZ147" s="175"/>
      <c r="CA147" s="62"/>
      <c r="CB147" s="52"/>
      <c r="CC147" s="53"/>
      <c r="CD147" s="53"/>
      <c r="CE147" s="53"/>
      <c r="CF147" s="53"/>
      <c r="CG147" s="175"/>
      <c r="CH147" s="175"/>
      <c r="CI147" s="62"/>
      <c r="CJ147" s="356" t="s">
        <v>1508</v>
      </c>
      <c r="CK147" s="477" t="str">
        <f>CONCATENATE(" Validar funcionalidad  Zonas ",IF(BN147=1,$BN$4,"")," ",IF(BO147=1,$BO$4,""),"",IF(BP147=1,$BP$4,"")," ",IF(BQ147=1,$BQ$4,"")," ",IF(BR147=1,$BR$5,""), "",IF(BS147=1,$BS$5,"")," en el filtro,  ", IF(BT147=1,$BT$3,"Sin Exportar Excel"),)</f>
        <v xml:space="preserve"> Validar funcionalidad  Zonas  Eliminar Código Sin Valores en el filtro,  Sin Exportar Excel</v>
      </c>
      <c r="CL147" s="362"/>
      <c r="CM147" s="362"/>
    </row>
    <row r="148" spans="2:91" s="188" customFormat="1" ht="15.75" thickBot="1" x14ac:dyDescent="0.3">
      <c r="B148" s="43"/>
      <c r="C148" s="52"/>
      <c r="D148" s="53"/>
      <c r="E148" s="53"/>
      <c r="F148" s="53"/>
      <c r="G148" s="53"/>
      <c r="H148" s="53"/>
      <c r="I148" s="52"/>
      <c r="J148" s="53"/>
      <c r="K148" s="53"/>
      <c r="L148" s="53"/>
      <c r="M148" s="53"/>
      <c r="N148" s="175"/>
      <c r="O148" s="52"/>
      <c r="P148" s="53"/>
      <c r="Q148" s="53"/>
      <c r="R148" s="53"/>
      <c r="S148" s="53"/>
      <c r="T148" s="175"/>
      <c r="U148" s="52"/>
      <c r="V148" s="53"/>
      <c r="W148" s="53"/>
      <c r="X148" s="53"/>
      <c r="Y148" s="53"/>
      <c r="Z148" s="53"/>
      <c r="AA148" s="175"/>
      <c r="AB148" s="52"/>
      <c r="AC148" s="53"/>
      <c r="AD148" s="53"/>
      <c r="AE148" s="53"/>
      <c r="AF148" s="53"/>
      <c r="AG148" s="175"/>
      <c r="AH148" s="52"/>
      <c r="AI148" s="53"/>
      <c r="AJ148" s="53"/>
      <c r="AK148" s="53"/>
      <c r="AL148" s="53"/>
      <c r="AM148" s="175"/>
      <c r="AN148" s="52"/>
      <c r="AO148" s="53"/>
      <c r="AP148" s="53"/>
      <c r="AQ148" s="53"/>
      <c r="AR148" s="53"/>
      <c r="AS148" s="175"/>
      <c r="AT148" s="52"/>
      <c r="AU148" s="53"/>
      <c r="AV148" s="53"/>
      <c r="AW148" s="53"/>
      <c r="AX148" s="53"/>
      <c r="AY148" s="175"/>
      <c r="AZ148" s="52"/>
      <c r="BA148" s="53"/>
      <c r="BB148" s="53"/>
      <c r="BC148" s="53"/>
      <c r="BD148" s="53"/>
      <c r="BE148" s="175"/>
      <c r="BF148" s="175"/>
      <c r="BG148" s="452"/>
      <c r="BH148" s="375"/>
      <c r="BI148" s="375"/>
      <c r="BJ148" s="375"/>
      <c r="BK148" s="375"/>
      <c r="BL148" s="376"/>
      <c r="BM148" s="511"/>
      <c r="BN148" s="452"/>
      <c r="BO148" s="375"/>
      <c r="BP148" s="375"/>
      <c r="BQ148" s="375"/>
      <c r="BR148" s="375"/>
      <c r="BS148" s="376"/>
      <c r="BT148" s="511">
        <v>1</v>
      </c>
      <c r="BU148" s="52"/>
      <c r="BV148" s="53"/>
      <c r="BW148" s="53"/>
      <c r="BX148" s="53"/>
      <c r="BY148" s="53"/>
      <c r="BZ148" s="175"/>
      <c r="CA148" s="62"/>
      <c r="CB148" s="52"/>
      <c r="CC148" s="53"/>
      <c r="CD148" s="53"/>
      <c r="CE148" s="53"/>
      <c r="CF148" s="53"/>
      <c r="CG148" s="175"/>
      <c r="CH148" s="175"/>
      <c r="CI148" s="62"/>
      <c r="CJ148" s="356" t="s">
        <v>1509</v>
      </c>
      <c r="CK148" s="477" t="str">
        <f>CONCATENATE(" Validar funcionalidad  Zonas ",IF(BN148=1,$BN$4,""),"",IF(BO148=1,$BO$4,""),"",IF(BP148=1,$BP$4,""),"",IF(BQ148=1,$BQ$4,"")," ",IF(BR148=1,$BR$5,""), "",IF(BS148=1,$BS$5,""),"", IF(BT148=1,$BT$3,"Sin Exportar Excel"),)</f>
        <v xml:space="preserve"> Validar funcionalidad  Zonas  Exportar Excel </v>
      </c>
      <c r="CL148" s="362"/>
      <c r="CM148" s="362" t="s">
        <v>839</v>
      </c>
    </row>
    <row r="149" spans="2:91" s="188" customFormat="1" ht="15.75" thickTop="1" x14ac:dyDescent="0.25">
      <c r="B149" s="43"/>
      <c r="C149" s="520"/>
      <c r="D149" s="530"/>
      <c r="E149" s="530"/>
      <c r="F149" s="530"/>
      <c r="G149" s="530"/>
      <c r="H149" s="530"/>
      <c r="I149" s="520"/>
      <c r="J149" s="530"/>
      <c r="K149" s="530"/>
      <c r="L149" s="530"/>
      <c r="M149" s="530"/>
      <c r="N149" s="531"/>
      <c r="O149" s="520"/>
      <c r="P149" s="530"/>
      <c r="Q149" s="530"/>
      <c r="R149" s="530"/>
      <c r="S149" s="530"/>
      <c r="T149" s="531"/>
      <c r="U149" s="520"/>
      <c r="V149" s="530"/>
      <c r="W149" s="530"/>
      <c r="X149" s="530"/>
      <c r="Y149" s="530"/>
      <c r="Z149" s="530"/>
      <c r="AA149" s="531"/>
      <c r="AB149" s="520"/>
      <c r="AC149" s="530"/>
      <c r="AD149" s="530"/>
      <c r="AE149" s="530"/>
      <c r="AF149" s="530"/>
      <c r="AG149" s="531"/>
      <c r="AH149" s="520"/>
      <c r="AI149" s="530"/>
      <c r="AJ149" s="530"/>
      <c r="AK149" s="530"/>
      <c r="AL149" s="530"/>
      <c r="AM149" s="531"/>
      <c r="AN149" s="520"/>
      <c r="AO149" s="530"/>
      <c r="AP149" s="530"/>
      <c r="AQ149" s="530"/>
      <c r="AR149" s="530"/>
      <c r="AS149" s="531"/>
      <c r="AT149" s="520"/>
      <c r="AU149" s="530"/>
      <c r="AV149" s="530"/>
      <c r="AW149" s="530"/>
      <c r="AX149" s="530"/>
      <c r="AY149" s="531"/>
      <c r="AZ149" s="520"/>
      <c r="BA149" s="530"/>
      <c r="BB149" s="530"/>
      <c r="BC149" s="530"/>
      <c r="BD149" s="530"/>
      <c r="BE149" s="531"/>
      <c r="BF149" s="531"/>
      <c r="BG149" s="453"/>
      <c r="BH149" s="454"/>
      <c r="BI149" s="454"/>
      <c r="BJ149" s="454"/>
      <c r="BK149" s="454"/>
      <c r="BL149" s="185"/>
      <c r="BM149" s="455"/>
      <c r="BN149" s="453">
        <v>1</v>
      </c>
      <c r="BO149" s="454"/>
      <c r="BP149" s="454"/>
      <c r="BQ149" s="454">
        <v>1</v>
      </c>
      <c r="BR149" s="454">
        <v>1</v>
      </c>
      <c r="BS149" s="185"/>
      <c r="BT149" s="455"/>
      <c r="BU149" s="520"/>
      <c r="BV149" s="530"/>
      <c r="BW149" s="530"/>
      <c r="BX149" s="530"/>
      <c r="BY149" s="530"/>
      <c r="BZ149" s="531"/>
      <c r="CA149" s="532"/>
      <c r="CB149" s="520"/>
      <c r="CC149" s="530"/>
      <c r="CD149" s="530"/>
      <c r="CE149" s="530"/>
      <c r="CF149" s="530"/>
      <c r="CG149" s="531"/>
      <c r="CH149" s="531"/>
      <c r="CI149" s="532"/>
      <c r="CJ149" s="356" t="s">
        <v>934</v>
      </c>
      <c r="CK149" s="356"/>
    </row>
    <row r="150" spans="2:91" s="188" customFormat="1" x14ac:dyDescent="0.25">
      <c r="B150" s="43"/>
      <c r="C150" s="460"/>
      <c r="D150" s="427"/>
      <c r="E150" s="427"/>
      <c r="F150" s="427"/>
      <c r="G150" s="427"/>
      <c r="H150" s="427"/>
      <c r="I150" s="460"/>
      <c r="J150" s="427"/>
      <c r="K150" s="427"/>
      <c r="L150" s="427"/>
      <c r="M150" s="427"/>
      <c r="N150" s="528"/>
      <c r="O150" s="460"/>
      <c r="P150" s="427"/>
      <c r="Q150" s="427"/>
      <c r="R150" s="427"/>
      <c r="S150" s="427"/>
      <c r="T150" s="528"/>
      <c r="U150" s="460"/>
      <c r="V150" s="427"/>
      <c r="W150" s="427"/>
      <c r="X150" s="427"/>
      <c r="Y150" s="427"/>
      <c r="Z150" s="427"/>
      <c r="AA150" s="528"/>
      <c r="AB150" s="460"/>
      <c r="AC150" s="427"/>
      <c r="AD150" s="427"/>
      <c r="AE150" s="427"/>
      <c r="AF150" s="427"/>
      <c r="AG150" s="528"/>
      <c r="AH150" s="460"/>
      <c r="AI150" s="427"/>
      <c r="AJ150" s="427"/>
      <c r="AK150" s="427"/>
      <c r="AL150" s="427"/>
      <c r="AM150" s="528"/>
      <c r="AN150" s="460"/>
      <c r="AO150" s="427"/>
      <c r="AP150" s="427"/>
      <c r="AQ150" s="427"/>
      <c r="AR150" s="427"/>
      <c r="AS150" s="528"/>
      <c r="AT150" s="460"/>
      <c r="AU150" s="427"/>
      <c r="AV150" s="427"/>
      <c r="AW150" s="427"/>
      <c r="AX150" s="427"/>
      <c r="AY150" s="528"/>
      <c r="AZ150" s="460"/>
      <c r="BA150" s="427"/>
      <c r="BB150" s="427"/>
      <c r="BC150" s="427"/>
      <c r="BD150" s="427"/>
      <c r="BE150" s="528"/>
      <c r="BF150" s="528"/>
      <c r="BG150" s="184"/>
      <c r="BH150" s="75"/>
      <c r="BI150" s="75"/>
      <c r="BJ150" s="75"/>
      <c r="BK150" s="75"/>
      <c r="BL150" s="73"/>
      <c r="BM150" s="394"/>
      <c r="BN150" s="184">
        <v>1</v>
      </c>
      <c r="BO150" s="75"/>
      <c r="BP150" s="75"/>
      <c r="BQ150" s="75">
        <v>1</v>
      </c>
      <c r="BR150" s="75"/>
      <c r="BS150" s="73">
        <v>1</v>
      </c>
      <c r="BT150" s="394"/>
      <c r="BU150" s="460"/>
      <c r="BV150" s="427"/>
      <c r="BW150" s="427"/>
      <c r="BX150" s="427"/>
      <c r="BY150" s="427"/>
      <c r="BZ150" s="528"/>
      <c r="CA150" s="529"/>
      <c r="CB150" s="460"/>
      <c r="CC150" s="427"/>
      <c r="CD150" s="427"/>
      <c r="CE150" s="427"/>
      <c r="CF150" s="427"/>
      <c r="CG150" s="528"/>
      <c r="CH150" s="528"/>
      <c r="CI150" s="529"/>
      <c r="CJ150" s="356" t="s">
        <v>1510</v>
      </c>
      <c r="CK150" s="356"/>
    </row>
    <row r="151" spans="2:91" s="188" customFormat="1" x14ac:dyDescent="0.25">
      <c r="B151" s="43"/>
      <c r="C151" s="51"/>
      <c r="D151" s="190"/>
      <c r="E151" s="190"/>
      <c r="F151" s="190"/>
      <c r="G151" s="190"/>
      <c r="H151" s="190"/>
      <c r="I151" s="51"/>
      <c r="J151" s="190"/>
      <c r="K151" s="190"/>
      <c r="L151" s="190"/>
      <c r="M151" s="190"/>
      <c r="N151" s="171"/>
      <c r="O151" s="51"/>
      <c r="P151" s="190"/>
      <c r="Q151" s="190"/>
      <c r="R151" s="190"/>
      <c r="S151" s="190"/>
      <c r="T151" s="171"/>
      <c r="U151" s="51"/>
      <c r="V151" s="190"/>
      <c r="W151" s="190"/>
      <c r="X151" s="190"/>
      <c r="Y151" s="190"/>
      <c r="Z151" s="190"/>
      <c r="AA151" s="171"/>
      <c r="AB151" s="51"/>
      <c r="AC151" s="190"/>
      <c r="AD151" s="190"/>
      <c r="AE151" s="190"/>
      <c r="AF151" s="190"/>
      <c r="AG151" s="171"/>
      <c r="AH151" s="51"/>
      <c r="AI151" s="190"/>
      <c r="AJ151" s="190"/>
      <c r="AK151" s="190"/>
      <c r="AL151" s="190"/>
      <c r="AM151" s="171"/>
      <c r="AN151" s="51"/>
      <c r="AO151" s="190"/>
      <c r="AP151" s="190"/>
      <c r="AQ151" s="190"/>
      <c r="AR151" s="190"/>
      <c r="AS151" s="171"/>
      <c r="AT151" s="51"/>
      <c r="AU151" s="190"/>
      <c r="AV151" s="190"/>
      <c r="AW151" s="190"/>
      <c r="AX151" s="190"/>
      <c r="AY151" s="171"/>
      <c r="AZ151" s="51"/>
      <c r="BA151" s="190"/>
      <c r="BB151" s="190"/>
      <c r="BC151" s="190"/>
      <c r="BD151" s="190"/>
      <c r="BE151" s="171"/>
      <c r="BF151" s="171"/>
      <c r="BG151" s="63"/>
      <c r="BH151" s="44"/>
      <c r="BI151" s="44"/>
      <c r="BJ151" s="44"/>
      <c r="BK151" s="44"/>
      <c r="BL151" s="191"/>
      <c r="BM151" s="395"/>
      <c r="BN151" s="63"/>
      <c r="BO151" s="44">
        <v>1</v>
      </c>
      <c r="BP151" s="44"/>
      <c r="BQ151" s="44"/>
      <c r="BR151" s="44">
        <v>1</v>
      </c>
      <c r="BS151" s="191"/>
      <c r="BT151" s="395"/>
      <c r="BU151" s="51"/>
      <c r="BV151" s="190"/>
      <c r="BW151" s="190"/>
      <c r="BX151" s="190"/>
      <c r="BY151" s="190"/>
      <c r="BZ151" s="171"/>
      <c r="CA151" s="60"/>
      <c r="CB151" s="51"/>
      <c r="CC151" s="190"/>
      <c r="CD151" s="190"/>
      <c r="CE151" s="190"/>
      <c r="CF151" s="190"/>
      <c r="CG151" s="171"/>
      <c r="CH151" s="171"/>
      <c r="CI151" s="60"/>
      <c r="CJ151" s="356" t="s">
        <v>935</v>
      </c>
      <c r="CK151" s="356"/>
      <c r="CL151" s="362"/>
      <c r="CM151" s="362" t="s">
        <v>894</v>
      </c>
    </row>
    <row r="152" spans="2:91" s="188" customFormat="1" ht="15.75" thickBot="1" x14ac:dyDescent="0.3">
      <c r="B152" s="43"/>
      <c r="C152" s="465"/>
      <c r="D152" s="466"/>
      <c r="E152" s="466"/>
      <c r="F152" s="466"/>
      <c r="G152" s="466"/>
      <c r="H152" s="466"/>
      <c r="I152" s="465"/>
      <c r="J152" s="466"/>
      <c r="K152" s="466"/>
      <c r="L152" s="466"/>
      <c r="M152" s="466"/>
      <c r="N152" s="483"/>
      <c r="O152" s="465"/>
      <c r="P152" s="466"/>
      <c r="Q152" s="466"/>
      <c r="R152" s="466"/>
      <c r="S152" s="466"/>
      <c r="T152" s="483"/>
      <c r="U152" s="465"/>
      <c r="V152" s="466"/>
      <c r="W152" s="466"/>
      <c r="X152" s="466"/>
      <c r="Y152" s="466"/>
      <c r="Z152" s="466"/>
      <c r="AA152" s="483"/>
      <c r="AB152" s="465"/>
      <c r="AC152" s="466"/>
      <c r="AD152" s="466"/>
      <c r="AE152" s="466"/>
      <c r="AF152" s="466"/>
      <c r="AG152" s="483"/>
      <c r="AH152" s="465"/>
      <c r="AI152" s="466"/>
      <c r="AJ152" s="466"/>
      <c r="AK152" s="466"/>
      <c r="AL152" s="466"/>
      <c r="AM152" s="483"/>
      <c r="AN152" s="465"/>
      <c r="AO152" s="466"/>
      <c r="AP152" s="466"/>
      <c r="AQ152" s="466"/>
      <c r="AR152" s="466"/>
      <c r="AS152" s="483"/>
      <c r="AT152" s="465"/>
      <c r="AU152" s="466"/>
      <c r="AV152" s="466"/>
      <c r="AW152" s="466"/>
      <c r="AX152" s="466"/>
      <c r="AY152" s="483"/>
      <c r="AZ152" s="465"/>
      <c r="BA152" s="466"/>
      <c r="BB152" s="466"/>
      <c r="BC152" s="466"/>
      <c r="BD152" s="466"/>
      <c r="BE152" s="483"/>
      <c r="BF152" s="483"/>
      <c r="BG152" s="465"/>
      <c r="BH152" s="422"/>
      <c r="BI152" s="420"/>
      <c r="BJ152" s="420"/>
      <c r="BK152" s="512"/>
      <c r="BL152" s="512"/>
      <c r="BM152" s="464"/>
      <c r="BN152" s="465"/>
      <c r="BO152" s="422"/>
      <c r="BP152" s="420">
        <v>1</v>
      </c>
      <c r="BQ152" s="420"/>
      <c r="BR152" s="512">
        <v>1</v>
      </c>
      <c r="BS152" s="512"/>
      <c r="BT152" s="464"/>
      <c r="BU152" s="465"/>
      <c r="BV152" s="466"/>
      <c r="BW152" s="466"/>
      <c r="BX152" s="466"/>
      <c r="BY152" s="466"/>
      <c r="BZ152" s="483"/>
      <c r="CA152" s="533"/>
      <c r="CB152" s="465"/>
      <c r="CC152" s="466"/>
      <c r="CD152" s="466"/>
      <c r="CE152" s="466"/>
      <c r="CF152" s="466"/>
      <c r="CG152" s="483"/>
      <c r="CH152" s="483"/>
      <c r="CI152" s="533"/>
      <c r="CJ152" s="356" t="s">
        <v>936</v>
      </c>
      <c r="CK152" s="356"/>
      <c r="CL152" s="362"/>
      <c r="CM152" s="362" t="s">
        <v>895</v>
      </c>
    </row>
    <row r="153" spans="2:91" s="188" customFormat="1" ht="15.75" thickTop="1" x14ac:dyDescent="0.25">
      <c r="B153" s="43"/>
      <c r="C153" s="517"/>
      <c r="D153" s="75"/>
      <c r="E153" s="75"/>
      <c r="F153" s="75"/>
      <c r="G153" s="75"/>
      <c r="H153" s="75"/>
      <c r="I153" s="517"/>
      <c r="J153" s="75"/>
      <c r="K153" s="75"/>
      <c r="L153" s="75"/>
      <c r="M153" s="75"/>
      <c r="N153" s="430"/>
      <c r="O153" s="517"/>
      <c r="P153" s="75"/>
      <c r="Q153" s="75"/>
      <c r="R153" s="75"/>
      <c r="S153" s="75"/>
      <c r="T153" s="430"/>
      <c r="U153" s="517"/>
      <c r="V153" s="75"/>
      <c r="W153" s="75"/>
      <c r="X153" s="75"/>
      <c r="Y153" s="75"/>
      <c r="Z153" s="75"/>
      <c r="AA153" s="430"/>
      <c r="AB153" s="517"/>
      <c r="AC153" s="75"/>
      <c r="AD153" s="75"/>
      <c r="AE153" s="75"/>
      <c r="AF153" s="75"/>
      <c r="AG153" s="430"/>
      <c r="AH153" s="517"/>
      <c r="AI153" s="75"/>
      <c r="AJ153" s="75"/>
      <c r="AK153" s="75"/>
      <c r="AL153" s="75"/>
      <c r="AM153" s="430"/>
      <c r="AN153" s="517"/>
      <c r="AO153" s="75"/>
      <c r="AP153" s="75"/>
      <c r="AQ153" s="75"/>
      <c r="AR153" s="75"/>
      <c r="AS153" s="430"/>
      <c r="AT153" s="517"/>
      <c r="AU153" s="75"/>
      <c r="AV153" s="75"/>
      <c r="AW153" s="75"/>
      <c r="AX153" s="75"/>
      <c r="AY153" s="430"/>
      <c r="AZ153" s="517"/>
      <c r="BA153" s="75"/>
      <c r="BB153" s="75"/>
      <c r="BC153" s="75"/>
      <c r="BD153" s="75"/>
      <c r="BE153" s="430"/>
      <c r="BF153" s="430"/>
      <c r="BG153" s="517"/>
      <c r="BH153" s="75"/>
      <c r="BI153" s="75"/>
      <c r="BJ153" s="75"/>
      <c r="BK153" s="75"/>
      <c r="BL153" s="75"/>
      <c r="BM153" s="430"/>
      <c r="BN153" s="517"/>
      <c r="BO153" s="75"/>
      <c r="BP153" s="75"/>
      <c r="BQ153" s="75"/>
      <c r="BR153" s="75"/>
      <c r="BS153" s="75"/>
      <c r="BT153" s="430"/>
      <c r="BU153" s="184">
        <v>1</v>
      </c>
      <c r="BV153" s="75"/>
      <c r="BW153" s="578"/>
      <c r="BX153" s="75">
        <v>1</v>
      </c>
      <c r="BY153" s="73"/>
      <c r="BZ153" s="430"/>
      <c r="CA153" s="479">
        <v>1</v>
      </c>
      <c r="CB153" s="184"/>
      <c r="CC153" s="75"/>
      <c r="CD153" s="578"/>
      <c r="CE153" s="75"/>
      <c r="CF153" s="73"/>
      <c r="CG153" s="173"/>
      <c r="CH153" s="430"/>
      <c r="CI153" s="479"/>
      <c r="CJ153" s="356" t="s">
        <v>1511</v>
      </c>
      <c r="CK153" s="477" t="str">
        <f>CONCATENATE(" Validar funcionalidad  Zonas ",IF(BU153=1,$BU$4,"")," ",IF(BV153=1,$BV$4,""),"",IF(BW153=1,$BX$4,""),"",IF(BX153=1,$BX$5,"")," ",IF(BY153=1,$BY$5,""), "",IF(BZ153=1,$BZ$3,""),", una vez confirmado ", IF(CA153=1,$CA$3,"Sin Exportar Excel"),)</f>
        <v xml:space="preserve"> Validar funcionalidad  Zonas Agregar Con Valores , una vez confirmado Exportar Excel </v>
      </c>
      <c r="CL153" s="357"/>
      <c r="CM153" s="357"/>
    </row>
    <row r="154" spans="2:91" s="188" customFormat="1" x14ac:dyDescent="0.25">
      <c r="B154" s="43"/>
      <c r="C154" s="61"/>
      <c r="D154" s="44"/>
      <c r="E154" s="44"/>
      <c r="F154" s="44"/>
      <c r="G154" s="44"/>
      <c r="H154" s="44"/>
      <c r="I154" s="61"/>
      <c r="J154" s="44"/>
      <c r="K154" s="44"/>
      <c r="L154" s="44"/>
      <c r="M154" s="44"/>
      <c r="N154" s="170"/>
      <c r="O154" s="61"/>
      <c r="P154" s="44"/>
      <c r="Q154" s="44"/>
      <c r="R154" s="44"/>
      <c r="S154" s="44"/>
      <c r="T154" s="170"/>
      <c r="U154" s="61"/>
      <c r="V154" s="44"/>
      <c r="W154" s="44"/>
      <c r="X154" s="44"/>
      <c r="Y154" s="44"/>
      <c r="Z154" s="44"/>
      <c r="AA154" s="170"/>
      <c r="AB154" s="61"/>
      <c r="AC154" s="44"/>
      <c r="AD154" s="44"/>
      <c r="AE154" s="44"/>
      <c r="AF154" s="44"/>
      <c r="AG154" s="170"/>
      <c r="AH154" s="61"/>
      <c r="AI154" s="44"/>
      <c r="AJ154" s="44"/>
      <c r="AK154" s="44"/>
      <c r="AL154" s="44"/>
      <c r="AM154" s="170"/>
      <c r="AN154" s="61"/>
      <c r="AO154" s="44"/>
      <c r="AP154" s="44"/>
      <c r="AQ154" s="44"/>
      <c r="AR154" s="44"/>
      <c r="AS154" s="170"/>
      <c r="AT154" s="61"/>
      <c r="AU154" s="44"/>
      <c r="AV154" s="44"/>
      <c r="AW154" s="44"/>
      <c r="AX154" s="44"/>
      <c r="AY154" s="170"/>
      <c r="AZ154" s="61"/>
      <c r="BA154" s="44"/>
      <c r="BB154" s="44"/>
      <c r="BC154" s="44"/>
      <c r="BD154" s="44"/>
      <c r="BE154" s="170"/>
      <c r="BF154" s="170"/>
      <c r="BG154" s="61"/>
      <c r="BH154" s="44"/>
      <c r="BI154" s="44"/>
      <c r="BJ154" s="44"/>
      <c r="BK154" s="44"/>
      <c r="BL154" s="44"/>
      <c r="BM154" s="170"/>
      <c r="BN154" s="61"/>
      <c r="BO154" s="44"/>
      <c r="BP154" s="44"/>
      <c r="BQ154" s="44"/>
      <c r="BR154" s="44"/>
      <c r="BS154" s="44"/>
      <c r="BT154" s="170"/>
      <c r="BU154" s="63">
        <v>1</v>
      </c>
      <c r="BV154" s="44"/>
      <c r="BW154" s="179"/>
      <c r="BX154" s="44">
        <v>1</v>
      </c>
      <c r="BY154" s="191"/>
      <c r="BZ154" s="170"/>
      <c r="CA154" s="395"/>
      <c r="CB154" s="63"/>
      <c r="CC154" s="44"/>
      <c r="CD154" s="179"/>
      <c r="CE154" s="44"/>
      <c r="CF154" s="191"/>
      <c r="CG154" s="174"/>
      <c r="CH154" s="170"/>
      <c r="CI154" s="395"/>
      <c r="CJ154" s="356" t="s">
        <v>1512</v>
      </c>
      <c r="CK154" s="477" t="str">
        <f>CONCATENATE(" Validar funcionalidad  Zonas ",IF(BN154=1,$BN$4,"")," ",IF(BO154=1,$BO$4,""),"",IF(BP154=1,$BP$4,"")," ",IF(BQ154=1,$BQ$4,"")," ",IF(BR154=1,$BR$5,""), "",IF(BS154=1,$BS$5,"")," ", IF(BT154=1,$BT$3,"Sin Exportar Excel"),)</f>
        <v xml:space="preserve"> Validar funcionalidad  Zonas     Sin Exportar Excel</v>
      </c>
      <c r="CL154" s="357"/>
      <c r="CM154" s="357"/>
    </row>
    <row r="155" spans="2:91" s="188" customFormat="1" x14ac:dyDescent="0.25">
      <c r="B155" s="43"/>
      <c r="C155" s="61"/>
      <c r="D155" s="44"/>
      <c r="E155" s="44"/>
      <c r="F155" s="44"/>
      <c r="G155" s="44"/>
      <c r="H155" s="44"/>
      <c r="I155" s="61"/>
      <c r="J155" s="44"/>
      <c r="K155" s="44"/>
      <c r="L155" s="44"/>
      <c r="M155" s="44"/>
      <c r="N155" s="170"/>
      <c r="O155" s="61"/>
      <c r="P155" s="44"/>
      <c r="Q155" s="44"/>
      <c r="R155" s="44"/>
      <c r="S155" s="44"/>
      <c r="T155" s="170"/>
      <c r="U155" s="61"/>
      <c r="V155" s="44"/>
      <c r="W155" s="44"/>
      <c r="X155" s="44"/>
      <c r="Y155" s="44"/>
      <c r="Z155" s="44"/>
      <c r="AA155" s="170"/>
      <c r="AB155" s="61"/>
      <c r="AC155" s="44"/>
      <c r="AD155" s="44"/>
      <c r="AE155" s="44"/>
      <c r="AF155" s="44"/>
      <c r="AG155" s="170"/>
      <c r="AH155" s="61"/>
      <c r="AI155" s="44"/>
      <c r="AJ155" s="44"/>
      <c r="AK155" s="44"/>
      <c r="AL155" s="44"/>
      <c r="AM155" s="170"/>
      <c r="AN155" s="61"/>
      <c r="AO155" s="44"/>
      <c r="AP155" s="44"/>
      <c r="AQ155" s="44"/>
      <c r="AR155" s="44"/>
      <c r="AS155" s="170"/>
      <c r="AT155" s="61"/>
      <c r="AU155" s="44"/>
      <c r="AV155" s="44"/>
      <c r="AW155" s="44"/>
      <c r="AX155" s="44"/>
      <c r="AY155" s="170"/>
      <c r="AZ155" s="61"/>
      <c r="BA155" s="44"/>
      <c r="BB155" s="44"/>
      <c r="BC155" s="44"/>
      <c r="BD155" s="44"/>
      <c r="BE155" s="170"/>
      <c r="BF155" s="170"/>
      <c r="BG155" s="61"/>
      <c r="BH155" s="44"/>
      <c r="BI155" s="44"/>
      <c r="BJ155" s="44"/>
      <c r="BK155" s="44"/>
      <c r="BL155" s="44"/>
      <c r="BM155" s="170"/>
      <c r="BN155" s="61"/>
      <c r="BO155" s="44"/>
      <c r="BP155" s="44"/>
      <c r="BQ155" s="44"/>
      <c r="BR155" s="44"/>
      <c r="BS155" s="44"/>
      <c r="BT155" s="170"/>
      <c r="BU155" s="63"/>
      <c r="BV155" s="44">
        <v>1</v>
      </c>
      <c r="BW155" s="179"/>
      <c r="BX155" s="44">
        <v>1</v>
      </c>
      <c r="BY155" s="191"/>
      <c r="BZ155" s="170"/>
      <c r="CA155" s="395">
        <v>1</v>
      </c>
      <c r="CB155" s="63"/>
      <c r="CC155" s="44"/>
      <c r="CD155" s="179"/>
      <c r="CE155" s="44"/>
      <c r="CF155" s="191"/>
      <c r="CG155" s="174"/>
      <c r="CH155" s="170"/>
      <c r="CI155" s="395"/>
      <c r="CJ155" s="356" t="s">
        <v>1513</v>
      </c>
      <c r="CK155" s="477" t="str">
        <f>CONCATENATE(" Validar funcionalidad  Zonas ",IF(BN155=1,$BN$4,"")," ",IF(BO155=1,$BO$4,"")," ",IF(BP155=1,$BP$4,""),"",IF(BR155=1,$BR$5,""), "",IF(BS155=1,$BS$5,"")," en el filtro, una vez confirmado ", IF(BT155=1,$BT$3,"Sin Exportar Excel"),)</f>
        <v xml:space="preserve"> Validar funcionalidad  Zonas    en el filtro, una vez confirmado Sin Exportar Excel</v>
      </c>
      <c r="CL155" s="357"/>
      <c r="CM155" s="357"/>
    </row>
    <row r="156" spans="2:91" s="188" customFormat="1" x14ac:dyDescent="0.25">
      <c r="B156" s="43"/>
      <c r="C156" s="61"/>
      <c r="D156" s="44"/>
      <c r="E156" s="44"/>
      <c r="F156" s="44"/>
      <c r="G156" s="44"/>
      <c r="H156" s="44"/>
      <c r="I156" s="61"/>
      <c r="J156" s="44"/>
      <c r="K156" s="44"/>
      <c r="L156" s="44"/>
      <c r="M156" s="44"/>
      <c r="N156" s="170"/>
      <c r="O156" s="61"/>
      <c r="P156" s="44"/>
      <c r="Q156" s="44"/>
      <c r="R156" s="44"/>
      <c r="S156" s="44"/>
      <c r="T156" s="170"/>
      <c r="U156" s="61"/>
      <c r="V156" s="44"/>
      <c r="W156" s="44"/>
      <c r="X156" s="44"/>
      <c r="Y156" s="44"/>
      <c r="Z156" s="44"/>
      <c r="AA156" s="170"/>
      <c r="AB156" s="61"/>
      <c r="AC156" s="44"/>
      <c r="AD156" s="44"/>
      <c r="AE156" s="44"/>
      <c r="AF156" s="44"/>
      <c r="AG156" s="170"/>
      <c r="AH156" s="61"/>
      <c r="AI156" s="44"/>
      <c r="AJ156" s="44"/>
      <c r="AK156" s="44"/>
      <c r="AL156" s="44"/>
      <c r="AM156" s="170"/>
      <c r="AN156" s="61"/>
      <c r="AO156" s="44"/>
      <c r="AP156" s="44"/>
      <c r="AQ156" s="44"/>
      <c r="AR156" s="44"/>
      <c r="AS156" s="170"/>
      <c r="AT156" s="61"/>
      <c r="AU156" s="44"/>
      <c r="AV156" s="44"/>
      <c r="AW156" s="44"/>
      <c r="AX156" s="44"/>
      <c r="AY156" s="170"/>
      <c r="AZ156" s="61"/>
      <c r="BA156" s="44"/>
      <c r="BB156" s="44"/>
      <c r="BC156" s="44"/>
      <c r="BD156" s="44"/>
      <c r="BE156" s="170"/>
      <c r="BF156" s="170"/>
      <c r="BG156" s="61"/>
      <c r="BH156" s="44"/>
      <c r="BI156" s="44"/>
      <c r="BJ156" s="44"/>
      <c r="BK156" s="44"/>
      <c r="BL156" s="44"/>
      <c r="BM156" s="170"/>
      <c r="BN156" s="61"/>
      <c r="BO156" s="44"/>
      <c r="BP156" s="44"/>
      <c r="BQ156" s="44"/>
      <c r="BR156" s="44"/>
      <c r="BS156" s="44"/>
      <c r="BT156" s="170"/>
      <c r="BU156" s="63"/>
      <c r="BV156" s="44">
        <v>1</v>
      </c>
      <c r="BW156" s="179"/>
      <c r="BX156" s="44">
        <v>1</v>
      </c>
      <c r="BY156" s="191"/>
      <c r="BZ156" s="170"/>
      <c r="CA156" s="395"/>
      <c r="CB156" s="63"/>
      <c r="CC156" s="44"/>
      <c r="CD156" s="179"/>
      <c r="CE156" s="44"/>
      <c r="CF156" s="191"/>
      <c r="CG156" s="174"/>
      <c r="CH156" s="170"/>
      <c r="CI156" s="395"/>
      <c r="CJ156" s="356" t="s">
        <v>1514</v>
      </c>
      <c r="CK156" s="477" t="str">
        <f>CONCATENATE(" Validar funcionalidad  Zonas ",IF(BN156=1,$BN$4,"")," ",IF(BO156=1,$BO$4,""),"",IF(BP156=1,$BP$4,"")," ",IF(BR156=1,$BR$5,""), "",IF(BS156=1,$BS$5,"")," en el filtro,  ", IF(BT156=1,$BT$3,"Sin Exportar Excel"),)</f>
        <v xml:space="preserve"> Validar funcionalidad  Zonas    en el filtro,  Sin Exportar Excel</v>
      </c>
      <c r="CL156" s="357"/>
      <c r="CM156" s="357"/>
    </row>
    <row r="157" spans="2:91" s="188" customFormat="1" x14ac:dyDescent="0.25">
      <c r="B157" s="43"/>
      <c r="C157" s="61"/>
      <c r="D157" s="44"/>
      <c r="E157" s="44"/>
      <c r="F157" s="44"/>
      <c r="G157" s="44"/>
      <c r="H157" s="44"/>
      <c r="I157" s="61"/>
      <c r="J157" s="44"/>
      <c r="K157" s="44"/>
      <c r="L157" s="44"/>
      <c r="M157" s="44"/>
      <c r="N157" s="170"/>
      <c r="O157" s="61"/>
      <c r="P157" s="44"/>
      <c r="Q157" s="44"/>
      <c r="R157" s="44"/>
      <c r="S157" s="44"/>
      <c r="T157" s="170"/>
      <c r="U157" s="61"/>
      <c r="V157" s="44"/>
      <c r="W157" s="44"/>
      <c r="X157" s="44"/>
      <c r="Y157" s="44"/>
      <c r="Z157" s="44"/>
      <c r="AA157" s="170"/>
      <c r="AB157" s="61"/>
      <c r="AC157" s="44"/>
      <c r="AD157" s="44"/>
      <c r="AE157" s="44"/>
      <c r="AF157" s="44"/>
      <c r="AG157" s="170"/>
      <c r="AH157" s="61"/>
      <c r="AI157" s="44"/>
      <c r="AJ157" s="44"/>
      <c r="AK157" s="44"/>
      <c r="AL157" s="44"/>
      <c r="AM157" s="170"/>
      <c r="AN157" s="61"/>
      <c r="AO157" s="44"/>
      <c r="AP157" s="44"/>
      <c r="AQ157" s="44"/>
      <c r="AR157" s="44"/>
      <c r="AS157" s="170"/>
      <c r="AT157" s="61"/>
      <c r="AU157" s="44"/>
      <c r="AV157" s="44"/>
      <c r="AW157" s="44"/>
      <c r="AX157" s="44"/>
      <c r="AY157" s="170"/>
      <c r="AZ157" s="61"/>
      <c r="BA157" s="44"/>
      <c r="BB157" s="44"/>
      <c r="BC157" s="44"/>
      <c r="BD157" s="44"/>
      <c r="BE157" s="170"/>
      <c r="BF157" s="170"/>
      <c r="BG157" s="61"/>
      <c r="BH157" s="44"/>
      <c r="BI157" s="44"/>
      <c r="BJ157" s="44"/>
      <c r="BK157" s="44"/>
      <c r="BL157" s="44"/>
      <c r="BM157" s="170"/>
      <c r="BN157" s="61"/>
      <c r="BO157" s="44"/>
      <c r="BP157" s="44"/>
      <c r="BQ157" s="44"/>
      <c r="BR157" s="44"/>
      <c r="BS157" s="44"/>
      <c r="BT157" s="170"/>
      <c r="BU157" s="63"/>
      <c r="BV157" s="44">
        <v>1</v>
      </c>
      <c r="BW157" s="179"/>
      <c r="BX157" s="44"/>
      <c r="BY157" s="191">
        <v>1</v>
      </c>
      <c r="BZ157" s="170"/>
      <c r="CA157" s="395"/>
      <c r="CB157" s="63"/>
      <c r="CC157" s="44"/>
      <c r="CD157" s="179"/>
      <c r="CE157" s="44"/>
      <c r="CF157" s="191"/>
      <c r="CG157" s="174"/>
      <c r="CH157" s="170"/>
      <c r="CI157" s="395"/>
      <c r="CJ157" s="356" t="s">
        <v>1515</v>
      </c>
      <c r="CK157" s="477" t="str">
        <f>CONCATENATE(" Validar funcionalidad  Zonas ",IF(BN157=1,$BN$4,"")," ",IF(BO157=1,$BO$4,""),"",IF(BP157=1,$BP$4,"")," ",IF(BR157=1,$BR$5,""), "",IF(BS157=1,$BS$5,"")," en el filtro,  ", IF(BT157=1,$BT$3,"Sin Exportar Excel"),)</f>
        <v xml:space="preserve"> Validar funcionalidad  Zonas    en el filtro,  Sin Exportar Excel</v>
      </c>
      <c r="CL157" s="357"/>
      <c r="CM157" s="357"/>
    </row>
    <row r="158" spans="2:91" s="188" customFormat="1" x14ac:dyDescent="0.25">
      <c r="B158" s="43"/>
      <c r="C158" s="61"/>
      <c r="D158" s="44"/>
      <c r="E158" s="44"/>
      <c r="F158" s="44"/>
      <c r="G158" s="44"/>
      <c r="H158" s="44"/>
      <c r="I158" s="61"/>
      <c r="J158" s="44"/>
      <c r="K158" s="44"/>
      <c r="L158" s="44"/>
      <c r="M158" s="44"/>
      <c r="N158" s="170"/>
      <c r="O158" s="61"/>
      <c r="P158" s="44"/>
      <c r="Q158" s="44"/>
      <c r="R158" s="44"/>
      <c r="S158" s="44"/>
      <c r="T158" s="170"/>
      <c r="U158" s="61"/>
      <c r="V158" s="44"/>
      <c r="W158" s="44"/>
      <c r="X158" s="44"/>
      <c r="Y158" s="44"/>
      <c r="Z158" s="44"/>
      <c r="AA158" s="170"/>
      <c r="AB158" s="61"/>
      <c r="AC158" s="44"/>
      <c r="AD158" s="44"/>
      <c r="AE158" s="44"/>
      <c r="AF158" s="44"/>
      <c r="AG158" s="170"/>
      <c r="AH158" s="61"/>
      <c r="AI158" s="44"/>
      <c r="AJ158" s="44"/>
      <c r="AK158" s="44"/>
      <c r="AL158" s="44"/>
      <c r="AM158" s="170"/>
      <c r="AN158" s="61"/>
      <c r="AO158" s="44"/>
      <c r="AP158" s="44"/>
      <c r="AQ158" s="44"/>
      <c r="AR158" s="44"/>
      <c r="AS158" s="170"/>
      <c r="AT158" s="61"/>
      <c r="AU158" s="44"/>
      <c r="AV158" s="44"/>
      <c r="AW158" s="44"/>
      <c r="AX158" s="44"/>
      <c r="AY158" s="170"/>
      <c r="AZ158" s="61"/>
      <c r="BA158" s="44"/>
      <c r="BB158" s="44"/>
      <c r="BC158" s="44"/>
      <c r="BD158" s="44"/>
      <c r="BE158" s="170"/>
      <c r="BF158" s="170"/>
      <c r="BG158" s="61"/>
      <c r="BH158" s="44"/>
      <c r="BI158" s="44"/>
      <c r="BJ158" s="44"/>
      <c r="BK158" s="44"/>
      <c r="BL158" s="44"/>
      <c r="BM158" s="170"/>
      <c r="BN158" s="61"/>
      <c r="BO158" s="44"/>
      <c r="BP158" s="44"/>
      <c r="BQ158" s="44"/>
      <c r="BR158" s="44"/>
      <c r="BS158" s="44"/>
      <c r="BT158" s="170"/>
      <c r="BU158" s="63"/>
      <c r="BV158" s="44"/>
      <c r="BW158" s="44">
        <v>1</v>
      </c>
      <c r="BX158" s="44">
        <v>1</v>
      </c>
      <c r="BY158" s="191"/>
      <c r="BZ158" s="170"/>
      <c r="CA158" s="395">
        <v>1</v>
      </c>
      <c r="CB158" s="63"/>
      <c r="CC158" s="44"/>
      <c r="CD158" s="44"/>
      <c r="CE158" s="44"/>
      <c r="CF158" s="191"/>
      <c r="CG158" s="174"/>
      <c r="CH158" s="170"/>
      <c r="CI158" s="395"/>
      <c r="CJ158" s="356" t="s">
        <v>1516</v>
      </c>
      <c r="CK158" s="477" t="str">
        <f>CONCATENATE(" Validar funcionalidad  Zonas ",IF(BN158=1,$BN$4,"")," ",IF(BO158=1,$BO$4,""),"",IF(BP158=1,$BP$4,"")," ",IF(BQ158=1,$BQ$4,"")," ",IF(BR158=1,$BR$5,""), "",IF(BS158=1,$BS$5,"")," en el filtro, una vez confirmado ", IF(BT158=1,$BT$3,"Sin Exportar Excel"),)</f>
        <v xml:space="preserve"> Validar funcionalidad  Zonas     en el filtro, una vez confirmado Sin Exportar Excel</v>
      </c>
      <c r="CL158" s="357"/>
      <c r="CM158" s="357"/>
    </row>
    <row r="159" spans="2:91" s="188" customFormat="1" x14ac:dyDescent="0.25">
      <c r="B159" s="43"/>
      <c r="C159" s="61"/>
      <c r="D159" s="44"/>
      <c r="E159" s="44"/>
      <c r="F159" s="44"/>
      <c r="G159" s="44"/>
      <c r="H159" s="44"/>
      <c r="I159" s="61"/>
      <c r="J159" s="44"/>
      <c r="K159" s="44"/>
      <c r="L159" s="44"/>
      <c r="M159" s="44"/>
      <c r="N159" s="170"/>
      <c r="O159" s="61"/>
      <c r="P159" s="44"/>
      <c r="Q159" s="44"/>
      <c r="R159" s="44"/>
      <c r="S159" s="44"/>
      <c r="T159" s="170"/>
      <c r="U159" s="61"/>
      <c r="V159" s="44"/>
      <c r="W159" s="44"/>
      <c r="X159" s="44"/>
      <c r="Y159" s="44"/>
      <c r="Z159" s="44"/>
      <c r="AA159" s="170"/>
      <c r="AB159" s="61"/>
      <c r="AC159" s="44"/>
      <c r="AD159" s="44"/>
      <c r="AE159" s="44"/>
      <c r="AF159" s="44"/>
      <c r="AG159" s="170"/>
      <c r="AH159" s="61"/>
      <c r="AI159" s="44"/>
      <c r="AJ159" s="44"/>
      <c r="AK159" s="44"/>
      <c r="AL159" s="44"/>
      <c r="AM159" s="170"/>
      <c r="AN159" s="61"/>
      <c r="AO159" s="44"/>
      <c r="AP159" s="44"/>
      <c r="AQ159" s="44"/>
      <c r="AR159" s="44"/>
      <c r="AS159" s="170"/>
      <c r="AT159" s="61"/>
      <c r="AU159" s="44"/>
      <c r="AV159" s="44"/>
      <c r="AW159" s="44"/>
      <c r="AX159" s="44"/>
      <c r="AY159" s="170"/>
      <c r="AZ159" s="61"/>
      <c r="BA159" s="44"/>
      <c r="BB159" s="44"/>
      <c r="BC159" s="44"/>
      <c r="BD159" s="44"/>
      <c r="BE159" s="170"/>
      <c r="BF159" s="170"/>
      <c r="BG159" s="61"/>
      <c r="BH159" s="44"/>
      <c r="BI159" s="44"/>
      <c r="BJ159" s="44"/>
      <c r="BK159" s="44"/>
      <c r="BL159" s="44"/>
      <c r="BM159" s="170"/>
      <c r="BN159" s="61"/>
      <c r="BO159" s="44"/>
      <c r="BP159" s="44"/>
      <c r="BQ159" s="44"/>
      <c r="BR159" s="44"/>
      <c r="BS159" s="44"/>
      <c r="BT159" s="170"/>
      <c r="BU159" s="63"/>
      <c r="BV159" s="44"/>
      <c r="BW159" s="44">
        <v>1</v>
      </c>
      <c r="BX159" s="44">
        <v>1</v>
      </c>
      <c r="BY159" s="191"/>
      <c r="BZ159" s="170"/>
      <c r="CA159" s="395"/>
      <c r="CB159" s="63"/>
      <c r="CC159" s="44"/>
      <c r="CD159" s="44"/>
      <c r="CE159" s="44"/>
      <c r="CF159" s="191"/>
      <c r="CG159" s="174"/>
      <c r="CH159" s="170"/>
      <c r="CI159" s="395"/>
      <c r="CJ159" s="356" t="s">
        <v>1517</v>
      </c>
      <c r="CK159" s="477" t="str">
        <f>CONCATENATE(" Validar funcionalidad  Zonas ",IF(BN159=1,$BN$4,"")," ",IF(BO159=1,$BO$4,""),"",IF(BP159=1,$BP$4,"")," ",IF(BQ159=1,$BQ$4,"")," ",IF(BR159=1,$BR$5,""), "",IF(BS159=1,$BS$5,"")," en el filtro,  ", IF(BT159=1,$BT$3,"Sin Exportar Excel"),)</f>
        <v xml:space="preserve"> Validar funcionalidad  Zonas     en el filtro,  Sin Exportar Excel</v>
      </c>
      <c r="CL159" s="357"/>
      <c r="CM159" s="357"/>
    </row>
    <row r="160" spans="2:91" s="188" customFormat="1" x14ac:dyDescent="0.25">
      <c r="B160" s="43"/>
      <c r="C160" s="61"/>
      <c r="D160" s="44"/>
      <c r="E160" s="44"/>
      <c r="F160" s="44"/>
      <c r="G160" s="44"/>
      <c r="H160" s="44"/>
      <c r="I160" s="61"/>
      <c r="J160" s="44"/>
      <c r="K160" s="44"/>
      <c r="L160" s="44"/>
      <c r="M160" s="44"/>
      <c r="N160" s="170"/>
      <c r="O160" s="61"/>
      <c r="P160" s="44"/>
      <c r="Q160" s="44"/>
      <c r="R160" s="44"/>
      <c r="S160" s="44"/>
      <c r="T160" s="170"/>
      <c r="U160" s="61"/>
      <c r="V160" s="44"/>
      <c r="W160" s="44"/>
      <c r="X160" s="44"/>
      <c r="Y160" s="44"/>
      <c r="Z160" s="44"/>
      <c r="AA160" s="170"/>
      <c r="AB160" s="61"/>
      <c r="AC160" s="44"/>
      <c r="AD160" s="44"/>
      <c r="AE160" s="44"/>
      <c r="AF160" s="44"/>
      <c r="AG160" s="170"/>
      <c r="AH160" s="61"/>
      <c r="AI160" s="44"/>
      <c r="AJ160" s="44"/>
      <c r="AK160" s="44"/>
      <c r="AL160" s="44"/>
      <c r="AM160" s="170"/>
      <c r="AN160" s="61"/>
      <c r="AO160" s="44"/>
      <c r="AP160" s="44"/>
      <c r="AQ160" s="44"/>
      <c r="AR160" s="44"/>
      <c r="AS160" s="170"/>
      <c r="AT160" s="61"/>
      <c r="AU160" s="44"/>
      <c r="AV160" s="44"/>
      <c r="AW160" s="44"/>
      <c r="AX160" s="44"/>
      <c r="AY160" s="170"/>
      <c r="AZ160" s="61"/>
      <c r="BA160" s="44"/>
      <c r="BB160" s="44"/>
      <c r="BC160" s="44"/>
      <c r="BD160" s="44"/>
      <c r="BE160" s="170"/>
      <c r="BF160" s="170"/>
      <c r="BG160" s="61"/>
      <c r="BH160" s="44"/>
      <c r="BI160" s="44"/>
      <c r="BJ160" s="44"/>
      <c r="BK160" s="44"/>
      <c r="BL160" s="44"/>
      <c r="BM160" s="170"/>
      <c r="BN160" s="61"/>
      <c r="BO160" s="44"/>
      <c r="BP160" s="44"/>
      <c r="BQ160" s="44"/>
      <c r="BR160" s="44"/>
      <c r="BS160" s="44"/>
      <c r="BT160" s="170"/>
      <c r="BU160" s="452"/>
      <c r="BV160" s="375"/>
      <c r="BW160" s="375">
        <v>1</v>
      </c>
      <c r="BX160" s="375"/>
      <c r="BY160" s="376">
        <v>1</v>
      </c>
      <c r="BZ160" s="170"/>
      <c r="CA160" s="511"/>
      <c r="CB160" s="452"/>
      <c r="CC160" s="375"/>
      <c r="CD160" s="375"/>
      <c r="CE160" s="375"/>
      <c r="CF160" s="376"/>
      <c r="CG160" s="458"/>
      <c r="CH160" s="170"/>
      <c r="CI160" s="511"/>
      <c r="CJ160" s="356" t="s">
        <v>1518</v>
      </c>
      <c r="CK160" s="477" t="str">
        <f>CONCATENATE(" Validar funcionalidad  Zonas ",IF(BN160=1,$BN$4,"")," ",IF(BO160=1,$BO$4,""),"",IF(BP160=1,$BP$4,"")," ",IF(BQ160=1,$BQ$4,"")," ",IF(BR160=1,$BR$5,""), "",IF(BS160=1,$BS$5,"")," en el filtro,  ", IF(BT160=1,$BT$3,"Sin Exportar Excel"),)</f>
        <v xml:space="preserve"> Validar funcionalidad  Zonas     en el filtro,  Sin Exportar Excel</v>
      </c>
      <c r="CL160" s="357"/>
      <c r="CM160" s="357"/>
    </row>
    <row r="161" spans="2:91" s="188" customFormat="1" ht="15.75" thickBot="1" x14ac:dyDescent="0.3">
      <c r="B161" s="43"/>
      <c r="C161" s="61"/>
      <c r="D161" s="44"/>
      <c r="E161" s="44"/>
      <c r="F161" s="44"/>
      <c r="G161" s="44"/>
      <c r="H161" s="44"/>
      <c r="I161" s="61"/>
      <c r="J161" s="44"/>
      <c r="K161" s="44"/>
      <c r="L161" s="44"/>
      <c r="M161" s="44"/>
      <c r="N161" s="170"/>
      <c r="O161" s="61"/>
      <c r="P161" s="44"/>
      <c r="Q161" s="44"/>
      <c r="R161" s="44"/>
      <c r="S161" s="44"/>
      <c r="T161" s="170"/>
      <c r="U161" s="61"/>
      <c r="V161" s="44"/>
      <c r="W161" s="44"/>
      <c r="X161" s="44"/>
      <c r="Y161" s="44"/>
      <c r="Z161" s="44"/>
      <c r="AA161" s="170"/>
      <c r="AB161" s="61"/>
      <c r="AC161" s="44"/>
      <c r="AD161" s="44"/>
      <c r="AE161" s="44"/>
      <c r="AF161" s="44"/>
      <c r="AG161" s="170"/>
      <c r="AH161" s="61"/>
      <c r="AI161" s="44"/>
      <c r="AJ161" s="44"/>
      <c r="AK161" s="44"/>
      <c r="AL161" s="44"/>
      <c r="AM161" s="170"/>
      <c r="AN161" s="61"/>
      <c r="AO161" s="44"/>
      <c r="AP161" s="44"/>
      <c r="AQ161" s="44"/>
      <c r="AR161" s="44"/>
      <c r="AS161" s="170"/>
      <c r="AT161" s="61"/>
      <c r="AU161" s="44"/>
      <c r="AV161" s="44"/>
      <c r="AW161" s="44"/>
      <c r="AX161" s="44"/>
      <c r="AY161" s="170"/>
      <c r="AZ161" s="61"/>
      <c r="BA161" s="44"/>
      <c r="BB161" s="44"/>
      <c r="BC161" s="44"/>
      <c r="BD161" s="44"/>
      <c r="BE161" s="170"/>
      <c r="BF161" s="170"/>
      <c r="BG161" s="61"/>
      <c r="BH161" s="44"/>
      <c r="BI161" s="44"/>
      <c r="BJ161" s="44"/>
      <c r="BK161" s="44"/>
      <c r="BL161" s="44"/>
      <c r="BM161" s="170"/>
      <c r="BN161" s="61"/>
      <c r="BO161" s="44"/>
      <c r="BP161" s="44"/>
      <c r="BQ161" s="44"/>
      <c r="BR161" s="44"/>
      <c r="BS161" s="44"/>
      <c r="BT161" s="170"/>
      <c r="BU161" s="579"/>
      <c r="BV161" s="82"/>
      <c r="BW161" s="82"/>
      <c r="BX161" s="82"/>
      <c r="BY161" s="80"/>
      <c r="BZ161" s="80"/>
      <c r="CA161" s="580">
        <v>1</v>
      </c>
      <c r="CB161" s="579"/>
      <c r="CC161" s="82"/>
      <c r="CD161" s="82"/>
      <c r="CE161" s="82"/>
      <c r="CF161" s="80"/>
      <c r="CG161" s="80"/>
      <c r="CH161" s="80"/>
      <c r="CI161" s="580"/>
      <c r="CJ161" s="356" t="s">
        <v>1519</v>
      </c>
      <c r="CK161" s="477" t="str">
        <f>CONCATENATE(" Validar funcionalidad  Zonas ",IF(BN161=1,$BN$4,""),"",IF(BO161=1,$BO$4,""),"",IF(BP161=1,$BP$4,""),"",IF(BQ161=1,$BQ$4,"")," ",IF(BR161=1,$BR$5,""), "",IF(BS161=1,$BS$5,""),"", IF(BT161=1,$BT$3,"Sin Exportar Excel"),)</f>
        <v xml:space="preserve"> Validar funcionalidad  Zonas  Sin Exportar Excel</v>
      </c>
      <c r="CL161" s="357"/>
      <c r="CM161" s="357"/>
    </row>
    <row r="162" spans="2:91" s="188" customFormat="1" ht="15.75" thickTop="1" x14ac:dyDescent="0.25">
      <c r="B162" s="43"/>
      <c r="C162" s="61"/>
      <c r="D162" s="44"/>
      <c r="E162" s="44"/>
      <c r="F162" s="44"/>
      <c r="G162" s="44"/>
      <c r="H162" s="44"/>
      <c r="I162" s="61"/>
      <c r="J162" s="44"/>
      <c r="K162" s="44"/>
      <c r="L162" s="44"/>
      <c r="M162" s="44"/>
      <c r="N162" s="170"/>
      <c r="O162" s="61"/>
      <c r="P162" s="44"/>
      <c r="Q162" s="44"/>
      <c r="R162" s="44"/>
      <c r="S162" s="44"/>
      <c r="T162" s="170"/>
      <c r="U162" s="61"/>
      <c r="V162" s="44"/>
      <c r="W162" s="44"/>
      <c r="X162" s="44"/>
      <c r="Y162" s="44"/>
      <c r="Z162" s="44"/>
      <c r="AA162" s="170"/>
      <c r="AB162" s="61"/>
      <c r="AC162" s="44"/>
      <c r="AD162" s="44"/>
      <c r="AE162" s="44"/>
      <c r="AF162" s="44"/>
      <c r="AG162" s="170"/>
      <c r="AH162" s="61"/>
      <c r="AI162" s="44"/>
      <c r="AJ162" s="44"/>
      <c r="AK162" s="44"/>
      <c r="AL162" s="44"/>
      <c r="AM162" s="170"/>
      <c r="AN162" s="61"/>
      <c r="AO162" s="44"/>
      <c r="AP162" s="44"/>
      <c r="AQ162" s="44"/>
      <c r="AR162" s="44"/>
      <c r="AS162" s="170"/>
      <c r="AT162" s="61"/>
      <c r="AU162" s="44"/>
      <c r="AV162" s="44"/>
      <c r="AW162" s="44"/>
      <c r="AX162" s="44"/>
      <c r="AY162" s="170"/>
      <c r="AZ162" s="61"/>
      <c r="BA162" s="44"/>
      <c r="BB162" s="44"/>
      <c r="BC162" s="44"/>
      <c r="BD162" s="44"/>
      <c r="BE162" s="170"/>
      <c r="BF162" s="170"/>
      <c r="BG162" s="61"/>
      <c r="BH162" s="44"/>
      <c r="BI162" s="44"/>
      <c r="BJ162" s="44"/>
      <c r="BK162" s="44"/>
      <c r="BL162" s="44"/>
      <c r="BM162" s="170"/>
      <c r="BN162" s="61"/>
      <c r="BO162" s="44"/>
      <c r="BP162" s="44"/>
      <c r="BQ162" s="44"/>
      <c r="BR162" s="44"/>
      <c r="BS162" s="44"/>
      <c r="BT162" s="170"/>
      <c r="BU162" s="184">
        <v>1</v>
      </c>
      <c r="BV162" s="75"/>
      <c r="BW162" s="75"/>
      <c r="BX162" s="75">
        <v>1</v>
      </c>
      <c r="BY162" s="73"/>
      <c r="BZ162" s="170"/>
      <c r="CA162" s="394"/>
      <c r="CB162" s="184"/>
      <c r="CC162" s="75"/>
      <c r="CD162" s="75"/>
      <c r="CE162" s="75"/>
      <c r="CF162" s="73"/>
      <c r="CG162" s="173"/>
      <c r="CH162" s="170"/>
      <c r="CI162" s="394"/>
      <c r="CJ162" s="356" t="s">
        <v>1520</v>
      </c>
      <c r="CK162" s="356"/>
      <c r="CL162" s="357"/>
      <c r="CM162" s="357"/>
    </row>
    <row r="163" spans="2:91" s="188" customFormat="1" x14ac:dyDescent="0.25">
      <c r="B163" s="43"/>
      <c r="C163" s="61"/>
      <c r="D163" s="44"/>
      <c r="E163" s="44"/>
      <c r="F163" s="44"/>
      <c r="G163" s="44"/>
      <c r="H163" s="44"/>
      <c r="I163" s="61"/>
      <c r="J163" s="44"/>
      <c r="K163" s="44"/>
      <c r="L163" s="44"/>
      <c r="M163" s="44"/>
      <c r="N163" s="170"/>
      <c r="O163" s="61"/>
      <c r="P163" s="44"/>
      <c r="Q163" s="44"/>
      <c r="R163" s="44"/>
      <c r="S163" s="44"/>
      <c r="T163" s="170"/>
      <c r="U163" s="61"/>
      <c r="V163" s="44"/>
      <c r="W163" s="44"/>
      <c r="X163" s="44"/>
      <c r="Y163" s="44"/>
      <c r="Z163" s="44"/>
      <c r="AA163" s="170"/>
      <c r="AB163" s="61"/>
      <c r="AC163" s="44"/>
      <c r="AD163" s="44"/>
      <c r="AE163" s="44"/>
      <c r="AF163" s="44"/>
      <c r="AG163" s="170"/>
      <c r="AH163" s="61"/>
      <c r="AI163" s="44"/>
      <c r="AJ163" s="44"/>
      <c r="AK163" s="44"/>
      <c r="AL163" s="44"/>
      <c r="AM163" s="170"/>
      <c r="AN163" s="61"/>
      <c r="AO163" s="44"/>
      <c r="AP163" s="44"/>
      <c r="AQ163" s="44"/>
      <c r="AR163" s="44"/>
      <c r="AS163" s="170"/>
      <c r="AT163" s="61"/>
      <c r="AU163" s="44"/>
      <c r="AV163" s="44"/>
      <c r="AW163" s="44"/>
      <c r="AX163" s="44"/>
      <c r="AY163" s="170"/>
      <c r="AZ163" s="61"/>
      <c r="BA163" s="44"/>
      <c r="BB163" s="44"/>
      <c r="BC163" s="44"/>
      <c r="BD163" s="44"/>
      <c r="BE163" s="170"/>
      <c r="BF163" s="170"/>
      <c r="BG163" s="61"/>
      <c r="BH163" s="44"/>
      <c r="BI163" s="44"/>
      <c r="BJ163" s="44"/>
      <c r="BK163" s="44"/>
      <c r="BL163" s="44"/>
      <c r="BM163" s="170"/>
      <c r="BN163" s="61"/>
      <c r="BO163" s="44"/>
      <c r="BP163" s="44"/>
      <c r="BQ163" s="44"/>
      <c r="BR163" s="44"/>
      <c r="BS163" s="44"/>
      <c r="BT163" s="170"/>
      <c r="BU163" s="184">
        <v>1</v>
      </c>
      <c r="BV163" s="75"/>
      <c r="BW163" s="75"/>
      <c r="BX163" s="75"/>
      <c r="BY163" s="73">
        <v>1</v>
      </c>
      <c r="BZ163" s="170"/>
      <c r="CA163" s="394"/>
      <c r="CB163" s="184"/>
      <c r="CC163" s="75"/>
      <c r="CD163" s="75"/>
      <c r="CE163" s="75"/>
      <c r="CF163" s="73"/>
      <c r="CG163" s="173"/>
      <c r="CH163" s="170"/>
      <c r="CI163" s="394"/>
      <c r="CJ163" s="356" t="s">
        <v>1521</v>
      </c>
      <c r="CK163" s="356"/>
      <c r="CL163" s="357"/>
      <c r="CM163" s="357"/>
    </row>
    <row r="164" spans="2:91" s="188" customFormat="1" x14ac:dyDescent="0.25">
      <c r="B164" s="43"/>
      <c r="C164" s="61"/>
      <c r="D164" s="44"/>
      <c r="E164" s="44"/>
      <c r="F164" s="44"/>
      <c r="G164" s="44"/>
      <c r="H164" s="44"/>
      <c r="I164" s="61"/>
      <c r="J164" s="44"/>
      <c r="K164" s="44"/>
      <c r="L164" s="44"/>
      <c r="M164" s="44"/>
      <c r="N164" s="170"/>
      <c r="O164" s="61"/>
      <c r="P164" s="44"/>
      <c r="Q164" s="44"/>
      <c r="R164" s="44"/>
      <c r="S164" s="44"/>
      <c r="T164" s="170"/>
      <c r="U164" s="61"/>
      <c r="V164" s="44"/>
      <c r="W164" s="44"/>
      <c r="X164" s="44"/>
      <c r="Y164" s="44"/>
      <c r="Z164" s="44"/>
      <c r="AA164" s="170"/>
      <c r="AB164" s="61"/>
      <c r="AC164" s="44"/>
      <c r="AD164" s="44"/>
      <c r="AE164" s="44"/>
      <c r="AF164" s="44"/>
      <c r="AG164" s="170"/>
      <c r="AH164" s="61"/>
      <c r="AI164" s="44"/>
      <c r="AJ164" s="44"/>
      <c r="AK164" s="44"/>
      <c r="AL164" s="44"/>
      <c r="AM164" s="170"/>
      <c r="AN164" s="61"/>
      <c r="AO164" s="44"/>
      <c r="AP164" s="44"/>
      <c r="AQ164" s="44"/>
      <c r="AR164" s="44"/>
      <c r="AS164" s="170"/>
      <c r="AT164" s="61"/>
      <c r="AU164" s="44"/>
      <c r="AV164" s="44"/>
      <c r="AW164" s="44"/>
      <c r="AX164" s="44"/>
      <c r="AY164" s="170"/>
      <c r="AZ164" s="61"/>
      <c r="BA164" s="44"/>
      <c r="BB164" s="44"/>
      <c r="BC164" s="44"/>
      <c r="BD164" s="44"/>
      <c r="BE164" s="170"/>
      <c r="BF164" s="170"/>
      <c r="BG164" s="61"/>
      <c r="BH164" s="44"/>
      <c r="BI164" s="44"/>
      <c r="BJ164" s="44"/>
      <c r="BK164" s="44"/>
      <c r="BL164" s="44"/>
      <c r="BM164" s="170"/>
      <c r="BN164" s="61"/>
      <c r="BO164" s="44"/>
      <c r="BP164" s="44"/>
      <c r="BQ164" s="44"/>
      <c r="BR164" s="44"/>
      <c r="BS164" s="44"/>
      <c r="BT164" s="170"/>
      <c r="BU164" s="63"/>
      <c r="BV164" s="44">
        <v>1</v>
      </c>
      <c r="BW164" s="44"/>
      <c r="BX164" s="44">
        <v>1</v>
      </c>
      <c r="BY164" s="191"/>
      <c r="BZ164" s="170"/>
      <c r="CA164" s="395"/>
      <c r="CB164" s="63"/>
      <c r="CC164" s="44"/>
      <c r="CD164" s="44"/>
      <c r="CE164" s="44"/>
      <c r="CF164" s="191"/>
      <c r="CG164" s="174"/>
      <c r="CH164" s="170"/>
      <c r="CI164" s="395"/>
      <c r="CJ164" s="356" t="s">
        <v>1522</v>
      </c>
      <c r="CK164" s="356"/>
      <c r="CL164" s="357"/>
      <c r="CM164" s="357"/>
    </row>
    <row r="165" spans="2:91" s="188" customFormat="1" ht="15.75" thickBot="1" x14ac:dyDescent="0.3">
      <c r="B165" s="43"/>
      <c r="C165" s="518"/>
      <c r="D165" s="420"/>
      <c r="E165" s="420"/>
      <c r="F165" s="420"/>
      <c r="G165" s="420"/>
      <c r="H165" s="420"/>
      <c r="I165" s="518"/>
      <c r="J165" s="420"/>
      <c r="K165" s="420"/>
      <c r="L165" s="420"/>
      <c r="M165" s="420"/>
      <c r="N165" s="519"/>
      <c r="O165" s="518"/>
      <c r="P165" s="420"/>
      <c r="Q165" s="420"/>
      <c r="R165" s="420"/>
      <c r="S165" s="420"/>
      <c r="T165" s="519"/>
      <c r="U165" s="518"/>
      <c r="V165" s="420"/>
      <c r="W165" s="420"/>
      <c r="X165" s="420"/>
      <c r="Y165" s="420"/>
      <c r="Z165" s="420"/>
      <c r="AA165" s="519"/>
      <c r="AB165" s="518"/>
      <c r="AC165" s="420"/>
      <c r="AD165" s="420"/>
      <c r="AE165" s="420"/>
      <c r="AF165" s="420"/>
      <c r="AG165" s="519"/>
      <c r="AH165" s="518"/>
      <c r="AI165" s="420"/>
      <c r="AJ165" s="420"/>
      <c r="AK165" s="420"/>
      <c r="AL165" s="420"/>
      <c r="AM165" s="519"/>
      <c r="AN165" s="518"/>
      <c r="AO165" s="420"/>
      <c r="AP165" s="420"/>
      <c r="AQ165" s="420"/>
      <c r="AR165" s="420"/>
      <c r="AS165" s="519"/>
      <c r="AT165" s="518"/>
      <c r="AU165" s="420"/>
      <c r="AV165" s="420"/>
      <c r="AW165" s="420"/>
      <c r="AX165" s="420"/>
      <c r="AY165" s="519"/>
      <c r="AZ165" s="518"/>
      <c r="BA165" s="420"/>
      <c r="BB165" s="420"/>
      <c r="BC165" s="420"/>
      <c r="BD165" s="420"/>
      <c r="BE165" s="519"/>
      <c r="BF165" s="519"/>
      <c r="BG165" s="518"/>
      <c r="BH165" s="420"/>
      <c r="BI165" s="420"/>
      <c r="BJ165" s="420"/>
      <c r="BK165" s="420"/>
      <c r="BL165" s="420"/>
      <c r="BM165" s="519"/>
      <c r="BN165" s="518"/>
      <c r="BO165" s="420"/>
      <c r="BP165" s="420"/>
      <c r="BQ165" s="420"/>
      <c r="BR165" s="420"/>
      <c r="BS165" s="420"/>
      <c r="BT165" s="519"/>
      <c r="BU165" s="462"/>
      <c r="BV165" s="420"/>
      <c r="BW165" s="512">
        <v>1</v>
      </c>
      <c r="BX165" s="512">
        <v>1</v>
      </c>
      <c r="BY165" s="422"/>
      <c r="BZ165" s="519"/>
      <c r="CA165" s="464"/>
      <c r="CB165" s="462"/>
      <c r="CC165" s="420"/>
      <c r="CD165" s="512"/>
      <c r="CE165" s="512"/>
      <c r="CF165" s="422"/>
      <c r="CG165" s="584"/>
      <c r="CH165" s="519"/>
      <c r="CI165" s="464"/>
      <c r="CJ165" s="356" t="s">
        <v>1523</v>
      </c>
      <c r="CK165" s="356"/>
      <c r="CL165" s="357"/>
      <c r="CM165" s="357"/>
    </row>
    <row r="166" spans="2:91" s="188" customFormat="1" ht="15.75" thickTop="1" x14ac:dyDescent="0.25">
      <c r="B166" s="43"/>
      <c r="C166" s="517"/>
      <c r="D166" s="75"/>
      <c r="E166" s="75"/>
      <c r="F166" s="75"/>
      <c r="G166" s="75"/>
      <c r="H166" s="75"/>
      <c r="I166" s="517"/>
      <c r="J166" s="75"/>
      <c r="K166" s="75"/>
      <c r="L166" s="75"/>
      <c r="M166" s="75"/>
      <c r="N166" s="430"/>
      <c r="O166" s="517"/>
      <c r="P166" s="75"/>
      <c r="Q166" s="75"/>
      <c r="R166" s="75"/>
      <c r="S166" s="75"/>
      <c r="T166" s="430"/>
      <c r="U166" s="517"/>
      <c r="V166" s="75"/>
      <c r="W166" s="75"/>
      <c r="X166" s="75"/>
      <c r="Y166" s="75"/>
      <c r="Z166" s="75"/>
      <c r="AA166" s="430"/>
      <c r="AB166" s="517"/>
      <c r="AC166" s="75"/>
      <c r="AD166" s="75"/>
      <c r="AE166" s="75"/>
      <c r="AF166" s="75"/>
      <c r="AG166" s="430"/>
      <c r="AH166" s="517"/>
      <c r="AI166" s="75"/>
      <c r="AJ166" s="75"/>
      <c r="AK166" s="75"/>
      <c r="AL166" s="75"/>
      <c r="AM166" s="430"/>
      <c r="AN166" s="517"/>
      <c r="AO166" s="75"/>
      <c r="AP166" s="75"/>
      <c r="AQ166" s="75"/>
      <c r="AR166" s="75"/>
      <c r="AS166" s="430"/>
      <c r="AT166" s="517"/>
      <c r="AU166" s="75"/>
      <c r="AV166" s="75"/>
      <c r="AW166" s="75"/>
      <c r="AX166" s="75"/>
      <c r="AY166" s="430"/>
      <c r="AZ166" s="517"/>
      <c r="BA166" s="75"/>
      <c r="BB166" s="75"/>
      <c r="BC166" s="75"/>
      <c r="BD166" s="75"/>
      <c r="BE166" s="430"/>
      <c r="BF166" s="430"/>
      <c r="BG166" s="517"/>
      <c r="BH166" s="75"/>
      <c r="BI166" s="75"/>
      <c r="BJ166" s="75"/>
      <c r="BK166" s="75"/>
      <c r="BL166" s="75"/>
      <c r="BM166" s="430"/>
      <c r="BN166" s="517"/>
      <c r="BO166" s="75"/>
      <c r="BP166" s="75"/>
      <c r="BQ166" s="75"/>
      <c r="BR166" s="75"/>
      <c r="BS166" s="75"/>
      <c r="BT166" s="430"/>
      <c r="BU166" s="184"/>
      <c r="BV166" s="75"/>
      <c r="BW166" s="578"/>
      <c r="BX166" s="75"/>
      <c r="BY166" s="73"/>
      <c r="BZ166" s="430"/>
      <c r="CA166" s="479"/>
      <c r="CB166" s="63">
        <v>1</v>
      </c>
      <c r="CC166" s="44"/>
      <c r="CD166" s="587"/>
      <c r="CE166" s="191">
        <v>1</v>
      </c>
      <c r="CF166" s="191"/>
      <c r="CG166" s="174">
        <v>1</v>
      </c>
      <c r="CH166" s="174"/>
      <c r="CI166" s="479">
        <v>1</v>
      </c>
      <c r="CJ166" s="356" t="s">
        <v>1565</v>
      </c>
      <c r="CK166" s="477" t="str">
        <f>CONCATENATE(" Validar funcionalidad  Características ",IF(CB166=1,$CB$4,"")," ",IF(CC166=1,$CC$4,""),"",IF(CD166=1,$CD$4,""),"",IF(CE166=1,CE4,"")," ",IF(CE166=1,$CE$5,"")," ",IF(CF166=1,$CF$5,""), "",IF(CG166=1,CG3,"")," ", IF(CH166=1,$CH$4,"Sin Exportar Excel"),)</f>
        <v xml:space="preserve"> Validar funcionalidad  Características Agregar Nro Con Valores Ciudad Sin Exportar Excel</v>
      </c>
      <c r="CL166" s="357"/>
      <c r="CM166" s="357"/>
    </row>
    <row r="167" spans="2:91" s="188" customFormat="1" x14ac:dyDescent="0.25">
      <c r="B167" s="43"/>
      <c r="C167" s="61"/>
      <c r="D167" s="44"/>
      <c r="E167" s="44"/>
      <c r="F167" s="44"/>
      <c r="G167" s="44"/>
      <c r="H167" s="44"/>
      <c r="I167" s="61"/>
      <c r="J167" s="44"/>
      <c r="K167" s="44"/>
      <c r="L167" s="44"/>
      <c r="M167" s="44"/>
      <c r="N167" s="170"/>
      <c r="O167" s="61"/>
      <c r="P167" s="44"/>
      <c r="Q167" s="44"/>
      <c r="R167" s="44"/>
      <c r="S167" s="44"/>
      <c r="T167" s="170"/>
      <c r="U167" s="61"/>
      <c r="V167" s="44"/>
      <c r="W167" s="44"/>
      <c r="X167" s="44"/>
      <c r="Y167" s="44"/>
      <c r="Z167" s="44"/>
      <c r="AA167" s="170"/>
      <c r="AB167" s="61"/>
      <c r="AC167" s="44"/>
      <c r="AD167" s="44"/>
      <c r="AE167" s="44"/>
      <c r="AF167" s="44"/>
      <c r="AG167" s="170"/>
      <c r="AH167" s="61"/>
      <c r="AI167" s="44"/>
      <c r="AJ167" s="44"/>
      <c r="AK167" s="44"/>
      <c r="AL167" s="44"/>
      <c r="AM167" s="170"/>
      <c r="AN167" s="61"/>
      <c r="AO167" s="44"/>
      <c r="AP167" s="44"/>
      <c r="AQ167" s="44"/>
      <c r="AR167" s="44"/>
      <c r="AS167" s="170"/>
      <c r="AT167" s="61"/>
      <c r="AU167" s="44"/>
      <c r="AV167" s="44"/>
      <c r="AW167" s="44"/>
      <c r="AX167" s="44"/>
      <c r="AY167" s="170"/>
      <c r="AZ167" s="61"/>
      <c r="BA167" s="44"/>
      <c r="BB167" s="44"/>
      <c r="BC167" s="44"/>
      <c r="BD167" s="44"/>
      <c r="BE167" s="170"/>
      <c r="BF167" s="170"/>
      <c r="BG167" s="61"/>
      <c r="BH167" s="44"/>
      <c r="BI167" s="44"/>
      <c r="BJ167" s="44"/>
      <c r="BK167" s="44"/>
      <c r="BL167" s="44"/>
      <c r="BM167" s="170"/>
      <c r="BN167" s="61"/>
      <c r="BO167" s="44"/>
      <c r="BP167" s="44"/>
      <c r="BQ167" s="44"/>
      <c r="BR167" s="44"/>
      <c r="BS167" s="44"/>
      <c r="BT167" s="170"/>
      <c r="BU167" s="63"/>
      <c r="BV167" s="44"/>
      <c r="BW167" s="179"/>
      <c r="BX167" s="44"/>
      <c r="BY167" s="191"/>
      <c r="BZ167" s="170"/>
      <c r="CA167" s="395"/>
      <c r="CB167" s="63">
        <v>1</v>
      </c>
      <c r="CC167" s="44"/>
      <c r="CD167" s="179"/>
      <c r="CE167" s="191">
        <v>1</v>
      </c>
      <c r="CF167" s="191"/>
      <c r="CG167" s="174"/>
      <c r="CH167" s="174">
        <v>1</v>
      </c>
      <c r="CI167" s="395"/>
      <c r="CJ167" s="356" t="s">
        <v>1566</v>
      </c>
      <c r="CK167" s="477" t="str">
        <f>CONCATENATE(" Validar funcionalidad  Zonas ",IF(BN167=1,$BN$4,"")," ",IF(BO167=1,$BO$4,""),"",IF(BP167=1,$BP$4,"")," ",IF(BQ167=1,$BQ$4,"")," ",IF(BR167=1,$BR$5,""), "",IF(BS167=1,$BS$5,"")," ", IF(BT167=1,$BT$3,"Sin Exportar Excel"),)</f>
        <v xml:space="preserve"> Validar funcionalidad  Zonas     Sin Exportar Excel</v>
      </c>
      <c r="CL167" s="357"/>
      <c r="CM167" s="357"/>
    </row>
    <row r="168" spans="2:91" s="188" customFormat="1" x14ac:dyDescent="0.25">
      <c r="B168" s="43"/>
      <c r="C168" s="61"/>
      <c r="D168" s="44"/>
      <c r="E168" s="44"/>
      <c r="F168" s="44"/>
      <c r="G168" s="44"/>
      <c r="H168" s="44"/>
      <c r="I168" s="61"/>
      <c r="J168" s="44"/>
      <c r="K168" s="44"/>
      <c r="L168" s="44"/>
      <c r="M168" s="44"/>
      <c r="N168" s="170"/>
      <c r="O168" s="61"/>
      <c r="P168" s="44"/>
      <c r="Q168" s="44"/>
      <c r="R168" s="44"/>
      <c r="S168" s="44"/>
      <c r="T168" s="170"/>
      <c r="U168" s="61"/>
      <c r="V168" s="44"/>
      <c r="W168" s="44"/>
      <c r="X168" s="44"/>
      <c r="Y168" s="44"/>
      <c r="Z168" s="44"/>
      <c r="AA168" s="170"/>
      <c r="AB168" s="61"/>
      <c r="AC168" s="44"/>
      <c r="AD168" s="44"/>
      <c r="AE168" s="44"/>
      <c r="AF168" s="44"/>
      <c r="AG168" s="170"/>
      <c r="AH168" s="61"/>
      <c r="AI168" s="44"/>
      <c r="AJ168" s="44"/>
      <c r="AK168" s="44"/>
      <c r="AL168" s="44"/>
      <c r="AM168" s="170"/>
      <c r="AN168" s="61"/>
      <c r="AO168" s="44"/>
      <c r="AP168" s="44"/>
      <c r="AQ168" s="44"/>
      <c r="AR168" s="44"/>
      <c r="AS168" s="170"/>
      <c r="AT168" s="61"/>
      <c r="AU168" s="44"/>
      <c r="AV168" s="44"/>
      <c r="AW168" s="44"/>
      <c r="AX168" s="44"/>
      <c r="AY168" s="170"/>
      <c r="AZ168" s="61"/>
      <c r="BA168" s="44"/>
      <c r="BB168" s="44"/>
      <c r="BC168" s="44"/>
      <c r="BD168" s="44"/>
      <c r="BE168" s="170"/>
      <c r="BF168" s="170"/>
      <c r="BG168" s="61"/>
      <c r="BH168" s="44"/>
      <c r="BI168" s="44"/>
      <c r="BJ168" s="44"/>
      <c r="BK168" s="44"/>
      <c r="BL168" s="44"/>
      <c r="BM168" s="170"/>
      <c r="BN168" s="61"/>
      <c r="BO168" s="44"/>
      <c r="BP168" s="44"/>
      <c r="BQ168" s="44"/>
      <c r="BR168" s="44"/>
      <c r="BS168" s="44"/>
      <c r="BT168" s="170"/>
      <c r="BU168" s="63"/>
      <c r="BV168" s="44"/>
      <c r="BW168" s="179"/>
      <c r="BX168" s="44"/>
      <c r="BY168" s="191"/>
      <c r="BZ168" s="170"/>
      <c r="CA168" s="395"/>
      <c r="CB168" s="63"/>
      <c r="CC168" s="44">
        <v>1</v>
      </c>
      <c r="CD168" s="179"/>
      <c r="CE168" s="44">
        <v>1</v>
      </c>
      <c r="CF168" s="191"/>
      <c r="CG168" s="174">
        <v>1</v>
      </c>
      <c r="CH168" s="170"/>
      <c r="CI168" s="395"/>
      <c r="CJ168" s="356" t="s">
        <v>1567</v>
      </c>
      <c r="CK168" s="477" t="str">
        <f>CONCATENATE(" Validar funcionalidad  Zonas ",IF(BN168=1,$BN$4,"")," ",IF(BO168=1,$BO$4,"")," ",IF(BP168=1,$BP$4,""),"",IF(BR168=1,$BR$5,""), "",IF(BS168=1,$BS$5,"")," en el filtro, una vez confirmado ", IF(BT168=1,$BT$3,"Sin Exportar Excel"),)</f>
        <v xml:space="preserve"> Validar funcionalidad  Zonas    en el filtro, una vez confirmado Sin Exportar Excel</v>
      </c>
      <c r="CL168" s="357"/>
      <c r="CM168" s="357"/>
    </row>
    <row r="169" spans="2:91" s="188" customFormat="1" x14ac:dyDescent="0.25">
      <c r="B169" s="43"/>
      <c r="C169" s="61"/>
      <c r="D169" s="44"/>
      <c r="E169" s="44"/>
      <c r="F169" s="44"/>
      <c r="G169" s="44"/>
      <c r="H169" s="44"/>
      <c r="I169" s="61"/>
      <c r="J169" s="44"/>
      <c r="K169" s="44"/>
      <c r="L169" s="44"/>
      <c r="M169" s="44"/>
      <c r="N169" s="170"/>
      <c r="O169" s="61"/>
      <c r="P169" s="44"/>
      <c r="Q169" s="44"/>
      <c r="R169" s="44"/>
      <c r="S169" s="44"/>
      <c r="T169" s="170"/>
      <c r="U169" s="61"/>
      <c r="V169" s="44"/>
      <c r="W169" s="44"/>
      <c r="X169" s="44"/>
      <c r="Y169" s="44"/>
      <c r="Z169" s="44"/>
      <c r="AA169" s="170"/>
      <c r="AB169" s="61"/>
      <c r="AC169" s="44"/>
      <c r="AD169" s="44"/>
      <c r="AE169" s="44"/>
      <c r="AF169" s="44"/>
      <c r="AG169" s="170"/>
      <c r="AH169" s="61"/>
      <c r="AI169" s="44"/>
      <c r="AJ169" s="44"/>
      <c r="AK169" s="44"/>
      <c r="AL169" s="44"/>
      <c r="AM169" s="170"/>
      <c r="AN169" s="61"/>
      <c r="AO169" s="44"/>
      <c r="AP169" s="44"/>
      <c r="AQ169" s="44"/>
      <c r="AR169" s="44"/>
      <c r="AS169" s="170"/>
      <c r="AT169" s="61"/>
      <c r="AU169" s="44"/>
      <c r="AV169" s="44"/>
      <c r="AW169" s="44"/>
      <c r="AX169" s="44"/>
      <c r="AY169" s="170"/>
      <c r="AZ169" s="61"/>
      <c r="BA169" s="44"/>
      <c r="BB169" s="44"/>
      <c r="BC169" s="44"/>
      <c r="BD169" s="44"/>
      <c r="BE169" s="170"/>
      <c r="BF169" s="170"/>
      <c r="BG169" s="61"/>
      <c r="BH169" s="44"/>
      <c r="BI169" s="44"/>
      <c r="BJ169" s="44"/>
      <c r="BK169" s="44"/>
      <c r="BL169" s="44"/>
      <c r="BM169" s="170"/>
      <c r="BN169" s="61"/>
      <c r="BO169" s="44"/>
      <c r="BP169" s="44"/>
      <c r="BQ169" s="44"/>
      <c r="BR169" s="44"/>
      <c r="BS169" s="44"/>
      <c r="BT169" s="170"/>
      <c r="BU169" s="63"/>
      <c r="BV169" s="44"/>
      <c r="BW169" s="179"/>
      <c r="BX169" s="44"/>
      <c r="BY169" s="191"/>
      <c r="BZ169" s="170"/>
      <c r="CA169" s="395"/>
      <c r="CB169" s="63"/>
      <c r="CC169" s="44">
        <v>1</v>
      </c>
      <c r="CD169" s="179"/>
      <c r="CE169" s="44">
        <v>1</v>
      </c>
      <c r="CF169" s="191"/>
      <c r="CG169" s="174"/>
      <c r="CH169" s="170">
        <v>1</v>
      </c>
      <c r="CI169" s="395"/>
      <c r="CJ169" s="356" t="s">
        <v>1568</v>
      </c>
      <c r="CK169" s="477" t="str">
        <f>CONCATENATE(" Validar funcionalidad  Zonas ",IF(BN169=1,$BN$4,"")," ",IF(BO169=1,$BO$4,""),"",IF(BP169=1,$BP$4,"")," ",IF(BR169=1,$BR$5,""), "",IF(BS169=1,$BS$5,"")," en el filtro,  ", IF(BT169=1,$BT$3,"Sin Exportar Excel"),)</f>
        <v xml:space="preserve"> Validar funcionalidad  Zonas    en el filtro,  Sin Exportar Excel</v>
      </c>
      <c r="CL169" s="357"/>
      <c r="CM169" s="357"/>
    </row>
    <row r="170" spans="2:91" s="188" customFormat="1" x14ac:dyDescent="0.25">
      <c r="B170" s="43"/>
      <c r="C170" s="61"/>
      <c r="D170" s="44"/>
      <c r="E170" s="44"/>
      <c r="F170" s="44"/>
      <c r="G170" s="44"/>
      <c r="H170" s="44"/>
      <c r="I170" s="61"/>
      <c r="J170" s="44"/>
      <c r="K170" s="44"/>
      <c r="L170" s="44"/>
      <c r="M170" s="44"/>
      <c r="N170" s="170"/>
      <c r="O170" s="61"/>
      <c r="P170" s="44"/>
      <c r="Q170" s="44"/>
      <c r="R170" s="44"/>
      <c r="S170" s="44"/>
      <c r="T170" s="170"/>
      <c r="U170" s="61"/>
      <c r="V170" s="44"/>
      <c r="W170" s="44"/>
      <c r="X170" s="44"/>
      <c r="Y170" s="44"/>
      <c r="Z170" s="44"/>
      <c r="AA170" s="170"/>
      <c r="AB170" s="61"/>
      <c r="AC170" s="44"/>
      <c r="AD170" s="44"/>
      <c r="AE170" s="44"/>
      <c r="AF170" s="44"/>
      <c r="AG170" s="170"/>
      <c r="AH170" s="61"/>
      <c r="AI170" s="44"/>
      <c r="AJ170" s="44"/>
      <c r="AK170" s="44"/>
      <c r="AL170" s="44"/>
      <c r="AM170" s="170"/>
      <c r="AN170" s="61"/>
      <c r="AO170" s="44"/>
      <c r="AP170" s="44"/>
      <c r="AQ170" s="44"/>
      <c r="AR170" s="44"/>
      <c r="AS170" s="170"/>
      <c r="AT170" s="61"/>
      <c r="AU170" s="44"/>
      <c r="AV170" s="44"/>
      <c r="AW170" s="44"/>
      <c r="AX170" s="44"/>
      <c r="AY170" s="170"/>
      <c r="AZ170" s="61"/>
      <c r="BA170" s="44"/>
      <c r="BB170" s="44"/>
      <c r="BC170" s="44"/>
      <c r="BD170" s="44"/>
      <c r="BE170" s="170"/>
      <c r="BF170" s="170"/>
      <c r="BG170" s="61"/>
      <c r="BH170" s="44"/>
      <c r="BI170" s="44"/>
      <c r="BJ170" s="44"/>
      <c r="BK170" s="44"/>
      <c r="BL170" s="44"/>
      <c r="BM170" s="170"/>
      <c r="BN170" s="61"/>
      <c r="BO170" s="44"/>
      <c r="BP170" s="44"/>
      <c r="BQ170" s="44"/>
      <c r="BR170" s="44"/>
      <c r="BS170" s="44"/>
      <c r="BT170" s="170"/>
      <c r="BU170" s="63"/>
      <c r="BV170" s="44"/>
      <c r="BW170" s="179"/>
      <c r="BX170" s="44"/>
      <c r="BY170" s="191"/>
      <c r="BZ170" s="170"/>
      <c r="CA170" s="395"/>
      <c r="CB170" s="63"/>
      <c r="CC170" s="44">
        <v>1</v>
      </c>
      <c r="CD170" s="179"/>
      <c r="CE170" s="44"/>
      <c r="CF170" s="191">
        <v>1</v>
      </c>
      <c r="CG170" s="174">
        <v>1</v>
      </c>
      <c r="CH170" s="170"/>
      <c r="CI170" s="395"/>
      <c r="CJ170" s="356" t="s">
        <v>1569</v>
      </c>
      <c r="CK170" s="477" t="str">
        <f>CONCATENATE(" Validar funcionalidad  Zonas ",IF(BN170=1,$BN$4,"")," ",IF(BO170=1,$BO$4,""),"",IF(BP170=1,$BP$4,"")," ",IF(BR170=1,$BR$5,""), "",IF(BS170=1,$BS$5,"")," en el filtro,  ", IF(BT170=1,$BT$3,"Sin Exportar Excel"),)</f>
        <v xml:space="preserve"> Validar funcionalidad  Zonas    en el filtro,  Sin Exportar Excel</v>
      </c>
      <c r="CL170" s="357"/>
      <c r="CM170" s="357"/>
    </row>
    <row r="171" spans="2:91" s="188" customFormat="1" x14ac:dyDescent="0.25">
      <c r="B171" s="43"/>
      <c r="C171" s="61"/>
      <c r="D171" s="44"/>
      <c r="E171" s="44"/>
      <c r="F171" s="44"/>
      <c r="G171" s="44"/>
      <c r="H171" s="44"/>
      <c r="I171" s="61"/>
      <c r="J171" s="44"/>
      <c r="K171" s="44"/>
      <c r="L171" s="44"/>
      <c r="M171" s="44"/>
      <c r="N171" s="170"/>
      <c r="O171" s="61"/>
      <c r="P171" s="44"/>
      <c r="Q171" s="44"/>
      <c r="R171" s="44"/>
      <c r="S171" s="44"/>
      <c r="T171" s="170"/>
      <c r="U171" s="61"/>
      <c r="V171" s="44"/>
      <c r="W171" s="44"/>
      <c r="X171" s="44"/>
      <c r="Y171" s="44"/>
      <c r="Z171" s="44"/>
      <c r="AA171" s="170"/>
      <c r="AB171" s="61"/>
      <c r="AC171" s="44"/>
      <c r="AD171" s="44"/>
      <c r="AE171" s="44"/>
      <c r="AF171" s="44"/>
      <c r="AG171" s="170"/>
      <c r="AH171" s="61"/>
      <c r="AI171" s="44"/>
      <c r="AJ171" s="44"/>
      <c r="AK171" s="44"/>
      <c r="AL171" s="44"/>
      <c r="AM171" s="170"/>
      <c r="AN171" s="61"/>
      <c r="AO171" s="44"/>
      <c r="AP171" s="44"/>
      <c r="AQ171" s="44"/>
      <c r="AR171" s="44"/>
      <c r="AS171" s="170"/>
      <c r="AT171" s="61"/>
      <c r="AU171" s="44"/>
      <c r="AV171" s="44"/>
      <c r="AW171" s="44"/>
      <c r="AX171" s="44"/>
      <c r="AY171" s="170"/>
      <c r="AZ171" s="61"/>
      <c r="BA171" s="44"/>
      <c r="BB171" s="44"/>
      <c r="BC171" s="44"/>
      <c r="BD171" s="44"/>
      <c r="BE171" s="170"/>
      <c r="BF171" s="170"/>
      <c r="BG171" s="61"/>
      <c r="BH171" s="44"/>
      <c r="BI171" s="44"/>
      <c r="BJ171" s="44"/>
      <c r="BK171" s="44"/>
      <c r="BL171" s="44"/>
      <c r="BM171" s="170"/>
      <c r="BN171" s="61"/>
      <c r="BO171" s="44"/>
      <c r="BP171" s="44"/>
      <c r="BQ171" s="44"/>
      <c r="BR171" s="44"/>
      <c r="BS171" s="44"/>
      <c r="BT171" s="170"/>
      <c r="BU171" s="63"/>
      <c r="BV171" s="44"/>
      <c r="BW171" s="44"/>
      <c r="BX171" s="44"/>
      <c r="BY171" s="191"/>
      <c r="BZ171" s="170"/>
      <c r="CA171" s="395"/>
      <c r="CB171" s="63"/>
      <c r="CC171" s="44"/>
      <c r="CD171" s="44">
        <v>1</v>
      </c>
      <c r="CE171" s="44">
        <v>1</v>
      </c>
      <c r="CF171" s="191"/>
      <c r="CG171" s="174">
        <v>1</v>
      </c>
      <c r="CH171" s="170"/>
      <c r="CI171" s="395"/>
      <c r="CJ171" s="356" t="s">
        <v>1570</v>
      </c>
      <c r="CK171" s="477" t="str">
        <f>CONCATENATE(" Validar funcionalidad  Zonas ",IF(BN171=1,$BN$4,"")," ",IF(BO171=1,$BO$4,""),"",IF(BP171=1,$BP$4,"")," ",IF(BQ171=1,$BQ$4,"")," ",IF(BR171=1,$BR$5,""), "",IF(BS171=1,$BS$5,"")," en el filtro, una vez confirmado ", IF(BT171=1,$BT$3,"Sin Exportar Excel"),)</f>
        <v xml:space="preserve"> Validar funcionalidad  Zonas     en el filtro, una vez confirmado Sin Exportar Excel</v>
      </c>
      <c r="CL171" s="357"/>
      <c r="CM171" s="357"/>
    </row>
    <row r="172" spans="2:91" s="188" customFormat="1" x14ac:dyDescent="0.25">
      <c r="B172" s="43"/>
      <c r="C172" s="61"/>
      <c r="D172" s="44"/>
      <c r="E172" s="44"/>
      <c r="F172" s="44"/>
      <c r="G172" s="44"/>
      <c r="H172" s="44"/>
      <c r="I172" s="61"/>
      <c r="J172" s="44"/>
      <c r="K172" s="44"/>
      <c r="L172" s="44"/>
      <c r="M172" s="44"/>
      <c r="N172" s="170"/>
      <c r="O172" s="61"/>
      <c r="P172" s="44"/>
      <c r="Q172" s="44"/>
      <c r="R172" s="44"/>
      <c r="S172" s="44"/>
      <c r="T172" s="170"/>
      <c r="U172" s="61"/>
      <c r="V172" s="44"/>
      <c r="W172" s="44"/>
      <c r="X172" s="44"/>
      <c r="Y172" s="44"/>
      <c r="Z172" s="44"/>
      <c r="AA172" s="170"/>
      <c r="AB172" s="61"/>
      <c r="AC172" s="44"/>
      <c r="AD172" s="44"/>
      <c r="AE172" s="44"/>
      <c r="AF172" s="44"/>
      <c r="AG172" s="170"/>
      <c r="AH172" s="61"/>
      <c r="AI172" s="44"/>
      <c r="AJ172" s="44"/>
      <c r="AK172" s="44"/>
      <c r="AL172" s="44"/>
      <c r="AM172" s="170"/>
      <c r="AN172" s="61"/>
      <c r="AO172" s="44"/>
      <c r="AP172" s="44"/>
      <c r="AQ172" s="44"/>
      <c r="AR172" s="44"/>
      <c r="AS172" s="170"/>
      <c r="AT172" s="61"/>
      <c r="AU172" s="44"/>
      <c r="AV172" s="44"/>
      <c r="AW172" s="44"/>
      <c r="AX172" s="44"/>
      <c r="AY172" s="170"/>
      <c r="AZ172" s="61"/>
      <c r="BA172" s="44"/>
      <c r="BB172" s="44"/>
      <c r="BC172" s="44"/>
      <c r="BD172" s="44"/>
      <c r="BE172" s="170"/>
      <c r="BF172" s="170"/>
      <c r="BG172" s="61"/>
      <c r="BH172" s="44"/>
      <c r="BI172" s="44"/>
      <c r="BJ172" s="44"/>
      <c r="BK172" s="44"/>
      <c r="BL172" s="44"/>
      <c r="BM172" s="170"/>
      <c r="BN172" s="61"/>
      <c r="BO172" s="44"/>
      <c r="BP172" s="44"/>
      <c r="BQ172" s="44"/>
      <c r="BR172" s="44"/>
      <c r="BS172" s="44"/>
      <c r="BT172" s="170"/>
      <c r="BU172" s="63"/>
      <c r="BV172" s="44"/>
      <c r="BW172" s="44"/>
      <c r="BX172" s="44"/>
      <c r="BY172" s="191"/>
      <c r="BZ172" s="170"/>
      <c r="CA172" s="395"/>
      <c r="CB172" s="63"/>
      <c r="CC172" s="44"/>
      <c r="CD172" s="44">
        <v>1</v>
      </c>
      <c r="CE172" s="44">
        <v>1</v>
      </c>
      <c r="CF172" s="191"/>
      <c r="CG172" s="174"/>
      <c r="CH172" s="170">
        <v>1</v>
      </c>
      <c r="CI172" s="395"/>
      <c r="CJ172" s="356" t="s">
        <v>1571</v>
      </c>
      <c r="CK172" s="477" t="str">
        <f>CONCATENATE(" Validar funcionalidad  Zonas ",IF(BN172=1,$BN$4,"")," ",IF(BO172=1,$BO$4,""),"",IF(BP172=1,$BP$4,"")," ",IF(BQ172=1,$BQ$4,"")," ",IF(BR172=1,$BR$5,""), "",IF(BS172=1,$BS$5,"")," en el filtro,  ", IF(BT172=1,$BT$3,"Sin Exportar Excel"),)</f>
        <v xml:space="preserve"> Validar funcionalidad  Zonas     en el filtro,  Sin Exportar Excel</v>
      </c>
      <c r="CL172" s="357"/>
      <c r="CM172" s="357"/>
    </row>
    <row r="173" spans="2:91" s="188" customFormat="1" x14ac:dyDescent="0.25">
      <c r="B173" s="43"/>
      <c r="C173" s="61"/>
      <c r="D173" s="44"/>
      <c r="E173" s="44"/>
      <c r="F173" s="44"/>
      <c r="G173" s="44"/>
      <c r="H173" s="44"/>
      <c r="I173" s="61"/>
      <c r="J173" s="44"/>
      <c r="K173" s="44"/>
      <c r="L173" s="44"/>
      <c r="M173" s="44"/>
      <c r="N173" s="170"/>
      <c r="O173" s="61"/>
      <c r="P173" s="44"/>
      <c r="Q173" s="44"/>
      <c r="R173" s="44"/>
      <c r="S173" s="44"/>
      <c r="T173" s="170"/>
      <c r="U173" s="61"/>
      <c r="V173" s="44"/>
      <c r="W173" s="44"/>
      <c r="X173" s="44"/>
      <c r="Y173" s="44"/>
      <c r="Z173" s="44"/>
      <c r="AA173" s="170"/>
      <c r="AB173" s="61"/>
      <c r="AC173" s="44"/>
      <c r="AD173" s="44"/>
      <c r="AE173" s="44"/>
      <c r="AF173" s="44"/>
      <c r="AG173" s="170"/>
      <c r="AH173" s="61"/>
      <c r="AI173" s="44"/>
      <c r="AJ173" s="44"/>
      <c r="AK173" s="44"/>
      <c r="AL173" s="44"/>
      <c r="AM173" s="170"/>
      <c r="AN173" s="61"/>
      <c r="AO173" s="44"/>
      <c r="AP173" s="44"/>
      <c r="AQ173" s="44"/>
      <c r="AR173" s="44"/>
      <c r="AS173" s="170"/>
      <c r="AT173" s="61"/>
      <c r="AU173" s="44"/>
      <c r="AV173" s="44"/>
      <c r="AW173" s="44"/>
      <c r="AX173" s="44"/>
      <c r="AY173" s="170"/>
      <c r="AZ173" s="61"/>
      <c r="BA173" s="44"/>
      <c r="BB173" s="44"/>
      <c r="BC173" s="44"/>
      <c r="BD173" s="44"/>
      <c r="BE173" s="170"/>
      <c r="BF173" s="170"/>
      <c r="BG173" s="61"/>
      <c r="BH173" s="44"/>
      <c r="BI173" s="44"/>
      <c r="BJ173" s="44"/>
      <c r="BK173" s="44"/>
      <c r="BL173" s="44"/>
      <c r="BM173" s="170"/>
      <c r="BN173" s="61"/>
      <c r="BO173" s="44"/>
      <c r="BP173" s="44"/>
      <c r="BQ173" s="44"/>
      <c r="BR173" s="44"/>
      <c r="BS173" s="44"/>
      <c r="BT173" s="170"/>
      <c r="BU173" s="452"/>
      <c r="BV173" s="375"/>
      <c r="BW173" s="375"/>
      <c r="BX173" s="375"/>
      <c r="BY173" s="376"/>
      <c r="BZ173" s="170"/>
      <c r="CA173" s="511"/>
      <c r="CB173" s="452"/>
      <c r="CC173" s="375"/>
      <c r="CD173" s="375">
        <v>1</v>
      </c>
      <c r="CE173" s="375"/>
      <c r="CF173" s="376">
        <v>1</v>
      </c>
      <c r="CG173" s="458">
        <v>1</v>
      </c>
      <c r="CH173" s="170"/>
      <c r="CI173" s="511"/>
      <c r="CJ173" s="356" t="s">
        <v>1572</v>
      </c>
      <c r="CK173" s="477" t="str">
        <f>CONCATENATE(" Validar funcionalidad  Zonas ",IF(BN173=1,$BN$4,"")," ",IF(BO173=1,$BO$4,""),"",IF(BP173=1,$BP$4,"")," ",IF(BQ173=1,$BQ$4,"")," ",IF(BR173=1,$BR$5,""), "",IF(BS173=1,$BS$5,"")," en el filtro,  ", IF(BT173=1,$BT$3,"Sin Exportar Excel"),)</f>
        <v xml:space="preserve"> Validar funcionalidad  Zonas     en el filtro,  Sin Exportar Excel</v>
      </c>
      <c r="CL173" s="357"/>
      <c r="CM173" s="357"/>
    </row>
    <row r="174" spans="2:91" s="188" customFormat="1" ht="15.75" thickBot="1" x14ac:dyDescent="0.3">
      <c r="B174" s="43"/>
      <c r="C174" s="61"/>
      <c r="D174" s="44"/>
      <c r="E174" s="44"/>
      <c r="F174" s="44"/>
      <c r="G174" s="44"/>
      <c r="H174" s="44"/>
      <c r="I174" s="61"/>
      <c r="J174" s="44"/>
      <c r="K174" s="44"/>
      <c r="L174" s="44"/>
      <c r="M174" s="44"/>
      <c r="N174" s="170"/>
      <c r="O174" s="61"/>
      <c r="P174" s="44"/>
      <c r="Q174" s="44"/>
      <c r="R174" s="44"/>
      <c r="S174" s="44"/>
      <c r="T174" s="170"/>
      <c r="U174" s="61"/>
      <c r="V174" s="44"/>
      <c r="W174" s="44"/>
      <c r="X174" s="44"/>
      <c r="Y174" s="44"/>
      <c r="Z174" s="44"/>
      <c r="AA174" s="170"/>
      <c r="AB174" s="61"/>
      <c r="AC174" s="44"/>
      <c r="AD174" s="44"/>
      <c r="AE174" s="44"/>
      <c r="AF174" s="44"/>
      <c r="AG174" s="170"/>
      <c r="AH174" s="61"/>
      <c r="AI174" s="44"/>
      <c r="AJ174" s="44"/>
      <c r="AK174" s="44"/>
      <c r="AL174" s="44"/>
      <c r="AM174" s="170"/>
      <c r="AN174" s="61"/>
      <c r="AO174" s="44"/>
      <c r="AP174" s="44"/>
      <c r="AQ174" s="44"/>
      <c r="AR174" s="44"/>
      <c r="AS174" s="170"/>
      <c r="AT174" s="61"/>
      <c r="AU174" s="44"/>
      <c r="AV174" s="44"/>
      <c r="AW174" s="44"/>
      <c r="AX174" s="44"/>
      <c r="AY174" s="170"/>
      <c r="AZ174" s="61"/>
      <c r="BA174" s="44"/>
      <c r="BB174" s="44"/>
      <c r="BC174" s="44"/>
      <c r="BD174" s="44"/>
      <c r="BE174" s="170"/>
      <c r="BF174" s="170"/>
      <c r="BG174" s="61"/>
      <c r="BH174" s="44"/>
      <c r="BI174" s="44"/>
      <c r="BJ174" s="44"/>
      <c r="BK174" s="44"/>
      <c r="BL174" s="44"/>
      <c r="BM174" s="170"/>
      <c r="BN174" s="61"/>
      <c r="BO174" s="44"/>
      <c r="BP174" s="44"/>
      <c r="BQ174" s="44"/>
      <c r="BR174" s="44"/>
      <c r="BS174" s="44"/>
      <c r="BT174" s="170"/>
      <c r="BU174" s="579"/>
      <c r="BV174" s="82"/>
      <c r="BW174" s="82"/>
      <c r="BX174" s="82"/>
      <c r="BY174" s="80"/>
      <c r="BZ174" s="80"/>
      <c r="CA174" s="580"/>
      <c r="CB174" s="579"/>
      <c r="CC174" s="82"/>
      <c r="CD174" s="82"/>
      <c r="CE174" s="82"/>
      <c r="CF174" s="80"/>
      <c r="CG174" s="80"/>
      <c r="CH174" s="80"/>
      <c r="CI174" s="580">
        <v>1</v>
      </c>
      <c r="CJ174" s="356" t="s">
        <v>1573</v>
      </c>
      <c r="CK174" s="477" t="str">
        <f>CONCATENATE(" Validar funcionalidad  Zonas ",IF(BN174=1,$BN$4,""),"",IF(BO174=1,$BO$4,""),"",IF(BP174=1,$BP$4,""),"",IF(BQ174=1,$BQ$4,"")," ",IF(BR174=1,$BR$5,""), "",IF(BS174=1,$BS$5,""),"", IF(BT174=1,$BT$3,"Sin Exportar Excel"),)</f>
        <v xml:space="preserve"> Validar funcionalidad  Zonas  Sin Exportar Excel</v>
      </c>
      <c r="CL174" s="357"/>
      <c r="CM174" s="357"/>
    </row>
    <row r="175" spans="2:91" s="188" customFormat="1" ht="15.75" thickTop="1" x14ac:dyDescent="0.25">
      <c r="B175" s="43"/>
      <c r="C175" s="61"/>
      <c r="D175" s="44"/>
      <c r="E175" s="44"/>
      <c r="F175" s="44"/>
      <c r="G175" s="44"/>
      <c r="H175" s="44"/>
      <c r="I175" s="61"/>
      <c r="J175" s="44"/>
      <c r="K175" s="44"/>
      <c r="L175" s="44"/>
      <c r="M175" s="44"/>
      <c r="N175" s="170"/>
      <c r="O175" s="61"/>
      <c r="P175" s="44"/>
      <c r="Q175" s="44"/>
      <c r="R175" s="44"/>
      <c r="S175" s="44"/>
      <c r="T175" s="170"/>
      <c r="U175" s="61"/>
      <c r="V175" s="44"/>
      <c r="W175" s="44"/>
      <c r="X175" s="44"/>
      <c r="Y175" s="44"/>
      <c r="Z175" s="44"/>
      <c r="AA175" s="170"/>
      <c r="AB175" s="61"/>
      <c r="AC175" s="44"/>
      <c r="AD175" s="44"/>
      <c r="AE175" s="44"/>
      <c r="AF175" s="44"/>
      <c r="AG175" s="170"/>
      <c r="AH175" s="61"/>
      <c r="AI175" s="44"/>
      <c r="AJ175" s="44"/>
      <c r="AK175" s="44"/>
      <c r="AL175" s="44"/>
      <c r="AM175" s="170"/>
      <c r="AN175" s="61"/>
      <c r="AO175" s="44"/>
      <c r="AP175" s="44"/>
      <c r="AQ175" s="44"/>
      <c r="AR175" s="44"/>
      <c r="AS175" s="170"/>
      <c r="AT175" s="61"/>
      <c r="AU175" s="44"/>
      <c r="AV175" s="44"/>
      <c r="AW175" s="44"/>
      <c r="AX175" s="44"/>
      <c r="AY175" s="170"/>
      <c r="AZ175" s="61"/>
      <c r="BA175" s="44"/>
      <c r="BB175" s="44"/>
      <c r="BC175" s="44"/>
      <c r="BD175" s="44"/>
      <c r="BE175" s="170"/>
      <c r="BF175" s="170"/>
      <c r="BG175" s="61"/>
      <c r="BH175" s="44"/>
      <c r="BI175" s="44"/>
      <c r="BJ175" s="44"/>
      <c r="BK175" s="44"/>
      <c r="BL175" s="44"/>
      <c r="BM175" s="170"/>
      <c r="BN175" s="61"/>
      <c r="BO175" s="44"/>
      <c r="BP175" s="44"/>
      <c r="BQ175" s="44"/>
      <c r="BR175" s="44"/>
      <c r="BS175" s="44"/>
      <c r="BT175" s="170"/>
      <c r="BU175" s="184"/>
      <c r="BV175" s="75"/>
      <c r="BW175" s="75"/>
      <c r="BX175" s="75"/>
      <c r="BY175" s="73"/>
      <c r="BZ175" s="170"/>
      <c r="CA175" s="394"/>
      <c r="CB175" s="184">
        <v>1</v>
      </c>
      <c r="CC175" s="75"/>
      <c r="CD175" s="75"/>
      <c r="CE175" s="75">
        <v>1</v>
      </c>
      <c r="CF175" s="73"/>
      <c r="CG175" s="173"/>
      <c r="CH175" s="170"/>
      <c r="CI175" s="394"/>
      <c r="CJ175" s="356" t="s">
        <v>1574</v>
      </c>
      <c r="CK175" s="356"/>
      <c r="CL175" s="357"/>
      <c r="CM175" s="357"/>
    </row>
    <row r="176" spans="2:91" s="188" customFormat="1" x14ac:dyDescent="0.25">
      <c r="B176" s="43"/>
      <c r="C176" s="61"/>
      <c r="D176" s="44"/>
      <c r="E176" s="44"/>
      <c r="F176" s="44"/>
      <c r="G176" s="44"/>
      <c r="H176" s="44"/>
      <c r="I176" s="61"/>
      <c r="J176" s="44"/>
      <c r="K176" s="44"/>
      <c r="L176" s="44"/>
      <c r="M176" s="44"/>
      <c r="N176" s="170"/>
      <c r="O176" s="61"/>
      <c r="P176" s="44"/>
      <c r="Q176" s="44"/>
      <c r="R176" s="44"/>
      <c r="S176" s="44"/>
      <c r="T176" s="170"/>
      <c r="U176" s="61"/>
      <c r="V176" s="44"/>
      <c r="W176" s="44"/>
      <c r="X176" s="44"/>
      <c r="Y176" s="44"/>
      <c r="Z176" s="44"/>
      <c r="AA176" s="170"/>
      <c r="AB176" s="61"/>
      <c r="AC176" s="44"/>
      <c r="AD176" s="44"/>
      <c r="AE176" s="44"/>
      <c r="AF176" s="44"/>
      <c r="AG176" s="170"/>
      <c r="AH176" s="61"/>
      <c r="AI176" s="44"/>
      <c r="AJ176" s="44"/>
      <c r="AK176" s="44"/>
      <c r="AL176" s="44"/>
      <c r="AM176" s="170"/>
      <c r="AN176" s="61"/>
      <c r="AO176" s="44"/>
      <c r="AP176" s="44"/>
      <c r="AQ176" s="44"/>
      <c r="AR176" s="44"/>
      <c r="AS176" s="170"/>
      <c r="AT176" s="61"/>
      <c r="AU176" s="44"/>
      <c r="AV176" s="44"/>
      <c r="AW176" s="44"/>
      <c r="AX176" s="44"/>
      <c r="AY176" s="170"/>
      <c r="AZ176" s="61"/>
      <c r="BA176" s="44"/>
      <c r="BB176" s="44"/>
      <c r="BC176" s="44"/>
      <c r="BD176" s="44"/>
      <c r="BE176" s="170"/>
      <c r="BF176" s="170"/>
      <c r="BG176" s="61"/>
      <c r="BH176" s="44"/>
      <c r="BI176" s="44"/>
      <c r="BJ176" s="44"/>
      <c r="BK176" s="44"/>
      <c r="BL176" s="44"/>
      <c r="BM176" s="170"/>
      <c r="BN176" s="61"/>
      <c r="BO176" s="44"/>
      <c r="BP176" s="44"/>
      <c r="BQ176" s="44"/>
      <c r="BR176" s="44"/>
      <c r="BS176" s="44"/>
      <c r="BT176" s="170"/>
      <c r="BU176" s="184"/>
      <c r="BV176" s="75"/>
      <c r="BW176" s="75"/>
      <c r="BX176" s="75"/>
      <c r="BY176" s="73"/>
      <c r="BZ176" s="170"/>
      <c r="CA176" s="394"/>
      <c r="CB176" s="184">
        <v>1</v>
      </c>
      <c r="CC176" s="75"/>
      <c r="CD176" s="75"/>
      <c r="CE176" s="75"/>
      <c r="CF176" s="73">
        <v>1</v>
      </c>
      <c r="CG176" s="173"/>
      <c r="CH176" s="170"/>
      <c r="CI176" s="394"/>
      <c r="CJ176" s="356" t="s">
        <v>1575</v>
      </c>
      <c r="CK176" s="356"/>
      <c r="CL176" s="357"/>
      <c r="CM176" s="357"/>
    </row>
    <row r="177" spans="2:91" s="188" customFormat="1" x14ac:dyDescent="0.25">
      <c r="B177" s="43"/>
      <c r="C177" s="61"/>
      <c r="D177" s="44"/>
      <c r="E177" s="44"/>
      <c r="F177" s="44"/>
      <c r="G177" s="44"/>
      <c r="H177" s="44"/>
      <c r="I177" s="61"/>
      <c r="J177" s="44"/>
      <c r="K177" s="44"/>
      <c r="L177" s="44"/>
      <c r="M177" s="44"/>
      <c r="N177" s="170"/>
      <c r="O177" s="61"/>
      <c r="P177" s="44"/>
      <c r="Q177" s="44"/>
      <c r="R177" s="44"/>
      <c r="S177" s="44"/>
      <c r="T177" s="170"/>
      <c r="U177" s="61"/>
      <c r="V177" s="44"/>
      <c r="W177" s="44"/>
      <c r="X177" s="44"/>
      <c r="Y177" s="44"/>
      <c r="Z177" s="44"/>
      <c r="AA177" s="170"/>
      <c r="AB177" s="61"/>
      <c r="AC177" s="44"/>
      <c r="AD177" s="44"/>
      <c r="AE177" s="44"/>
      <c r="AF177" s="44"/>
      <c r="AG177" s="170"/>
      <c r="AH177" s="61"/>
      <c r="AI177" s="44"/>
      <c r="AJ177" s="44"/>
      <c r="AK177" s="44"/>
      <c r="AL177" s="44"/>
      <c r="AM177" s="170"/>
      <c r="AN177" s="61"/>
      <c r="AO177" s="44"/>
      <c r="AP177" s="44"/>
      <c r="AQ177" s="44"/>
      <c r="AR177" s="44"/>
      <c r="AS177" s="170"/>
      <c r="AT177" s="61"/>
      <c r="AU177" s="44"/>
      <c r="AV177" s="44"/>
      <c r="AW177" s="44"/>
      <c r="AX177" s="44"/>
      <c r="AY177" s="170"/>
      <c r="AZ177" s="61"/>
      <c r="BA177" s="44"/>
      <c r="BB177" s="44"/>
      <c r="BC177" s="44"/>
      <c r="BD177" s="44"/>
      <c r="BE177" s="170"/>
      <c r="BF177" s="170"/>
      <c r="BG177" s="61"/>
      <c r="BH177" s="44"/>
      <c r="BI177" s="44"/>
      <c r="BJ177" s="44"/>
      <c r="BK177" s="44"/>
      <c r="BL177" s="44"/>
      <c r="BM177" s="170"/>
      <c r="BN177" s="61"/>
      <c r="BO177" s="44"/>
      <c r="BP177" s="44"/>
      <c r="BQ177" s="44"/>
      <c r="BR177" s="44"/>
      <c r="BS177" s="44"/>
      <c r="BT177" s="170"/>
      <c r="BU177" s="63"/>
      <c r="BV177" s="44"/>
      <c r="BW177" s="44"/>
      <c r="BX177" s="44"/>
      <c r="BY177" s="191"/>
      <c r="BZ177" s="170"/>
      <c r="CA177" s="395"/>
      <c r="CB177" s="63"/>
      <c r="CC177" s="44">
        <v>1</v>
      </c>
      <c r="CD177" s="44"/>
      <c r="CE177" s="44">
        <v>1</v>
      </c>
      <c r="CF177" s="191"/>
      <c r="CG177" s="174"/>
      <c r="CH177" s="170"/>
      <c r="CI177" s="395"/>
      <c r="CJ177" s="356" t="s">
        <v>1576</v>
      </c>
      <c r="CK177" s="356"/>
      <c r="CL177" s="357"/>
      <c r="CM177" s="357"/>
    </row>
    <row r="178" spans="2:91" s="188" customFormat="1" ht="15.75" thickBot="1" x14ac:dyDescent="0.3">
      <c r="B178" s="43"/>
      <c r="C178" s="518"/>
      <c r="D178" s="420"/>
      <c r="E178" s="420"/>
      <c r="F178" s="420"/>
      <c r="G178" s="420"/>
      <c r="H178" s="420"/>
      <c r="I178" s="518"/>
      <c r="J178" s="420"/>
      <c r="K178" s="420"/>
      <c r="L178" s="420"/>
      <c r="M178" s="420"/>
      <c r="N178" s="519"/>
      <c r="O178" s="518"/>
      <c r="P178" s="420"/>
      <c r="Q178" s="420"/>
      <c r="R178" s="420"/>
      <c r="S178" s="420"/>
      <c r="T178" s="519"/>
      <c r="U178" s="518"/>
      <c r="V178" s="420"/>
      <c r="W178" s="420"/>
      <c r="X178" s="420"/>
      <c r="Y178" s="420"/>
      <c r="Z178" s="420"/>
      <c r="AA178" s="519"/>
      <c r="AB178" s="518"/>
      <c r="AC178" s="420"/>
      <c r="AD178" s="420"/>
      <c r="AE178" s="420"/>
      <c r="AF178" s="420"/>
      <c r="AG178" s="519"/>
      <c r="AH178" s="518"/>
      <c r="AI178" s="420"/>
      <c r="AJ178" s="420"/>
      <c r="AK178" s="420"/>
      <c r="AL178" s="420"/>
      <c r="AM178" s="519"/>
      <c r="AN178" s="518"/>
      <c r="AO178" s="420"/>
      <c r="AP178" s="420"/>
      <c r="AQ178" s="420"/>
      <c r="AR178" s="420"/>
      <c r="AS178" s="519"/>
      <c r="AT178" s="518"/>
      <c r="AU178" s="420"/>
      <c r="AV178" s="420"/>
      <c r="AW178" s="420"/>
      <c r="AX178" s="420"/>
      <c r="AY178" s="519"/>
      <c r="AZ178" s="518"/>
      <c r="BA178" s="420"/>
      <c r="BB178" s="420"/>
      <c r="BC178" s="420"/>
      <c r="BD178" s="420"/>
      <c r="BE178" s="519"/>
      <c r="BF178" s="519"/>
      <c r="BG178" s="518"/>
      <c r="BH178" s="420"/>
      <c r="BI178" s="420"/>
      <c r="BJ178" s="420"/>
      <c r="BK178" s="420"/>
      <c r="BL178" s="420"/>
      <c r="BM178" s="519"/>
      <c r="BN178" s="518"/>
      <c r="BO178" s="420"/>
      <c r="BP178" s="420"/>
      <c r="BQ178" s="420"/>
      <c r="BR178" s="420"/>
      <c r="BS178" s="420"/>
      <c r="BT178" s="519"/>
      <c r="BU178" s="462"/>
      <c r="BV178" s="420"/>
      <c r="BW178" s="512"/>
      <c r="BX178" s="512"/>
      <c r="BY178" s="422"/>
      <c r="BZ178" s="519"/>
      <c r="CA178" s="464"/>
      <c r="CB178" s="462"/>
      <c r="CC178" s="420"/>
      <c r="CD178" s="512">
        <v>1</v>
      </c>
      <c r="CE178" s="512">
        <v>1</v>
      </c>
      <c r="CF178" s="422"/>
      <c r="CG178" s="584"/>
      <c r="CH178" s="519"/>
      <c r="CI178" s="464"/>
      <c r="CJ178" s="356" t="s">
        <v>1577</v>
      </c>
      <c r="CK178" s="356"/>
      <c r="CL178" s="357"/>
      <c r="CM178" s="357"/>
    </row>
    <row r="179" spans="2:91" s="188" customFormat="1" ht="15.75" thickTop="1" x14ac:dyDescent="0.25">
      <c r="B179" s="43"/>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c r="BD179" s="187"/>
      <c r="BE179" s="187"/>
      <c r="BF179" s="187"/>
      <c r="BG179" s="187"/>
      <c r="BH179" s="187"/>
      <c r="BI179" s="187"/>
      <c r="BJ179" s="187"/>
      <c r="BK179" s="187"/>
      <c r="BL179" s="187"/>
      <c r="BM179" s="187"/>
      <c r="BN179" s="187"/>
      <c r="BO179" s="187"/>
      <c r="BP179" s="187"/>
      <c r="BQ179" s="187"/>
      <c r="BR179" s="187"/>
      <c r="BS179" s="187"/>
      <c r="BT179" s="187"/>
      <c r="BU179" s="187"/>
      <c r="BV179" s="187"/>
      <c r="BW179" s="187"/>
      <c r="BX179" s="187"/>
      <c r="BY179" s="187"/>
      <c r="BZ179" s="187"/>
      <c r="CA179" s="187"/>
      <c r="CB179" s="187"/>
      <c r="CC179" s="187"/>
      <c r="CD179" s="187"/>
      <c r="CE179" s="187"/>
      <c r="CF179" s="187"/>
      <c r="CG179" s="187"/>
      <c r="CH179" s="187"/>
      <c r="CI179" s="187"/>
      <c r="CJ179" s="363"/>
      <c r="CK179" s="363"/>
      <c r="CL179" s="357"/>
      <c r="CM179" s="357"/>
    </row>
    <row r="180" spans="2:91" s="188" customFormat="1" x14ac:dyDescent="0.25">
      <c r="B180" s="43"/>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c r="BD180" s="187"/>
      <c r="BE180" s="187"/>
      <c r="BF180" s="187"/>
      <c r="BG180" s="187"/>
      <c r="BH180" s="187"/>
      <c r="BI180" s="187"/>
      <c r="BJ180" s="187"/>
      <c r="BK180" s="187"/>
      <c r="BL180" s="187"/>
      <c r="BM180" s="187"/>
      <c r="BN180" s="187"/>
      <c r="BO180" s="187"/>
      <c r="BP180" s="187"/>
      <c r="BQ180" s="187"/>
      <c r="BR180" s="187"/>
      <c r="BS180" s="187"/>
      <c r="BT180" s="187"/>
      <c r="BU180" s="187"/>
      <c r="BV180" s="187"/>
      <c r="BW180" s="187"/>
      <c r="BX180" s="187"/>
      <c r="BY180" s="187"/>
      <c r="BZ180" s="187"/>
      <c r="CA180" s="187"/>
      <c r="CB180" s="187"/>
      <c r="CC180" s="187"/>
      <c r="CD180" s="187"/>
      <c r="CE180" s="187"/>
      <c r="CF180" s="187"/>
      <c r="CG180" s="187"/>
      <c r="CH180" s="187"/>
      <c r="CI180" s="187"/>
      <c r="CJ180" s="363"/>
      <c r="CK180" s="363"/>
      <c r="CL180" s="357"/>
      <c r="CM180" s="357"/>
    </row>
    <row r="181" spans="2:91" s="188" customFormat="1" x14ac:dyDescent="0.25">
      <c r="B181" s="43"/>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c r="BD181" s="187"/>
      <c r="BE181" s="187"/>
      <c r="BF181" s="187"/>
      <c r="BG181" s="187"/>
      <c r="BH181" s="187"/>
      <c r="BI181" s="187"/>
      <c r="BJ181" s="187"/>
      <c r="BK181" s="187"/>
      <c r="BL181" s="187"/>
      <c r="BM181" s="187"/>
      <c r="BN181" s="187"/>
      <c r="BO181" s="187"/>
      <c r="BP181" s="187"/>
      <c r="BQ181" s="187"/>
      <c r="BR181" s="187"/>
      <c r="BS181" s="187"/>
      <c r="BT181" s="187"/>
      <c r="BU181" s="187"/>
      <c r="BV181" s="187"/>
      <c r="BW181" s="187"/>
      <c r="BX181" s="187"/>
      <c r="BY181" s="187"/>
      <c r="BZ181" s="187"/>
      <c r="CA181" s="187"/>
      <c r="CB181" s="187"/>
      <c r="CC181" s="187"/>
      <c r="CD181" s="187"/>
      <c r="CE181" s="187"/>
      <c r="CF181" s="187"/>
      <c r="CG181" s="187"/>
      <c r="CH181" s="187"/>
      <c r="CI181" s="187"/>
      <c r="CJ181" s="363"/>
      <c r="CK181" s="363"/>
      <c r="CL181" s="357"/>
      <c r="CM181" s="357"/>
    </row>
    <row r="182" spans="2:91" s="188" customFormat="1" x14ac:dyDescent="0.25">
      <c r="B182" s="43"/>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c r="BD182" s="187"/>
      <c r="BE182" s="187"/>
      <c r="BF182" s="187"/>
      <c r="BG182" s="187"/>
      <c r="BH182" s="187"/>
      <c r="BI182" s="187"/>
      <c r="BJ182" s="187"/>
      <c r="BK182" s="187"/>
      <c r="BL182" s="187"/>
      <c r="BM182" s="187"/>
      <c r="BN182" s="187"/>
      <c r="BO182" s="187"/>
      <c r="BP182" s="187"/>
      <c r="BQ182" s="187"/>
      <c r="BR182" s="187"/>
      <c r="BS182" s="187"/>
      <c r="BT182" s="187"/>
      <c r="BU182" s="187"/>
      <c r="BV182" s="187"/>
      <c r="BW182" s="187"/>
      <c r="BX182" s="187"/>
      <c r="BY182" s="187"/>
      <c r="BZ182" s="187"/>
      <c r="CA182" s="187"/>
      <c r="CB182" s="187"/>
      <c r="CC182" s="187"/>
      <c r="CD182" s="187"/>
      <c r="CE182" s="187"/>
      <c r="CF182" s="187"/>
      <c r="CG182" s="187"/>
      <c r="CH182" s="187"/>
      <c r="CI182" s="187"/>
      <c r="CJ182" s="363"/>
      <c r="CK182" s="363"/>
      <c r="CL182" s="357"/>
      <c r="CM182" s="357"/>
    </row>
    <row r="183" spans="2:91" s="188" customFormat="1" x14ac:dyDescent="0.25">
      <c r="B183" s="43"/>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c r="BD183" s="187"/>
      <c r="BE183" s="187"/>
      <c r="BF183" s="187"/>
      <c r="BG183" s="187"/>
      <c r="BH183" s="187"/>
      <c r="BI183" s="187"/>
      <c r="BJ183" s="187"/>
      <c r="BK183" s="187"/>
      <c r="BL183" s="187"/>
      <c r="BM183" s="187"/>
      <c r="BN183" s="187"/>
      <c r="BO183" s="187"/>
      <c r="BP183" s="187"/>
      <c r="BQ183" s="187"/>
      <c r="BR183" s="187"/>
      <c r="BS183" s="187"/>
      <c r="BT183" s="187"/>
      <c r="BU183" s="187"/>
      <c r="BV183" s="187"/>
      <c r="BW183" s="187"/>
      <c r="BX183" s="187"/>
      <c r="BY183" s="187"/>
      <c r="BZ183" s="187"/>
      <c r="CA183" s="187"/>
      <c r="CB183" s="187"/>
      <c r="CC183" s="187"/>
      <c r="CD183" s="187"/>
      <c r="CE183" s="187"/>
      <c r="CF183" s="187"/>
      <c r="CG183" s="187"/>
      <c r="CH183" s="187"/>
      <c r="CI183" s="187"/>
      <c r="CJ183" s="363"/>
      <c r="CK183" s="363"/>
      <c r="CL183" s="357"/>
      <c r="CM183" s="357"/>
    </row>
    <row r="184" spans="2:91" s="188" customFormat="1" x14ac:dyDescent="0.25">
      <c r="B184" s="43"/>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c r="BE184" s="187"/>
      <c r="BF184" s="187"/>
      <c r="BG184" s="187"/>
      <c r="BH184" s="187"/>
      <c r="BI184" s="187"/>
      <c r="BJ184" s="187"/>
      <c r="BK184" s="187"/>
      <c r="BL184" s="187"/>
      <c r="BM184" s="187"/>
      <c r="BN184" s="187"/>
      <c r="BO184" s="187"/>
      <c r="BP184" s="187"/>
      <c r="BQ184" s="187"/>
      <c r="BR184" s="187"/>
      <c r="BS184" s="187"/>
      <c r="BT184" s="187"/>
      <c r="BU184" s="187"/>
      <c r="BV184" s="187"/>
      <c r="BW184" s="187"/>
      <c r="BX184" s="187"/>
      <c r="BY184" s="187"/>
      <c r="BZ184" s="187"/>
      <c r="CA184" s="187"/>
      <c r="CB184" s="187"/>
      <c r="CC184" s="187"/>
      <c r="CD184" s="187"/>
      <c r="CE184" s="187"/>
      <c r="CF184" s="187"/>
      <c r="CG184" s="187"/>
      <c r="CH184" s="187"/>
      <c r="CI184" s="187"/>
      <c r="CJ184" s="363"/>
      <c r="CK184" s="363"/>
      <c r="CL184" s="357"/>
      <c r="CM184" s="357"/>
    </row>
    <row r="185" spans="2:91" s="188" customFormat="1" x14ac:dyDescent="0.25">
      <c r="B185" s="43"/>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c r="BD185" s="187"/>
      <c r="BE185" s="187"/>
      <c r="BF185" s="187"/>
      <c r="BG185" s="187"/>
      <c r="BH185" s="187"/>
      <c r="BI185" s="187"/>
      <c r="BJ185" s="187"/>
      <c r="BK185" s="187"/>
      <c r="BL185" s="187"/>
      <c r="BM185" s="187"/>
      <c r="BN185" s="187"/>
      <c r="BO185" s="187"/>
      <c r="BP185" s="187"/>
      <c r="BQ185" s="187"/>
      <c r="BR185" s="187"/>
      <c r="BS185" s="187"/>
      <c r="BT185" s="187"/>
      <c r="BU185" s="187"/>
      <c r="BV185" s="187"/>
      <c r="BW185" s="187"/>
      <c r="BX185" s="187"/>
      <c r="BY185" s="187"/>
      <c r="BZ185" s="187"/>
      <c r="CA185" s="187"/>
      <c r="CB185" s="187"/>
      <c r="CC185" s="187"/>
      <c r="CD185" s="187"/>
      <c r="CE185" s="187"/>
      <c r="CF185" s="187"/>
      <c r="CG185" s="187"/>
      <c r="CH185" s="187"/>
      <c r="CI185" s="187"/>
      <c r="CJ185" s="363"/>
      <c r="CK185" s="363"/>
      <c r="CL185" s="357"/>
      <c r="CM185" s="357"/>
    </row>
    <row r="186" spans="2:91" s="188" customFormat="1" x14ac:dyDescent="0.25">
      <c r="B186" s="43"/>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c r="BD186" s="187"/>
      <c r="BE186" s="187"/>
      <c r="BF186" s="187"/>
      <c r="BG186" s="187"/>
      <c r="BH186" s="187"/>
      <c r="BI186" s="187"/>
      <c r="BJ186" s="187"/>
      <c r="BK186" s="187"/>
      <c r="BL186" s="187"/>
      <c r="BM186" s="187"/>
      <c r="BN186" s="187"/>
      <c r="BO186" s="187"/>
      <c r="BP186" s="187"/>
      <c r="BQ186" s="187"/>
      <c r="BR186" s="187"/>
      <c r="BS186" s="187"/>
      <c r="BT186" s="187"/>
      <c r="BU186" s="187"/>
      <c r="BV186" s="187"/>
      <c r="BW186" s="187"/>
      <c r="BX186" s="187"/>
      <c r="BY186" s="187"/>
      <c r="BZ186" s="187"/>
      <c r="CA186" s="187"/>
      <c r="CB186" s="187"/>
      <c r="CC186" s="187"/>
      <c r="CD186" s="187"/>
      <c r="CE186" s="187"/>
      <c r="CF186" s="187"/>
      <c r="CG186" s="187"/>
      <c r="CH186" s="187"/>
      <c r="CI186" s="187"/>
      <c r="CJ186" s="363"/>
      <c r="CK186" s="363"/>
      <c r="CL186" s="357"/>
      <c r="CM186" s="357"/>
    </row>
    <row r="187" spans="2:91" s="188" customFormat="1" x14ac:dyDescent="0.25">
      <c r="B187" s="43"/>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c r="BD187" s="187"/>
      <c r="BE187" s="187"/>
      <c r="BF187" s="187"/>
      <c r="BG187" s="187"/>
      <c r="BH187" s="187"/>
      <c r="BI187" s="187"/>
      <c r="BJ187" s="187"/>
      <c r="BK187" s="187"/>
      <c r="BL187" s="187"/>
      <c r="BM187" s="187"/>
      <c r="BN187" s="187"/>
      <c r="BO187" s="187"/>
      <c r="BP187" s="187"/>
      <c r="BQ187" s="187"/>
      <c r="BR187" s="187"/>
      <c r="BS187" s="187"/>
      <c r="BT187" s="187"/>
      <c r="BU187" s="187"/>
      <c r="BV187" s="187"/>
      <c r="BW187" s="187"/>
      <c r="BX187" s="187"/>
      <c r="BY187" s="187"/>
      <c r="BZ187" s="187"/>
      <c r="CA187" s="187"/>
      <c r="CB187" s="187"/>
      <c r="CC187" s="187"/>
      <c r="CD187" s="187"/>
      <c r="CE187" s="187"/>
      <c r="CF187" s="187"/>
      <c r="CG187" s="187"/>
      <c r="CH187" s="187"/>
      <c r="CI187" s="187"/>
      <c r="CJ187" s="363"/>
      <c r="CK187" s="363"/>
      <c r="CL187" s="357"/>
      <c r="CM187" s="357"/>
    </row>
    <row r="188" spans="2:91" s="188" customFormat="1" x14ac:dyDescent="0.25">
      <c r="B188" s="43"/>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c r="BD188" s="187"/>
      <c r="BE188" s="187"/>
      <c r="BF188" s="187"/>
      <c r="BG188" s="187"/>
      <c r="BH188" s="187"/>
      <c r="BI188" s="187"/>
      <c r="BJ188" s="187"/>
      <c r="BK188" s="187"/>
      <c r="BL188" s="187"/>
      <c r="BM188" s="187"/>
      <c r="BN188" s="187"/>
      <c r="BO188" s="187"/>
      <c r="BP188" s="187"/>
      <c r="BQ188" s="187"/>
      <c r="BR188" s="187"/>
      <c r="BS188" s="187"/>
      <c r="BT188" s="187"/>
      <c r="BU188" s="187"/>
      <c r="BV188" s="187"/>
      <c r="BW188" s="187"/>
      <c r="BX188" s="187"/>
      <c r="BY188" s="187"/>
      <c r="BZ188" s="187"/>
      <c r="CA188" s="187"/>
      <c r="CB188" s="187"/>
      <c r="CC188" s="187"/>
      <c r="CD188" s="187"/>
      <c r="CE188" s="187"/>
      <c r="CF188" s="187"/>
      <c r="CG188" s="187"/>
      <c r="CH188" s="187"/>
      <c r="CI188" s="187"/>
      <c r="CJ188" s="363"/>
      <c r="CK188" s="363"/>
      <c r="CL188" s="357"/>
      <c r="CM188" s="357"/>
    </row>
    <row r="189" spans="2:91" s="188" customFormat="1" x14ac:dyDescent="0.25">
      <c r="B189" s="43"/>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c r="BD189" s="187"/>
      <c r="BE189" s="187"/>
      <c r="BF189" s="187"/>
      <c r="BG189" s="187"/>
      <c r="BH189" s="187"/>
      <c r="BI189" s="187"/>
      <c r="BJ189" s="187"/>
      <c r="BK189" s="187"/>
      <c r="BL189" s="187"/>
      <c r="BM189" s="187"/>
      <c r="BN189" s="187"/>
      <c r="BO189" s="187"/>
      <c r="BP189" s="187"/>
      <c r="BQ189" s="187"/>
      <c r="BR189" s="187"/>
      <c r="BS189" s="187"/>
      <c r="BT189" s="187"/>
      <c r="BU189" s="187"/>
      <c r="BV189" s="187"/>
      <c r="BW189" s="187"/>
      <c r="BX189" s="187"/>
      <c r="BY189" s="187"/>
      <c r="BZ189" s="187"/>
      <c r="CA189" s="187"/>
      <c r="CB189" s="187"/>
      <c r="CC189" s="187"/>
      <c r="CD189" s="187"/>
      <c r="CE189" s="187"/>
      <c r="CF189" s="187"/>
      <c r="CG189" s="187"/>
      <c r="CH189" s="187"/>
      <c r="CI189" s="187"/>
      <c r="CJ189" s="363"/>
      <c r="CK189" s="363"/>
      <c r="CL189" s="357"/>
      <c r="CM189" s="357"/>
    </row>
    <row r="190" spans="2:91" s="188" customFormat="1" x14ac:dyDescent="0.25">
      <c r="B190" s="43"/>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c r="BD190" s="187"/>
      <c r="BE190" s="187"/>
      <c r="BF190" s="187"/>
      <c r="BG190" s="187"/>
      <c r="BH190" s="187"/>
      <c r="BI190" s="187"/>
      <c r="BJ190" s="187"/>
      <c r="BK190" s="187"/>
      <c r="BL190" s="187"/>
      <c r="BM190" s="187"/>
      <c r="BN190" s="187"/>
      <c r="BO190" s="187"/>
      <c r="BP190" s="187"/>
      <c r="BQ190" s="187"/>
      <c r="BR190" s="187"/>
      <c r="BS190" s="187"/>
      <c r="BT190" s="187"/>
      <c r="BU190" s="187"/>
      <c r="BV190" s="187"/>
      <c r="BW190" s="187"/>
      <c r="BX190" s="187"/>
      <c r="BY190" s="187"/>
      <c r="BZ190" s="187"/>
      <c r="CA190" s="187"/>
      <c r="CB190" s="187"/>
      <c r="CC190" s="187"/>
      <c r="CD190" s="187"/>
      <c r="CE190" s="187"/>
      <c r="CF190" s="187"/>
      <c r="CG190" s="187"/>
      <c r="CH190" s="187"/>
      <c r="CI190" s="187"/>
      <c r="CJ190" s="363"/>
      <c r="CK190" s="363"/>
      <c r="CL190" s="357"/>
      <c r="CM190" s="357"/>
    </row>
    <row r="191" spans="2:91" s="188" customFormat="1" x14ac:dyDescent="0.25">
      <c r="B191" s="43"/>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c r="BD191" s="187"/>
      <c r="BE191" s="187"/>
      <c r="BF191" s="187"/>
      <c r="BG191" s="187"/>
      <c r="BH191" s="187"/>
      <c r="BI191" s="187"/>
      <c r="BJ191" s="187"/>
      <c r="BK191" s="187"/>
      <c r="BL191" s="187"/>
      <c r="BM191" s="187"/>
      <c r="BN191" s="187"/>
      <c r="BO191" s="187"/>
      <c r="BP191" s="187"/>
      <c r="BQ191" s="187"/>
      <c r="BR191" s="187"/>
      <c r="BS191" s="187"/>
      <c r="BT191" s="187"/>
      <c r="BU191" s="187"/>
      <c r="BV191" s="187"/>
      <c r="BW191" s="187"/>
      <c r="BX191" s="187"/>
      <c r="BY191" s="187"/>
      <c r="BZ191" s="187"/>
      <c r="CA191" s="187"/>
      <c r="CB191" s="187"/>
      <c r="CC191" s="187"/>
      <c r="CD191" s="187"/>
      <c r="CE191" s="187"/>
      <c r="CF191" s="187"/>
      <c r="CG191" s="187"/>
      <c r="CH191" s="187"/>
      <c r="CI191" s="187"/>
      <c r="CJ191" s="363"/>
      <c r="CK191" s="363"/>
      <c r="CL191" s="357"/>
      <c r="CM191" s="357"/>
    </row>
    <row r="192" spans="2:91" s="188" customFormat="1" x14ac:dyDescent="0.25">
      <c r="B192" s="43"/>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c r="BD192" s="187"/>
      <c r="BE192" s="187"/>
      <c r="BF192" s="187"/>
      <c r="BG192" s="187"/>
      <c r="BH192" s="187"/>
      <c r="BI192" s="187"/>
      <c r="BJ192" s="187"/>
      <c r="BK192" s="187"/>
      <c r="BL192" s="187"/>
      <c r="BM192" s="187"/>
      <c r="BN192" s="187"/>
      <c r="BO192" s="187"/>
      <c r="BP192" s="187"/>
      <c r="BQ192" s="187"/>
      <c r="BR192" s="187"/>
      <c r="BS192" s="187"/>
      <c r="BT192" s="187"/>
      <c r="BU192" s="187"/>
      <c r="BV192" s="187"/>
      <c r="BW192" s="187"/>
      <c r="BX192" s="187"/>
      <c r="BY192" s="187"/>
      <c r="BZ192" s="187"/>
      <c r="CA192" s="187"/>
      <c r="CB192" s="187"/>
      <c r="CC192" s="187"/>
      <c r="CD192" s="187"/>
      <c r="CE192" s="187"/>
      <c r="CF192" s="187"/>
      <c r="CG192" s="187"/>
      <c r="CH192" s="187"/>
      <c r="CI192" s="187"/>
      <c r="CJ192" s="363"/>
      <c r="CK192" s="363"/>
      <c r="CL192" s="357"/>
      <c r="CM192" s="357"/>
    </row>
    <row r="193" spans="2:91" s="188" customFormat="1" x14ac:dyDescent="0.25">
      <c r="B193" s="43"/>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c r="BD193" s="187"/>
      <c r="BE193" s="187"/>
      <c r="BF193" s="187"/>
      <c r="BG193" s="187"/>
      <c r="BH193" s="187"/>
      <c r="BI193" s="187"/>
      <c r="BJ193" s="187"/>
      <c r="BK193" s="187"/>
      <c r="BL193" s="187"/>
      <c r="BM193" s="187"/>
      <c r="BN193" s="187"/>
      <c r="BO193" s="187"/>
      <c r="BP193" s="187"/>
      <c r="BQ193" s="187"/>
      <c r="BR193" s="187"/>
      <c r="BS193" s="187"/>
      <c r="BT193" s="187"/>
      <c r="BU193" s="187"/>
      <c r="BV193" s="187"/>
      <c r="BW193" s="187"/>
      <c r="BX193" s="187"/>
      <c r="BY193" s="187"/>
      <c r="BZ193" s="187"/>
      <c r="CA193" s="187"/>
      <c r="CB193" s="187"/>
      <c r="CC193" s="187"/>
      <c r="CD193" s="187"/>
      <c r="CE193" s="187"/>
      <c r="CF193" s="187"/>
      <c r="CG193" s="187"/>
      <c r="CH193" s="187"/>
      <c r="CI193" s="187"/>
      <c r="CJ193" s="363"/>
      <c r="CK193" s="363"/>
      <c r="CL193" s="357"/>
      <c r="CM193" s="357"/>
    </row>
    <row r="194" spans="2:91" s="188" customFormat="1" x14ac:dyDescent="0.25">
      <c r="B194" s="43"/>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c r="BI194" s="187"/>
      <c r="BJ194" s="187"/>
      <c r="BK194" s="187"/>
      <c r="BL194" s="187"/>
      <c r="BM194" s="187"/>
      <c r="BN194" s="187"/>
      <c r="BO194" s="187"/>
      <c r="BP194" s="187"/>
      <c r="BQ194" s="187"/>
      <c r="BR194" s="187"/>
      <c r="BS194" s="187"/>
      <c r="BT194" s="187"/>
      <c r="BU194" s="187"/>
      <c r="BV194" s="187"/>
      <c r="BW194" s="187"/>
      <c r="BX194" s="187"/>
      <c r="BY194" s="187"/>
      <c r="BZ194" s="187"/>
      <c r="CA194" s="187"/>
      <c r="CB194" s="187"/>
      <c r="CC194" s="187"/>
      <c r="CD194" s="187"/>
      <c r="CE194" s="187"/>
      <c r="CF194" s="187"/>
      <c r="CG194" s="187"/>
      <c r="CH194" s="187"/>
      <c r="CI194" s="187"/>
      <c r="CJ194" s="363"/>
      <c r="CK194" s="363"/>
      <c r="CL194" s="357"/>
      <c r="CM194" s="357"/>
    </row>
    <row r="195" spans="2:91"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187"/>
      <c r="BI195" s="187"/>
      <c r="BJ195" s="187"/>
      <c r="BK195" s="187"/>
      <c r="BL195" s="187"/>
      <c r="BM195" s="187"/>
      <c r="BN195" s="187"/>
      <c r="BO195" s="187"/>
      <c r="BP195" s="187"/>
      <c r="BQ195" s="187"/>
      <c r="BR195" s="187"/>
      <c r="BS195" s="187"/>
      <c r="BT195" s="187"/>
      <c r="BU195" s="187"/>
      <c r="BV195" s="187"/>
      <c r="BW195" s="187"/>
      <c r="BX195" s="187"/>
      <c r="BY195" s="187"/>
      <c r="BZ195" s="187"/>
      <c r="CA195" s="187"/>
      <c r="CB195" s="187"/>
      <c r="CC195" s="187"/>
      <c r="CD195" s="187"/>
      <c r="CE195" s="187"/>
      <c r="CF195" s="187"/>
      <c r="CG195" s="187"/>
      <c r="CH195" s="187"/>
      <c r="CI195" s="187"/>
      <c r="CJ195" s="363"/>
      <c r="CK195" s="363"/>
      <c r="CL195" s="357"/>
      <c r="CM195" s="357"/>
    </row>
    <row r="196" spans="2:91"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187"/>
      <c r="BI196" s="187"/>
      <c r="BJ196" s="187"/>
      <c r="BK196" s="187"/>
      <c r="BL196" s="187"/>
      <c r="BM196" s="187"/>
      <c r="BN196" s="187"/>
      <c r="BO196" s="187"/>
      <c r="BP196" s="187"/>
      <c r="BQ196" s="187"/>
      <c r="BR196" s="187"/>
      <c r="BS196" s="187"/>
      <c r="BT196" s="187"/>
      <c r="BU196" s="187"/>
      <c r="BV196" s="187"/>
      <c r="BW196" s="187"/>
      <c r="BX196" s="187"/>
      <c r="BY196" s="187"/>
      <c r="BZ196" s="187"/>
      <c r="CA196" s="187"/>
      <c r="CB196" s="187"/>
      <c r="CC196" s="187"/>
      <c r="CD196" s="187"/>
      <c r="CE196" s="187"/>
      <c r="CF196" s="187"/>
      <c r="CG196" s="187"/>
      <c r="CH196" s="187"/>
      <c r="CI196" s="187"/>
      <c r="CJ196" s="363"/>
      <c r="CK196" s="363"/>
      <c r="CL196" s="357"/>
      <c r="CM196" s="357"/>
    </row>
    <row r="197" spans="2:91"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187"/>
      <c r="BI197" s="187"/>
      <c r="BJ197" s="187"/>
      <c r="BK197" s="187"/>
      <c r="BL197" s="187"/>
      <c r="BM197" s="187"/>
      <c r="BN197" s="187"/>
      <c r="BO197" s="187"/>
      <c r="BP197" s="187"/>
      <c r="BQ197" s="187"/>
      <c r="BR197" s="187"/>
      <c r="BS197" s="187"/>
      <c r="BT197" s="187"/>
      <c r="BU197" s="187"/>
      <c r="BV197" s="187"/>
      <c r="BW197" s="187"/>
      <c r="BX197" s="187"/>
      <c r="BY197" s="187"/>
      <c r="BZ197" s="187"/>
      <c r="CA197" s="187"/>
      <c r="CB197" s="187"/>
      <c r="CC197" s="187"/>
      <c r="CD197" s="187"/>
      <c r="CE197" s="187"/>
      <c r="CF197" s="187"/>
      <c r="CG197" s="187"/>
      <c r="CH197" s="187"/>
      <c r="CI197" s="187"/>
      <c r="CJ197" s="363"/>
      <c r="CK197" s="363"/>
      <c r="CL197" s="357"/>
      <c r="CM197" s="357"/>
    </row>
    <row r="198" spans="2:91"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187"/>
      <c r="BI198" s="187"/>
      <c r="BJ198" s="187"/>
      <c r="BK198" s="187"/>
      <c r="BL198" s="187"/>
      <c r="BM198" s="187"/>
      <c r="BN198" s="187"/>
      <c r="BO198" s="187"/>
      <c r="BP198" s="187"/>
      <c r="BQ198" s="187"/>
      <c r="BR198" s="187"/>
      <c r="BS198" s="187"/>
      <c r="BT198" s="187"/>
      <c r="BU198" s="187"/>
      <c r="BV198" s="187"/>
      <c r="BW198" s="187"/>
      <c r="BX198" s="187"/>
      <c r="BY198" s="187"/>
      <c r="BZ198" s="187"/>
      <c r="CA198" s="187"/>
      <c r="CB198" s="187"/>
      <c r="CC198" s="187"/>
      <c r="CD198" s="187"/>
      <c r="CE198" s="187"/>
      <c r="CF198" s="187"/>
      <c r="CG198" s="187"/>
      <c r="CH198" s="187"/>
      <c r="CI198" s="187"/>
      <c r="CJ198" s="363"/>
      <c r="CK198" s="363"/>
      <c r="CL198" s="357"/>
      <c r="CM198" s="357"/>
    </row>
    <row r="199" spans="2:91"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363"/>
      <c r="CK199" s="363"/>
      <c r="CL199" s="357"/>
      <c r="CM199" s="357"/>
    </row>
    <row r="200" spans="2:91"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c r="BI200" s="187"/>
      <c r="BJ200" s="187"/>
      <c r="BK200" s="187"/>
      <c r="BL200" s="187"/>
      <c r="BM200" s="187"/>
      <c r="BN200" s="187"/>
      <c r="BO200" s="187"/>
      <c r="BP200" s="187"/>
      <c r="BQ200" s="187"/>
      <c r="BR200" s="187"/>
      <c r="BS200" s="187"/>
      <c r="BT200" s="187"/>
      <c r="BU200" s="187"/>
      <c r="BV200" s="187"/>
      <c r="BW200" s="187"/>
      <c r="BX200" s="187"/>
      <c r="BY200" s="187"/>
      <c r="BZ200" s="187"/>
      <c r="CA200" s="187"/>
      <c r="CB200" s="187"/>
      <c r="CC200" s="187"/>
      <c r="CD200" s="187"/>
      <c r="CE200" s="187"/>
      <c r="CF200" s="187"/>
      <c r="CG200" s="187"/>
      <c r="CH200" s="187"/>
      <c r="CI200" s="187"/>
      <c r="CJ200" s="363"/>
      <c r="CK200" s="363"/>
      <c r="CL200" s="357"/>
      <c r="CM200" s="357"/>
    </row>
    <row r="201" spans="2:91"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187"/>
      <c r="BI201" s="187"/>
      <c r="BJ201" s="187"/>
      <c r="BK201" s="187"/>
      <c r="BL201" s="187"/>
      <c r="BM201" s="187"/>
      <c r="BN201" s="187"/>
      <c r="BO201" s="187"/>
      <c r="BP201" s="187"/>
      <c r="BQ201" s="187"/>
      <c r="BR201" s="187"/>
      <c r="BS201" s="187"/>
      <c r="BT201" s="187"/>
      <c r="BU201" s="187"/>
      <c r="BV201" s="187"/>
      <c r="BW201" s="187"/>
      <c r="BX201" s="187"/>
      <c r="BY201" s="187"/>
      <c r="BZ201" s="187"/>
      <c r="CA201" s="187"/>
      <c r="CB201" s="187"/>
      <c r="CC201" s="187"/>
      <c r="CD201" s="187"/>
      <c r="CE201" s="187"/>
      <c r="CF201" s="187"/>
      <c r="CG201" s="187"/>
      <c r="CH201" s="187"/>
      <c r="CI201" s="187"/>
      <c r="CJ201" s="363"/>
      <c r="CK201" s="363"/>
      <c r="CL201" s="357"/>
      <c r="CM201" s="357"/>
    </row>
    <row r="202" spans="2:91"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187"/>
      <c r="BI202" s="187"/>
      <c r="BJ202" s="187"/>
      <c r="BK202" s="187"/>
      <c r="BL202" s="187"/>
      <c r="BM202" s="187"/>
      <c r="BN202" s="187"/>
      <c r="BO202" s="187"/>
      <c r="BP202" s="187"/>
      <c r="BQ202" s="187"/>
      <c r="BR202" s="187"/>
      <c r="BS202" s="187"/>
      <c r="BT202" s="187"/>
      <c r="BU202" s="187"/>
      <c r="BV202" s="187"/>
      <c r="BW202" s="187"/>
      <c r="BX202" s="187"/>
      <c r="BY202" s="187"/>
      <c r="BZ202" s="187"/>
      <c r="CA202" s="187"/>
      <c r="CB202" s="187"/>
      <c r="CC202" s="187"/>
      <c r="CD202" s="187"/>
      <c r="CE202" s="187"/>
      <c r="CF202" s="187"/>
      <c r="CG202" s="187"/>
      <c r="CH202" s="187"/>
      <c r="CI202" s="187"/>
      <c r="CJ202" s="363"/>
      <c r="CK202" s="363"/>
      <c r="CL202" s="357"/>
      <c r="CM202" s="357"/>
    </row>
    <row r="203" spans="2:91"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187"/>
      <c r="BI203" s="187"/>
      <c r="BJ203" s="187"/>
      <c r="BK203" s="187"/>
      <c r="BL203" s="187"/>
      <c r="BM203" s="187"/>
      <c r="BN203" s="187"/>
      <c r="BO203" s="187"/>
      <c r="BP203" s="187"/>
      <c r="BQ203" s="187"/>
      <c r="BR203" s="187"/>
      <c r="BS203" s="187"/>
      <c r="BT203" s="187"/>
      <c r="BU203" s="187"/>
      <c r="BV203" s="187"/>
      <c r="BW203" s="187"/>
      <c r="BX203" s="187"/>
      <c r="BY203" s="187"/>
      <c r="BZ203" s="187"/>
      <c r="CA203" s="187"/>
      <c r="CB203" s="187"/>
      <c r="CC203" s="187"/>
      <c r="CD203" s="187"/>
      <c r="CE203" s="187"/>
      <c r="CF203" s="187"/>
      <c r="CG203" s="187"/>
      <c r="CH203" s="187"/>
      <c r="CI203" s="187"/>
      <c r="CJ203" s="363"/>
      <c r="CK203" s="363"/>
      <c r="CL203" s="357"/>
      <c r="CM203" s="357"/>
    </row>
    <row r="204" spans="2:91"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187"/>
      <c r="BI204" s="187"/>
      <c r="BJ204" s="187"/>
      <c r="BK204" s="187"/>
      <c r="BL204" s="187"/>
      <c r="BM204" s="187"/>
      <c r="BN204" s="187"/>
      <c r="BO204" s="187"/>
      <c r="BP204" s="187"/>
      <c r="BQ204" s="187"/>
      <c r="BR204" s="187"/>
      <c r="BS204" s="187"/>
      <c r="BT204" s="187"/>
      <c r="BU204" s="187"/>
      <c r="BV204" s="187"/>
      <c r="BW204" s="187"/>
      <c r="BX204" s="187"/>
      <c r="BY204" s="187"/>
      <c r="BZ204" s="187"/>
      <c r="CA204" s="187"/>
      <c r="CB204" s="187"/>
      <c r="CC204" s="187"/>
      <c r="CD204" s="187"/>
      <c r="CE204" s="187"/>
      <c r="CF204" s="187"/>
      <c r="CG204" s="187"/>
      <c r="CH204" s="187"/>
      <c r="CI204" s="187"/>
      <c r="CJ204" s="363"/>
      <c r="CK204" s="363"/>
      <c r="CL204" s="357"/>
      <c r="CM204" s="357"/>
    </row>
    <row r="205" spans="2:91"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187"/>
      <c r="BI205" s="187"/>
      <c r="BJ205" s="187"/>
      <c r="BK205" s="187"/>
      <c r="BL205" s="187"/>
      <c r="BM205" s="187"/>
      <c r="BN205" s="187"/>
      <c r="BO205" s="187"/>
      <c r="BP205" s="187"/>
      <c r="BQ205" s="187"/>
      <c r="BR205" s="187"/>
      <c r="BS205" s="187"/>
      <c r="BT205" s="187"/>
      <c r="BU205" s="187"/>
      <c r="BV205" s="187"/>
      <c r="BW205" s="187"/>
      <c r="BX205" s="187"/>
      <c r="BY205" s="187"/>
      <c r="BZ205" s="187"/>
      <c r="CA205" s="187"/>
      <c r="CB205" s="187"/>
      <c r="CC205" s="187"/>
      <c r="CD205" s="187"/>
      <c r="CE205" s="187"/>
      <c r="CF205" s="187"/>
      <c r="CG205" s="187"/>
      <c r="CH205" s="187"/>
      <c r="CI205" s="187"/>
      <c r="CJ205" s="363"/>
      <c r="CK205" s="363"/>
      <c r="CL205" s="357"/>
      <c r="CM205" s="357"/>
    </row>
    <row r="206" spans="2:91"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187"/>
      <c r="BI206" s="187"/>
      <c r="BJ206" s="187"/>
      <c r="BK206" s="187"/>
      <c r="BL206" s="187"/>
      <c r="BM206" s="187"/>
      <c r="BN206" s="187"/>
      <c r="BO206" s="187"/>
      <c r="BP206" s="187"/>
      <c r="BQ206" s="187"/>
      <c r="BR206" s="187"/>
      <c r="BS206" s="187"/>
      <c r="BT206" s="187"/>
      <c r="BU206" s="187"/>
      <c r="BV206" s="187"/>
      <c r="BW206" s="187"/>
      <c r="BX206" s="187"/>
      <c r="BY206" s="187"/>
      <c r="BZ206" s="187"/>
      <c r="CA206" s="187"/>
      <c r="CB206" s="187"/>
      <c r="CC206" s="187"/>
      <c r="CD206" s="187"/>
      <c r="CE206" s="187"/>
      <c r="CF206" s="187"/>
      <c r="CG206" s="187"/>
      <c r="CH206" s="187"/>
      <c r="CI206" s="187"/>
      <c r="CJ206" s="363"/>
      <c r="CK206" s="363"/>
      <c r="CL206" s="357"/>
      <c r="CM206" s="357"/>
    </row>
    <row r="207" spans="2:91"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187"/>
      <c r="BI207" s="187"/>
      <c r="BJ207" s="187"/>
      <c r="BK207" s="187"/>
      <c r="BL207" s="187"/>
      <c r="BM207" s="187"/>
      <c r="BN207" s="187"/>
      <c r="BO207" s="187"/>
      <c r="BP207" s="187"/>
      <c r="BQ207" s="187"/>
      <c r="BR207" s="187"/>
      <c r="BS207" s="187"/>
      <c r="BT207" s="187"/>
      <c r="BU207" s="187"/>
      <c r="BV207" s="187"/>
      <c r="BW207" s="187"/>
      <c r="BX207" s="187"/>
      <c r="BY207" s="187"/>
      <c r="BZ207" s="187"/>
      <c r="CA207" s="187"/>
      <c r="CB207" s="187"/>
      <c r="CC207" s="187"/>
      <c r="CD207" s="187"/>
      <c r="CE207" s="187"/>
      <c r="CF207" s="187"/>
      <c r="CG207" s="187"/>
      <c r="CH207" s="187"/>
      <c r="CI207" s="187"/>
      <c r="CJ207" s="363"/>
      <c r="CK207" s="363"/>
      <c r="CL207" s="357"/>
      <c r="CM207" s="357"/>
    </row>
    <row r="208" spans="2:91"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187"/>
      <c r="BI208" s="187"/>
      <c r="BJ208" s="187"/>
      <c r="BK208" s="187"/>
      <c r="BL208" s="187"/>
      <c r="BM208" s="187"/>
      <c r="BN208" s="187"/>
      <c r="BO208" s="187"/>
      <c r="BP208" s="187"/>
      <c r="BQ208" s="187"/>
      <c r="BR208" s="187"/>
      <c r="BS208" s="187"/>
      <c r="BT208" s="187"/>
      <c r="BU208" s="187"/>
      <c r="BV208" s="187"/>
      <c r="BW208" s="187"/>
      <c r="BX208" s="187"/>
      <c r="BY208" s="187"/>
      <c r="BZ208" s="187"/>
      <c r="CA208" s="187"/>
      <c r="CB208" s="187"/>
      <c r="CC208" s="187"/>
      <c r="CD208" s="187"/>
      <c r="CE208" s="187"/>
      <c r="CF208" s="187"/>
      <c r="CG208" s="187"/>
      <c r="CH208" s="187"/>
      <c r="CI208" s="187"/>
      <c r="CJ208" s="363"/>
      <c r="CK208" s="363"/>
      <c r="CL208" s="357"/>
      <c r="CM208" s="357"/>
    </row>
    <row r="209" spans="2:91"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363"/>
      <c r="CK209" s="363"/>
      <c r="CL209" s="357"/>
      <c r="CM209" s="357"/>
    </row>
    <row r="210" spans="2:91"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187"/>
      <c r="BI210" s="187"/>
      <c r="BJ210" s="187"/>
      <c r="BK210" s="187"/>
      <c r="BL210" s="187"/>
      <c r="BM210" s="187"/>
      <c r="BN210" s="187"/>
      <c r="BO210" s="187"/>
      <c r="BP210" s="187"/>
      <c r="BQ210" s="187"/>
      <c r="BR210" s="187"/>
      <c r="BS210" s="187"/>
      <c r="BT210" s="187"/>
      <c r="BU210" s="187"/>
      <c r="BV210" s="187"/>
      <c r="BW210" s="187"/>
      <c r="BX210" s="187"/>
      <c r="BY210" s="187"/>
      <c r="BZ210" s="187"/>
      <c r="CA210" s="187"/>
      <c r="CB210" s="187"/>
      <c r="CC210" s="187"/>
      <c r="CD210" s="187"/>
      <c r="CE210" s="187"/>
      <c r="CF210" s="187"/>
      <c r="CG210" s="187"/>
      <c r="CH210" s="187"/>
      <c r="CI210" s="187"/>
      <c r="CJ210" s="363"/>
      <c r="CK210" s="363"/>
      <c r="CL210" s="357"/>
      <c r="CM210" s="357"/>
    </row>
    <row r="211" spans="2:91"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187"/>
      <c r="BI211" s="187"/>
      <c r="BJ211" s="187"/>
      <c r="BK211" s="187"/>
      <c r="BL211" s="187"/>
      <c r="BM211" s="187"/>
      <c r="BN211" s="187"/>
      <c r="BO211" s="187"/>
      <c r="BP211" s="187"/>
      <c r="BQ211" s="187"/>
      <c r="BR211" s="187"/>
      <c r="BS211" s="187"/>
      <c r="BT211" s="187"/>
      <c r="BU211" s="187"/>
      <c r="BV211" s="187"/>
      <c r="BW211" s="187"/>
      <c r="BX211" s="187"/>
      <c r="BY211" s="187"/>
      <c r="BZ211" s="187"/>
      <c r="CA211" s="187"/>
      <c r="CB211" s="187"/>
      <c r="CC211" s="187"/>
      <c r="CD211" s="187"/>
      <c r="CE211" s="187"/>
      <c r="CF211" s="187"/>
      <c r="CG211" s="187"/>
      <c r="CH211" s="187"/>
      <c r="CI211" s="187"/>
      <c r="CJ211" s="363"/>
      <c r="CK211" s="363"/>
      <c r="CL211" s="357"/>
      <c r="CM211" s="357"/>
    </row>
    <row r="212" spans="2:91"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187"/>
      <c r="BI212" s="187"/>
      <c r="BJ212" s="187"/>
      <c r="BK212" s="187"/>
      <c r="BL212" s="187"/>
      <c r="BM212" s="187"/>
      <c r="BN212" s="187"/>
      <c r="BO212" s="187"/>
      <c r="BP212" s="187"/>
      <c r="BQ212" s="187"/>
      <c r="BR212" s="187"/>
      <c r="BS212" s="187"/>
      <c r="BT212" s="187"/>
      <c r="BU212" s="187"/>
      <c r="BV212" s="187"/>
      <c r="BW212" s="187"/>
      <c r="BX212" s="187"/>
      <c r="BY212" s="187"/>
      <c r="BZ212" s="187"/>
      <c r="CA212" s="187"/>
      <c r="CB212" s="187"/>
      <c r="CC212" s="187"/>
      <c r="CD212" s="187"/>
      <c r="CE212" s="187"/>
      <c r="CF212" s="187"/>
      <c r="CG212" s="187"/>
      <c r="CH212" s="187"/>
      <c r="CI212" s="187"/>
      <c r="CJ212" s="363"/>
      <c r="CK212" s="363"/>
      <c r="CL212" s="357"/>
      <c r="CM212" s="357"/>
    </row>
    <row r="213" spans="2:91"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187"/>
      <c r="BI213" s="187"/>
      <c r="BJ213" s="187"/>
      <c r="BK213" s="187"/>
      <c r="BL213" s="187"/>
      <c r="BM213" s="187"/>
      <c r="BN213" s="187"/>
      <c r="BO213" s="187"/>
      <c r="BP213" s="187"/>
      <c r="BQ213" s="187"/>
      <c r="BR213" s="187"/>
      <c r="BS213" s="187"/>
      <c r="BT213" s="187"/>
      <c r="BU213" s="187"/>
      <c r="BV213" s="187"/>
      <c r="BW213" s="187"/>
      <c r="BX213" s="187"/>
      <c r="BY213" s="187"/>
      <c r="BZ213" s="187"/>
      <c r="CA213" s="187"/>
      <c r="CB213" s="187"/>
      <c r="CC213" s="187"/>
      <c r="CD213" s="187"/>
      <c r="CE213" s="187"/>
      <c r="CF213" s="187"/>
      <c r="CG213" s="187"/>
      <c r="CH213" s="187"/>
      <c r="CI213" s="187"/>
      <c r="CJ213" s="363"/>
      <c r="CK213" s="363"/>
      <c r="CL213" s="357"/>
      <c r="CM213" s="357"/>
    </row>
    <row r="214" spans="2:91"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187"/>
      <c r="BI214" s="187"/>
      <c r="BJ214" s="187"/>
      <c r="BK214" s="187"/>
      <c r="BL214" s="187"/>
      <c r="BM214" s="187"/>
      <c r="BN214" s="187"/>
      <c r="BO214" s="187"/>
      <c r="BP214" s="187"/>
      <c r="BQ214" s="187"/>
      <c r="BR214" s="187"/>
      <c r="BS214" s="187"/>
      <c r="BT214" s="187"/>
      <c r="BU214" s="187"/>
      <c r="BV214" s="187"/>
      <c r="BW214" s="187"/>
      <c r="BX214" s="187"/>
      <c r="BY214" s="187"/>
      <c r="BZ214" s="187"/>
      <c r="CA214" s="187"/>
      <c r="CB214" s="187"/>
      <c r="CC214" s="187"/>
      <c r="CD214" s="187"/>
      <c r="CE214" s="187"/>
      <c r="CF214" s="187"/>
      <c r="CG214" s="187"/>
      <c r="CH214" s="187"/>
      <c r="CI214" s="187"/>
      <c r="CJ214" s="363"/>
      <c r="CK214" s="363"/>
      <c r="CL214" s="357"/>
      <c r="CM214" s="357"/>
    </row>
    <row r="215" spans="2:91"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187"/>
      <c r="BI215" s="187"/>
      <c r="BJ215" s="187"/>
      <c r="BK215" s="187"/>
      <c r="BL215" s="187"/>
      <c r="BM215" s="187"/>
      <c r="BN215" s="187"/>
      <c r="BO215" s="187"/>
      <c r="BP215" s="187"/>
      <c r="BQ215" s="187"/>
      <c r="BR215" s="187"/>
      <c r="BS215" s="187"/>
      <c r="BT215" s="187"/>
      <c r="BU215" s="187"/>
      <c r="BV215" s="187"/>
      <c r="BW215" s="187"/>
      <c r="BX215" s="187"/>
      <c r="BY215" s="187"/>
      <c r="BZ215" s="187"/>
      <c r="CA215" s="187"/>
      <c r="CB215" s="187"/>
      <c r="CC215" s="187"/>
      <c r="CD215" s="187"/>
      <c r="CE215" s="187"/>
      <c r="CF215" s="187"/>
      <c r="CG215" s="187"/>
      <c r="CH215" s="187"/>
      <c r="CI215" s="187"/>
      <c r="CJ215" s="363"/>
      <c r="CK215" s="363"/>
      <c r="CL215" s="357"/>
      <c r="CM215" s="357"/>
    </row>
    <row r="216" spans="2:91"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187"/>
      <c r="BI216" s="187"/>
      <c r="BJ216" s="187"/>
      <c r="BK216" s="187"/>
      <c r="BL216" s="187"/>
      <c r="BM216" s="187"/>
      <c r="BN216" s="187"/>
      <c r="BO216" s="187"/>
      <c r="BP216" s="187"/>
      <c r="BQ216" s="187"/>
      <c r="BR216" s="187"/>
      <c r="BS216" s="187"/>
      <c r="BT216" s="187"/>
      <c r="BU216" s="187"/>
      <c r="BV216" s="187"/>
      <c r="BW216" s="187"/>
      <c r="BX216" s="187"/>
      <c r="BY216" s="187"/>
      <c r="BZ216" s="187"/>
      <c r="CA216" s="187"/>
      <c r="CB216" s="187"/>
      <c r="CC216" s="187"/>
      <c r="CD216" s="187"/>
      <c r="CE216" s="187"/>
      <c r="CF216" s="187"/>
      <c r="CG216" s="187"/>
      <c r="CH216" s="187"/>
      <c r="CI216" s="187"/>
      <c r="CJ216" s="363"/>
      <c r="CK216" s="363"/>
      <c r="CL216" s="357"/>
      <c r="CM216" s="357"/>
    </row>
    <row r="217" spans="2:91"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187"/>
      <c r="BI217" s="187"/>
      <c r="BJ217" s="187"/>
      <c r="BK217" s="187"/>
      <c r="BL217" s="187"/>
      <c r="BM217" s="187"/>
      <c r="BN217" s="187"/>
      <c r="BO217" s="187"/>
      <c r="BP217" s="187"/>
      <c r="BQ217" s="187"/>
      <c r="BR217" s="187"/>
      <c r="BS217" s="187"/>
      <c r="BT217" s="187"/>
      <c r="BU217" s="187"/>
      <c r="BV217" s="187"/>
      <c r="BW217" s="187"/>
      <c r="BX217" s="187"/>
      <c r="BY217" s="187"/>
      <c r="BZ217" s="187"/>
      <c r="CA217" s="187"/>
      <c r="CB217" s="187"/>
      <c r="CC217" s="187"/>
      <c r="CD217" s="187"/>
      <c r="CE217" s="187"/>
      <c r="CF217" s="187"/>
      <c r="CG217" s="187"/>
      <c r="CH217" s="187"/>
      <c r="CI217" s="187"/>
      <c r="CJ217" s="363"/>
      <c r="CK217" s="363"/>
      <c r="CL217" s="357"/>
      <c r="CM217" s="357"/>
    </row>
    <row r="218" spans="2:91"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363"/>
      <c r="CK218" s="363"/>
      <c r="CL218" s="357"/>
      <c r="CM218" s="357"/>
    </row>
    <row r="219" spans="2:91"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363"/>
      <c r="CK219" s="363"/>
      <c r="CL219" s="357"/>
      <c r="CM219" s="357"/>
    </row>
    <row r="220" spans="2:91" s="188" customFormat="1" x14ac:dyDescent="0.25">
      <c r="B220" s="43"/>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363"/>
      <c r="CK220" s="363"/>
      <c r="CL220" s="357"/>
      <c r="CM220" s="357"/>
    </row>
    <row r="221" spans="2:91" s="188" customFormat="1" x14ac:dyDescent="0.25">
      <c r="B221" s="43"/>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363"/>
      <c r="CK221" s="363"/>
      <c r="CL221" s="357"/>
      <c r="CM221" s="357"/>
    </row>
    <row r="222" spans="2:91" s="188" customFormat="1" x14ac:dyDescent="0.25">
      <c r="B222" s="43"/>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187"/>
      <c r="BI222" s="187"/>
      <c r="BJ222" s="187"/>
      <c r="BK222" s="187"/>
      <c r="BL222" s="187"/>
      <c r="BM222" s="187"/>
      <c r="BN222" s="187"/>
      <c r="BO222" s="187"/>
      <c r="BP222" s="187"/>
      <c r="BQ222" s="187"/>
      <c r="BR222" s="187"/>
      <c r="BS222" s="187"/>
      <c r="BT222" s="187"/>
      <c r="BU222" s="187"/>
      <c r="BV222" s="187"/>
      <c r="BW222" s="187"/>
      <c r="BX222" s="187"/>
      <c r="BY222" s="187"/>
      <c r="BZ222" s="187"/>
      <c r="CA222" s="187"/>
      <c r="CB222" s="187"/>
      <c r="CC222" s="187"/>
      <c r="CD222" s="187"/>
      <c r="CE222" s="187"/>
      <c r="CF222" s="187"/>
      <c r="CG222" s="187"/>
      <c r="CH222" s="187"/>
      <c r="CI222" s="187"/>
      <c r="CJ222" s="363"/>
      <c r="CK222" s="363"/>
      <c r="CL222" s="357"/>
      <c r="CM222" s="357"/>
    </row>
    <row r="223" spans="2:91" s="188" customFormat="1" x14ac:dyDescent="0.25">
      <c r="B223" s="43"/>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187"/>
      <c r="BI223" s="187"/>
      <c r="BJ223" s="187"/>
      <c r="BK223" s="187"/>
      <c r="BL223" s="187"/>
      <c r="BM223" s="187"/>
      <c r="BN223" s="187"/>
      <c r="BO223" s="187"/>
      <c r="BP223" s="187"/>
      <c r="BQ223" s="187"/>
      <c r="BR223" s="187"/>
      <c r="BS223" s="187"/>
      <c r="BT223" s="187"/>
      <c r="BU223" s="187"/>
      <c r="BV223" s="187"/>
      <c r="BW223" s="187"/>
      <c r="BX223" s="187"/>
      <c r="BY223" s="187"/>
      <c r="BZ223" s="187"/>
      <c r="CA223" s="187"/>
      <c r="CB223" s="187"/>
      <c r="CC223" s="187"/>
      <c r="CD223" s="187"/>
      <c r="CE223" s="187"/>
      <c r="CF223" s="187"/>
      <c r="CG223" s="187"/>
      <c r="CH223" s="187"/>
      <c r="CI223" s="187"/>
      <c r="CJ223" s="363"/>
      <c r="CK223" s="363"/>
      <c r="CL223" s="357"/>
      <c r="CM223" s="357"/>
    </row>
    <row r="224" spans="2:91" s="188" customFormat="1" x14ac:dyDescent="0.25">
      <c r="B224" s="43"/>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c r="BI224" s="187"/>
      <c r="BJ224" s="187"/>
      <c r="BK224" s="187"/>
      <c r="BL224" s="187"/>
      <c r="BM224" s="187"/>
      <c r="BN224" s="187"/>
      <c r="BO224" s="187"/>
      <c r="BP224" s="187"/>
      <c r="BQ224" s="187"/>
      <c r="BR224" s="187"/>
      <c r="BS224" s="187"/>
      <c r="BT224" s="187"/>
      <c r="BU224" s="187"/>
      <c r="BV224" s="187"/>
      <c r="BW224" s="187"/>
      <c r="BX224" s="187"/>
      <c r="BY224" s="187"/>
      <c r="BZ224" s="187"/>
      <c r="CA224" s="187"/>
      <c r="CB224" s="187"/>
      <c r="CC224" s="187"/>
      <c r="CD224" s="187"/>
      <c r="CE224" s="187"/>
      <c r="CF224" s="187"/>
      <c r="CG224" s="187"/>
      <c r="CH224" s="187"/>
      <c r="CI224" s="187"/>
      <c r="CJ224" s="363"/>
      <c r="CK224" s="363"/>
      <c r="CL224" s="357"/>
      <c r="CM224" s="357"/>
    </row>
    <row r="225" spans="2:91" s="188" customFormat="1" x14ac:dyDescent="0.25">
      <c r="B225" s="43"/>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c r="BI225" s="187"/>
      <c r="BJ225" s="187"/>
      <c r="BK225" s="187"/>
      <c r="BL225" s="187"/>
      <c r="BM225" s="187"/>
      <c r="BN225" s="187"/>
      <c r="BO225" s="187"/>
      <c r="BP225" s="187"/>
      <c r="BQ225" s="187"/>
      <c r="BR225" s="187"/>
      <c r="BS225" s="187"/>
      <c r="BT225" s="187"/>
      <c r="BU225" s="187"/>
      <c r="BV225" s="187"/>
      <c r="BW225" s="187"/>
      <c r="BX225" s="187"/>
      <c r="BY225" s="187"/>
      <c r="BZ225" s="187"/>
      <c r="CA225" s="187"/>
      <c r="CB225" s="187"/>
      <c r="CC225" s="187"/>
      <c r="CD225" s="187"/>
      <c r="CE225" s="187"/>
      <c r="CF225" s="187"/>
      <c r="CG225" s="187"/>
      <c r="CH225" s="187"/>
      <c r="CI225" s="187"/>
      <c r="CJ225" s="363"/>
      <c r="CK225" s="363"/>
      <c r="CL225" s="357"/>
      <c r="CM225" s="357"/>
    </row>
    <row r="226" spans="2:91" s="188" customFormat="1" x14ac:dyDescent="0.25">
      <c r="B226" s="43"/>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187"/>
      <c r="BI226" s="187"/>
      <c r="BJ226" s="187"/>
      <c r="BK226" s="187"/>
      <c r="BL226" s="187"/>
      <c r="BM226" s="187"/>
      <c r="BN226" s="187"/>
      <c r="BO226" s="187"/>
      <c r="BP226" s="187"/>
      <c r="BQ226" s="187"/>
      <c r="BR226" s="187"/>
      <c r="BS226" s="187"/>
      <c r="BT226" s="187"/>
      <c r="BU226" s="187"/>
      <c r="BV226" s="187"/>
      <c r="BW226" s="187"/>
      <c r="BX226" s="187"/>
      <c r="BY226" s="187"/>
      <c r="BZ226" s="187"/>
      <c r="CA226" s="187"/>
      <c r="CB226" s="187"/>
      <c r="CC226" s="187"/>
      <c r="CD226" s="187"/>
      <c r="CE226" s="187"/>
      <c r="CF226" s="187"/>
      <c r="CG226" s="187"/>
      <c r="CH226" s="187"/>
      <c r="CI226" s="187"/>
      <c r="CJ226" s="363"/>
      <c r="CK226" s="363"/>
      <c r="CL226" s="357"/>
      <c r="CM226" s="357"/>
    </row>
    <row r="227" spans="2:91" s="188" customFormat="1" x14ac:dyDescent="0.25">
      <c r="B227" s="43"/>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c r="BI227" s="187"/>
      <c r="BJ227" s="187"/>
      <c r="BK227" s="187"/>
      <c r="BL227" s="187"/>
      <c r="BM227" s="187"/>
      <c r="BN227" s="187"/>
      <c r="BO227" s="187"/>
      <c r="BP227" s="187"/>
      <c r="BQ227" s="187"/>
      <c r="BR227" s="187"/>
      <c r="BS227" s="187"/>
      <c r="BT227" s="187"/>
      <c r="BU227" s="187"/>
      <c r="BV227" s="187"/>
      <c r="BW227" s="187"/>
      <c r="BX227" s="187"/>
      <c r="BY227" s="187"/>
      <c r="BZ227" s="187"/>
      <c r="CA227" s="187"/>
      <c r="CB227" s="187"/>
      <c r="CC227" s="187"/>
      <c r="CD227" s="187"/>
      <c r="CE227" s="187"/>
      <c r="CF227" s="187"/>
      <c r="CG227" s="187"/>
      <c r="CH227" s="187"/>
      <c r="CI227" s="187"/>
      <c r="CJ227" s="363"/>
      <c r="CK227" s="363"/>
      <c r="CL227" s="357"/>
      <c r="CM227" s="357"/>
    </row>
    <row r="228" spans="2:91" s="188" customFormat="1" x14ac:dyDescent="0.25">
      <c r="B228" s="43"/>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c r="BI228" s="187"/>
      <c r="BJ228" s="187"/>
      <c r="BK228" s="187"/>
      <c r="BL228" s="187"/>
      <c r="BM228" s="187"/>
      <c r="BN228" s="187"/>
      <c r="BO228" s="187"/>
      <c r="BP228" s="187"/>
      <c r="BQ228" s="187"/>
      <c r="BR228" s="187"/>
      <c r="BS228" s="187"/>
      <c r="BT228" s="187"/>
      <c r="BU228" s="187"/>
      <c r="BV228" s="187"/>
      <c r="BW228" s="187"/>
      <c r="BX228" s="187"/>
      <c r="BY228" s="187"/>
      <c r="BZ228" s="187"/>
      <c r="CA228" s="187"/>
      <c r="CB228" s="187"/>
      <c r="CC228" s="187"/>
      <c r="CD228" s="187"/>
      <c r="CE228" s="187"/>
      <c r="CF228" s="187"/>
      <c r="CG228" s="187"/>
      <c r="CH228" s="187"/>
      <c r="CI228" s="187"/>
      <c r="CJ228" s="363"/>
      <c r="CK228" s="363"/>
      <c r="CL228" s="357"/>
      <c r="CM228" s="357"/>
    </row>
    <row r="229" spans="2:91" s="188" customFormat="1" x14ac:dyDescent="0.25">
      <c r="B229" s="43"/>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187"/>
      <c r="BR229" s="187"/>
      <c r="BS229" s="187"/>
      <c r="BT229" s="187"/>
      <c r="BU229" s="187"/>
      <c r="BV229" s="187"/>
      <c r="BW229" s="187"/>
      <c r="BX229" s="187"/>
      <c r="BY229" s="187"/>
      <c r="BZ229" s="187"/>
      <c r="CA229" s="187"/>
      <c r="CB229" s="187"/>
      <c r="CC229" s="187"/>
      <c r="CD229" s="187"/>
      <c r="CE229" s="187"/>
      <c r="CF229" s="187"/>
      <c r="CG229" s="187"/>
      <c r="CH229" s="187"/>
      <c r="CI229" s="187"/>
      <c r="CJ229" s="363"/>
      <c r="CK229" s="363"/>
      <c r="CL229" s="357"/>
      <c r="CM229" s="357"/>
    </row>
    <row r="230" spans="2:91" s="188" customFormat="1" x14ac:dyDescent="0.25">
      <c r="B230" s="43"/>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187"/>
      <c r="BU230" s="187"/>
      <c r="BV230" s="187"/>
      <c r="BW230" s="187"/>
      <c r="BX230" s="187"/>
      <c r="BY230" s="187"/>
      <c r="BZ230" s="187"/>
      <c r="CA230" s="187"/>
      <c r="CB230" s="187"/>
      <c r="CC230" s="187"/>
      <c r="CD230" s="187"/>
      <c r="CE230" s="187"/>
      <c r="CF230" s="187"/>
      <c r="CG230" s="187"/>
      <c r="CH230" s="187"/>
      <c r="CI230" s="187"/>
      <c r="CJ230" s="363"/>
      <c r="CK230" s="363"/>
      <c r="CL230" s="357"/>
      <c r="CM230" s="357"/>
    </row>
    <row r="231" spans="2:91" s="188" customFormat="1" x14ac:dyDescent="0.25">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363"/>
      <c r="CK231" s="363"/>
      <c r="CL231" s="357"/>
      <c r="CM231" s="357"/>
    </row>
    <row r="232" spans="2:91" s="188" customFormat="1" x14ac:dyDescent="0.25">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187"/>
      <c r="BU232" s="187"/>
      <c r="BV232" s="187"/>
      <c r="BW232" s="187"/>
      <c r="BX232" s="187"/>
      <c r="BY232" s="187"/>
      <c r="BZ232" s="187"/>
      <c r="CA232" s="187"/>
      <c r="CB232" s="187"/>
      <c r="CC232" s="187"/>
      <c r="CD232" s="187"/>
      <c r="CE232" s="187"/>
      <c r="CF232" s="187"/>
      <c r="CG232" s="187"/>
      <c r="CH232" s="187"/>
      <c r="CI232" s="187"/>
      <c r="CJ232" s="363"/>
      <c r="CK232" s="363"/>
      <c r="CL232" s="357"/>
      <c r="CM232" s="357"/>
    </row>
    <row r="233" spans="2:91" s="188" customFormat="1" x14ac:dyDescent="0.25">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187"/>
      <c r="BU233" s="187"/>
      <c r="BV233" s="187"/>
      <c r="BW233" s="187"/>
      <c r="BX233" s="187"/>
      <c r="BY233" s="187"/>
      <c r="BZ233" s="187"/>
      <c r="CA233" s="187"/>
      <c r="CB233" s="187"/>
      <c r="CC233" s="187"/>
      <c r="CD233" s="187"/>
      <c r="CE233" s="187"/>
      <c r="CF233" s="187"/>
      <c r="CG233" s="187"/>
      <c r="CH233" s="187"/>
      <c r="CI233" s="187"/>
      <c r="CJ233" s="363"/>
      <c r="CK233" s="363"/>
      <c r="CL233" s="357"/>
      <c r="CM233" s="357"/>
    </row>
    <row r="234" spans="2:91" s="188" customFormat="1" x14ac:dyDescent="0.25">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187"/>
      <c r="BU234" s="187"/>
      <c r="BV234" s="187"/>
      <c r="BW234" s="187"/>
      <c r="BX234" s="187"/>
      <c r="BY234" s="187"/>
      <c r="BZ234" s="187"/>
      <c r="CA234" s="187"/>
      <c r="CB234" s="187"/>
      <c r="CC234" s="187"/>
      <c r="CD234" s="187"/>
      <c r="CE234" s="187"/>
      <c r="CF234" s="187"/>
      <c r="CG234" s="187"/>
      <c r="CH234" s="187"/>
      <c r="CI234" s="187"/>
      <c r="CJ234" s="363"/>
      <c r="CK234" s="363"/>
      <c r="CL234" s="357"/>
      <c r="CM234" s="357"/>
    </row>
    <row r="235" spans="2:91" s="188" customFormat="1" x14ac:dyDescent="0.25">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187"/>
      <c r="BU235" s="187"/>
      <c r="BV235" s="187"/>
      <c r="BW235" s="187"/>
      <c r="BX235" s="187"/>
      <c r="BY235" s="187"/>
      <c r="BZ235" s="187"/>
      <c r="CA235" s="187"/>
      <c r="CB235" s="187"/>
      <c r="CC235" s="187"/>
      <c r="CD235" s="187"/>
      <c r="CE235" s="187"/>
      <c r="CF235" s="187"/>
      <c r="CG235" s="187"/>
      <c r="CH235" s="187"/>
      <c r="CI235" s="187"/>
      <c r="CJ235" s="363"/>
      <c r="CK235" s="363"/>
      <c r="CL235" s="357"/>
      <c r="CM235" s="357"/>
    </row>
    <row r="236" spans="2:91" s="188" customFormat="1" x14ac:dyDescent="0.25">
      <c r="B236" s="43"/>
      <c r="C236" s="187"/>
      <c r="D236" s="187"/>
      <c r="E236" s="187"/>
      <c r="F236" s="187"/>
      <c r="G236" s="187"/>
      <c r="H236" s="187"/>
      <c r="I236" s="187"/>
      <c r="J236" s="187"/>
      <c r="K236" s="187"/>
      <c r="L236" s="187"/>
      <c r="M236" s="187"/>
      <c r="N236" s="187"/>
      <c r="O236" s="187"/>
      <c r="P236" s="187"/>
      <c r="Q236" s="187"/>
      <c r="R236" s="187"/>
      <c r="S236" s="187"/>
      <c r="T236" s="187"/>
      <c r="U236" s="187"/>
      <c r="V236" s="187"/>
      <c r="W236" s="187"/>
      <c r="X236" s="187"/>
      <c r="Y236" s="187"/>
      <c r="Z236" s="187"/>
      <c r="AA236" s="187"/>
      <c r="AB236" s="187"/>
      <c r="AC236" s="187"/>
      <c r="AD236" s="187"/>
      <c r="AE236" s="187"/>
      <c r="AF236" s="187"/>
      <c r="AG236" s="187"/>
      <c r="AH236" s="187"/>
      <c r="AI236" s="187"/>
      <c r="AJ236" s="187"/>
      <c r="AK236" s="187"/>
      <c r="AL236" s="187"/>
      <c r="AM236" s="187"/>
      <c r="AN236" s="187"/>
      <c r="AO236" s="187"/>
      <c r="AP236" s="187"/>
      <c r="AQ236" s="187"/>
      <c r="AR236" s="187"/>
      <c r="AS236" s="187"/>
      <c r="AT236" s="187"/>
      <c r="AU236" s="187"/>
      <c r="AV236" s="187"/>
      <c r="AW236" s="187"/>
      <c r="AX236" s="187"/>
      <c r="AY236" s="187"/>
      <c r="AZ236" s="187"/>
      <c r="BA236" s="187"/>
      <c r="BB236" s="187"/>
      <c r="BC236" s="187"/>
      <c r="BD236" s="187"/>
      <c r="BE236" s="187"/>
      <c r="BF236" s="187"/>
      <c r="BG236" s="187"/>
      <c r="BH236" s="187"/>
      <c r="BI236" s="187"/>
      <c r="BJ236" s="187"/>
      <c r="BK236" s="187"/>
      <c r="BL236" s="187"/>
      <c r="BM236" s="187"/>
      <c r="BN236" s="187"/>
      <c r="BO236" s="187"/>
      <c r="BP236" s="187"/>
      <c r="BQ236" s="187"/>
      <c r="BR236" s="187"/>
      <c r="BS236" s="187"/>
      <c r="BT236" s="187"/>
      <c r="BU236" s="187"/>
      <c r="BV236" s="187"/>
      <c r="BW236" s="187"/>
      <c r="BX236" s="187"/>
      <c r="BY236" s="187"/>
      <c r="BZ236" s="187"/>
      <c r="CA236" s="187"/>
      <c r="CB236" s="187"/>
      <c r="CC236" s="187"/>
      <c r="CD236" s="187"/>
      <c r="CE236" s="187"/>
      <c r="CF236" s="187"/>
      <c r="CG236" s="187"/>
      <c r="CH236" s="187"/>
      <c r="CI236" s="187"/>
      <c r="CJ236" s="363"/>
      <c r="CK236" s="363"/>
      <c r="CL236" s="357"/>
      <c r="CM236" s="357"/>
    </row>
    <row r="237" spans="2:91" s="188" customFormat="1" x14ac:dyDescent="0.25">
      <c r="B237" s="43"/>
      <c r="C237" s="187"/>
      <c r="D237" s="187"/>
      <c r="E237" s="187"/>
      <c r="F237" s="187"/>
      <c r="G237" s="187"/>
      <c r="H237" s="187"/>
      <c r="I237" s="187"/>
      <c r="J237" s="187"/>
      <c r="K237" s="187"/>
      <c r="L237" s="187"/>
      <c r="M237" s="187"/>
      <c r="N237" s="187"/>
      <c r="O237" s="187"/>
      <c r="P237" s="187"/>
      <c r="Q237" s="187"/>
      <c r="R237" s="187"/>
      <c r="S237" s="187"/>
      <c r="T237" s="187"/>
      <c r="U237" s="187"/>
      <c r="V237" s="187"/>
      <c r="W237" s="187"/>
      <c r="X237" s="187"/>
      <c r="Y237" s="187"/>
      <c r="Z237" s="187"/>
      <c r="AA237" s="187"/>
      <c r="AB237" s="187"/>
      <c r="AC237" s="187"/>
      <c r="AD237" s="187"/>
      <c r="AE237" s="187"/>
      <c r="AF237" s="187"/>
      <c r="AG237" s="187"/>
      <c r="AH237" s="187"/>
      <c r="AI237" s="187"/>
      <c r="AJ237" s="187"/>
      <c r="AK237" s="187"/>
      <c r="AL237" s="187"/>
      <c r="AM237" s="187"/>
      <c r="AN237" s="187"/>
      <c r="AO237" s="187"/>
      <c r="AP237" s="187"/>
      <c r="AQ237" s="187"/>
      <c r="AR237" s="187"/>
      <c r="AS237" s="187"/>
      <c r="AT237" s="187"/>
      <c r="AU237" s="187"/>
      <c r="AV237" s="187"/>
      <c r="AW237" s="187"/>
      <c r="AX237" s="187"/>
      <c r="AY237" s="187"/>
      <c r="AZ237" s="187"/>
      <c r="BA237" s="187"/>
      <c r="BB237" s="187"/>
      <c r="BC237" s="187"/>
      <c r="BD237" s="187"/>
      <c r="BE237" s="187"/>
      <c r="BF237" s="187"/>
      <c r="BG237" s="187"/>
      <c r="BH237" s="187"/>
      <c r="BI237" s="187"/>
      <c r="BJ237" s="187"/>
      <c r="BK237" s="187"/>
      <c r="BL237" s="187"/>
      <c r="BM237" s="187"/>
      <c r="BN237" s="187"/>
      <c r="BO237" s="187"/>
      <c r="BP237" s="187"/>
      <c r="BQ237" s="187"/>
      <c r="BR237" s="187"/>
      <c r="BS237" s="187"/>
      <c r="BT237" s="187"/>
      <c r="BU237" s="187"/>
      <c r="BV237" s="187"/>
      <c r="BW237" s="187"/>
      <c r="BX237" s="187"/>
      <c r="BY237" s="187"/>
      <c r="BZ237" s="187"/>
      <c r="CA237" s="187"/>
      <c r="CB237" s="187"/>
      <c r="CC237" s="187"/>
      <c r="CD237" s="187"/>
      <c r="CE237" s="187"/>
      <c r="CF237" s="187"/>
      <c r="CG237" s="187"/>
      <c r="CH237" s="187"/>
      <c r="CI237" s="187"/>
      <c r="CJ237" s="363"/>
      <c r="CK237" s="363"/>
      <c r="CL237" s="357"/>
      <c r="CM237" s="357"/>
    </row>
    <row r="238" spans="2:91" s="188" customFormat="1" x14ac:dyDescent="0.25">
      <c r="B238" s="43"/>
      <c r="C238" s="187"/>
      <c r="D238" s="187"/>
      <c r="E238" s="187"/>
      <c r="F238" s="187"/>
      <c r="G238" s="187"/>
      <c r="H238" s="187"/>
      <c r="I238" s="187"/>
      <c r="J238" s="187"/>
      <c r="K238" s="187"/>
      <c r="L238" s="187"/>
      <c r="M238" s="187"/>
      <c r="N238" s="187"/>
      <c r="O238" s="187"/>
      <c r="P238" s="187"/>
      <c r="Q238" s="187"/>
      <c r="R238" s="187"/>
      <c r="S238" s="187"/>
      <c r="T238" s="187"/>
      <c r="U238" s="187"/>
      <c r="V238" s="187"/>
      <c r="W238" s="187"/>
      <c r="X238" s="187"/>
      <c r="Y238" s="187"/>
      <c r="Z238" s="187"/>
      <c r="AA238" s="187"/>
      <c r="AB238" s="187"/>
      <c r="AC238" s="187"/>
      <c r="AD238" s="187"/>
      <c r="AE238" s="187"/>
      <c r="AF238" s="187"/>
      <c r="AG238" s="187"/>
      <c r="AH238" s="187"/>
      <c r="AI238" s="187"/>
      <c r="AJ238" s="187"/>
      <c r="AK238" s="187"/>
      <c r="AL238" s="187"/>
      <c r="AM238" s="187"/>
      <c r="AN238" s="187"/>
      <c r="AO238" s="187"/>
      <c r="AP238" s="187"/>
      <c r="AQ238" s="187"/>
      <c r="AR238" s="187"/>
      <c r="AS238" s="187"/>
      <c r="AT238" s="187"/>
      <c r="AU238" s="187"/>
      <c r="AV238" s="187"/>
      <c r="AW238" s="187"/>
      <c r="AX238" s="187"/>
      <c r="AY238" s="187"/>
      <c r="AZ238" s="187"/>
      <c r="BA238" s="187"/>
      <c r="BB238" s="187"/>
      <c r="BC238" s="187"/>
      <c r="BD238" s="187"/>
      <c r="BE238" s="187"/>
      <c r="BF238" s="187"/>
      <c r="BG238" s="187"/>
      <c r="BH238" s="187"/>
      <c r="BI238" s="187"/>
      <c r="BJ238" s="187"/>
      <c r="BK238" s="187"/>
      <c r="BL238" s="187"/>
      <c r="BM238" s="187"/>
      <c r="BN238" s="187"/>
      <c r="BO238" s="187"/>
      <c r="BP238" s="187"/>
      <c r="BQ238" s="187"/>
      <c r="BR238" s="187"/>
      <c r="BS238" s="187"/>
      <c r="BT238" s="187"/>
      <c r="BU238" s="187"/>
      <c r="BV238" s="187"/>
      <c r="BW238" s="187"/>
      <c r="BX238" s="187"/>
      <c r="BY238" s="187"/>
      <c r="BZ238" s="187"/>
      <c r="CA238" s="187"/>
      <c r="CB238" s="187"/>
      <c r="CC238" s="187"/>
      <c r="CD238" s="187"/>
      <c r="CE238" s="187"/>
      <c r="CF238" s="187"/>
      <c r="CG238" s="187"/>
      <c r="CH238" s="187"/>
      <c r="CI238" s="187"/>
      <c r="CJ238" s="363"/>
      <c r="CK238" s="363"/>
      <c r="CL238" s="357"/>
      <c r="CM238" s="357"/>
    </row>
    <row r="239" spans="2:91" s="188" customFormat="1" x14ac:dyDescent="0.25">
      <c r="B239" s="43"/>
      <c r="C239" s="187"/>
      <c r="D239" s="187"/>
      <c r="E239" s="187"/>
      <c r="F239" s="187"/>
      <c r="G239" s="187"/>
      <c r="H239" s="187"/>
      <c r="I239" s="187"/>
      <c r="J239" s="187"/>
      <c r="K239" s="187"/>
      <c r="L239" s="187"/>
      <c r="M239" s="187"/>
      <c r="N239" s="187"/>
      <c r="O239" s="187"/>
      <c r="P239" s="187"/>
      <c r="Q239" s="187"/>
      <c r="R239" s="187"/>
      <c r="S239" s="187"/>
      <c r="T239" s="187"/>
      <c r="U239" s="187"/>
      <c r="V239" s="187"/>
      <c r="W239" s="187"/>
      <c r="X239" s="187"/>
      <c r="Y239" s="187"/>
      <c r="Z239" s="187"/>
      <c r="AA239" s="187"/>
      <c r="AB239" s="187"/>
      <c r="AC239" s="187"/>
      <c r="AD239" s="187"/>
      <c r="AE239" s="187"/>
      <c r="AF239" s="187"/>
      <c r="AG239" s="187"/>
      <c r="AH239" s="187"/>
      <c r="AI239" s="187"/>
      <c r="AJ239" s="187"/>
      <c r="AK239" s="187"/>
      <c r="AL239" s="187"/>
      <c r="AM239" s="187"/>
      <c r="AN239" s="187"/>
      <c r="AO239" s="187"/>
      <c r="AP239" s="187"/>
      <c r="AQ239" s="187"/>
      <c r="AR239" s="187"/>
      <c r="AS239" s="187"/>
      <c r="AT239" s="187"/>
      <c r="AU239" s="187"/>
      <c r="AV239" s="187"/>
      <c r="AW239" s="187"/>
      <c r="AX239" s="187"/>
      <c r="AY239" s="187"/>
      <c r="AZ239" s="187"/>
      <c r="BA239" s="187"/>
      <c r="BB239" s="187"/>
      <c r="BC239" s="187"/>
      <c r="BD239" s="187"/>
      <c r="BE239" s="187"/>
      <c r="BF239" s="187"/>
      <c r="BG239" s="187"/>
      <c r="BH239" s="187"/>
      <c r="BI239" s="187"/>
      <c r="BJ239" s="187"/>
      <c r="BK239" s="187"/>
      <c r="BL239" s="187"/>
      <c r="BM239" s="187"/>
      <c r="BN239" s="187"/>
      <c r="BO239" s="187"/>
      <c r="BP239" s="187"/>
      <c r="BQ239" s="187"/>
      <c r="BR239" s="187"/>
      <c r="BS239" s="187"/>
      <c r="BT239" s="187"/>
      <c r="BU239" s="187"/>
      <c r="BV239" s="187"/>
      <c r="BW239" s="187"/>
      <c r="BX239" s="187"/>
      <c r="BY239" s="187"/>
      <c r="BZ239" s="187"/>
      <c r="CA239" s="187"/>
      <c r="CB239" s="187"/>
      <c r="CC239" s="187"/>
      <c r="CD239" s="187"/>
      <c r="CE239" s="187"/>
      <c r="CF239" s="187"/>
      <c r="CG239" s="187"/>
      <c r="CH239" s="187"/>
      <c r="CI239" s="187"/>
      <c r="CJ239" s="363"/>
      <c r="CK239" s="363"/>
      <c r="CL239" s="357"/>
      <c r="CM239" s="357"/>
    </row>
    <row r="240" spans="2:91" s="188" customFormat="1" x14ac:dyDescent="0.25">
      <c r="B240" s="43"/>
      <c r="C240" s="187"/>
      <c r="D240" s="187"/>
      <c r="E240" s="187"/>
      <c r="F240" s="187"/>
      <c r="G240" s="187"/>
      <c r="H240" s="187"/>
      <c r="I240" s="187"/>
      <c r="J240" s="187"/>
      <c r="K240" s="187"/>
      <c r="L240" s="187"/>
      <c r="M240" s="187"/>
      <c r="N240" s="187"/>
      <c r="O240" s="187"/>
      <c r="P240" s="187"/>
      <c r="Q240" s="187"/>
      <c r="R240" s="187"/>
      <c r="S240" s="187"/>
      <c r="T240" s="187"/>
      <c r="U240" s="187"/>
      <c r="V240" s="187"/>
      <c r="W240" s="187"/>
      <c r="X240" s="187"/>
      <c r="Y240" s="187"/>
      <c r="Z240" s="187"/>
      <c r="AA240" s="187"/>
      <c r="AB240" s="187"/>
      <c r="AC240" s="187"/>
      <c r="AD240" s="187"/>
      <c r="AE240" s="187"/>
      <c r="AF240" s="187"/>
      <c r="AG240" s="187"/>
      <c r="AH240" s="187"/>
      <c r="AI240" s="187"/>
      <c r="AJ240" s="187"/>
      <c r="AK240" s="187"/>
      <c r="AL240" s="187"/>
      <c r="AM240" s="187"/>
      <c r="AN240" s="187"/>
      <c r="AO240" s="187"/>
      <c r="AP240" s="187"/>
      <c r="AQ240" s="187"/>
      <c r="AR240" s="187"/>
      <c r="AS240" s="187"/>
      <c r="AT240" s="187"/>
      <c r="AU240" s="187"/>
      <c r="AV240" s="187"/>
      <c r="AW240" s="187"/>
      <c r="AX240" s="187"/>
      <c r="AY240" s="187"/>
      <c r="AZ240" s="187"/>
      <c r="BA240" s="187"/>
      <c r="BB240" s="187"/>
      <c r="BC240" s="187"/>
      <c r="BD240" s="187"/>
      <c r="BE240" s="187"/>
      <c r="BF240" s="187"/>
      <c r="BG240" s="187"/>
      <c r="BH240" s="187"/>
      <c r="BI240" s="187"/>
      <c r="BJ240" s="187"/>
      <c r="BK240" s="187"/>
      <c r="BL240" s="187"/>
      <c r="BM240" s="187"/>
      <c r="BN240" s="187"/>
      <c r="BO240" s="187"/>
      <c r="BP240" s="187"/>
      <c r="BQ240" s="187"/>
      <c r="BR240" s="187"/>
      <c r="BS240" s="187"/>
      <c r="BT240" s="187"/>
      <c r="BU240" s="187"/>
      <c r="BV240" s="187"/>
      <c r="BW240" s="187"/>
      <c r="BX240" s="187"/>
      <c r="BY240" s="187"/>
      <c r="BZ240" s="187"/>
      <c r="CA240" s="187"/>
      <c r="CB240" s="187"/>
      <c r="CC240" s="187"/>
      <c r="CD240" s="187"/>
      <c r="CE240" s="187"/>
      <c r="CF240" s="187"/>
      <c r="CG240" s="187"/>
      <c r="CH240" s="187"/>
      <c r="CI240" s="187"/>
      <c r="CJ240" s="363"/>
      <c r="CK240" s="363"/>
      <c r="CL240" s="357"/>
      <c r="CM240" s="357"/>
    </row>
    <row r="241" spans="2:91" s="188" customFormat="1" x14ac:dyDescent="0.25">
      <c r="B241" s="43"/>
      <c r="C241" s="187"/>
      <c r="D241" s="187"/>
      <c r="E241" s="187"/>
      <c r="F241" s="187"/>
      <c r="G241" s="187"/>
      <c r="H241" s="187"/>
      <c r="I241" s="187"/>
      <c r="J241" s="187"/>
      <c r="K241" s="187"/>
      <c r="L241" s="187"/>
      <c r="M241" s="187"/>
      <c r="N241" s="187"/>
      <c r="O241" s="187"/>
      <c r="P241" s="187"/>
      <c r="Q241" s="187"/>
      <c r="R241" s="187"/>
      <c r="S241" s="187"/>
      <c r="T241" s="187"/>
      <c r="U241" s="187"/>
      <c r="V241" s="187"/>
      <c r="W241" s="187"/>
      <c r="X241" s="187"/>
      <c r="Y241" s="187"/>
      <c r="Z241" s="187"/>
      <c r="AA241" s="187"/>
      <c r="AB241" s="187"/>
      <c r="AC241" s="187"/>
      <c r="AD241" s="187"/>
      <c r="AE241" s="187"/>
      <c r="AF241" s="187"/>
      <c r="AG241" s="187"/>
      <c r="AH241" s="187"/>
      <c r="AI241" s="187"/>
      <c r="AJ241" s="187"/>
      <c r="AK241" s="187"/>
      <c r="AL241" s="187"/>
      <c r="AM241" s="187"/>
      <c r="AN241" s="187"/>
      <c r="AO241" s="187"/>
      <c r="AP241" s="187"/>
      <c r="AQ241" s="187"/>
      <c r="AR241" s="187"/>
      <c r="AS241" s="187"/>
      <c r="AT241" s="187"/>
      <c r="AU241" s="187"/>
      <c r="AV241" s="187"/>
      <c r="AW241" s="187"/>
      <c r="AX241" s="187"/>
      <c r="AY241" s="187"/>
      <c r="AZ241" s="187"/>
      <c r="BA241" s="187"/>
      <c r="BB241" s="187"/>
      <c r="BC241" s="187"/>
      <c r="BD241" s="187"/>
      <c r="BE241" s="187"/>
      <c r="BF241" s="187"/>
      <c r="BG241" s="187"/>
      <c r="BH241" s="187"/>
      <c r="BI241" s="187"/>
      <c r="BJ241" s="187"/>
      <c r="BK241" s="187"/>
      <c r="BL241" s="187"/>
      <c r="BM241" s="187"/>
      <c r="BN241" s="187"/>
      <c r="BO241" s="187"/>
      <c r="BP241" s="187"/>
      <c r="BQ241" s="187"/>
      <c r="BR241" s="187"/>
      <c r="BS241" s="187"/>
      <c r="BT241" s="187"/>
      <c r="BU241" s="187"/>
      <c r="BV241" s="187"/>
      <c r="BW241" s="187"/>
      <c r="BX241" s="187"/>
      <c r="BY241" s="187"/>
      <c r="BZ241" s="187"/>
      <c r="CA241" s="187"/>
      <c r="CB241" s="187"/>
      <c r="CC241" s="187"/>
      <c r="CD241" s="187"/>
      <c r="CE241" s="187"/>
      <c r="CF241" s="187"/>
      <c r="CG241" s="187"/>
      <c r="CH241" s="187"/>
      <c r="CI241" s="187"/>
      <c r="CJ241" s="363"/>
      <c r="CK241" s="363"/>
      <c r="CL241" s="357"/>
      <c r="CM241" s="357"/>
    </row>
    <row r="242" spans="2:91" s="188" customFormat="1" x14ac:dyDescent="0.25">
      <c r="B242" s="43"/>
      <c r="C242" s="187"/>
      <c r="D242" s="187"/>
      <c r="E242" s="187"/>
      <c r="F242" s="187"/>
      <c r="G242" s="187"/>
      <c r="H242" s="187"/>
      <c r="I242" s="187"/>
      <c r="J242" s="187"/>
      <c r="K242" s="187"/>
      <c r="L242" s="187"/>
      <c r="M242" s="187"/>
      <c r="N242" s="187"/>
      <c r="O242" s="187"/>
      <c r="P242" s="187"/>
      <c r="Q242" s="187"/>
      <c r="R242" s="187"/>
      <c r="S242" s="187"/>
      <c r="T242" s="187"/>
      <c r="U242" s="187"/>
      <c r="V242" s="187"/>
      <c r="W242" s="187"/>
      <c r="X242" s="187"/>
      <c r="Y242" s="187"/>
      <c r="Z242" s="187"/>
      <c r="AA242" s="187"/>
      <c r="AB242" s="187"/>
      <c r="AC242" s="187"/>
      <c r="AD242" s="187"/>
      <c r="AE242" s="187"/>
      <c r="AF242" s="187"/>
      <c r="AG242" s="187"/>
      <c r="AH242" s="187"/>
      <c r="AI242" s="187"/>
      <c r="AJ242" s="187"/>
      <c r="AK242" s="187"/>
      <c r="AL242" s="187"/>
      <c r="AM242" s="187"/>
      <c r="AN242" s="187"/>
      <c r="AO242" s="187"/>
      <c r="AP242" s="187"/>
      <c r="AQ242" s="187"/>
      <c r="AR242" s="187"/>
      <c r="AS242" s="187"/>
      <c r="AT242" s="187"/>
      <c r="AU242" s="187"/>
      <c r="AV242" s="187"/>
      <c r="AW242" s="187"/>
      <c r="AX242" s="187"/>
      <c r="AY242" s="187"/>
      <c r="AZ242" s="187"/>
      <c r="BA242" s="187"/>
      <c r="BB242" s="187"/>
      <c r="BC242" s="187"/>
      <c r="BD242" s="187"/>
      <c r="BE242" s="187"/>
      <c r="BF242" s="187"/>
      <c r="BG242" s="187"/>
      <c r="BH242" s="187"/>
      <c r="BI242" s="187"/>
      <c r="BJ242" s="187"/>
      <c r="BK242" s="187"/>
      <c r="BL242" s="187"/>
      <c r="BM242" s="187"/>
      <c r="BN242" s="187"/>
      <c r="BO242" s="187"/>
      <c r="BP242" s="187"/>
      <c r="BQ242" s="187"/>
      <c r="BR242" s="187"/>
      <c r="BS242" s="187"/>
      <c r="BT242" s="187"/>
      <c r="BU242" s="187"/>
      <c r="BV242" s="187"/>
      <c r="BW242" s="187"/>
      <c r="BX242" s="187"/>
      <c r="BY242" s="187"/>
      <c r="BZ242" s="187"/>
      <c r="CA242" s="187"/>
      <c r="CB242" s="187"/>
      <c r="CC242" s="187"/>
      <c r="CD242" s="187"/>
      <c r="CE242" s="187"/>
      <c r="CF242" s="187"/>
      <c r="CG242" s="187"/>
      <c r="CH242" s="187"/>
      <c r="CI242" s="187"/>
      <c r="CJ242" s="363"/>
      <c r="CK242" s="363"/>
      <c r="CL242" s="357"/>
      <c r="CM242" s="357"/>
    </row>
    <row r="243" spans="2:91" s="188" customFormat="1" x14ac:dyDescent="0.25">
      <c r="B243" s="43"/>
      <c r="C243" s="187"/>
      <c r="D243" s="187"/>
      <c r="E243" s="187"/>
      <c r="F243" s="187"/>
      <c r="G243" s="187"/>
      <c r="H243" s="187"/>
      <c r="I243" s="187"/>
      <c r="J243" s="187"/>
      <c r="K243" s="187"/>
      <c r="L243" s="187"/>
      <c r="M243" s="187"/>
      <c r="N243" s="187"/>
      <c r="O243" s="187"/>
      <c r="P243" s="187"/>
      <c r="Q243" s="187"/>
      <c r="R243" s="187"/>
      <c r="S243" s="187"/>
      <c r="T243" s="187"/>
      <c r="U243" s="187"/>
      <c r="V243" s="187"/>
      <c r="W243" s="187"/>
      <c r="X243" s="187"/>
      <c r="Y243" s="187"/>
      <c r="Z243" s="187"/>
      <c r="AA243" s="187"/>
      <c r="AB243" s="187"/>
      <c r="AC243" s="187"/>
      <c r="AD243" s="187"/>
      <c r="AE243" s="187"/>
      <c r="AF243" s="187"/>
      <c r="AG243" s="187"/>
      <c r="AH243" s="187"/>
      <c r="AI243" s="187"/>
      <c r="AJ243" s="187"/>
      <c r="AK243" s="187"/>
      <c r="AL243" s="187"/>
      <c r="AM243" s="187"/>
      <c r="AN243" s="187"/>
      <c r="AO243" s="187"/>
      <c r="AP243" s="187"/>
      <c r="AQ243" s="187"/>
      <c r="AR243" s="187"/>
      <c r="AS243" s="187"/>
      <c r="AT243" s="187"/>
      <c r="AU243" s="187"/>
      <c r="AV243" s="187"/>
      <c r="AW243" s="187"/>
      <c r="AX243" s="187"/>
      <c r="AY243" s="187"/>
      <c r="AZ243" s="187"/>
      <c r="BA243" s="187"/>
      <c r="BB243" s="187"/>
      <c r="BC243" s="187"/>
      <c r="BD243" s="187"/>
      <c r="BE243" s="187"/>
      <c r="BF243" s="187"/>
      <c r="BG243" s="187"/>
      <c r="BH243" s="187"/>
      <c r="BI243" s="187"/>
      <c r="BJ243" s="187"/>
      <c r="BK243" s="187"/>
      <c r="BL243" s="187"/>
      <c r="BM243" s="187"/>
      <c r="BN243" s="187"/>
      <c r="BO243" s="187"/>
      <c r="BP243" s="187"/>
      <c r="BQ243" s="187"/>
      <c r="BR243" s="187"/>
      <c r="BS243" s="187"/>
      <c r="BT243" s="187"/>
      <c r="BU243" s="187"/>
      <c r="BV243" s="187"/>
      <c r="BW243" s="187"/>
      <c r="BX243" s="187"/>
      <c r="BY243" s="187"/>
      <c r="BZ243" s="187"/>
      <c r="CA243" s="187"/>
      <c r="CB243" s="187"/>
      <c r="CC243" s="187"/>
      <c r="CD243" s="187"/>
      <c r="CE243" s="187"/>
      <c r="CF243" s="187"/>
      <c r="CG243" s="187"/>
      <c r="CH243" s="187"/>
      <c r="CI243" s="187"/>
      <c r="CJ243" s="363"/>
      <c r="CK243" s="363"/>
      <c r="CL243" s="357"/>
      <c r="CM243" s="357"/>
    </row>
    <row r="244" spans="2:91" s="188" customFormat="1" x14ac:dyDescent="0.25">
      <c r="B244" s="43"/>
      <c r="C244" s="187"/>
      <c r="D244" s="187"/>
      <c r="E244" s="187"/>
      <c r="F244" s="187"/>
      <c r="G244" s="187"/>
      <c r="H244" s="187"/>
      <c r="I244" s="187"/>
      <c r="J244" s="187"/>
      <c r="K244" s="187"/>
      <c r="L244" s="187"/>
      <c r="M244" s="187"/>
      <c r="N244" s="187"/>
      <c r="O244" s="187"/>
      <c r="P244" s="187"/>
      <c r="Q244" s="187"/>
      <c r="R244" s="187"/>
      <c r="S244" s="187"/>
      <c r="T244" s="187"/>
      <c r="U244" s="187"/>
      <c r="V244" s="187"/>
      <c r="W244" s="187"/>
      <c r="X244" s="187"/>
      <c r="Y244" s="187"/>
      <c r="Z244" s="187"/>
      <c r="AA244" s="187"/>
      <c r="AB244" s="187"/>
      <c r="AC244" s="187"/>
      <c r="AD244" s="187"/>
      <c r="AE244" s="187"/>
      <c r="AF244" s="187"/>
      <c r="AG244" s="187"/>
      <c r="AH244" s="187"/>
      <c r="AI244" s="187"/>
      <c r="AJ244" s="187"/>
      <c r="AK244" s="187"/>
      <c r="AL244" s="187"/>
      <c r="AM244" s="187"/>
      <c r="AN244" s="187"/>
      <c r="AO244" s="187"/>
      <c r="AP244" s="187"/>
      <c r="AQ244" s="187"/>
      <c r="AR244" s="187"/>
      <c r="AS244" s="187"/>
      <c r="AT244" s="187"/>
      <c r="AU244" s="187"/>
      <c r="AV244" s="187"/>
      <c r="AW244" s="187"/>
      <c r="AX244" s="187"/>
      <c r="AY244" s="187"/>
      <c r="AZ244" s="187"/>
      <c r="BA244" s="187"/>
      <c r="BB244" s="187"/>
      <c r="BC244" s="187"/>
      <c r="BD244" s="187"/>
      <c r="BE244" s="187"/>
      <c r="BF244" s="187"/>
      <c r="BG244" s="187"/>
      <c r="BH244" s="187"/>
      <c r="BI244" s="187"/>
      <c r="BJ244" s="187"/>
      <c r="BK244" s="187"/>
      <c r="BL244" s="187"/>
      <c r="BM244" s="187"/>
      <c r="BN244" s="187"/>
      <c r="BO244" s="187"/>
      <c r="BP244" s="187"/>
      <c r="BQ244" s="187"/>
      <c r="BR244" s="187"/>
      <c r="BS244" s="187"/>
      <c r="BT244" s="187"/>
      <c r="BU244" s="187"/>
      <c r="BV244" s="187"/>
      <c r="BW244" s="187"/>
      <c r="BX244" s="187"/>
      <c r="BY244" s="187"/>
      <c r="BZ244" s="187"/>
      <c r="CA244" s="187"/>
      <c r="CB244" s="187"/>
      <c r="CC244" s="187"/>
      <c r="CD244" s="187"/>
      <c r="CE244" s="187"/>
      <c r="CF244" s="187"/>
      <c r="CG244" s="187"/>
      <c r="CH244" s="187"/>
      <c r="CI244" s="187"/>
      <c r="CJ244" s="363"/>
      <c r="CK244" s="363"/>
      <c r="CL244" s="357"/>
      <c r="CM244" s="357"/>
    </row>
    <row r="245" spans="2:91" s="188" customFormat="1" x14ac:dyDescent="0.25">
      <c r="B245" s="43"/>
      <c r="C245" s="187"/>
      <c r="D245" s="187"/>
      <c r="E245" s="187"/>
      <c r="F245" s="187"/>
      <c r="G245" s="187"/>
      <c r="H245" s="187"/>
      <c r="I245" s="187"/>
      <c r="J245" s="187"/>
      <c r="K245" s="187"/>
      <c r="L245" s="187"/>
      <c r="M245" s="187"/>
      <c r="N245" s="187"/>
      <c r="O245" s="187"/>
      <c r="P245" s="187"/>
      <c r="Q245" s="187"/>
      <c r="R245" s="187"/>
      <c r="S245" s="187"/>
      <c r="T245" s="187"/>
      <c r="U245" s="187"/>
      <c r="V245" s="187"/>
      <c r="W245" s="187"/>
      <c r="X245" s="187"/>
      <c r="Y245" s="187"/>
      <c r="Z245" s="187"/>
      <c r="AA245" s="187"/>
      <c r="AB245" s="187"/>
      <c r="AC245" s="187"/>
      <c r="AD245" s="187"/>
      <c r="AE245" s="187"/>
      <c r="AF245" s="187"/>
      <c r="AG245" s="187"/>
      <c r="AH245" s="187"/>
      <c r="AI245" s="187"/>
      <c r="AJ245" s="187"/>
      <c r="AK245" s="187"/>
      <c r="AL245" s="187"/>
      <c r="AM245" s="187"/>
      <c r="AN245" s="187"/>
      <c r="AO245" s="187"/>
      <c r="AP245" s="187"/>
      <c r="AQ245" s="187"/>
      <c r="AR245" s="187"/>
      <c r="AS245" s="187"/>
      <c r="AT245" s="187"/>
      <c r="AU245" s="187"/>
      <c r="AV245" s="187"/>
      <c r="AW245" s="187"/>
      <c r="AX245" s="187"/>
      <c r="AY245" s="187"/>
      <c r="AZ245" s="187"/>
      <c r="BA245" s="187"/>
      <c r="BB245" s="187"/>
      <c r="BC245" s="187"/>
      <c r="BD245" s="187"/>
      <c r="BE245" s="187"/>
      <c r="BF245" s="187"/>
      <c r="BG245" s="187"/>
      <c r="BH245" s="187"/>
      <c r="BI245" s="187"/>
      <c r="BJ245" s="187"/>
      <c r="BK245" s="187"/>
      <c r="BL245" s="187"/>
      <c r="BM245" s="187"/>
      <c r="BN245" s="187"/>
      <c r="BO245" s="187"/>
      <c r="BP245" s="187"/>
      <c r="BQ245" s="187"/>
      <c r="BR245" s="187"/>
      <c r="BS245" s="187"/>
      <c r="BT245" s="187"/>
      <c r="BU245" s="187"/>
      <c r="BV245" s="187"/>
      <c r="BW245" s="187"/>
      <c r="BX245" s="187"/>
      <c r="BY245" s="187"/>
      <c r="BZ245" s="187"/>
      <c r="CA245" s="187"/>
      <c r="CB245" s="187"/>
      <c r="CC245" s="187"/>
      <c r="CD245" s="187"/>
      <c r="CE245" s="187"/>
      <c r="CF245" s="187"/>
      <c r="CG245" s="187"/>
      <c r="CH245" s="187"/>
      <c r="CI245" s="187"/>
      <c r="CJ245" s="363"/>
      <c r="CK245" s="363"/>
      <c r="CL245" s="361"/>
      <c r="CM245" s="357"/>
    </row>
    <row r="246" spans="2:91" x14ac:dyDescent="0.25">
      <c r="C246" s="187"/>
      <c r="D246" s="187"/>
      <c r="E246" s="187"/>
      <c r="F246" s="187"/>
      <c r="G246" s="187"/>
      <c r="H246" s="187"/>
      <c r="I246" s="187"/>
      <c r="J246" s="187"/>
      <c r="K246" s="187"/>
      <c r="L246" s="187"/>
      <c r="M246" s="187"/>
      <c r="N246" s="187"/>
      <c r="O246" s="187"/>
      <c r="P246" s="187"/>
      <c r="Q246" s="187"/>
      <c r="R246" s="187"/>
      <c r="S246" s="187"/>
      <c r="T246" s="187"/>
      <c r="U246" s="187"/>
      <c r="V246" s="187"/>
      <c r="W246" s="187"/>
      <c r="X246" s="187"/>
      <c r="Y246" s="187"/>
      <c r="Z246" s="187"/>
      <c r="AA246" s="187"/>
      <c r="AB246" s="187"/>
      <c r="AC246" s="187"/>
      <c r="AD246" s="187"/>
      <c r="AE246" s="187"/>
      <c r="AF246" s="187"/>
      <c r="AG246" s="187"/>
      <c r="AH246" s="187"/>
      <c r="AI246" s="187"/>
      <c r="AJ246" s="187"/>
      <c r="AK246" s="187"/>
      <c r="AL246" s="187"/>
      <c r="AM246" s="187"/>
      <c r="AN246" s="187"/>
      <c r="AO246" s="187"/>
      <c r="AP246" s="187"/>
      <c r="AQ246" s="187"/>
      <c r="AR246" s="187"/>
      <c r="AS246" s="187"/>
      <c r="AT246" s="187"/>
      <c r="AU246" s="187"/>
      <c r="AV246" s="187"/>
      <c r="AW246" s="187"/>
      <c r="AX246" s="187"/>
      <c r="AY246" s="187"/>
      <c r="AZ246" s="187"/>
      <c r="BA246" s="187"/>
      <c r="BB246" s="187"/>
      <c r="BC246" s="187"/>
      <c r="BD246" s="187"/>
      <c r="BE246" s="187"/>
      <c r="BF246" s="187"/>
      <c r="BG246" s="187"/>
      <c r="BH246" s="187"/>
      <c r="BI246" s="187"/>
      <c r="BJ246" s="187"/>
      <c r="BK246" s="187"/>
      <c r="BL246" s="187"/>
      <c r="BM246" s="187"/>
      <c r="BN246" s="187"/>
      <c r="BO246" s="187"/>
      <c r="BP246" s="187"/>
      <c r="BQ246" s="187"/>
      <c r="BR246" s="187"/>
      <c r="BS246" s="187"/>
      <c r="BT246" s="187"/>
      <c r="BU246" s="187"/>
      <c r="BV246" s="187"/>
      <c r="BW246" s="187"/>
      <c r="BX246" s="187"/>
      <c r="BY246" s="187"/>
      <c r="BZ246" s="187"/>
      <c r="CA246" s="187"/>
      <c r="CB246" s="187"/>
      <c r="CC246" s="187"/>
      <c r="CD246" s="187"/>
      <c r="CE246" s="187"/>
      <c r="CF246" s="187"/>
      <c r="CG246" s="187"/>
      <c r="CH246" s="187"/>
      <c r="CI246" s="187"/>
      <c r="CJ246" s="363"/>
      <c r="CK246" s="363"/>
    </row>
    <row r="247" spans="2:91" x14ac:dyDescent="0.25">
      <c r="C247" s="187"/>
      <c r="D247" s="187"/>
      <c r="E247" s="187"/>
      <c r="F247" s="187"/>
      <c r="G247" s="187"/>
      <c r="H247" s="187"/>
      <c r="I247" s="187"/>
      <c r="J247" s="187"/>
      <c r="K247" s="187"/>
      <c r="L247" s="187"/>
      <c r="M247" s="187"/>
      <c r="N247" s="187"/>
      <c r="O247" s="187"/>
      <c r="P247" s="187"/>
      <c r="Q247" s="187"/>
      <c r="R247" s="187"/>
      <c r="S247" s="187"/>
      <c r="T247" s="187"/>
      <c r="U247" s="187"/>
      <c r="V247" s="187"/>
      <c r="W247" s="187"/>
      <c r="X247" s="187"/>
      <c r="Y247" s="187"/>
      <c r="Z247" s="187"/>
      <c r="AA247" s="187"/>
      <c r="AB247" s="187"/>
      <c r="AC247" s="187"/>
      <c r="AD247" s="187"/>
      <c r="AE247" s="187"/>
      <c r="AF247" s="187"/>
      <c r="AG247" s="187"/>
      <c r="AH247" s="187"/>
      <c r="AI247" s="187"/>
      <c r="AJ247" s="187"/>
      <c r="AK247" s="187"/>
      <c r="AL247" s="187"/>
      <c r="AM247" s="187"/>
      <c r="AN247" s="187"/>
      <c r="AO247" s="187"/>
      <c r="AP247" s="187"/>
      <c r="AQ247" s="187"/>
      <c r="AR247" s="187"/>
      <c r="AS247" s="187"/>
      <c r="AT247" s="187"/>
      <c r="AU247" s="187"/>
      <c r="AV247" s="187"/>
      <c r="AW247" s="187"/>
      <c r="AX247" s="187"/>
      <c r="AY247" s="187"/>
      <c r="AZ247" s="187"/>
      <c r="BA247" s="187"/>
      <c r="BB247" s="187"/>
      <c r="BC247" s="187"/>
      <c r="BD247" s="187"/>
      <c r="BE247" s="187"/>
      <c r="BF247" s="187"/>
      <c r="BG247" s="187"/>
      <c r="BH247" s="187"/>
      <c r="BI247" s="187"/>
      <c r="BJ247" s="187"/>
      <c r="BK247" s="187"/>
      <c r="BL247" s="187"/>
      <c r="BM247" s="187"/>
      <c r="BN247" s="187"/>
      <c r="BO247" s="187"/>
      <c r="BP247" s="187"/>
      <c r="BQ247" s="187"/>
      <c r="BR247" s="187"/>
      <c r="BS247" s="187"/>
      <c r="BT247" s="187"/>
      <c r="BU247" s="187"/>
      <c r="BV247" s="187"/>
      <c r="BW247" s="187"/>
      <c r="BX247" s="187"/>
      <c r="BY247" s="187"/>
      <c r="BZ247" s="187"/>
      <c r="CA247" s="187"/>
      <c r="CB247" s="187"/>
      <c r="CC247" s="187"/>
      <c r="CD247" s="187"/>
      <c r="CE247" s="187"/>
      <c r="CF247" s="187"/>
      <c r="CG247" s="187"/>
      <c r="CH247" s="187"/>
      <c r="CI247" s="187"/>
      <c r="CJ247" s="363"/>
      <c r="CK247" s="363"/>
    </row>
    <row r="248" spans="2:91" x14ac:dyDescent="0.25">
      <c r="C248" s="187"/>
      <c r="D248" s="187"/>
      <c r="E248" s="187"/>
      <c r="F248" s="187"/>
      <c r="G248" s="187"/>
      <c r="H248" s="187"/>
      <c r="I248" s="187"/>
      <c r="J248" s="187"/>
      <c r="K248" s="187"/>
      <c r="L248" s="187"/>
      <c r="M248" s="187"/>
      <c r="N248" s="187"/>
      <c r="O248" s="187"/>
      <c r="P248" s="187"/>
      <c r="Q248" s="187"/>
      <c r="R248" s="187"/>
      <c r="S248" s="187"/>
      <c r="T248" s="187"/>
      <c r="U248" s="187"/>
      <c r="V248" s="187"/>
      <c r="W248" s="187"/>
      <c r="X248" s="187"/>
      <c r="Y248" s="187"/>
      <c r="Z248" s="187"/>
      <c r="AA248" s="187"/>
      <c r="AB248" s="187"/>
      <c r="AC248" s="187"/>
      <c r="AD248" s="187"/>
      <c r="AE248" s="187"/>
      <c r="AF248" s="187"/>
      <c r="AG248" s="187"/>
      <c r="AH248" s="187"/>
      <c r="AI248" s="187"/>
      <c r="AJ248" s="187"/>
      <c r="AK248" s="187"/>
      <c r="AL248" s="187"/>
      <c r="AM248" s="187"/>
      <c r="AN248" s="187"/>
      <c r="AO248" s="187"/>
      <c r="AP248" s="187"/>
      <c r="AQ248" s="187"/>
      <c r="AR248" s="187"/>
      <c r="AS248" s="187"/>
      <c r="AT248" s="187"/>
      <c r="AU248" s="187"/>
      <c r="AV248" s="187"/>
      <c r="AW248" s="187"/>
      <c r="AX248" s="187"/>
      <c r="AY248" s="187"/>
      <c r="AZ248" s="187"/>
      <c r="BA248" s="187"/>
      <c r="BB248" s="187"/>
      <c r="BC248" s="187"/>
      <c r="BD248" s="187"/>
      <c r="BE248" s="187"/>
      <c r="BF248" s="187"/>
      <c r="BG248" s="187"/>
      <c r="BH248" s="187"/>
      <c r="BI248" s="187"/>
      <c r="BJ248" s="187"/>
      <c r="BK248" s="187"/>
      <c r="BL248" s="187"/>
      <c r="BM248" s="187"/>
      <c r="BN248" s="187"/>
      <c r="BO248" s="187"/>
      <c r="BP248" s="187"/>
      <c r="BQ248" s="187"/>
      <c r="BR248" s="187"/>
      <c r="BS248" s="187"/>
      <c r="BT248" s="187"/>
      <c r="BU248" s="187"/>
      <c r="BV248" s="187"/>
      <c r="BW248" s="187"/>
      <c r="BX248" s="187"/>
      <c r="BY248" s="187"/>
      <c r="BZ248" s="187"/>
      <c r="CA248" s="187"/>
      <c r="CB248" s="187"/>
      <c r="CC248" s="187"/>
      <c r="CD248" s="187"/>
      <c r="CE248" s="187"/>
      <c r="CF248" s="187"/>
      <c r="CG248" s="187"/>
      <c r="CH248" s="187"/>
      <c r="CI248" s="187"/>
      <c r="CJ248" s="363"/>
      <c r="CK248" s="363"/>
    </row>
    <row r="249" spans="2:91" x14ac:dyDescent="0.25">
      <c r="C249" s="187"/>
      <c r="D249" s="187"/>
      <c r="E249" s="187"/>
      <c r="F249" s="187"/>
      <c r="G249" s="187"/>
      <c r="H249" s="187"/>
      <c r="I249" s="187"/>
      <c r="J249" s="187"/>
      <c r="K249" s="187"/>
      <c r="L249" s="187"/>
      <c r="M249" s="187"/>
      <c r="N249" s="187"/>
      <c r="O249" s="187"/>
      <c r="P249" s="187"/>
      <c r="Q249" s="187"/>
      <c r="R249" s="187"/>
      <c r="S249" s="187"/>
      <c r="T249" s="187"/>
      <c r="U249" s="187"/>
      <c r="V249" s="187"/>
      <c r="W249" s="187"/>
      <c r="X249" s="187"/>
      <c r="Y249" s="187"/>
      <c r="Z249" s="187"/>
      <c r="AA249" s="187"/>
      <c r="AB249" s="187"/>
      <c r="AC249" s="187"/>
      <c r="AD249" s="187"/>
      <c r="AE249" s="187"/>
      <c r="AF249" s="187"/>
      <c r="AG249" s="187"/>
      <c r="AH249" s="187"/>
      <c r="AI249" s="187"/>
      <c r="AJ249" s="187"/>
      <c r="AK249" s="187"/>
      <c r="AL249" s="187"/>
      <c r="AM249" s="187"/>
      <c r="AN249" s="187"/>
      <c r="AO249" s="187"/>
      <c r="AP249" s="187"/>
      <c r="AQ249" s="187"/>
      <c r="AR249" s="187"/>
      <c r="AS249" s="187"/>
      <c r="AT249" s="187"/>
      <c r="AU249" s="187"/>
      <c r="AV249" s="187"/>
      <c r="AW249" s="187"/>
      <c r="AX249" s="187"/>
      <c r="AY249" s="187"/>
      <c r="AZ249" s="187"/>
      <c r="BA249" s="187"/>
      <c r="BB249" s="187"/>
      <c r="BC249" s="187"/>
      <c r="BD249" s="187"/>
      <c r="BE249" s="187"/>
      <c r="BF249" s="187"/>
      <c r="BG249" s="187"/>
      <c r="BH249" s="187"/>
      <c r="BI249" s="187"/>
      <c r="BJ249" s="187"/>
      <c r="BK249" s="187"/>
      <c r="BL249" s="187"/>
      <c r="BM249" s="187"/>
      <c r="BN249" s="187"/>
      <c r="BO249" s="187"/>
      <c r="BP249" s="187"/>
      <c r="BQ249" s="187"/>
      <c r="BR249" s="187"/>
      <c r="BS249" s="187"/>
      <c r="BT249" s="187"/>
      <c r="BU249" s="187"/>
      <c r="BV249" s="187"/>
      <c r="BW249" s="187"/>
      <c r="BX249" s="187"/>
      <c r="BY249" s="187"/>
      <c r="BZ249" s="187"/>
      <c r="CA249" s="187"/>
      <c r="CB249" s="187"/>
      <c r="CC249" s="187"/>
      <c r="CD249" s="187"/>
      <c r="CE249" s="187"/>
      <c r="CF249" s="187"/>
      <c r="CG249" s="187"/>
      <c r="CH249" s="187"/>
      <c r="CI249" s="187"/>
      <c r="CJ249" s="363"/>
      <c r="CK249" s="363"/>
    </row>
    <row r="250" spans="2:91" x14ac:dyDescent="0.25">
      <c r="C250" s="187"/>
      <c r="D250" s="187"/>
      <c r="E250" s="187"/>
      <c r="F250" s="187"/>
      <c r="G250" s="187"/>
      <c r="H250" s="187"/>
      <c r="I250" s="187"/>
      <c r="J250" s="187"/>
      <c r="K250" s="187"/>
      <c r="L250" s="187"/>
      <c r="M250" s="187"/>
      <c r="N250" s="187"/>
      <c r="O250" s="187"/>
      <c r="P250" s="187"/>
      <c r="Q250" s="187"/>
      <c r="R250" s="187"/>
      <c r="S250" s="187"/>
      <c r="T250" s="187"/>
      <c r="U250" s="187"/>
      <c r="V250" s="187"/>
      <c r="W250" s="187"/>
      <c r="X250" s="187"/>
      <c r="Y250" s="187"/>
      <c r="Z250" s="187"/>
      <c r="AA250" s="187"/>
      <c r="AB250" s="187"/>
      <c r="AC250" s="187"/>
      <c r="AD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87"/>
      <c r="AY250" s="187"/>
      <c r="AZ250" s="187"/>
      <c r="BA250" s="187"/>
      <c r="BB250" s="187"/>
      <c r="BC250" s="187"/>
      <c r="BD250" s="187"/>
      <c r="BE250" s="187"/>
      <c r="BF250" s="187"/>
      <c r="BG250" s="187"/>
      <c r="BH250" s="187"/>
      <c r="BI250" s="187"/>
      <c r="BJ250" s="187"/>
      <c r="BK250" s="187"/>
      <c r="BL250" s="187"/>
      <c r="BM250" s="187"/>
      <c r="BN250" s="187"/>
      <c r="BO250" s="187"/>
      <c r="BP250" s="187"/>
      <c r="BQ250" s="187"/>
      <c r="BR250" s="187"/>
      <c r="BS250" s="187"/>
      <c r="BT250" s="187"/>
      <c r="BU250" s="187"/>
      <c r="BV250" s="187"/>
      <c r="BW250" s="187"/>
      <c r="BX250" s="187"/>
      <c r="BY250" s="187"/>
      <c r="BZ250" s="187"/>
      <c r="CA250" s="187"/>
      <c r="CB250" s="187"/>
      <c r="CC250" s="187"/>
      <c r="CD250" s="187"/>
      <c r="CE250" s="187"/>
      <c r="CF250" s="187"/>
      <c r="CG250" s="187"/>
      <c r="CH250" s="187"/>
      <c r="CI250" s="187"/>
      <c r="CJ250" s="363"/>
      <c r="CK250" s="363"/>
    </row>
    <row r="251" spans="2:91" x14ac:dyDescent="0.25">
      <c r="C251" s="187"/>
      <c r="D251" s="187"/>
      <c r="E251" s="187"/>
      <c r="F251" s="187"/>
      <c r="G251" s="187"/>
      <c r="H251" s="187"/>
      <c r="I251" s="187"/>
      <c r="J251" s="187"/>
      <c r="K251" s="187"/>
      <c r="L251" s="187"/>
      <c r="M251" s="187"/>
      <c r="N251" s="187"/>
      <c r="O251" s="187"/>
      <c r="P251" s="187"/>
      <c r="Q251" s="187"/>
      <c r="R251" s="187"/>
      <c r="S251" s="187"/>
      <c r="T251" s="187"/>
      <c r="U251" s="187"/>
      <c r="V251" s="187"/>
      <c r="W251" s="187"/>
      <c r="X251" s="187"/>
      <c r="Y251" s="187"/>
      <c r="Z251" s="187"/>
      <c r="AA251" s="187"/>
      <c r="AB251" s="187"/>
      <c r="AC251" s="187"/>
      <c r="AD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87"/>
      <c r="AY251" s="187"/>
      <c r="AZ251" s="187"/>
      <c r="BA251" s="187"/>
      <c r="BB251" s="187"/>
      <c r="BC251" s="187"/>
      <c r="BD251" s="187"/>
      <c r="BE251" s="187"/>
      <c r="BF251" s="187"/>
      <c r="BG251" s="187"/>
      <c r="BH251" s="187"/>
      <c r="BI251" s="187"/>
      <c r="BJ251" s="187"/>
      <c r="BK251" s="187"/>
      <c r="BL251" s="187"/>
      <c r="BM251" s="187"/>
      <c r="BN251" s="187"/>
      <c r="BO251" s="187"/>
      <c r="BP251" s="187"/>
      <c r="BQ251" s="187"/>
      <c r="BR251" s="187"/>
      <c r="BS251" s="187"/>
      <c r="BT251" s="187"/>
      <c r="BU251" s="187"/>
      <c r="BV251" s="187"/>
      <c r="BW251" s="187"/>
      <c r="BX251" s="187"/>
      <c r="BY251" s="187"/>
      <c r="BZ251" s="187"/>
      <c r="CA251" s="187"/>
      <c r="CB251" s="187"/>
      <c r="CC251" s="187"/>
      <c r="CD251" s="187"/>
      <c r="CE251" s="187"/>
      <c r="CF251" s="187"/>
      <c r="CG251" s="187"/>
      <c r="CH251" s="187"/>
      <c r="CI251" s="187"/>
      <c r="CJ251" s="363"/>
      <c r="CK251" s="363"/>
    </row>
    <row r="252" spans="2:91" x14ac:dyDescent="0.25">
      <c r="C252" s="187"/>
      <c r="D252" s="187"/>
      <c r="E252" s="187"/>
      <c r="F252" s="187"/>
      <c r="G252" s="187"/>
      <c r="H252" s="187"/>
      <c r="I252" s="187"/>
      <c r="J252" s="187"/>
      <c r="K252" s="187"/>
      <c r="L252" s="187"/>
      <c r="M252" s="187"/>
      <c r="N252" s="187"/>
      <c r="O252" s="187"/>
      <c r="P252" s="187"/>
      <c r="Q252" s="187"/>
      <c r="R252" s="187"/>
      <c r="S252" s="187"/>
      <c r="T252" s="187"/>
      <c r="U252" s="187"/>
      <c r="V252" s="187"/>
      <c r="W252" s="187"/>
      <c r="X252" s="187"/>
      <c r="Y252" s="187"/>
      <c r="Z252" s="187"/>
      <c r="AA252" s="187"/>
      <c r="AB252" s="187"/>
      <c r="AC252" s="187"/>
      <c r="AD252" s="187"/>
      <c r="AE252" s="187"/>
      <c r="AF252" s="187"/>
      <c r="AG252" s="187"/>
      <c r="AH252" s="187"/>
      <c r="AI252" s="187"/>
      <c r="AJ252" s="187"/>
      <c r="AK252" s="187"/>
      <c r="AL252" s="187"/>
      <c r="AM252" s="187"/>
      <c r="AN252" s="187"/>
      <c r="AO252" s="187"/>
      <c r="AP252" s="187"/>
      <c r="AQ252" s="187"/>
      <c r="AR252" s="187"/>
      <c r="AS252" s="187"/>
      <c r="AT252" s="187"/>
      <c r="AU252" s="187"/>
      <c r="AV252" s="187"/>
      <c r="AW252" s="187"/>
      <c r="AX252" s="187"/>
      <c r="AY252" s="187"/>
      <c r="AZ252" s="187"/>
      <c r="BA252" s="187"/>
      <c r="BB252" s="187"/>
      <c r="BC252" s="187"/>
      <c r="BD252" s="187"/>
      <c r="BE252" s="187"/>
      <c r="BF252" s="187"/>
      <c r="BG252" s="187"/>
      <c r="BH252" s="187"/>
      <c r="BI252" s="187"/>
      <c r="BJ252" s="187"/>
      <c r="BK252" s="187"/>
      <c r="BL252" s="187"/>
      <c r="BM252" s="187"/>
      <c r="BN252" s="187"/>
      <c r="BO252" s="187"/>
      <c r="BP252" s="187"/>
      <c r="BQ252" s="187"/>
      <c r="BR252" s="187"/>
      <c r="BS252" s="187"/>
      <c r="BT252" s="187"/>
      <c r="BU252" s="187"/>
      <c r="BV252" s="187"/>
      <c r="BW252" s="187"/>
      <c r="BX252" s="187"/>
      <c r="BY252" s="187"/>
      <c r="BZ252" s="187"/>
      <c r="CA252" s="187"/>
      <c r="CB252" s="187"/>
      <c r="CC252" s="187"/>
      <c r="CD252" s="187"/>
      <c r="CE252" s="187"/>
      <c r="CF252" s="187"/>
      <c r="CG252" s="187"/>
      <c r="CH252" s="187"/>
      <c r="CI252" s="187"/>
      <c r="CJ252" s="363"/>
      <c r="CK252" s="363"/>
    </row>
    <row r="253" spans="2:91" x14ac:dyDescent="0.25">
      <c r="C253" s="187"/>
      <c r="D253" s="187"/>
      <c r="E253" s="187"/>
      <c r="F253" s="187"/>
      <c r="G253" s="187"/>
      <c r="H253" s="187"/>
      <c r="I253" s="187"/>
      <c r="J253" s="187"/>
      <c r="K253" s="187"/>
      <c r="L253" s="187"/>
      <c r="M253" s="187"/>
      <c r="N253" s="187"/>
      <c r="O253" s="187"/>
      <c r="P253" s="187"/>
      <c r="Q253" s="187"/>
      <c r="R253" s="187"/>
      <c r="S253" s="187"/>
      <c r="T253" s="187"/>
      <c r="U253" s="187"/>
      <c r="V253" s="187"/>
      <c r="W253" s="187"/>
      <c r="X253" s="187"/>
      <c r="Y253" s="187"/>
      <c r="Z253" s="187"/>
      <c r="AA253" s="187"/>
      <c r="AB253" s="187"/>
      <c r="AC253" s="187"/>
      <c r="AD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87"/>
      <c r="AY253" s="187"/>
      <c r="AZ253" s="187"/>
      <c r="BA253" s="187"/>
      <c r="BB253" s="187"/>
      <c r="BC253" s="187"/>
      <c r="BD253" s="187"/>
      <c r="BE253" s="187"/>
      <c r="BF253" s="187"/>
      <c r="BG253" s="187"/>
      <c r="BH253" s="187"/>
      <c r="BI253" s="187"/>
      <c r="BJ253" s="187"/>
      <c r="BK253" s="187"/>
      <c r="BL253" s="187"/>
      <c r="BM253" s="187"/>
      <c r="BN253" s="187"/>
      <c r="BO253" s="187"/>
      <c r="BP253" s="187"/>
      <c r="BQ253" s="187"/>
      <c r="BR253" s="187"/>
      <c r="BS253" s="187"/>
      <c r="BT253" s="187"/>
      <c r="BU253" s="187"/>
      <c r="BV253" s="187"/>
      <c r="BW253" s="187"/>
      <c r="BX253" s="187"/>
      <c r="BY253" s="187"/>
      <c r="BZ253" s="187"/>
      <c r="CA253" s="187"/>
      <c r="CB253" s="187"/>
      <c r="CC253" s="187"/>
      <c r="CD253" s="187"/>
      <c r="CE253" s="187"/>
      <c r="CF253" s="187"/>
      <c r="CG253" s="187"/>
      <c r="CH253" s="187"/>
      <c r="CI253" s="187"/>
      <c r="CJ253" s="363"/>
      <c r="CK253" s="363"/>
    </row>
    <row r="254" spans="2:91" x14ac:dyDescent="0.25">
      <c r="C254" s="187"/>
      <c r="D254" s="187"/>
      <c r="E254" s="187"/>
      <c r="F254" s="187"/>
      <c r="G254" s="187"/>
      <c r="H254" s="187"/>
      <c r="I254" s="187"/>
      <c r="J254" s="187"/>
      <c r="K254" s="187"/>
      <c r="L254" s="187"/>
      <c r="M254" s="187"/>
      <c r="N254" s="187"/>
      <c r="O254" s="187"/>
      <c r="P254" s="187"/>
      <c r="Q254" s="187"/>
      <c r="R254" s="187"/>
      <c r="S254" s="187"/>
      <c r="T254" s="187"/>
      <c r="U254" s="187"/>
      <c r="V254" s="187"/>
      <c r="W254" s="187"/>
      <c r="X254" s="187"/>
      <c r="Y254" s="187"/>
      <c r="Z254" s="187"/>
      <c r="AA254" s="187"/>
      <c r="AB254" s="187"/>
      <c r="AC254" s="187"/>
      <c r="AD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87"/>
      <c r="AY254" s="187"/>
      <c r="AZ254" s="187"/>
      <c r="BA254" s="187"/>
      <c r="BB254" s="187"/>
      <c r="BC254" s="187"/>
      <c r="BD254" s="187"/>
      <c r="BE254" s="187"/>
      <c r="BF254" s="187"/>
      <c r="BG254" s="187"/>
      <c r="BH254" s="187"/>
      <c r="BI254" s="187"/>
      <c r="BJ254" s="187"/>
      <c r="BK254" s="187"/>
      <c r="BL254" s="187"/>
      <c r="BM254" s="187"/>
      <c r="BN254" s="187"/>
      <c r="BO254" s="187"/>
      <c r="BP254" s="187"/>
      <c r="BQ254" s="187"/>
      <c r="BR254" s="187"/>
      <c r="BS254" s="187"/>
      <c r="BT254" s="187"/>
      <c r="BU254" s="187"/>
      <c r="BV254" s="187"/>
      <c r="BW254" s="187"/>
      <c r="BX254" s="187"/>
      <c r="BY254" s="187"/>
      <c r="BZ254" s="187"/>
      <c r="CA254" s="187"/>
      <c r="CB254" s="187"/>
      <c r="CC254" s="187"/>
      <c r="CD254" s="187"/>
      <c r="CE254" s="187"/>
      <c r="CF254" s="187"/>
      <c r="CG254" s="187"/>
      <c r="CH254" s="187"/>
      <c r="CI254" s="187"/>
      <c r="CJ254" s="363"/>
      <c r="CK254" s="363"/>
    </row>
    <row r="255" spans="2:91" x14ac:dyDescent="0.25">
      <c r="C255" s="187"/>
      <c r="D255" s="187"/>
      <c r="E255" s="187"/>
      <c r="F255" s="187"/>
      <c r="G255" s="187"/>
      <c r="H255" s="187"/>
      <c r="I255" s="187"/>
      <c r="J255" s="187"/>
      <c r="K255" s="187"/>
      <c r="L255" s="187"/>
      <c r="M255" s="187"/>
      <c r="N255" s="187"/>
      <c r="O255" s="187"/>
      <c r="P255" s="187"/>
      <c r="Q255" s="187"/>
      <c r="R255" s="187"/>
      <c r="S255" s="187"/>
      <c r="T255" s="187"/>
      <c r="U255" s="187"/>
      <c r="V255" s="187"/>
      <c r="W255" s="187"/>
      <c r="X255" s="187"/>
      <c r="Y255" s="187"/>
      <c r="Z255" s="187"/>
      <c r="AA255" s="187"/>
      <c r="AB255" s="187"/>
      <c r="AC255" s="187"/>
      <c r="AD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87"/>
      <c r="AY255" s="187"/>
      <c r="AZ255" s="187"/>
      <c r="BA255" s="187"/>
      <c r="BB255" s="187"/>
      <c r="BC255" s="187"/>
      <c r="BD255" s="187"/>
      <c r="BE255" s="187"/>
      <c r="BF255" s="187"/>
      <c r="BG255" s="187"/>
      <c r="BH255" s="187"/>
      <c r="BI255" s="187"/>
      <c r="BJ255" s="187"/>
      <c r="BK255" s="187"/>
      <c r="BL255" s="187"/>
      <c r="BM255" s="187"/>
      <c r="BN255" s="187"/>
      <c r="BO255" s="187"/>
      <c r="BP255" s="187"/>
      <c r="BQ255" s="187"/>
      <c r="BR255" s="187"/>
      <c r="BS255" s="187"/>
      <c r="BT255" s="187"/>
      <c r="BU255" s="187"/>
      <c r="BV255" s="187"/>
      <c r="BW255" s="187"/>
      <c r="BX255" s="187"/>
      <c r="BY255" s="187"/>
      <c r="BZ255" s="187"/>
      <c r="CA255" s="187"/>
      <c r="CB255" s="187"/>
      <c r="CC255" s="187"/>
      <c r="CD255" s="187"/>
      <c r="CE255" s="187"/>
      <c r="CF255" s="187"/>
      <c r="CG255" s="187"/>
      <c r="CH255" s="187"/>
      <c r="CI255" s="187"/>
      <c r="CJ255" s="363"/>
      <c r="CK255" s="363"/>
    </row>
    <row r="256" spans="2:91" x14ac:dyDescent="0.25">
      <c r="C256" s="187"/>
      <c r="D256" s="187"/>
      <c r="E256" s="187"/>
      <c r="F256" s="187"/>
      <c r="G256" s="187"/>
      <c r="H256" s="187"/>
      <c r="I256" s="187"/>
      <c r="J256" s="187"/>
      <c r="K256" s="187"/>
      <c r="L256" s="187"/>
      <c r="M256" s="187"/>
      <c r="N256" s="187"/>
      <c r="O256" s="187"/>
      <c r="P256" s="187"/>
      <c r="Q256" s="187"/>
      <c r="R256" s="187"/>
      <c r="S256" s="187"/>
      <c r="T256" s="187"/>
      <c r="U256" s="187"/>
      <c r="V256" s="187"/>
      <c r="W256" s="187"/>
      <c r="X256" s="187"/>
      <c r="Y256" s="187"/>
      <c r="Z256" s="187"/>
      <c r="AA256" s="187"/>
      <c r="AB256" s="187"/>
      <c r="AC256" s="187"/>
      <c r="AD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87"/>
      <c r="AY256" s="187"/>
      <c r="AZ256" s="187"/>
      <c r="BA256" s="187"/>
      <c r="BB256" s="187"/>
      <c r="BC256" s="187"/>
      <c r="BD256" s="187"/>
      <c r="BE256" s="187"/>
      <c r="BF256" s="187"/>
      <c r="BG256" s="187"/>
      <c r="BH256" s="187"/>
      <c r="BI256" s="187"/>
      <c r="BJ256" s="187"/>
      <c r="BK256" s="187"/>
      <c r="BL256" s="187"/>
      <c r="BM256" s="187"/>
      <c r="BN256" s="187"/>
      <c r="BO256" s="187"/>
      <c r="BP256" s="187"/>
      <c r="BQ256" s="187"/>
      <c r="BR256" s="187"/>
      <c r="BS256" s="187"/>
      <c r="BT256" s="187"/>
      <c r="BU256" s="187"/>
      <c r="BV256" s="187"/>
      <c r="BW256" s="187"/>
      <c r="BX256" s="187"/>
      <c r="BY256" s="187"/>
      <c r="BZ256" s="187"/>
      <c r="CA256" s="187"/>
      <c r="CB256" s="187"/>
      <c r="CC256" s="187"/>
      <c r="CD256" s="187"/>
      <c r="CE256" s="187"/>
      <c r="CF256" s="187"/>
      <c r="CG256" s="187"/>
      <c r="CH256" s="187"/>
      <c r="CI256" s="187"/>
      <c r="CJ256" s="363"/>
      <c r="CK256" s="363"/>
    </row>
    <row r="257" spans="1:89" s="361" customFormat="1" x14ac:dyDescent="0.25">
      <c r="A257" s="186"/>
      <c r="B257" s="43"/>
      <c r="C257" s="187"/>
      <c r="D257" s="187"/>
      <c r="E257" s="187"/>
      <c r="F257" s="187"/>
      <c r="G257" s="187"/>
      <c r="H257" s="187"/>
      <c r="I257" s="187"/>
      <c r="J257" s="187"/>
      <c r="K257" s="187"/>
      <c r="L257" s="187"/>
      <c r="M257" s="187"/>
      <c r="N257" s="187"/>
      <c r="O257" s="187"/>
      <c r="P257" s="187"/>
      <c r="Q257" s="187"/>
      <c r="R257" s="187"/>
      <c r="S257" s="187"/>
      <c r="T257" s="187"/>
      <c r="U257" s="187"/>
      <c r="V257" s="187"/>
      <c r="W257" s="187"/>
      <c r="X257" s="187"/>
      <c r="Y257" s="187"/>
      <c r="Z257" s="187"/>
      <c r="AA257" s="187"/>
      <c r="AB257" s="187"/>
      <c r="AC257" s="187"/>
      <c r="AD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87"/>
      <c r="AY257" s="187"/>
      <c r="AZ257" s="187"/>
      <c r="BA257" s="187"/>
      <c r="BB257" s="187"/>
      <c r="BC257" s="187"/>
      <c r="BD257" s="187"/>
      <c r="BE257" s="187"/>
      <c r="BF257" s="187"/>
      <c r="BG257" s="187"/>
      <c r="BH257" s="187"/>
      <c r="BI257" s="187"/>
      <c r="BJ257" s="187"/>
      <c r="BK257" s="187"/>
      <c r="BL257" s="187"/>
      <c r="BM257" s="187"/>
      <c r="BN257" s="187"/>
      <c r="BO257" s="187"/>
      <c r="BP257" s="187"/>
      <c r="BQ257" s="187"/>
      <c r="BR257" s="187"/>
      <c r="BS257" s="187"/>
      <c r="BT257" s="187"/>
      <c r="BU257" s="187"/>
      <c r="BV257" s="187"/>
      <c r="BW257" s="187"/>
      <c r="BX257" s="187"/>
      <c r="BY257" s="187"/>
      <c r="BZ257" s="187"/>
      <c r="CA257" s="187"/>
      <c r="CB257" s="187"/>
      <c r="CC257" s="187"/>
      <c r="CD257" s="187"/>
      <c r="CE257" s="187"/>
      <c r="CF257" s="187"/>
      <c r="CG257" s="187"/>
      <c r="CH257" s="187"/>
      <c r="CI257" s="187"/>
      <c r="CJ257" s="363"/>
      <c r="CK257" s="363"/>
    </row>
    <row r="258" spans="1:89" s="361" customFormat="1" x14ac:dyDescent="0.25">
      <c r="A258" s="186"/>
      <c r="B258" s="43"/>
      <c r="C258" s="187"/>
      <c r="D258" s="187"/>
      <c r="E258" s="187"/>
      <c r="F258" s="187"/>
      <c r="G258" s="187"/>
      <c r="H258" s="187"/>
      <c r="I258" s="187"/>
      <c r="J258" s="187"/>
      <c r="K258" s="187"/>
      <c r="L258" s="187"/>
      <c r="M258" s="187"/>
      <c r="N258" s="187"/>
      <c r="O258" s="187"/>
      <c r="P258" s="187"/>
      <c r="Q258" s="187"/>
      <c r="R258" s="187"/>
      <c r="S258" s="187"/>
      <c r="T258" s="187"/>
      <c r="U258" s="187"/>
      <c r="V258" s="187"/>
      <c r="W258" s="187"/>
      <c r="X258" s="187"/>
      <c r="Y258" s="187"/>
      <c r="Z258" s="187"/>
      <c r="AA258" s="187"/>
      <c r="AB258" s="187"/>
      <c r="AC258" s="187"/>
      <c r="AD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87"/>
      <c r="AY258" s="187"/>
      <c r="AZ258" s="187"/>
      <c r="BA258" s="187"/>
      <c r="BB258" s="187"/>
      <c r="BC258" s="187"/>
      <c r="BD258" s="187"/>
      <c r="BE258" s="187"/>
      <c r="BF258" s="187"/>
      <c r="BG258" s="187"/>
      <c r="BH258" s="187"/>
      <c r="BI258" s="187"/>
      <c r="BJ258" s="187"/>
      <c r="BK258" s="187"/>
      <c r="BL258" s="187"/>
      <c r="BM258" s="187"/>
      <c r="BN258" s="187"/>
      <c r="BO258" s="187"/>
      <c r="BP258" s="187"/>
      <c r="BQ258" s="187"/>
      <c r="BR258" s="187"/>
      <c r="BS258" s="187"/>
      <c r="BT258" s="187"/>
      <c r="BU258" s="187"/>
      <c r="BV258" s="187"/>
      <c r="BW258" s="187"/>
      <c r="BX258" s="187"/>
      <c r="BY258" s="187"/>
      <c r="BZ258" s="187"/>
      <c r="CA258" s="187"/>
      <c r="CB258" s="187"/>
      <c r="CC258" s="187"/>
      <c r="CD258" s="187"/>
      <c r="CE258" s="187"/>
      <c r="CF258" s="187"/>
      <c r="CG258" s="187"/>
      <c r="CH258" s="187"/>
      <c r="CI258" s="187"/>
      <c r="CJ258" s="363"/>
      <c r="CK258" s="363"/>
    </row>
    <row r="259" spans="1:89" s="361" customFormat="1" x14ac:dyDescent="0.25">
      <c r="A259" s="186"/>
      <c r="B259" s="43"/>
      <c r="C259" s="187"/>
      <c r="D259" s="187"/>
      <c r="E259" s="187"/>
      <c r="F259" s="187"/>
      <c r="G259" s="187"/>
      <c r="H259" s="187"/>
      <c r="I259" s="187"/>
      <c r="J259" s="187"/>
      <c r="K259" s="187"/>
      <c r="L259" s="187"/>
      <c r="M259" s="187"/>
      <c r="N259" s="187"/>
      <c r="O259" s="187"/>
      <c r="P259" s="187"/>
      <c r="Q259" s="187"/>
      <c r="R259" s="187"/>
      <c r="S259" s="187"/>
      <c r="T259" s="187"/>
      <c r="U259" s="187"/>
      <c r="V259" s="187"/>
      <c r="W259" s="187"/>
      <c r="X259" s="187"/>
      <c r="Y259" s="187"/>
      <c r="Z259" s="187"/>
      <c r="AA259" s="187"/>
      <c r="AB259" s="187"/>
      <c r="AC259" s="187"/>
      <c r="AD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87"/>
      <c r="AY259" s="187"/>
      <c r="AZ259" s="187"/>
      <c r="BA259" s="187"/>
      <c r="BB259" s="187"/>
      <c r="BC259" s="187"/>
      <c r="BD259" s="187"/>
      <c r="BE259" s="187"/>
      <c r="BF259" s="187"/>
      <c r="BG259" s="187"/>
      <c r="BH259" s="187"/>
      <c r="BI259" s="187"/>
      <c r="BJ259" s="187"/>
      <c r="BK259" s="187"/>
      <c r="BL259" s="187"/>
      <c r="BM259" s="187"/>
      <c r="BN259" s="187"/>
      <c r="BO259" s="187"/>
      <c r="BP259" s="187"/>
      <c r="BQ259" s="187"/>
      <c r="BR259" s="187"/>
      <c r="BS259" s="187"/>
      <c r="BT259" s="187"/>
      <c r="BU259" s="187"/>
      <c r="BV259" s="187"/>
      <c r="BW259" s="187"/>
      <c r="BX259" s="187"/>
      <c r="BY259" s="187"/>
      <c r="BZ259" s="187"/>
      <c r="CA259" s="187"/>
      <c r="CB259" s="187"/>
      <c r="CC259" s="187"/>
      <c r="CD259" s="187"/>
      <c r="CE259" s="187"/>
      <c r="CF259" s="187"/>
      <c r="CG259" s="187"/>
      <c r="CH259" s="187"/>
      <c r="CI259" s="187"/>
      <c r="CJ259" s="363"/>
      <c r="CK259" s="363"/>
    </row>
    <row r="260" spans="1:89" s="361" customFormat="1" x14ac:dyDescent="0.25">
      <c r="A260" s="186"/>
      <c r="B260" s="43"/>
      <c r="C260" s="187"/>
      <c r="D260" s="187"/>
      <c r="E260" s="187"/>
      <c r="F260" s="187"/>
      <c r="G260" s="187"/>
      <c r="H260" s="187"/>
      <c r="I260" s="187"/>
      <c r="J260" s="187"/>
      <c r="K260" s="187"/>
      <c r="L260" s="187"/>
      <c r="M260" s="187"/>
      <c r="N260" s="187"/>
      <c r="O260" s="187"/>
      <c r="P260" s="187"/>
      <c r="Q260" s="187"/>
      <c r="R260" s="187"/>
      <c r="S260" s="187"/>
      <c r="T260" s="187"/>
      <c r="U260" s="187"/>
      <c r="V260" s="187"/>
      <c r="W260" s="187"/>
      <c r="X260" s="187"/>
      <c r="Y260" s="187"/>
      <c r="Z260" s="187"/>
      <c r="AA260" s="187"/>
      <c r="AB260" s="187"/>
      <c r="AC260" s="187"/>
      <c r="AD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87"/>
      <c r="AY260" s="187"/>
      <c r="AZ260" s="187"/>
      <c r="BA260" s="187"/>
      <c r="BB260" s="187"/>
      <c r="BC260" s="187"/>
      <c r="BD260" s="187"/>
      <c r="BE260" s="187"/>
      <c r="BF260" s="187"/>
      <c r="BG260" s="187"/>
      <c r="BH260" s="187"/>
      <c r="BI260" s="187"/>
      <c r="BJ260" s="187"/>
      <c r="BK260" s="187"/>
      <c r="BL260" s="187"/>
      <c r="BM260" s="187"/>
      <c r="BN260" s="187"/>
      <c r="BO260" s="187"/>
      <c r="BP260" s="187"/>
      <c r="BQ260" s="187"/>
      <c r="BR260" s="187"/>
      <c r="BS260" s="187"/>
      <c r="BT260" s="187"/>
      <c r="BU260" s="187"/>
      <c r="BV260" s="187"/>
      <c r="BW260" s="187"/>
      <c r="BX260" s="187"/>
      <c r="BY260" s="187"/>
      <c r="BZ260" s="187"/>
      <c r="CA260" s="187"/>
      <c r="CB260" s="187"/>
      <c r="CC260" s="187"/>
      <c r="CD260" s="187"/>
      <c r="CE260" s="187"/>
      <c r="CF260" s="187"/>
      <c r="CG260" s="187"/>
      <c r="CH260" s="187"/>
      <c r="CI260" s="187"/>
      <c r="CJ260" s="363"/>
      <c r="CK260" s="363"/>
    </row>
    <row r="261" spans="1:89" s="361" customFormat="1" x14ac:dyDescent="0.25">
      <c r="A261" s="186"/>
      <c r="B261" s="43"/>
      <c r="C261" s="187"/>
      <c r="D261" s="187"/>
      <c r="E261" s="187"/>
      <c r="F261" s="187"/>
      <c r="G261" s="187"/>
      <c r="H261" s="187"/>
      <c r="I261" s="187"/>
      <c r="J261" s="187"/>
      <c r="K261" s="187"/>
      <c r="L261" s="187"/>
      <c r="M261" s="187"/>
      <c r="N261" s="187"/>
      <c r="O261" s="187"/>
      <c r="P261" s="187"/>
      <c r="Q261" s="187"/>
      <c r="R261" s="187"/>
      <c r="S261" s="187"/>
      <c r="T261" s="187"/>
      <c r="U261" s="187"/>
      <c r="V261" s="187"/>
      <c r="W261" s="187"/>
      <c r="X261" s="187"/>
      <c r="Y261" s="187"/>
      <c r="Z261" s="187"/>
      <c r="AA261" s="187"/>
      <c r="AB261" s="187"/>
      <c r="AC261" s="187"/>
      <c r="AD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87"/>
      <c r="AY261" s="187"/>
      <c r="AZ261" s="187"/>
      <c r="BA261" s="187"/>
      <c r="BB261" s="187"/>
      <c r="BC261" s="187"/>
      <c r="BD261" s="187"/>
      <c r="BE261" s="187"/>
      <c r="BF261" s="187"/>
      <c r="BG261" s="187"/>
      <c r="BH261" s="187"/>
      <c r="BI261" s="187"/>
      <c r="BJ261" s="187"/>
      <c r="BK261" s="187"/>
      <c r="BL261" s="187"/>
      <c r="BM261" s="187"/>
      <c r="BN261" s="187"/>
      <c r="BO261" s="187"/>
      <c r="BP261" s="187"/>
      <c r="BQ261" s="187"/>
      <c r="BR261" s="187"/>
      <c r="BS261" s="187"/>
      <c r="BT261" s="187"/>
      <c r="BU261" s="187"/>
      <c r="BV261" s="187"/>
      <c r="BW261" s="187"/>
      <c r="BX261" s="187"/>
      <c r="BY261" s="187"/>
      <c r="BZ261" s="187"/>
      <c r="CA261" s="187"/>
      <c r="CB261" s="187"/>
      <c r="CC261" s="187"/>
      <c r="CD261" s="187"/>
      <c r="CE261" s="187"/>
      <c r="CF261" s="187"/>
      <c r="CG261" s="187"/>
      <c r="CH261" s="187"/>
      <c r="CI261" s="187"/>
      <c r="CJ261" s="363"/>
      <c r="CK261" s="363"/>
    </row>
    <row r="262" spans="1:89" s="361" customFormat="1" x14ac:dyDescent="0.25">
      <c r="A262" s="186"/>
      <c r="B262" s="43"/>
      <c r="C262" s="186"/>
      <c r="D262" s="39"/>
      <c r="E262" s="186"/>
      <c r="F262" s="186"/>
      <c r="G262" s="186"/>
      <c r="H262" s="186"/>
      <c r="I262" s="186"/>
      <c r="J262" s="39"/>
      <c r="K262" s="186"/>
      <c r="L262" s="186"/>
      <c r="M262" s="186"/>
      <c r="N262" s="186"/>
      <c r="O262" s="186"/>
      <c r="P262" s="39"/>
      <c r="Q262" s="186"/>
      <c r="R262" s="186"/>
      <c r="S262" s="186"/>
      <c r="T262" s="186"/>
      <c r="U262" s="186"/>
      <c r="V262" s="39"/>
      <c r="W262" s="186"/>
      <c r="X262" s="186"/>
      <c r="Y262" s="186"/>
      <c r="Z262" s="186"/>
      <c r="AA262" s="186"/>
      <c r="AB262" s="186"/>
      <c r="AC262" s="39"/>
      <c r="AD262" s="186"/>
      <c r="AE262" s="186"/>
      <c r="AF262" s="186"/>
      <c r="AG262" s="186"/>
      <c r="AH262" s="186"/>
      <c r="AI262" s="39"/>
      <c r="AJ262" s="186"/>
      <c r="AK262" s="186"/>
      <c r="AL262" s="186"/>
      <c r="AM262" s="186"/>
      <c r="AN262" s="186"/>
      <c r="AO262" s="39"/>
      <c r="AP262" s="186"/>
      <c r="AQ262" s="186"/>
      <c r="AR262" s="186"/>
      <c r="AS262" s="186"/>
      <c r="AT262" s="186"/>
      <c r="AU262" s="39"/>
      <c r="AV262" s="186"/>
      <c r="AW262" s="186"/>
      <c r="AX262" s="186"/>
      <c r="AY262" s="186"/>
      <c r="AZ262" s="186"/>
      <c r="BA262" s="39"/>
      <c r="BB262" s="186"/>
      <c r="BC262" s="186"/>
      <c r="BD262" s="186"/>
      <c r="BE262" s="186"/>
      <c r="BF262" s="186"/>
      <c r="BG262" s="186"/>
      <c r="BH262" s="39"/>
      <c r="BI262" s="186"/>
      <c r="BJ262" s="186"/>
      <c r="BK262" s="186"/>
      <c r="BL262" s="186"/>
      <c r="BM262" s="186"/>
      <c r="BN262" s="186"/>
      <c r="BO262" s="39"/>
      <c r="BP262" s="186"/>
      <c r="BQ262" s="186"/>
      <c r="BR262" s="186"/>
      <c r="BS262" s="186"/>
      <c r="BT262" s="186"/>
      <c r="BU262" s="186"/>
      <c r="BV262" s="39"/>
      <c r="BW262" s="186"/>
      <c r="BX262" s="186"/>
      <c r="BY262" s="186"/>
      <c r="BZ262" s="186"/>
      <c r="CA262" s="186"/>
      <c r="CB262" s="186"/>
      <c r="CC262" s="39"/>
      <c r="CD262" s="186"/>
      <c r="CE262" s="186"/>
      <c r="CF262" s="186"/>
      <c r="CG262" s="186"/>
      <c r="CH262" s="186"/>
      <c r="CI262" s="186"/>
    </row>
    <row r="263" spans="1:89" s="361" customFormat="1" x14ac:dyDescent="0.25">
      <c r="A263" s="186"/>
      <c r="B263" s="43"/>
      <c r="C263" s="186"/>
      <c r="D263" s="39"/>
      <c r="E263" s="186"/>
      <c r="F263" s="186"/>
      <c r="G263" s="186"/>
      <c r="H263" s="186"/>
      <c r="I263" s="186"/>
      <c r="J263" s="39"/>
      <c r="K263" s="186"/>
      <c r="L263" s="186"/>
      <c r="M263" s="186"/>
      <c r="N263" s="186"/>
      <c r="O263" s="186"/>
      <c r="P263" s="39"/>
      <c r="Q263" s="186"/>
      <c r="R263" s="186"/>
      <c r="S263" s="186"/>
      <c r="T263" s="186"/>
      <c r="U263" s="186"/>
      <c r="V263" s="39"/>
      <c r="W263" s="186"/>
      <c r="X263" s="186"/>
      <c r="Y263" s="186"/>
      <c r="Z263" s="186"/>
      <c r="AA263" s="186"/>
      <c r="AB263" s="186"/>
      <c r="AC263" s="39"/>
      <c r="AD263" s="186"/>
      <c r="AE263" s="186"/>
      <c r="AF263" s="186"/>
      <c r="AG263" s="186"/>
      <c r="AH263" s="186"/>
      <c r="AI263" s="39"/>
      <c r="AJ263" s="186"/>
      <c r="AK263" s="186"/>
      <c r="AL263" s="186"/>
      <c r="AM263" s="186"/>
      <c r="AN263" s="186"/>
      <c r="AO263" s="39"/>
      <c r="AP263" s="186"/>
      <c r="AQ263" s="186"/>
      <c r="AR263" s="186"/>
      <c r="AS263" s="186"/>
      <c r="AT263" s="186"/>
      <c r="AU263" s="39"/>
      <c r="AV263" s="186"/>
      <c r="AW263" s="186"/>
      <c r="AX263" s="186"/>
      <c r="AY263" s="186"/>
      <c r="AZ263" s="186"/>
      <c r="BA263" s="39"/>
      <c r="BB263" s="186"/>
      <c r="BC263" s="186"/>
      <c r="BD263" s="186"/>
      <c r="BE263" s="186"/>
      <c r="BF263" s="186"/>
      <c r="BG263" s="186"/>
      <c r="BH263" s="39"/>
      <c r="BI263" s="186"/>
      <c r="BJ263" s="186"/>
      <c r="BK263" s="186"/>
      <c r="BL263" s="186"/>
      <c r="BM263" s="186"/>
      <c r="BN263" s="186"/>
      <c r="BO263" s="39"/>
      <c r="BP263" s="186"/>
      <c r="BQ263" s="186"/>
      <c r="BR263" s="186"/>
      <c r="BS263" s="186"/>
      <c r="BT263" s="186"/>
      <c r="BU263" s="186"/>
      <c r="BV263" s="39"/>
      <c r="BW263" s="186"/>
      <c r="BX263" s="186"/>
      <c r="BY263" s="186"/>
      <c r="BZ263" s="186"/>
      <c r="CA263" s="186"/>
      <c r="CB263" s="186"/>
      <c r="CC263" s="39"/>
      <c r="CD263" s="186"/>
      <c r="CE263" s="186"/>
      <c r="CF263" s="186"/>
      <c r="CG263" s="186"/>
      <c r="CH263" s="186"/>
      <c r="CI263" s="186"/>
    </row>
    <row r="264" spans="1:89" s="361" customFormat="1" x14ac:dyDescent="0.25">
      <c r="A264" s="186"/>
      <c r="B264" s="43"/>
      <c r="C264" s="186"/>
      <c r="D264" s="39"/>
      <c r="E264" s="186"/>
      <c r="F264" s="186"/>
      <c r="G264" s="186"/>
      <c r="H264" s="186"/>
      <c r="I264" s="186"/>
      <c r="J264" s="39"/>
      <c r="K264" s="186"/>
      <c r="L264" s="186"/>
      <c r="M264" s="186"/>
      <c r="N264" s="186"/>
      <c r="O264" s="186"/>
      <c r="P264" s="39"/>
      <c r="Q264" s="186"/>
      <c r="R264" s="186"/>
      <c r="S264" s="186"/>
      <c r="T264" s="186"/>
      <c r="U264" s="186"/>
      <c r="V264" s="39"/>
      <c r="W264" s="186"/>
      <c r="X264" s="186"/>
      <c r="Y264" s="186"/>
      <c r="Z264" s="186"/>
      <c r="AA264" s="186"/>
      <c r="AB264" s="186"/>
      <c r="AC264" s="39"/>
      <c r="AD264" s="186"/>
      <c r="AE264" s="186"/>
      <c r="AF264" s="186"/>
      <c r="AG264" s="186"/>
      <c r="AH264" s="186"/>
      <c r="AI264" s="39"/>
      <c r="AJ264" s="186"/>
      <c r="AK264" s="186"/>
      <c r="AL264" s="186"/>
      <c r="AM264" s="186"/>
      <c r="AN264" s="186"/>
      <c r="AO264" s="39"/>
      <c r="AP264" s="186"/>
      <c r="AQ264" s="186"/>
      <c r="AR264" s="186"/>
      <c r="AS264" s="186"/>
      <c r="AT264" s="186"/>
      <c r="AU264" s="39"/>
      <c r="AV264" s="186"/>
      <c r="AW264" s="186"/>
      <c r="AX264" s="186"/>
      <c r="AY264" s="186"/>
      <c r="AZ264" s="186"/>
      <c r="BA264" s="39"/>
      <c r="BB264" s="186"/>
      <c r="BC264" s="186"/>
      <c r="BD264" s="186"/>
      <c r="BE264" s="186"/>
      <c r="BF264" s="186"/>
      <c r="BG264" s="186"/>
      <c r="BH264" s="39"/>
      <c r="BI264" s="186"/>
      <c r="BJ264" s="186"/>
      <c r="BK264" s="186"/>
      <c r="BL264" s="186"/>
      <c r="BM264" s="186"/>
      <c r="BN264" s="186"/>
      <c r="BO264" s="39"/>
      <c r="BP264" s="186"/>
      <c r="BQ264" s="186"/>
      <c r="BR264" s="186"/>
      <c r="BS264" s="186"/>
      <c r="BT264" s="186"/>
      <c r="BU264" s="186"/>
      <c r="BV264" s="39"/>
      <c r="BW264" s="186"/>
      <c r="BX264" s="186"/>
      <c r="BY264" s="186"/>
      <c r="BZ264" s="186"/>
      <c r="CA264" s="186"/>
      <c r="CB264" s="186"/>
      <c r="CC264" s="39"/>
      <c r="CD264" s="186"/>
      <c r="CE264" s="186"/>
      <c r="CF264" s="186"/>
      <c r="CG264" s="186"/>
      <c r="CH264" s="186"/>
      <c r="CI264" s="186"/>
    </row>
    <row r="265" spans="1:89" s="361" customFormat="1" x14ac:dyDescent="0.25">
      <c r="A265" s="186"/>
      <c r="B265" s="43"/>
      <c r="C265" s="186"/>
      <c r="D265" s="39"/>
      <c r="E265" s="186"/>
      <c r="F265" s="186"/>
      <c r="G265" s="186"/>
      <c r="H265" s="186"/>
      <c r="I265" s="186"/>
      <c r="J265" s="39"/>
      <c r="K265" s="186"/>
      <c r="L265" s="186"/>
      <c r="M265" s="186"/>
      <c r="N265" s="186"/>
      <c r="O265" s="186"/>
      <c r="P265" s="39"/>
      <c r="Q265" s="186"/>
      <c r="R265" s="186"/>
      <c r="S265" s="186"/>
      <c r="T265" s="186"/>
      <c r="U265" s="186"/>
      <c r="V265" s="39"/>
      <c r="W265" s="186"/>
      <c r="X265" s="186"/>
      <c r="Y265" s="186"/>
      <c r="Z265" s="186"/>
      <c r="AA265" s="186"/>
      <c r="AB265" s="186"/>
      <c r="AC265" s="39"/>
      <c r="AD265" s="186"/>
      <c r="AE265" s="186"/>
      <c r="AF265" s="186"/>
      <c r="AG265" s="186"/>
      <c r="AH265" s="186"/>
      <c r="AI265" s="39"/>
      <c r="AJ265" s="186"/>
      <c r="AK265" s="186"/>
      <c r="AL265" s="186"/>
      <c r="AM265" s="186"/>
      <c r="AN265" s="186"/>
      <c r="AO265" s="39"/>
      <c r="AP265" s="186"/>
      <c r="AQ265" s="186"/>
      <c r="AR265" s="186"/>
      <c r="AS265" s="186"/>
      <c r="AT265" s="186"/>
      <c r="AU265" s="39"/>
      <c r="AV265" s="186"/>
      <c r="AW265" s="186"/>
      <c r="AX265" s="186"/>
      <c r="AY265" s="186"/>
      <c r="AZ265" s="186"/>
      <c r="BA265" s="39"/>
      <c r="BB265" s="186"/>
      <c r="BC265" s="186"/>
      <c r="BD265" s="186"/>
      <c r="BE265" s="186"/>
      <c r="BF265" s="186"/>
      <c r="BG265" s="186"/>
      <c r="BH265" s="39"/>
      <c r="BI265" s="186"/>
      <c r="BJ265" s="186"/>
      <c r="BK265" s="186"/>
      <c r="BL265" s="186"/>
      <c r="BM265" s="186"/>
      <c r="BN265" s="186"/>
      <c r="BO265" s="39"/>
      <c r="BP265" s="186"/>
      <c r="BQ265" s="186"/>
      <c r="BR265" s="186"/>
      <c r="BS265" s="186"/>
      <c r="BT265" s="186"/>
      <c r="BU265" s="186"/>
      <c r="BV265" s="39"/>
      <c r="BW265" s="186"/>
      <c r="BX265" s="186"/>
      <c r="BY265" s="186"/>
      <c r="BZ265" s="186"/>
      <c r="CA265" s="186"/>
      <c r="CB265" s="186"/>
      <c r="CC265" s="39"/>
      <c r="CD265" s="186"/>
      <c r="CE265" s="186"/>
      <c r="CF265" s="186"/>
      <c r="CG265" s="186"/>
      <c r="CH265" s="186"/>
      <c r="CI265" s="186"/>
    </row>
    <row r="266" spans="1:89" s="361" customFormat="1" x14ac:dyDescent="0.25">
      <c r="A266" s="186"/>
      <c r="B266" s="43"/>
      <c r="C266" s="186"/>
      <c r="D266" s="39"/>
      <c r="E266" s="186"/>
      <c r="F266" s="186"/>
      <c r="G266" s="186"/>
      <c r="H266" s="186"/>
      <c r="I266" s="186"/>
      <c r="J266" s="39"/>
      <c r="K266" s="186"/>
      <c r="L266" s="186"/>
      <c r="M266" s="186"/>
      <c r="N266" s="186"/>
      <c r="O266" s="186"/>
      <c r="P266" s="39"/>
      <c r="Q266" s="186"/>
      <c r="R266" s="186"/>
      <c r="S266" s="186"/>
      <c r="T266" s="186"/>
      <c r="U266" s="186"/>
      <c r="V266" s="39"/>
      <c r="W266" s="186"/>
      <c r="X266" s="186"/>
      <c r="Y266" s="186"/>
      <c r="Z266" s="186"/>
      <c r="AA266" s="186"/>
      <c r="AB266" s="186"/>
      <c r="AC266" s="39"/>
      <c r="AD266" s="186"/>
      <c r="AE266" s="186"/>
      <c r="AF266" s="186"/>
      <c r="AG266" s="186"/>
      <c r="AH266" s="186"/>
      <c r="AI266" s="39"/>
      <c r="AJ266" s="186"/>
      <c r="AK266" s="186"/>
      <c r="AL266" s="186"/>
      <c r="AM266" s="186"/>
      <c r="AN266" s="186"/>
      <c r="AO266" s="39"/>
      <c r="AP266" s="186"/>
      <c r="AQ266" s="186"/>
      <c r="AR266" s="186"/>
      <c r="AS266" s="186"/>
      <c r="AT266" s="186"/>
      <c r="AU266" s="39"/>
      <c r="AV266" s="186"/>
      <c r="AW266" s="186"/>
      <c r="AX266" s="186"/>
      <c r="AY266" s="186"/>
      <c r="AZ266" s="186"/>
      <c r="BA266" s="39"/>
      <c r="BB266" s="186"/>
      <c r="BC266" s="186"/>
      <c r="BD266" s="186"/>
      <c r="BE266" s="186"/>
      <c r="BF266" s="186"/>
      <c r="BG266" s="186"/>
      <c r="BH266" s="39"/>
      <c r="BI266" s="186"/>
      <c r="BJ266" s="186"/>
      <c r="BK266" s="186"/>
      <c r="BL266" s="186"/>
      <c r="BM266" s="186"/>
      <c r="BN266" s="186"/>
      <c r="BO266" s="39"/>
      <c r="BP266" s="186"/>
      <c r="BQ266" s="186"/>
      <c r="BR266" s="186"/>
      <c r="BS266" s="186"/>
      <c r="BT266" s="186"/>
      <c r="BU266" s="186"/>
      <c r="BV266" s="39"/>
      <c r="BW266" s="186"/>
      <c r="BX266" s="186"/>
      <c r="BY266" s="186"/>
      <c r="BZ266" s="186"/>
      <c r="CA266" s="186"/>
      <c r="CB266" s="186"/>
      <c r="CC266" s="39"/>
      <c r="CD266" s="186"/>
      <c r="CE266" s="186"/>
      <c r="CF266" s="186"/>
      <c r="CG266" s="186"/>
      <c r="CH266" s="186"/>
      <c r="CI266" s="186"/>
    </row>
    <row r="267" spans="1:89" s="361" customFormat="1" x14ac:dyDescent="0.25">
      <c r="A267" s="186"/>
      <c r="B267" s="43"/>
      <c r="C267" s="186"/>
      <c r="D267" s="39"/>
      <c r="E267" s="186"/>
      <c r="F267" s="186"/>
      <c r="G267" s="186"/>
      <c r="H267" s="186"/>
      <c r="I267" s="186"/>
      <c r="J267" s="39"/>
      <c r="K267" s="186"/>
      <c r="L267" s="186"/>
      <c r="M267" s="186"/>
      <c r="N267" s="186"/>
      <c r="O267" s="186"/>
      <c r="P267" s="39"/>
      <c r="Q267" s="186"/>
      <c r="R267" s="186"/>
      <c r="S267" s="186"/>
      <c r="T267" s="186"/>
      <c r="U267" s="186"/>
      <c r="V267" s="39"/>
      <c r="W267" s="186"/>
      <c r="X267" s="186"/>
      <c r="Y267" s="186"/>
      <c r="Z267" s="186"/>
      <c r="AA267" s="186"/>
      <c r="AB267" s="186"/>
      <c r="AC267" s="39"/>
      <c r="AD267" s="186"/>
      <c r="AE267" s="186"/>
      <c r="AF267" s="186"/>
      <c r="AG267" s="186"/>
      <c r="AH267" s="186"/>
      <c r="AI267" s="39"/>
      <c r="AJ267" s="186"/>
      <c r="AK267" s="186"/>
      <c r="AL267" s="186"/>
      <c r="AM267" s="186"/>
      <c r="AN267" s="186"/>
      <c r="AO267" s="39"/>
      <c r="AP267" s="186"/>
      <c r="AQ267" s="186"/>
      <c r="AR267" s="186"/>
      <c r="AS267" s="186"/>
      <c r="AT267" s="186"/>
      <c r="AU267" s="39"/>
      <c r="AV267" s="186"/>
      <c r="AW267" s="186"/>
      <c r="AX267" s="186"/>
      <c r="AY267" s="186"/>
      <c r="AZ267" s="186"/>
      <c r="BA267" s="39"/>
      <c r="BB267" s="186"/>
      <c r="BC267" s="186"/>
      <c r="BD267" s="186"/>
      <c r="BE267" s="186"/>
      <c r="BF267" s="186"/>
      <c r="BG267" s="186"/>
      <c r="BH267" s="39"/>
      <c r="BI267" s="186"/>
      <c r="BJ267" s="186"/>
      <c r="BK267" s="186"/>
      <c r="BL267" s="186"/>
      <c r="BM267" s="186"/>
      <c r="BN267" s="186"/>
      <c r="BO267" s="39"/>
      <c r="BP267" s="186"/>
      <c r="BQ267" s="186"/>
      <c r="BR267" s="186"/>
      <c r="BS267" s="186"/>
      <c r="BT267" s="186"/>
      <c r="BU267" s="186"/>
      <c r="BV267" s="39"/>
      <c r="BW267" s="186"/>
      <c r="BX267" s="186"/>
      <c r="BY267" s="186"/>
      <c r="BZ267" s="186"/>
      <c r="CA267" s="186"/>
      <c r="CB267" s="186"/>
      <c r="CC267" s="39"/>
      <c r="CD267" s="186"/>
      <c r="CE267" s="186"/>
      <c r="CF267" s="186"/>
      <c r="CG267" s="186"/>
      <c r="CH267" s="186"/>
      <c r="CI267" s="186"/>
    </row>
    <row r="268" spans="1:89" s="361" customFormat="1" x14ac:dyDescent="0.25">
      <c r="A268" s="186"/>
      <c r="B268" s="43"/>
      <c r="C268" s="186"/>
      <c r="D268" s="39"/>
      <c r="E268" s="186"/>
      <c r="F268" s="186"/>
      <c r="G268" s="186"/>
      <c r="H268" s="186"/>
      <c r="I268" s="186"/>
      <c r="J268" s="39"/>
      <c r="K268" s="186"/>
      <c r="L268" s="186"/>
      <c r="M268" s="186"/>
      <c r="N268" s="186"/>
      <c r="O268" s="186"/>
      <c r="P268" s="39"/>
      <c r="Q268" s="186"/>
      <c r="R268" s="186"/>
      <c r="S268" s="186"/>
      <c r="T268" s="186"/>
      <c r="U268" s="186"/>
      <c r="V268" s="39"/>
      <c r="W268" s="186"/>
      <c r="X268" s="186"/>
      <c r="Y268" s="186"/>
      <c r="Z268" s="186"/>
      <c r="AA268" s="186"/>
      <c r="AB268" s="186"/>
      <c r="AC268" s="39"/>
      <c r="AD268" s="186"/>
      <c r="AE268" s="186"/>
      <c r="AF268" s="186"/>
      <c r="AG268" s="186"/>
      <c r="AH268" s="186"/>
      <c r="AI268" s="39"/>
      <c r="AJ268" s="186"/>
      <c r="AK268" s="186"/>
      <c r="AL268" s="186"/>
      <c r="AM268" s="186"/>
      <c r="AN268" s="186"/>
      <c r="AO268" s="39"/>
      <c r="AP268" s="186"/>
      <c r="AQ268" s="186"/>
      <c r="AR268" s="186"/>
      <c r="AS268" s="186"/>
      <c r="AT268" s="186"/>
      <c r="AU268" s="39"/>
      <c r="AV268" s="186"/>
      <c r="AW268" s="186"/>
      <c r="AX268" s="186"/>
      <c r="AY268" s="186"/>
      <c r="AZ268" s="186"/>
      <c r="BA268" s="39"/>
      <c r="BB268" s="186"/>
      <c r="BC268" s="186"/>
      <c r="BD268" s="186"/>
      <c r="BE268" s="186"/>
      <c r="BF268" s="186"/>
      <c r="BG268" s="186"/>
      <c r="BH268" s="39"/>
      <c r="BI268" s="186"/>
      <c r="BJ268" s="186"/>
      <c r="BK268" s="186"/>
      <c r="BL268" s="186"/>
      <c r="BM268" s="186"/>
      <c r="BN268" s="186"/>
      <c r="BO268" s="39"/>
      <c r="BP268" s="186"/>
      <c r="BQ268" s="186"/>
      <c r="BR268" s="186"/>
      <c r="BS268" s="186"/>
      <c r="BT268" s="186"/>
      <c r="BU268" s="186"/>
      <c r="BV268" s="39"/>
      <c r="BW268" s="186"/>
      <c r="BX268" s="186"/>
      <c r="BY268" s="186"/>
      <c r="BZ268" s="186"/>
      <c r="CA268" s="186"/>
      <c r="CB268" s="186"/>
      <c r="CC268" s="39"/>
      <c r="CD268" s="186"/>
      <c r="CE268" s="186"/>
      <c r="CF268" s="186"/>
      <c r="CG268" s="186"/>
      <c r="CH268" s="186"/>
      <c r="CI268" s="186"/>
    </row>
    <row r="269" spans="1:89" s="361" customFormat="1" x14ac:dyDescent="0.25">
      <c r="A269" s="186"/>
      <c r="B269" s="43"/>
      <c r="C269" s="186"/>
      <c r="D269" s="39"/>
      <c r="E269" s="186"/>
      <c r="F269" s="186"/>
      <c r="G269" s="186"/>
      <c r="H269" s="186"/>
      <c r="I269" s="186"/>
      <c r="J269" s="39"/>
      <c r="K269" s="186"/>
      <c r="L269" s="186"/>
      <c r="M269" s="186"/>
      <c r="N269" s="186"/>
      <c r="O269" s="186"/>
      <c r="P269" s="39"/>
      <c r="Q269" s="186"/>
      <c r="R269" s="186"/>
      <c r="S269" s="186"/>
      <c r="T269" s="186"/>
      <c r="U269" s="186"/>
      <c r="V269" s="39"/>
      <c r="W269" s="186"/>
      <c r="X269" s="186"/>
      <c r="Y269" s="186"/>
      <c r="Z269" s="186"/>
      <c r="AA269" s="186"/>
      <c r="AB269" s="186"/>
      <c r="AC269" s="39"/>
      <c r="AD269" s="186"/>
      <c r="AE269" s="186"/>
      <c r="AF269" s="186"/>
      <c r="AG269" s="186"/>
      <c r="AH269" s="186"/>
      <c r="AI269" s="39"/>
      <c r="AJ269" s="186"/>
      <c r="AK269" s="186"/>
      <c r="AL269" s="186"/>
      <c r="AM269" s="186"/>
      <c r="AN269" s="186"/>
      <c r="AO269" s="39"/>
      <c r="AP269" s="186"/>
      <c r="AQ269" s="186"/>
      <c r="AR269" s="186"/>
      <c r="AS269" s="186"/>
      <c r="AT269" s="186"/>
      <c r="AU269" s="39"/>
      <c r="AV269" s="186"/>
      <c r="AW269" s="186"/>
      <c r="AX269" s="186"/>
      <c r="AY269" s="186"/>
      <c r="AZ269" s="186"/>
      <c r="BA269" s="39"/>
      <c r="BB269" s="186"/>
      <c r="BC269" s="186"/>
      <c r="BD269" s="186"/>
      <c r="BE269" s="186"/>
      <c r="BF269" s="186"/>
      <c r="BG269" s="186"/>
      <c r="BH269" s="39"/>
      <c r="BI269" s="186"/>
      <c r="BJ269" s="186"/>
      <c r="BK269" s="186"/>
      <c r="BL269" s="186"/>
      <c r="BM269" s="186"/>
      <c r="BN269" s="186"/>
      <c r="BO269" s="39"/>
      <c r="BP269" s="186"/>
      <c r="BQ269" s="186"/>
      <c r="BR269" s="186"/>
      <c r="BS269" s="186"/>
      <c r="BT269" s="186"/>
      <c r="BU269" s="186"/>
      <c r="BV269" s="39"/>
      <c r="BW269" s="186"/>
      <c r="BX269" s="186"/>
      <c r="BY269" s="186"/>
      <c r="BZ269" s="186"/>
      <c r="CA269" s="186"/>
      <c r="CB269" s="186"/>
      <c r="CC269" s="39"/>
      <c r="CD269" s="186"/>
      <c r="CE269" s="186"/>
      <c r="CF269" s="186"/>
      <c r="CG269" s="186"/>
      <c r="CH269" s="186"/>
      <c r="CI269" s="186"/>
    </row>
    <row r="270" spans="1:89" s="361" customFormat="1" x14ac:dyDescent="0.25">
      <c r="A270" s="186"/>
      <c r="B270" s="43"/>
      <c r="C270" s="186"/>
      <c r="D270" s="39"/>
      <c r="E270" s="186"/>
      <c r="F270" s="186"/>
      <c r="G270" s="186"/>
      <c r="H270" s="186"/>
      <c r="I270" s="186"/>
      <c r="J270" s="39"/>
      <c r="K270" s="186"/>
      <c r="L270" s="186"/>
      <c r="M270" s="186"/>
      <c r="N270" s="186"/>
      <c r="O270" s="186"/>
      <c r="P270" s="39"/>
      <c r="Q270" s="186"/>
      <c r="R270" s="186"/>
      <c r="S270" s="186"/>
      <c r="T270" s="186"/>
      <c r="U270" s="186"/>
      <c r="V270" s="39"/>
      <c r="W270" s="186"/>
      <c r="X270" s="186"/>
      <c r="Y270" s="186"/>
      <c r="Z270" s="186"/>
      <c r="AA270" s="186"/>
      <c r="AB270" s="186"/>
      <c r="AC270" s="39"/>
      <c r="AD270" s="186"/>
      <c r="AE270" s="186"/>
      <c r="AF270" s="186"/>
      <c r="AG270" s="186"/>
      <c r="AH270" s="186"/>
      <c r="AI270" s="39"/>
      <c r="AJ270" s="186"/>
      <c r="AK270" s="186"/>
      <c r="AL270" s="186"/>
      <c r="AM270" s="186"/>
      <c r="AN270" s="186"/>
      <c r="AO270" s="39"/>
      <c r="AP270" s="186"/>
      <c r="AQ270" s="186"/>
      <c r="AR270" s="186"/>
      <c r="AS270" s="186"/>
      <c r="AT270" s="186"/>
      <c r="AU270" s="39"/>
      <c r="AV270" s="186"/>
      <c r="AW270" s="186"/>
      <c r="AX270" s="186"/>
      <c r="AY270" s="186"/>
      <c r="AZ270" s="186"/>
      <c r="BA270" s="39"/>
      <c r="BB270" s="186"/>
      <c r="BC270" s="186"/>
      <c r="BD270" s="186"/>
      <c r="BE270" s="186"/>
      <c r="BF270" s="186"/>
      <c r="BG270" s="186"/>
      <c r="BH270" s="39"/>
      <c r="BI270" s="186"/>
      <c r="BJ270" s="186"/>
      <c r="BK270" s="186"/>
      <c r="BL270" s="186"/>
      <c r="BM270" s="186"/>
      <c r="BN270" s="186"/>
      <c r="BO270" s="39"/>
      <c r="BP270" s="186"/>
      <c r="BQ270" s="186"/>
      <c r="BR270" s="186"/>
      <c r="BS270" s="186"/>
      <c r="BT270" s="186"/>
      <c r="BU270" s="186"/>
      <c r="BV270" s="39"/>
      <c r="BW270" s="186"/>
      <c r="BX270" s="186"/>
      <c r="BY270" s="186"/>
      <c r="BZ270" s="186"/>
      <c r="CA270" s="186"/>
      <c r="CB270" s="186"/>
      <c r="CC270" s="39"/>
      <c r="CD270" s="186"/>
      <c r="CE270" s="186"/>
      <c r="CF270" s="186"/>
      <c r="CG270" s="186"/>
      <c r="CH270" s="186"/>
      <c r="CI270" s="186"/>
    </row>
    <row r="271" spans="1:89" s="361" customFormat="1" x14ac:dyDescent="0.25">
      <c r="A271" s="186"/>
      <c r="B271" s="43"/>
      <c r="C271" s="186"/>
      <c r="D271" s="39"/>
      <c r="E271" s="186"/>
      <c r="F271" s="186"/>
      <c r="G271" s="186"/>
      <c r="H271" s="186"/>
      <c r="I271" s="186"/>
      <c r="J271" s="39"/>
      <c r="K271" s="186"/>
      <c r="L271" s="186"/>
      <c r="M271" s="186"/>
      <c r="N271" s="186"/>
      <c r="O271" s="186"/>
      <c r="P271" s="39"/>
      <c r="Q271" s="186"/>
      <c r="R271" s="186"/>
      <c r="S271" s="186"/>
      <c r="T271" s="186"/>
      <c r="U271" s="186"/>
      <c r="V271" s="39"/>
      <c r="W271" s="186"/>
      <c r="X271" s="186"/>
      <c r="Y271" s="186"/>
      <c r="Z271" s="186"/>
      <c r="AA271" s="186"/>
      <c r="AB271" s="186"/>
      <c r="AC271" s="39"/>
      <c r="AD271" s="186"/>
      <c r="AE271" s="186"/>
      <c r="AF271" s="186"/>
      <c r="AG271" s="186"/>
      <c r="AH271" s="186"/>
      <c r="AI271" s="39"/>
      <c r="AJ271" s="186"/>
      <c r="AK271" s="186"/>
      <c r="AL271" s="186"/>
      <c r="AM271" s="186"/>
      <c r="AN271" s="186"/>
      <c r="AO271" s="39"/>
      <c r="AP271" s="186"/>
      <c r="AQ271" s="186"/>
      <c r="AR271" s="186"/>
      <c r="AS271" s="186"/>
      <c r="AT271" s="186"/>
      <c r="AU271" s="39"/>
      <c r="AV271" s="186"/>
      <c r="AW271" s="186"/>
      <c r="AX271" s="186"/>
      <c r="AY271" s="186"/>
      <c r="AZ271" s="186"/>
      <c r="BA271" s="39"/>
      <c r="BB271" s="186"/>
      <c r="BC271" s="186"/>
      <c r="BD271" s="186"/>
      <c r="BE271" s="186"/>
      <c r="BF271" s="186"/>
      <c r="BG271" s="186"/>
      <c r="BH271" s="39"/>
      <c r="BI271" s="186"/>
      <c r="BJ271" s="186"/>
      <c r="BK271" s="186"/>
      <c r="BL271" s="186"/>
      <c r="BM271" s="186"/>
      <c r="BN271" s="186"/>
      <c r="BO271" s="39"/>
      <c r="BP271" s="186"/>
      <c r="BQ271" s="186"/>
      <c r="BR271" s="186"/>
      <c r="BS271" s="186"/>
      <c r="BT271" s="186"/>
      <c r="BU271" s="186"/>
      <c r="BV271" s="39"/>
      <c r="BW271" s="186"/>
      <c r="BX271" s="186"/>
      <c r="BY271" s="186"/>
      <c r="BZ271" s="186"/>
      <c r="CA271" s="186"/>
      <c r="CB271" s="186"/>
      <c r="CC271" s="39"/>
      <c r="CD271" s="186"/>
      <c r="CE271" s="186"/>
      <c r="CF271" s="186"/>
      <c r="CG271" s="186"/>
      <c r="CH271" s="186"/>
      <c r="CI271" s="186"/>
    </row>
    <row r="272" spans="1:89" s="361" customFormat="1" x14ac:dyDescent="0.25">
      <c r="A272" s="186"/>
      <c r="B272" s="43"/>
      <c r="C272" s="186"/>
      <c r="D272" s="39"/>
      <c r="E272" s="186"/>
      <c r="F272" s="186"/>
      <c r="G272" s="186"/>
      <c r="H272" s="186"/>
      <c r="I272" s="186"/>
      <c r="J272" s="39"/>
      <c r="K272" s="186"/>
      <c r="L272" s="186"/>
      <c r="M272" s="186"/>
      <c r="N272" s="186"/>
      <c r="O272" s="186"/>
      <c r="P272" s="39"/>
      <c r="Q272" s="186"/>
      <c r="R272" s="186"/>
      <c r="S272" s="186"/>
      <c r="T272" s="186"/>
      <c r="U272" s="186"/>
      <c r="V272" s="39"/>
      <c r="W272" s="186"/>
      <c r="X272" s="186"/>
      <c r="Y272" s="186"/>
      <c r="Z272" s="186"/>
      <c r="AA272" s="186"/>
      <c r="AB272" s="186"/>
      <c r="AC272" s="39"/>
      <c r="AD272" s="186"/>
      <c r="AE272" s="186"/>
      <c r="AF272" s="186"/>
      <c r="AG272" s="186"/>
      <c r="AH272" s="186"/>
      <c r="AI272" s="39"/>
      <c r="AJ272" s="186"/>
      <c r="AK272" s="186"/>
      <c r="AL272" s="186"/>
      <c r="AM272" s="186"/>
      <c r="AN272" s="186"/>
      <c r="AO272" s="39"/>
      <c r="AP272" s="186"/>
      <c r="AQ272" s="186"/>
      <c r="AR272" s="186"/>
      <c r="AS272" s="186"/>
      <c r="AT272" s="186"/>
      <c r="AU272" s="39"/>
      <c r="AV272" s="186"/>
      <c r="AW272" s="186"/>
      <c r="AX272" s="186"/>
      <c r="AY272" s="186"/>
      <c r="AZ272" s="186"/>
      <c r="BA272" s="39"/>
      <c r="BB272" s="186"/>
      <c r="BC272" s="186"/>
      <c r="BD272" s="186"/>
      <c r="BE272" s="186"/>
      <c r="BF272" s="186"/>
      <c r="BG272" s="186"/>
      <c r="BH272" s="39"/>
      <c r="BI272" s="186"/>
      <c r="BJ272" s="186"/>
      <c r="BK272" s="186"/>
      <c r="BL272" s="186"/>
      <c r="BM272" s="186"/>
      <c r="BN272" s="186"/>
      <c r="BO272" s="39"/>
      <c r="BP272" s="186"/>
      <c r="BQ272" s="186"/>
      <c r="BR272" s="186"/>
      <c r="BS272" s="186"/>
      <c r="BT272" s="186"/>
      <c r="BU272" s="186"/>
      <c r="BV272" s="39"/>
      <c r="BW272" s="186"/>
      <c r="BX272" s="186"/>
      <c r="BY272" s="186"/>
      <c r="BZ272" s="186"/>
      <c r="CA272" s="186"/>
      <c r="CB272" s="186"/>
      <c r="CC272" s="39"/>
      <c r="CD272" s="186"/>
      <c r="CE272" s="186"/>
      <c r="CF272" s="186"/>
      <c r="CG272" s="186"/>
      <c r="CH272" s="186"/>
      <c r="CI272" s="186"/>
    </row>
    <row r="273" spans="1:87" s="361" customFormat="1" x14ac:dyDescent="0.25">
      <c r="A273" s="186"/>
      <c r="B273" s="43"/>
      <c r="C273" s="186"/>
      <c r="D273" s="39"/>
      <c r="E273" s="186"/>
      <c r="F273" s="186"/>
      <c r="G273" s="186"/>
      <c r="H273" s="186"/>
      <c r="I273" s="186"/>
      <c r="J273" s="39"/>
      <c r="K273" s="186"/>
      <c r="L273" s="186"/>
      <c r="M273" s="186"/>
      <c r="N273" s="186"/>
      <c r="O273" s="186"/>
      <c r="P273" s="39"/>
      <c r="Q273" s="186"/>
      <c r="R273" s="186"/>
      <c r="S273" s="186"/>
      <c r="T273" s="186"/>
      <c r="U273" s="186"/>
      <c r="V273" s="39"/>
      <c r="W273" s="186"/>
      <c r="X273" s="186"/>
      <c r="Y273" s="186"/>
      <c r="Z273" s="186"/>
      <c r="AA273" s="186"/>
      <c r="AB273" s="186"/>
      <c r="AC273" s="39"/>
      <c r="AD273" s="186"/>
      <c r="AE273" s="186"/>
      <c r="AF273" s="186"/>
      <c r="AG273" s="186"/>
      <c r="AH273" s="186"/>
      <c r="AI273" s="39"/>
      <c r="AJ273" s="186"/>
      <c r="AK273" s="186"/>
      <c r="AL273" s="186"/>
      <c r="AM273" s="186"/>
      <c r="AN273" s="186"/>
      <c r="AO273" s="39"/>
      <c r="AP273" s="186"/>
      <c r="AQ273" s="186"/>
      <c r="AR273" s="186"/>
      <c r="AS273" s="186"/>
      <c r="AT273" s="186"/>
      <c r="AU273" s="39"/>
      <c r="AV273" s="186"/>
      <c r="AW273" s="186"/>
      <c r="AX273" s="186"/>
      <c r="AY273" s="186"/>
      <c r="AZ273" s="186"/>
      <c r="BA273" s="39"/>
      <c r="BB273" s="186"/>
      <c r="BC273" s="186"/>
      <c r="BD273" s="186"/>
      <c r="BE273" s="186"/>
      <c r="BF273" s="186"/>
      <c r="BG273" s="186"/>
      <c r="BH273" s="39"/>
      <c r="BI273" s="186"/>
      <c r="BJ273" s="186"/>
      <c r="BK273" s="186"/>
      <c r="BL273" s="186"/>
      <c r="BM273" s="186"/>
      <c r="BN273" s="186"/>
      <c r="BO273" s="39"/>
      <c r="BP273" s="186"/>
      <c r="BQ273" s="186"/>
      <c r="BR273" s="186"/>
      <c r="BS273" s="186"/>
      <c r="BT273" s="186"/>
      <c r="BU273" s="186"/>
      <c r="BV273" s="39"/>
      <c r="BW273" s="186"/>
      <c r="BX273" s="186"/>
      <c r="BY273" s="186"/>
      <c r="BZ273" s="186"/>
      <c r="CA273" s="186"/>
      <c r="CB273" s="186"/>
      <c r="CC273" s="39"/>
      <c r="CD273" s="186"/>
      <c r="CE273" s="186"/>
      <c r="CF273" s="186"/>
      <c r="CG273" s="186"/>
      <c r="CH273" s="186"/>
      <c r="CI273" s="186"/>
    </row>
    <row r="274" spans="1:87" s="361" customFormat="1" x14ac:dyDescent="0.25">
      <c r="A274" s="186"/>
      <c r="B274" s="43"/>
      <c r="C274" s="186"/>
      <c r="D274" s="39"/>
      <c r="E274" s="186"/>
      <c r="F274" s="186"/>
      <c r="G274" s="186"/>
      <c r="H274" s="186"/>
      <c r="I274" s="186"/>
      <c r="J274" s="39"/>
      <c r="K274" s="186"/>
      <c r="L274" s="186"/>
      <c r="M274" s="186"/>
      <c r="N274" s="186"/>
      <c r="O274" s="186"/>
      <c r="P274" s="39"/>
      <c r="Q274" s="186"/>
      <c r="R274" s="186"/>
      <c r="S274" s="186"/>
      <c r="T274" s="186"/>
      <c r="U274" s="186"/>
      <c r="V274" s="39"/>
      <c r="W274" s="186"/>
      <c r="X274" s="186"/>
      <c r="Y274" s="186"/>
      <c r="Z274" s="186"/>
      <c r="AA274" s="186"/>
      <c r="AB274" s="186"/>
      <c r="AC274" s="39"/>
      <c r="AD274" s="186"/>
      <c r="AE274" s="186"/>
      <c r="AF274" s="186"/>
      <c r="AG274" s="186"/>
      <c r="AH274" s="186"/>
      <c r="AI274" s="39"/>
      <c r="AJ274" s="186"/>
      <c r="AK274" s="186"/>
      <c r="AL274" s="186"/>
      <c r="AM274" s="186"/>
      <c r="AN274" s="186"/>
      <c r="AO274" s="39"/>
      <c r="AP274" s="186"/>
      <c r="AQ274" s="186"/>
      <c r="AR274" s="186"/>
      <c r="AS274" s="186"/>
      <c r="AT274" s="186"/>
      <c r="AU274" s="39"/>
      <c r="AV274" s="186"/>
      <c r="AW274" s="186"/>
      <c r="AX274" s="186"/>
      <c r="AY274" s="186"/>
      <c r="AZ274" s="186"/>
      <c r="BA274" s="39"/>
      <c r="BB274" s="186"/>
      <c r="BC274" s="186"/>
      <c r="BD274" s="186"/>
      <c r="BE274" s="186"/>
      <c r="BF274" s="186"/>
      <c r="BG274" s="186"/>
      <c r="BH274" s="39"/>
      <c r="BI274" s="186"/>
      <c r="BJ274" s="186"/>
      <c r="BK274" s="186"/>
      <c r="BL274" s="186"/>
      <c r="BM274" s="186"/>
      <c r="BN274" s="186"/>
      <c r="BO274" s="39"/>
      <c r="BP274" s="186"/>
      <c r="BQ274" s="186"/>
      <c r="BR274" s="186"/>
      <c r="BS274" s="186"/>
      <c r="BT274" s="186"/>
      <c r="BU274" s="186"/>
      <c r="BV274" s="39"/>
      <c r="BW274" s="186"/>
      <c r="BX274" s="186"/>
      <c r="BY274" s="186"/>
      <c r="BZ274" s="186"/>
      <c r="CA274" s="186"/>
      <c r="CB274" s="186"/>
      <c r="CC274" s="39"/>
      <c r="CD274" s="186"/>
      <c r="CE274" s="186"/>
      <c r="CF274" s="186"/>
      <c r="CG274" s="186"/>
      <c r="CH274" s="186"/>
      <c r="CI274" s="186"/>
    </row>
    <row r="275" spans="1:87" s="361" customFormat="1" x14ac:dyDescent="0.25">
      <c r="A275" s="186"/>
      <c r="B275" s="43"/>
      <c r="C275" s="186"/>
      <c r="D275" s="39"/>
      <c r="E275" s="186"/>
      <c r="F275" s="186"/>
      <c r="G275" s="186"/>
      <c r="H275" s="186"/>
      <c r="I275" s="186"/>
      <c r="J275" s="39"/>
      <c r="K275" s="186"/>
      <c r="L275" s="186"/>
      <c r="M275" s="186"/>
      <c r="N275" s="186"/>
      <c r="O275" s="186"/>
      <c r="P275" s="39"/>
      <c r="Q275" s="186"/>
      <c r="R275" s="186"/>
      <c r="S275" s="186"/>
      <c r="T275" s="186"/>
      <c r="U275" s="186"/>
      <c r="V275" s="39"/>
      <c r="W275" s="186"/>
      <c r="X275" s="186"/>
      <c r="Y275" s="186"/>
      <c r="Z275" s="186"/>
      <c r="AA275" s="186"/>
      <c r="AB275" s="186"/>
      <c r="AC275" s="39"/>
      <c r="AD275" s="186"/>
      <c r="AE275" s="186"/>
      <c r="AF275" s="186"/>
      <c r="AG275" s="186"/>
      <c r="AH275" s="186"/>
      <c r="AI275" s="39"/>
      <c r="AJ275" s="186"/>
      <c r="AK275" s="186"/>
      <c r="AL275" s="186"/>
      <c r="AM275" s="186"/>
      <c r="AN275" s="186"/>
      <c r="AO275" s="39"/>
      <c r="AP275" s="186"/>
      <c r="AQ275" s="186"/>
      <c r="AR275" s="186"/>
      <c r="AS275" s="186"/>
      <c r="AT275" s="186"/>
      <c r="AU275" s="39"/>
      <c r="AV275" s="186"/>
      <c r="AW275" s="186"/>
      <c r="AX275" s="186"/>
      <c r="AY275" s="186"/>
      <c r="AZ275" s="186"/>
      <c r="BA275" s="39"/>
      <c r="BB275" s="186"/>
      <c r="BC275" s="186"/>
      <c r="BD275" s="186"/>
      <c r="BE275" s="186"/>
      <c r="BF275" s="186"/>
      <c r="BG275" s="186"/>
      <c r="BH275" s="39"/>
      <c r="BI275" s="186"/>
      <c r="BJ275" s="186"/>
      <c r="BK275" s="186"/>
      <c r="BL275" s="186"/>
      <c r="BM275" s="186"/>
      <c r="BN275" s="186"/>
      <c r="BO275" s="39"/>
      <c r="BP275" s="186"/>
      <c r="BQ275" s="186"/>
      <c r="BR275" s="186"/>
      <c r="BS275" s="186"/>
      <c r="BT275" s="186"/>
      <c r="BU275" s="186"/>
      <c r="BV275" s="39"/>
      <c r="BW275" s="186"/>
      <c r="BX275" s="186"/>
      <c r="BY275" s="186"/>
      <c r="BZ275" s="186"/>
      <c r="CA275" s="186"/>
      <c r="CB275" s="186"/>
      <c r="CC275" s="39"/>
      <c r="CD275" s="186"/>
      <c r="CE275" s="186"/>
      <c r="CF275" s="186"/>
      <c r="CG275" s="186"/>
      <c r="CH275" s="186"/>
      <c r="CI275" s="186"/>
    </row>
    <row r="276" spans="1:87" s="361" customFormat="1" x14ac:dyDescent="0.25">
      <c r="A276" s="186"/>
      <c r="B276" s="43"/>
      <c r="C276" s="186"/>
      <c r="D276" s="39"/>
      <c r="E276" s="186"/>
      <c r="F276" s="186"/>
      <c r="G276" s="186"/>
      <c r="H276" s="186"/>
      <c r="I276" s="186"/>
      <c r="J276" s="39"/>
      <c r="K276" s="186"/>
      <c r="L276" s="186"/>
      <c r="M276" s="186"/>
      <c r="N276" s="186"/>
      <c r="O276" s="186"/>
      <c r="P276" s="39"/>
      <c r="Q276" s="186"/>
      <c r="R276" s="186"/>
      <c r="S276" s="186"/>
      <c r="T276" s="186"/>
      <c r="U276" s="186"/>
      <c r="V276" s="39"/>
      <c r="W276" s="186"/>
      <c r="X276" s="186"/>
      <c r="Y276" s="186"/>
      <c r="Z276" s="186"/>
      <c r="AA276" s="186"/>
      <c r="AB276" s="186"/>
      <c r="AC276" s="39"/>
      <c r="AD276" s="186"/>
      <c r="AE276" s="186"/>
      <c r="AF276" s="186"/>
      <c r="AG276" s="186"/>
      <c r="AH276" s="186"/>
      <c r="AI276" s="39"/>
      <c r="AJ276" s="186"/>
      <c r="AK276" s="186"/>
      <c r="AL276" s="186"/>
      <c r="AM276" s="186"/>
      <c r="AN276" s="186"/>
      <c r="AO276" s="39"/>
      <c r="AP276" s="186"/>
      <c r="AQ276" s="186"/>
      <c r="AR276" s="186"/>
      <c r="AS276" s="186"/>
      <c r="AT276" s="186"/>
      <c r="AU276" s="39"/>
      <c r="AV276" s="186"/>
      <c r="AW276" s="186"/>
      <c r="AX276" s="186"/>
      <c r="AY276" s="186"/>
      <c r="AZ276" s="186"/>
      <c r="BA276" s="39"/>
      <c r="BB276" s="186"/>
      <c r="BC276" s="186"/>
      <c r="BD276" s="186"/>
      <c r="BE276" s="186"/>
      <c r="BF276" s="186"/>
      <c r="BG276" s="186"/>
      <c r="BH276" s="39"/>
      <c r="BI276" s="186"/>
      <c r="BJ276" s="186"/>
      <c r="BK276" s="186"/>
      <c r="BL276" s="186"/>
      <c r="BM276" s="186"/>
      <c r="BN276" s="186"/>
      <c r="BO276" s="39"/>
      <c r="BP276" s="186"/>
      <c r="BQ276" s="186"/>
      <c r="BR276" s="186"/>
      <c r="BS276" s="186"/>
      <c r="BT276" s="186"/>
      <c r="BU276" s="186"/>
      <c r="BV276" s="39"/>
      <c r="BW276" s="186"/>
      <c r="BX276" s="186"/>
      <c r="BY276" s="186"/>
      <c r="BZ276" s="186"/>
      <c r="CA276" s="186"/>
      <c r="CB276" s="186"/>
      <c r="CC276" s="39"/>
      <c r="CD276" s="186"/>
      <c r="CE276" s="186"/>
      <c r="CF276" s="186"/>
      <c r="CG276" s="186"/>
      <c r="CH276" s="186"/>
      <c r="CI276" s="186"/>
    </row>
    <row r="277" spans="1:87" s="361" customFormat="1" x14ac:dyDescent="0.25">
      <c r="A277" s="186"/>
      <c r="B277" s="43"/>
      <c r="C277" s="186"/>
      <c r="D277" s="39"/>
      <c r="E277" s="186"/>
      <c r="F277" s="186"/>
      <c r="G277" s="186"/>
      <c r="H277" s="186"/>
      <c r="I277" s="186"/>
      <c r="J277" s="39"/>
      <c r="K277" s="186"/>
      <c r="L277" s="186"/>
      <c r="M277" s="186"/>
      <c r="N277" s="186"/>
      <c r="O277" s="186"/>
      <c r="P277" s="39"/>
      <c r="Q277" s="186"/>
      <c r="R277" s="186"/>
      <c r="S277" s="186"/>
      <c r="T277" s="186"/>
      <c r="U277" s="186"/>
      <c r="V277" s="39"/>
      <c r="W277" s="186"/>
      <c r="X277" s="186"/>
      <c r="Y277" s="186"/>
      <c r="Z277" s="186"/>
      <c r="AA277" s="186"/>
      <c r="AB277" s="186"/>
      <c r="AC277" s="39"/>
      <c r="AD277" s="186"/>
      <c r="AE277" s="186"/>
      <c r="AF277" s="186"/>
      <c r="AG277" s="186"/>
      <c r="AH277" s="186"/>
      <c r="AI277" s="39"/>
      <c r="AJ277" s="186"/>
      <c r="AK277" s="186"/>
      <c r="AL277" s="186"/>
      <c r="AM277" s="186"/>
      <c r="AN277" s="186"/>
      <c r="AO277" s="39"/>
      <c r="AP277" s="186"/>
      <c r="AQ277" s="186"/>
      <c r="AR277" s="186"/>
      <c r="AS277" s="186"/>
      <c r="AT277" s="186"/>
      <c r="AU277" s="39"/>
      <c r="AV277" s="186"/>
      <c r="AW277" s="186"/>
      <c r="AX277" s="186"/>
      <c r="AY277" s="186"/>
      <c r="AZ277" s="186"/>
      <c r="BA277" s="39"/>
      <c r="BB277" s="186"/>
      <c r="BC277" s="186"/>
      <c r="BD277" s="186"/>
      <c r="BE277" s="186"/>
      <c r="BF277" s="186"/>
      <c r="BG277" s="186"/>
      <c r="BH277" s="39"/>
      <c r="BI277" s="186"/>
      <c r="BJ277" s="186"/>
      <c r="BK277" s="186"/>
      <c r="BL277" s="186"/>
      <c r="BM277" s="186"/>
      <c r="BN277" s="186"/>
      <c r="BO277" s="39"/>
      <c r="BP277" s="186"/>
      <c r="BQ277" s="186"/>
      <c r="BR277" s="186"/>
      <c r="BS277" s="186"/>
      <c r="BT277" s="186"/>
      <c r="BU277" s="186"/>
      <c r="BV277" s="39"/>
      <c r="BW277" s="186"/>
      <c r="BX277" s="186"/>
      <c r="BY277" s="186"/>
      <c r="BZ277" s="186"/>
      <c r="CA277" s="186"/>
      <c r="CB277" s="186"/>
      <c r="CC277" s="39"/>
      <c r="CD277" s="186"/>
      <c r="CE277" s="186"/>
      <c r="CF277" s="186"/>
      <c r="CG277" s="186"/>
      <c r="CH277" s="186"/>
      <c r="CI277" s="186"/>
    </row>
    <row r="278" spans="1:87" s="361" customFormat="1" x14ac:dyDescent="0.25">
      <c r="A278" s="186"/>
      <c r="B278" s="43"/>
      <c r="C278" s="186"/>
      <c r="D278" s="39"/>
      <c r="E278" s="186"/>
      <c r="F278" s="186"/>
      <c r="G278" s="186"/>
      <c r="H278" s="186"/>
      <c r="I278" s="186"/>
      <c r="J278" s="39"/>
      <c r="K278" s="186"/>
      <c r="L278" s="186"/>
      <c r="M278" s="186"/>
      <c r="N278" s="186"/>
      <c r="O278" s="186"/>
      <c r="P278" s="39"/>
      <c r="Q278" s="186"/>
      <c r="R278" s="186"/>
      <c r="S278" s="186"/>
      <c r="T278" s="186"/>
      <c r="U278" s="186"/>
      <c r="V278" s="39"/>
      <c r="W278" s="186"/>
      <c r="X278" s="186"/>
      <c r="Y278" s="186"/>
      <c r="Z278" s="186"/>
      <c r="AA278" s="186"/>
      <c r="AB278" s="186"/>
      <c r="AC278" s="39"/>
      <c r="AD278" s="186"/>
      <c r="AE278" s="186"/>
      <c r="AF278" s="186"/>
      <c r="AG278" s="186"/>
      <c r="AH278" s="186"/>
      <c r="AI278" s="39"/>
      <c r="AJ278" s="186"/>
      <c r="AK278" s="186"/>
      <c r="AL278" s="186"/>
      <c r="AM278" s="186"/>
      <c r="AN278" s="186"/>
      <c r="AO278" s="39"/>
      <c r="AP278" s="186"/>
      <c r="AQ278" s="186"/>
      <c r="AR278" s="186"/>
      <c r="AS278" s="186"/>
      <c r="AT278" s="186"/>
      <c r="AU278" s="39"/>
      <c r="AV278" s="186"/>
      <c r="AW278" s="186"/>
      <c r="AX278" s="186"/>
      <c r="AY278" s="186"/>
      <c r="AZ278" s="186"/>
      <c r="BA278" s="39"/>
      <c r="BB278" s="186"/>
      <c r="BC278" s="186"/>
      <c r="BD278" s="186"/>
      <c r="BE278" s="186"/>
      <c r="BF278" s="186"/>
      <c r="BG278" s="186"/>
      <c r="BH278" s="39"/>
      <c r="BI278" s="186"/>
      <c r="BJ278" s="186"/>
      <c r="BK278" s="186"/>
      <c r="BL278" s="186"/>
      <c r="BM278" s="186"/>
      <c r="BN278" s="186"/>
      <c r="BO278" s="39"/>
      <c r="BP278" s="186"/>
      <c r="BQ278" s="186"/>
      <c r="BR278" s="186"/>
      <c r="BS278" s="186"/>
      <c r="BT278" s="186"/>
      <c r="BU278" s="186"/>
      <c r="BV278" s="39"/>
      <c r="BW278" s="186"/>
      <c r="BX278" s="186"/>
      <c r="BY278" s="186"/>
      <c r="BZ278" s="186"/>
      <c r="CA278" s="186"/>
      <c r="CB278" s="186"/>
      <c r="CC278" s="39"/>
      <c r="CD278" s="186"/>
      <c r="CE278" s="186"/>
      <c r="CF278" s="186"/>
      <c r="CG278" s="186"/>
      <c r="CH278" s="186"/>
      <c r="CI278" s="186"/>
    </row>
    <row r="279" spans="1:87" s="361" customFormat="1" x14ac:dyDescent="0.25">
      <c r="A279" s="186"/>
      <c r="B279" s="43"/>
      <c r="C279" s="186"/>
      <c r="D279" s="39"/>
      <c r="E279" s="186"/>
      <c r="F279" s="186"/>
      <c r="G279" s="186"/>
      <c r="H279" s="186"/>
      <c r="I279" s="186"/>
      <c r="J279" s="39"/>
      <c r="K279" s="186"/>
      <c r="L279" s="186"/>
      <c r="M279" s="186"/>
      <c r="N279" s="186"/>
      <c r="O279" s="186"/>
      <c r="P279" s="39"/>
      <c r="Q279" s="186"/>
      <c r="R279" s="186"/>
      <c r="S279" s="186"/>
      <c r="T279" s="186"/>
      <c r="U279" s="186"/>
      <c r="V279" s="39"/>
      <c r="W279" s="186"/>
      <c r="X279" s="186"/>
      <c r="Y279" s="186"/>
      <c r="Z279" s="186"/>
      <c r="AA279" s="186"/>
      <c r="AB279" s="186"/>
      <c r="AC279" s="39"/>
      <c r="AD279" s="186"/>
      <c r="AE279" s="186"/>
      <c r="AF279" s="186"/>
      <c r="AG279" s="186"/>
      <c r="AH279" s="186"/>
      <c r="AI279" s="39"/>
      <c r="AJ279" s="186"/>
      <c r="AK279" s="186"/>
      <c r="AL279" s="186"/>
      <c r="AM279" s="186"/>
      <c r="AN279" s="186"/>
      <c r="AO279" s="39"/>
      <c r="AP279" s="186"/>
      <c r="AQ279" s="186"/>
      <c r="AR279" s="186"/>
      <c r="AS279" s="186"/>
      <c r="AT279" s="186"/>
      <c r="AU279" s="39"/>
      <c r="AV279" s="186"/>
      <c r="AW279" s="186"/>
      <c r="AX279" s="186"/>
      <c r="AY279" s="186"/>
      <c r="AZ279" s="186"/>
      <c r="BA279" s="39"/>
      <c r="BB279" s="186"/>
      <c r="BC279" s="186"/>
      <c r="BD279" s="186"/>
      <c r="BE279" s="186"/>
      <c r="BF279" s="186"/>
      <c r="BG279" s="186"/>
      <c r="BH279" s="39"/>
      <c r="BI279" s="186"/>
      <c r="BJ279" s="186"/>
      <c r="BK279" s="186"/>
      <c r="BL279" s="186"/>
      <c r="BM279" s="186"/>
      <c r="BN279" s="186"/>
      <c r="BO279" s="39"/>
      <c r="BP279" s="186"/>
      <c r="BQ279" s="186"/>
      <c r="BR279" s="186"/>
      <c r="BS279" s="186"/>
      <c r="BT279" s="186"/>
      <c r="BU279" s="186"/>
      <c r="BV279" s="39"/>
      <c r="BW279" s="186"/>
      <c r="BX279" s="186"/>
      <c r="BY279" s="186"/>
      <c r="BZ279" s="186"/>
      <c r="CA279" s="186"/>
      <c r="CB279" s="186"/>
      <c r="CC279" s="39"/>
      <c r="CD279" s="186"/>
      <c r="CE279" s="186"/>
      <c r="CF279" s="186"/>
      <c r="CG279" s="186"/>
      <c r="CH279" s="186"/>
      <c r="CI279" s="186"/>
    </row>
    <row r="280" spans="1:87" s="361" customFormat="1" x14ac:dyDescent="0.25">
      <c r="A280" s="186"/>
      <c r="B280" s="43"/>
      <c r="C280" s="186"/>
      <c r="D280" s="39"/>
      <c r="E280" s="186"/>
      <c r="F280" s="186"/>
      <c r="G280" s="186"/>
      <c r="H280" s="186"/>
      <c r="I280" s="186"/>
      <c r="J280" s="39"/>
      <c r="K280" s="186"/>
      <c r="L280" s="186"/>
      <c r="M280" s="186"/>
      <c r="N280" s="186"/>
      <c r="O280" s="186"/>
      <c r="P280" s="39"/>
      <c r="Q280" s="186"/>
      <c r="R280" s="186"/>
      <c r="S280" s="186"/>
      <c r="T280" s="186"/>
      <c r="U280" s="186"/>
      <c r="V280" s="39"/>
      <c r="W280" s="186"/>
      <c r="X280" s="186"/>
      <c r="Y280" s="186"/>
      <c r="Z280" s="186"/>
      <c r="AA280" s="186"/>
      <c r="AB280" s="186"/>
      <c r="AC280" s="39"/>
      <c r="AD280" s="186"/>
      <c r="AE280" s="186"/>
      <c r="AF280" s="186"/>
      <c r="AG280" s="186"/>
      <c r="AH280" s="186"/>
      <c r="AI280" s="39"/>
      <c r="AJ280" s="186"/>
      <c r="AK280" s="186"/>
      <c r="AL280" s="186"/>
      <c r="AM280" s="186"/>
      <c r="AN280" s="186"/>
      <c r="AO280" s="39"/>
      <c r="AP280" s="186"/>
      <c r="AQ280" s="186"/>
      <c r="AR280" s="186"/>
      <c r="AS280" s="186"/>
      <c r="AT280" s="186"/>
      <c r="AU280" s="39"/>
      <c r="AV280" s="186"/>
      <c r="AW280" s="186"/>
      <c r="AX280" s="186"/>
      <c r="AY280" s="186"/>
      <c r="AZ280" s="186"/>
      <c r="BA280" s="39"/>
      <c r="BB280" s="186"/>
      <c r="BC280" s="186"/>
      <c r="BD280" s="186"/>
      <c r="BE280" s="186"/>
      <c r="BF280" s="186"/>
      <c r="BG280" s="186"/>
      <c r="BH280" s="39"/>
      <c r="BI280" s="186"/>
      <c r="BJ280" s="186"/>
      <c r="BK280" s="186"/>
      <c r="BL280" s="186"/>
      <c r="BM280" s="186"/>
      <c r="BN280" s="186"/>
      <c r="BO280" s="39"/>
      <c r="BP280" s="186"/>
      <c r="BQ280" s="186"/>
      <c r="BR280" s="186"/>
      <c r="BS280" s="186"/>
      <c r="BT280" s="186"/>
      <c r="BU280" s="186"/>
      <c r="BV280" s="39"/>
      <c r="BW280" s="186"/>
      <c r="BX280" s="186"/>
      <c r="BY280" s="186"/>
      <c r="BZ280" s="186"/>
      <c r="CA280" s="186"/>
      <c r="CB280" s="186"/>
      <c r="CC280" s="39"/>
      <c r="CD280" s="186"/>
      <c r="CE280" s="186"/>
      <c r="CF280" s="186"/>
      <c r="CG280" s="186"/>
      <c r="CH280" s="186"/>
      <c r="CI280" s="186"/>
    </row>
    <row r="281" spans="1:87" s="361" customFormat="1" x14ac:dyDescent="0.25">
      <c r="A281" s="186"/>
      <c r="B281" s="43"/>
      <c r="C281" s="186"/>
      <c r="D281" s="39"/>
      <c r="E281" s="186"/>
      <c r="F281" s="186"/>
      <c r="G281" s="186"/>
      <c r="H281" s="186"/>
      <c r="I281" s="186"/>
      <c r="J281" s="39"/>
      <c r="K281" s="186"/>
      <c r="L281" s="186"/>
      <c r="M281" s="186"/>
      <c r="N281" s="186"/>
      <c r="O281" s="186"/>
      <c r="P281" s="39"/>
      <c r="Q281" s="186"/>
      <c r="R281" s="186"/>
      <c r="S281" s="186"/>
      <c r="T281" s="186"/>
      <c r="U281" s="186"/>
      <c r="V281" s="39"/>
      <c r="W281" s="186"/>
      <c r="X281" s="186"/>
      <c r="Y281" s="186"/>
      <c r="Z281" s="186"/>
      <c r="AA281" s="186"/>
      <c r="AB281" s="186"/>
      <c r="AC281" s="39"/>
      <c r="AD281" s="186"/>
      <c r="AE281" s="186"/>
      <c r="AF281" s="186"/>
      <c r="AG281" s="186"/>
      <c r="AH281" s="186"/>
      <c r="AI281" s="39"/>
      <c r="AJ281" s="186"/>
      <c r="AK281" s="186"/>
      <c r="AL281" s="186"/>
      <c r="AM281" s="186"/>
      <c r="AN281" s="186"/>
      <c r="AO281" s="39"/>
      <c r="AP281" s="186"/>
      <c r="AQ281" s="186"/>
      <c r="AR281" s="186"/>
      <c r="AS281" s="186"/>
      <c r="AT281" s="186"/>
      <c r="AU281" s="39"/>
      <c r="AV281" s="186"/>
      <c r="AW281" s="186"/>
      <c r="AX281" s="186"/>
      <c r="AY281" s="186"/>
      <c r="AZ281" s="186"/>
      <c r="BA281" s="39"/>
      <c r="BB281" s="186"/>
      <c r="BC281" s="186"/>
      <c r="BD281" s="186"/>
      <c r="BE281" s="186"/>
      <c r="BF281" s="186"/>
      <c r="BG281" s="186"/>
      <c r="BH281" s="39"/>
      <c r="BI281" s="186"/>
      <c r="BJ281" s="186"/>
      <c r="BK281" s="186"/>
      <c r="BL281" s="186"/>
      <c r="BM281" s="186"/>
      <c r="BN281" s="186"/>
      <c r="BO281" s="39"/>
      <c r="BP281" s="186"/>
      <c r="BQ281" s="186"/>
      <c r="BR281" s="186"/>
      <c r="BS281" s="186"/>
      <c r="BT281" s="186"/>
      <c r="BU281" s="186"/>
      <c r="BV281" s="39"/>
      <c r="BW281" s="186"/>
      <c r="BX281" s="186"/>
      <c r="BY281" s="186"/>
      <c r="BZ281" s="186"/>
      <c r="CA281" s="186"/>
      <c r="CB281" s="186"/>
      <c r="CC281" s="39"/>
      <c r="CD281" s="186"/>
      <c r="CE281" s="186"/>
      <c r="CF281" s="186"/>
      <c r="CG281" s="186"/>
      <c r="CH281" s="186"/>
      <c r="CI281" s="186"/>
    </row>
    <row r="282" spans="1:87" s="361" customFormat="1" x14ac:dyDescent="0.25">
      <c r="A282" s="186"/>
      <c r="B282" s="43"/>
      <c r="C282" s="186"/>
      <c r="D282" s="39"/>
      <c r="E282" s="186"/>
      <c r="F282" s="186"/>
      <c r="G282" s="186"/>
      <c r="H282" s="186"/>
      <c r="I282" s="186"/>
      <c r="J282" s="39"/>
      <c r="K282" s="186"/>
      <c r="L282" s="186"/>
      <c r="M282" s="186"/>
      <c r="N282" s="186"/>
      <c r="O282" s="186"/>
      <c r="P282" s="39"/>
      <c r="Q282" s="186"/>
      <c r="R282" s="186"/>
      <c r="S282" s="186"/>
      <c r="T282" s="186"/>
      <c r="U282" s="186"/>
      <c r="V282" s="39"/>
      <c r="W282" s="186"/>
      <c r="X282" s="186"/>
      <c r="Y282" s="186"/>
      <c r="Z282" s="186"/>
      <c r="AA282" s="186"/>
      <c r="AB282" s="186"/>
      <c r="AC282" s="39"/>
      <c r="AD282" s="186"/>
      <c r="AE282" s="186"/>
      <c r="AF282" s="186"/>
      <c r="AG282" s="186"/>
      <c r="AH282" s="186"/>
      <c r="AI282" s="39"/>
      <c r="AJ282" s="186"/>
      <c r="AK282" s="186"/>
      <c r="AL282" s="186"/>
      <c r="AM282" s="186"/>
      <c r="AN282" s="186"/>
      <c r="AO282" s="39"/>
      <c r="AP282" s="186"/>
      <c r="AQ282" s="186"/>
      <c r="AR282" s="186"/>
      <c r="AS282" s="186"/>
      <c r="AT282" s="186"/>
      <c r="AU282" s="39"/>
      <c r="AV282" s="186"/>
      <c r="AW282" s="186"/>
      <c r="AX282" s="186"/>
      <c r="AY282" s="186"/>
      <c r="AZ282" s="186"/>
      <c r="BA282" s="39"/>
      <c r="BB282" s="186"/>
      <c r="BC282" s="186"/>
      <c r="BD282" s="186"/>
      <c r="BE282" s="186"/>
      <c r="BF282" s="186"/>
      <c r="BG282" s="186"/>
      <c r="BH282" s="39"/>
      <c r="BI282" s="186"/>
      <c r="BJ282" s="186"/>
      <c r="BK282" s="186"/>
      <c r="BL282" s="186"/>
      <c r="BM282" s="186"/>
      <c r="BN282" s="186"/>
      <c r="BO282" s="39"/>
      <c r="BP282" s="186"/>
      <c r="BQ282" s="186"/>
      <c r="BR282" s="186"/>
      <c r="BS282" s="186"/>
      <c r="BT282" s="186"/>
      <c r="BU282" s="186"/>
      <c r="BV282" s="39"/>
      <c r="BW282" s="186"/>
      <c r="BX282" s="186"/>
      <c r="BY282" s="186"/>
      <c r="BZ282" s="186"/>
      <c r="CA282" s="186"/>
      <c r="CB282" s="186"/>
      <c r="CC282" s="39"/>
      <c r="CD282" s="186"/>
      <c r="CE282" s="186"/>
      <c r="CF282" s="186"/>
      <c r="CG282" s="186"/>
      <c r="CH282" s="186"/>
      <c r="CI282" s="186"/>
    </row>
    <row r="283" spans="1:87" s="361" customFormat="1" x14ac:dyDescent="0.25">
      <c r="A283" s="186"/>
      <c r="B283" s="43"/>
      <c r="C283" s="186"/>
      <c r="D283" s="39"/>
      <c r="E283" s="186"/>
      <c r="F283" s="186"/>
      <c r="G283" s="186"/>
      <c r="H283" s="186"/>
      <c r="I283" s="186"/>
      <c r="J283" s="39"/>
      <c r="K283" s="186"/>
      <c r="L283" s="186"/>
      <c r="M283" s="186"/>
      <c r="N283" s="186"/>
      <c r="O283" s="186"/>
      <c r="P283" s="39"/>
      <c r="Q283" s="186"/>
      <c r="R283" s="186"/>
      <c r="S283" s="186"/>
      <c r="T283" s="186"/>
      <c r="U283" s="186"/>
      <c r="V283" s="39"/>
      <c r="W283" s="186"/>
      <c r="X283" s="186"/>
      <c r="Y283" s="186"/>
      <c r="Z283" s="186"/>
      <c r="AA283" s="186"/>
      <c r="AB283" s="186"/>
      <c r="AC283" s="39"/>
      <c r="AD283" s="186"/>
      <c r="AE283" s="186"/>
      <c r="AF283" s="186"/>
      <c r="AG283" s="186"/>
      <c r="AH283" s="186"/>
      <c r="AI283" s="39"/>
      <c r="AJ283" s="186"/>
      <c r="AK283" s="186"/>
      <c r="AL283" s="186"/>
      <c r="AM283" s="186"/>
      <c r="AN283" s="186"/>
      <c r="AO283" s="39"/>
      <c r="AP283" s="186"/>
      <c r="AQ283" s="186"/>
      <c r="AR283" s="186"/>
      <c r="AS283" s="186"/>
      <c r="AT283" s="186"/>
      <c r="AU283" s="39"/>
      <c r="AV283" s="186"/>
      <c r="AW283" s="186"/>
      <c r="AX283" s="186"/>
      <c r="AY283" s="186"/>
      <c r="AZ283" s="186"/>
      <c r="BA283" s="39"/>
      <c r="BB283" s="186"/>
      <c r="BC283" s="186"/>
      <c r="BD283" s="186"/>
      <c r="BE283" s="186"/>
      <c r="BF283" s="186"/>
      <c r="BG283" s="186"/>
      <c r="BH283" s="39"/>
      <c r="BI283" s="186"/>
      <c r="BJ283" s="186"/>
      <c r="BK283" s="186"/>
      <c r="BL283" s="186"/>
      <c r="BM283" s="186"/>
      <c r="BN283" s="186"/>
      <c r="BO283" s="39"/>
      <c r="BP283" s="186"/>
      <c r="BQ283" s="186"/>
      <c r="BR283" s="186"/>
      <c r="BS283" s="186"/>
      <c r="BT283" s="186"/>
      <c r="BU283" s="186"/>
      <c r="BV283" s="39"/>
      <c r="BW283" s="186"/>
      <c r="BX283" s="186"/>
      <c r="BY283" s="186"/>
      <c r="BZ283" s="186"/>
      <c r="CA283" s="186"/>
      <c r="CB283" s="186"/>
      <c r="CC283" s="39"/>
      <c r="CD283" s="186"/>
      <c r="CE283" s="186"/>
      <c r="CF283" s="186"/>
      <c r="CG283" s="186"/>
      <c r="CH283" s="186"/>
      <c r="CI283" s="186"/>
    </row>
    <row r="284" spans="1:87" s="361" customFormat="1" x14ac:dyDescent="0.25">
      <c r="A284" s="186"/>
      <c r="B284" s="43"/>
      <c r="C284" s="186"/>
      <c r="D284" s="39"/>
      <c r="E284" s="186"/>
      <c r="F284" s="186"/>
      <c r="G284" s="186"/>
      <c r="H284" s="186"/>
      <c r="I284" s="186"/>
      <c r="J284" s="39"/>
      <c r="K284" s="186"/>
      <c r="L284" s="186"/>
      <c r="M284" s="186"/>
      <c r="N284" s="186"/>
      <c r="O284" s="186"/>
      <c r="P284" s="39"/>
      <c r="Q284" s="186"/>
      <c r="R284" s="186"/>
      <c r="S284" s="186"/>
      <c r="T284" s="186"/>
      <c r="U284" s="186"/>
      <c r="V284" s="39"/>
      <c r="W284" s="186"/>
      <c r="X284" s="186"/>
      <c r="Y284" s="186"/>
      <c r="Z284" s="186"/>
      <c r="AA284" s="186"/>
      <c r="AB284" s="186"/>
      <c r="AC284" s="39"/>
      <c r="AD284" s="186"/>
      <c r="AE284" s="186"/>
      <c r="AF284" s="186"/>
      <c r="AG284" s="186"/>
      <c r="AH284" s="186"/>
      <c r="AI284" s="39"/>
      <c r="AJ284" s="186"/>
      <c r="AK284" s="186"/>
      <c r="AL284" s="186"/>
      <c r="AM284" s="186"/>
      <c r="AN284" s="186"/>
      <c r="AO284" s="39"/>
      <c r="AP284" s="186"/>
      <c r="AQ284" s="186"/>
      <c r="AR284" s="186"/>
      <c r="AS284" s="186"/>
      <c r="AT284" s="186"/>
      <c r="AU284" s="39"/>
      <c r="AV284" s="186"/>
      <c r="AW284" s="186"/>
      <c r="AX284" s="186"/>
      <c r="AY284" s="186"/>
      <c r="AZ284" s="186"/>
      <c r="BA284" s="39"/>
      <c r="BB284" s="186"/>
      <c r="BC284" s="186"/>
      <c r="BD284" s="186"/>
      <c r="BE284" s="186"/>
      <c r="BF284" s="186"/>
      <c r="BG284" s="186"/>
      <c r="BH284" s="39"/>
      <c r="BI284" s="186"/>
      <c r="BJ284" s="186"/>
      <c r="BK284" s="186"/>
      <c r="BL284" s="186"/>
      <c r="BM284" s="186"/>
      <c r="BN284" s="186"/>
      <c r="BO284" s="39"/>
      <c r="BP284" s="186"/>
      <c r="BQ284" s="186"/>
      <c r="BR284" s="186"/>
      <c r="BS284" s="186"/>
      <c r="BT284" s="186"/>
      <c r="BU284" s="186"/>
      <c r="BV284" s="39"/>
      <c r="BW284" s="186"/>
      <c r="BX284" s="186"/>
      <c r="BY284" s="186"/>
      <c r="BZ284" s="186"/>
      <c r="CA284" s="186"/>
      <c r="CB284" s="186"/>
      <c r="CC284" s="39"/>
      <c r="CD284" s="186"/>
      <c r="CE284" s="186"/>
      <c r="CF284" s="186"/>
      <c r="CG284" s="186"/>
      <c r="CH284" s="186"/>
      <c r="CI284" s="186"/>
    </row>
    <row r="285" spans="1:87" s="361" customFormat="1" x14ac:dyDescent="0.25">
      <c r="A285" s="186"/>
      <c r="B285" s="43"/>
      <c r="C285" s="186"/>
      <c r="D285" s="39"/>
      <c r="E285" s="186"/>
      <c r="F285" s="186"/>
      <c r="G285" s="186"/>
      <c r="H285" s="186"/>
      <c r="I285" s="186"/>
      <c r="J285" s="39"/>
      <c r="K285" s="186"/>
      <c r="L285" s="186"/>
      <c r="M285" s="186"/>
      <c r="N285" s="186"/>
      <c r="O285" s="186"/>
      <c r="P285" s="39"/>
      <c r="Q285" s="186"/>
      <c r="R285" s="186"/>
      <c r="S285" s="186"/>
      <c r="T285" s="186"/>
      <c r="U285" s="186"/>
      <c r="V285" s="39"/>
      <c r="W285" s="186"/>
      <c r="X285" s="186"/>
      <c r="Y285" s="186"/>
      <c r="Z285" s="186"/>
      <c r="AA285" s="186"/>
      <c r="AB285" s="186"/>
      <c r="AC285" s="39"/>
      <c r="AD285" s="186"/>
      <c r="AE285" s="186"/>
      <c r="AF285" s="186"/>
      <c r="AG285" s="186"/>
      <c r="AH285" s="186"/>
      <c r="AI285" s="39"/>
      <c r="AJ285" s="186"/>
      <c r="AK285" s="186"/>
      <c r="AL285" s="186"/>
      <c r="AM285" s="186"/>
      <c r="AN285" s="186"/>
      <c r="AO285" s="39"/>
      <c r="AP285" s="186"/>
      <c r="AQ285" s="186"/>
      <c r="AR285" s="186"/>
      <c r="AS285" s="186"/>
      <c r="AT285" s="186"/>
      <c r="AU285" s="39"/>
      <c r="AV285" s="186"/>
      <c r="AW285" s="186"/>
      <c r="AX285" s="186"/>
      <c r="AY285" s="186"/>
      <c r="AZ285" s="186"/>
      <c r="BA285" s="39"/>
      <c r="BB285" s="186"/>
      <c r="BC285" s="186"/>
      <c r="BD285" s="186"/>
      <c r="BE285" s="186"/>
      <c r="BF285" s="186"/>
      <c r="BG285" s="186"/>
      <c r="BH285" s="39"/>
      <c r="BI285" s="186"/>
      <c r="BJ285" s="186"/>
      <c r="BK285" s="186"/>
      <c r="BL285" s="186"/>
      <c r="BM285" s="186"/>
      <c r="BN285" s="186"/>
      <c r="BO285" s="39"/>
      <c r="BP285" s="186"/>
      <c r="BQ285" s="186"/>
      <c r="BR285" s="186"/>
      <c r="BS285" s="186"/>
      <c r="BT285" s="186"/>
      <c r="BU285" s="186"/>
      <c r="BV285" s="39"/>
      <c r="BW285" s="186"/>
      <c r="BX285" s="186"/>
      <c r="BY285" s="186"/>
      <c r="BZ285" s="186"/>
      <c r="CA285" s="186"/>
      <c r="CB285" s="186"/>
      <c r="CC285" s="39"/>
      <c r="CD285" s="186"/>
      <c r="CE285" s="186"/>
      <c r="CF285" s="186"/>
      <c r="CG285" s="186"/>
      <c r="CH285" s="186"/>
      <c r="CI285" s="186"/>
    </row>
    <row r="286" spans="1:87" s="361" customFormat="1" x14ac:dyDescent="0.25">
      <c r="A286" s="186"/>
      <c r="B286" s="43"/>
      <c r="C286" s="186"/>
      <c r="D286" s="39"/>
      <c r="E286" s="186"/>
      <c r="F286" s="186"/>
      <c r="G286" s="186"/>
      <c r="H286" s="186"/>
      <c r="I286" s="186"/>
      <c r="J286" s="39"/>
      <c r="K286" s="186"/>
      <c r="L286" s="186"/>
      <c r="M286" s="186"/>
      <c r="N286" s="186"/>
      <c r="O286" s="186"/>
      <c r="P286" s="39"/>
      <c r="Q286" s="186"/>
      <c r="R286" s="186"/>
      <c r="S286" s="186"/>
      <c r="T286" s="186"/>
      <c r="U286" s="186"/>
      <c r="V286" s="39"/>
      <c r="W286" s="186"/>
      <c r="X286" s="186"/>
      <c r="Y286" s="186"/>
      <c r="Z286" s="186"/>
      <c r="AA286" s="186"/>
      <c r="AB286" s="186"/>
      <c r="AC286" s="39"/>
      <c r="AD286" s="186"/>
      <c r="AE286" s="186"/>
      <c r="AF286" s="186"/>
      <c r="AG286" s="186"/>
      <c r="AH286" s="186"/>
      <c r="AI286" s="39"/>
      <c r="AJ286" s="186"/>
      <c r="AK286" s="186"/>
      <c r="AL286" s="186"/>
      <c r="AM286" s="186"/>
      <c r="AN286" s="186"/>
      <c r="AO286" s="39"/>
      <c r="AP286" s="186"/>
      <c r="AQ286" s="186"/>
      <c r="AR286" s="186"/>
      <c r="AS286" s="186"/>
      <c r="AT286" s="186"/>
      <c r="AU286" s="39"/>
      <c r="AV286" s="186"/>
      <c r="AW286" s="186"/>
      <c r="AX286" s="186"/>
      <c r="AY286" s="186"/>
      <c r="AZ286" s="186"/>
      <c r="BA286" s="39"/>
      <c r="BB286" s="186"/>
      <c r="BC286" s="186"/>
      <c r="BD286" s="186"/>
      <c r="BE286" s="186"/>
      <c r="BF286" s="186"/>
      <c r="BG286" s="186"/>
      <c r="BH286" s="39"/>
      <c r="BI286" s="186"/>
      <c r="BJ286" s="186"/>
      <c r="BK286" s="186"/>
      <c r="BL286" s="186"/>
      <c r="BM286" s="186"/>
      <c r="BN286" s="186"/>
      <c r="BO286" s="39"/>
      <c r="BP286" s="186"/>
      <c r="BQ286" s="186"/>
      <c r="BR286" s="186"/>
      <c r="BS286" s="186"/>
      <c r="BT286" s="186"/>
      <c r="BU286" s="186"/>
      <c r="BV286" s="39"/>
      <c r="BW286" s="186"/>
      <c r="BX286" s="186"/>
      <c r="BY286" s="186"/>
      <c r="BZ286" s="186"/>
      <c r="CA286" s="186"/>
      <c r="CB286" s="186"/>
      <c r="CC286" s="39"/>
      <c r="CD286" s="186"/>
      <c r="CE286" s="186"/>
      <c r="CF286" s="186"/>
      <c r="CG286" s="186"/>
      <c r="CH286" s="186"/>
      <c r="CI286" s="186"/>
    </row>
    <row r="287" spans="1:87" s="361" customFormat="1" x14ac:dyDescent="0.25">
      <c r="A287" s="186"/>
      <c r="B287" s="43"/>
      <c r="C287" s="186"/>
      <c r="D287" s="39"/>
      <c r="E287" s="186"/>
      <c r="F287" s="186"/>
      <c r="G287" s="186"/>
      <c r="H287" s="186"/>
      <c r="I287" s="186"/>
      <c r="J287" s="39"/>
      <c r="K287" s="186"/>
      <c r="L287" s="186"/>
      <c r="M287" s="186"/>
      <c r="N287" s="186"/>
      <c r="O287" s="186"/>
      <c r="P287" s="39"/>
      <c r="Q287" s="186"/>
      <c r="R287" s="186"/>
      <c r="S287" s="186"/>
      <c r="T287" s="186"/>
      <c r="U287" s="186"/>
      <c r="V287" s="39"/>
      <c r="W287" s="186"/>
      <c r="X287" s="186"/>
      <c r="Y287" s="186"/>
      <c r="Z287" s="186"/>
      <c r="AA287" s="186"/>
      <c r="AB287" s="186"/>
      <c r="AC287" s="39"/>
      <c r="AD287" s="186"/>
      <c r="AE287" s="186"/>
      <c r="AF287" s="186"/>
      <c r="AG287" s="186"/>
      <c r="AH287" s="186"/>
      <c r="AI287" s="39"/>
      <c r="AJ287" s="186"/>
      <c r="AK287" s="186"/>
      <c r="AL287" s="186"/>
      <c r="AM287" s="186"/>
      <c r="AN287" s="186"/>
      <c r="AO287" s="39"/>
      <c r="AP287" s="186"/>
      <c r="AQ287" s="186"/>
      <c r="AR287" s="186"/>
      <c r="AS287" s="186"/>
      <c r="AT287" s="186"/>
      <c r="AU287" s="39"/>
      <c r="AV287" s="186"/>
      <c r="AW287" s="186"/>
      <c r="AX287" s="186"/>
      <c r="AY287" s="186"/>
      <c r="AZ287" s="186"/>
      <c r="BA287" s="39"/>
      <c r="BB287" s="186"/>
      <c r="BC287" s="186"/>
      <c r="BD287" s="186"/>
      <c r="BE287" s="186"/>
      <c r="BF287" s="186"/>
      <c r="BG287" s="186"/>
      <c r="BH287" s="39"/>
      <c r="BI287" s="186"/>
      <c r="BJ287" s="186"/>
      <c r="BK287" s="186"/>
      <c r="BL287" s="186"/>
      <c r="BM287" s="186"/>
      <c r="BN287" s="186"/>
      <c r="BO287" s="39"/>
      <c r="BP287" s="186"/>
      <c r="BQ287" s="186"/>
      <c r="BR287" s="186"/>
      <c r="BS287" s="186"/>
      <c r="BT287" s="186"/>
      <c r="BU287" s="186"/>
      <c r="BV287" s="39"/>
      <c r="BW287" s="186"/>
      <c r="BX287" s="186"/>
      <c r="BY287" s="186"/>
      <c r="BZ287" s="186"/>
      <c r="CA287" s="186"/>
      <c r="CB287" s="186"/>
      <c r="CC287" s="39"/>
      <c r="CD287" s="186"/>
      <c r="CE287" s="186"/>
      <c r="CF287" s="186"/>
      <c r="CG287" s="186"/>
      <c r="CH287" s="186"/>
      <c r="CI287" s="186"/>
    </row>
    <row r="288" spans="1:87" s="361" customFormat="1" x14ac:dyDescent="0.25">
      <c r="A288" s="186"/>
      <c r="B288" s="43"/>
      <c r="C288" s="186"/>
      <c r="D288" s="39"/>
      <c r="E288" s="186"/>
      <c r="F288" s="186"/>
      <c r="G288" s="186"/>
      <c r="H288" s="186"/>
      <c r="I288" s="186"/>
      <c r="J288" s="39"/>
      <c r="K288" s="186"/>
      <c r="L288" s="186"/>
      <c r="M288" s="186"/>
      <c r="N288" s="186"/>
      <c r="O288" s="186"/>
      <c r="P288" s="39"/>
      <c r="Q288" s="186"/>
      <c r="R288" s="186"/>
      <c r="S288" s="186"/>
      <c r="T288" s="186"/>
      <c r="U288" s="186"/>
      <c r="V288" s="39"/>
      <c r="W288" s="186"/>
      <c r="X288" s="186"/>
      <c r="Y288" s="186"/>
      <c r="Z288" s="186"/>
      <c r="AA288" s="186"/>
      <c r="AB288" s="186"/>
      <c r="AC288" s="39"/>
      <c r="AD288" s="186"/>
      <c r="AE288" s="186"/>
      <c r="AF288" s="186"/>
      <c r="AG288" s="186"/>
      <c r="AH288" s="186"/>
      <c r="AI288" s="39"/>
      <c r="AJ288" s="186"/>
      <c r="AK288" s="186"/>
      <c r="AL288" s="186"/>
      <c r="AM288" s="186"/>
      <c r="AN288" s="186"/>
      <c r="AO288" s="39"/>
      <c r="AP288" s="186"/>
      <c r="AQ288" s="186"/>
      <c r="AR288" s="186"/>
      <c r="AS288" s="186"/>
      <c r="AT288" s="186"/>
      <c r="AU288" s="39"/>
      <c r="AV288" s="186"/>
      <c r="AW288" s="186"/>
      <c r="AX288" s="186"/>
      <c r="AY288" s="186"/>
      <c r="AZ288" s="186"/>
      <c r="BA288" s="39"/>
      <c r="BB288" s="186"/>
      <c r="BC288" s="186"/>
      <c r="BD288" s="186"/>
      <c r="BE288" s="186"/>
      <c r="BF288" s="186"/>
      <c r="BG288" s="186"/>
      <c r="BH288" s="39"/>
      <c r="BI288" s="186"/>
      <c r="BJ288" s="186"/>
      <c r="BK288" s="186"/>
      <c r="BL288" s="186"/>
      <c r="BM288" s="186"/>
      <c r="BN288" s="186"/>
      <c r="BO288" s="39"/>
      <c r="BP288" s="186"/>
      <c r="BQ288" s="186"/>
      <c r="BR288" s="186"/>
      <c r="BS288" s="186"/>
      <c r="BT288" s="186"/>
      <c r="BU288" s="186"/>
      <c r="BV288" s="39"/>
      <c r="BW288" s="186"/>
      <c r="BX288" s="186"/>
      <c r="BY288" s="186"/>
      <c r="BZ288" s="186"/>
      <c r="CA288" s="186"/>
      <c r="CB288" s="186"/>
      <c r="CC288" s="39"/>
      <c r="CD288" s="186"/>
      <c r="CE288" s="186"/>
      <c r="CF288" s="186"/>
      <c r="CG288" s="186"/>
      <c r="CH288" s="186"/>
      <c r="CI288" s="186"/>
    </row>
    <row r="289" spans="2:91" x14ac:dyDescent="0.25">
      <c r="D289" s="39"/>
      <c r="J289" s="39"/>
      <c r="P289" s="39"/>
      <c r="V289" s="39"/>
      <c r="AC289" s="39"/>
      <c r="AI289" s="39"/>
      <c r="AO289" s="39"/>
      <c r="AU289" s="39"/>
      <c r="BA289" s="39"/>
      <c r="BH289" s="39"/>
      <c r="BO289" s="39"/>
      <c r="BV289" s="39"/>
      <c r="CC289" s="39"/>
      <c r="CJ289" s="186"/>
      <c r="CK289" s="186"/>
      <c r="CL289" s="186"/>
      <c r="CM289" s="186"/>
    </row>
    <row r="290" spans="2:91" x14ac:dyDescent="0.25">
      <c r="D290" s="39"/>
      <c r="J290" s="39"/>
      <c r="P290" s="39"/>
      <c r="V290" s="39"/>
      <c r="AC290" s="39"/>
      <c r="AI290" s="39"/>
      <c r="AO290" s="39"/>
      <c r="AU290" s="39"/>
      <c r="BA290" s="39"/>
      <c r="BH290" s="39"/>
      <c r="BO290" s="39"/>
      <c r="BV290" s="39"/>
      <c r="CC290" s="39"/>
      <c r="CJ290" s="186"/>
      <c r="CK290" s="186"/>
      <c r="CL290" s="186"/>
      <c r="CM290" s="186"/>
    </row>
    <row r="291" spans="2:91" x14ac:dyDescent="0.25">
      <c r="D291" s="39"/>
      <c r="J291" s="39"/>
      <c r="P291" s="39"/>
      <c r="V291" s="39"/>
      <c r="AC291" s="39"/>
      <c r="AI291" s="39"/>
      <c r="AO291" s="39"/>
      <c r="AU291" s="39"/>
      <c r="BA291" s="39"/>
      <c r="BH291" s="39"/>
      <c r="BO291" s="39"/>
      <c r="BV291" s="39"/>
      <c r="CC291" s="39"/>
      <c r="CJ291" s="186"/>
      <c r="CK291" s="186"/>
      <c r="CL291" s="186"/>
      <c r="CM291" s="186"/>
    </row>
    <row r="292" spans="2:91" x14ac:dyDescent="0.25">
      <c r="B292" s="186"/>
      <c r="D292" s="39"/>
      <c r="J292" s="39"/>
      <c r="P292" s="39"/>
      <c r="V292" s="39"/>
      <c r="AC292" s="39"/>
      <c r="AI292" s="39"/>
      <c r="AO292" s="39"/>
      <c r="AU292" s="39"/>
      <c r="BA292" s="39"/>
      <c r="BH292" s="39"/>
      <c r="BO292" s="39"/>
      <c r="BV292" s="39"/>
      <c r="CC292" s="39"/>
      <c r="CJ292" s="186"/>
      <c r="CK292" s="186"/>
      <c r="CL292" s="186"/>
      <c r="CM292" s="186"/>
    </row>
    <row r="293" spans="2:91" x14ac:dyDescent="0.25">
      <c r="B293" s="186"/>
      <c r="D293" s="39"/>
      <c r="J293" s="39"/>
      <c r="P293" s="39"/>
      <c r="V293" s="39"/>
      <c r="AC293" s="39"/>
      <c r="AI293" s="39"/>
      <c r="AO293" s="39"/>
      <c r="AU293" s="39"/>
      <c r="BA293" s="39"/>
      <c r="BH293" s="39"/>
      <c r="BO293" s="39"/>
      <c r="BV293" s="39"/>
      <c r="CC293" s="39"/>
      <c r="CJ293" s="186"/>
      <c r="CK293" s="186"/>
      <c r="CL293" s="186"/>
      <c r="CM293" s="186"/>
    </row>
    <row r="294" spans="2:91" x14ac:dyDescent="0.25">
      <c r="B294" s="186"/>
      <c r="D294" s="39"/>
      <c r="J294" s="39"/>
      <c r="P294" s="39"/>
      <c r="V294" s="39"/>
      <c r="AC294" s="39"/>
      <c r="AI294" s="39"/>
      <c r="AO294" s="39"/>
      <c r="AU294" s="39"/>
      <c r="BA294" s="39"/>
      <c r="BH294" s="39"/>
      <c r="BO294" s="39"/>
      <c r="BV294" s="39"/>
      <c r="CC294" s="39"/>
      <c r="CJ294" s="186"/>
      <c r="CK294" s="186"/>
      <c r="CL294" s="186"/>
      <c r="CM294" s="186"/>
    </row>
    <row r="295" spans="2:91" x14ac:dyDescent="0.25">
      <c r="B295" s="186"/>
      <c r="D295" s="39"/>
      <c r="J295" s="39"/>
      <c r="P295" s="39"/>
      <c r="V295" s="39"/>
      <c r="AC295" s="39"/>
      <c r="AI295" s="39"/>
      <c r="AO295" s="39"/>
      <c r="AU295" s="39"/>
      <c r="BA295" s="39"/>
      <c r="BH295" s="39"/>
      <c r="BO295" s="39"/>
      <c r="BV295" s="39"/>
      <c r="CC295" s="39"/>
      <c r="CJ295" s="186"/>
      <c r="CK295" s="186"/>
      <c r="CL295" s="186"/>
      <c r="CM295" s="186"/>
    </row>
    <row r="296" spans="2:91" x14ac:dyDescent="0.25">
      <c r="B296" s="186"/>
      <c r="D296" s="39"/>
      <c r="J296" s="39"/>
      <c r="P296" s="39"/>
      <c r="V296" s="39"/>
      <c r="AC296" s="39"/>
      <c r="AI296" s="39"/>
      <c r="AO296" s="39"/>
      <c r="AU296" s="39"/>
      <c r="BA296" s="39"/>
      <c r="BH296" s="39"/>
      <c r="BO296" s="39"/>
      <c r="BV296" s="39"/>
      <c r="CC296" s="39"/>
      <c r="CJ296" s="186"/>
      <c r="CK296" s="186"/>
      <c r="CL296" s="186"/>
      <c r="CM296" s="186"/>
    </row>
    <row r="297" spans="2:91" x14ac:dyDescent="0.25">
      <c r="B297" s="186"/>
      <c r="D297" s="39"/>
      <c r="J297" s="39"/>
      <c r="P297" s="39"/>
      <c r="V297" s="39"/>
      <c r="AC297" s="39"/>
      <c r="AI297" s="39"/>
      <c r="AO297" s="39"/>
      <c r="AU297" s="39"/>
      <c r="BA297" s="39"/>
      <c r="BH297" s="39"/>
      <c r="BO297" s="39"/>
      <c r="BV297" s="39"/>
      <c r="CC297" s="39"/>
      <c r="CJ297" s="186"/>
      <c r="CK297" s="186"/>
      <c r="CL297" s="186"/>
      <c r="CM297" s="186"/>
    </row>
    <row r="298" spans="2:91" x14ac:dyDescent="0.25">
      <c r="B298" s="186"/>
      <c r="D298" s="39"/>
      <c r="J298" s="39"/>
      <c r="P298" s="39"/>
      <c r="V298" s="39"/>
      <c r="AC298" s="39"/>
      <c r="AI298" s="39"/>
      <c r="AO298" s="39"/>
      <c r="AU298" s="39"/>
      <c r="BA298" s="39"/>
      <c r="BH298" s="39"/>
      <c r="BO298" s="39"/>
      <c r="BV298" s="39"/>
      <c r="CC298" s="39"/>
      <c r="CJ298" s="186"/>
      <c r="CK298" s="186"/>
      <c r="CL298" s="186"/>
      <c r="CM298" s="186"/>
    </row>
    <row r="299" spans="2:91" x14ac:dyDescent="0.25">
      <c r="B299" s="186"/>
      <c r="D299" s="39"/>
      <c r="J299" s="39"/>
      <c r="P299" s="39"/>
      <c r="V299" s="39"/>
      <c r="AC299" s="39"/>
      <c r="AI299" s="39"/>
      <c r="AO299" s="39"/>
      <c r="AU299" s="39"/>
      <c r="BA299" s="39"/>
      <c r="BH299" s="39"/>
      <c r="BO299" s="39"/>
      <c r="BV299" s="39"/>
      <c r="CC299" s="39"/>
      <c r="CJ299" s="186"/>
      <c r="CK299" s="186"/>
      <c r="CL299" s="186"/>
      <c r="CM299" s="186"/>
    </row>
    <row r="300" spans="2:91" x14ac:dyDescent="0.25">
      <c r="B300" s="186"/>
      <c r="D300" s="39"/>
      <c r="J300" s="39"/>
      <c r="P300" s="39"/>
      <c r="V300" s="39"/>
      <c r="AC300" s="39"/>
      <c r="AI300" s="39"/>
      <c r="AO300" s="39"/>
      <c r="AU300" s="39"/>
      <c r="BA300" s="39"/>
      <c r="BH300" s="39"/>
      <c r="BO300" s="39"/>
      <c r="BV300" s="39"/>
      <c r="CC300" s="39"/>
      <c r="CJ300" s="186"/>
      <c r="CK300" s="186"/>
      <c r="CL300" s="186"/>
      <c r="CM300" s="186"/>
    </row>
    <row r="301" spans="2:91" x14ac:dyDescent="0.25">
      <c r="B301" s="186"/>
      <c r="D301" s="39"/>
      <c r="J301" s="39"/>
      <c r="P301" s="39"/>
      <c r="V301" s="39"/>
      <c r="AC301" s="39"/>
      <c r="AI301" s="39"/>
      <c r="AO301" s="39"/>
      <c r="AU301" s="39"/>
      <c r="BA301" s="39"/>
      <c r="BH301" s="39"/>
      <c r="BO301" s="39"/>
      <c r="BV301" s="39"/>
      <c r="CC301" s="39"/>
      <c r="CJ301" s="186"/>
      <c r="CK301" s="186"/>
      <c r="CL301" s="186"/>
      <c r="CM301" s="186"/>
    </row>
    <row r="302" spans="2:91" x14ac:dyDescent="0.25">
      <c r="B302" s="186"/>
      <c r="D302" s="39"/>
      <c r="J302" s="39"/>
      <c r="P302" s="39"/>
      <c r="V302" s="39"/>
      <c r="AC302" s="39"/>
      <c r="AI302" s="39"/>
      <c r="AO302" s="39"/>
      <c r="AU302" s="39"/>
      <c r="BA302" s="39"/>
      <c r="BH302" s="39"/>
      <c r="BO302" s="39"/>
      <c r="BV302" s="39"/>
      <c r="CC302" s="39"/>
      <c r="CJ302" s="186"/>
      <c r="CK302" s="186"/>
      <c r="CL302" s="186"/>
      <c r="CM302" s="186"/>
    </row>
    <row r="303" spans="2:91" x14ac:dyDescent="0.25">
      <c r="B303" s="186"/>
      <c r="D303" s="39"/>
      <c r="J303" s="39"/>
      <c r="P303" s="39"/>
      <c r="V303" s="39"/>
      <c r="AC303" s="39"/>
      <c r="AI303" s="39"/>
      <c r="AO303" s="39"/>
      <c r="AU303" s="39"/>
      <c r="BA303" s="39"/>
      <c r="BH303" s="39"/>
      <c r="BO303" s="39"/>
      <c r="BV303" s="39"/>
      <c r="CC303" s="39"/>
      <c r="CJ303" s="186"/>
      <c r="CK303" s="186"/>
      <c r="CL303" s="186"/>
      <c r="CM303" s="186"/>
    </row>
    <row r="304" spans="2:91" x14ac:dyDescent="0.25">
      <c r="B304" s="186"/>
      <c r="D304" s="39"/>
      <c r="J304" s="39"/>
      <c r="P304" s="39"/>
      <c r="V304" s="39"/>
      <c r="AC304" s="39"/>
      <c r="AI304" s="39"/>
      <c r="AO304" s="39"/>
      <c r="AU304" s="39"/>
      <c r="BA304" s="39"/>
      <c r="BH304" s="39"/>
      <c r="BO304" s="39"/>
      <c r="BV304" s="39"/>
      <c r="CC304" s="39"/>
      <c r="CJ304" s="186"/>
      <c r="CK304" s="186"/>
      <c r="CL304" s="186"/>
      <c r="CM304" s="186"/>
    </row>
    <row r="305" spans="2:91" x14ac:dyDescent="0.25">
      <c r="B305" s="186"/>
      <c r="D305" s="39"/>
      <c r="J305" s="39"/>
      <c r="P305" s="39"/>
      <c r="V305" s="39"/>
      <c r="AC305" s="39"/>
      <c r="AI305" s="39"/>
      <c r="AO305" s="39"/>
      <c r="AU305" s="39"/>
      <c r="BA305" s="39"/>
      <c r="BH305" s="39"/>
      <c r="BO305" s="39"/>
      <c r="BV305" s="39"/>
      <c r="CC305" s="39"/>
      <c r="CJ305" s="186"/>
      <c r="CK305" s="186"/>
      <c r="CL305" s="186"/>
      <c r="CM305" s="186"/>
    </row>
    <row r="306" spans="2:91" x14ac:dyDescent="0.25">
      <c r="B306" s="186"/>
      <c r="D306" s="39"/>
      <c r="J306" s="39"/>
      <c r="P306" s="39"/>
      <c r="V306" s="39"/>
      <c r="AC306" s="39"/>
      <c r="AI306" s="39"/>
      <c r="AO306" s="39"/>
      <c r="AU306" s="39"/>
      <c r="BA306" s="39"/>
      <c r="BH306" s="39"/>
      <c r="BO306" s="39"/>
      <c r="BV306" s="39"/>
      <c r="CC306" s="39"/>
      <c r="CJ306" s="186"/>
      <c r="CK306" s="186"/>
      <c r="CL306" s="186"/>
      <c r="CM306" s="186"/>
    </row>
    <row r="307" spans="2:91" x14ac:dyDescent="0.25">
      <c r="B307" s="186"/>
      <c r="D307" s="39"/>
      <c r="J307" s="39"/>
      <c r="P307" s="39"/>
      <c r="V307" s="39"/>
      <c r="AC307" s="39"/>
      <c r="AI307" s="39"/>
      <c r="AO307" s="39"/>
      <c r="AU307" s="39"/>
      <c r="BA307" s="39"/>
      <c r="BH307" s="39"/>
      <c r="BO307" s="39"/>
      <c r="BV307" s="39"/>
      <c r="CC307" s="39"/>
      <c r="CJ307" s="186"/>
      <c r="CK307" s="186"/>
      <c r="CL307" s="186"/>
      <c r="CM307" s="186"/>
    </row>
    <row r="308" spans="2:91" x14ac:dyDescent="0.25">
      <c r="D308" s="39"/>
      <c r="J308" s="39"/>
      <c r="P308" s="39"/>
      <c r="V308" s="39"/>
      <c r="AC308" s="39"/>
      <c r="AI308" s="39"/>
      <c r="AO308" s="39"/>
      <c r="AU308" s="39"/>
      <c r="BA308" s="39"/>
      <c r="BH308" s="39"/>
      <c r="BO308" s="39"/>
      <c r="BV308" s="39"/>
      <c r="CC308" s="39"/>
      <c r="CJ308" s="186"/>
      <c r="CK308" s="186"/>
      <c r="CL308" s="186"/>
      <c r="CM308" s="186"/>
    </row>
    <row r="309" spans="2:91" x14ac:dyDescent="0.25">
      <c r="D309" s="39"/>
      <c r="J309" s="39"/>
      <c r="P309" s="39"/>
      <c r="V309" s="39"/>
      <c r="AC309" s="39"/>
      <c r="AI309" s="39"/>
      <c r="AO309" s="39"/>
      <c r="AU309" s="39"/>
      <c r="BA309" s="39"/>
      <c r="BH309" s="39"/>
      <c r="BO309" s="39"/>
      <c r="BV309" s="39"/>
      <c r="CC309" s="39"/>
      <c r="CJ309" s="186"/>
      <c r="CK309" s="186"/>
      <c r="CL309" s="186"/>
      <c r="CM309" s="186"/>
    </row>
    <row r="310" spans="2:91" x14ac:dyDescent="0.25">
      <c r="D310" s="39"/>
      <c r="J310" s="39"/>
      <c r="P310" s="39"/>
      <c r="V310" s="39"/>
      <c r="AC310" s="39"/>
      <c r="AI310" s="39"/>
      <c r="AO310" s="39"/>
      <c r="AU310" s="39"/>
      <c r="BA310" s="39"/>
      <c r="BH310" s="39"/>
      <c r="BO310" s="39"/>
      <c r="BV310" s="39"/>
      <c r="CC310" s="39"/>
      <c r="CJ310" s="186"/>
      <c r="CK310" s="186"/>
      <c r="CL310" s="186"/>
      <c r="CM310" s="186"/>
    </row>
    <row r="311" spans="2:91" x14ac:dyDescent="0.25">
      <c r="D311" s="39"/>
      <c r="J311" s="39"/>
      <c r="P311" s="39"/>
      <c r="V311" s="39"/>
      <c r="AC311" s="39"/>
      <c r="AI311" s="39"/>
      <c r="AO311" s="39"/>
      <c r="AU311" s="39"/>
      <c r="BA311" s="39"/>
      <c r="BH311" s="39"/>
      <c r="BO311" s="39"/>
      <c r="BV311" s="39"/>
      <c r="CC311" s="39"/>
      <c r="CJ311" s="186"/>
      <c r="CK311" s="186"/>
      <c r="CL311" s="186"/>
      <c r="CM311" s="186"/>
    </row>
    <row r="312" spans="2:91" x14ac:dyDescent="0.25">
      <c r="D312" s="39"/>
      <c r="J312" s="39"/>
      <c r="P312" s="39"/>
      <c r="V312" s="39"/>
      <c r="AC312" s="39"/>
      <c r="AI312" s="39"/>
      <c r="AO312" s="39"/>
      <c r="AU312" s="39"/>
      <c r="BA312" s="39"/>
      <c r="BH312" s="39"/>
      <c r="BO312" s="39"/>
      <c r="BV312" s="39"/>
      <c r="CC312" s="39"/>
      <c r="CJ312" s="186"/>
      <c r="CK312" s="186"/>
      <c r="CL312" s="186"/>
      <c r="CM312" s="186"/>
    </row>
    <row r="313" spans="2:91" x14ac:dyDescent="0.25">
      <c r="D313" s="39"/>
      <c r="J313" s="39"/>
      <c r="P313" s="39"/>
      <c r="V313" s="39"/>
      <c r="AC313" s="39"/>
      <c r="AI313" s="39"/>
      <c r="AO313" s="39"/>
      <c r="AU313" s="39"/>
      <c r="BA313" s="39"/>
      <c r="BH313" s="39"/>
      <c r="BO313" s="39"/>
      <c r="BV313" s="39"/>
      <c r="CC313" s="39"/>
      <c r="CJ313" s="186"/>
      <c r="CK313" s="186"/>
      <c r="CL313" s="186"/>
      <c r="CM313" s="186"/>
    </row>
    <row r="314" spans="2:91" x14ac:dyDescent="0.25">
      <c r="D314" s="39"/>
      <c r="J314" s="39"/>
      <c r="P314" s="39"/>
      <c r="V314" s="39"/>
      <c r="AC314" s="39"/>
      <c r="AI314" s="39"/>
      <c r="AO314" s="39"/>
      <c r="AU314" s="39"/>
      <c r="BA314" s="39"/>
      <c r="BH314" s="39"/>
      <c r="BO314" s="39"/>
      <c r="BV314" s="39"/>
      <c r="CC314" s="39"/>
      <c r="CJ314" s="186"/>
      <c r="CK314" s="186"/>
      <c r="CL314" s="186"/>
      <c r="CM314" s="186"/>
    </row>
    <row r="315" spans="2:91" x14ac:dyDescent="0.25">
      <c r="D315" s="39"/>
      <c r="J315" s="39"/>
      <c r="P315" s="39"/>
      <c r="V315" s="39"/>
      <c r="AC315" s="39"/>
      <c r="AI315" s="39"/>
      <c r="AO315" s="39"/>
      <c r="AU315" s="39"/>
      <c r="BA315" s="39"/>
      <c r="BH315" s="39"/>
      <c r="BO315" s="39"/>
      <c r="BV315" s="39"/>
      <c r="CC315" s="39"/>
      <c r="CJ315" s="186"/>
      <c r="CK315" s="186"/>
      <c r="CL315" s="186"/>
      <c r="CM315" s="186"/>
    </row>
    <row r="316" spans="2:91" x14ac:dyDescent="0.25">
      <c r="D316" s="39"/>
      <c r="J316" s="39"/>
      <c r="P316" s="39"/>
      <c r="V316" s="39"/>
      <c r="AC316" s="39"/>
      <c r="AI316" s="39"/>
      <c r="AO316" s="39"/>
      <c r="AU316" s="39"/>
      <c r="BA316" s="39"/>
      <c r="BH316" s="39"/>
      <c r="BO316" s="39"/>
      <c r="BV316" s="39"/>
      <c r="CC316" s="39"/>
      <c r="CJ316" s="186"/>
      <c r="CK316" s="186"/>
      <c r="CL316" s="186"/>
      <c r="CM316" s="186"/>
    </row>
    <row r="317" spans="2:91" x14ac:dyDescent="0.25">
      <c r="D317" s="39"/>
      <c r="J317" s="39"/>
      <c r="P317" s="39"/>
      <c r="V317" s="39"/>
      <c r="AC317" s="39"/>
      <c r="AI317" s="39"/>
      <c r="AO317" s="39"/>
      <c r="AU317" s="39"/>
      <c r="BA317" s="39"/>
      <c r="BH317" s="39"/>
      <c r="BO317" s="39"/>
      <c r="BV317" s="39"/>
      <c r="CC317" s="39"/>
      <c r="CJ317" s="186"/>
      <c r="CK317" s="186"/>
      <c r="CL317" s="186"/>
      <c r="CM317" s="186"/>
    </row>
    <row r="318" spans="2:91" x14ac:dyDescent="0.25">
      <c r="D318" s="39"/>
      <c r="J318" s="39"/>
      <c r="P318" s="39"/>
      <c r="V318" s="39"/>
      <c r="AC318" s="39"/>
      <c r="AI318" s="39"/>
      <c r="AO318" s="39"/>
      <c r="AU318" s="39"/>
      <c r="BA318" s="39"/>
      <c r="BH318" s="39"/>
      <c r="BO318" s="39"/>
      <c r="BV318" s="39"/>
      <c r="CC318" s="39"/>
      <c r="CJ318" s="186"/>
      <c r="CK318" s="186"/>
      <c r="CL318" s="186"/>
      <c r="CM318" s="186"/>
    </row>
    <row r="319" spans="2:91" x14ac:dyDescent="0.25">
      <c r="D319" s="39"/>
      <c r="J319" s="39"/>
      <c r="P319" s="39"/>
      <c r="V319" s="39"/>
      <c r="AC319" s="39"/>
      <c r="AI319" s="39"/>
      <c r="AO319" s="39"/>
      <c r="AU319" s="39"/>
      <c r="BA319" s="39"/>
      <c r="BH319" s="39"/>
      <c r="BO319" s="39"/>
      <c r="BV319" s="39"/>
      <c r="CC319" s="39"/>
      <c r="CJ319" s="186"/>
      <c r="CK319" s="186"/>
      <c r="CL319" s="186"/>
      <c r="CM319" s="186"/>
    </row>
    <row r="320" spans="2:91" x14ac:dyDescent="0.25">
      <c r="D320" s="39"/>
      <c r="J320" s="39"/>
      <c r="P320" s="39"/>
      <c r="V320" s="39"/>
      <c r="AC320" s="39"/>
      <c r="AI320" s="39"/>
      <c r="AO320" s="39"/>
      <c r="AU320" s="39"/>
      <c r="BA320" s="39"/>
      <c r="BH320" s="39"/>
      <c r="BO320" s="39"/>
      <c r="BV320" s="39"/>
      <c r="CC320" s="39"/>
      <c r="CJ320" s="186"/>
      <c r="CK320" s="186"/>
      <c r="CL320" s="186"/>
      <c r="CM320" s="186"/>
    </row>
    <row r="321" spans="1:89" s="361" customFormat="1" x14ac:dyDescent="0.25">
      <c r="A321" s="186"/>
      <c r="B321" s="43"/>
      <c r="C321" s="186"/>
      <c r="D321" s="39"/>
      <c r="E321" s="186"/>
      <c r="F321" s="186"/>
      <c r="G321" s="186"/>
      <c r="H321" s="186"/>
      <c r="I321" s="186"/>
      <c r="J321" s="39"/>
      <c r="K321" s="186"/>
      <c r="L321" s="186"/>
      <c r="M321" s="186"/>
      <c r="N321" s="186"/>
      <c r="O321" s="186"/>
      <c r="P321" s="39"/>
      <c r="Q321" s="186"/>
      <c r="R321" s="186"/>
      <c r="S321" s="186"/>
      <c r="T321" s="186"/>
      <c r="U321" s="186"/>
      <c r="V321" s="39"/>
      <c r="W321" s="186"/>
      <c r="X321" s="186"/>
      <c r="Y321" s="186"/>
      <c r="Z321" s="186"/>
      <c r="AA321" s="186"/>
      <c r="AB321" s="186"/>
      <c r="AC321" s="39"/>
      <c r="AD321" s="186"/>
      <c r="AE321" s="186"/>
      <c r="AF321" s="186"/>
      <c r="AG321" s="186"/>
      <c r="AH321" s="186"/>
      <c r="AI321" s="39"/>
      <c r="AJ321" s="186"/>
      <c r="AK321" s="186"/>
      <c r="AL321" s="186"/>
      <c r="AM321" s="186"/>
      <c r="AN321" s="186"/>
      <c r="AO321" s="39"/>
      <c r="AP321" s="186"/>
      <c r="AQ321" s="186"/>
      <c r="AR321" s="186"/>
      <c r="AS321" s="186"/>
      <c r="AT321" s="186"/>
      <c r="AU321" s="39"/>
      <c r="AV321" s="186"/>
      <c r="AW321" s="186"/>
      <c r="AX321" s="186"/>
      <c r="AY321" s="186"/>
      <c r="AZ321" s="186"/>
      <c r="BA321" s="39"/>
      <c r="BB321" s="186"/>
      <c r="BC321" s="186"/>
      <c r="BD321" s="186"/>
      <c r="BE321" s="186"/>
      <c r="BF321" s="186"/>
      <c r="BG321" s="186"/>
      <c r="BH321" s="39"/>
      <c r="BI321" s="186"/>
      <c r="BJ321" s="186"/>
      <c r="BK321" s="186"/>
      <c r="BL321" s="186"/>
      <c r="BM321" s="186"/>
      <c r="BN321" s="186"/>
      <c r="BO321" s="39"/>
      <c r="BP321" s="186"/>
      <c r="BQ321" s="186"/>
      <c r="BR321" s="186"/>
      <c r="BS321" s="186"/>
      <c r="BT321" s="186"/>
      <c r="BU321" s="186"/>
      <c r="BV321" s="39"/>
      <c r="BW321" s="186"/>
      <c r="BX321" s="186"/>
      <c r="BY321" s="186"/>
      <c r="BZ321" s="186"/>
      <c r="CA321" s="186"/>
      <c r="CB321" s="186"/>
      <c r="CC321" s="39"/>
      <c r="CD321" s="186"/>
      <c r="CE321" s="186"/>
      <c r="CF321" s="186"/>
      <c r="CG321" s="186"/>
      <c r="CH321" s="186"/>
      <c r="CI321" s="186"/>
    </row>
    <row r="322" spans="1:89" s="361" customFormat="1" x14ac:dyDescent="0.25">
      <c r="A322" s="186"/>
      <c r="B322" s="43"/>
      <c r="C322" s="186"/>
      <c r="D322" s="39"/>
      <c r="E322" s="186"/>
      <c r="F322" s="186"/>
      <c r="G322" s="186"/>
      <c r="H322" s="186"/>
      <c r="I322" s="186"/>
      <c r="J322" s="39"/>
      <c r="K322" s="186"/>
      <c r="L322" s="186"/>
      <c r="M322" s="186"/>
      <c r="N322" s="186"/>
      <c r="O322" s="186"/>
      <c r="P322" s="39"/>
      <c r="Q322" s="186"/>
      <c r="R322" s="186"/>
      <c r="S322" s="186"/>
      <c r="T322" s="186"/>
      <c r="U322" s="186"/>
      <c r="V322" s="39"/>
      <c r="W322" s="186"/>
      <c r="X322" s="186"/>
      <c r="Y322" s="186"/>
      <c r="Z322" s="186"/>
      <c r="AA322" s="186"/>
      <c r="AB322" s="186"/>
      <c r="AC322" s="39"/>
      <c r="AD322" s="186"/>
      <c r="AE322" s="186"/>
      <c r="AF322" s="186"/>
      <c r="AG322" s="186"/>
      <c r="AH322" s="186"/>
      <c r="AI322" s="39"/>
      <c r="AJ322" s="186"/>
      <c r="AK322" s="186"/>
      <c r="AL322" s="186"/>
      <c r="AM322" s="186"/>
      <c r="AN322" s="186"/>
      <c r="AO322" s="39"/>
      <c r="AP322" s="186"/>
      <c r="AQ322" s="186"/>
      <c r="AR322" s="186"/>
      <c r="AS322" s="186"/>
      <c r="AT322" s="186"/>
      <c r="AU322" s="39"/>
      <c r="AV322" s="186"/>
      <c r="AW322" s="186"/>
      <c r="AX322" s="186"/>
      <c r="AY322" s="186"/>
      <c r="AZ322" s="186"/>
      <c r="BA322" s="39"/>
      <c r="BB322" s="186"/>
      <c r="BC322" s="186"/>
      <c r="BD322" s="186"/>
      <c r="BE322" s="186"/>
      <c r="BF322" s="186"/>
      <c r="BG322" s="186"/>
      <c r="BH322" s="39"/>
      <c r="BI322" s="186"/>
      <c r="BJ322" s="186"/>
      <c r="BK322" s="186"/>
      <c r="BL322" s="186"/>
      <c r="BM322" s="186"/>
      <c r="BN322" s="186"/>
      <c r="BO322" s="39"/>
      <c r="BP322" s="186"/>
      <c r="BQ322" s="186"/>
      <c r="BR322" s="186"/>
      <c r="BS322" s="186"/>
      <c r="BT322" s="186"/>
      <c r="BU322" s="186"/>
      <c r="BV322" s="39"/>
      <c r="BW322" s="186"/>
      <c r="BX322" s="186"/>
      <c r="BY322" s="186"/>
      <c r="BZ322" s="186"/>
      <c r="CA322" s="186"/>
      <c r="CB322" s="186"/>
      <c r="CC322" s="39"/>
      <c r="CD322" s="186"/>
      <c r="CE322" s="186"/>
      <c r="CF322" s="186"/>
      <c r="CG322" s="186"/>
      <c r="CH322" s="186"/>
      <c r="CI322" s="186"/>
    </row>
    <row r="323" spans="1:89" s="361" customFormat="1" x14ac:dyDescent="0.25">
      <c r="A323" s="186"/>
      <c r="B323" s="43"/>
      <c r="C323" s="186"/>
      <c r="D323" s="39"/>
      <c r="E323" s="186"/>
      <c r="F323" s="186"/>
      <c r="G323" s="186"/>
      <c r="H323" s="186"/>
      <c r="I323" s="186"/>
      <c r="J323" s="39"/>
      <c r="K323" s="186"/>
      <c r="L323" s="186"/>
      <c r="M323" s="186"/>
      <c r="N323" s="186"/>
      <c r="O323" s="186"/>
      <c r="P323" s="39"/>
      <c r="Q323" s="186"/>
      <c r="R323" s="186"/>
      <c r="S323" s="186"/>
      <c r="T323" s="186"/>
      <c r="U323" s="186"/>
      <c r="V323" s="39"/>
      <c r="W323" s="186"/>
      <c r="X323" s="186"/>
      <c r="Y323" s="186"/>
      <c r="Z323" s="186"/>
      <c r="AA323" s="186"/>
      <c r="AB323" s="186"/>
      <c r="AC323" s="39"/>
      <c r="AD323" s="186"/>
      <c r="AE323" s="186"/>
      <c r="AF323" s="186"/>
      <c r="AG323" s="186"/>
      <c r="AH323" s="186"/>
      <c r="AI323" s="39"/>
      <c r="AJ323" s="186"/>
      <c r="AK323" s="186"/>
      <c r="AL323" s="186"/>
      <c r="AM323" s="186"/>
      <c r="AN323" s="186"/>
      <c r="AO323" s="39"/>
      <c r="AP323" s="186"/>
      <c r="AQ323" s="186"/>
      <c r="AR323" s="186"/>
      <c r="AS323" s="186"/>
      <c r="AT323" s="186"/>
      <c r="AU323" s="39"/>
      <c r="AV323" s="186"/>
      <c r="AW323" s="186"/>
      <c r="AX323" s="186"/>
      <c r="AY323" s="186"/>
      <c r="AZ323" s="186"/>
      <c r="BA323" s="39"/>
      <c r="BB323" s="186"/>
      <c r="BC323" s="186"/>
      <c r="BD323" s="186"/>
      <c r="BE323" s="186"/>
      <c r="BF323" s="186"/>
      <c r="BG323" s="186"/>
      <c r="BH323" s="39"/>
      <c r="BI323" s="186"/>
      <c r="BJ323" s="186"/>
      <c r="BK323" s="186"/>
      <c r="BL323" s="186"/>
      <c r="BM323" s="186"/>
      <c r="BN323" s="186"/>
      <c r="BO323" s="39"/>
      <c r="BP323" s="186"/>
      <c r="BQ323" s="186"/>
      <c r="BR323" s="186"/>
      <c r="BS323" s="186"/>
      <c r="BT323" s="186"/>
      <c r="BU323" s="186"/>
      <c r="BV323" s="39"/>
      <c r="BW323" s="186"/>
      <c r="BX323" s="186"/>
      <c r="BY323" s="186"/>
      <c r="BZ323" s="186"/>
      <c r="CA323" s="186"/>
      <c r="CB323" s="186"/>
      <c r="CC323" s="39"/>
      <c r="CD323" s="186"/>
      <c r="CE323" s="186"/>
      <c r="CF323" s="186"/>
      <c r="CG323" s="186"/>
      <c r="CH323" s="186"/>
      <c r="CI323" s="186"/>
    </row>
    <row r="324" spans="1:89" s="361" customFormat="1" x14ac:dyDescent="0.25">
      <c r="A324" s="186"/>
      <c r="B324" s="43"/>
      <c r="C324" s="186"/>
      <c r="D324" s="39"/>
      <c r="E324" s="186"/>
      <c r="F324" s="186"/>
      <c r="G324" s="186"/>
      <c r="H324" s="186"/>
      <c r="I324" s="186"/>
      <c r="J324" s="39"/>
      <c r="K324" s="186"/>
      <c r="L324" s="186"/>
      <c r="M324" s="186"/>
      <c r="N324" s="186"/>
      <c r="O324" s="186"/>
      <c r="P324" s="39"/>
      <c r="Q324" s="186"/>
      <c r="R324" s="186"/>
      <c r="S324" s="186"/>
      <c r="T324" s="186"/>
      <c r="U324" s="186"/>
      <c r="V324" s="39"/>
      <c r="W324" s="186"/>
      <c r="X324" s="186"/>
      <c r="Y324" s="186"/>
      <c r="Z324" s="186"/>
      <c r="AA324" s="186"/>
      <c r="AB324" s="186"/>
      <c r="AC324" s="39"/>
      <c r="AD324" s="186"/>
      <c r="AE324" s="186"/>
      <c r="AF324" s="186"/>
      <c r="AG324" s="186"/>
      <c r="AH324" s="186"/>
      <c r="AI324" s="39"/>
      <c r="AJ324" s="186"/>
      <c r="AK324" s="186"/>
      <c r="AL324" s="186"/>
      <c r="AM324" s="186"/>
      <c r="AN324" s="186"/>
      <c r="AO324" s="39"/>
      <c r="AP324" s="186"/>
      <c r="AQ324" s="186"/>
      <c r="AR324" s="186"/>
      <c r="AS324" s="186"/>
      <c r="AT324" s="186"/>
      <c r="AU324" s="39"/>
      <c r="AV324" s="186"/>
      <c r="AW324" s="186"/>
      <c r="AX324" s="186"/>
      <c r="AY324" s="186"/>
      <c r="AZ324" s="186"/>
      <c r="BA324" s="39"/>
      <c r="BB324" s="186"/>
      <c r="BC324" s="186"/>
      <c r="BD324" s="186"/>
      <c r="BE324" s="186"/>
      <c r="BF324" s="186"/>
      <c r="BG324" s="186"/>
      <c r="BH324" s="39"/>
      <c r="BI324" s="186"/>
      <c r="BJ324" s="186"/>
      <c r="BK324" s="186"/>
      <c r="BL324" s="186"/>
      <c r="BM324" s="186"/>
      <c r="BN324" s="186"/>
      <c r="BO324" s="39"/>
      <c r="BP324" s="186"/>
      <c r="BQ324" s="186"/>
      <c r="BR324" s="186"/>
      <c r="BS324" s="186"/>
      <c r="BT324" s="186"/>
      <c r="BU324" s="186"/>
      <c r="BV324" s="39"/>
      <c r="BW324" s="186"/>
      <c r="BX324" s="186"/>
      <c r="BY324" s="186"/>
      <c r="BZ324" s="186"/>
      <c r="CA324" s="186"/>
      <c r="CB324" s="186"/>
      <c r="CC324" s="39"/>
      <c r="CD324" s="186"/>
      <c r="CE324" s="186"/>
      <c r="CF324" s="186"/>
      <c r="CG324" s="186"/>
      <c r="CH324" s="186"/>
      <c r="CI324" s="186"/>
    </row>
    <row r="325" spans="1:89" s="361" customFormat="1" x14ac:dyDescent="0.25">
      <c r="A325" s="186"/>
      <c r="B325" s="43"/>
      <c r="C325" s="186"/>
      <c r="D325" s="39"/>
      <c r="E325" s="186"/>
      <c r="F325" s="186"/>
      <c r="G325" s="186"/>
      <c r="H325" s="186"/>
      <c r="I325" s="186"/>
      <c r="J325" s="39"/>
      <c r="K325" s="186"/>
      <c r="L325" s="186"/>
      <c r="M325" s="186"/>
      <c r="N325" s="186"/>
      <c r="O325" s="186"/>
      <c r="P325" s="39"/>
      <c r="Q325" s="186"/>
      <c r="R325" s="186"/>
      <c r="S325" s="186"/>
      <c r="T325" s="186"/>
      <c r="U325" s="186"/>
      <c r="V325" s="39"/>
      <c r="W325" s="186"/>
      <c r="X325" s="186"/>
      <c r="Y325" s="186"/>
      <c r="Z325" s="186"/>
      <c r="AA325" s="186"/>
      <c r="AB325" s="186"/>
      <c r="AC325" s="39"/>
      <c r="AD325" s="186"/>
      <c r="AE325" s="186"/>
      <c r="AF325" s="186"/>
      <c r="AG325" s="186"/>
      <c r="AH325" s="186"/>
      <c r="AI325" s="39"/>
      <c r="AJ325" s="186"/>
      <c r="AK325" s="186"/>
      <c r="AL325" s="186"/>
      <c r="AM325" s="186"/>
      <c r="AN325" s="186"/>
      <c r="AO325" s="39"/>
      <c r="AP325" s="186"/>
      <c r="AQ325" s="186"/>
      <c r="AR325" s="186"/>
      <c r="AS325" s="186"/>
      <c r="AT325" s="186"/>
      <c r="AU325" s="39"/>
      <c r="AV325" s="186"/>
      <c r="AW325" s="186"/>
      <c r="AX325" s="186"/>
      <c r="AY325" s="186"/>
      <c r="AZ325" s="186"/>
      <c r="BA325" s="39"/>
      <c r="BB325" s="186"/>
      <c r="BC325" s="186"/>
      <c r="BD325" s="186"/>
      <c r="BE325" s="186"/>
      <c r="BF325" s="186"/>
      <c r="BG325" s="186"/>
      <c r="BH325" s="39"/>
      <c r="BI325" s="186"/>
      <c r="BJ325" s="186"/>
      <c r="BK325" s="186"/>
      <c r="BL325" s="186"/>
      <c r="BM325" s="186"/>
      <c r="BN325" s="186"/>
      <c r="BO325" s="39"/>
      <c r="BP325" s="186"/>
      <c r="BQ325" s="186"/>
      <c r="BR325" s="186"/>
      <c r="BS325" s="186"/>
      <c r="BT325" s="186"/>
      <c r="BU325" s="186"/>
      <c r="BV325" s="39"/>
      <c r="BW325" s="186"/>
      <c r="BX325" s="186"/>
      <c r="BY325" s="186"/>
      <c r="BZ325" s="186"/>
      <c r="CA325" s="186"/>
      <c r="CB325" s="186"/>
      <c r="CC325" s="39"/>
      <c r="CD325" s="186"/>
      <c r="CE325" s="186"/>
      <c r="CF325" s="186"/>
      <c r="CG325" s="186"/>
      <c r="CH325" s="186"/>
      <c r="CI325" s="186"/>
    </row>
    <row r="326" spans="1:89" s="361" customFormat="1" x14ac:dyDescent="0.25">
      <c r="A326" s="186"/>
      <c r="B326" s="43"/>
      <c r="C326" s="186"/>
      <c r="D326" s="39"/>
      <c r="E326" s="186"/>
      <c r="F326" s="186"/>
      <c r="G326" s="186"/>
      <c r="H326" s="186"/>
      <c r="I326" s="186"/>
      <c r="J326" s="39"/>
      <c r="K326" s="186"/>
      <c r="L326" s="186"/>
      <c r="M326" s="186"/>
      <c r="N326" s="186"/>
      <c r="O326" s="186"/>
      <c r="P326" s="39"/>
      <c r="Q326" s="186"/>
      <c r="R326" s="186"/>
      <c r="S326" s="186"/>
      <c r="T326" s="186"/>
      <c r="U326" s="186"/>
      <c r="V326" s="39"/>
      <c r="W326" s="186"/>
      <c r="X326" s="186"/>
      <c r="Y326" s="186"/>
      <c r="Z326" s="186"/>
      <c r="AA326" s="186"/>
      <c r="AB326" s="186"/>
      <c r="AC326" s="39"/>
      <c r="AD326" s="186"/>
      <c r="AE326" s="186"/>
      <c r="AF326" s="186"/>
      <c r="AG326" s="186"/>
      <c r="AH326" s="186"/>
      <c r="AI326" s="39"/>
      <c r="AJ326" s="186"/>
      <c r="AK326" s="186"/>
      <c r="AL326" s="186"/>
      <c r="AM326" s="186"/>
      <c r="AN326" s="186"/>
      <c r="AO326" s="39"/>
      <c r="AP326" s="186"/>
      <c r="AQ326" s="186"/>
      <c r="AR326" s="186"/>
      <c r="AS326" s="186"/>
      <c r="AT326" s="186"/>
      <c r="AU326" s="39"/>
      <c r="AV326" s="186"/>
      <c r="AW326" s="186"/>
      <c r="AX326" s="186"/>
      <c r="AY326" s="186"/>
      <c r="AZ326" s="186"/>
      <c r="BA326" s="39"/>
      <c r="BB326" s="186"/>
      <c r="BC326" s="186"/>
      <c r="BD326" s="186"/>
      <c r="BE326" s="186"/>
      <c r="BF326" s="186"/>
      <c r="BG326" s="186"/>
      <c r="BH326" s="39"/>
      <c r="BI326" s="186"/>
      <c r="BJ326" s="186"/>
      <c r="BK326" s="186"/>
      <c r="BL326" s="186"/>
      <c r="BM326" s="186"/>
      <c r="BN326" s="186"/>
      <c r="BO326" s="39"/>
      <c r="BP326" s="186"/>
      <c r="BQ326" s="186"/>
      <c r="BR326" s="186"/>
      <c r="BS326" s="186"/>
      <c r="BT326" s="186"/>
      <c r="BU326" s="186"/>
      <c r="BV326" s="39"/>
      <c r="BW326" s="186"/>
      <c r="BX326" s="186"/>
      <c r="BY326" s="186"/>
      <c r="BZ326" s="186"/>
      <c r="CA326" s="186"/>
      <c r="CB326" s="186"/>
      <c r="CC326" s="39"/>
      <c r="CD326" s="186"/>
      <c r="CE326" s="186"/>
      <c r="CF326" s="186"/>
      <c r="CG326" s="186"/>
      <c r="CH326" s="186"/>
      <c r="CI326" s="186"/>
    </row>
    <row r="327" spans="1:89" s="361" customFormat="1" x14ac:dyDescent="0.25">
      <c r="A327" s="186"/>
      <c r="B327" s="43"/>
      <c r="C327" s="186"/>
      <c r="D327" s="39"/>
      <c r="E327" s="186"/>
      <c r="F327" s="186"/>
      <c r="G327" s="186"/>
      <c r="H327" s="186"/>
      <c r="I327" s="186"/>
      <c r="J327" s="39"/>
      <c r="K327" s="186"/>
      <c r="L327" s="186"/>
      <c r="M327" s="186"/>
      <c r="N327" s="186"/>
      <c r="O327" s="186"/>
      <c r="P327" s="39"/>
      <c r="Q327" s="186"/>
      <c r="R327" s="186"/>
      <c r="S327" s="186"/>
      <c r="T327" s="186"/>
      <c r="U327" s="186"/>
      <c r="V327" s="39"/>
      <c r="W327" s="186"/>
      <c r="X327" s="186"/>
      <c r="Y327" s="186"/>
      <c r="Z327" s="186"/>
      <c r="AA327" s="186"/>
      <c r="AB327" s="186"/>
      <c r="AC327" s="39"/>
      <c r="AD327" s="186"/>
      <c r="AE327" s="186"/>
      <c r="AF327" s="186"/>
      <c r="AG327" s="186"/>
      <c r="AH327" s="186"/>
      <c r="AI327" s="39"/>
      <c r="AJ327" s="186"/>
      <c r="AK327" s="186"/>
      <c r="AL327" s="186"/>
      <c r="AM327" s="186"/>
      <c r="AN327" s="186"/>
      <c r="AO327" s="39"/>
      <c r="AP327" s="186"/>
      <c r="AQ327" s="186"/>
      <c r="AR327" s="186"/>
      <c r="AS327" s="186"/>
      <c r="AT327" s="186"/>
      <c r="AU327" s="39"/>
      <c r="AV327" s="186"/>
      <c r="AW327" s="186"/>
      <c r="AX327" s="186"/>
      <c r="AY327" s="186"/>
      <c r="AZ327" s="186"/>
      <c r="BA327" s="39"/>
      <c r="BB327" s="186"/>
      <c r="BC327" s="186"/>
      <c r="BD327" s="186"/>
      <c r="BE327" s="186"/>
      <c r="BF327" s="186"/>
      <c r="BG327" s="186"/>
      <c r="BH327" s="39"/>
      <c r="BI327" s="186"/>
      <c r="BJ327" s="186"/>
      <c r="BK327" s="186"/>
      <c r="BL327" s="186"/>
      <c r="BM327" s="186"/>
      <c r="BN327" s="186"/>
      <c r="BO327" s="39"/>
      <c r="BP327" s="186"/>
      <c r="BQ327" s="186"/>
      <c r="BR327" s="186"/>
      <c r="BS327" s="186"/>
      <c r="BT327" s="186"/>
      <c r="BU327" s="186"/>
      <c r="BV327" s="39"/>
      <c r="BW327" s="186"/>
      <c r="BX327" s="186"/>
      <c r="BY327" s="186"/>
      <c r="BZ327" s="186"/>
      <c r="CA327" s="186"/>
      <c r="CB327" s="186"/>
      <c r="CC327" s="39"/>
      <c r="CD327" s="186"/>
      <c r="CE327" s="186"/>
      <c r="CF327" s="186"/>
      <c r="CG327" s="186"/>
      <c r="CH327" s="186"/>
      <c r="CI327" s="186"/>
    </row>
    <row r="328" spans="1:89" s="361" customFormat="1" x14ac:dyDescent="0.25">
      <c r="A328" s="186"/>
      <c r="B328" s="43"/>
      <c r="C328" s="186"/>
      <c r="D328" s="39"/>
      <c r="E328" s="186"/>
      <c r="F328" s="186"/>
      <c r="G328" s="186"/>
      <c r="H328" s="186"/>
      <c r="I328" s="186"/>
      <c r="J328" s="39"/>
      <c r="K328" s="186"/>
      <c r="L328" s="186"/>
      <c r="M328" s="186"/>
      <c r="N328" s="186"/>
      <c r="O328" s="186"/>
      <c r="P328" s="39"/>
      <c r="Q328" s="186"/>
      <c r="R328" s="186"/>
      <c r="S328" s="186"/>
      <c r="T328" s="186"/>
      <c r="U328" s="186"/>
      <c r="V328" s="39"/>
      <c r="W328" s="186"/>
      <c r="X328" s="186"/>
      <c r="Y328" s="186"/>
      <c r="Z328" s="186"/>
      <c r="AA328" s="186"/>
      <c r="AB328" s="186"/>
      <c r="AC328" s="39"/>
      <c r="AD328" s="186"/>
      <c r="AE328" s="186"/>
      <c r="AF328" s="186"/>
      <c r="AG328" s="186"/>
      <c r="AH328" s="186"/>
      <c r="AI328" s="39"/>
      <c r="AJ328" s="186"/>
      <c r="AK328" s="186"/>
      <c r="AL328" s="186"/>
      <c r="AM328" s="186"/>
      <c r="AN328" s="186"/>
      <c r="AO328" s="39"/>
      <c r="AP328" s="186"/>
      <c r="AQ328" s="186"/>
      <c r="AR328" s="186"/>
      <c r="AS328" s="186"/>
      <c r="AT328" s="186"/>
      <c r="AU328" s="39"/>
      <c r="AV328" s="186"/>
      <c r="AW328" s="186"/>
      <c r="AX328" s="186"/>
      <c r="AY328" s="186"/>
      <c r="AZ328" s="186"/>
      <c r="BA328" s="39"/>
      <c r="BB328" s="186"/>
      <c r="BC328" s="186"/>
      <c r="BD328" s="186"/>
      <c r="BE328" s="186"/>
      <c r="BF328" s="186"/>
      <c r="BG328" s="186"/>
      <c r="BH328" s="39"/>
      <c r="BI328" s="186"/>
      <c r="BJ328" s="186"/>
      <c r="BK328" s="186"/>
      <c r="BL328" s="186"/>
      <c r="BM328" s="186"/>
      <c r="BN328" s="186"/>
      <c r="BO328" s="39"/>
      <c r="BP328" s="186"/>
      <c r="BQ328" s="186"/>
      <c r="BR328" s="186"/>
      <c r="BS328" s="186"/>
      <c r="BT328" s="186"/>
      <c r="BU328" s="186"/>
      <c r="BV328" s="39"/>
      <c r="BW328" s="186"/>
      <c r="BX328" s="186"/>
      <c r="BY328" s="186"/>
      <c r="BZ328" s="186"/>
      <c r="CA328" s="186"/>
      <c r="CB328" s="186"/>
      <c r="CC328" s="39"/>
      <c r="CD328" s="186"/>
      <c r="CE328" s="186"/>
      <c r="CF328" s="186"/>
      <c r="CG328" s="186"/>
      <c r="CH328" s="186"/>
      <c r="CI328" s="186"/>
    </row>
    <row r="329" spans="1:89" s="361" customFormat="1" x14ac:dyDescent="0.25">
      <c r="A329" s="186"/>
      <c r="B329" s="43"/>
      <c r="C329" s="186"/>
      <c r="D329" s="39"/>
      <c r="E329" s="186"/>
      <c r="F329" s="186"/>
      <c r="G329" s="186"/>
      <c r="H329" s="186"/>
      <c r="I329" s="186"/>
      <c r="J329" s="39"/>
      <c r="K329" s="186"/>
      <c r="L329" s="186"/>
      <c r="M329" s="186"/>
      <c r="N329" s="186"/>
      <c r="O329" s="186"/>
      <c r="P329" s="39"/>
      <c r="Q329" s="186"/>
      <c r="R329" s="186"/>
      <c r="S329" s="186"/>
      <c r="T329" s="186"/>
      <c r="U329" s="186"/>
      <c r="V329" s="39"/>
      <c r="W329" s="186"/>
      <c r="X329" s="186"/>
      <c r="Y329" s="186"/>
      <c r="Z329" s="186"/>
      <c r="AA329" s="186"/>
      <c r="AB329" s="186"/>
      <c r="AC329" s="39"/>
      <c r="AD329" s="186"/>
      <c r="AE329" s="186"/>
      <c r="AF329" s="186"/>
      <c r="AG329" s="186"/>
      <c r="AH329" s="186"/>
      <c r="AI329" s="39"/>
      <c r="AJ329" s="186"/>
      <c r="AK329" s="186"/>
      <c r="AL329" s="186"/>
      <c r="AM329" s="186"/>
      <c r="AN329" s="186"/>
      <c r="AO329" s="39"/>
      <c r="AP329" s="186"/>
      <c r="AQ329" s="186"/>
      <c r="AR329" s="186"/>
      <c r="AS329" s="186"/>
      <c r="AT329" s="186"/>
      <c r="AU329" s="39"/>
      <c r="AV329" s="186"/>
      <c r="AW329" s="186"/>
      <c r="AX329" s="186"/>
      <c r="AY329" s="186"/>
      <c r="AZ329" s="186"/>
      <c r="BA329" s="39"/>
      <c r="BB329" s="186"/>
      <c r="BC329" s="186"/>
      <c r="BD329" s="186"/>
      <c r="BE329" s="186"/>
      <c r="BF329" s="186"/>
      <c r="BG329" s="186"/>
      <c r="BH329" s="39"/>
      <c r="BI329" s="186"/>
      <c r="BJ329" s="186"/>
      <c r="BK329" s="186"/>
      <c r="BL329" s="186"/>
      <c r="BM329" s="186"/>
      <c r="BN329" s="186"/>
      <c r="BO329" s="39"/>
      <c r="BP329" s="186"/>
      <c r="BQ329" s="186"/>
      <c r="BR329" s="186"/>
      <c r="BS329" s="186"/>
      <c r="BT329" s="186"/>
      <c r="BU329" s="186"/>
      <c r="BV329" s="39"/>
      <c r="BW329" s="186"/>
      <c r="BX329" s="186"/>
      <c r="BY329" s="186"/>
      <c r="BZ329" s="186"/>
      <c r="CA329" s="186"/>
      <c r="CB329" s="186"/>
      <c r="CC329" s="39"/>
      <c r="CD329" s="186"/>
      <c r="CE329" s="186"/>
      <c r="CF329" s="186"/>
      <c r="CG329" s="186"/>
      <c r="CH329" s="186"/>
      <c r="CI329" s="186"/>
    </row>
    <row r="330" spans="1:89" s="361" customFormat="1" x14ac:dyDescent="0.25">
      <c r="A330" s="186"/>
      <c r="B330" s="43"/>
      <c r="C330" s="186"/>
      <c r="D330" s="39"/>
      <c r="E330" s="186"/>
      <c r="F330" s="186"/>
      <c r="G330" s="186"/>
      <c r="H330" s="186"/>
      <c r="I330" s="186"/>
      <c r="J330" s="39"/>
      <c r="K330" s="186"/>
      <c r="L330" s="186"/>
      <c r="M330" s="186"/>
      <c r="N330" s="186"/>
      <c r="O330" s="186"/>
      <c r="P330" s="39"/>
      <c r="Q330" s="186"/>
      <c r="R330" s="186"/>
      <c r="S330" s="186"/>
      <c r="T330" s="186"/>
      <c r="U330" s="186"/>
      <c r="V330" s="39"/>
      <c r="W330" s="186"/>
      <c r="X330" s="186"/>
      <c r="Y330" s="186"/>
      <c r="Z330" s="186"/>
      <c r="AA330" s="186"/>
      <c r="AB330" s="186"/>
      <c r="AC330" s="39"/>
      <c r="AD330" s="186"/>
      <c r="AE330" s="186"/>
      <c r="AF330" s="186"/>
      <c r="AG330" s="186"/>
      <c r="AH330" s="186"/>
      <c r="AI330" s="39"/>
      <c r="AJ330" s="186"/>
      <c r="AK330" s="186"/>
      <c r="AL330" s="186"/>
      <c r="AM330" s="186"/>
      <c r="AN330" s="186"/>
      <c r="AO330" s="39"/>
      <c r="AP330" s="186"/>
      <c r="AQ330" s="186"/>
      <c r="AR330" s="186"/>
      <c r="AS330" s="186"/>
      <c r="AT330" s="186"/>
      <c r="AU330" s="39"/>
      <c r="AV330" s="186"/>
      <c r="AW330" s="186"/>
      <c r="AX330" s="186"/>
      <c r="AY330" s="186"/>
      <c r="AZ330" s="186"/>
      <c r="BA330" s="39"/>
      <c r="BB330" s="186"/>
      <c r="BC330" s="186"/>
      <c r="BD330" s="186"/>
      <c r="BE330" s="186"/>
      <c r="BF330" s="186"/>
      <c r="BG330" s="186"/>
      <c r="BH330" s="39"/>
      <c r="BI330" s="186"/>
      <c r="BJ330" s="186"/>
      <c r="BK330" s="186"/>
      <c r="BL330" s="186"/>
      <c r="BM330" s="186"/>
      <c r="BN330" s="186"/>
      <c r="BO330" s="39"/>
      <c r="BP330" s="186"/>
      <c r="BQ330" s="186"/>
      <c r="BR330" s="186"/>
      <c r="BS330" s="186"/>
      <c r="BT330" s="186"/>
      <c r="BU330" s="186"/>
      <c r="BV330" s="39"/>
      <c r="BW330" s="186"/>
      <c r="BX330" s="186"/>
      <c r="BY330" s="186"/>
      <c r="BZ330" s="186"/>
      <c r="CA330" s="186"/>
      <c r="CB330" s="186"/>
      <c r="CC330" s="39"/>
      <c r="CD330" s="186"/>
      <c r="CE330" s="186"/>
      <c r="CF330" s="186"/>
      <c r="CG330" s="186"/>
      <c r="CH330" s="186"/>
      <c r="CI330" s="186"/>
    </row>
    <row r="331" spans="1:89" s="361" customFormat="1" x14ac:dyDescent="0.25">
      <c r="A331" s="186"/>
      <c r="B331" s="43"/>
      <c r="C331" s="186"/>
      <c r="D331" s="39"/>
      <c r="E331" s="186"/>
      <c r="F331" s="186"/>
      <c r="G331" s="186"/>
      <c r="H331" s="186"/>
      <c r="I331" s="186"/>
      <c r="J331" s="39"/>
      <c r="K331" s="186"/>
      <c r="L331" s="186"/>
      <c r="M331" s="186"/>
      <c r="N331" s="186"/>
      <c r="O331" s="186"/>
      <c r="P331" s="39"/>
      <c r="Q331" s="186"/>
      <c r="R331" s="186"/>
      <c r="S331" s="186"/>
      <c r="T331" s="186"/>
      <c r="U331" s="186"/>
      <c r="V331" s="39"/>
      <c r="W331" s="186"/>
      <c r="X331" s="186"/>
      <c r="Y331" s="186"/>
      <c r="Z331" s="186"/>
      <c r="AA331" s="186"/>
      <c r="AB331" s="186"/>
      <c r="AC331" s="39"/>
      <c r="AD331" s="186"/>
      <c r="AE331" s="186"/>
      <c r="AF331" s="186"/>
      <c r="AG331" s="186"/>
      <c r="AH331" s="186"/>
      <c r="AI331" s="39"/>
      <c r="AJ331" s="186"/>
      <c r="AK331" s="186"/>
      <c r="AL331" s="186"/>
      <c r="AM331" s="186"/>
      <c r="AN331" s="186"/>
      <c r="AO331" s="39"/>
      <c r="AP331" s="186"/>
      <c r="AQ331" s="186"/>
      <c r="AR331" s="186"/>
      <c r="AS331" s="186"/>
      <c r="AT331" s="186"/>
      <c r="AU331" s="39"/>
      <c r="AV331" s="186"/>
      <c r="AW331" s="186"/>
      <c r="AX331" s="186"/>
      <c r="AY331" s="186"/>
      <c r="AZ331" s="186"/>
      <c r="BA331" s="39"/>
      <c r="BB331" s="186"/>
      <c r="BC331" s="186"/>
      <c r="BD331" s="186"/>
      <c r="BE331" s="186"/>
      <c r="BF331" s="186"/>
      <c r="BG331" s="186"/>
      <c r="BH331" s="39"/>
      <c r="BI331" s="186"/>
      <c r="BJ331" s="186"/>
      <c r="BK331" s="186"/>
      <c r="BL331" s="186"/>
      <c r="BM331" s="186"/>
      <c r="BN331" s="186"/>
      <c r="BO331" s="39"/>
      <c r="BP331" s="186"/>
      <c r="BQ331" s="186"/>
      <c r="BR331" s="186"/>
      <c r="BS331" s="186"/>
      <c r="BT331" s="186"/>
      <c r="BU331" s="186"/>
      <c r="BV331" s="39"/>
      <c r="BW331" s="186"/>
      <c r="BX331" s="186"/>
      <c r="BY331" s="186"/>
      <c r="BZ331" s="186"/>
      <c r="CA331" s="186"/>
      <c r="CB331" s="186"/>
      <c r="CC331" s="39"/>
      <c r="CD331" s="186"/>
      <c r="CE331" s="186"/>
      <c r="CF331" s="186"/>
      <c r="CG331" s="186"/>
      <c r="CH331" s="186"/>
      <c r="CI331" s="186"/>
    </row>
    <row r="332" spans="1:89" s="361" customFormat="1" x14ac:dyDescent="0.25">
      <c r="A332" s="186"/>
      <c r="B332" s="43"/>
      <c r="C332" s="186"/>
      <c r="D332" s="39"/>
      <c r="E332" s="186"/>
      <c r="F332" s="186"/>
      <c r="G332" s="186"/>
      <c r="H332" s="186"/>
      <c r="I332" s="186"/>
      <c r="J332" s="39"/>
      <c r="K332" s="186"/>
      <c r="L332" s="186"/>
      <c r="M332" s="186"/>
      <c r="N332" s="186"/>
      <c r="O332" s="186"/>
      <c r="P332" s="39"/>
      <c r="Q332" s="186"/>
      <c r="R332" s="186"/>
      <c r="S332" s="186"/>
      <c r="T332" s="186"/>
      <c r="U332" s="186"/>
      <c r="V332" s="39"/>
      <c r="W332" s="186"/>
      <c r="X332" s="186"/>
      <c r="Y332" s="186"/>
      <c r="Z332" s="186"/>
      <c r="AA332" s="186"/>
      <c r="AB332" s="186"/>
      <c r="AC332" s="39"/>
      <c r="AD332" s="186"/>
      <c r="AE332" s="186"/>
      <c r="AF332" s="186"/>
      <c r="AG332" s="186"/>
      <c r="AH332" s="186"/>
      <c r="AI332" s="39"/>
      <c r="AJ332" s="186"/>
      <c r="AK332" s="186"/>
      <c r="AL332" s="186"/>
      <c r="AM332" s="186"/>
      <c r="AN332" s="186"/>
      <c r="AO332" s="39"/>
      <c r="AP332" s="186"/>
      <c r="AQ332" s="186"/>
      <c r="AR332" s="186"/>
      <c r="AS332" s="186"/>
      <c r="AT332" s="186"/>
      <c r="AU332" s="39"/>
      <c r="AV332" s="186"/>
      <c r="AW332" s="186"/>
      <c r="AX332" s="186"/>
      <c r="AY332" s="186"/>
      <c r="AZ332" s="186"/>
      <c r="BA332" s="39"/>
      <c r="BB332" s="186"/>
      <c r="BC332" s="186"/>
      <c r="BD332" s="186"/>
      <c r="BE332" s="186"/>
      <c r="BF332" s="186"/>
      <c r="BG332" s="186"/>
      <c r="BH332" s="39"/>
      <c r="BI332" s="186"/>
      <c r="BJ332" s="186"/>
      <c r="BK332" s="186"/>
      <c r="BL332" s="186"/>
      <c r="BM332" s="186"/>
      <c r="BN332" s="186"/>
      <c r="BO332" s="39"/>
      <c r="BP332" s="186"/>
      <c r="BQ332" s="186"/>
      <c r="BR332" s="186"/>
      <c r="BS332" s="186"/>
      <c r="BT332" s="186"/>
      <c r="BU332" s="186"/>
      <c r="BV332" s="39"/>
      <c r="BW332" s="186"/>
      <c r="BX332" s="186"/>
      <c r="BY332" s="186"/>
      <c r="BZ332" s="186"/>
      <c r="CA332" s="186"/>
      <c r="CB332" s="186"/>
      <c r="CC332" s="39"/>
      <c r="CD332" s="186"/>
      <c r="CE332" s="186"/>
      <c r="CF332" s="186"/>
      <c r="CG332" s="186"/>
      <c r="CH332" s="186"/>
      <c r="CI332" s="186"/>
    </row>
    <row r="333" spans="1:89" s="361" customFormat="1" x14ac:dyDescent="0.25">
      <c r="A333" s="186"/>
      <c r="B333" s="43"/>
      <c r="C333" s="186"/>
      <c r="D333" s="39"/>
      <c r="E333" s="186"/>
      <c r="F333" s="186"/>
      <c r="G333" s="186"/>
      <c r="H333" s="186"/>
      <c r="I333" s="186"/>
      <c r="J333" s="39"/>
      <c r="K333" s="186"/>
      <c r="L333" s="186"/>
      <c r="M333" s="186"/>
      <c r="N333" s="186"/>
      <c r="O333" s="186"/>
      <c r="P333" s="39"/>
      <c r="Q333" s="186"/>
      <c r="R333" s="186"/>
      <c r="S333" s="186"/>
      <c r="T333" s="186"/>
      <c r="U333" s="186"/>
      <c r="V333" s="39"/>
      <c r="W333" s="186"/>
      <c r="X333" s="186"/>
      <c r="Y333" s="186"/>
      <c r="Z333" s="186"/>
      <c r="AA333" s="186"/>
      <c r="AB333" s="186"/>
      <c r="AC333" s="39"/>
      <c r="AD333" s="186"/>
      <c r="AE333" s="186"/>
      <c r="AF333" s="186"/>
      <c r="AG333" s="186"/>
      <c r="AH333" s="186"/>
      <c r="AI333" s="39"/>
      <c r="AJ333" s="186"/>
      <c r="AK333" s="186"/>
      <c r="AL333" s="186"/>
      <c r="AM333" s="186"/>
      <c r="AN333" s="186"/>
      <c r="AO333" s="39"/>
      <c r="AP333" s="186"/>
      <c r="AQ333" s="186"/>
      <c r="AR333" s="186"/>
      <c r="AS333" s="186"/>
      <c r="AT333" s="186"/>
      <c r="AU333" s="39"/>
      <c r="AV333" s="186"/>
      <c r="AW333" s="186"/>
      <c r="AX333" s="186"/>
      <c r="AY333" s="186"/>
      <c r="AZ333" s="186"/>
      <c r="BA333" s="39"/>
      <c r="BB333" s="186"/>
      <c r="BC333" s="186"/>
      <c r="BD333" s="186"/>
      <c r="BE333" s="186"/>
      <c r="BF333" s="186"/>
      <c r="BG333" s="186"/>
      <c r="BH333" s="39"/>
      <c r="BI333" s="186"/>
      <c r="BJ333" s="186"/>
      <c r="BK333" s="186"/>
      <c r="BL333" s="186"/>
      <c r="BM333" s="186"/>
      <c r="BN333" s="186"/>
      <c r="BO333" s="39"/>
      <c r="BP333" s="186"/>
      <c r="BQ333" s="186"/>
      <c r="BR333" s="186"/>
      <c r="BS333" s="186"/>
      <c r="BT333" s="186"/>
      <c r="BU333" s="186"/>
      <c r="BV333" s="39"/>
      <c r="BW333" s="186"/>
      <c r="BX333" s="186"/>
      <c r="BY333" s="186"/>
      <c r="BZ333" s="186"/>
      <c r="CA333" s="186"/>
      <c r="CB333" s="186"/>
      <c r="CC333" s="39"/>
      <c r="CD333" s="186"/>
      <c r="CE333" s="186"/>
      <c r="CF333" s="186"/>
      <c r="CG333" s="186"/>
      <c r="CH333" s="186"/>
      <c r="CI333" s="186"/>
    </row>
    <row r="334" spans="1:89" s="361" customFormat="1" x14ac:dyDescent="0.25">
      <c r="A334" s="186"/>
      <c r="B334" s="43"/>
      <c r="C334" s="186"/>
      <c r="D334" s="39"/>
      <c r="E334" s="186"/>
      <c r="F334" s="186"/>
      <c r="G334" s="186"/>
      <c r="H334" s="186"/>
      <c r="I334" s="186"/>
      <c r="J334" s="39"/>
      <c r="K334" s="186"/>
      <c r="L334" s="186"/>
      <c r="M334" s="186"/>
      <c r="N334" s="186"/>
      <c r="O334" s="186"/>
      <c r="P334" s="39"/>
      <c r="Q334" s="186"/>
      <c r="R334" s="186"/>
      <c r="S334" s="186"/>
      <c r="T334" s="186"/>
      <c r="U334" s="186"/>
      <c r="V334" s="39"/>
      <c r="W334" s="186"/>
      <c r="X334" s="186"/>
      <c r="Y334" s="186"/>
      <c r="Z334" s="186"/>
      <c r="AA334" s="186"/>
      <c r="AB334" s="186"/>
      <c r="AC334" s="39"/>
      <c r="AD334" s="186"/>
      <c r="AE334" s="186"/>
      <c r="AF334" s="186"/>
      <c r="AG334" s="186"/>
      <c r="AH334" s="186"/>
      <c r="AI334" s="39"/>
      <c r="AJ334" s="186"/>
      <c r="AK334" s="186"/>
      <c r="AL334" s="186"/>
      <c r="AM334" s="186"/>
      <c r="AN334" s="186"/>
      <c r="AO334" s="39"/>
      <c r="AP334" s="186"/>
      <c r="AQ334" s="186"/>
      <c r="AR334" s="186"/>
      <c r="AS334" s="186"/>
      <c r="AT334" s="186"/>
      <c r="AU334" s="39"/>
      <c r="AV334" s="186"/>
      <c r="AW334" s="186"/>
      <c r="AX334" s="186"/>
      <c r="AY334" s="186"/>
      <c r="AZ334" s="186"/>
      <c r="BA334" s="39"/>
      <c r="BB334" s="186"/>
      <c r="BC334" s="186"/>
      <c r="BD334" s="186"/>
      <c r="BE334" s="186"/>
      <c r="BF334" s="186"/>
      <c r="BG334" s="186"/>
      <c r="BH334" s="39"/>
      <c r="BI334" s="186"/>
      <c r="BJ334" s="186"/>
      <c r="BK334" s="186"/>
      <c r="BL334" s="186"/>
      <c r="BM334" s="186"/>
      <c r="BN334" s="186"/>
      <c r="BO334" s="39"/>
      <c r="BP334" s="186"/>
      <c r="BQ334" s="186"/>
      <c r="BR334" s="186"/>
      <c r="BS334" s="186"/>
      <c r="BT334" s="186"/>
      <c r="BU334" s="186"/>
      <c r="BV334" s="39"/>
      <c r="BW334" s="186"/>
      <c r="BX334" s="186"/>
      <c r="BY334" s="186"/>
      <c r="BZ334" s="186"/>
      <c r="CA334" s="186"/>
      <c r="CB334" s="186"/>
      <c r="CC334" s="39"/>
      <c r="CD334" s="186"/>
      <c r="CE334" s="186"/>
      <c r="CF334" s="186"/>
      <c r="CG334" s="186"/>
      <c r="CH334" s="186"/>
      <c r="CI334" s="186"/>
    </row>
    <row r="335" spans="1:89" s="361" customFormat="1" x14ac:dyDescent="0.25">
      <c r="A335" s="186"/>
      <c r="B335" s="43"/>
      <c r="C335" s="186"/>
      <c r="D335" s="30"/>
      <c r="E335" s="40"/>
      <c r="F335" s="40"/>
      <c r="G335" s="31"/>
      <c r="H335" s="31"/>
      <c r="I335" s="186"/>
      <c r="J335" s="30"/>
      <c r="K335" s="40"/>
      <c r="L335" s="40"/>
      <c r="M335" s="31"/>
      <c r="N335" s="31"/>
      <c r="O335" s="186"/>
      <c r="P335" s="30"/>
      <c r="Q335" s="40"/>
      <c r="R335" s="40"/>
      <c r="S335" s="31"/>
      <c r="T335" s="31"/>
      <c r="U335" s="186"/>
      <c r="V335" s="30"/>
      <c r="W335" s="40"/>
      <c r="X335" s="40"/>
      <c r="Y335" s="31"/>
      <c r="Z335" s="30"/>
      <c r="AA335" s="31"/>
      <c r="AB335" s="186"/>
      <c r="AC335" s="30"/>
      <c r="AD335" s="40"/>
      <c r="AE335" s="40"/>
      <c r="AF335" s="31"/>
      <c r="AG335" s="31"/>
      <c r="AH335" s="186"/>
      <c r="AI335" s="30"/>
      <c r="AJ335" s="40"/>
      <c r="AK335" s="40"/>
      <c r="AL335" s="31"/>
      <c r="AM335" s="31"/>
      <c r="AN335" s="186"/>
      <c r="AO335" s="30"/>
      <c r="AP335" s="40"/>
      <c r="AQ335" s="40"/>
      <c r="AR335" s="31"/>
      <c r="AS335" s="31"/>
      <c r="AT335" s="186"/>
      <c r="AU335" s="30"/>
      <c r="AV335" s="40"/>
      <c r="AW335" s="40"/>
      <c r="AX335" s="31"/>
      <c r="AY335" s="31"/>
      <c r="AZ335" s="186"/>
      <c r="BA335" s="30"/>
      <c r="BB335" s="40"/>
      <c r="BC335" s="40"/>
      <c r="BD335" s="31"/>
      <c r="BE335" s="31"/>
      <c r="BF335" s="31"/>
      <c r="BG335" s="186"/>
      <c r="BH335" s="30"/>
      <c r="BI335" s="40"/>
      <c r="BJ335" s="40"/>
      <c r="BK335" s="40"/>
      <c r="BL335" s="31"/>
      <c r="BM335" s="31"/>
      <c r="BN335" s="186"/>
      <c r="BO335" s="30"/>
      <c r="BP335" s="40"/>
      <c r="BQ335" s="40"/>
      <c r="BR335" s="40"/>
      <c r="BS335" s="31"/>
      <c r="BT335" s="31"/>
      <c r="BU335" s="186"/>
      <c r="BV335" s="30"/>
      <c r="BW335" s="40"/>
      <c r="BX335" s="40"/>
      <c r="BY335" s="31"/>
      <c r="BZ335" s="31"/>
      <c r="CA335" s="31"/>
      <c r="CB335" s="186"/>
      <c r="CC335" s="30"/>
      <c r="CD335" s="40"/>
      <c r="CE335" s="40"/>
      <c r="CF335" s="31"/>
      <c r="CG335" s="31"/>
      <c r="CH335" s="31"/>
      <c r="CI335" s="31"/>
      <c r="CJ335" s="356"/>
      <c r="CK335" s="356"/>
    </row>
    <row r="336" spans="1:89" s="361" customFormat="1" x14ac:dyDescent="0.25">
      <c r="A336" s="186"/>
      <c r="B336" s="43"/>
      <c r="C336" s="186"/>
      <c r="D336" s="30"/>
      <c r="E336" s="40"/>
      <c r="F336" s="40"/>
      <c r="G336" s="31"/>
      <c r="H336" s="31"/>
      <c r="I336" s="186"/>
      <c r="J336" s="30"/>
      <c r="K336" s="40"/>
      <c r="L336" s="40"/>
      <c r="M336" s="31"/>
      <c r="N336" s="31"/>
      <c r="O336" s="186"/>
      <c r="P336" s="30"/>
      <c r="Q336" s="40"/>
      <c r="R336" s="40"/>
      <c r="S336" s="31"/>
      <c r="T336" s="31"/>
      <c r="U336" s="186"/>
      <c r="V336" s="30"/>
      <c r="W336" s="40"/>
      <c r="X336" s="40"/>
      <c r="Y336" s="31"/>
      <c r="Z336" s="30"/>
      <c r="AA336" s="31"/>
      <c r="AB336" s="186"/>
      <c r="AC336" s="30"/>
      <c r="AD336" s="40"/>
      <c r="AE336" s="40"/>
      <c r="AF336" s="31"/>
      <c r="AG336" s="31"/>
      <c r="AH336" s="186"/>
      <c r="AI336" s="30"/>
      <c r="AJ336" s="40"/>
      <c r="AK336" s="40"/>
      <c r="AL336" s="31"/>
      <c r="AM336" s="31"/>
      <c r="AN336" s="186"/>
      <c r="AO336" s="30"/>
      <c r="AP336" s="40"/>
      <c r="AQ336" s="40"/>
      <c r="AR336" s="31"/>
      <c r="AS336" s="31"/>
      <c r="AT336" s="186"/>
      <c r="AU336" s="30"/>
      <c r="AV336" s="40"/>
      <c r="AW336" s="40"/>
      <c r="AX336" s="31"/>
      <c r="AY336" s="31"/>
      <c r="AZ336" s="186"/>
      <c r="BA336" s="30"/>
      <c r="BB336" s="40"/>
      <c r="BC336" s="40"/>
      <c r="BD336" s="31"/>
      <c r="BE336" s="31"/>
      <c r="BF336" s="31"/>
      <c r="BG336" s="186"/>
      <c r="BH336" s="30"/>
      <c r="BI336" s="40"/>
      <c r="BJ336" s="40"/>
      <c r="BK336" s="40"/>
      <c r="BL336" s="31"/>
      <c r="BM336" s="31"/>
      <c r="BN336" s="186"/>
      <c r="BO336" s="30"/>
      <c r="BP336" s="40"/>
      <c r="BQ336" s="40"/>
      <c r="BR336" s="40"/>
      <c r="BS336" s="31"/>
      <c r="BT336" s="31"/>
      <c r="BU336" s="186"/>
      <c r="BV336" s="30"/>
      <c r="BW336" s="40"/>
      <c r="BX336" s="40"/>
      <c r="BY336" s="31"/>
      <c r="BZ336" s="31"/>
      <c r="CA336" s="31"/>
      <c r="CB336" s="186"/>
      <c r="CC336" s="30"/>
      <c r="CD336" s="40"/>
      <c r="CE336" s="40"/>
      <c r="CF336" s="31"/>
      <c r="CG336" s="31"/>
      <c r="CH336" s="31"/>
      <c r="CI336" s="31"/>
      <c r="CJ336" s="356"/>
      <c r="CK336" s="356"/>
    </row>
    <row r="337" spans="1:89" s="361" customFormat="1" x14ac:dyDescent="0.25">
      <c r="A337" s="186"/>
      <c r="B337" s="43"/>
      <c r="C337" s="186"/>
      <c r="D337" s="30"/>
      <c r="E337" s="40"/>
      <c r="F337" s="40"/>
      <c r="G337" s="31"/>
      <c r="H337" s="31"/>
      <c r="I337" s="186"/>
      <c r="J337" s="30"/>
      <c r="K337" s="40"/>
      <c r="L337" s="40"/>
      <c r="M337" s="31"/>
      <c r="N337" s="31"/>
      <c r="O337" s="186"/>
      <c r="P337" s="30"/>
      <c r="Q337" s="40"/>
      <c r="R337" s="40"/>
      <c r="S337" s="31"/>
      <c r="T337" s="31"/>
      <c r="U337" s="186"/>
      <c r="V337" s="30"/>
      <c r="W337" s="40"/>
      <c r="X337" s="40"/>
      <c r="Y337" s="31"/>
      <c r="Z337" s="30"/>
      <c r="AA337" s="31"/>
      <c r="AB337" s="186"/>
      <c r="AC337" s="30"/>
      <c r="AD337" s="40"/>
      <c r="AE337" s="40"/>
      <c r="AF337" s="31"/>
      <c r="AG337" s="31"/>
      <c r="AH337" s="186"/>
      <c r="AI337" s="30"/>
      <c r="AJ337" s="40"/>
      <c r="AK337" s="40"/>
      <c r="AL337" s="31"/>
      <c r="AM337" s="31"/>
      <c r="AN337" s="186"/>
      <c r="AO337" s="30"/>
      <c r="AP337" s="40"/>
      <c r="AQ337" s="40"/>
      <c r="AR337" s="31"/>
      <c r="AS337" s="31"/>
      <c r="AT337" s="186"/>
      <c r="AU337" s="30"/>
      <c r="AV337" s="40"/>
      <c r="AW337" s="40"/>
      <c r="AX337" s="31"/>
      <c r="AY337" s="31"/>
      <c r="AZ337" s="186"/>
      <c r="BA337" s="30"/>
      <c r="BB337" s="40"/>
      <c r="BC337" s="40"/>
      <c r="BD337" s="31"/>
      <c r="BE337" s="31"/>
      <c r="BF337" s="31"/>
      <c r="BG337" s="186"/>
      <c r="BH337" s="30"/>
      <c r="BI337" s="40"/>
      <c r="BJ337" s="40"/>
      <c r="BK337" s="40"/>
      <c r="BL337" s="31"/>
      <c r="BM337" s="31"/>
      <c r="BN337" s="186"/>
      <c r="BO337" s="30"/>
      <c r="BP337" s="40"/>
      <c r="BQ337" s="40"/>
      <c r="BR337" s="40"/>
      <c r="BS337" s="31"/>
      <c r="BT337" s="31"/>
      <c r="BU337" s="186"/>
      <c r="BV337" s="30"/>
      <c r="BW337" s="40"/>
      <c r="BX337" s="40"/>
      <c r="BY337" s="31"/>
      <c r="BZ337" s="31"/>
      <c r="CA337" s="31"/>
      <c r="CB337" s="186"/>
      <c r="CC337" s="30"/>
      <c r="CD337" s="40"/>
      <c r="CE337" s="40"/>
      <c r="CF337" s="31"/>
      <c r="CG337" s="31"/>
      <c r="CH337" s="31"/>
      <c r="CI337" s="31"/>
      <c r="CJ337" s="356"/>
      <c r="CK337" s="356"/>
    </row>
    <row r="338" spans="1:89" s="361" customFormat="1" x14ac:dyDescent="0.25">
      <c r="A338" s="186"/>
      <c r="B338" s="43"/>
      <c r="C338" s="186"/>
      <c r="D338" s="30"/>
      <c r="E338" s="40"/>
      <c r="F338" s="40"/>
      <c r="G338" s="31"/>
      <c r="H338" s="31"/>
      <c r="I338" s="186"/>
      <c r="J338" s="30"/>
      <c r="K338" s="40"/>
      <c r="L338" s="40"/>
      <c r="M338" s="31"/>
      <c r="N338" s="31"/>
      <c r="O338" s="186"/>
      <c r="P338" s="30"/>
      <c r="Q338" s="40"/>
      <c r="R338" s="40"/>
      <c r="S338" s="31"/>
      <c r="T338" s="31"/>
      <c r="U338" s="186"/>
      <c r="V338" s="30"/>
      <c r="W338" s="40"/>
      <c r="X338" s="40"/>
      <c r="Y338" s="31"/>
      <c r="Z338" s="30"/>
      <c r="AA338" s="31"/>
      <c r="AB338" s="186"/>
      <c r="AC338" s="30"/>
      <c r="AD338" s="40"/>
      <c r="AE338" s="40"/>
      <c r="AF338" s="31"/>
      <c r="AG338" s="31"/>
      <c r="AH338" s="186"/>
      <c r="AI338" s="30"/>
      <c r="AJ338" s="40"/>
      <c r="AK338" s="40"/>
      <c r="AL338" s="31"/>
      <c r="AM338" s="31"/>
      <c r="AN338" s="186"/>
      <c r="AO338" s="30"/>
      <c r="AP338" s="40"/>
      <c r="AQ338" s="40"/>
      <c r="AR338" s="31"/>
      <c r="AS338" s="31"/>
      <c r="AT338" s="186"/>
      <c r="AU338" s="30"/>
      <c r="AV338" s="40"/>
      <c r="AW338" s="40"/>
      <c r="AX338" s="31"/>
      <c r="AY338" s="31"/>
      <c r="AZ338" s="186"/>
      <c r="BA338" s="30"/>
      <c r="BB338" s="40"/>
      <c r="BC338" s="40"/>
      <c r="BD338" s="31"/>
      <c r="BE338" s="31"/>
      <c r="BF338" s="31"/>
      <c r="BG338" s="186"/>
      <c r="BH338" s="30"/>
      <c r="BI338" s="40"/>
      <c r="BJ338" s="40"/>
      <c r="BK338" s="40"/>
      <c r="BL338" s="31"/>
      <c r="BM338" s="31"/>
      <c r="BN338" s="186"/>
      <c r="BO338" s="30"/>
      <c r="BP338" s="40"/>
      <c r="BQ338" s="40"/>
      <c r="BR338" s="40"/>
      <c r="BS338" s="31"/>
      <c r="BT338" s="31"/>
      <c r="BU338" s="186"/>
      <c r="BV338" s="30"/>
      <c r="BW338" s="40"/>
      <c r="BX338" s="40"/>
      <c r="BY338" s="31"/>
      <c r="BZ338" s="31"/>
      <c r="CA338" s="31"/>
      <c r="CB338" s="186"/>
      <c r="CC338" s="30"/>
      <c r="CD338" s="40"/>
      <c r="CE338" s="40"/>
      <c r="CF338" s="31"/>
      <c r="CG338" s="31"/>
      <c r="CH338" s="31"/>
      <c r="CI338" s="31"/>
      <c r="CJ338" s="356"/>
      <c r="CK338" s="356"/>
    </row>
    <row r="339" spans="1:89" s="361" customFormat="1" x14ac:dyDescent="0.25">
      <c r="A339" s="186"/>
      <c r="B339" s="43"/>
      <c r="C339" s="186"/>
      <c r="D339" s="30"/>
      <c r="E339" s="40"/>
      <c r="F339" s="40"/>
      <c r="G339" s="31"/>
      <c r="H339" s="31"/>
      <c r="I339" s="186"/>
      <c r="J339" s="30"/>
      <c r="K339" s="40"/>
      <c r="L339" s="40"/>
      <c r="M339" s="31"/>
      <c r="N339" s="31"/>
      <c r="O339" s="186"/>
      <c r="P339" s="30"/>
      <c r="Q339" s="40"/>
      <c r="R339" s="40"/>
      <c r="S339" s="31"/>
      <c r="T339" s="31"/>
      <c r="U339" s="186"/>
      <c r="V339" s="30"/>
      <c r="W339" s="40"/>
      <c r="X339" s="40"/>
      <c r="Y339" s="31"/>
      <c r="Z339" s="30"/>
      <c r="AA339" s="31"/>
      <c r="AB339" s="186"/>
      <c r="AC339" s="30"/>
      <c r="AD339" s="40"/>
      <c r="AE339" s="40"/>
      <c r="AF339" s="31"/>
      <c r="AG339" s="31"/>
      <c r="AH339" s="186"/>
      <c r="AI339" s="30"/>
      <c r="AJ339" s="40"/>
      <c r="AK339" s="40"/>
      <c r="AL339" s="31"/>
      <c r="AM339" s="31"/>
      <c r="AN339" s="186"/>
      <c r="AO339" s="30"/>
      <c r="AP339" s="40"/>
      <c r="AQ339" s="40"/>
      <c r="AR339" s="31"/>
      <c r="AS339" s="31"/>
      <c r="AT339" s="186"/>
      <c r="AU339" s="30"/>
      <c r="AV339" s="40"/>
      <c r="AW339" s="40"/>
      <c r="AX339" s="31"/>
      <c r="AY339" s="31"/>
      <c r="AZ339" s="186"/>
      <c r="BA339" s="30"/>
      <c r="BB339" s="40"/>
      <c r="BC339" s="40"/>
      <c r="BD339" s="31"/>
      <c r="BE339" s="31"/>
      <c r="BF339" s="31"/>
      <c r="BG339" s="186"/>
      <c r="BH339" s="30"/>
      <c r="BI339" s="40"/>
      <c r="BJ339" s="40"/>
      <c r="BK339" s="40"/>
      <c r="BL339" s="31"/>
      <c r="BM339" s="31"/>
      <c r="BN339" s="186"/>
      <c r="BO339" s="30"/>
      <c r="BP339" s="40"/>
      <c r="BQ339" s="40"/>
      <c r="BR339" s="40"/>
      <c r="BS339" s="31"/>
      <c r="BT339" s="31"/>
      <c r="BU339" s="186"/>
      <c r="BV339" s="30"/>
      <c r="BW339" s="40"/>
      <c r="BX339" s="40"/>
      <c r="BY339" s="31"/>
      <c r="BZ339" s="31"/>
      <c r="CA339" s="31"/>
      <c r="CB339" s="186"/>
      <c r="CC339" s="30"/>
      <c r="CD339" s="40"/>
      <c r="CE339" s="40"/>
      <c r="CF339" s="31"/>
      <c r="CG339" s="31"/>
      <c r="CH339" s="31"/>
      <c r="CI339" s="31"/>
      <c r="CJ339" s="356"/>
      <c r="CK339" s="356"/>
    </row>
    <row r="340" spans="1:89" s="361" customFormat="1" x14ac:dyDescent="0.25">
      <c r="A340" s="186"/>
      <c r="B340" s="43"/>
      <c r="C340" s="186"/>
      <c r="D340" s="30"/>
      <c r="E340" s="40"/>
      <c r="F340" s="40"/>
      <c r="G340" s="31"/>
      <c r="H340" s="31"/>
      <c r="I340" s="186"/>
      <c r="J340" s="30"/>
      <c r="K340" s="40"/>
      <c r="L340" s="40"/>
      <c r="M340" s="31"/>
      <c r="N340" s="31"/>
      <c r="O340" s="186"/>
      <c r="P340" s="30"/>
      <c r="Q340" s="40"/>
      <c r="R340" s="40"/>
      <c r="S340" s="31"/>
      <c r="T340" s="31"/>
      <c r="U340" s="186"/>
      <c r="V340" s="30"/>
      <c r="W340" s="40"/>
      <c r="X340" s="40"/>
      <c r="Y340" s="31"/>
      <c r="Z340" s="30"/>
      <c r="AA340" s="31"/>
      <c r="AB340" s="186"/>
      <c r="AC340" s="30"/>
      <c r="AD340" s="40"/>
      <c r="AE340" s="40"/>
      <c r="AF340" s="31"/>
      <c r="AG340" s="31"/>
      <c r="AH340" s="186"/>
      <c r="AI340" s="30"/>
      <c r="AJ340" s="40"/>
      <c r="AK340" s="40"/>
      <c r="AL340" s="31"/>
      <c r="AM340" s="31"/>
      <c r="AN340" s="186"/>
      <c r="AO340" s="30"/>
      <c r="AP340" s="40"/>
      <c r="AQ340" s="40"/>
      <c r="AR340" s="31"/>
      <c r="AS340" s="31"/>
      <c r="AT340" s="186"/>
      <c r="AU340" s="30"/>
      <c r="AV340" s="40"/>
      <c r="AW340" s="40"/>
      <c r="AX340" s="31"/>
      <c r="AY340" s="31"/>
      <c r="AZ340" s="186"/>
      <c r="BA340" s="30"/>
      <c r="BB340" s="40"/>
      <c r="BC340" s="40"/>
      <c r="BD340" s="31"/>
      <c r="BE340" s="31"/>
      <c r="BF340" s="31"/>
      <c r="BG340" s="186"/>
      <c r="BH340" s="30"/>
      <c r="BI340" s="40"/>
      <c r="BJ340" s="40"/>
      <c r="BK340" s="40"/>
      <c r="BL340" s="31"/>
      <c r="BM340" s="31"/>
      <c r="BN340" s="186"/>
      <c r="BO340" s="30"/>
      <c r="BP340" s="40"/>
      <c r="BQ340" s="40"/>
      <c r="BR340" s="40"/>
      <c r="BS340" s="31"/>
      <c r="BT340" s="31"/>
      <c r="BU340" s="186"/>
      <c r="BV340" s="30"/>
      <c r="BW340" s="40"/>
      <c r="BX340" s="40"/>
      <c r="BY340" s="31"/>
      <c r="BZ340" s="31"/>
      <c r="CA340" s="31"/>
      <c r="CB340" s="186"/>
      <c r="CC340" s="30"/>
      <c r="CD340" s="40"/>
      <c r="CE340" s="40"/>
      <c r="CF340" s="31"/>
      <c r="CG340" s="31"/>
      <c r="CH340" s="31"/>
      <c r="CI340" s="31"/>
      <c r="CJ340" s="356"/>
      <c r="CK340" s="356"/>
    </row>
    <row r="341" spans="1:89" s="361" customFormat="1" x14ac:dyDescent="0.25">
      <c r="A341" s="186"/>
      <c r="B341" s="43"/>
      <c r="C341" s="186"/>
      <c r="D341" s="30"/>
      <c r="E341" s="40"/>
      <c r="F341" s="40"/>
      <c r="G341" s="31"/>
      <c r="H341" s="31"/>
      <c r="I341" s="186"/>
      <c r="J341" s="30"/>
      <c r="K341" s="40"/>
      <c r="L341" s="40"/>
      <c r="M341" s="31"/>
      <c r="N341" s="31"/>
      <c r="O341" s="186"/>
      <c r="P341" s="30"/>
      <c r="Q341" s="40"/>
      <c r="R341" s="40"/>
      <c r="S341" s="31"/>
      <c r="T341" s="31"/>
      <c r="U341" s="186"/>
      <c r="V341" s="30"/>
      <c r="W341" s="40"/>
      <c r="X341" s="40"/>
      <c r="Y341" s="31"/>
      <c r="Z341" s="30"/>
      <c r="AA341" s="31"/>
      <c r="AB341" s="186"/>
      <c r="AC341" s="30"/>
      <c r="AD341" s="40"/>
      <c r="AE341" s="40"/>
      <c r="AF341" s="31"/>
      <c r="AG341" s="31"/>
      <c r="AH341" s="186"/>
      <c r="AI341" s="30"/>
      <c r="AJ341" s="40"/>
      <c r="AK341" s="40"/>
      <c r="AL341" s="31"/>
      <c r="AM341" s="31"/>
      <c r="AN341" s="186"/>
      <c r="AO341" s="30"/>
      <c r="AP341" s="40"/>
      <c r="AQ341" s="40"/>
      <c r="AR341" s="31"/>
      <c r="AS341" s="31"/>
      <c r="AT341" s="186"/>
      <c r="AU341" s="30"/>
      <c r="AV341" s="40"/>
      <c r="AW341" s="40"/>
      <c r="AX341" s="31"/>
      <c r="AY341" s="31"/>
      <c r="AZ341" s="186"/>
      <c r="BA341" s="30"/>
      <c r="BB341" s="40"/>
      <c r="BC341" s="40"/>
      <c r="BD341" s="31"/>
      <c r="BE341" s="31"/>
      <c r="BF341" s="31"/>
      <c r="BG341" s="186"/>
      <c r="BH341" s="30"/>
      <c r="BI341" s="40"/>
      <c r="BJ341" s="40"/>
      <c r="BK341" s="40"/>
      <c r="BL341" s="31"/>
      <c r="BM341" s="31"/>
      <c r="BN341" s="186"/>
      <c r="BO341" s="30"/>
      <c r="BP341" s="40"/>
      <c r="BQ341" s="40"/>
      <c r="BR341" s="40"/>
      <c r="BS341" s="31"/>
      <c r="BT341" s="31"/>
      <c r="BU341" s="186"/>
      <c r="BV341" s="30"/>
      <c r="BW341" s="40"/>
      <c r="BX341" s="40"/>
      <c r="BY341" s="31"/>
      <c r="BZ341" s="31"/>
      <c r="CA341" s="31"/>
      <c r="CB341" s="186"/>
      <c r="CC341" s="30"/>
      <c r="CD341" s="40"/>
      <c r="CE341" s="40"/>
      <c r="CF341" s="31"/>
      <c r="CG341" s="31"/>
      <c r="CH341" s="31"/>
      <c r="CI341" s="31"/>
      <c r="CJ341" s="356"/>
      <c r="CK341" s="356"/>
    </row>
    <row r="342" spans="1:89" s="361" customFormat="1" x14ac:dyDescent="0.25">
      <c r="A342" s="186"/>
      <c r="B342" s="43"/>
      <c r="C342" s="186"/>
      <c r="D342" s="30"/>
      <c r="E342" s="40"/>
      <c r="F342" s="40"/>
      <c r="G342" s="31"/>
      <c r="H342" s="31"/>
      <c r="I342" s="186"/>
      <c r="J342" s="30"/>
      <c r="K342" s="40"/>
      <c r="L342" s="40"/>
      <c r="M342" s="31"/>
      <c r="N342" s="31"/>
      <c r="O342" s="186"/>
      <c r="P342" s="30"/>
      <c r="Q342" s="40"/>
      <c r="R342" s="40"/>
      <c r="S342" s="31"/>
      <c r="T342" s="31"/>
      <c r="U342" s="186"/>
      <c r="V342" s="30"/>
      <c r="W342" s="40"/>
      <c r="X342" s="40"/>
      <c r="Y342" s="31"/>
      <c r="Z342" s="30"/>
      <c r="AA342" s="31"/>
      <c r="AB342" s="186"/>
      <c r="AC342" s="30"/>
      <c r="AD342" s="40"/>
      <c r="AE342" s="40"/>
      <c r="AF342" s="31"/>
      <c r="AG342" s="31"/>
      <c r="AH342" s="186"/>
      <c r="AI342" s="30"/>
      <c r="AJ342" s="40"/>
      <c r="AK342" s="40"/>
      <c r="AL342" s="31"/>
      <c r="AM342" s="31"/>
      <c r="AN342" s="186"/>
      <c r="AO342" s="30"/>
      <c r="AP342" s="40"/>
      <c r="AQ342" s="40"/>
      <c r="AR342" s="31"/>
      <c r="AS342" s="31"/>
      <c r="AT342" s="186"/>
      <c r="AU342" s="30"/>
      <c r="AV342" s="40"/>
      <c r="AW342" s="40"/>
      <c r="AX342" s="31"/>
      <c r="AY342" s="31"/>
      <c r="AZ342" s="186"/>
      <c r="BA342" s="30"/>
      <c r="BB342" s="40"/>
      <c r="BC342" s="40"/>
      <c r="BD342" s="31"/>
      <c r="BE342" s="31"/>
      <c r="BF342" s="31"/>
      <c r="BG342" s="186"/>
      <c r="BH342" s="30"/>
      <c r="BI342" s="40"/>
      <c r="BJ342" s="40"/>
      <c r="BK342" s="40"/>
      <c r="BL342" s="31"/>
      <c r="BM342" s="31"/>
      <c r="BN342" s="186"/>
      <c r="BO342" s="30"/>
      <c r="BP342" s="40"/>
      <c r="BQ342" s="40"/>
      <c r="BR342" s="40"/>
      <c r="BS342" s="31"/>
      <c r="BT342" s="31"/>
      <c r="BU342" s="186"/>
      <c r="BV342" s="30"/>
      <c r="BW342" s="40"/>
      <c r="BX342" s="40"/>
      <c r="BY342" s="31"/>
      <c r="BZ342" s="31"/>
      <c r="CA342" s="31"/>
      <c r="CB342" s="186"/>
      <c r="CC342" s="30"/>
      <c r="CD342" s="40"/>
      <c r="CE342" s="40"/>
      <c r="CF342" s="31"/>
      <c r="CG342" s="31"/>
      <c r="CH342" s="31"/>
      <c r="CI342" s="31"/>
      <c r="CJ342" s="356"/>
      <c r="CK342" s="356"/>
    </row>
    <row r="343" spans="1:89" s="361" customFormat="1" x14ac:dyDescent="0.25">
      <c r="A343" s="186"/>
      <c r="B343" s="43"/>
      <c r="C343" s="186"/>
      <c r="D343" s="30"/>
      <c r="E343" s="40"/>
      <c r="F343" s="40"/>
      <c r="G343" s="31"/>
      <c r="H343" s="31"/>
      <c r="I343" s="186"/>
      <c r="J343" s="30"/>
      <c r="K343" s="40"/>
      <c r="L343" s="40"/>
      <c r="M343" s="31"/>
      <c r="N343" s="31"/>
      <c r="O343" s="186"/>
      <c r="P343" s="30"/>
      <c r="Q343" s="40"/>
      <c r="R343" s="40"/>
      <c r="S343" s="31"/>
      <c r="T343" s="31"/>
      <c r="U343" s="186"/>
      <c r="V343" s="30"/>
      <c r="W343" s="40"/>
      <c r="X343" s="40"/>
      <c r="Y343" s="31"/>
      <c r="Z343" s="30"/>
      <c r="AA343" s="31"/>
      <c r="AB343" s="186"/>
      <c r="AC343" s="30"/>
      <c r="AD343" s="40"/>
      <c r="AE343" s="40"/>
      <c r="AF343" s="31"/>
      <c r="AG343" s="31"/>
      <c r="AH343" s="186"/>
      <c r="AI343" s="30"/>
      <c r="AJ343" s="40"/>
      <c r="AK343" s="40"/>
      <c r="AL343" s="31"/>
      <c r="AM343" s="31"/>
      <c r="AN343" s="186"/>
      <c r="AO343" s="30"/>
      <c r="AP343" s="40"/>
      <c r="AQ343" s="40"/>
      <c r="AR343" s="31"/>
      <c r="AS343" s="31"/>
      <c r="AT343" s="186"/>
      <c r="AU343" s="30"/>
      <c r="AV343" s="40"/>
      <c r="AW343" s="40"/>
      <c r="AX343" s="31"/>
      <c r="AY343" s="31"/>
      <c r="AZ343" s="186"/>
      <c r="BA343" s="30"/>
      <c r="BB343" s="40"/>
      <c r="BC343" s="40"/>
      <c r="BD343" s="31"/>
      <c r="BE343" s="31"/>
      <c r="BF343" s="31"/>
      <c r="BG343" s="186"/>
      <c r="BH343" s="30"/>
      <c r="BI343" s="40"/>
      <c r="BJ343" s="40"/>
      <c r="BK343" s="40"/>
      <c r="BL343" s="31"/>
      <c r="BM343" s="31"/>
      <c r="BN343" s="186"/>
      <c r="BO343" s="30"/>
      <c r="BP343" s="40"/>
      <c r="BQ343" s="40"/>
      <c r="BR343" s="40"/>
      <c r="BS343" s="31"/>
      <c r="BT343" s="31"/>
      <c r="BU343" s="186"/>
      <c r="BV343" s="30"/>
      <c r="BW343" s="40"/>
      <c r="BX343" s="40"/>
      <c r="BY343" s="31"/>
      <c r="BZ343" s="31"/>
      <c r="CA343" s="31"/>
      <c r="CB343" s="186"/>
      <c r="CC343" s="30"/>
      <c r="CD343" s="40"/>
      <c r="CE343" s="40"/>
      <c r="CF343" s="31"/>
      <c r="CG343" s="31"/>
      <c r="CH343" s="31"/>
      <c r="CI343" s="31"/>
      <c r="CJ343" s="356"/>
      <c r="CK343" s="356"/>
    </row>
    <row r="344" spans="1:89" s="361" customFormat="1" x14ac:dyDescent="0.25">
      <c r="A344" s="186"/>
      <c r="B344" s="43"/>
      <c r="C344" s="186"/>
      <c r="D344" s="30"/>
      <c r="E344" s="40"/>
      <c r="F344" s="40"/>
      <c r="G344" s="31"/>
      <c r="H344" s="31"/>
      <c r="I344" s="186"/>
      <c r="J344" s="30"/>
      <c r="K344" s="40"/>
      <c r="L344" s="40"/>
      <c r="M344" s="31"/>
      <c r="N344" s="31"/>
      <c r="O344" s="186"/>
      <c r="P344" s="30"/>
      <c r="Q344" s="40"/>
      <c r="R344" s="40"/>
      <c r="S344" s="31"/>
      <c r="T344" s="31"/>
      <c r="U344" s="186"/>
      <c r="V344" s="30"/>
      <c r="W344" s="40"/>
      <c r="X344" s="40"/>
      <c r="Y344" s="31"/>
      <c r="Z344" s="30"/>
      <c r="AA344" s="31"/>
      <c r="AB344" s="186"/>
      <c r="AC344" s="30"/>
      <c r="AD344" s="40"/>
      <c r="AE344" s="40"/>
      <c r="AF344" s="31"/>
      <c r="AG344" s="31"/>
      <c r="AH344" s="186"/>
      <c r="AI344" s="30"/>
      <c r="AJ344" s="40"/>
      <c r="AK344" s="40"/>
      <c r="AL344" s="31"/>
      <c r="AM344" s="31"/>
      <c r="AN344" s="186"/>
      <c r="AO344" s="30"/>
      <c r="AP344" s="40"/>
      <c r="AQ344" s="40"/>
      <c r="AR344" s="31"/>
      <c r="AS344" s="31"/>
      <c r="AT344" s="186"/>
      <c r="AU344" s="30"/>
      <c r="AV344" s="40"/>
      <c r="AW344" s="40"/>
      <c r="AX344" s="31"/>
      <c r="AY344" s="31"/>
      <c r="AZ344" s="186"/>
      <c r="BA344" s="30"/>
      <c r="BB344" s="40"/>
      <c r="BC344" s="40"/>
      <c r="BD344" s="31"/>
      <c r="BE344" s="31"/>
      <c r="BF344" s="31"/>
      <c r="BG344" s="186"/>
      <c r="BH344" s="30"/>
      <c r="BI344" s="40"/>
      <c r="BJ344" s="40"/>
      <c r="BK344" s="40"/>
      <c r="BL344" s="31"/>
      <c r="BM344" s="31"/>
      <c r="BN344" s="186"/>
      <c r="BO344" s="30"/>
      <c r="BP344" s="40"/>
      <c r="BQ344" s="40"/>
      <c r="BR344" s="40"/>
      <c r="BS344" s="31"/>
      <c r="BT344" s="31"/>
      <c r="BU344" s="186"/>
      <c r="BV344" s="30"/>
      <c r="BW344" s="40"/>
      <c r="BX344" s="40"/>
      <c r="BY344" s="31"/>
      <c r="BZ344" s="31"/>
      <c r="CA344" s="31"/>
      <c r="CB344" s="186"/>
      <c r="CC344" s="30"/>
      <c r="CD344" s="40"/>
      <c r="CE344" s="40"/>
      <c r="CF344" s="31"/>
      <c r="CG344" s="31"/>
      <c r="CH344" s="31"/>
      <c r="CI344" s="31"/>
      <c r="CJ344" s="356"/>
      <c r="CK344" s="356"/>
    </row>
    <row r="345" spans="1:89" s="361" customFormat="1" x14ac:dyDescent="0.25">
      <c r="A345" s="186"/>
      <c r="B345" s="43"/>
      <c r="C345" s="186"/>
      <c r="D345" s="30"/>
      <c r="E345" s="40"/>
      <c r="F345" s="40"/>
      <c r="G345" s="31"/>
      <c r="H345" s="31"/>
      <c r="I345" s="186"/>
      <c r="J345" s="30"/>
      <c r="K345" s="40"/>
      <c r="L345" s="40"/>
      <c r="M345" s="31"/>
      <c r="N345" s="31"/>
      <c r="O345" s="186"/>
      <c r="P345" s="30"/>
      <c r="Q345" s="40"/>
      <c r="R345" s="40"/>
      <c r="S345" s="31"/>
      <c r="T345" s="31"/>
      <c r="U345" s="186"/>
      <c r="V345" s="30"/>
      <c r="W345" s="40"/>
      <c r="X345" s="40"/>
      <c r="Y345" s="31"/>
      <c r="Z345" s="30"/>
      <c r="AA345" s="31"/>
      <c r="AB345" s="186"/>
      <c r="AC345" s="30"/>
      <c r="AD345" s="40"/>
      <c r="AE345" s="40"/>
      <c r="AF345" s="31"/>
      <c r="AG345" s="31"/>
      <c r="AH345" s="186"/>
      <c r="AI345" s="30"/>
      <c r="AJ345" s="40"/>
      <c r="AK345" s="40"/>
      <c r="AL345" s="31"/>
      <c r="AM345" s="31"/>
      <c r="AN345" s="186"/>
      <c r="AO345" s="30"/>
      <c r="AP345" s="40"/>
      <c r="AQ345" s="40"/>
      <c r="AR345" s="31"/>
      <c r="AS345" s="31"/>
      <c r="AT345" s="186"/>
      <c r="AU345" s="30"/>
      <c r="AV345" s="40"/>
      <c r="AW345" s="40"/>
      <c r="AX345" s="31"/>
      <c r="AY345" s="31"/>
      <c r="AZ345" s="186"/>
      <c r="BA345" s="30"/>
      <c r="BB345" s="40"/>
      <c r="BC345" s="40"/>
      <c r="BD345" s="31"/>
      <c r="BE345" s="31"/>
      <c r="BF345" s="31"/>
      <c r="BG345" s="186"/>
      <c r="BH345" s="30"/>
      <c r="BI345" s="40"/>
      <c r="BJ345" s="40"/>
      <c r="BK345" s="40"/>
      <c r="BL345" s="31"/>
      <c r="BM345" s="31"/>
      <c r="BN345" s="186"/>
      <c r="BO345" s="30"/>
      <c r="BP345" s="40"/>
      <c r="BQ345" s="40"/>
      <c r="BR345" s="40"/>
      <c r="BS345" s="31"/>
      <c r="BT345" s="31"/>
      <c r="BU345" s="186"/>
      <c r="BV345" s="30"/>
      <c r="BW345" s="40"/>
      <c r="BX345" s="40"/>
      <c r="BY345" s="31"/>
      <c r="BZ345" s="31"/>
      <c r="CA345" s="31"/>
      <c r="CB345" s="186"/>
      <c r="CC345" s="30"/>
      <c r="CD345" s="40"/>
      <c r="CE345" s="40"/>
      <c r="CF345" s="31"/>
      <c r="CG345" s="31"/>
      <c r="CH345" s="31"/>
      <c r="CI345" s="31"/>
      <c r="CJ345" s="356"/>
      <c r="CK345" s="356"/>
    </row>
    <row r="346" spans="1:89" s="361" customFormat="1" x14ac:dyDescent="0.25">
      <c r="A346" s="186"/>
      <c r="B346" s="43"/>
      <c r="C346" s="186"/>
      <c r="D346" s="30"/>
      <c r="E346" s="40"/>
      <c r="F346" s="40"/>
      <c r="G346" s="31"/>
      <c r="H346" s="31"/>
      <c r="I346" s="186"/>
      <c r="J346" s="30"/>
      <c r="K346" s="40"/>
      <c r="L346" s="40"/>
      <c r="M346" s="31"/>
      <c r="N346" s="31"/>
      <c r="O346" s="186"/>
      <c r="P346" s="30"/>
      <c r="Q346" s="40"/>
      <c r="R346" s="40"/>
      <c r="S346" s="31"/>
      <c r="T346" s="31"/>
      <c r="U346" s="186"/>
      <c r="V346" s="30"/>
      <c r="W346" s="40"/>
      <c r="X346" s="40"/>
      <c r="Y346" s="31"/>
      <c r="Z346" s="30"/>
      <c r="AA346" s="31"/>
      <c r="AB346" s="186"/>
      <c r="AC346" s="30"/>
      <c r="AD346" s="40"/>
      <c r="AE346" s="40"/>
      <c r="AF346" s="31"/>
      <c r="AG346" s="31"/>
      <c r="AH346" s="186"/>
      <c r="AI346" s="30"/>
      <c r="AJ346" s="40"/>
      <c r="AK346" s="40"/>
      <c r="AL346" s="31"/>
      <c r="AM346" s="31"/>
      <c r="AN346" s="186"/>
      <c r="AO346" s="30"/>
      <c r="AP346" s="40"/>
      <c r="AQ346" s="40"/>
      <c r="AR346" s="31"/>
      <c r="AS346" s="31"/>
      <c r="AT346" s="186"/>
      <c r="AU346" s="30"/>
      <c r="AV346" s="40"/>
      <c r="AW346" s="40"/>
      <c r="AX346" s="31"/>
      <c r="AY346" s="31"/>
      <c r="AZ346" s="186"/>
      <c r="BA346" s="30"/>
      <c r="BB346" s="40"/>
      <c r="BC346" s="40"/>
      <c r="BD346" s="31"/>
      <c r="BE346" s="31"/>
      <c r="BF346" s="31"/>
      <c r="BG346" s="186"/>
      <c r="BH346" s="30"/>
      <c r="BI346" s="40"/>
      <c r="BJ346" s="40"/>
      <c r="BK346" s="40"/>
      <c r="BL346" s="31"/>
      <c r="BM346" s="31"/>
      <c r="BN346" s="186"/>
      <c r="BO346" s="30"/>
      <c r="BP346" s="40"/>
      <c r="BQ346" s="40"/>
      <c r="BR346" s="40"/>
      <c r="BS346" s="31"/>
      <c r="BT346" s="31"/>
      <c r="BU346" s="186"/>
      <c r="BV346" s="30"/>
      <c r="BW346" s="40"/>
      <c r="BX346" s="40"/>
      <c r="BY346" s="31"/>
      <c r="BZ346" s="31"/>
      <c r="CA346" s="31"/>
      <c r="CB346" s="186"/>
      <c r="CC346" s="30"/>
      <c r="CD346" s="40"/>
      <c r="CE346" s="40"/>
      <c r="CF346" s="31"/>
      <c r="CG346" s="31"/>
      <c r="CH346" s="31"/>
      <c r="CI346" s="31"/>
      <c r="CJ346" s="356"/>
      <c r="CK346" s="356"/>
    </row>
    <row r="347" spans="1:89" s="361" customFormat="1" x14ac:dyDescent="0.25">
      <c r="A347" s="186"/>
      <c r="B347" s="43"/>
      <c r="C347" s="186"/>
      <c r="D347" s="30"/>
      <c r="E347" s="40"/>
      <c r="F347" s="40"/>
      <c r="G347" s="31"/>
      <c r="H347" s="31"/>
      <c r="I347" s="186"/>
      <c r="J347" s="30"/>
      <c r="K347" s="40"/>
      <c r="L347" s="40"/>
      <c r="M347" s="31"/>
      <c r="N347" s="31"/>
      <c r="O347" s="186"/>
      <c r="P347" s="30"/>
      <c r="Q347" s="40"/>
      <c r="R347" s="40"/>
      <c r="S347" s="31"/>
      <c r="T347" s="31"/>
      <c r="U347" s="186"/>
      <c r="V347" s="30"/>
      <c r="W347" s="40"/>
      <c r="X347" s="40"/>
      <c r="Y347" s="31"/>
      <c r="Z347" s="30"/>
      <c r="AA347" s="31"/>
      <c r="AB347" s="186"/>
      <c r="AC347" s="30"/>
      <c r="AD347" s="40"/>
      <c r="AE347" s="40"/>
      <c r="AF347" s="31"/>
      <c r="AG347" s="31"/>
      <c r="AH347" s="186"/>
      <c r="AI347" s="30"/>
      <c r="AJ347" s="40"/>
      <c r="AK347" s="40"/>
      <c r="AL347" s="31"/>
      <c r="AM347" s="31"/>
      <c r="AN347" s="186"/>
      <c r="AO347" s="30"/>
      <c r="AP347" s="40"/>
      <c r="AQ347" s="40"/>
      <c r="AR347" s="31"/>
      <c r="AS347" s="31"/>
      <c r="AT347" s="186"/>
      <c r="AU347" s="30"/>
      <c r="AV347" s="40"/>
      <c r="AW347" s="40"/>
      <c r="AX347" s="31"/>
      <c r="AY347" s="31"/>
      <c r="AZ347" s="186"/>
      <c r="BA347" s="30"/>
      <c r="BB347" s="40"/>
      <c r="BC347" s="40"/>
      <c r="BD347" s="31"/>
      <c r="BE347" s="31"/>
      <c r="BF347" s="31"/>
      <c r="BG347" s="186"/>
      <c r="BH347" s="30"/>
      <c r="BI347" s="40"/>
      <c r="BJ347" s="40"/>
      <c r="BK347" s="40"/>
      <c r="BL347" s="31"/>
      <c r="BM347" s="31"/>
      <c r="BN347" s="186"/>
      <c r="BO347" s="30"/>
      <c r="BP347" s="40"/>
      <c r="BQ347" s="40"/>
      <c r="BR347" s="40"/>
      <c r="BS347" s="31"/>
      <c r="BT347" s="31"/>
      <c r="BU347" s="186"/>
      <c r="BV347" s="30"/>
      <c r="BW347" s="40"/>
      <c r="BX347" s="40"/>
      <c r="BY347" s="31"/>
      <c r="BZ347" s="31"/>
      <c r="CA347" s="31"/>
      <c r="CB347" s="186"/>
      <c r="CC347" s="30"/>
      <c r="CD347" s="40"/>
      <c r="CE347" s="40"/>
      <c r="CF347" s="31"/>
      <c r="CG347" s="31"/>
      <c r="CH347" s="31"/>
      <c r="CI347" s="31"/>
      <c r="CJ347" s="356"/>
      <c r="CK347" s="356"/>
    </row>
    <row r="348" spans="1:89" s="361" customFormat="1" x14ac:dyDescent="0.25">
      <c r="A348" s="186"/>
      <c r="B348" s="43"/>
      <c r="C348" s="186"/>
      <c r="D348" s="30"/>
      <c r="E348" s="40"/>
      <c r="F348" s="40"/>
      <c r="G348" s="31"/>
      <c r="H348" s="31"/>
      <c r="I348" s="186"/>
      <c r="J348" s="30"/>
      <c r="K348" s="40"/>
      <c r="L348" s="40"/>
      <c r="M348" s="31"/>
      <c r="N348" s="31"/>
      <c r="O348" s="186"/>
      <c r="P348" s="30"/>
      <c r="Q348" s="40"/>
      <c r="R348" s="40"/>
      <c r="S348" s="31"/>
      <c r="T348" s="31"/>
      <c r="U348" s="186"/>
      <c r="V348" s="30"/>
      <c r="W348" s="40"/>
      <c r="X348" s="40"/>
      <c r="Y348" s="31"/>
      <c r="Z348" s="30"/>
      <c r="AA348" s="31"/>
      <c r="AB348" s="186"/>
      <c r="AC348" s="30"/>
      <c r="AD348" s="40"/>
      <c r="AE348" s="40"/>
      <c r="AF348" s="31"/>
      <c r="AG348" s="31"/>
      <c r="AH348" s="186"/>
      <c r="AI348" s="30"/>
      <c r="AJ348" s="40"/>
      <c r="AK348" s="40"/>
      <c r="AL348" s="31"/>
      <c r="AM348" s="31"/>
      <c r="AN348" s="186"/>
      <c r="AO348" s="30"/>
      <c r="AP348" s="40"/>
      <c r="AQ348" s="40"/>
      <c r="AR348" s="31"/>
      <c r="AS348" s="31"/>
      <c r="AT348" s="186"/>
      <c r="AU348" s="30"/>
      <c r="AV348" s="40"/>
      <c r="AW348" s="40"/>
      <c r="AX348" s="31"/>
      <c r="AY348" s="31"/>
      <c r="AZ348" s="186"/>
      <c r="BA348" s="30"/>
      <c r="BB348" s="40"/>
      <c r="BC348" s="40"/>
      <c r="BD348" s="31"/>
      <c r="BE348" s="31"/>
      <c r="BF348" s="31"/>
      <c r="BG348" s="186"/>
      <c r="BH348" s="30"/>
      <c r="BI348" s="40"/>
      <c r="BJ348" s="40"/>
      <c r="BK348" s="40"/>
      <c r="BL348" s="31"/>
      <c r="BM348" s="31"/>
      <c r="BN348" s="186"/>
      <c r="BO348" s="30"/>
      <c r="BP348" s="40"/>
      <c r="BQ348" s="40"/>
      <c r="BR348" s="40"/>
      <c r="BS348" s="31"/>
      <c r="BT348" s="31"/>
      <c r="BU348" s="186"/>
      <c r="BV348" s="30"/>
      <c r="BW348" s="40"/>
      <c r="BX348" s="40"/>
      <c r="BY348" s="31"/>
      <c r="BZ348" s="31"/>
      <c r="CA348" s="31"/>
      <c r="CB348" s="186"/>
      <c r="CC348" s="30"/>
      <c r="CD348" s="40"/>
      <c r="CE348" s="40"/>
      <c r="CF348" s="31"/>
      <c r="CG348" s="31"/>
      <c r="CH348" s="31"/>
      <c r="CI348" s="31"/>
      <c r="CJ348" s="356"/>
      <c r="CK348" s="356"/>
    </row>
    <row r="349" spans="1:89" s="361" customFormat="1" x14ac:dyDescent="0.25">
      <c r="A349" s="186"/>
      <c r="B349" s="43"/>
      <c r="C349" s="186"/>
      <c r="D349" s="30"/>
      <c r="E349" s="40"/>
      <c r="F349" s="40"/>
      <c r="G349" s="31"/>
      <c r="H349" s="31"/>
      <c r="I349" s="186"/>
      <c r="J349" s="30"/>
      <c r="K349" s="40"/>
      <c r="L349" s="40"/>
      <c r="M349" s="31"/>
      <c r="N349" s="31"/>
      <c r="O349" s="186"/>
      <c r="P349" s="30"/>
      <c r="Q349" s="40"/>
      <c r="R349" s="40"/>
      <c r="S349" s="31"/>
      <c r="T349" s="31"/>
      <c r="U349" s="186"/>
      <c r="V349" s="30"/>
      <c r="W349" s="40"/>
      <c r="X349" s="40"/>
      <c r="Y349" s="31"/>
      <c r="Z349" s="30"/>
      <c r="AA349" s="31"/>
      <c r="AB349" s="186"/>
      <c r="AC349" s="30"/>
      <c r="AD349" s="40"/>
      <c r="AE349" s="40"/>
      <c r="AF349" s="31"/>
      <c r="AG349" s="31"/>
      <c r="AH349" s="186"/>
      <c r="AI349" s="30"/>
      <c r="AJ349" s="40"/>
      <c r="AK349" s="40"/>
      <c r="AL349" s="31"/>
      <c r="AM349" s="31"/>
      <c r="AN349" s="186"/>
      <c r="AO349" s="30"/>
      <c r="AP349" s="40"/>
      <c r="AQ349" s="40"/>
      <c r="AR349" s="31"/>
      <c r="AS349" s="31"/>
      <c r="AT349" s="186"/>
      <c r="AU349" s="30"/>
      <c r="AV349" s="40"/>
      <c r="AW349" s="40"/>
      <c r="AX349" s="31"/>
      <c r="AY349" s="31"/>
      <c r="AZ349" s="186"/>
      <c r="BA349" s="30"/>
      <c r="BB349" s="40"/>
      <c r="BC349" s="40"/>
      <c r="BD349" s="31"/>
      <c r="BE349" s="31"/>
      <c r="BF349" s="31"/>
      <c r="BG349" s="186"/>
      <c r="BH349" s="30"/>
      <c r="BI349" s="40"/>
      <c r="BJ349" s="40"/>
      <c r="BK349" s="40"/>
      <c r="BL349" s="31"/>
      <c r="BM349" s="31"/>
      <c r="BN349" s="186"/>
      <c r="BO349" s="30"/>
      <c r="BP349" s="40"/>
      <c r="BQ349" s="40"/>
      <c r="BR349" s="40"/>
      <c r="BS349" s="31"/>
      <c r="BT349" s="31"/>
      <c r="BU349" s="186"/>
      <c r="BV349" s="30"/>
      <c r="BW349" s="40"/>
      <c r="BX349" s="40"/>
      <c r="BY349" s="31"/>
      <c r="BZ349" s="31"/>
      <c r="CA349" s="31"/>
      <c r="CB349" s="186"/>
      <c r="CC349" s="30"/>
      <c r="CD349" s="40"/>
      <c r="CE349" s="40"/>
      <c r="CF349" s="31"/>
      <c r="CG349" s="31"/>
      <c r="CH349" s="31"/>
      <c r="CI349" s="31"/>
      <c r="CJ349" s="356"/>
      <c r="CK349" s="356"/>
    </row>
    <row r="350" spans="1:89" s="361" customFormat="1" x14ac:dyDescent="0.25">
      <c r="A350" s="186"/>
      <c r="B350" s="43"/>
      <c r="C350" s="186"/>
      <c r="D350" s="30"/>
      <c r="E350" s="40"/>
      <c r="F350" s="40"/>
      <c r="G350" s="31"/>
      <c r="H350" s="31"/>
      <c r="I350" s="186"/>
      <c r="J350" s="30"/>
      <c r="K350" s="40"/>
      <c r="L350" s="40"/>
      <c r="M350" s="31"/>
      <c r="N350" s="31"/>
      <c r="O350" s="186"/>
      <c r="P350" s="30"/>
      <c r="Q350" s="40"/>
      <c r="R350" s="40"/>
      <c r="S350" s="31"/>
      <c r="T350" s="31"/>
      <c r="U350" s="186"/>
      <c r="V350" s="30"/>
      <c r="W350" s="40"/>
      <c r="X350" s="40"/>
      <c r="Y350" s="31"/>
      <c r="Z350" s="30"/>
      <c r="AA350" s="31"/>
      <c r="AB350" s="186"/>
      <c r="AC350" s="30"/>
      <c r="AD350" s="40"/>
      <c r="AE350" s="40"/>
      <c r="AF350" s="31"/>
      <c r="AG350" s="31"/>
      <c r="AH350" s="186"/>
      <c r="AI350" s="30"/>
      <c r="AJ350" s="40"/>
      <c r="AK350" s="40"/>
      <c r="AL350" s="31"/>
      <c r="AM350" s="31"/>
      <c r="AN350" s="186"/>
      <c r="AO350" s="30"/>
      <c r="AP350" s="40"/>
      <c r="AQ350" s="40"/>
      <c r="AR350" s="31"/>
      <c r="AS350" s="31"/>
      <c r="AT350" s="186"/>
      <c r="AU350" s="30"/>
      <c r="AV350" s="40"/>
      <c r="AW350" s="40"/>
      <c r="AX350" s="31"/>
      <c r="AY350" s="31"/>
      <c r="AZ350" s="186"/>
      <c r="BA350" s="30"/>
      <c r="BB350" s="40"/>
      <c r="BC350" s="40"/>
      <c r="BD350" s="31"/>
      <c r="BE350" s="31"/>
      <c r="BF350" s="31"/>
      <c r="BG350" s="186"/>
      <c r="BH350" s="30"/>
      <c r="BI350" s="40"/>
      <c r="BJ350" s="40"/>
      <c r="BK350" s="40"/>
      <c r="BL350" s="31"/>
      <c r="BM350" s="31"/>
      <c r="BN350" s="186"/>
      <c r="BO350" s="30"/>
      <c r="BP350" s="40"/>
      <c r="BQ350" s="40"/>
      <c r="BR350" s="40"/>
      <c r="BS350" s="31"/>
      <c r="BT350" s="31"/>
      <c r="BU350" s="186"/>
      <c r="BV350" s="30"/>
      <c r="BW350" s="40"/>
      <c r="BX350" s="40"/>
      <c r="BY350" s="31"/>
      <c r="BZ350" s="31"/>
      <c r="CA350" s="31"/>
      <c r="CB350" s="186"/>
      <c r="CC350" s="30"/>
      <c r="CD350" s="40"/>
      <c r="CE350" s="40"/>
      <c r="CF350" s="31"/>
      <c r="CG350" s="31"/>
      <c r="CH350" s="31"/>
      <c r="CI350" s="31"/>
      <c r="CJ350" s="356"/>
      <c r="CK350" s="356"/>
    </row>
    <row r="351" spans="1:89" s="361" customFormat="1" x14ac:dyDescent="0.25">
      <c r="A351" s="186"/>
      <c r="B351" s="43"/>
      <c r="C351" s="186"/>
      <c r="D351" s="30"/>
      <c r="E351" s="40"/>
      <c r="F351" s="40"/>
      <c r="G351" s="31"/>
      <c r="H351" s="31"/>
      <c r="I351" s="186"/>
      <c r="J351" s="30"/>
      <c r="K351" s="40"/>
      <c r="L351" s="40"/>
      <c r="M351" s="31"/>
      <c r="N351" s="31"/>
      <c r="O351" s="186"/>
      <c r="P351" s="30"/>
      <c r="Q351" s="40"/>
      <c r="R351" s="40"/>
      <c r="S351" s="31"/>
      <c r="T351" s="31"/>
      <c r="U351" s="186"/>
      <c r="V351" s="30"/>
      <c r="W351" s="40"/>
      <c r="X351" s="40"/>
      <c r="Y351" s="31"/>
      <c r="Z351" s="30"/>
      <c r="AA351" s="31"/>
      <c r="AB351" s="186"/>
      <c r="AC351" s="30"/>
      <c r="AD351" s="40"/>
      <c r="AE351" s="40"/>
      <c r="AF351" s="31"/>
      <c r="AG351" s="31"/>
      <c r="AH351" s="186"/>
      <c r="AI351" s="30"/>
      <c r="AJ351" s="40"/>
      <c r="AK351" s="40"/>
      <c r="AL351" s="31"/>
      <c r="AM351" s="31"/>
      <c r="AN351" s="186"/>
      <c r="AO351" s="30"/>
      <c r="AP351" s="40"/>
      <c r="AQ351" s="40"/>
      <c r="AR351" s="31"/>
      <c r="AS351" s="31"/>
      <c r="AT351" s="186"/>
      <c r="AU351" s="30"/>
      <c r="AV351" s="40"/>
      <c r="AW351" s="40"/>
      <c r="AX351" s="31"/>
      <c r="AY351" s="31"/>
      <c r="AZ351" s="186"/>
      <c r="BA351" s="30"/>
      <c r="BB351" s="40"/>
      <c r="BC351" s="40"/>
      <c r="BD351" s="31"/>
      <c r="BE351" s="31"/>
      <c r="BF351" s="31"/>
      <c r="BG351" s="186"/>
      <c r="BH351" s="30"/>
      <c r="BI351" s="40"/>
      <c r="BJ351" s="40"/>
      <c r="BK351" s="40"/>
      <c r="BL351" s="31"/>
      <c r="BM351" s="31"/>
      <c r="BN351" s="186"/>
      <c r="BO351" s="30"/>
      <c r="BP351" s="40"/>
      <c r="BQ351" s="40"/>
      <c r="BR351" s="40"/>
      <c r="BS351" s="31"/>
      <c r="BT351" s="31"/>
      <c r="BU351" s="186"/>
      <c r="BV351" s="30"/>
      <c r="BW351" s="40"/>
      <c r="BX351" s="40"/>
      <c r="BY351" s="31"/>
      <c r="BZ351" s="31"/>
      <c r="CA351" s="31"/>
      <c r="CB351" s="186"/>
      <c r="CC351" s="30"/>
      <c r="CD351" s="40"/>
      <c r="CE351" s="40"/>
      <c r="CF351" s="31"/>
      <c r="CG351" s="31"/>
      <c r="CH351" s="31"/>
      <c r="CI351" s="31"/>
      <c r="CJ351" s="356"/>
      <c r="CK351" s="356"/>
    </row>
    <row r="352" spans="1:89" s="361" customFormat="1" x14ac:dyDescent="0.25">
      <c r="A352" s="186"/>
      <c r="B352" s="43"/>
      <c r="C352" s="186"/>
      <c r="D352" s="30"/>
      <c r="E352" s="40"/>
      <c r="F352" s="40"/>
      <c r="G352" s="31"/>
      <c r="H352" s="31"/>
      <c r="I352" s="186"/>
      <c r="J352" s="30"/>
      <c r="K352" s="40"/>
      <c r="L352" s="40"/>
      <c r="M352" s="31"/>
      <c r="N352" s="31"/>
      <c r="O352" s="186"/>
      <c r="P352" s="30"/>
      <c r="Q352" s="40"/>
      <c r="R352" s="40"/>
      <c r="S352" s="31"/>
      <c r="T352" s="31"/>
      <c r="U352" s="186"/>
      <c r="V352" s="30"/>
      <c r="W352" s="40"/>
      <c r="X352" s="40"/>
      <c r="Y352" s="31"/>
      <c r="Z352" s="30"/>
      <c r="AA352" s="31"/>
      <c r="AB352" s="186"/>
      <c r="AC352" s="30"/>
      <c r="AD352" s="40"/>
      <c r="AE352" s="40"/>
      <c r="AF352" s="31"/>
      <c r="AG352" s="31"/>
      <c r="AH352" s="186"/>
      <c r="AI352" s="30"/>
      <c r="AJ352" s="40"/>
      <c r="AK352" s="40"/>
      <c r="AL352" s="31"/>
      <c r="AM352" s="31"/>
      <c r="AN352" s="186"/>
      <c r="AO352" s="30"/>
      <c r="AP352" s="40"/>
      <c r="AQ352" s="40"/>
      <c r="AR352" s="31"/>
      <c r="AS352" s="31"/>
      <c r="AT352" s="186"/>
      <c r="AU352" s="30"/>
      <c r="AV352" s="40"/>
      <c r="AW352" s="40"/>
      <c r="AX352" s="31"/>
      <c r="AY352" s="31"/>
      <c r="AZ352" s="186"/>
      <c r="BA352" s="30"/>
      <c r="BB352" s="40"/>
      <c r="BC352" s="40"/>
      <c r="BD352" s="31"/>
      <c r="BE352" s="31"/>
      <c r="BF352" s="31"/>
      <c r="BG352" s="186"/>
      <c r="BH352" s="30"/>
      <c r="BI352" s="40"/>
      <c r="BJ352" s="40"/>
      <c r="BK352" s="40"/>
      <c r="BL352" s="31"/>
      <c r="BM352" s="31"/>
      <c r="BN352" s="186"/>
      <c r="BO352" s="30"/>
      <c r="BP352" s="40"/>
      <c r="BQ352" s="40"/>
      <c r="BR352" s="40"/>
      <c r="BS352" s="31"/>
      <c r="BT352" s="31"/>
      <c r="BU352" s="186"/>
      <c r="BV352" s="30"/>
      <c r="BW352" s="40"/>
      <c r="BX352" s="40"/>
      <c r="BY352" s="31"/>
      <c r="BZ352" s="31"/>
      <c r="CA352" s="31"/>
      <c r="CB352" s="186"/>
      <c r="CC352" s="30"/>
      <c r="CD352" s="40"/>
      <c r="CE352" s="40"/>
      <c r="CF352" s="31"/>
      <c r="CG352" s="31"/>
      <c r="CH352" s="31"/>
      <c r="CI352" s="31"/>
      <c r="CJ352" s="356"/>
      <c r="CK352" s="356"/>
    </row>
    <row r="353" spans="1:89" s="361" customFormat="1" x14ac:dyDescent="0.25">
      <c r="A353" s="186"/>
      <c r="B353" s="43"/>
      <c r="C353" s="186"/>
      <c r="D353" s="30"/>
      <c r="E353" s="40"/>
      <c r="F353" s="40"/>
      <c r="G353" s="31"/>
      <c r="H353" s="31"/>
      <c r="I353" s="186"/>
      <c r="J353" s="30"/>
      <c r="K353" s="40"/>
      <c r="L353" s="40"/>
      <c r="M353" s="31"/>
      <c r="N353" s="31"/>
      <c r="O353" s="186"/>
      <c r="P353" s="30"/>
      <c r="Q353" s="40"/>
      <c r="R353" s="40"/>
      <c r="S353" s="31"/>
      <c r="T353" s="31"/>
      <c r="U353" s="186"/>
      <c r="V353" s="30"/>
      <c r="W353" s="40"/>
      <c r="X353" s="40"/>
      <c r="Y353" s="31"/>
      <c r="Z353" s="30"/>
      <c r="AA353" s="31"/>
      <c r="AB353" s="186"/>
      <c r="AC353" s="30"/>
      <c r="AD353" s="40"/>
      <c r="AE353" s="40"/>
      <c r="AF353" s="31"/>
      <c r="AG353" s="31"/>
      <c r="AH353" s="186"/>
      <c r="AI353" s="30"/>
      <c r="AJ353" s="40"/>
      <c r="AK353" s="40"/>
      <c r="AL353" s="31"/>
      <c r="AM353" s="31"/>
      <c r="AN353" s="186"/>
      <c r="AO353" s="30"/>
      <c r="AP353" s="40"/>
      <c r="AQ353" s="40"/>
      <c r="AR353" s="31"/>
      <c r="AS353" s="31"/>
      <c r="AT353" s="186"/>
      <c r="AU353" s="30"/>
      <c r="AV353" s="40"/>
      <c r="AW353" s="40"/>
      <c r="AX353" s="31"/>
      <c r="AY353" s="31"/>
      <c r="AZ353" s="186"/>
      <c r="BA353" s="30"/>
      <c r="BB353" s="40"/>
      <c r="BC353" s="40"/>
      <c r="BD353" s="31"/>
      <c r="BE353" s="31"/>
      <c r="BF353" s="31"/>
      <c r="BG353" s="186"/>
      <c r="BH353" s="30"/>
      <c r="BI353" s="40"/>
      <c r="BJ353" s="40"/>
      <c r="BK353" s="40"/>
      <c r="BL353" s="31"/>
      <c r="BM353" s="31"/>
      <c r="BN353" s="186"/>
      <c r="BO353" s="30"/>
      <c r="BP353" s="40"/>
      <c r="BQ353" s="40"/>
      <c r="BR353" s="40"/>
      <c r="BS353" s="31"/>
      <c r="BT353" s="31"/>
      <c r="BU353" s="186"/>
      <c r="BV353" s="30"/>
      <c r="BW353" s="40"/>
      <c r="BX353" s="40"/>
      <c r="BY353" s="31"/>
      <c r="BZ353" s="31"/>
      <c r="CA353" s="31"/>
      <c r="CB353" s="186"/>
      <c r="CC353" s="30"/>
      <c r="CD353" s="40"/>
      <c r="CE353" s="40"/>
      <c r="CF353" s="31"/>
      <c r="CG353" s="31"/>
      <c r="CH353" s="31"/>
      <c r="CI353" s="31"/>
      <c r="CJ353" s="356"/>
      <c r="CK353" s="356"/>
    </row>
    <row r="354" spans="1:89" s="361" customFormat="1" x14ac:dyDescent="0.25">
      <c r="A354" s="186"/>
      <c r="B354" s="43"/>
      <c r="C354" s="186"/>
      <c r="D354" s="30"/>
      <c r="E354" s="40"/>
      <c r="F354" s="40"/>
      <c r="G354" s="31"/>
      <c r="H354" s="31"/>
      <c r="I354" s="186"/>
      <c r="J354" s="30"/>
      <c r="K354" s="40"/>
      <c r="L354" s="40"/>
      <c r="M354" s="31"/>
      <c r="N354" s="31"/>
      <c r="O354" s="186"/>
      <c r="P354" s="30"/>
      <c r="Q354" s="40"/>
      <c r="R354" s="40"/>
      <c r="S354" s="31"/>
      <c r="T354" s="31"/>
      <c r="U354" s="186"/>
      <c r="V354" s="30"/>
      <c r="W354" s="40"/>
      <c r="X354" s="40"/>
      <c r="Y354" s="31"/>
      <c r="Z354" s="30"/>
      <c r="AA354" s="31"/>
      <c r="AB354" s="186"/>
      <c r="AC354" s="30"/>
      <c r="AD354" s="40"/>
      <c r="AE354" s="40"/>
      <c r="AF354" s="31"/>
      <c r="AG354" s="31"/>
      <c r="AH354" s="186"/>
      <c r="AI354" s="30"/>
      <c r="AJ354" s="40"/>
      <c r="AK354" s="40"/>
      <c r="AL354" s="31"/>
      <c r="AM354" s="31"/>
      <c r="AN354" s="186"/>
      <c r="AO354" s="30"/>
      <c r="AP354" s="40"/>
      <c r="AQ354" s="40"/>
      <c r="AR354" s="31"/>
      <c r="AS354" s="31"/>
      <c r="AT354" s="186"/>
      <c r="AU354" s="30"/>
      <c r="AV354" s="40"/>
      <c r="AW354" s="40"/>
      <c r="AX354" s="31"/>
      <c r="AY354" s="31"/>
      <c r="AZ354" s="186"/>
      <c r="BA354" s="30"/>
      <c r="BB354" s="40"/>
      <c r="BC354" s="40"/>
      <c r="BD354" s="31"/>
      <c r="BE354" s="31"/>
      <c r="BF354" s="31"/>
      <c r="BG354" s="186"/>
      <c r="BH354" s="30"/>
      <c r="BI354" s="40"/>
      <c r="BJ354" s="40"/>
      <c r="BK354" s="40"/>
      <c r="BL354" s="31"/>
      <c r="BM354" s="31"/>
      <c r="BN354" s="186"/>
      <c r="BO354" s="30"/>
      <c r="BP354" s="40"/>
      <c r="BQ354" s="40"/>
      <c r="BR354" s="40"/>
      <c r="BS354" s="31"/>
      <c r="BT354" s="31"/>
      <c r="BU354" s="186"/>
      <c r="BV354" s="30"/>
      <c r="BW354" s="40"/>
      <c r="BX354" s="40"/>
      <c r="BY354" s="31"/>
      <c r="BZ354" s="31"/>
      <c r="CA354" s="31"/>
      <c r="CB354" s="186"/>
      <c r="CC354" s="30"/>
      <c r="CD354" s="40"/>
      <c r="CE354" s="40"/>
      <c r="CF354" s="31"/>
      <c r="CG354" s="31"/>
      <c r="CH354" s="31"/>
      <c r="CI354" s="31"/>
      <c r="CJ354" s="356"/>
      <c r="CK354" s="356"/>
    </row>
    <row r="355" spans="1:89" s="361" customFormat="1" x14ac:dyDescent="0.25">
      <c r="A355" s="186"/>
      <c r="B355" s="43"/>
      <c r="C355" s="186"/>
      <c r="D355" s="30"/>
      <c r="E355" s="40"/>
      <c r="F355" s="40"/>
      <c r="G355" s="31"/>
      <c r="H355" s="31"/>
      <c r="I355" s="186"/>
      <c r="J355" s="30"/>
      <c r="K355" s="40"/>
      <c r="L355" s="40"/>
      <c r="M355" s="31"/>
      <c r="N355" s="31"/>
      <c r="O355" s="186"/>
      <c r="P355" s="30"/>
      <c r="Q355" s="40"/>
      <c r="R355" s="40"/>
      <c r="S355" s="31"/>
      <c r="T355" s="31"/>
      <c r="U355" s="186"/>
      <c r="V355" s="30"/>
      <c r="W355" s="40"/>
      <c r="X355" s="40"/>
      <c r="Y355" s="31"/>
      <c r="Z355" s="30"/>
      <c r="AA355" s="31"/>
      <c r="AB355" s="186"/>
      <c r="AC355" s="30"/>
      <c r="AD355" s="40"/>
      <c r="AE355" s="40"/>
      <c r="AF355" s="31"/>
      <c r="AG355" s="31"/>
      <c r="AH355" s="186"/>
      <c r="AI355" s="30"/>
      <c r="AJ355" s="40"/>
      <c r="AK355" s="40"/>
      <c r="AL355" s="31"/>
      <c r="AM355" s="31"/>
      <c r="AN355" s="186"/>
      <c r="AO355" s="30"/>
      <c r="AP355" s="40"/>
      <c r="AQ355" s="40"/>
      <c r="AR355" s="31"/>
      <c r="AS355" s="31"/>
      <c r="AT355" s="186"/>
      <c r="AU355" s="30"/>
      <c r="AV355" s="40"/>
      <c r="AW355" s="40"/>
      <c r="AX355" s="31"/>
      <c r="AY355" s="31"/>
      <c r="AZ355" s="186"/>
      <c r="BA355" s="30"/>
      <c r="BB355" s="40"/>
      <c r="BC355" s="40"/>
      <c r="BD355" s="31"/>
      <c r="BE355" s="31"/>
      <c r="BF355" s="31"/>
      <c r="BG355" s="186"/>
      <c r="BH355" s="30"/>
      <c r="BI355" s="40"/>
      <c r="BJ355" s="40"/>
      <c r="BK355" s="40"/>
      <c r="BL355" s="31"/>
      <c r="BM355" s="31"/>
      <c r="BN355" s="186"/>
      <c r="BO355" s="30"/>
      <c r="BP355" s="40"/>
      <c r="BQ355" s="40"/>
      <c r="BR355" s="40"/>
      <c r="BS355" s="31"/>
      <c r="BT355" s="31"/>
      <c r="BU355" s="186"/>
      <c r="BV355" s="30"/>
      <c r="BW355" s="40"/>
      <c r="BX355" s="40"/>
      <c r="BY355" s="31"/>
      <c r="BZ355" s="31"/>
      <c r="CA355" s="31"/>
      <c r="CB355" s="186"/>
      <c r="CC355" s="30"/>
      <c r="CD355" s="40"/>
      <c r="CE355" s="40"/>
      <c r="CF355" s="31"/>
      <c r="CG355" s="31"/>
      <c r="CH355" s="31"/>
      <c r="CI355" s="31"/>
      <c r="CJ355" s="356"/>
      <c r="CK355" s="356"/>
    </row>
    <row r="356" spans="1:89" s="361" customFormat="1" x14ac:dyDescent="0.25">
      <c r="A356" s="186"/>
      <c r="B356" s="43"/>
      <c r="C356" s="186"/>
      <c r="D356" s="30"/>
      <c r="E356" s="40"/>
      <c r="F356" s="40"/>
      <c r="G356" s="31"/>
      <c r="H356" s="31"/>
      <c r="I356" s="186"/>
      <c r="J356" s="30"/>
      <c r="K356" s="40"/>
      <c r="L356" s="40"/>
      <c r="M356" s="31"/>
      <c r="N356" s="31"/>
      <c r="O356" s="186"/>
      <c r="P356" s="30"/>
      <c r="Q356" s="40"/>
      <c r="R356" s="40"/>
      <c r="S356" s="31"/>
      <c r="T356" s="31"/>
      <c r="U356" s="186"/>
      <c r="V356" s="30"/>
      <c r="W356" s="40"/>
      <c r="X356" s="40"/>
      <c r="Y356" s="31"/>
      <c r="Z356" s="30"/>
      <c r="AA356" s="31"/>
      <c r="AB356" s="186"/>
      <c r="AC356" s="30"/>
      <c r="AD356" s="40"/>
      <c r="AE356" s="40"/>
      <c r="AF356" s="31"/>
      <c r="AG356" s="31"/>
      <c r="AH356" s="186"/>
      <c r="AI356" s="30"/>
      <c r="AJ356" s="40"/>
      <c r="AK356" s="40"/>
      <c r="AL356" s="31"/>
      <c r="AM356" s="31"/>
      <c r="AN356" s="186"/>
      <c r="AO356" s="30"/>
      <c r="AP356" s="40"/>
      <c r="AQ356" s="40"/>
      <c r="AR356" s="31"/>
      <c r="AS356" s="31"/>
      <c r="AT356" s="186"/>
      <c r="AU356" s="30"/>
      <c r="AV356" s="40"/>
      <c r="AW356" s="40"/>
      <c r="AX356" s="31"/>
      <c r="AY356" s="31"/>
      <c r="AZ356" s="186"/>
      <c r="BA356" s="30"/>
      <c r="BB356" s="40"/>
      <c r="BC356" s="40"/>
      <c r="BD356" s="31"/>
      <c r="BE356" s="31"/>
      <c r="BF356" s="31"/>
      <c r="BG356" s="186"/>
      <c r="BH356" s="30"/>
      <c r="BI356" s="40"/>
      <c r="BJ356" s="40"/>
      <c r="BK356" s="40"/>
      <c r="BL356" s="31"/>
      <c r="BM356" s="31"/>
      <c r="BN356" s="186"/>
      <c r="BO356" s="30"/>
      <c r="BP356" s="40"/>
      <c r="BQ356" s="40"/>
      <c r="BR356" s="40"/>
      <c r="BS356" s="31"/>
      <c r="BT356" s="31"/>
      <c r="BU356" s="186"/>
      <c r="BV356" s="30"/>
      <c r="BW356" s="40"/>
      <c r="BX356" s="40"/>
      <c r="BY356" s="31"/>
      <c r="BZ356" s="31"/>
      <c r="CA356" s="31"/>
      <c r="CB356" s="186"/>
      <c r="CC356" s="30"/>
      <c r="CD356" s="40"/>
      <c r="CE356" s="40"/>
      <c r="CF356" s="31"/>
      <c r="CG356" s="31"/>
      <c r="CH356" s="31"/>
      <c r="CI356" s="31"/>
      <c r="CJ356" s="356"/>
      <c r="CK356" s="356"/>
    </row>
    <row r="357" spans="1:89" s="361" customFormat="1" x14ac:dyDescent="0.25">
      <c r="A357" s="186"/>
      <c r="B357" s="43"/>
      <c r="C357" s="186"/>
      <c r="D357" s="30"/>
      <c r="E357" s="40"/>
      <c r="F357" s="40"/>
      <c r="G357" s="31"/>
      <c r="H357" s="31"/>
      <c r="I357" s="186"/>
      <c r="J357" s="30"/>
      <c r="K357" s="40"/>
      <c r="L357" s="40"/>
      <c r="M357" s="31"/>
      <c r="N357" s="31"/>
      <c r="O357" s="186"/>
      <c r="P357" s="30"/>
      <c r="Q357" s="40"/>
      <c r="R357" s="40"/>
      <c r="S357" s="31"/>
      <c r="T357" s="31"/>
      <c r="U357" s="186"/>
      <c r="V357" s="30"/>
      <c r="W357" s="40"/>
      <c r="X357" s="40"/>
      <c r="Y357" s="31"/>
      <c r="Z357" s="30"/>
      <c r="AA357" s="31"/>
      <c r="AB357" s="186"/>
      <c r="AC357" s="30"/>
      <c r="AD357" s="40"/>
      <c r="AE357" s="40"/>
      <c r="AF357" s="31"/>
      <c r="AG357" s="31"/>
      <c r="AH357" s="186"/>
      <c r="AI357" s="30"/>
      <c r="AJ357" s="40"/>
      <c r="AK357" s="40"/>
      <c r="AL357" s="31"/>
      <c r="AM357" s="31"/>
      <c r="AN357" s="186"/>
      <c r="AO357" s="30"/>
      <c r="AP357" s="40"/>
      <c r="AQ357" s="40"/>
      <c r="AR357" s="31"/>
      <c r="AS357" s="31"/>
      <c r="AT357" s="186"/>
      <c r="AU357" s="30"/>
      <c r="AV357" s="40"/>
      <c r="AW357" s="40"/>
      <c r="AX357" s="31"/>
      <c r="AY357" s="31"/>
      <c r="AZ357" s="186"/>
      <c r="BA357" s="30"/>
      <c r="BB357" s="40"/>
      <c r="BC357" s="40"/>
      <c r="BD357" s="31"/>
      <c r="BE357" s="31"/>
      <c r="BF357" s="31"/>
      <c r="BG357" s="186"/>
      <c r="BH357" s="30"/>
      <c r="BI357" s="40"/>
      <c r="BJ357" s="40"/>
      <c r="BK357" s="40"/>
      <c r="BL357" s="31"/>
      <c r="BM357" s="31"/>
      <c r="BN357" s="186"/>
      <c r="BO357" s="30"/>
      <c r="BP357" s="40"/>
      <c r="BQ357" s="40"/>
      <c r="BR357" s="40"/>
      <c r="BS357" s="31"/>
      <c r="BT357" s="31"/>
      <c r="BU357" s="186"/>
      <c r="BV357" s="30"/>
      <c r="BW357" s="40"/>
      <c r="BX357" s="40"/>
      <c r="BY357" s="31"/>
      <c r="BZ357" s="31"/>
      <c r="CA357" s="31"/>
      <c r="CB357" s="186"/>
      <c r="CC357" s="30"/>
      <c r="CD357" s="40"/>
      <c r="CE357" s="40"/>
      <c r="CF357" s="31"/>
      <c r="CG357" s="31"/>
      <c r="CH357" s="31"/>
      <c r="CI357" s="31"/>
      <c r="CJ357" s="356"/>
      <c r="CK357" s="356"/>
    </row>
    <row r="358" spans="1:89" s="361" customFormat="1" x14ac:dyDescent="0.25">
      <c r="A358" s="186"/>
      <c r="B358" s="43"/>
      <c r="C358" s="186"/>
      <c r="D358" s="30"/>
      <c r="E358" s="40"/>
      <c r="F358" s="40"/>
      <c r="G358" s="31"/>
      <c r="H358" s="31"/>
      <c r="I358" s="186"/>
      <c r="J358" s="30"/>
      <c r="K358" s="40"/>
      <c r="L358" s="40"/>
      <c r="M358" s="31"/>
      <c r="N358" s="31"/>
      <c r="O358" s="186"/>
      <c r="P358" s="30"/>
      <c r="Q358" s="40"/>
      <c r="R358" s="40"/>
      <c r="S358" s="31"/>
      <c r="T358" s="31"/>
      <c r="U358" s="186"/>
      <c r="V358" s="30"/>
      <c r="W358" s="40"/>
      <c r="X358" s="40"/>
      <c r="Y358" s="31"/>
      <c r="Z358" s="30"/>
      <c r="AA358" s="31"/>
      <c r="AB358" s="186"/>
      <c r="AC358" s="30"/>
      <c r="AD358" s="40"/>
      <c r="AE358" s="40"/>
      <c r="AF358" s="31"/>
      <c r="AG358" s="31"/>
      <c r="AH358" s="186"/>
      <c r="AI358" s="30"/>
      <c r="AJ358" s="40"/>
      <c r="AK358" s="40"/>
      <c r="AL358" s="31"/>
      <c r="AM358" s="31"/>
      <c r="AN358" s="186"/>
      <c r="AO358" s="30"/>
      <c r="AP358" s="40"/>
      <c r="AQ358" s="40"/>
      <c r="AR358" s="31"/>
      <c r="AS358" s="31"/>
      <c r="AT358" s="186"/>
      <c r="AU358" s="30"/>
      <c r="AV358" s="40"/>
      <c r="AW358" s="40"/>
      <c r="AX358" s="31"/>
      <c r="AY358" s="31"/>
      <c r="AZ358" s="186"/>
      <c r="BA358" s="30"/>
      <c r="BB358" s="40"/>
      <c r="BC358" s="40"/>
      <c r="BD358" s="31"/>
      <c r="BE358" s="31"/>
      <c r="BF358" s="31"/>
      <c r="BG358" s="186"/>
      <c r="BH358" s="30"/>
      <c r="BI358" s="40"/>
      <c r="BJ358" s="40"/>
      <c r="BK358" s="40"/>
      <c r="BL358" s="31"/>
      <c r="BM358" s="31"/>
      <c r="BN358" s="186"/>
      <c r="BO358" s="30"/>
      <c r="BP358" s="40"/>
      <c r="BQ358" s="40"/>
      <c r="BR358" s="40"/>
      <c r="BS358" s="31"/>
      <c r="BT358" s="31"/>
      <c r="BU358" s="186"/>
      <c r="BV358" s="30"/>
      <c r="BW358" s="40"/>
      <c r="BX358" s="40"/>
      <c r="BY358" s="31"/>
      <c r="BZ358" s="31"/>
      <c r="CA358" s="31"/>
      <c r="CB358" s="186"/>
      <c r="CC358" s="30"/>
      <c r="CD358" s="40"/>
      <c r="CE358" s="40"/>
      <c r="CF358" s="31"/>
      <c r="CG358" s="31"/>
      <c r="CH358" s="31"/>
      <c r="CI358" s="31"/>
      <c r="CJ358" s="356"/>
      <c r="CK358" s="356"/>
    </row>
    <row r="359" spans="1:89" s="361" customFormat="1" x14ac:dyDescent="0.25">
      <c r="A359" s="186"/>
      <c r="B359" s="43"/>
      <c r="C359" s="186"/>
      <c r="D359" s="30"/>
      <c r="E359" s="40"/>
      <c r="F359" s="40"/>
      <c r="G359" s="31"/>
      <c r="H359" s="31"/>
      <c r="I359" s="186"/>
      <c r="J359" s="30"/>
      <c r="K359" s="40"/>
      <c r="L359" s="40"/>
      <c r="M359" s="31"/>
      <c r="N359" s="31"/>
      <c r="O359" s="186"/>
      <c r="P359" s="30"/>
      <c r="Q359" s="40"/>
      <c r="R359" s="40"/>
      <c r="S359" s="31"/>
      <c r="T359" s="31"/>
      <c r="U359" s="186"/>
      <c r="V359" s="30"/>
      <c r="W359" s="40"/>
      <c r="X359" s="40"/>
      <c r="Y359" s="31"/>
      <c r="Z359" s="30"/>
      <c r="AA359" s="31"/>
      <c r="AB359" s="186"/>
      <c r="AC359" s="30"/>
      <c r="AD359" s="40"/>
      <c r="AE359" s="40"/>
      <c r="AF359" s="31"/>
      <c r="AG359" s="31"/>
      <c r="AH359" s="186"/>
      <c r="AI359" s="30"/>
      <c r="AJ359" s="40"/>
      <c r="AK359" s="40"/>
      <c r="AL359" s="31"/>
      <c r="AM359" s="31"/>
      <c r="AN359" s="186"/>
      <c r="AO359" s="30"/>
      <c r="AP359" s="40"/>
      <c r="AQ359" s="40"/>
      <c r="AR359" s="31"/>
      <c r="AS359" s="31"/>
      <c r="AT359" s="186"/>
      <c r="AU359" s="30"/>
      <c r="AV359" s="40"/>
      <c r="AW359" s="40"/>
      <c r="AX359" s="31"/>
      <c r="AY359" s="31"/>
      <c r="AZ359" s="186"/>
      <c r="BA359" s="30"/>
      <c r="BB359" s="40"/>
      <c r="BC359" s="40"/>
      <c r="BD359" s="31"/>
      <c r="BE359" s="31"/>
      <c r="BF359" s="31"/>
      <c r="BG359" s="186"/>
      <c r="BH359" s="30"/>
      <c r="BI359" s="40"/>
      <c r="BJ359" s="40"/>
      <c r="BK359" s="40"/>
      <c r="BL359" s="31"/>
      <c r="BM359" s="31"/>
      <c r="BN359" s="186"/>
      <c r="BO359" s="30"/>
      <c r="BP359" s="40"/>
      <c r="BQ359" s="40"/>
      <c r="BR359" s="40"/>
      <c r="BS359" s="31"/>
      <c r="BT359" s="31"/>
      <c r="BU359" s="186"/>
      <c r="BV359" s="30"/>
      <c r="BW359" s="40"/>
      <c r="BX359" s="40"/>
      <c r="BY359" s="31"/>
      <c r="BZ359" s="31"/>
      <c r="CA359" s="31"/>
      <c r="CB359" s="186"/>
      <c r="CC359" s="30"/>
      <c r="CD359" s="40"/>
      <c r="CE359" s="40"/>
      <c r="CF359" s="31"/>
      <c r="CG359" s="31"/>
      <c r="CH359" s="31"/>
      <c r="CI359" s="31"/>
      <c r="CJ359" s="356"/>
      <c r="CK359" s="356"/>
    </row>
    <row r="360" spans="1:89" s="361" customFormat="1" x14ac:dyDescent="0.25">
      <c r="A360" s="186"/>
      <c r="B360" s="43"/>
      <c r="C360" s="186"/>
      <c r="D360" s="30"/>
      <c r="E360" s="40"/>
      <c r="F360" s="40"/>
      <c r="G360" s="31"/>
      <c r="H360" s="31"/>
      <c r="I360" s="186"/>
      <c r="J360" s="30"/>
      <c r="K360" s="40"/>
      <c r="L360" s="40"/>
      <c r="M360" s="31"/>
      <c r="N360" s="31"/>
      <c r="O360" s="186"/>
      <c r="P360" s="30"/>
      <c r="Q360" s="40"/>
      <c r="R360" s="40"/>
      <c r="S360" s="31"/>
      <c r="T360" s="31"/>
      <c r="U360" s="186"/>
      <c r="V360" s="30"/>
      <c r="W360" s="40"/>
      <c r="X360" s="40"/>
      <c r="Y360" s="31"/>
      <c r="Z360" s="30"/>
      <c r="AA360" s="31"/>
      <c r="AB360" s="186"/>
      <c r="AC360" s="30"/>
      <c r="AD360" s="40"/>
      <c r="AE360" s="40"/>
      <c r="AF360" s="31"/>
      <c r="AG360" s="31"/>
      <c r="AH360" s="186"/>
      <c r="AI360" s="30"/>
      <c r="AJ360" s="40"/>
      <c r="AK360" s="40"/>
      <c r="AL360" s="31"/>
      <c r="AM360" s="31"/>
      <c r="AN360" s="186"/>
      <c r="AO360" s="30"/>
      <c r="AP360" s="40"/>
      <c r="AQ360" s="40"/>
      <c r="AR360" s="31"/>
      <c r="AS360" s="31"/>
      <c r="AT360" s="186"/>
      <c r="AU360" s="30"/>
      <c r="AV360" s="40"/>
      <c r="AW360" s="40"/>
      <c r="AX360" s="31"/>
      <c r="AY360" s="31"/>
      <c r="AZ360" s="186"/>
      <c r="BA360" s="30"/>
      <c r="BB360" s="40"/>
      <c r="BC360" s="40"/>
      <c r="BD360" s="31"/>
      <c r="BE360" s="31"/>
      <c r="BF360" s="31"/>
      <c r="BG360" s="186"/>
      <c r="BH360" s="30"/>
      <c r="BI360" s="40"/>
      <c r="BJ360" s="40"/>
      <c r="BK360" s="40"/>
      <c r="BL360" s="31"/>
      <c r="BM360" s="31"/>
      <c r="BN360" s="186"/>
      <c r="BO360" s="30"/>
      <c r="BP360" s="40"/>
      <c r="BQ360" s="40"/>
      <c r="BR360" s="40"/>
      <c r="BS360" s="31"/>
      <c r="BT360" s="31"/>
      <c r="BU360" s="186"/>
      <c r="BV360" s="30"/>
      <c r="BW360" s="40"/>
      <c r="BX360" s="40"/>
      <c r="BY360" s="31"/>
      <c r="BZ360" s="31"/>
      <c r="CA360" s="31"/>
      <c r="CB360" s="186"/>
      <c r="CC360" s="30"/>
      <c r="CD360" s="40"/>
      <c r="CE360" s="40"/>
      <c r="CF360" s="31"/>
      <c r="CG360" s="31"/>
      <c r="CH360" s="31"/>
      <c r="CI360" s="31"/>
      <c r="CJ360" s="356"/>
      <c r="CK360" s="356"/>
    </row>
    <row r="361" spans="1:89" s="361" customFormat="1" x14ac:dyDescent="0.25">
      <c r="A361" s="186"/>
      <c r="B361" s="43"/>
      <c r="C361" s="186"/>
      <c r="D361" s="30"/>
      <c r="E361" s="40"/>
      <c r="F361" s="40"/>
      <c r="G361" s="31"/>
      <c r="H361" s="31"/>
      <c r="I361" s="186"/>
      <c r="J361" s="30"/>
      <c r="K361" s="40"/>
      <c r="L361" s="40"/>
      <c r="M361" s="31"/>
      <c r="N361" s="31"/>
      <c r="O361" s="186"/>
      <c r="P361" s="30"/>
      <c r="Q361" s="40"/>
      <c r="R361" s="40"/>
      <c r="S361" s="31"/>
      <c r="T361" s="31"/>
      <c r="U361" s="186"/>
      <c r="V361" s="30"/>
      <c r="W361" s="40"/>
      <c r="X361" s="40"/>
      <c r="Y361" s="31"/>
      <c r="Z361" s="30"/>
      <c r="AA361" s="31"/>
      <c r="AB361" s="186"/>
      <c r="AC361" s="30"/>
      <c r="AD361" s="40"/>
      <c r="AE361" s="40"/>
      <c r="AF361" s="31"/>
      <c r="AG361" s="31"/>
      <c r="AH361" s="186"/>
      <c r="AI361" s="30"/>
      <c r="AJ361" s="40"/>
      <c r="AK361" s="40"/>
      <c r="AL361" s="31"/>
      <c r="AM361" s="31"/>
      <c r="AN361" s="186"/>
      <c r="AO361" s="30"/>
      <c r="AP361" s="40"/>
      <c r="AQ361" s="40"/>
      <c r="AR361" s="31"/>
      <c r="AS361" s="31"/>
      <c r="AT361" s="186"/>
      <c r="AU361" s="30"/>
      <c r="AV361" s="40"/>
      <c r="AW361" s="40"/>
      <c r="AX361" s="31"/>
      <c r="AY361" s="31"/>
      <c r="AZ361" s="186"/>
      <c r="BA361" s="30"/>
      <c r="BB361" s="40"/>
      <c r="BC361" s="40"/>
      <c r="BD361" s="31"/>
      <c r="BE361" s="31"/>
      <c r="BF361" s="31"/>
      <c r="BG361" s="186"/>
      <c r="BH361" s="30"/>
      <c r="BI361" s="40"/>
      <c r="BJ361" s="40"/>
      <c r="BK361" s="40"/>
      <c r="BL361" s="31"/>
      <c r="BM361" s="31"/>
      <c r="BN361" s="186"/>
      <c r="BO361" s="30"/>
      <c r="BP361" s="40"/>
      <c r="BQ361" s="40"/>
      <c r="BR361" s="40"/>
      <c r="BS361" s="31"/>
      <c r="BT361" s="31"/>
      <c r="BU361" s="186"/>
      <c r="BV361" s="30"/>
      <c r="BW361" s="40"/>
      <c r="BX361" s="40"/>
      <c r="BY361" s="31"/>
      <c r="BZ361" s="31"/>
      <c r="CA361" s="31"/>
      <c r="CB361" s="186"/>
      <c r="CC361" s="30"/>
      <c r="CD361" s="40"/>
      <c r="CE361" s="40"/>
      <c r="CF361" s="31"/>
      <c r="CG361" s="31"/>
      <c r="CH361" s="31"/>
      <c r="CI361" s="31"/>
      <c r="CJ361" s="356"/>
      <c r="CK361" s="356"/>
    </row>
    <row r="362" spans="1:89" s="361" customFormat="1" x14ac:dyDescent="0.25">
      <c r="A362" s="186"/>
      <c r="B362" s="43"/>
      <c r="C362" s="186"/>
      <c r="D362" s="30"/>
      <c r="E362" s="40"/>
      <c r="F362" s="40"/>
      <c r="G362" s="31"/>
      <c r="H362" s="31"/>
      <c r="I362" s="186"/>
      <c r="J362" s="30"/>
      <c r="K362" s="40"/>
      <c r="L362" s="40"/>
      <c r="M362" s="31"/>
      <c r="N362" s="31"/>
      <c r="O362" s="186"/>
      <c r="P362" s="30"/>
      <c r="Q362" s="40"/>
      <c r="R362" s="40"/>
      <c r="S362" s="31"/>
      <c r="T362" s="31"/>
      <c r="U362" s="186"/>
      <c r="V362" s="30"/>
      <c r="W362" s="40"/>
      <c r="X362" s="40"/>
      <c r="Y362" s="31"/>
      <c r="Z362" s="30"/>
      <c r="AA362" s="31"/>
      <c r="AB362" s="186"/>
      <c r="AC362" s="30"/>
      <c r="AD362" s="40"/>
      <c r="AE362" s="40"/>
      <c r="AF362" s="31"/>
      <c r="AG362" s="31"/>
      <c r="AH362" s="186"/>
      <c r="AI362" s="30"/>
      <c r="AJ362" s="40"/>
      <c r="AK362" s="40"/>
      <c r="AL362" s="31"/>
      <c r="AM362" s="31"/>
      <c r="AN362" s="186"/>
      <c r="AO362" s="30"/>
      <c r="AP362" s="40"/>
      <c r="AQ362" s="40"/>
      <c r="AR362" s="31"/>
      <c r="AS362" s="31"/>
      <c r="AT362" s="186"/>
      <c r="AU362" s="30"/>
      <c r="AV362" s="40"/>
      <c r="AW362" s="40"/>
      <c r="AX362" s="31"/>
      <c r="AY362" s="31"/>
      <c r="AZ362" s="186"/>
      <c r="BA362" s="30"/>
      <c r="BB362" s="40"/>
      <c r="BC362" s="40"/>
      <c r="BD362" s="31"/>
      <c r="BE362" s="31"/>
      <c r="BF362" s="31"/>
      <c r="BG362" s="186"/>
      <c r="BH362" s="30"/>
      <c r="BI362" s="40"/>
      <c r="BJ362" s="40"/>
      <c r="BK362" s="40"/>
      <c r="BL362" s="31"/>
      <c r="BM362" s="31"/>
      <c r="BN362" s="186"/>
      <c r="BO362" s="30"/>
      <c r="BP362" s="40"/>
      <c r="BQ362" s="40"/>
      <c r="BR362" s="40"/>
      <c r="BS362" s="31"/>
      <c r="BT362" s="31"/>
      <c r="BU362" s="186"/>
      <c r="BV362" s="30"/>
      <c r="BW362" s="40"/>
      <c r="BX362" s="40"/>
      <c r="BY362" s="31"/>
      <c r="BZ362" s="31"/>
      <c r="CA362" s="31"/>
      <c r="CB362" s="186"/>
      <c r="CC362" s="30"/>
      <c r="CD362" s="40"/>
      <c r="CE362" s="40"/>
      <c r="CF362" s="31"/>
      <c r="CG362" s="31"/>
      <c r="CH362" s="31"/>
      <c r="CI362" s="31"/>
      <c r="CJ362" s="356"/>
      <c r="CK362" s="356"/>
    </row>
    <row r="363" spans="1:89" s="361" customFormat="1" x14ac:dyDescent="0.25">
      <c r="A363" s="186"/>
      <c r="B363" s="43"/>
      <c r="C363" s="186"/>
      <c r="D363" s="30"/>
      <c r="E363" s="40"/>
      <c r="F363" s="40"/>
      <c r="G363" s="31"/>
      <c r="H363" s="31"/>
      <c r="I363" s="186"/>
      <c r="J363" s="30"/>
      <c r="K363" s="40"/>
      <c r="L363" s="40"/>
      <c r="M363" s="31"/>
      <c r="N363" s="31"/>
      <c r="O363" s="186"/>
      <c r="P363" s="30"/>
      <c r="Q363" s="40"/>
      <c r="R363" s="40"/>
      <c r="S363" s="31"/>
      <c r="T363" s="31"/>
      <c r="U363" s="186"/>
      <c r="V363" s="30"/>
      <c r="W363" s="40"/>
      <c r="X363" s="40"/>
      <c r="Y363" s="31"/>
      <c r="Z363" s="30"/>
      <c r="AA363" s="31"/>
      <c r="AB363" s="186"/>
      <c r="AC363" s="30"/>
      <c r="AD363" s="40"/>
      <c r="AE363" s="40"/>
      <c r="AF363" s="31"/>
      <c r="AG363" s="31"/>
      <c r="AH363" s="186"/>
      <c r="AI363" s="30"/>
      <c r="AJ363" s="40"/>
      <c r="AK363" s="40"/>
      <c r="AL363" s="31"/>
      <c r="AM363" s="31"/>
      <c r="AN363" s="186"/>
      <c r="AO363" s="30"/>
      <c r="AP363" s="40"/>
      <c r="AQ363" s="40"/>
      <c r="AR363" s="31"/>
      <c r="AS363" s="31"/>
      <c r="AT363" s="186"/>
      <c r="AU363" s="30"/>
      <c r="AV363" s="40"/>
      <c r="AW363" s="40"/>
      <c r="AX363" s="31"/>
      <c r="AY363" s="31"/>
      <c r="AZ363" s="186"/>
      <c r="BA363" s="30"/>
      <c r="BB363" s="40"/>
      <c r="BC363" s="40"/>
      <c r="BD363" s="31"/>
      <c r="BE363" s="31"/>
      <c r="BF363" s="31"/>
      <c r="BG363" s="186"/>
      <c r="BH363" s="30"/>
      <c r="BI363" s="40"/>
      <c r="BJ363" s="40"/>
      <c r="BK363" s="40"/>
      <c r="BL363" s="31"/>
      <c r="BM363" s="31"/>
      <c r="BN363" s="186"/>
      <c r="BO363" s="30"/>
      <c r="BP363" s="40"/>
      <c r="BQ363" s="40"/>
      <c r="BR363" s="40"/>
      <c r="BS363" s="31"/>
      <c r="BT363" s="31"/>
      <c r="BU363" s="186"/>
      <c r="BV363" s="30"/>
      <c r="BW363" s="40"/>
      <c r="BX363" s="40"/>
      <c r="BY363" s="31"/>
      <c r="BZ363" s="31"/>
      <c r="CA363" s="31"/>
      <c r="CB363" s="186"/>
      <c r="CC363" s="30"/>
      <c r="CD363" s="40"/>
      <c r="CE363" s="40"/>
      <c r="CF363" s="31"/>
      <c r="CG363" s="31"/>
      <c r="CH363" s="31"/>
      <c r="CI363" s="31"/>
      <c r="CJ363" s="356"/>
      <c r="CK363" s="356"/>
    </row>
    <row r="364" spans="1:89" s="361" customFormat="1" x14ac:dyDescent="0.25">
      <c r="A364" s="186"/>
      <c r="B364" s="43"/>
      <c r="C364" s="186"/>
      <c r="D364" s="30"/>
      <c r="E364" s="40"/>
      <c r="F364" s="40"/>
      <c r="G364" s="31"/>
      <c r="H364" s="31"/>
      <c r="I364" s="186"/>
      <c r="J364" s="30"/>
      <c r="K364" s="40"/>
      <c r="L364" s="40"/>
      <c r="M364" s="31"/>
      <c r="N364" s="31"/>
      <c r="O364" s="186"/>
      <c r="P364" s="30"/>
      <c r="Q364" s="40"/>
      <c r="R364" s="40"/>
      <c r="S364" s="31"/>
      <c r="T364" s="31"/>
      <c r="U364" s="186"/>
      <c r="V364" s="30"/>
      <c r="W364" s="40"/>
      <c r="X364" s="40"/>
      <c r="Y364" s="31"/>
      <c r="Z364" s="30"/>
      <c r="AA364" s="31"/>
      <c r="AB364" s="186"/>
      <c r="AC364" s="30"/>
      <c r="AD364" s="40"/>
      <c r="AE364" s="40"/>
      <c r="AF364" s="31"/>
      <c r="AG364" s="31"/>
      <c r="AH364" s="186"/>
      <c r="AI364" s="30"/>
      <c r="AJ364" s="40"/>
      <c r="AK364" s="40"/>
      <c r="AL364" s="31"/>
      <c r="AM364" s="31"/>
      <c r="AN364" s="186"/>
      <c r="AO364" s="30"/>
      <c r="AP364" s="40"/>
      <c r="AQ364" s="40"/>
      <c r="AR364" s="31"/>
      <c r="AS364" s="31"/>
      <c r="AT364" s="186"/>
      <c r="AU364" s="30"/>
      <c r="AV364" s="40"/>
      <c r="AW364" s="40"/>
      <c r="AX364" s="31"/>
      <c r="AY364" s="31"/>
      <c r="AZ364" s="186"/>
      <c r="BA364" s="30"/>
      <c r="BB364" s="40"/>
      <c r="BC364" s="40"/>
      <c r="BD364" s="31"/>
      <c r="BE364" s="31"/>
      <c r="BF364" s="31"/>
      <c r="BG364" s="186"/>
      <c r="BH364" s="30"/>
      <c r="BI364" s="40"/>
      <c r="BJ364" s="40"/>
      <c r="BK364" s="40"/>
      <c r="BL364" s="31"/>
      <c r="BM364" s="31"/>
      <c r="BN364" s="186"/>
      <c r="BO364" s="30"/>
      <c r="BP364" s="40"/>
      <c r="BQ364" s="40"/>
      <c r="BR364" s="40"/>
      <c r="BS364" s="31"/>
      <c r="BT364" s="31"/>
      <c r="BU364" s="186"/>
      <c r="BV364" s="30"/>
      <c r="BW364" s="40"/>
      <c r="BX364" s="40"/>
      <c r="BY364" s="31"/>
      <c r="BZ364" s="31"/>
      <c r="CA364" s="31"/>
      <c r="CB364" s="186"/>
      <c r="CC364" s="30"/>
      <c r="CD364" s="40"/>
      <c r="CE364" s="40"/>
      <c r="CF364" s="31"/>
      <c r="CG364" s="31"/>
      <c r="CH364" s="31"/>
      <c r="CI364" s="31"/>
      <c r="CJ364" s="356"/>
      <c r="CK364" s="356"/>
    </row>
    <row r="365" spans="1:89" s="361" customFormat="1" x14ac:dyDescent="0.25">
      <c r="A365" s="186"/>
      <c r="B365" s="43"/>
      <c r="C365" s="186"/>
      <c r="D365" s="30"/>
      <c r="E365" s="40"/>
      <c r="F365" s="40"/>
      <c r="G365" s="31"/>
      <c r="H365" s="31"/>
      <c r="I365" s="186"/>
      <c r="J365" s="30"/>
      <c r="K365" s="40"/>
      <c r="L365" s="40"/>
      <c r="M365" s="31"/>
      <c r="N365" s="31"/>
      <c r="O365" s="186"/>
      <c r="P365" s="30"/>
      <c r="Q365" s="40"/>
      <c r="R365" s="40"/>
      <c r="S365" s="31"/>
      <c r="T365" s="31"/>
      <c r="U365" s="186"/>
      <c r="V365" s="30"/>
      <c r="W365" s="40"/>
      <c r="X365" s="40"/>
      <c r="Y365" s="31"/>
      <c r="Z365" s="30"/>
      <c r="AA365" s="31"/>
      <c r="AB365" s="186"/>
      <c r="AC365" s="30"/>
      <c r="AD365" s="40"/>
      <c r="AE365" s="40"/>
      <c r="AF365" s="31"/>
      <c r="AG365" s="31"/>
      <c r="AH365" s="186"/>
      <c r="AI365" s="30"/>
      <c r="AJ365" s="40"/>
      <c r="AK365" s="40"/>
      <c r="AL365" s="31"/>
      <c r="AM365" s="31"/>
      <c r="AN365" s="186"/>
      <c r="AO365" s="30"/>
      <c r="AP365" s="40"/>
      <c r="AQ365" s="40"/>
      <c r="AR365" s="31"/>
      <c r="AS365" s="31"/>
      <c r="AT365" s="186"/>
      <c r="AU365" s="30"/>
      <c r="AV365" s="40"/>
      <c r="AW365" s="40"/>
      <c r="AX365" s="31"/>
      <c r="AY365" s="31"/>
      <c r="AZ365" s="186"/>
      <c r="BA365" s="30"/>
      <c r="BB365" s="40"/>
      <c r="BC365" s="40"/>
      <c r="BD365" s="31"/>
      <c r="BE365" s="31"/>
      <c r="BF365" s="31"/>
      <c r="BG365" s="186"/>
      <c r="BH365" s="30"/>
      <c r="BI365" s="40"/>
      <c r="BJ365" s="40"/>
      <c r="BK365" s="40"/>
      <c r="BL365" s="31"/>
      <c r="BM365" s="31"/>
      <c r="BN365" s="186"/>
      <c r="BO365" s="30"/>
      <c r="BP365" s="40"/>
      <c r="BQ365" s="40"/>
      <c r="BR365" s="40"/>
      <c r="BS365" s="31"/>
      <c r="BT365" s="31"/>
      <c r="BU365" s="186"/>
      <c r="BV365" s="30"/>
      <c r="BW365" s="40"/>
      <c r="BX365" s="40"/>
      <c r="BY365" s="31"/>
      <c r="BZ365" s="31"/>
      <c r="CA365" s="31"/>
      <c r="CB365" s="186"/>
      <c r="CC365" s="30"/>
      <c r="CD365" s="40"/>
      <c r="CE365" s="40"/>
      <c r="CF365" s="31"/>
      <c r="CG365" s="31"/>
      <c r="CH365" s="31"/>
      <c r="CI365" s="31"/>
      <c r="CJ365" s="356"/>
      <c r="CK365" s="356"/>
    </row>
    <row r="366" spans="1:89" s="361" customFormat="1" x14ac:dyDescent="0.25">
      <c r="A366" s="186"/>
      <c r="B366" s="43"/>
      <c r="C366" s="186"/>
      <c r="D366" s="30"/>
      <c r="E366" s="40"/>
      <c r="F366" s="40"/>
      <c r="G366" s="31"/>
      <c r="H366" s="31"/>
      <c r="I366" s="186"/>
      <c r="J366" s="30"/>
      <c r="K366" s="40"/>
      <c r="L366" s="40"/>
      <c r="M366" s="31"/>
      <c r="N366" s="31"/>
      <c r="O366" s="186"/>
      <c r="P366" s="30"/>
      <c r="Q366" s="40"/>
      <c r="R366" s="40"/>
      <c r="S366" s="31"/>
      <c r="T366" s="31"/>
      <c r="U366" s="186"/>
      <c r="V366" s="30"/>
      <c r="W366" s="40"/>
      <c r="X366" s="40"/>
      <c r="Y366" s="31"/>
      <c r="Z366" s="30"/>
      <c r="AA366" s="31"/>
      <c r="AB366" s="186"/>
      <c r="AC366" s="30"/>
      <c r="AD366" s="40"/>
      <c r="AE366" s="40"/>
      <c r="AF366" s="31"/>
      <c r="AG366" s="31"/>
      <c r="AH366" s="186"/>
      <c r="AI366" s="30"/>
      <c r="AJ366" s="40"/>
      <c r="AK366" s="40"/>
      <c r="AL366" s="31"/>
      <c r="AM366" s="31"/>
      <c r="AN366" s="186"/>
      <c r="AO366" s="30"/>
      <c r="AP366" s="40"/>
      <c r="AQ366" s="40"/>
      <c r="AR366" s="31"/>
      <c r="AS366" s="31"/>
      <c r="AT366" s="186"/>
      <c r="AU366" s="30"/>
      <c r="AV366" s="40"/>
      <c r="AW366" s="40"/>
      <c r="AX366" s="31"/>
      <c r="AY366" s="31"/>
      <c r="AZ366" s="186"/>
      <c r="BA366" s="30"/>
      <c r="BB366" s="40"/>
      <c r="BC366" s="40"/>
      <c r="BD366" s="31"/>
      <c r="BE366" s="31"/>
      <c r="BF366" s="31"/>
      <c r="BG366" s="186"/>
      <c r="BH366" s="30"/>
      <c r="BI366" s="40"/>
      <c r="BJ366" s="40"/>
      <c r="BK366" s="40"/>
      <c r="BL366" s="31"/>
      <c r="BM366" s="31"/>
      <c r="BN366" s="186"/>
      <c r="BO366" s="30"/>
      <c r="BP366" s="40"/>
      <c r="BQ366" s="40"/>
      <c r="BR366" s="40"/>
      <c r="BS366" s="31"/>
      <c r="BT366" s="31"/>
      <c r="BU366" s="186"/>
      <c r="BV366" s="30"/>
      <c r="BW366" s="40"/>
      <c r="BX366" s="40"/>
      <c r="BY366" s="31"/>
      <c r="BZ366" s="31"/>
      <c r="CA366" s="31"/>
      <c r="CB366" s="186"/>
      <c r="CC366" s="30"/>
      <c r="CD366" s="40"/>
      <c r="CE366" s="40"/>
      <c r="CF366" s="31"/>
      <c r="CG366" s="31"/>
      <c r="CH366" s="31"/>
      <c r="CI366" s="31"/>
      <c r="CJ366" s="356"/>
      <c r="CK366" s="356"/>
    </row>
    <row r="367" spans="1:89" s="361" customFormat="1" x14ac:dyDescent="0.25">
      <c r="A367" s="186"/>
      <c r="B367" s="43"/>
      <c r="C367" s="186"/>
      <c r="D367" s="30"/>
      <c r="E367" s="40"/>
      <c r="F367" s="40"/>
      <c r="G367" s="31"/>
      <c r="H367" s="31"/>
      <c r="I367" s="186"/>
      <c r="J367" s="30"/>
      <c r="K367" s="40"/>
      <c r="L367" s="40"/>
      <c r="M367" s="31"/>
      <c r="N367" s="31"/>
      <c r="O367" s="186"/>
      <c r="P367" s="30"/>
      <c r="Q367" s="40"/>
      <c r="R367" s="40"/>
      <c r="S367" s="31"/>
      <c r="T367" s="31"/>
      <c r="U367" s="186"/>
      <c r="V367" s="30"/>
      <c r="W367" s="40"/>
      <c r="X367" s="40"/>
      <c r="Y367" s="31"/>
      <c r="Z367" s="30"/>
      <c r="AA367" s="31"/>
      <c r="AB367" s="186"/>
      <c r="AC367" s="30"/>
      <c r="AD367" s="40"/>
      <c r="AE367" s="40"/>
      <c r="AF367" s="31"/>
      <c r="AG367" s="31"/>
      <c r="AH367" s="186"/>
      <c r="AI367" s="30"/>
      <c r="AJ367" s="40"/>
      <c r="AK367" s="40"/>
      <c r="AL367" s="31"/>
      <c r="AM367" s="31"/>
      <c r="AN367" s="186"/>
      <c r="AO367" s="30"/>
      <c r="AP367" s="40"/>
      <c r="AQ367" s="40"/>
      <c r="AR367" s="31"/>
      <c r="AS367" s="31"/>
      <c r="AT367" s="186"/>
      <c r="AU367" s="30"/>
      <c r="AV367" s="40"/>
      <c r="AW367" s="40"/>
      <c r="AX367" s="31"/>
      <c r="AY367" s="31"/>
      <c r="AZ367" s="186"/>
      <c r="BA367" s="30"/>
      <c r="BB367" s="40"/>
      <c r="BC367" s="40"/>
      <c r="BD367" s="31"/>
      <c r="BE367" s="31"/>
      <c r="BF367" s="31"/>
      <c r="BG367" s="186"/>
      <c r="BH367" s="30"/>
      <c r="BI367" s="40"/>
      <c r="BJ367" s="40"/>
      <c r="BK367" s="40"/>
      <c r="BL367" s="31"/>
      <c r="BM367" s="31"/>
      <c r="BN367" s="186"/>
      <c r="BO367" s="30"/>
      <c r="BP367" s="40"/>
      <c r="BQ367" s="40"/>
      <c r="BR367" s="40"/>
      <c r="BS367" s="31"/>
      <c r="BT367" s="31"/>
      <c r="BU367" s="186"/>
      <c r="BV367" s="30"/>
      <c r="BW367" s="40"/>
      <c r="BX367" s="40"/>
      <c r="BY367" s="31"/>
      <c r="BZ367" s="31"/>
      <c r="CA367" s="31"/>
      <c r="CB367" s="186"/>
      <c r="CC367" s="30"/>
      <c r="CD367" s="40"/>
      <c r="CE367" s="40"/>
      <c r="CF367" s="31"/>
      <c r="CG367" s="31"/>
      <c r="CH367" s="31"/>
      <c r="CI367" s="31"/>
      <c r="CJ367" s="356"/>
      <c r="CK367" s="356"/>
    </row>
    <row r="368" spans="1:89" s="361" customFormat="1" x14ac:dyDescent="0.25">
      <c r="A368" s="186"/>
      <c r="B368" s="43"/>
      <c r="C368" s="186"/>
      <c r="D368" s="30"/>
      <c r="E368" s="40"/>
      <c r="F368" s="40"/>
      <c r="G368" s="31"/>
      <c r="H368" s="31"/>
      <c r="I368" s="186"/>
      <c r="J368" s="30"/>
      <c r="K368" s="40"/>
      <c r="L368" s="40"/>
      <c r="M368" s="31"/>
      <c r="N368" s="31"/>
      <c r="O368" s="186"/>
      <c r="P368" s="30"/>
      <c r="Q368" s="40"/>
      <c r="R368" s="40"/>
      <c r="S368" s="31"/>
      <c r="T368" s="31"/>
      <c r="U368" s="186"/>
      <c r="V368" s="30"/>
      <c r="W368" s="40"/>
      <c r="X368" s="40"/>
      <c r="Y368" s="31"/>
      <c r="Z368" s="30"/>
      <c r="AA368" s="31"/>
      <c r="AB368" s="186"/>
      <c r="AC368" s="30"/>
      <c r="AD368" s="40"/>
      <c r="AE368" s="40"/>
      <c r="AF368" s="31"/>
      <c r="AG368" s="31"/>
      <c r="AH368" s="186"/>
      <c r="AI368" s="30"/>
      <c r="AJ368" s="40"/>
      <c r="AK368" s="40"/>
      <c r="AL368" s="31"/>
      <c r="AM368" s="31"/>
      <c r="AN368" s="186"/>
      <c r="AO368" s="30"/>
      <c r="AP368" s="40"/>
      <c r="AQ368" s="40"/>
      <c r="AR368" s="31"/>
      <c r="AS368" s="31"/>
      <c r="AT368" s="186"/>
      <c r="AU368" s="30"/>
      <c r="AV368" s="40"/>
      <c r="AW368" s="40"/>
      <c r="AX368" s="31"/>
      <c r="AY368" s="31"/>
      <c r="AZ368" s="186"/>
      <c r="BA368" s="30"/>
      <c r="BB368" s="40"/>
      <c r="BC368" s="40"/>
      <c r="BD368" s="31"/>
      <c r="BE368" s="31"/>
      <c r="BF368" s="31"/>
      <c r="BG368" s="186"/>
      <c r="BH368" s="30"/>
      <c r="BI368" s="40"/>
      <c r="BJ368" s="40"/>
      <c r="BK368" s="40"/>
      <c r="BL368" s="31"/>
      <c r="BM368" s="31"/>
      <c r="BN368" s="186"/>
      <c r="BO368" s="30"/>
      <c r="BP368" s="40"/>
      <c r="BQ368" s="40"/>
      <c r="BR368" s="40"/>
      <c r="BS368" s="31"/>
      <c r="BT368" s="31"/>
      <c r="BU368" s="186"/>
      <c r="BV368" s="30"/>
      <c r="BW368" s="40"/>
      <c r="BX368" s="40"/>
      <c r="BY368" s="31"/>
      <c r="BZ368" s="31"/>
      <c r="CA368" s="31"/>
      <c r="CB368" s="186"/>
      <c r="CC368" s="30"/>
      <c r="CD368" s="40"/>
      <c r="CE368" s="40"/>
      <c r="CF368" s="31"/>
      <c r="CG368" s="31"/>
      <c r="CH368" s="31"/>
      <c r="CI368" s="31"/>
      <c r="CJ368" s="356"/>
      <c r="CK368" s="356"/>
    </row>
    <row r="369" spans="1:89" s="361" customFormat="1" x14ac:dyDescent="0.25">
      <c r="A369" s="186"/>
      <c r="B369" s="43"/>
      <c r="C369" s="186"/>
      <c r="D369" s="30"/>
      <c r="E369" s="40"/>
      <c r="F369" s="40"/>
      <c r="G369" s="31"/>
      <c r="H369" s="31"/>
      <c r="I369" s="186"/>
      <c r="J369" s="30"/>
      <c r="K369" s="40"/>
      <c r="L369" s="40"/>
      <c r="M369" s="31"/>
      <c r="N369" s="31"/>
      <c r="O369" s="186"/>
      <c r="P369" s="30"/>
      <c r="Q369" s="40"/>
      <c r="R369" s="40"/>
      <c r="S369" s="31"/>
      <c r="T369" s="31"/>
      <c r="U369" s="186"/>
      <c r="V369" s="30"/>
      <c r="W369" s="40"/>
      <c r="X369" s="40"/>
      <c r="Y369" s="31"/>
      <c r="Z369" s="30"/>
      <c r="AA369" s="31"/>
      <c r="AB369" s="186"/>
      <c r="AC369" s="30"/>
      <c r="AD369" s="40"/>
      <c r="AE369" s="40"/>
      <c r="AF369" s="31"/>
      <c r="AG369" s="31"/>
      <c r="AH369" s="186"/>
      <c r="AI369" s="30"/>
      <c r="AJ369" s="40"/>
      <c r="AK369" s="40"/>
      <c r="AL369" s="31"/>
      <c r="AM369" s="31"/>
      <c r="AN369" s="186"/>
      <c r="AO369" s="30"/>
      <c r="AP369" s="40"/>
      <c r="AQ369" s="40"/>
      <c r="AR369" s="31"/>
      <c r="AS369" s="31"/>
      <c r="AT369" s="186"/>
      <c r="AU369" s="30"/>
      <c r="AV369" s="40"/>
      <c r="AW369" s="40"/>
      <c r="AX369" s="31"/>
      <c r="AY369" s="31"/>
      <c r="AZ369" s="186"/>
      <c r="BA369" s="30"/>
      <c r="BB369" s="40"/>
      <c r="BC369" s="40"/>
      <c r="BD369" s="31"/>
      <c r="BE369" s="31"/>
      <c r="BF369" s="31"/>
      <c r="BG369" s="186"/>
      <c r="BH369" s="30"/>
      <c r="BI369" s="40"/>
      <c r="BJ369" s="40"/>
      <c r="BK369" s="40"/>
      <c r="BL369" s="31"/>
      <c r="BM369" s="31"/>
      <c r="BN369" s="186"/>
      <c r="BO369" s="30"/>
      <c r="BP369" s="40"/>
      <c r="BQ369" s="40"/>
      <c r="BR369" s="40"/>
      <c r="BS369" s="31"/>
      <c r="BT369" s="31"/>
      <c r="BU369" s="186"/>
      <c r="BV369" s="30"/>
      <c r="BW369" s="40"/>
      <c r="BX369" s="40"/>
      <c r="BY369" s="31"/>
      <c r="BZ369" s="31"/>
      <c r="CA369" s="31"/>
      <c r="CB369" s="186"/>
      <c r="CC369" s="30"/>
      <c r="CD369" s="40"/>
      <c r="CE369" s="40"/>
      <c r="CF369" s="31"/>
      <c r="CG369" s="31"/>
      <c r="CH369" s="31"/>
      <c r="CI369" s="31"/>
      <c r="CJ369" s="356"/>
      <c r="CK369" s="356"/>
    </row>
    <row r="370" spans="1:89" s="361" customFormat="1" x14ac:dyDescent="0.25">
      <c r="A370" s="186"/>
      <c r="B370" s="43"/>
      <c r="C370" s="186"/>
      <c r="D370" s="30"/>
      <c r="E370" s="40"/>
      <c r="F370" s="40"/>
      <c r="G370" s="31"/>
      <c r="H370" s="31"/>
      <c r="I370" s="186"/>
      <c r="J370" s="30"/>
      <c r="K370" s="40"/>
      <c r="L370" s="40"/>
      <c r="M370" s="31"/>
      <c r="N370" s="31"/>
      <c r="O370" s="186"/>
      <c r="P370" s="30"/>
      <c r="Q370" s="40"/>
      <c r="R370" s="40"/>
      <c r="S370" s="31"/>
      <c r="T370" s="31"/>
      <c r="U370" s="186"/>
      <c r="V370" s="30"/>
      <c r="W370" s="40"/>
      <c r="X370" s="40"/>
      <c r="Y370" s="31"/>
      <c r="Z370" s="30"/>
      <c r="AA370" s="31"/>
      <c r="AB370" s="186"/>
      <c r="AC370" s="30"/>
      <c r="AD370" s="40"/>
      <c r="AE370" s="40"/>
      <c r="AF370" s="31"/>
      <c r="AG370" s="31"/>
      <c r="AH370" s="186"/>
      <c r="AI370" s="30"/>
      <c r="AJ370" s="40"/>
      <c r="AK370" s="40"/>
      <c r="AL370" s="31"/>
      <c r="AM370" s="31"/>
      <c r="AN370" s="186"/>
      <c r="AO370" s="30"/>
      <c r="AP370" s="40"/>
      <c r="AQ370" s="40"/>
      <c r="AR370" s="31"/>
      <c r="AS370" s="31"/>
      <c r="AT370" s="186"/>
      <c r="AU370" s="30"/>
      <c r="AV370" s="40"/>
      <c r="AW370" s="40"/>
      <c r="AX370" s="31"/>
      <c r="AY370" s="31"/>
      <c r="AZ370" s="186"/>
      <c r="BA370" s="30"/>
      <c r="BB370" s="40"/>
      <c r="BC370" s="40"/>
      <c r="BD370" s="31"/>
      <c r="BE370" s="31"/>
      <c r="BF370" s="31"/>
      <c r="BG370" s="186"/>
      <c r="BH370" s="30"/>
      <c r="BI370" s="40"/>
      <c r="BJ370" s="40"/>
      <c r="BK370" s="40"/>
      <c r="BL370" s="31"/>
      <c r="BM370" s="31"/>
      <c r="BN370" s="186"/>
      <c r="BO370" s="30"/>
      <c r="BP370" s="40"/>
      <c r="BQ370" s="40"/>
      <c r="BR370" s="40"/>
      <c r="BS370" s="31"/>
      <c r="BT370" s="31"/>
      <c r="BU370" s="186"/>
      <c r="BV370" s="30"/>
      <c r="BW370" s="40"/>
      <c r="BX370" s="40"/>
      <c r="BY370" s="31"/>
      <c r="BZ370" s="31"/>
      <c r="CA370" s="31"/>
      <c r="CB370" s="186"/>
      <c r="CC370" s="30"/>
      <c r="CD370" s="40"/>
      <c r="CE370" s="40"/>
      <c r="CF370" s="31"/>
      <c r="CG370" s="31"/>
      <c r="CH370" s="31"/>
      <c r="CI370" s="31"/>
      <c r="CJ370" s="356"/>
      <c r="CK370" s="356"/>
    </row>
    <row r="371" spans="1:89" s="361" customFormat="1" x14ac:dyDescent="0.25">
      <c r="A371" s="186"/>
      <c r="B371" s="43"/>
      <c r="C371" s="186"/>
      <c r="D371" s="30"/>
      <c r="E371" s="40"/>
      <c r="F371" s="40"/>
      <c r="G371" s="31"/>
      <c r="H371" s="31"/>
      <c r="I371" s="186"/>
      <c r="J371" s="30"/>
      <c r="K371" s="40"/>
      <c r="L371" s="40"/>
      <c r="M371" s="31"/>
      <c r="N371" s="31"/>
      <c r="O371" s="186"/>
      <c r="P371" s="30"/>
      <c r="Q371" s="40"/>
      <c r="R371" s="40"/>
      <c r="S371" s="31"/>
      <c r="T371" s="31"/>
      <c r="U371" s="186"/>
      <c r="V371" s="30"/>
      <c r="W371" s="40"/>
      <c r="X371" s="40"/>
      <c r="Y371" s="31"/>
      <c r="Z371" s="30"/>
      <c r="AA371" s="31"/>
      <c r="AB371" s="186"/>
      <c r="AC371" s="30"/>
      <c r="AD371" s="40"/>
      <c r="AE371" s="40"/>
      <c r="AF371" s="31"/>
      <c r="AG371" s="31"/>
      <c r="AH371" s="186"/>
      <c r="AI371" s="30"/>
      <c r="AJ371" s="40"/>
      <c r="AK371" s="40"/>
      <c r="AL371" s="31"/>
      <c r="AM371" s="31"/>
      <c r="AN371" s="186"/>
      <c r="AO371" s="30"/>
      <c r="AP371" s="40"/>
      <c r="AQ371" s="40"/>
      <c r="AR371" s="31"/>
      <c r="AS371" s="31"/>
      <c r="AT371" s="186"/>
      <c r="AU371" s="30"/>
      <c r="AV371" s="40"/>
      <c r="AW371" s="40"/>
      <c r="AX371" s="31"/>
      <c r="AY371" s="31"/>
      <c r="AZ371" s="186"/>
      <c r="BA371" s="30"/>
      <c r="BB371" s="40"/>
      <c r="BC371" s="40"/>
      <c r="BD371" s="31"/>
      <c r="BE371" s="31"/>
      <c r="BF371" s="31"/>
      <c r="BG371" s="186"/>
      <c r="BH371" s="30"/>
      <c r="BI371" s="40"/>
      <c r="BJ371" s="40"/>
      <c r="BK371" s="40"/>
      <c r="BL371" s="31"/>
      <c r="BM371" s="31"/>
      <c r="BN371" s="186"/>
      <c r="BO371" s="30"/>
      <c r="BP371" s="40"/>
      <c r="BQ371" s="40"/>
      <c r="BR371" s="40"/>
      <c r="BS371" s="31"/>
      <c r="BT371" s="31"/>
      <c r="BU371" s="186"/>
      <c r="BV371" s="30"/>
      <c r="BW371" s="40"/>
      <c r="BX371" s="40"/>
      <c r="BY371" s="31"/>
      <c r="BZ371" s="31"/>
      <c r="CA371" s="31"/>
      <c r="CB371" s="186"/>
      <c r="CC371" s="30"/>
      <c r="CD371" s="40"/>
      <c r="CE371" s="40"/>
      <c r="CF371" s="31"/>
      <c r="CG371" s="31"/>
      <c r="CH371" s="31"/>
      <c r="CI371" s="31"/>
      <c r="CJ371" s="356"/>
      <c r="CK371" s="356"/>
    </row>
    <row r="372" spans="1:89" s="361" customFormat="1" x14ac:dyDescent="0.25">
      <c r="A372" s="186"/>
      <c r="B372" s="43"/>
      <c r="C372" s="186"/>
      <c r="D372" s="30"/>
      <c r="E372" s="40"/>
      <c r="F372" s="40"/>
      <c r="G372" s="31"/>
      <c r="H372" s="31"/>
      <c r="I372" s="186"/>
      <c r="J372" s="30"/>
      <c r="K372" s="40"/>
      <c r="L372" s="40"/>
      <c r="M372" s="31"/>
      <c r="N372" s="31"/>
      <c r="O372" s="186"/>
      <c r="P372" s="30"/>
      <c r="Q372" s="40"/>
      <c r="R372" s="40"/>
      <c r="S372" s="31"/>
      <c r="T372" s="31"/>
      <c r="U372" s="186"/>
      <c r="V372" s="30"/>
      <c r="W372" s="40"/>
      <c r="X372" s="40"/>
      <c r="Y372" s="31"/>
      <c r="Z372" s="30"/>
      <c r="AA372" s="31"/>
      <c r="AB372" s="186"/>
      <c r="AC372" s="30"/>
      <c r="AD372" s="40"/>
      <c r="AE372" s="40"/>
      <c r="AF372" s="31"/>
      <c r="AG372" s="31"/>
      <c r="AH372" s="186"/>
      <c r="AI372" s="30"/>
      <c r="AJ372" s="40"/>
      <c r="AK372" s="40"/>
      <c r="AL372" s="31"/>
      <c r="AM372" s="31"/>
      <c r="AN372" s="186"/>
      <c r="AO372" s="30"/>
      <c r="AP372" s="40"/>
      <c r="AQ372" s="40"/>
      <c r="AR372" s="31"/>
      <c r="AS372" s="31"/>
      <c r="AT372" s="186"/>
      <c r="AU372" s="30"/>
      <c r="AV372" s="40"/>
      <c r="AW372" s="40"/>
      <c r="AX372" s="31"/>
      <c r="AY372" s="31"/>
      <c r="AZ372" s="186"/>
      <c r="BA372" s="30"/>
      <c r="BB372" s="40"/>
      <c r="BC372" s="40"/>
      <c r="BD372" s="31"/>
      <c r="BE372" s="31"/>
      <c r="BF372" s="31"/>
      <c r="BG372" s="186"/>
      <c r="BH372" s="30"/>
      <c r="BI372" s="40"/>
      <c r="BJ372" s="40"/>
      <c r="BK372" s="40"/>
      <c r="BL372" s="31"/>
      <c r="BM372" s="31"/>
      <c r="BN372" s="186"/>
      <c r="BO372" s="30"/>
      <c r="BP372" s="40"/>
      <c r="BQ372" s="40"/>
      <c r="BR372" s="40"/>
      <c r="BS372" s="31"/>
      <c r="BT372" s="31"/>
      <c r="BU372" s="186"/>
      <c r="BV372" s="30"/>
      <c r="BW372" s="40"/>
      <c r="BX372" s="40"/>
      <c r="BY372" s="31"/>
      <c r="BZ372" s="31"/>
      <c r="CA372" s="31"/>
      <c r="CB372" s="186"/>
      <c r="CC372" s="30"/>
      <c r="CD372" s="40"/>
      <c r="CE372" s="40"/>
      <c r="CF372" s="31"/>
      <c r="CG372" s="31"/>
      <c r="CH372" s="31"/>
      <c r="CI372" s="31"/>
      <c r="CJ372" s="356"/>
      <c r="CK372" s="356"/>
    </row>
    <row r="373" spans="1:89" s="361" customFormat="1" x14ac:dyDescent="0.25">
      <c r="A373" s="186"/>
      <c r="B373" s="43"/>
      <c r="C373" s="186"/>
      <c r="D373" s="30"/>
      <c r="E373" s="40"/>
      <c r="F373" s="40"/>
      <c r="G373" s="31"/>
      <c r="H373" s="31"/>
      <c r="I373" s="186"/>
      <c r="J373" s="30"/>
      <c r="K373" s="40"/>
      <c r="L373" s="40"/>
      <c r="M373" s="31"/>
      <c r="N373" s="31"/>
      <c r="O373" s="186"/>
      <c r="P373" s="30"/>
      <c r="Q373" s="40"/>
      <c r="R373" s="40"/>
      <c r="S373" s="31"/>
      <c r="T373" s="31"/>
      <c r="U373" s="186"/>
      <c r="V373" s="30"/>
      <c r="W373" s="40"/>
      <c r="X373" s="40"/>
      <c r="Y373" s="31"/>
      <c r="Z373" s="30"/>
      <c r="AA373" s="31"/>
      <c r="AB373" s="186"/>
      <c r="AC373" s="30"/>
      <c r="AD373" s="40"/>
      <c r="AE373" s="40"/>
      <c r="AF373" s="31"/>
      <c r="AG373" s="31"/>
      <c r="AH373" s="186"/>
      <c r="AI373" s="30"/>
      <c r="AJ373" s="40"/>
      <c r="AK373" s="40"/>
      <c r="AL373" s="31"/>
      <c r="AM373" s="31"/>
      <c r="AN373" s="186"/>
      <c r="AO373" s="30"/>
      <c r="AP373" s="40"/>
      <c r="AQ373" s="40"/>
      <c r="AR373" s="31"/>
      <c r="AS373" s="31"/>
      <c r="AT373" s="186"/>
      <c r="AU373" s="30"/>
      <c r="AV373" s="40"/>
      <c r="AW373" s="40"/>
      <c r="AX373" s="31"/>
      <c r="AY373" s="31"/>
      <c r="AZ373" s="186"/>
      <c r="BA373" s="30"/>
      <c r="BB373" s="40"/>
      <c r="BC373" s="40"/>
      <c r="BD373" s="31"/>
      <c r="BE373" s="31"/>
      <c r="BF373" s="31"/>
      <c r="BG373" s="186"/>
      <c r="BH373" s="30"/>
      <c r="BI373" s="40"/>
      <c r="BJ373" s="40"/>
      <c r="BK373" s="40"/>
      <c r="BL373" s="31"/>
      <c r="BM373" s="31"/>
      <c r="BN373" s="186"/>
      <c r="BO373" s="30"/>
      <c r="BP373" s="40"/>
      <c r="BQ373" s="40"/>
      <c r="BR373" s="40"/>
      <c r="BS373" s="31"/>
      <c r="BT373" s="31"/>
      <c r="BU373" s="186"/>
      <c r="BV373" s="30"/>
      <c r="BW373" s="40"/>
      <c r="BX373" s="40"/>
      <c r="BY373" s="31"/>
      <c r="BZ373" s="31"/>
      <c r="CA373" s="31"/>
      <c r="CB373" s="186"/>
      <c r="CC373" s="30"/>
      <c r="CD373" s="40"/>
      <c r="CE373" s="40"/>
      <c r="CF373" s="31"/>
      <c r="CG373" s="31"/>
      <c r="CH373" s="31"/>
      <c r="CI373" s="31"/>
      <c r="CJ373" s="356"/>
      <c r="CK373" s="356"/>
    </row>
    <row r="374" spans="1:89" s="361" customFormat="1" x14ac:dyDescent="0.25">
      <c r="A374" s="186"/>
      <c r="B374" s="43"/>
      <c r="C374" s="186"/>
      <c r="D374" s="30"/>
      <c r="E374" s="40"/>
      <c r="F374" s="40"/>
      <c r="G374" s="31"/>
      <c r="H374" s="31"/>
      <c r="I374" s="186"/>
      <c r="J374" s="30"/>
      <c r="K374" s="40"/>
      <c r="L374" s="40"/>
      <c r="M374" s="31"/>
      <c r="N374" s="31"/>
      <c r="O374" s="186"/>
      <c r="P374" s="30"/>
      <c r="Q374" s="40"/>
      <c r="R374" s="40"/>
      <c r="S374" s="31"/>
      <c r="T374" s="31"/>
      <c r="U374" s="186"/>
      <c r="V374" s="30"/>
      <c r="W374" s="40"/>
      <c r="X374" s="40"/>
      <c r="Y374" s="31"/>
      <c r="Z374" s="30"/>
      <c r="AA374" s="31"/>
      <c r="AB374" s="186"/>
      <c r="AC374" s="30"/>
      <c r="AD374" s="40"/>
      <c r="AE374" s="40"/>
      <c r="AF374" s="31"/>
      <c r="AG374" s="31"/>
      <c r="AH374" s="186"/>
      <c r="AI374" s="30"/>
      <c r="AJ374" s="40"/>
      <c r="AK374" s="40"/>
      <c r="AL374" s="31"/>
      <c r="AM374" s="31"/>
      <c r="AN374" s="186"/>
      <c r="AO374" s="30"/>
      <c r="AP374" s="40"/>
      <c r="AQ374" s="40"/>
      <c r="AR374" s="31"/>
      <c r="AS374" s="31"/>
      <c r="AT374" s="186"/>
      <c r="AU374" s="30"/>
      <c r="AV374" s="40"/>
      <c r="AW374" s="40"/>
      <c r="AX374" s="31"/>
      <c r="AY374" s="31"/>
      <c r="AZ374" s="186"/>
      <c r="BA374" s="30"/>
      <c r="BB374" s="40"/>
      <c r="BC374" s="40"/>
      <c r="BD374" s="31"/>
      <c r="BE374" s="31"/>
      <c r="BF374" s="31"/>
      <c r="BG374" s="186"/>
      <c r="BH374" s="30"/>
      <c r="BI374" s="40"/>
      <c r="BJ374" s="40"/>
      <c r="BK374" s="40"/>
      <c r="BL374" s="31"/>
      <c r="BM374" s="31"/>
      <c r="BN374" s="186"/>
      <c r="BO374" s="30"/>
      <c r="BP374" s="40"/>
      <c r="BQ374" s="40"/>
      <c r="BR374" s="40"/>
      <c r="BS374" s="31"/>
      <c r="BT374" s="31"/>
      <c r="BU374" s="186"/>
      <c r="BV374" s="30"/>
      <c r="BW374" s="40"/>
      <c r="BX374" s="40"/>
      <c r="BY374" s="31"/>
      <c r="BZ374" s="31"/>
      <c r="CA374" s="31"/>
      <c r="CB374" s="186"/>
      <c r="CC374" s="30"/>
      <c r="CD374" s="40"/>
      <c r="CE374" s="40"/>
      <c r="CF374" s="31"/>
      <c r="CG374" s="31"/>
      <c r="CH374" s="31"/>
      <c r="CI374" s="31"/>
      <c r="CJ374" s="356"/>
      <c r="CK374" s="356"/>
    </row>
    <row r="375" spans="1:89" s="361" customFormat="1" x14ac:dyDescent="0.25">
      <c r="A375" s="186"/>
      <c r="B375" s="43"/>
      <c r="C375" s="186"/>
      <c r="D375" s="30"/>
      <c r="E375" s="40"/>
      <c r="F375" s="40"/>
      <c r="G375" s="31"/>
      <c r="H375" s="31"/>
      <c r="I375" s="186"/>
      <c r="J375" s="30"/>
      <c r="K375" s="40"/>
      <c r="L375" s="40"/>
      <c r="M375" s="31"/>
      <c r="N375" s="31"/>
      <c r="O375" s="186"/>
      <c r="P375" s="30"/>
      <c r="Q375" s="40"/>
      <c r="R375" s="40"/>
      <c r="S375" s="31"/>
      <c r="T375" s="31"/>
      <c r="U375" s="186"/>
      <c r="V375" s="30"/>
      <c r="W375" s="40"/>
      <c r="X375" s="40"/>
      <c r="Y375" s="31"/>
      <c r="Z375" s="30"/>
      <c r="AA375" s="31"/>
      <c r="AB375" s="186"/>
      <c r="AC375" s="30"/>
      <c r="AD375" s="40"/>
      <c r="AE375" s="40"/>
      <c r="AF375" s="31"/>
      <c r="AG375" s="31"/>
      <c r="AH375" s="186"/>
      <c r="AI375" s="30"/>
      <c r="AJ375" s="40"/>
      <c r="AK375" s="40"/>
      <c r="AL375" s="31"/>
      <c r="AM375" s="31"/>
      <c r="AN375" s="186"/>
      <c r="AO375" s="30"/>
      <c r="AP375" s="40"/>
      <c r="AQ375" s="40"/>
      <c r="AR375" s="31"/>
      <c r="AS375" s="31"/>
      <c r="AT375" s="186"/>
      <c r="AU375" s="30"/>
      <c r="AV375" s="40"/>
      <c r="AW375" s="40"/>
      <c r="AX375" s="31"/>
      <c r="AY375" s="31"/>
      <c r="AZ375" s="186"/>
      <c r="BA375" s="30"/>
      <c r="BB375" s="40"/>
      <c r="BC375" s="40"/>
      <c r="BD375" s="31"/>
      <c r="BE375" s="31"/>
      <c r="BF375" s="31"/>
      <c r="BG375" s="186"/>
      <c r="BH375" s="30"/>
      <c r="BI375" s="40"/>
      <c r="BJ375" s="40"/>
      <c r="BK375" s="40"/>
      <c r="BL375" s="31"/>
      <c r="BM375" s="31"/>
      <c r="BN375" s="186"/>
      <c r="BO375" s="30"/>
      <c r="BP375" s="40"/>
      <c r="BQ375" s="40"/>
      <c r="BR375" s="40"/>
      <c r="BS375" s="31"/>
      <c r="BT375" s="31"/>
      <c r="BU375" s="186"/>
      <c r="BV375" s="30"/>
      <c r="BW375" s="40"/>
      <c r="BX375" s="40"/>
      <c r="BY375" s="31"/>
      <c r="BZ375" s="31"/>
      <c r="CA375" s="31"/>
      <c r="CB375" s="186"/>
      <c r="CC375" s="30"/>
      <c r="CD375" s="40"/>
      <c r="CE375" s="40"/>
      <c r="CF375" s="31"/>
      <c r="CG375" s="31"/>
      <c r="CH375" s="31"/>
      <c r="CI375" s="31"/>
      <c r="CJ375" s="356"/>
      <c r="CK375" s="356"/>
    </row>
    <row r="376" spans="1:89" s="361" customFormat="1" x14ac:dyDescent="0.25">
      <c r="A376" s="186"/>
      <c r="B376" s="43"/>
      <c r="C376" s="186"/>
      <c r="D376" s="30"/>
      <c r="E376" s="40"/>
      <c r="F376" s="40"/>
      <c r="G376" s="31"/>
      <c r="H376" s="31"/>
      <c r="I376" s="186"/>
      <c r="J376" s="30"/>
      <c r="K376" s="40"/>
      <c r="L376" s="40"/>
      <c r="M376" s="31"/>
      <c r="N376" s="31"/>
      <c r="O376" s="186"/>
      <c r="P376" s="30"/>
      <c r="Q376" s="40"/>
      <c r="R376" s="40"/>
      <c r="S376" s="31"/>
      <c r="T376" s="31"/>
      <c r="U376" s="186"/>
      <c r="V376" s="30"/>
      <c r="W376" s="40"/>
      <c r="X376" s="40"/>
      <c r="Y376" s="31"/>
      <c r="Z376" s="30"/>
      <c r="AA376" s="31"/>
      <c r="AB376" s="186"/>
      <c r="AC376" s="30"/>
      <c r="AD376" s="40"/>
      <c r="AE376" s="40"/>
      <c r="AF376" s="31"/>
      <c r="AG376" s="31"/>
      <c r="AH376" s="186"/>
      <c r="AI376" s="30"/>
      <c r="AJ376" s="40"/>
      <c r="AK376" s="40"/>
      <c r="AL376" s="31"/>
      <c r="AM376" s="31"/>
      <c r="AN376" s="186"/>
      <c r="AO376" s="30"/>
      <c r="AP376" s="40"/>
      <c r="AQ376" s="40"/>
      <c r="AR376" s="31"/>
      <c r="AS376" s="31"/>
      <c r="AT376" s="186"/>
      <c r="AU376" s="30"/>
      <c r="AV376" s="40"/>
      <c r="AW376" s="40"/>
      <c r="AX376" s="31"/>
      <c r="AY376" s="31"/>
      <c r="AZ376" s="186"/>
      <c r="BA376" s="30"/>
      <c r="BB376" s="40"/>
      <c r="BC376" s="40"/>
      <c r="BD376" s="31"/>
      <c r="BE376" s="31"/>
      <c r="BF376" s="31"/>
      <c r="BG376" s="186"/>
      <c r="BH376" s="30"/>
      <c r="BI376" s="40"/>
      <c r="BJ376" s="40"/>
      <c r="BK376" s="40"/>
      <c r="BL376" s="31"/>
      <c r="BM376" s="31"/>
      <c r="BN376" s="186"/>
      <c r="BO376" s="30"/>
      <c r="BP376" s="40"/>
      <c r="BQ376" s="40"/>
      <c r="BR376" s="40"/>
      <c r="BS376" s="31"/>
      <c r="BT376" s="31"/>
      <c r="BU376" s="186"/>
      <c r="BV376" s="30"/>
      <c r="BW376" s="40"/>
      <c r="BX376" s="40"/>
      <c r="BY376" s="31"/>
      <c r="BZ376" s="31"/>
      <c r="CA376" s="31"/>
      <c r="CB376" s="186"/>
      <c r="CC376" s="30"/>
      <c r="CD376" s="40"/>
      <c r="CE376" s="40"/>
      <c r="CF376" s="31"/>
      <c r="CG376" s="31"/>
      <c r="CH376" s="31"/>
      <c r="CI376" s="31"/>
      <c r="CJ376" s="356"/>
      <c r="CK376" s="356"/>
    </row>
    <row r="377" spans="1:89" s="361" customFormat="1" x14ac:dyDescent="0.25">
      <c r="A377" s="186"/>
      <c r="B377" s="43"/>
      <c r="C377" s="186"/>
      <c r="D377" s="30"/>
      <c r="E377" s="40"/>
      <c r="F377" s="40"/>
      <c r="G377" s="31"/>
      <c r="H377" s="31"/>
      <c r="I377" s="186"/>
      <c r="J377" s="30"/>
      <c r="K377" s="40"/>
      <c r="L377" s="40"/>
      <c r="M377" s="31"/>
      <c r="N377" s="31"/>
      <c r="O377" s="186"/>
      <c r="P377" s="30"/>
      <c r="Q377" s="40"/>
      <c r="R377" s="40"/>
      <c r="S377" s="31"/>
      <c r="T377" s="31"/>
      <c r="U377" s="186"/>
      <c r="V377" s="30"/>
      <c r="W377" s="40"/>
      <c r="X377" s="40"/>
      <c r="Y377" s="31"/>
      <c r="Z377" s="30"/>
      <c r="AA377" s="31"/>
      <c r="AB377" s="186"/>
      <c r="AC377" s="30"/>
      <c r="AD377" s="40"/>
      <c r="AE377" s="40"/>
      <c r="AF377" s="31"/>
      <c r="AG377" s="31"/>
      <c r="AH377" s="186"/>
      <c r="AI377" s="30"/>
      <c r="AJ377" s="40"/>
      <c r="AK377" s="40"/>
      <c r="AL377" s="31"/>
      <c r="AM377" s="31"/>
      <c r="AN377" s="186"/>
      <c r="AO377" s="30"/>
      <c r="AP377" s="40"/>
      <c r="AQ377" s="40"/>
      <c r="AR377" s="31"/>
      <c r="AS377" s="31"/>
      <c r="AT377" s="186"/>
      <c r="AU377" s="30"/>
      <c r="AV377" s="40"/>
      <c r="AW377" s="40"/>
      <c r="AX377" s="31"/>
      <c r="AY377" s="31"/>
      <c r="AZ377" s="186"/>
      <c r="BA377" s="30"/>
      <c r="BB377" s="40"/>
      <c r="BC377" s="40"/>
      <c r="BD377" s="31"/>
      <c r="BE377" s="31"/>
      <c r="BF377" s="31"/>
      <c r="BG377" s="186"/>
      <c r="BH377" s="30"/>
      <c r="BI377" s="40"/>
      <c r="BJ377" s="40"/>
      <c r="BK377" s="40"/>
      <c r="BL377" s="31"/>
      <c r="BM377" s="31"/>
      <c r="BN377" s="186"/>
      <c r="BO377" s="30"/>
      <c r="BP377" s="40"/>
      <c r="BQ377" s="40"/>
      <c r="BR377" s="40"/>
      <c r="BS377" s="31"/>
      <c r="BT377" s="31"/>
      <c r="BU377" s="186"/>
      <c r="BV377" s="30"/>
      <c r="BW377" s="40"/>
      <c r="BX377" s="40"/>
      <c r="BY377" s="31"/>
      <c r="BZ377" s="31"/>
      <c r="CA377" s="31"/>
      <c r="CB377" s="186"/>
      <c r="CC377" s="30"/>
      <c r="CD377" s="40"/>
      <c r="CE377" s="40"/>
      <c r="CF377" s="31"/>
      <c r="CG377" s="31"/>
      <c r="CH377" s="31"/>
      <c r="CI377" s="31"/>
      <c r="CJ377" s="356"/>
      <c r="CK377" s="356"/>
    </row>
    <row r="378" spans="1:89" s="361" customFormat="1" x14ac:dyDescent="0.25">
      <c r="A378" s="186"/>
      <c r="B378" s="43"/>
      <c r="C378" s="186"/>
      <c r="D378" s="30"/>
      <c r="E378" s="40"/>
      <c r="F378" s="40"/>
      <c r="G378" s="31"/>
      <c r="H378" s="31"/>
      <c r="I378" s="186"/>
      <c r="J378" s="30"/>
      <c r="K378" s="40"/>
      <c r="L378" s="40"/>
      <c r="M378" s="31"/>
      <c r="N378" s="31"/>
      <c r="O378" s="186"/>
      <c r="P378" s="30"/>
      <c r="Q378" s="40"/>
      <c r="R378" s="40"/>
      <c r="S378" s="31"/>
      <c r="T378" s="31"/>
      <c r="U378" s="186"/>
      <c r="V378" s="30"/>
      <c r="W378" s="40"/>
      <c r="X378" s="40"/>
      <c r="Y378" s="31"/>
      <c r="Z378" s="30"/>
      <c r="AA378" s="31"/>
      <c r="AB378" s="186"/>
      <c r="AC378" s="30"/>
      <c r="AD378" s="40"/>
      <c r="AE378" s="40"/>
      <c r="AF378" s="31"/>
      <c r="AG378" s="31"/>
      <c r="AH378" s="186"/>
      <c r="AI378" s="30"/>
      <c r="AJ378" s="40"/>
      <c r="AK378" s="40"/>
      <c r="AL378" s="31"/>
      <c r="AM378" s="31"/>
      <c r="AN378" s="186"/>
      <c r="AO378" s="30"/>
      <c r="AP378" s="40"/>
      <c r="AQ378" s="40"/>
      <c r="AR378" s="31"/>
      <c r="AS378" s="31"/>
      <c r="AT378" s="186"/>
      <c r="AU378" s="30"/>
      <c r="AV378" s="40"/>
      <c r="AW378" s="40"/>
      <c r="AX378" s="31"/>
      <c r="AY378" s="31"/>
      <c r="AZ378" s="186"/>
      <c r="BA378" s="30"/>
      <c r="BB378" s="40"/>
      <c r="BC378" s="40"/>
      <c r="BD378" s="31"/>
      <c r="BE378" s="31"/>
      <c r="BF378" s="31"/>
      <c r="BG378" s="186"/>
      <c r="BH378" s="30"/>
      <c r="BI378" s="40"/>
      <c r="BJ378" s="40"/>
      <c r="BK378" s="40"/>
      <c r="BL378" s="31"/>
      <c r="BM378" s="31"/>
      <c r="BN378" s="186"/>
      <c r="BO378" s="30"/>
      <c r="BP378" s="40"/>
      <c r="BQ378" s="40"/>
      <c r="BR378" s="40"/>
      <c r="BS378" s="31"/>
      <c r="BT378" s="31"/>
      <c r="BU378" s="186"/>
      <c r="BV378" s="30"/>
      <c r="BW378" s="40"/>
      <c r="BX378" s="40"/>
      <c r="BY378" s="31"/>
      <c r="BZ378" s="31"/>
      <c r="CA378" s="31"/>
      <c r="CB378" s="186"/>
      <c r="CC378" s="30"/>
      <c r="CD378" s="40"/>
      <c r="CE378" s="40"/>
      <c r="CF378" s="31"/>
      <c r="CG378" s="31"/>
      <c r="CH378" s="31"/>
      <c r="CI378" s="31"/>
      <c r="CJ378" s="356"/>
      <c r="CK378" s="356"/>
    </row>
    <row r="379" spans="1:89" s="361" customFormat="1" x14ac:dyDescent="0.25">
      <c r="A379" s="186"/>
      <c r="B379" s="43"/>
      <c r="C379" s="186"/>
      <c r="D379" s="30"/>
      <c r="E379" s="40"/>
      <c r="F379" s="40"/>
      <c r="G379" s="31"/>
      <c r="H379" s="31"/>
      <c r="I379" s="186"/>
      <c r="J379" s="30"/>
      <c r="K379" s="40"/>
      <c r="L379" s="40"/>
      <c r="M379" s="31"/>
      <c r="N379" s="31"/>
      <c r="O379" s="186"/>
      <c r="P379" s="30"/>
      <c r="Q379" s="40"/>
      <c r="R379" s="40"/>
      <c r="S379" s="31"/>
      <c r="T379" s="31"/>
      <c r="U379" s="186"/>
      <c r="V379" s="30"/>
      <c r="W379" s="40"/>
      <c r="X379" s="40"/>
      <c r="Y379" s="31"/>
      <c r="Z379" s="30"/>
      <c r="AA379" s="31"/>
      <c r="AB379" s="186"/>
      <c r="AC379" s="30"/>
      <c r="AD379" s="40"/>
      <c r="AE379" s="40"/>
      <c r="AF379" s="31"/>
      <c r="AG379" s="31"/>
      <c r="AH379" s="186"/>
      <c r="AI379" s="30"/>
      <c r="AJ379" s="40"/>
      <c r="AK379" s="40"/>
      <c r="AL379" s="31"/>
      <c r="AM379" s="31"/>
      <c r="AN379" s="186"/>
      <c r="AO379" s="30"/>
      <c r="AP379" s="40"/>
      <c r="AQ379" s="40"/>
      <c r="AR379" s="31"/>
      <c r="AS379" s="31"/>
      <c r="AT379" s="186"/>
      <c r="AU379" s="30"/>
      <c r="AV379" s="40"/>
      <c r="AW379" s="40"/>
      <c r="AX379" s="31"/>
      <c r="AY379" s="31"/>
      <c r="AZ379" s="186"/>
      <c r="BA379" s="30"/>
      <c r="BB379" s="40"/>
      <c r="BC379" s="40"/>
      <c r="BD379" s="31"/>
      <c r="BE379" s="31"/>
      <c r="BF379" s="31"/>
      <c r="BG379" s="186"/>
      <c r="BH379" s="30"/>
      <c r="BI379" s="40"/>
      <c r="BJ379" s="40"/>
      <c r="BK379" s="40"/>
      <c r="BL379" s="31"/>
      <c r="BM379" s="31"/>
      <c r="BN379" s="186"/>
      <c r="BO379" s="30"/>
      <c r="BP379" s="40"/>
      <c r="BQ379" s="40"/>
      <c r="BR379" s="40"/>
      <c r="BS379" s="31"/>
      <c r="BT379" s="31"/>
      <c r="BU379" s="186"/>
      <c r="BV379" s="30"/>
      <c r="BW379" s="40"/>
      <c r="BX379" s="40"/>
      <c r="BY379" s="31"/>
      <c r="BZ379" s="31"/>
      <c r="CA379" s="31"/>
      <c r="CB379" s="186"/>
      <c r="CC379" s="30"/>
      <c r="CD379" s="40"/>
      <c r="CE379" s="40"/>
      <c r="CF379" s="31"/>
      <c r="CG379" s="31"/>
      <c r="CH379" s="31"/>
      <c r="CI379" s="31"/>
      <c r="CJ379" s="356"/>
      <c r="CK379" s="356"/>
    </row>
    <row r="380" spans="1:89" s="361" customFormat="1" x14ac:dyDescent="0.25">
      <c r="A380" s="186"/>
      <c r="B380" s="43"/>
      <c r="C380" s="186"/>
      <c r="D380" s="30"/>
      <c r="E380" s="40"/>
      <c r="F380" s="40"/>
      <c r="G380" s="31"/>
      <c r="H380" s="31"/>
      <c r="I380" s="186"/>
      <c r="J380" s="30"/>
      <c r="K380" s="40"/>
      <c r="L380" s="40"/>
      <c r="M380" s="31"/>
      <c r="N380" s="31"/>
      <c r="O380" s="186"/>
      <c r="P380" s="30"/>
      <c r="Q380" s="40"/>
      <c r="R380" s="40"/>
      <c r="S380" s="31"/>
      <c r="T380" s="31"/>
      <c r="U380" s="186"/>
      <c r="V380" s="30"/>
      <c r="W380" s="40"/>
      <c r="X380" s="40"/>
      <c r="Y380" s="31"/>
      <c r="Z380" s="30"/>
      <c r="AA380" s="31"/>
      <c r="AB380" s="186"/>
      <c r="AC380" s="30"/>
      <c r="AD380" s="40"/>
      <c r="AE380" s="40"/>
      <c r="AF380" s="31"/>
      <c r="AG380" s="31"/>
      <c r="AH380" s="186"/>
      <c r="AI380" s="30"/>
      <c r="AJ380" s="40"/>
      <c r="AK380" s="40"/>
      <c r="AL380" s="31"/>
      <c r="AM380" s="31"/>
      <c r="AN380" s="186"/>
      <c r="AO380" s="30"/>
      <c r="AP380" s="40"/>
      <c r="AQ380" s="40"/>
      <c r="AR380" s="31"/>
      <c r="AS380" s="31"/>
      <c r="AT380" s="186"/>
      <c r="AU380" s="30"/>
      <c r="AV380" s="40"/>
      <c r="AW380" s="40"/>
      <c r="AX380" s="31"/>
      <c r="AY380" s="31"/>
      <c r="AZ380" s="186"/>
      <c r="BA380" s="30"/>
      <c r="BB380" s="40"/>
      <c r="BC380" s="40"/>
      <c r="BD380" s="31"/>
      <c r="BE380" s="31"/>
      <c r="BF380" s="31"/>
      <c r="BG380" s="186"/>
      <c r="BH380" s="30"/>
      <c r="BI380" s="40"/>
      <c r="BJ380" s="40"/>
      <c r="BK380" s="40"/>
      <c r="BL380" s="31"/>
      <c r="BM380" s="31"/>
      <c r="BN380" s="186"/>
      <c r="BO380" s="30"/>
      <c r="BP380" s="40"/>
      <c r="BQ380" s="40"/>
      <c r="BR380" s="40"/>
      <c r="BS380" s="31"/>
      <c r="BT380" s="31"/>
      <c r="BU380" s="186"/>
      <c r="BV380" s="30"/>
      <c r="BW380" s="40"/>
      <c r="BX380" s="40"/>
      <c r="BY380" s="31"/>
      <c r="BZ380" s="31"/>
      <c r="CA380" s="31"/>
      <c r="CB380" s="186"/>
      <c r="CC380" s="30"/>
      <c r="CD380" s="40"/>
      <c r="CE380" s="40"/>
      <c r="CF380" s="31"/>
      <c r="CG380" s="31"/>
      <c r="CH380" s="31"/>
      <c r="CI380" s="31"/>
      <c r="CJ380" s="356"/>
      <c r="CK380" s="356"/>
    </row>
    <row r="381" spans="1:89" s="361" customFormat="1" x14ac:dyDescent="0.25">
      <c r="A381" s="186"/>
      <c r="B381" s="43"/>
      <c r="C381" s="186"/>
      <c r="D381" s="30"/>
      <c r="E381" s="40"/>
      <c r="F381" s="40"/>
      <c r="G381" s="31"/>
      <c r="H381" s="31"/>
      <c r="I381" s="186"/>
      <c r="J381" s="30"/>
      <c r="K381" s="40"/>
      <c r="L381" s="40"/>
      <c r="M381" s="31"/>
      <c r="N381" s="31"/>
      <c r="O381" s="186"/>
      <c r="P381" s="30"/>
      <c r="Q381" s="40"/>
      <c r="R381" s="40"/>
      <c r="S381" s="31"/>
      <c r="T381" s="31"/>
      <c r="U381" s="186"/>
      <c r="V381" s="30"/>
      <c r="W381" s="40"/>
      <c r="X381" s="40"/>
      <c r="Y381" s="31"/>
      <c r="Z381" s="30"/>
      <c r="AA381" s="31"/>
      <c r="AB381" s="186"/>
      <c r="AC381" s="30"/>
      <c r="AD381" s="40"/>
      <c r="AE381" s="40"/>
      <c r="AF381" s="31"/>
      <c r="AG381" s="31"/>
      <c r="AH381" s="186"/>
      <c r="AI381" s="30"/>
      <c r="AJ381" s="40"/>
      <c r="AK381" s="40"/>
      <c r="AL381" s="31"/>
      <c r="AM381" s="31"/>
      <c r="AN381" s="186"/>
      <c r="AO381" s="30"/>
      <c r="AP381" s="40"/>
      <c r="AQ381" s="40"/>
      <c r="AR381" s="31"/>
      <c r="AS381" s="31"/>
      <c r="AT381" s="186"/>
      <c r="AU381" s="30"/>
      <c r="AV381" s="40"/>
      <c r="AW381" s="40"/>
      <c r="AX381" s="31"/>
      <c r="AY381" s="31"/>
      <c r="AZ381" s="186"/>
      <c r="BA381" s="30"/>
      <c r="BB381" s="40"/>
      <c r="BC381" s="40"/>
      <c r="BD381" s="31"/>
      <c r="BE381" s="31"/>
      <c r="BF381" s="31"/>
      <c r="BG381" s="186"/>
      <c r="BH381" s="30"/>
      <c r="BI381" s="40"/>
      <c r="BJ381" s="40"/>
      <c r="BK381" s="40"/>
      <c r="BL381" s="31"/>
      <c r="BM381" s="31"/>
      <c r="BN381" s="186"/>
      <c r="BO381" s="30"/>
      <c r="BP381" s="40"/>
      <c r="BQ381" s="40"/>
      <c r="BR381" s="40"/>
      <c r="BS381" s="31"/>
      <c r="BT381" s="31"/>
      <c r="BU381" s="186"/>
      <c r="BV381" s="30"/>
      <c r="BW381" s="40"/>
      <c r="BX381" s="40"/>
      <c r="BY381" s="31"/>
      <c r="BZ381" s="31"/>
      <c r="CA381" s="31"/>
      <c r="CB381" s="186"/>
      <c r="CC381" s="30"/>
      <c r="CD381" s="40"/>
      <c r="CE381" s="40"/>
      <c r="CF381" s="31"/>
      <c r="CG381" s="31"/>
      <c r="CH381" s="31"/>
      <c r="CI381" s="31"/>
      <c r="CJ381" s="356"/>
      <c r="CK381" s="356"/>
    </row>
    <row r="382" spans="1:89" s="361" customFormat="1" x14ac:dyDescent="0.25">
      <c r="A382" s="186"/>
      <c r="B382" s="43"/>
      <c r="C382" s="186"/>
      <c r="D382" s="30"/>
      <c r="E382" s="40"/>
      <c r="F382" s="40"/>
      <c r="G382" s="31"/>
      <c r="H382" s="31"/>
      <c r="I382" s="186"/>
      <c r="J382" s="30"/>
      <c r="K382" s="40"/>
      <c r="L382" s="40"/>
      <c r="M382" s="31"/>
      <c r="N382" s="31"/>
      <c r="O382" s="186"/>
      <c r="P382" s="30"/>
      <c r="Q382" s="40"/>
      <c r="R382" s="40"/>
      <c r="S382" s="31"/>
      <c r="T382" s="31"/>
      <c r="U382" s="186"/>
      <c r="V382" s="30"/>
      <c r="W382" s="40"/>
      <c r="X382" s="40"/>
      <c r="Y382" s="31"/>
      <c r="Z382" s="30"/>
      <c r="AA382" s="31"/>
      <c r="AB382" s="186"/>
      <c r="AC382" s="30"/>
      <c r="AD382" s="40"/>
      <c r="AE382" s="40"/>
      <c r="AF382" s="31"/>
      <c r="AG382" s="31"/>
      <c r="AH382" s="186"/>
      <c r="AI382" s="30"/>
      <c r="AJ382" s="40"/>
      <c r="AK382" s="40"/>
      <c r="AL382" s="31"/>
      <c r="AM382" s="31"/>
      <c r="AN382" s="186"/>
      <c r="AO382" s="30"/>
      <c r="AP382" s="40"/>
      <c r="AQ382" s="40"/>
      <c r="AR382" s="31"/>
      <c r="AS382" s="31"/>
      <c r="AT382" s="186"/>
      <c r="AU382" s="30"/>
      <c r="AV382" s="40"/>
      <c r="AW382" s="40"/>
      <c r="AX382" s="31"/>
      <c r="AY382" s="31"/>
      <c r="AZ382" s="186"/>
      <c r="BA382" s="30"/>
      <c r="BB382" s="40"/>
      <c r="BC382" s="40"/>
      <c r="BD382" s="31"/>
      <c r="BE382" s="31"/>
      <c r="BF382" s="31"/>
      <c r="BG382" s="186"/>
      <c r="BH382" s="30"/>
      <c r="BI382" s="40"/>
      <c r="BJ382" s="40"/>
      <c r="BK382" s="40"/>
      <c r="BL382" s="31"/>
      <c r="BM382" s="31"/>
      <c r="BN382" s="186"/>
      <c r="BO382" s="30"/>
      <c r="BP382" s="40"/>
      <c r="BQ382" s="40"/>
      <c r="BR382" s="40"/>
      <c r="BS382" s="31"/>
      <c r="BT382" s="31"/>
      <c r="BU382" s="186"/>
      <c r="BV382" s="30"/>
      <c r="BW382" s="40"/>
      <c r="BX382" s="40"/>
      <c r="BY382" s="31"/>
      <c r="BZ382" s="31"/>
      <c r="CA382" s="31"/>
      <c r="CB382" s="186"/>
      <c r="CC382" s="30"/>
      <c r="CD382" s="40"/>
      <c r="CE382" s="40"/>
      <c r="CF382" s="31"/>
      <c r="CG382" s="31"/>
      <c r="CH382" s="31"/>
      <c r="CI382" s="31"/>
      <c r="CJ382" s="356"/>
      <c r="CK382" s="356"/>
    </row>
    <row r="383" spans="1:89" s="361" customFormat="1" x14ac:dyDescent="0.25">
      <c r="A383" s="186"/>
      <c r="B383" s="43"/>
      <c r="C383" s="186"/>
      <c r="D383" s="30"/>
      <c r="E383" s="40"/>
      <c r="F383" s="40"/>
      <c r="G383" s="31"/>
      <c r="H383" s="31"/>
      <c r="I383" s="186"/>
      <c r="J383" s="30"/>
      <c r="K383" s="40"/>
      <c r="L383" s="40"/>
      <c r="M383" s="31"/>
      <c r="N383" s="31"/>
      <c r="O383" s="186"/>
      <c r="P383" s="30"/>
      <c r="Q383" s="40"/>
      <c r="R383" s="40"/>
      <c r="S383" s="31"/>
      <c r="T383" s="31"/>
      <c r="U383" s="186"/>
      <c r="V383" s="30"/>
      <c r="W383" s="40"/>
      <c r="X383" s="40"/>
      <c r="Y383" s="31"/>
      <c r="Z383" s="30"/>
      <c r="AA383" s="31"/>
      <c r="AB383" s="186"/>
      <c r="AC383" s="30"/>
      <c r="AD383" s="40"/>
      <c r="AE383" s="40"/>
      <c r="AF383" s="31"/>
      <c r="AG383" s="31"/>
      <c r="AH383" s="186"/>
      <c r="AI383" s="30"/>
      <c r="AJ383" s="40"/>
      <c r="AK383" s="40"/>
      <c r="AL383" s="31"/>
      <c r="AM383" s="31"/>
      <c r="AN383" s="186"/>
      <c r="AO383" s="30"/>
      <c r="AP383" s="40"/>
      <c r="AQ383" s="40"/>
      <c r="AR383" s="31"/>
      <c r="AS383" s="31"/>
      <c r="AT383" s="186"/>
      <c r="AU383" s="30"/>
      <c r="AV383" s="40"/>
      <c r="AW383" s="40"/>
      <c r="AX383" s="31"/>
      <c r="AY383" s="31"/>
      <c r="AZ383" s="186"/>
      <c r="BA383" s="30"/>
      <c r="BB383" s="40"/>
      <c r="BC383" s="40"/>
      <c r="BD383" s="31"/>
      <c r="BE383" s="31"/>
      <c r="BF383" s="31"/>
      <c r="BG383" s="186"/>
      <c r="BH383" s="30"/>
      <c r="BI383" s="40"/>
      <c r="BJ383" s="40"/>
      <c r="BK383" s="40"/>
      <c r="BL383" s="31"/>
      <c r="BM383" s="31"/>
      <c r="BN383" s="186"/>
      <c r="BO383" s="30"/>
      <c r="BP383" s="40"/>
      <c r="BQ383" s="40"/>
      <c r="BR383" s="40"/>
      <c r="BS383" s="31"/>
      <c r="BT383" s="31"/>
      <c r="BU383" s="186"/>
      <c r="BV383" s="30"/>
      <c r="BW383" s="40"/>
      <c r="BX383" s="40"/>
      <c r="BY383" s="31"/>
      <c r="BZ383" s="31"/>
      <c r="CA383" s="31"/>
      <c r="CB383" s="186"/>
      <c r="CC383" s="30"/>
      <c r="CD383" s="40"/>
      <c r="CE383" s="40"/>
      <c r="CF383" s="31"/>
      <c r="CG383" s="31"/>
      <c r="CH383" s="31"/>
      <c r="CI383" s="31"/>
      <c r="CJ383" s="356"/>
      <c r="CK383" s="356"/>
    </row>
    <row r="384" spans="1:89" s="361" customFormat="1" x14ac:dyDescent="0.25">
      <c r="A384" s="186"/>
      <c r="B384" s="43"/>
      <c r="C384" s="186"/>
      <c r="D384" s="30"/>
      <c r="E384" s="40"/>
      <c r="F384" s="40"/>
      <c r="G384" s="31"/>
      <c r="H384" s="31"/>
      <c r="I384" s="186"/>
      <c r="J384" s="30"/>
      <c r="K384" s="40"/>
      <c r="L384" s="40"/>
      <c r="M384" s="31"/>
      <c r="N384" s="31"/>
      <c r="O384" s="186"/>
      <c r="P384" s="30"/>
      <c r="Q384" s="40"/>
      <c r="R384" s="40"/>
      <c r="S384" s="31"/>
      <c r="T384" s="31"/>
      <c r="U384" s="186"/>
      <c r="V384" s="30"/>
      <c r="W384" s="40"/>
      <c r="X384" s="40"/>
      <c r="Y384" s="31"/>
      <c r="Z384" s="30"/>
      <c r="AA384" s="31"/>
      <c r="AB384" s="186"/>
      <c r="AC384" s="30"/>
      <c r="AD384" s="40"/>
      <c r="AE384" s="40"/>
      <c r="AF384" s="31"/>
      <c r="AG384" s="31"/>
      <c r="AH384" s="186"/>
      <c r="AI384" s="30"/>
      <c r="AJ384" s="40"/>
      <c r="AK384" s="40"/>
      <c r="AL384" s="31"/>
      <c r="AM384" s="31"/>
      <c r="AN384" s="186"/>
      <c r="AO384" s="30"/>
      <c r="AP384" s="40"/>
      <c r="AQ384" s="40"/>
      <c r="AR384" s="31"/>
      <c r="AS384" s="31"/>
      <c r="AT384" s="186"/>
      <c r="AU384" s="30"/>
      <c r="AV384" s="40"/>
      <c r="AW384" s="40"/>
      <c r="AX384" s="31"/>
      <c r="AY384" s="31"/>
      <c r="AZ384" s="186"/>
      <c r="BA384" s="30"/>
      <c r="BB384" s="40"/>
      <c r="BC384" s="40"/>
      <c r="BD384" s="31"/>
      <c r="BE384" s="31"/>
      <c r="BF384" s="31"/>
      <c r="BG384" s="186"/>
      <c r="BH384" s="30"/>
      <c r="BI384" s="40"/>
      <c r="BJ384" s="40"/>
      <c r="BK384" s="40"/>
      <c r="BL384" s="31"/>
      <c r="BM384" s="31"/>
      <c r="BN384" s="186"/>
      <c r="BO384" s="30"/>
      <c r="BP384" s="40"/>
      <c r="BQ384" s="40"/>
      <c r="BR384" s="40"/>
      <c r="BS384" s="31"/>
      <c r="BT384" s="31"/>
      <c r="BU384" s="186"/>
      <c r="BV384" s="30"/>
      <c r="BW384" s="40"/>
      <c r="BX384" s="40"/>
      <c r="BY384" s="31"/>
      <c r="BZ384" s="31"/>
      <c r="CA384" s="31"/>
      <c r="CB384" s="186"/>
      <c r="CC384" s="30"/>
      <c r="CD384" s="40"/>
      <c r="CE384" s="40"/>
      <c r="CF384" s="31"/>
      <c r="CG384" s="31"/>
      <c r="CH384" s="31"/>
      <c r="CI384" s="31"/>
      <c r="CJ384" s="356"/>
      <c r="CK384" s="356"/>
    </row>
    <row r="385" spans="1:89" s="361" customFormat="1" x14ac:dyDescent="0.25">
      <c r="A385" s="186"/>
      <c r="B385" s="43"/>
      <c r="C385" s="186"/>
      <c r="D385" s="30"/>
      <c r="E385" s="40"/>
      <c r="F385" s="40"/>
      <c r="G385" s="31"/>
      <c r="H385" s="31"/>
      <c r="I385" s="186"/>
      <c r="J385" s="30"/>
      <c r="K385" s="40"/>
      <c r="L385" s="40"/>
      <c r="M385" s="31"/>
      <c r="N385" s="31"/>
      <c r="O385" s="186"/>
      <c r="P385" s="30"/>
      <c r="Q385" s="40"/>
      <c r="R385" s="40"/>
      <c r="S385" s="31"/>
      <c r="T385" s="31"/>
      <c r="U385" s="186"/>
      <c r="V385" s="30"/>
      <c r="W385" s="40"/>
      <c r="X385" s="40"/>
      <c r="Y385" s="31"/>
      <c r="Z385" s="30"/>
      <c r="AA385" s="31"/>
      <c r="AB385" s="186"/>
      <c r="AC385" s="30"/>
      <c r="AD385" s="40"/>
      <c r="AE385" s="40"/>
      <c r="AF385" s="31"/>
      <c r="AG385" s="31"/>
      <c r="AH385" s="186"/>
      <c r="AI385" s="30"/>
      <c r="AJ385" s="40"/>
      <c r="AK385" s="40"/>
      <c r="AL385" s="31"/>
      <c r="AM385" s="31"/>
      <c r="AN385" s="186"/>
      <c r="AO385" s="30"/>
      <c r="AP385" s="40"/>
      <c r="AQ385" s="40"/>
      <c r="AR385" s="31"/>
      <c r="AS385" s="31"/>
      <c r="AT385" s="186"/>
      <c r="AU385" s="30"/>
      <c r="AV385" s="40"/>
      <c r="AW385" s="40"/>
      <c r="AX385" s="31"/>
      <c r="AY385" s="31"/>
      <c r="AZ385" s="186"/>
      <c r="BA385" s="30"/>
      <c r="BB385" s="40"/>
      <c r="BC385" s="40"/>
      <c r="BD385" s="31"/>
      <c r="BE385" s="31"/>
      <c r="BF385" s="31"/>
      <c r="BG385" s="186"/>
      <c r="BH385" s="30"/>
      <c r="BI385" s="40"/>
      <c r="BJ385" s="40"/>
      <c r="BK385" s="40"/>
      <c r="BL385" s="31"/>
      <c r="BM385" s="31"/>
      <c r="BN385" s="186"/>
      <c r="BO385" s="30"/>
      <c r="BP385" s="40"/>
      <c r="BQ385" s="40"/>
      <c r="BR385" s="40"/>
      <c r="BS385" s="31"/>
      <c r="BT385" s="31"/>
      <c r="BU385" s="186"/>
      <c r="BV385" s="30"/>
      <c r="BW385" s="40"/>
      <c r="BX385" s="40"/>
      <c r="BY385" s="31"/>
      <c r="BZ385" s="31"/>
      <c r="CA385" s="31"/>
      <c r="CB385" s="186"/>
      <c r="CC385" s="30"/>
      <c r="CD385" s="40"/>
      <c r="CE385" s="40"/>
      <c r="CF385" s="31"/>
      <c r="CG385" s="31"/>
      <c r="CH385" s="31"/>
      <c r="CI385" s="31"/>
      <c r="CJ385" s="356"/>
      <c r="CK385" s="356"/>
    </row>
    <row r="386" spans="1:89" s="361" customFormat="1" x14ac:dyDescent="0.25">
      <c r="A386" s="186"/>
      <c r="B386" s="43"/>
      <c r="C386" s="186"/>
      <c r="D386" s="30"/>
      <c r="E386" s="40"/>
      <c r="F386" s="40"/>
      <c r="G386" s="31"/>
      <c r="H386" s="31"/>
      <c r="I386" s="186"/>
      <c r="J386" s="30"/>
      <c r="K386" s="40"/>
      <c r="L386" s="40"/>
      <c r="M386" s="31"/>
      <c r="N386" s="31"/>
      <c r="O386" s="186"/>
      <c r="P386" s="30"/>
      <c r="Q386" s="40"/>
      <c r="R386" s="40"/>
      <c r="S386" s="31"/>
      <c r="T386" s="31"/>
      <c r="U386" s="186"/>
      <c r="V386" s="30"/>
      <c r="W386" s="40"/>
      <c r="X386" s="40"/>
      <c r="Y386" s="31"/>
      <c r="Z386" s="30"/>
      <c r="AA386" s="31"/>
      <c r="AB386" s="186"/>
      <c r="AC386" s="30"/>
      <c r="AD386" s="40"/>
      <c r="AE386" s="40"/>
      <c r="AF386" s="31"/>
      <c r="AG386" s="31"/>
      <c r="AH386" s="186"/>
      <c r="AI386" s="30"/>
      <c r="AJ386" s="40"/>
      <c r="AK386" s="40"/>
      <c r="AL386" s="31"/>
      <c r="AM386" s="31"/>
      <c r="AN386" s="186"/>
      <c r="AO386" s="30"/>
      <c r="AP386" s="40"/>
      <c r="AQ386" s="40"/>
      <c r="AR386" s="31"/>
      <c r="AS386" s="31"/>
      <c r="AT386" s="186"/>
      <c r="AU386" s="30"/>
      <c r="AV386" s="40"/>
      <c r="AW386" s="40"/>
      <c r="AX386" s="31"/>
      <c r="AY386" s="31"/>
      <c r="AZ386" s="186"/>
      <c r="BA386" s="30"/>
      <c r="BB386" s="40"/>
      <c r="BC386" s="40"/>
      <c r="BD386" s="31"/>
      <c r="BE386" s="31"/>
      <c r="BF386" s="31"/>
      <c r="BG386" s="186"/>
      <c r="BH386" s="30"/>
      <c r="BI386" s="40"/>
      <c r="BJ386" s="40"/>
      <c r="BK386" s="40"/>
      <c r="BL386" s="31"/>
      <c r="BM386" s="31"/>
      <c r="BN386" s="186"/>
      <c r="BO386" s="30"/>
      <c r="BP386" s="40"/>
      <c r="BQ386" s="40"/>
      <c r="BR386" s="40"/>
      <c r="BS386" s="31"/>
      <c r="BT386" s="31"/>
      <c r="BU386" s="186"/>
      <c r="BV386" s="30"/>
      <c r="BW386" s="40"/>
      <c r="BX386" s="40"/>
      <c r="BY386" s="31"/>
      <c r="BZ386" s="31"/>
      <c r="CA386" s="31"/>
      <c r="CB386" s="186"/>
      <c r="CC386" s="30"/>
      <c r="CD386" s="40"/>
      <c r="CE386" s="40"/>
      <c r="CF386" s="31"/>
      <c r="CG386" s="31"/>
      <c r="CH386" s="31"/>
      <c r="CI386" s="31"/>
      <c r="CJ386" s="356"/>
      <c r="CK386" s="356"/>
    </row>
    <row r="387" spans="1:89" s="361" customFormat="1" x14ac:dyDescent="0.25">
      <c r="A387" s="186"/>
      <c r="B387" s="43"/>
      <c r="C387" s="186"/>
      <c r="D387" s="30"/>
      <c r="E387" s="40"/>
      <c r="F387" s="40"/>
      <c r="G387" s="31"/>
      <c r="H387" s="31"/>
      <c r="I387" s="186"/>
      <c r="J387" s="30"/>
      <c r="K387" s="40"/>
      <c r="L387" s="40"/>
      <c r="M387" s="31"/>
      <c r="N387" s="31"/>
      <c r="O387" s="186"/>
      <c r="P387" s="30"/>
      <c r="Q387" s="40"/>
      <c r="R387" s="40"/>
      <c r="S387" s="31"/>
      <c r="T387" s="31"/>
      <c r="U387" s="186"/>
      <c r="V387" s="30"/>
      <c r="W387" s="40"/>
      <c r="X387" s="40"/>
      <c r="Y387" s="31"/>
      <c r="Z387" s="30"/>
      <c r="AA387" s="31"/>
      <c r="AB387" s="186"/>
      <c r="AC387" s="30"/>
      <c r="AD387" s="40"/>
      <c r="AE387" s="40"/>
      <c r="AF387" s="31"/>
      <c r="AG387" s="31"/>
      <c r="AH387" s="186"/>
      <c r="AI387" s="30"/>
      <c r="AJ387" s="40"/>
      <c r="AK387" s="40"/>
      <c r="AL387" s="31"/>
      <c r="AM387" s="31"/>
      <c r="AN387" s="186"/>
      <c r="AO387" s="30"/>
      <c r="AP387" s="40"/>
      <c r="AQ387" s="40"/>
      <c r="AR387" s="31"/>
      <c r="AS387" s="31"/>
      <c r="AT387" s="186"/>
      <c r="AU387" s="30"/>
      <c r="AV387" s="40"/>
      <c r="AW387" s="40"/>
      <c r="AX387" s="31"/>
      <c r="AY387" s="31"/>
      <c r="AZ387" s="186"/>
      <c r="BA387" s="30"/>
      <c r="BB387" s="40"/>
      <c r="BC387" s="40"/>
      <c r="BD387" s="31"/>
      <c r="BE387" s="31"/>
      <c r="BF387" s="31"/>
      <c r="BG387" s="186"/>
      <c r="BH387" s="30"/>
      <c r="BI387" s="40"/>
      <c r="BJ387" s="40"/>
      <c r="BK387" s="40"/>
      <c r="BL387" s="31"/>
      <c r="BM387" s="31"/>
      <c r="BN387" s="186"/>
      <c r="BO387" s="30"/>
      <c r="BP387" s="40"/>
      <c r="BQ387" s="40"/>
      <c r="BR387" s="40"/>
      <c r="BS387" s="31"/>
      <c r="BT387" s="31"/>
      <c r="BU387" s="186"/>
      <c r="BV387" s="30"/>
      <c r="BW387" s="40"/>
      <c r="BX387" s="40"/>
      <c r="BY387" s="31"/>
      <c r="BZ387" s="31"/>
      <c r="CA387" s="31"/>
      <c r="CB387" s="186"/>
      <c r="CC387" s="30"/>
      <c r="CD387" s="40"/>
      <c r="CE387" s="40"/>
      <c r="CF387" s="31"/>
      <c r="CG387" s="31"/>
      <c r="CH387" s="31"/>
      <c r="CI387" s="31"/>
      <c r="CJ387" s="356"/>
      <c r="CK387" s="356"/>
    </row>
    <row r="388" spans="1:89" s="361" customFormat="1" x14ac:dyDescent="0.25">
      <c r="A388" s="186"/>
      <c r="B388" s="43"/>
      <c r="C388" s="186"/>
      <c r="D388" s="30"/>
      <c r="E388" s="40"/>
      <c r="F388" s="40"/>
      <c r="G388" s="31"/>
      <c r="H388" s="31"/>
      <c r="I388" s="186"/>
      <c r="J388" s="30"/>
      <c r="K388" s="40"/>
      <c r="L388" s="40"/>
      <c r="M388" s="31"/>
      <c r="N388" s="31"/>
      <c r="O388" s="186"/>
      <c r="P388" s="30"/>
      <c r="Q388" s="40"/>
      <c r="R388" s="40"/>
      <c r="S388" s="31"/>
      <c r="T388" s="31"/>
      <c r="U388" s="186"/>
      <c r="V388" s="30"/>
      <c r="W388" s="40"/>
      <c r="X388" s="40"/>
      <c r="Y388" s="31"/>
      <c r="Z388" s="30"/>
      <c r="AA388" s="31"/>
      <c r="AB388" s="186"/>
      <c r="AC388" s="30"/>
      <c r="AD388" s="40"/>
      <c r="AE388" s="40"/>
      <c r="AF388" s="31"/>
      <c r="AG388" s="31"/>
      <c r="AH388" s="186"/>
      <c r="AI388" s="30"/>
      <c r="AJ388" s="40"/>
      <c r="AK388" s="40"/>
      <c r="AL388" s="31"/>
      <c r="AM388" s="31"/>
      <c r="AN388" s="186"/>
      <c r="AO388" s="30"/>
      <c r="AP388" s="40"/>
      <c r="AQ388" s="40"/>
      <c r="AR388" s="31"/>
      <c r="AS388" s="31"/>
      <c r="AT388" s="186"/>
      <c r="AU388" s="30"/>
      <c r="AV388" s="40"/>
      <c r="AW388" s="40"/>
      <c r="AX388" s="31"/>
      <c r="AY388" s="31"/>
      <c r="AZ388" s="186"/>
      <c r="BA388" s="30"/>
      <c r="BB388" s="40"/>
      <c r="BC388" s="40"/>
      <c r="BD388" s="31"/>
      <c r="BE388" s="31"/>
      <c r="BF388" s="31"/>
      <c r="BG388" s="186"/>
      <c r="BH388" s="30"/>
      <c r="BI388" s="40"/>
      <c r="BJ388" s="40"/>
      <c r="BK388" s="40"/>
      <c r="BL388" s="31"/>
      <c r="BM388" s="31"/>
      <c r="BN388" s="186"/>
      <c r="BO388" s="30"/>
      <c r="BP388" s="40"/>
      <c r="BQ388" s="40"/>
      <c r="BR388" s="40"/>
      <c r="BS388" s="31"/>
      <c r="BT388" s="31"/>
      <c r="BU388" s="186"/>
      <c r="BV388" s="30"/>
      <c r="BW388" s="40"/>
      <c r="BX388" s="40"/>
      <c r="BY388" s="31"/>
      <c r="BZ388" s="31"/>
      <c r="CA388" s="31"/>
      <c r="CB388" s="186"/>
      <c r="CC388" s="30"/>
      <c r="CD388" s="40"/>
      <c r="CE388" s="40"/>
      <c r="CF388" s="31"/>
      <c r="CG388" s="31"/>
      <c r="CH388" s="31"/>
      <c r="CI388" s="31"/>
      <c r="CJ388" s="356"/>
      <c r="CK388" s="356"/>
    </row>
    <row r="389" spans="1:89" s="361" customFormat="1" x14ac:dyDescent="0.25">
      <c r="A389" s="186"/>
      <c r="B389" s="43"/>
      <c r="C389" s="186"/>
      <c r="D389" s="30"/>
      <c r="E389" s="40"/>
      <c r="F389" s="40"/>
      <c r="G389" s="31"/>
      <c r="H389" s="31"/>
      <c r="I389" s="186"/>
      <c r="J389" s="30"/>
      <c r="K389" s="40"/>
      <c r="L389" s="40"/>
      <c r="M389" s="31"/>
      <c r="N389" s="31"/>
      <c r="O389" s="186"/>
      <c r="P389" s="30"/>
      <c r="Q389" s="40"/>
      <c r="R389" s="40"/>
      <c r="S389" s="31"/>
      <c r="T389" s="31"/>
      <c r="U389" s="186"/>
      <c r="V389" s="30"/>
      <c r="W389" s="40"/>
      <c r="X389" s="40"/>
      <c r="Y389" s="31"/>
      <c r="Z389" s="30"/>
      <c r="AA389" s="31"/>
      <c r="AB389" s="186"/>
      <c r="AC389" s="30"/>
      <c r="AD389" s="40"/>
      <c r="AE389" s="40"/>
      <c r="AF389" s="31"/>
      <c r="AG389" s="31"/>
      <c r="AH389" s="186"/>
      <c r="AI389" s="30"/>
      <c r="AJ389" s="40"/>
      <c r="AK389" s="40"/>
      <c r="AL389" s="31"/>
      <c r="AM389" s="31"/>
      <c r="AN389" s="186"/>
      <c r="AO389" s="30"/>
      <c r="AP389" s="40"/>
      <c r="AQ389" s="40"/>
      <c r="AR389" s="31"/>
      <c r="AS389" s="31"/>
      <c r="AT389" s="186"/>
      <c r="AU389" s="30"/>
      <c r="AV389" s="40"/>
      <c r="AW389" s="40"/>
      <c r="AX389" s="31"/>
      <c r="AY389" s="31"/>
      <c r="AZ389" s="186"/>
      <c r="BA389" s="30"/>
      <c r="BB389" s="40"/>
      <c r="BC389" s="40"/>
      <c r="BD389" s="31"/>
      <c r="BE389" s="31"/>
      <c r="BF389" s="31"/>
      <c r="BG389" s="186"/>
      <c r="BH389" s="30"/>
      <c r="BI389" s="40"/>
      <c r="BJ389" s="40"/>
      <c r="BK389" s="40"/>
      <c r="BL389" s="31"/>
      <c r="BM389" s="31"/>
      <c r="BN389" s="186"/>
      <c r="BO389" s="30"/>
      <c r="BP389" s="40"/>
      <c r="BQ389" s="40"/>
      <c r="BR389" s="40"/>
      <c r="BS389" s="31"/>
      <c r="BT389" s="31"/>
      <c r="BU389" s="186"/>
      <c r="BV389" s="30"/>
      <c r="BW389" s="40"/>
      <c r="BX389" s="40"/>
      <c r="BY389" s="31"/>
      <c r="BZ389" s="31"/>
      <c r="CA389" s="31"/>
      <c r="CB389" s="186"/>
      <c r="CC389" s="30"/>
      <c r="CD389" s="40"/>
      <c r="CE389" s="40"/>
      <c r="CF389" s="31"/>
      <c r="CG389" s="31"/>
      <c r="CH389" s="31"/>
      <c r="CI389" s="31"/>
      <c r="CJ389" s="356"/>
      <c r="CK389" s="356"/>
    </row>
    <row r="390" spans="1:89" s="361" customFormat="1" x14ac:dyDescent="0.25">
      <c r="A390" s="186"/>
      <c r="B390" s="43"/>
      <c r="C390" s="186"/>
      <c r="D390" s="30"/>
      <c r="E390" s="40"/>
      <c r="F390" s="40"/>
      <c r="G390" s="31"/>
      <c r="H390" s="31"/>
      <c r="I390" s="186"/>
      <c r="J390" s="30"/>
      <c r="K390" s="40"/>
      <c r="L390" s="40"/>
      <c r="M390" s="31"/>
      <c r="N390" s="31"/>
      <c r="O390" s="186"/>
      <c r="P390" s="30"/>
      <c r="Q390" s="40"/>
      <c r="R390" s="40"/>
      <c r="S390" s="31"/>
      <c r="T390" s="31"/>
      <c r="U390" s="186"/>
      <c r="V390" s="30"/>
      <c r="W390" s="40"/>
      <c r="X390" s="40"/>
      <c r="Y390" s="31"/>
      <c r="Z390" s="30"/>
      <c r="AA390" s="31"/>
      <c r="AB390" s="186"/>
      <c r="AC390" s="30"/>
      <c r="AD390" s="40"/>
      <c r="AE390" s="40"/>
      <c r="AF390" s="31"/>
      <c r="AG390" s="31"/>
      <c r="AH390" s="186"/>
      <c r="AI390" s="30"/>
      <c r="AJ390" s="40"/>
      <c r="AK390" s="40"/>
      <c r="AL390" s="31"/>
      <c r="AM390" s="31"/>
      <c r="AN390" s="186"/>
      <c r="AO390" s="30"/>
      <c r="AP390" s="40"/>
      <c r="AQ390" s="40"/>
      <c r="AR390" s="31"/>
      <c r="AS390" s="31"/>
      <c r="AT390" s="186"/>
      <c r="AU390" s="30"/>
      <c r="AV390" s="40"/>
      <c r="AW390" s="40"/>
      <c r="AX390" s="31"/>
      <c r="AY390" s="31"/>
      <c r="AZ390" s="186"/>
      <c r="BA390" s="30"/>
      <c r="BB390" s="40"/>
      <c r="BC390" s="40"/>
      <c r="BD390" s="31"/>
      <c r="BE390" s="31"/>
      <c r="BF390" s="31"/>
      <c r="BG390" s="186"/>
      <c r="BH390" s="30"/>
      <c r="BI390" s="40"/>
      <c r="BJ390" s="40"/>
      <c r="BK390" s="40"/>
      <c r="BL390" s="31"/>
      <c r="BM390" s="31"/>
      <c r="BN390" s="186"/>
      <c r="BO390" s="30"/>
      <c r="BP390" s="40"/>
      <c r="BQ390" s="40"/>
      <c r="BR390" s="40"/>
      <c r="BS390" s="31"/>
      <c r="BT390" s="31"/>
      <c r="BU390" s="186"/>
      <c r="BV390" s="30"/>
      <c r="BW390" s="40"/>
      <c r="BX390" s="40"/>
      <c r="BY390" s="31"/>
      <c r="BZ390" s="31"/>
      <c r="CA390" s="31"/>
      <c r="CB390" s="186"/>
      <c r="CC390" s="30"/>
      <c r="CD390" s="40"/>
      <c r="CE390" s="40"/>
      <c r="CF390" s="31"/>
      <c r="CG390" s="31"/>
      <c r="CH390" s="31"/>
      <c r="CI390" s="31"/>
      <c r="CJ390" s="356"/>
      <c r="CK390" s="356"/>
    </row>
    <row r="391" spans="1:89" s="361" customFormat="1" x14ac:dyDescent="0.25">
      <c r="A391" s="186"/>
      <c r="B391" s="43"/>
      <c r="C391" s="186"/>
      <c r="D391" s="30"/>
      <c r="E391" s="40"/>
      <c r="F391" s="40"/>
      <c r="G391" s="31"/>
      <c r="H391" s="31"/>
      <c r="I391" s="186"/>
      <c r="J391" s="30"/>
      <c r="K391" s="40"/>
      <c r="L391" s="40"/>
      <c r="M391" s="31"/>
      <c r="N391" s="31"/>
      <c r="O391" s="186"/>
      <c r="P391" s="30"/>
      <c r="Q391" s="40"/>
      <c r="R391" s="40"/>
      <c r="S391" s="31"/>
      <c r="T391" s="31"/>
      <c r="U391" s="186"/>
      <c r="V391" s="30"/>
      <c r="W391" s="40"/>
      <c r="X391" s="40"/>
      <c r="Y391" s="31"/>
      <c r="Z391" s="30"/>
      <c r="AA391" s="31"/>
      <c r="AB391" s="186"/>
      <c r="AC391" s="30"/>
      <c r="AD391" s="40"/>
      <c r="AE391" s="40"/>
      <c r="AF391" s="31"/>
      <c r="AG391" s="31"/>
      <c r="AH391" s="186"/>
      <c r="AI391" s="30"/>
      <c r="AJ391" s="40"/>
      <c r="AK391" s="40"/>
      <c r="AL391" s="31"/>
      <c r="AM391" s="31"/>
      <c r="AN391" s="186"/>
      <c r="AO391" s="30"/>
      <c r="AP391" s="40"/>
      <c r="AQ391" s="40"/>
      <c r="AR391" s="31"/>
      <c r="AS391" s="31"/>
      <c r="AT391" s="186"/>
      <c r="AU391" s="30"/>
      <c r="AV391" s="40"/>
      <c r="AW391" s="40"/>
      <c r="AX391" s="31"/>
      <c r="AY391" s="31"/>
      <c r="AZ391" s="186"/>
      <c r="BA391" s="30"/>
      <c r="BB391" s="40"/>
      <c r="BC391" s="40"/>
      <c r="BD391" s="31"/>
      <c r="BE391" s="31"/>
      <c r="BF391" s="31"/>
      <c r="BG391" s="186"/>
      <c r="BH391" s="30"/>
      <c r="BI391" s="40"/>
      <c r="BJ391" s="40"/>
      <c r="BK391" s="40"/>
      <c r="BL391" s="31"/>
      <c r="BM391" s="31"/>
      <c r="BN391" s="186"/>
      <c r="BO391" s="30"/>
      <c r="BP391" s="40"/>
      <c r="BQ391" s="40"/>
      <c r="BR391" s="40"/>
      <c r="BS391" s="31"/>
      <c r="BT391" s="31"/>
      <c r="BU391" s="186"/>
      <c r="BV391" s="30"/>
      <c r="BW391" s="40"/>
      <c r="BX391" s="40"/>
      <c r="BY391" s="31"/>
      <c r="BZ391" s="31"/>
      <c r="CA391" s="31"/>
      <c r="CB391" s="186"/>
      <c r="CC391" s="30"/>
      <c r="CD391" s="40"/>
      <c r="CE391" s="40"/>
      <c r="CF391" s="31"/>
      <c r="CG391" s="31"/>
      <c r="CH391" s="31"/>
      <c r="CI391" s="31"/>
      <c r="CJ391" s="356"/>
      <c r="CK391" s="356"/>
    </row>
    <row r="392" spans="1:89" s="361" customFormat="1" x14ac:dyDescent="0.25">
      <c r="A392" s="186"/>
      <c r="B392" s="43"/>
      <c r="C392" s="186"/>
      <c r="D392" s="30"/>
      <c r="E392" s="40"/>
      <c r="F392" s="40"/>
      <c r="G392" s="31"/>
      <c r="H392" s="31"/>
      <c r="I392" s="186"/>
      <c r="J392" s="30"/>
      <c r="K392" s="40"/>
      <c r="L392" s="40"/>
      <c r="M392" s="31"/>
      <c r="N392" s="31"/>
      <c r="O392" s="186"/>
      <c r="P392" s="30"/>
      <c r="Q392" s="40"/>
      <c r="R392" s="40"/>
      <c r="S392" s="31"/>
      <c r="T392" s="31"/>
      <c r="U392" s="186"/>
      <c r="V392" s="30"/>
      <c r="W392" s="40"/>
      <c r="X392" s="40"/>
      <c r="Y392" s="31"/>
      <c r="Z392" s="30"/>
      <c r="AA392" s="31"/>
      <c r="AB392" s="186"/>
      <c r="AC392" s="30"/>
      <c r="AD392" s="40"/>
      <c r="AE392" s="40"/>
      <c r="AF392" s="31"/>
      <c r="AG392" s="31"/>
      <c r="AH392" s="186"/>
      <c r="AI392" s="30"/>
      <c r="AJ392" s="40"/>
      <c r="AK392" s="40"/>
      <c r="AL392" s="31"/>
      <c r="AM392" s="31"/>
      <c r="AN392" s="186"/>
      <c r="AO392" s="30"/>
      <c r="AP392" s="40"/>
      <c r="AQ392" s="40"/>
      <c r="AR392" s="31"/>
      <c r="AS392" s="31"/>
      <c r="AT392" s="186"/>
      <c r="AU392" s="30"/>
      <c r="AV392" s="40"/>
      <c r="AW392" s="40"/>
      <c r="AX392" s="31"/>
      <c r="AY392" s="31"/>
      <c r="AZ392" s="186"/>
      <c r="BA392" s="30"/>
      <c r="BB392" s="40"/>
      <c r="BC392" s="40"/>
      <c r="BD392" s="31"/>
      <c r="BE392" s="31"/>
      <c r="BF392" s="31"/>
      <c r="BG392" s="186"/>
      <c r="BH392" s="30"/>
      <c r="BI392" s="40"/>
      <c r="BJ392" s="40"/>
      <c r="BK392" s="40"/>
      <c r="BL392" s="31"/>
      <c r="BM392" s="31"/>
      <c r="BN392" s="186"/>
      <c r="BO392" s="30"/>
      <c r="BP392" s="40"/>
      <c r="BQ392" s="40"/>
      <c r="BR392" s="40"/>
      <c r="BS392" s="31"/>
      <c r="BT392" s="31"/>
      <c r="BU392" s="186"/>
      <c r="BV392" s="30"/>
      <c r="BW392" s="40"/>
      <c r="BX392" s="40"/>
      <c r="BY392" s="31"/>
      <c r="BZ392" s="31"/>
      <c r="CA392" s="31"/>
      <c r="CB392" s="186"/>
      <c r="CC392" s="30"/>
      <c r="CD392" s="40"/>
      <c r="CE392" s="40"/>
      <c r="CF392" s="31"/>
      <c r="CG392" s="31"/>
      <c r="CH392" s="31"/>
      <c r="CI392" s="31"/>
      <c r="CJ392" s="356"/>
      <c r="CK392" s="356"/>
    </row>
    <row r="393" spans="1:89" s="361" customFormat="1" x14ac:dyDescent="0.25">
      <c r="A393" s="186"/>
      <c r="B393" s="43"/>
      <c r="C393" s="186"/>
      <c r="D393" s="30"/>
      <c r="E393" s="40"/>
      <c r="F393" s="40"/>
      <c r="G393" s="31"/>
      <c r="H393" s="31"/>
      <c r="I393" s="186"/>
      <c r="J393" s="30"/>
      <c r="K393" s="40"/>
      <c r="L393" s="40"/>
      <c r="M393" s="31"/>
      <c r="N393" s="31"/>
      <c r="O393" s="186"/>
      <c r="P393" s="30"/>
      <c r="Q393" s="40"/>
      <c r="R393" s="40"/>
      <c r="S393" s="31"/>
      <c r="T393" s="31"/>
      <c r="U393" s="186"/>
      <c r="V393" s="30"/>
      <c r="W393" s="40"/>
      <c r="X393" s="40"/>
      <c r="Y393" s="31"/>
      <c r="Z393" s="30"/>
      <c r="AA393" s="31"/>
      <c r="AB393" s="186"/>
      <c r="AC393" s="30"/>
      <c r="AD393" s="40"/>
      <c r="AE393" s="40"/>
      <c r="AF393" s="31"/>
      <c r="AG393" s="31"/>
      <c r="AH393" s="186"/>
      <c r="AI393" s="30"/>
      <c r="AJ393" s="40"/>
      <c r="AK393" s="40"/>
      <c r="AL393" s="31"/>
      <c r="AM393" s="31"/>
      <c r="AN393" s="186"/>
      <c r="AO393" s="30"/>
      <c r="AP393" s="40"/>
      <c r="AQ393" s="40"/>
      <c r="AR393" s="31"/>
      <c r="AS393" s="31"/>
      <c r="AT393" s="186"/>
      <c r="AU393" s="30"/>
      <c r="AV393" s="40"/>
      <c r="AW393" s="40"/>
      <c r="AX393" s="31"/>
      <c r="AY393" s="31"/>
      <c r="AZ393" s="186"/>
      <c r="BA393" s="30"/>
      <c r="BB393" s="40"/>
      <c r="BC393" s="40"/>
      <c r="BD393" s="31"/>
      <c r="BE393" s="31"/>
      <c r="BF393" s="31"/>
      <c r="BG393" s="186"/>
      <c r="BH393" s="30"/>
      <c r="BI393" s="40"/>
      <c r="BJ393" s="40"/>
      <c r="BK393" s="40"/>
      <c r="BL393" s="31"/>
      <c r="BM393" s="31"/>
      <c r="BN393" s="186"/>
      <c r="BO393" s="30"/>
      <c r="BP393" s="40"/>
      <c r="BQ393" s="40"/>
      <c r="BR393" s="40"/>
      <c r="BS393" s="31"/>
      <c r="BT393" s="31"/>
      <c r="BU393" s="186"/>
      <c r="BV393" s="30"/>
      <c r="BW393" s="40"/>
      <c r="BX393" s="40"/>
      <c r="BY393" s="31"/>
      <c r="BZ393" s="31"/>
      <c r="CA393" s="31"/>
      <c r="CB393" s="186"/>
      <c r="CC393" s="30"/>
      <c r="CD393" s="40"/>
      <c r="CE393" s="40"/>
      <c r="CF393" s="31"/>
      <c r="CG393" s="31"/>
      <c r="CH393" s="31"/>
      <c r="CI393" s="31"/>
      <c r="CJ393" s="356"/>
      <c r="CK393" s="356"/>
    </row>
    <row r="394" spans="1:89" s="361" customFormat="1" x14ac:dyDescent="0.25">
      <c r="A394" s="186"/>
      <c r="B394" s="43"/>
      <c r="C394" s="186"/>
      <c r="D394" s="30"/>
      <c r="E394" s="40"/>
      <c r="F394" s="40"/>
      <c r="G394" s="31"/>
      <c r="H394" s="31"/>
      <c r="I394" s="186"/>
      <c r="J394" s="30"/>
      <c r="K394" s="40"/>
      <c r="L394" s="40"/>
      <c r="M394" s="31"/>
      <c r="N394" s="31"/>
      <c r="O394" s="186"/>
      <c r="P394" s="30"/>
      <c r="Q394" s="40"/>
      <c r="R394" s="40"/>
      <c r="S394" s="31"/>
      <c r="T394" s="31"/>
      <c r="U394" s="186"/>
      <c r="V394" s="30"/>
      <c r="W394" s="40"/>
      <c r="X394" s="40"/>
      <c r="Y394" s="31"/>
      <c r="Z394" s="30"/>
      <c r="AA394" s="31"/>
      <c r="AB394" s="186"/>
      <c r="AC394" s="30"/>
      <c r="AD394" s="40"/>
      <c r="AE394" s="40"/>
      <c r="AF394" s="31"/>
      <c r="AG394" s="31"/>
      <c r="AH394" s="186"/>
      <c r="AI394" s="30"/>
      <c r="AJ394" s="40"/>
      <c r="AK394" s="40"/>
      <c r="AL394" s="31"/>
      <c r="AM394" s="31"/>
      <c r="AN394" s="186"/>
      <c r="AO394" s="30"/>
      <c r="AP394" s="40"/>
      <c r="AQ394" s="40"/>
      <c r="AR394" s="31"/>
      <c r="AS394" s="31"/>
      <c r="AT394" s="186"/>
      <c r="AU394" s="30"/>
      <c r="AV394" s="40"/>
      <c r="AW394" s="40"/>
      <c r="AX394" s="31"/>
      <c r="AY394" s="31"/>
      <c r="AZ394" s="186"/>
      <c r="BA394" s="30"/>
      <c r="BB394" s="40"/>
      <c r="BC394" s="40"/>
      <c r="BD394" s="31"/>
      <c r="BE394" s="31"/>
      <c r="BF394" s="31"/>
      <c r="BG394" s="186"/>
      <c r="BH394" s="30"/>
      <c r="BI394" s="40"/>
      <c r="BJ394" s="40"/>
      <c r="BK394" s="40"/>
      <c r="BL394" s="31"/>
      <c r="BM394" s="31"/>
      <c r="BN394" s="186"/>
      <c r="BO394" s="30"/>
      <c r="BP394" s="40"/>
      <c r="BQ394" s="40"/>
      <c r="BR394" s="40"/>
      <c r="BS394" s="31"/>
      <c r="BT394" s="31"/>
      <c r="BU394" s="186"/>
      <c r="BV394" s="30"/>
      <c r="BW394" s="40"/>
      <c r="BX394" s="40"/>
      <c r="BY394" s="31"/>
      <c r="BZ394" s="31"/>
      <c r="CA394" s="31"/>
      <c r="CB394" s="186"/>
      <c r="CC394" s="30"/>
      <c r="CD394" s="40"/>
      <c r="CE394" s="40"/>
      <c r="CF394" s="31"/>
      <c r="CG394" s="31"/>
      <c r="CH394" s="31"/>
      <c r="CI394" s="31"/>
      <c r="CJ394" s="356"/>
      <c r="CK394" s="356"/>
    </row>
    <row r="395" spans="1:89" s="361" customFormat="1" x14ac:dyDescent="0.25">
      <c r="A395" s="186"/>
      <c r="B395" s="43"/>
      <c r="C395" s="186"/>
      <c r="D395" s="30"/>
      <c r="E395" s="40"/>
      <c r="F395" s="40"/>
      <c r="G395" s="31"/>
      <c r="H395" s="31"/>
      <c r="I395" s="186"/>
      <c r="J395" s="30"/>
      <c r="K395" s="40"/>
      <c r="L395" s="40"/>
      <c r="M395" s="31"/>
      <c r="N395" s="31"/>
      <c r="O395" s="186"/>
      <c r="P395" s="30"/>
      <c r="Q395" s="40"/>
      <c r="R395" s="40"/>
      <c r="S395" s="31"/>
      <c r="T395" s="31"/>
      <c r="U395" s="186"/>
      <c r="V395" s="30"/>
      <c r="W395" s="40"/>
      <c r="X395" s="40"/>
      <c r="Y395" s="31"/>
      <c r="Z395" s="30"/>
      <c r="AA395" s="31"/>
      <c r="AB395" s="186"/>
      <c r="AC395" s="30"/>
      <c r="AD395" s="40"/>
      <c r="AE395" s="40"/>
      <c r="AF395" s="31"/>
      <c r="AG395" s="31"/>
      <c r="AH395" s="186"/>
      <c r="AI395" s="30"/>
      <c r="AJ395" s="40"/>
      <c r="AK395" s="40"/>
      <c r="AL395" s="31"/>
      <c r="AM395" s="31"/>
      <c r="AN395" s="186"/>
      <c r="AO395" s="30"/>
      <c r="AP395" s="40"/>
      <c r="AQ395" s="40"/>
      <c r="AR395" s="31"/>
      <c r="AS395" s="31"/>
      <c r="AT395" s="186"/>
      <c r="AU395" s="30"/>
      <c r="AV395" s="40"/>
      <c r="AW395" s="40"/>
      <c r="AX395" s="31"/>
      <c r="AY395" s="31"/>
      <c r="AZ395" s="186"/>
      <c r="BA395" s="30"/>
      <c r="BB395" s="40"/>
      <c r="BC395" s="40"/>
      <c r="BD395" s="31"/>
      <c r="BE395" s="31"/>
      <c r="BF395" s="31"/>
      <c r="BG395" s="186"/>
      <c r="BH395" s="30"/>
      <c r="BI395" s="40"/>
      <c r="BJ395" s="40"/>
      <c r="BK395" s="40"/>
      <c r="BL395" s="31"/>
      <c r="BM395" s="31"/>
      <c r="BN395" s="186"/>
      <c r="BO395" s="30"/>
      <c r="BP395" s="40"/>
      <c r="BQ395" s="40"/>
      <c r="BR395" s="40"/>
      <c r="BS395" s="31"/>
      <c r="BT395" s="31"/>
      <c r="BU395" s="186"/>
      <c r="BV395" s="30"/>
      <c r="BW395" s="40"/>
      <c r="BX395" s="40"/>
      <c r="BY395" s="31"/>
      <c r="BZ395" s="31"/>
      <c r="CA395" s="31"/>
      <c r="CB395" s="186"/>
      <c r="CC395" s="30"/>
      <c r="CD395" s="40"/>
      <c r="CE395" s="40"/>
      <c r="CF395" s="31"/>
      <c r="CG395" s="31"/>
      <c r="CH395" s="31"/>
      <c r="CI395" s="31"/>
      <c r="CJ395" s="356"/>
      <c r="CK395" s="356"/>
    </row>
    <row r="396" spans="1:89" s="361" customFormat="1" x14ac:dyDescent="0.25">
      <c r="A396" s="186"/>
      <c r="B396" s="43"/>
      <c r="C396" s="186"/>
      <c r="D396" s="30"/>
      <c r="E396" s="40"/>
      <c r="F396" s="40"/>
      <c r="G396" s="31"/>
      <c r="H396" s="31"/>
      <c r="I396" s="186"/>
      <c r="J396" s="30"/>
      <c r="K396" s="40"/>
      <c r="L396" s="40"/>
      <c r="M396" s="31"/>
      <c r="N396" s="31"/>
      <c r="O396" s="186"/>
      <c r="P396" s="30"/>
      <c r="Q396" s="40"/>
      <c r="R396" s="40"/>
      <c r="S396" s="31"/>
      <c r="T396" s="31"/>
      <c r="U396" s="186"/>
      <c r="V396" s="30"/>
      <c r="W396" s="40"/>
      <c r="X396" s="40"/>
      <c r="Y396" s="31"/>
      <c r="Z396" s="30"/>
      <c r="AA396" s="31"/>
      <c r="AB396" s="186"/>
      <c r="AC396" s="30"/>
      <c r="AD396" s="40"/>
      <c r="AE396" s="40"/>
      <c r="AF396" s="31"/>
      <c r="AG396" s="31"/>
      <c r="AH396" s="186"/>
      <c r="AI396" s="30"/>
      <c r="AJ396" s="40"/>
      <c r="AK396" s="40"/>
      <c r="AL396" s="31"/>
      <c r="AM396" s="31"/>
      <c r="AN396" s="186"/>
      <c r="AO396" s="30"/>
      <c r="AP396" s="40"/>
      <c r="AQ396" s="40"/>
      <c r="AR396" s="31"/>
      <c r="AS396" s="31"/>
      <c r="AT396" s="186"/>
      <c r="AU396" s="30"/>
      <c r="AV396" s="40"/>
      <c r="AW396" s="40"/>
      <c r="AX396" s="31"/>
      <c r="AY396" s="31"/>
      <c r="AZ396" s="186"/>
      <c r="BA396" s="30"/>
      <c r="BB396" s="40"/>
      <c r="BC396" s="40"/>
      <c r="BD396" s="31"/>
      <c r="BE396" s="31"/>
      <c r="BF396" s="31"/>
      <c r="BG396" s="186"/>
      <c r="BH396" s="30"/>
      <c r="BI396" s="40"/>
      <c r="BJ396" s="40"/>
      <c r="BK396" s="40"/>
      <c r="BL396" s="31"/>
      <c r="BM396" s="31"/>
      <c r="BN396" s="186"/>
      <c r="BO396" s="30"/>
      <c r="BP396" s="40"/>
      <c r="BQ396" s="40"/>
      <c r="BR396" s="40"/>
      <c r="BS396" s="31"/>
      <c r="BT396" s="31"/>
      <c r="BU396" s="186"/>
      <c r="BV396" s="30"/>
      <c r="BW396" s="40"/>
      <c r="BX396" s="40"/>
      <c r="BY396" s="31"/>
      <c r="BZ396" s="31"/>
      <c r="CA396" s="31"/>
      <c r="CB396" s="186"/>
      <c r="CC396" s="30"/>
      <c r="CD396" s="40"/>
      <c r="CE396" s="40"/>
      <c r="CF396" s="31"/>
      <c r="CG396" s="31"/>
      <c r="CH396" s="31"/>
      <c r="CI396" s="31"/>
      <c r="CJ396" s="356"/>
      <c r="CK396" s="356"/>
    </row>
    <row r="397" spans="1:89" s="361" customFormat="1" x14ac:dyDescent="0.25">
      <c r="A397" s="186"/>
      <c r="B397" s="43"/>
      <c r="C397" s="186"/>
      <c r="D397" s="30"/>
      <c r="E397" s="40"/>
      <c r="F397" s="40"/>
      <c r="G397" s="31"/>
      <c r="H397" s="31"/>
      <c r="I397" s="186"/>
      <c r="J397" s="30"/>
      <c r="K397" s="40"/>
      <c r="L397" s="40"/>
      <c r="M397" s="31"/>
      <c r="N397" s="31"/>
      <c r="O397" s="186"/>
      <c r="P397" s="30"/>
      <c r="Q397" s="40"/>
      <c r="R397" s="40"/>
      <c r="S397" s="31"/>
      <c r="T397" s="31"/>
      <c r="U397" s="186"/>
      <c r="V397" s="30"/>
      <c r="W397" s="40"/>
      <c r="X397" s="40"/>
      <c r="Y397" s="31"/>
      <c r="Z397" s="30"/>
      <c r="AA397" s="31"/>
      <c r="AB397" s="186"/>
      <c r="AC397" s="30"/>
      <c r="AD397" s="40"/>
      <c r="AE397" s="40"/>
      <c r="AF397" s="31"/>
      <c r="AG397" s="31"/>
      <c r="AH397" s="186"/>
      <c r="AI397" s="30"/>
      <c r="AJ397" s="40"/>
      <c r="AK397" s="40"/>
      <c r="AL397" s="31"/>
      <c r="AM397" s="31"/>
      <c r="AN397" s="186"/>
      <c r="AO397" s="30"/>
      <c r="AP397" s="40"/>
      <c r="AQ397" s="40"/>
      <c r="AR397" s="31"/>
      <c r="AS397" s="31"/>
      <c r="AT397" s="186"/>
      <c r="AU397" s="30"/>
      <c r="AV397" s="40"/>
      <c r="AW397" s="40"/>
      <c r="AX397" s="31"/>
      <c r="AY397" s="31"/>
      <c r="AZ397" s="186"/>
      <c r="BA397" s="30"/>
      <c r="BB397" s="40"/>
      <c r="BC397" s="40"/>
      <c r="BD397" s="31"/>
      <c r="BE397" s="31"/>
      <c r="BF397" s="31"/>
      <c r="BG397" s="186"/>
      <c r="BH397" s="30"/>
      <c r="BI397" s="40"/>
      <c r="BJ397" s="40"/>
      <c r="BK397" s="40"/>
      <c r="BL397" s="31"/>
      <c r="BM397" s="31"/>
      <c r="BN397" s="186"/>
      <c r="BO397" s="30"/>
      <c r="BP397" s="40"/>
      <c r="BQ397" s="40"/>
      <c r="BR397" s="40"/>
      <c r="BS397" s="31"/>
      <c r="BT397" s="31"/>
      <c r="BU397" s="186"/>
      <c r="BV397" s="30"/>
      <c r="BW397" s="40"/>
      <c r="BX397" s="40"/>
      <c r="BY397" s="31"/>
      <c r="BZ397" s="31"/>
      <c r="CA397" s="31"/>
      <c r="CB397" s="186"/>
      <c r="CC397" s="30"/>
      <c r="CD397" s="40"/>
      <c r="CE397" s="40"/>
      <c r="CF397" s="31"/>
      <c r="CG397" s="31"/>
      <c r="CH397" s="31"/>
      <c r="CI397" s="31"/>
      <c r="CJ397" s="356"/>
      <c r="CK397" s="356"/>
    </row>
    <row r="398" spans="1:89" s="361" customFormat="1" x14ac:dyDescent="0.25">
      <c r="A398" s="186"/>
      <c r="B398" s="43"/>
      <c r="C398" s="186"/>
      <c r="D398" s="30"/>
      <c r="E398" s="40"/>
      <c r="F398" s="40"/>
      <c r="G398" s="31"/>
      <c r="H398" s="31"/>
      <c r="I398" s="186"/>
      <c r="J398" s="30"/>
      <c r="K398" s="40"/>
      <c r="L398" s="40"/>
      <c r="M398" s="31"/>
      <c r="N398" s="31"/>
      <c r="O398" s="186"/>
      <c r="P398" s="30"/>
      <c r="Q398" s="40"/>
      <c r="R398" s="40"/>
      <c r="S398" s="31"/>
      <c r="T398" s="31"/>
      <c r="U398" s="186"/>
      <c r="V398" s="30"/>
      <c r="W398" s="40"/>
      <c r="X398" s="40"/>
      <c r="Y398" s="31"/>
      <c r="Z398" s="30"/>
      <c r="AA398" s="31"/>
      <c r="AB398" s="186"/>
      <c r="AC398" s="30"/>
      <c r="AD398" s="40"/>
      <c r="AE398" s="40"/>
      <c r="AF398" s="31"/>
      <c r="AG398" s="31"/>
      <c r="AH398" s="186"/>
      <c r="AI398" s="30"/>
      <c r="AJ398" s="40"/>
      <c r="AK398" s="40"/>
      <c r="AL398" s="31"/>
      <c r="AM398" s="31"/>
      <c r="AN398" s="186"/>
      <c r="AO398" s="30"/>
      <c r="AP398" s="40"/>
      <c r="AQ398" s="40"/>
      <c r="AR398" s="31"/>
      <c r="AS398" s="31"/>
      <c r="AT398" s="186"/>
      <c r="AU398" s="30"/>
      <c r="AV398" s="40"/>
      <c r="AW398" s="40"/>
      <c r="AX398" s="31"/>
      <c r="AY398" s="31"/>
      <c r="AZ398" s="186"/>
      <c r="BA398" s="30"/>
      <c r="BB398" s="40"/>
      <c r="BC398" s="40"/>
      <c r="BD398" s="31"/>
      <c r="BE398" s="31"/>
      <c r="BF398" s="31"/>
      <c r="BG398" s="186"/>
      <c r="BH398" s="30"/>
      <c r="BI398" s="40"/>
      <c r="BJ398" s="40"/>
      <c r="BK398" s="40"/>
      <c r="BL398" s="31"/>
      <c r="BM398" s="31"/>
      <c r="BN398" s="186"/>
      <c r="BO398" s="30"/>
      <c r="BP398" s="40"/>
      <c r="BQ398" s="40"/>
      <c r="BR398" s="40"/>
      <c r="BS398" s="31"/>
      <c r="BT398" s="31"/>
      <c r="BU398" s="186"/>
      <c r="BV398" s="30"/>
      <c r="BW398" s="40"/>
      <c r="BX398" s="40"/>
      <c r="BY398" s="31"/>
      <c r="BZ398" s="31"/>
      <c r="CA398" s="31"/>
      <c r="CB398" s="186"/>
      <c r="CC398" s="30"/>
      <c r="CD398" s="40"/>
      <c r="CE398" s="40"/>
      <c r="CF398" s="31"/>
      <c r="CG398" s="31"/>
      <c r="CH398" s="31"/>
      <c r="CI398" s="31"/>
      <c r="CJ398" s="356"/>
      <c r="CK398" s="356"/>
    </row>
    <row r="399" spans="1:89" s="361" customFormat="1" x14ac:dyDescent="0.25">
      <c r="A399" s="186"/>
      <c r="B399" s="43"/>
      <c r="C399" s="186"/>
      <c r="D399" s="30"/>
      <c r="E399" s="40"/>
      <c r="F399" s="40"/>
      <c r="G399" s="31"/>
      <c r="H399" s="31"/>
      <c r="I399" s="186"/>
      <c r="J399" s="30"/>
      <c r="K399" s="40"/>
      <c r="L399" s="40"/>
      <c r="M399" s="31"/>
      <c r="N399" s="31"/>
      <c r="O399" s="186"/>
      <c r="P399" s="30"/>
      <c r="Q399" s="40"/>
      <c r="R399" s="40"/>
      <c r="S399" s="31"/>
      <c r="T399" s="31"/>
      <c r="U399" s="186"/>
      <c r="V399" s="30"/>
      <c r="W399" s="40"/>
      <c r="X399" s="40"/>
      <c r="Y399" s="31"/>
      <c r="Z399" s="30"/>
      <c r="AA399" s="31"/>
      <c r="AB399" s="186"/>
      <c r="AC399" s="30"/>
      <c r="AD399" s="40"/>
      <c r="AE399" s="40"/>
      <c r="AF399" s="31"/>
      <c r="AG399" s="31"/>
      <c r="AH399" s="186"/>
      <c r="AI399" s="30"/>
      <c r="AJ399" s="40"/>
      <c r="AK399" s="40"/>
      <c r="AL399" s="31"/>
      <c r="AM399" s="31"/>
      <c r="AN399" s="186"/>
      <c r="AO399" s="30"/>
      <c r="AP399" s="40"/>
      <c r="AQ399" s="40"/>
      <c r="AR399" s="31"/>
      <c r="AS399" s="31"/>
      <c r="AT399" s="186"/>
      <c r="AU399" s="30"/>
      <c r="AV399" s="40"/>
      <c r="AW399" s="40"/>
      <c r="AX399" s="31"/>
      <c r="AY399" s="31"/>
      <c r="AZ399" s="186"/>
      <c r="BA399" s="30"/>
      <c r="BB399" s="40"/>
      <c r="BC399" s="40"/>
      <c r="BD399" s="31"/>
      <c r="BE399" s="31"/>
      <c r="BF399" s="31"/>
      <c r="BG399" s="186"/>
      <c r="BH399" s="30"/>
      <c r="BI399" s="40"/>
      <c r="BJ399" s="40"/>
      <c r="BK399" s="40"/>
      <c r="BL399" s="31"/>
      <c r="BM399" s="31"/>
      <c r="BN399" s="186"/>
      <c r="BO399" s="30"/>
      <c r="BP399" s="40"/>
      <c r="BQ399" s="40"/>
      <c r="BR399" s="40"/>
      <c r="BS399" s="31"/>
      <c r="BT399" s="31"/>
      <c r="BU399" s="186"/>
      <c r="BV399" s="30"/>
      <c r="BW399" s="40"/>
      <c r="BX399" s="40"/>
      <c r="BY399" s="31"/>
      <c r="BZ399" s="31"/>
      <c r="CA399" s="31"/>
      <c r="CB399" s="186"/>
      <c r="CC399" s="30"/>
      <c r="CD399" s="40"/>
      <c r="CE399" s="40"/>
      <c r="CF399" s="31"/>
      <c r="CG399" s="31"/>
      <c r="CH399" s="31"/>
      <c r="CI399" s="31"/>
      <c r="CJ399" s="356"/>
      <c r="CK399" s="356"/>
    </row>
    <row r="400" spans="1:89" s="361" customFormat="1" x14ac:dyDescent="0.25">
      <c r="A400" s="186"/>
      <c r="B400" s="43"/>
      <c r="C400" s="186"/>
      <c r="D400" s="30"/>
      <c r="E400" s="40"/>
      <c r="F400" s="40"/>
      <c r="G400" s="31"/>
      <c r="H400" s="31"/>
      <c r="I400" s="186"/>
      <c r="J400" s="30"/>
      <c r="K400" s="40"/>
      <c r="L400" s="40"/>
      <c r="M400" s="31"/>
      <c r="N400" s="31"/>
      <c r="O400" s="186"/>
      <c r="P400" s="30"/>
      <c r="Q400" s="40"/>
      <c r="R400" s="40"/>
      <c r="S400" s="31"/>
      <c r="T400" s="31"/>
      <c r="U400" s="186"/>
      <c r="V400" s="30"/>
      <c r="W400" s="40"/>
      <c r="X400" s="40"/>
      <c r="Y400" s="31"/>
      <c r="Z400" s="30"/>
      <c r="AA400" s="31"/>
      <c r="AB400" s="186"/>
      <c r="AC400" s="30"/>
      <c r="AD400" s="40"/>
      <c r="AE400" s="40"/>
      <c r="AF400" s="31"/>
      <c r="AG400" s="31"/>
      <c r="AH400" s="186"/>
      <c r="AI400" s="30"/>
      <c r="AJ400" s="40"/>
      <c r="AK400" s="40"/>
      <c r="AL400" s="31"/>
      <c r="AM400" s="31"/>
      <c r="AN400" s="186"/>
      <c r="AO400" s="30"/>
      <c r="AP400" s="40"/>
      <c r="AQ400" s="40"/>
      <c r="AR400" s="31"/>
      <c r="AS400" s="31"/>
      <c r="AT400" s="186"/>
      <c r="AU400" s="30"/>
      <c r="AV400" s="40"/>
      <c r="AW400" s="40"/>
      <c r="AX400" s="31"/>
      <c r="AY400" s="31"/>
      <c r="AZ400" s="186"/>
      <c r="BA400" s="30"/>
      <c r="BB400" s="40"/>
      <c r="BC400" s="40"/>
      <c r="BD400" s="31"/>
      <c r="BE400" s="31"/>
      <c r="BF400" s="31"/>
      <c r="BG400" s="186"/>
      <c r="BH400" s="30"/>
      <c r="BI400" s="40"/>
      <c r="BJ400" s="40"/>
      <c r="BK400" s="40"/>
      <c r="BL400" s="31"/>
      <c r="BM400" s="31"/>
      <c r="BN400" s="186"/>
      <c r="BO400" s="30"/>
      <c r="BP400" s="40"/>
      <c r="BQ400" s="40"/>
      <c r="BR400" s="40"/>
      <c r="BS400" s="31"/>
      <c r="BT400" s="31"/>
      <c r="BU400" s="186"/>
      <c r="BV400" s="30"/>
      <c r="BW400" s="40"/>
      <c r="BX400" s="40"/>
      <c r="BY400" s="31"/>
      <c r="BZ400" s="31"/>
      <c r="CA400" s="31"/>
      <c r="CB400" s="186"/>
      <c r="CC400" s="30"/>
      <c r="CD400" s="40"/>
      <c r="CE400" s="40"/>
      <c r="CF400" s="31"/>
      <c r="CG400" s="31"/>
      <c r="CH400" s="31"/>
      <c r="CI400" s="31"/>
      <c r="CJ400" s="356"/>
      <c r="CK400" s="356"/>
    </row>
    <row r="401" spans="1:89" s="361" customFormat="1" x14ac:dyDescent="0.25">
      <c r="A401" s="186"/>
      <c r="B401" s="43"/>
      <c r="C401" s="186"/>
      <c r="D401" s="187"/>
      <c r="E401" s="41"/>
      <c r="F401" s="41"/>
      <c r="G401" s="22"/>
      <c r="H401" s="22"/>
      <c r="I401" s="186"/>
      <c r="J401" s="187"/>
      <c r="K401" s="41"/>
      <c r="L401" s="41"/>
      <c r="M401" s="22"/>
      <c r="N401" s="22"/>
      <c r="O401" s="186"/>
      <c r="P401" s="187"/>
      <c r="Q401" s="41"/>
      <c r="R401" s="41"/>
      <c r="S401" s="22"/>
      <c r="T401" s="22"/>
      <c r="U401" s="186"/>
      <c r="V401" s="187"/>
      <c r="W401" s="41"/>
      <c r="X401" s="41"/>
      <c r="Y401" s="22"/>
      <c r="Z401" s="187"/>
      <c r="AA401" s="22"/>
      <c r="AB401" s="186"/>
      <c r="AC401" s="187"/>
      <c r="AD401" s="41"/>
      <c r="AE401" s="41"/>
      <c r="AF401" s="22"/>
      <c r="AG401" s="22"/>
      <c r="AH401" s="186"/>
      <c r="AI401" s="187"/>
      <c r="AJ401" s="41"/>
      <c r="AK401" s="41"/>
      <c r="AL401" s="22"/>
      <c r="AM401" s="22"/>
      <c r="AN401" s="186"/>
      <c r="AO401" s="187"/>
      <c r="AP401" s="41"/>
      <c r="AQ401" s="41"/>
      <c r="AR401" s="22"/>
      <c r="AS401" s="22"/>
      <c r="AT401" s="186"/>
      <c r="AU401" s="187"/>
      <c r="AV401" s="41"/>
      <c r="AW401" s="41"/>
      <c r="AX401" s="22"/>
      <c r="AY401" s="22"/>
      <c r="AZ401" s="186"/>
      <c r="BA401" s="187"/>
      <c r="BB401" s="41"/>
      <c r="BC401" s="41"/>
      <c r="BD401" s="22"/>
      <c r="BE401" s="22"/>
      <c r="BF401" s="22"/>
      <c r="BG401" s="186"/>
      <c r="BH401" s="187"/>
      <c r="BI401" s="41"/>
      <c r="BJ401" s="41"/>
      <c r="BK401" s="41"/>
      <c r="BL401" s="22"/>
      <c r="BM401" s="22"/>
      <c r="BN401" s="186"/>
      <c r="BO401" s="187"/>
      <c r="BP401" s="41"/>
      <c r="BQ401" s="41"/>
      <c r="BR401" s="41"/>
      <c r="BS401" s="22"/>
      <c r="BT401" s="22"/>
      <c r="BU401" s="186"/>
      <c r="BV401" s="187"/>
      <c r="BW401" s="41"/>
      <c r="BX401" s="41"/>
      <c r="BY401" s="22"/>
      <c r="BZ401" s="22"/>
      <c r="CA401" s="22"/>
      <c r="CB401" s="186"/>
      <c r="CC401" s="187"/>
      <c r="CD401" s="41"/>
      <c r="CE401" s="41"/>
      <c r="CF401" s="22"/>
      <c r="CG401" s="22"/>
      <c r="CH401" s="22"/>
      <c r="CI401" s="22"/>
      <c r="CJ401" s="363"/>
      <c r="CK401" s="363"/>
    </row>
    <row r="402" spans="1:89" s="361" customFormat="1" x14ac:dyDescent="0.25">
      <c r="A402" s="186"/>
      <c r="B402" s="43"/>
      <c r="C402" s="186"/>
      <c r="D402" s="187"/>
      <c r="E402" s="41"/>
      <c r="F402" s="41"/>
      <c r="G402" s="22"/>
      <c r="H402" s="22"/>
      <c r="I402" s="186"/>
      <c r="J402" s="187"/>
      <c r="K402" s="41"/>
      <c r="L402" s="41"/>
      <c r="M402" s="22"/>
      <c r="N402" s="22"/>
      <c r="O402" s="186"/>
      <c r="P402" s="187"/>
      <c r="Q402" s="41"/>
      <c r="R402" s="41"/>
      <c r="S402" s="22"/>
      <c r="T402" s="22"/>
      <c r="U402" s="186"/>
      <c r="V402" s="187"/>
      <c r="W402" s="41"/>
      <c r="X402" s="41"/>
      <c r="Y402" s="22"/>
      <c r="Z402" s="187"/>
      <c r="AA402" s="22"/>
      <c r="AB402" s="186"/>
      <c r="AC402" s="187"/>
      <c r="AD402" s="41"/>
      <c r="AE402" s="41"/>
      <c r="AF402" s="22"/>
      <c r="AG402" s="22"/>
      <c r="AH402" s="186"/>
      <c r="AI402" s="187"/>
      <c r="AJ402" s="41"/>
      <c r="AK402" s="41"/>
      <c r="AL402" s="22"/>
      <c r="AM402" s="22"/>
      <c r="AN402" s="186"/>
      <c r="AO402" s="187"/>
      <c r="AP402" s="41"/>
      <c r="AQ402" s="41"/>
      <c r="AR402" s="22"/>
      <c r="AS402" s="22"/>
      <c r="AT402" s="186"/>
      <c r="AU402" s="187"/>
      <c r="AV402" s="41"/>
      <c r="AW402" s="41"/>
      <c r="AX402" s="22"/>
      <c r="AY402" s="22"/>
      <c r="AZ402" s="186"/>
      <c r="BA402" s="187"/>
      <c r="BB402" s="41"/>
      <c r="BC402" s="41"/>
      <c r="BD402" s="22"/>
      <c r="BE402" s="22"/>
      <c r="BF402" s="22"/>
      <c r="BG402" s="186"/>
      <c r="BH402" s="187"/>
      <c r="BI402" s="41"/>
      <c r="BJ402" s="41"/>
      <c r="BK402" s="41"/>
      <c r="BL402" s="22"/>
      <c r="BM402" s="22"/>
      <c r="BN402" s="186"/>
      <c r="BO402" s="187"/>
      <c r="BP402" s="41"/>
      <c r="BQ402" s="41"/>
      <c r="BR402" s="41"/>
      <c r="BS402" s="22"/>
      <c r="BT402" s="22"/>
      <c r="BU402" s="186"/>
      <c r="BV402" s="187"/>
      <c r="BW402" s="41"/>
      <c r="BX402" s="41"/>
      <c r="BY402" s="22"/>
      <c r="BZ402" s="22"/>
      <c r="CA402" s="22"/>
      <c r="CB402" s="186"/>
      <c r="CC402" s="187"/>
      <c r="CD402" s="41"/>
      <c r="CE402" s="41"/>
      <c r="CF402" s="22"/>
      <c r="CG402" s="22"/>
      <c r="CH402" s="22"/>
      <c r="CI402" s="22"/>
      <c r="CJ402" s="363"/>
      <c r="CK402" s="363"/>
    </row>
    <row r="403" spans="1:89" s="361" customFormat="1" x14ac:dyDescent="0.25">
      <c r="A403" s="186"/>
      <c r="B403" s="43"/>
      <c r="C403" s="186"/>
      <c r="D403" s="187"/>
      <c r="E403" s="41"/>
      <c r="F403" s="41"/>
      <c r="G403" s="22"/>
      <c r="H403" s="22"/>
      <c r="I403" s="186"/>
      <c r="J403" s="187"/>
      <c r="K403" s="41"/>
      <c r="L403" s="41"/>
      <c r="M403" s="22"/>
      <c r="N403" s="22"/>
      <c r="O403" s="186"/>
      <c r="P403" s="187"/>
      <c r="Q403" s="41"/>
      <c r="R403" s="41"/>
      <c r="S403" s="22"/>
      <c r="T403" s="22"/>
      <c r="U403" s="186"/>
      <c r="V403" s="187"/>
      <c r="W403" s="41"/>
      <c r="X403" s="41"/>
      <c r="Y403" s="22"/>
      <c r="Z403" s="187"/>
      <c r="AA403" s="22"/>
      <c r="AB403" s="186"/>
      <c r="AC403" s="187"/>
      <c r="AD403" s="41"/>
      <c r="AE403" s="41"/>
      <c r="AF403" s="22"/>
      <c r="AG403" s="22"/>
      <c r="AH403" s="186"/>
      <c r="AI403" s="187"/>
      <c r="AJ403" s="41"/>
      <c r="AK403" s="41"/>
      <c r="AL403" s="22"/>
      <c r="AM403" s="22"/>
      <c r="AN403" s="186"/>
      <c r="AO403" s="187"/>
      <c r="AP403" s="41"/>
      <c r="AQ403" s="41"/>
      <c r="AR403" s="22"/>
      <c r="AS403" s="22"/>
      <c r="AT403" s="186"/>
      <c r="AU403" s="187"/>
      <c r="AV403" s="41"/>
      <c r="AW403" s="41"/>
      <c r="AX403" s="22"/>
      <c r="AY403" s="22"/>
      <c r="AZ403" s="186"/>
      <c r="BA403" s="187"/>
      <c r="BB403" s="41"/>
      <c r="BC403" s="41"/>
      <c r="BD403" s="22"/>
      <c r="BE403" s="22"/>
      <c r="BF403" s="22"/>
      <c r="BG403" s="186"/>
      <c r="BH403" s="187"/>
      <c r="BI403" s="41"/>
      <c r="BJ403" s="41"/>
      <c r="BK403" s="41"/>
      <c r="BL403" s="22"/>
      <c r="BM403" s="22"/>
      <c r="BN403" s="186"/>
      <c r="BO403" s="187"/>
      <c r="BP403" s="41"/>
      <c r="BQ403" s="41"/>
      <c r="BR403" s="41"/>
      <c r="BS403" s="22"/>
      <c r="BT403" s="22"/>
      <c r="BU403" s="186"/>
      <c r="BV403" s="187"/>
      <c r="BW403" s="41"/>
      <c r="BX403" s="41"/>
      <c r="BY403" s="22"/>
      <c r="BZ403" s="22"/>
      <c r="CA403" s="22"/>
      <c r="CB403" s="186"/>
      <c r="CC403" s="187"/>
      <c r="CD403" s="41"/>
      <c r="CE403" s="41"/>
      <c r="CF403" s="22"/>
      <c r="CG403" s="22"/>
      <c r="CH403" s="22"/>
      <c r="CI403" s="22"/>
      <c r="CJ403" s="363"/>
      <c r="CK403" s="363"/>
    </row>
    <row r="404" spans="1:89" s="361" customFormat="1" x14ac:dyDescent="0.25">
      <c r="A404" s="186"/>
      <c r="B404" s="43"/>
      <c r="C404" s="186"/>
      <c r="D404" s="187"/>
      <c r="E404" s="41"/>
      <c r="F404" s="41"/>
      <c r="G404" s="22"/>
      <c r="H404" s="22"/>
      <c r="I404" s="186"/>
      <c r="J404" s="187"/>
      <c r="K404" s="41"/>
      <c r="L404" s="41"/>
      <c r="M404" s="22"/>
      <c r="N404" s="22"/>
      <c r="O404" s="186"/>
      <c r="P404" s="187"/>
      <c r="Q404" s="41"/>
      <c r="R404" s="41"/>
      <c r="S404" s="22"/>
      <c r="T404" s="22"/>
      <c r="U404" s="186"/>
      <c r="V404" s="187"/>
      <c r="W404" s="41"/>
      <c r="X404" s="41"/>
      <c r="Y404" s="22"/>
      <c r="Z404" s="187"/>
      <c r="AA404" s="22"/>
      <c r="AB404" s="186"/>
      <c r="AC404" s="187"/>
      <c r="AD404" s="41"/>
      <c r="AE404" s="41"/>
      <c r="AF404" s="22"/>
      <c r="AG404" s="22"/>
      <c r="AH404" s="186"/>
      <c r="AI404" s="187"/>
      <c r="AJ404" s="41"/>
      <c r="AK404" s="41"/>
      <c r="AL404" s="22"/>
      <c r="AM404" s="22"/>
      <c r="AN404" s="186"/>
      <c r="AO404" s="187"/>
      <c r="AP404" s="41"/>
      <c r="AQ404" s="41"/>
      <c r="AR404" s="22"/>
      <c r="AS404" s="22"/>
      <c r="AT404" s="186"/>
      <c r="AU404" s="187"/>
      <c r="AV404" s="41"/>
      <c r="AW404" s="41"/>
      <c r="AX404" s="22"/>
      <c r="AY404" s="22"/>
      <c r="AZ404" s="186"/>
      <c r="BA404" s="187"/>
      <c r="BB404" s="41"/>
      <c r="BC404" s="41"/>
      <c r="BD404" s="22"/>
      <c r="BE404" s="22"/>
      <c r="BF404" s="22"/>
      <c r="BG404" s="186"/>
      <c r="BH404" s="187"/>
      <c r="BI404" s="41"/>
      <c r="BJ404" s="41"/>
      <c r="BK404" s="41"/>
      <c r="BL404" s="22"/>
      <c r="BM404" s="22"/>
      <c r="BN404" s="186"/>
      <c r="BO404" s="187"/>
      <c r="BP404" s="41"/>
      <c r="BQ404" s="41"/>
      <c r="BR404" s="41"/>
      <c r="BS404" s="22"/>
      <c r="BT404" s="22"/>
      <c r="BU404" s="186"/>
      <c r="BV404" s="187"/>
      <c r="BW404" s="41"/>
      <c r="BX404" s="41"/>
      <c r="BY404" s="22"/>
      <c r="BZ404" s="22"/>
      <c r="CA404" s="22"/>
      <c r="CB404" s="186"/>
      <c r="CC404" s="187"/>
      <c r="CD404" s="41"/>
      <c r="CE404" s="41"/>
      <c r="CF404" s="22"/>
      <c r="CG404" s="22"/>
      <c r="CH404" s="22"/>
      <c r="CI404" s="22"/>
      <c r="CJ404" s="363"/>
      <c r="CK404" s="363"/>
    </row>
    <row r="405" spans="1:89" s="361" customFormat="1" x14ac:dyDescent="0.25">
      <c r="A405" s="186"/>
      <c r="B405" s="43"/>
      <c r="C405" s="186"/>
      <c r="D405" s="187"/>
      <c r="E405" s="41"/>
      <c r="F405" s="41"/>
      <c r="G405" s="22"/>
      <c r="H405" s="22"/>
      <c r="I405" s="186"/>
      <c r="J405" s="187"/>
      <c r="K405" s="41"/>
      <c r="L405" s="41"/>
      <c r="M405" s="22"/>
      <c r="N405" s="22"/>
      <c r="O405" s="186"/>
      <c r="P405" s="187"/>
      <c r="Q405" s="41"/>
      <c r="R405" s="41"/>
      <c r="S405" s="22"/>
      <c r="T405" s="22"/>
      <c r="U405" s="186"/>
      <c r="V405" s="187"/>
      <c r="W405" s="41"/>
      <c r="X405" s="41"/>
      <c r="Y405" s="22"/>
      <c r="Z405" s="187"/>
      <c r="AA405" s="22"/>
      <c r="AB405" s="186"/>
      <c r="AC405" s="187"/>
      <c r="AD405" s="41"/>
      <c r="AE405" s="41"/>
      <c r="AF405" s="22"/>
      <c r="AG405" s="22"/>
      <c r="AH405" s="186"/>
      <c r="AI405" s="187"/>
      <c r="AJ405" s="41"/>
      <c r="AK405" s="41"/>
      <c r="AL405" s="22"/>
      <c r="AM405" s="22"/>
      <c r="AN405" s="186"/>
      <c r="AO405" s="187"/>
      <c r="AP405" s="41"/>
      <c r="AQ405" s="41"/>
      <c r="AR405" s="22"/>
      <c r="AS405" s="22"/>
      <c r="AT405" s="186"/>
      <c r="AU405" s="187"/>
      <c r="AV405" s="41"/>
      <c r="AW405" s="41"/>
      <c r="AX405" s="22"/>
      <c r="AY405" s="22"/>
      <c r="AZ405" s="186"/>
      <c r="BA405" s="187"/>
      <c r="BB405" s="41"/>
      <c r="BC405" s="41"/>
      <c r="BD405" s="22"/>
      <c r="BE405" s="22"/>
      <c r="BF405" s="22"/>
      <c r="BG405" s="186"/>
      <c r="BH405" s="187"/>
      <c r="BI405" s="41"/>
      <c r="BJ405" s="41"/>
      <c r="BK405" s="41"/>
      <c r="BL405" s="22"/>
      <c r="BM405" s="22"/>
      <c r="BN405" s="186"/>
      <c r="BO405" s="187"/>
      <c r="BP405" s="41"/>
      <c r="BQ405" s="41"/>
      <c r="BR405" s="41"/>
      <c r="BS405" s="22"/>
      <c r="BT405" s="22"/>
      <c r="BU405" s="186"/>
      <c r="BV405" s="187"/>
      <c r="BW405" s="41"/>
      <c r="BX405" s="41"/>
      <c r="BY405" s="22"/>
      <c r="BZ405" s="22"/>
      <c r="CA405" s="22"/>
      <c r="CB405" s="186"/>
      <c r="CC405" s="187"/>
      <c r="CD405" s="41"/>
      <c r="CE405" s="41"/>
      <c r="CF405" s="22"/>
      <c r="CG405" s="22"/>
      <c r="CH405" s="22"/>
      <c r="CI405" s="22"/>
      <c r="CJ405" s="363"/>
      <c r="CK405" s="363"/>
    </row>
    <row r="406" spans="1:89" s="361" customFormat="1" x14ac:dyDescent="0.25">
      <c r="A406" s="186"/>
      <c r="B406" s="43"/>
      <c r="C406" s="186"/>
      <c r="D406" s="187"/>
      <c r="E406" s="41"/>
      <c r="F406" s="41"/>
      <c r="G406" s="22"/>
      <c r="H406" s="22"/>
      <c r="I406" s="186"/>
      <c r="J406" s="187"/>
      <c r="K406" s="41"/>
      <c r="L406" s="41"/>
      <c r="M406" s="22"/>
      <c r="N406" s="22"/>
      <c r="O406" s="186"/>
      <c r="P406" s="187"/>
      <c r="Q406" s="41"/>
      <c r="R406" s="41"/>
      <c r="S406" s="22"/>
      <c r="T406" s="22"/>
      <c r="U406" s="186"/>
      <c r="V406" s="187"/>
      <c r="W406" s="41"/>
      <c r="X406" s="41"/>
      <c r="Y406" s="22"/>
      <c r="Z406" s="187"/>
      <c r="AA406" s="22"/>
      <c r="AB406" s="186"/>
      <c r="AC406" s="187"/>
      <c r="AD406" s="41"/>
      <c r="AE406" s="41"/>
      <c r="AF406" s="22"/>
      <c r="AG406" s="22"/>
      <c r="AH406" s="186"/>
      <c r="AI406" s="187"/>
      <c r="AJ406" s="41"/>
      <c r="AK406" s="41"/>
      <c r="AL406" s="22"/>
      <c r="AM406" s="22"/>
      <c r="AN406" s="186"/>
      <c r="AO406" s="187"/>
      <c r="AP406" s="41"/>
      <c r="AQ406" s="41"/>
      <c r="AR406" s="22"/>
      <c r="AS406" s="22"/>
      <c r="AT406" s="186"/>
      <c r="AU406" s="187"/>
      <c r="AV406" s="41"/>
      <c r="AW406" s="41"/>
      <c r="AX406" s="22"/>
      <c r="AY406" s="22"/>
      <c r="AZ406" s="186"/>
      <c r="BA406" s="187"/>
      <c r="BB406" s="41"/>
      <c r="BC406" s="41"/>
      <c r="BD406" s="22"/>
      <c r="BE406" s="22"/>
      <c r="BF406" s="22"/>
      <c r="BG406" s="186"/>
      <c r="BH406" s="187"/>
      <c r="BI406" s="41"/>
      <c r="BJ406" s="41"/>
      <c r="BK406" s="41"/>
      <c r="BL406" s="22"/>
      <c r="BM406" s="22"/>
      <c r="BN406" s="186"/>
      <c r="BO406" s="187"/>
      <c r="BP406" s="41"/>
      <c r="BQ406" s="41"/>
      <c r="BR406" s="41"/>
      <c r="BS406" s="22"/>
      <c r="BT406" s="22"/>
      <c r="BU406" s="186"/>
      <c r="BV406" s="187"/>
      <c r="BW406" s="41"/>
      <c r="BX406" s="41"/>
      <c r="BY406" s="22"/>
      <c r="BZ406" s="22"/>
      <c r="CA406" s="22"/>
      <c r="CB406" s="186"/>
      <c r="CC406" s="187"/>
      <c r="CD406" s="41"/>
      <c r="CE406" s="41"/>
      <c r="CF406" s="22"/>
      <c r="CG406" s="22"/>
      <c r="CH406" s="22"/>
      <c r="CI406" s="22"/>
      <c r="CJ406" s="363"/>
      <c r="CK406" s="363"/>
    </row>
    <row r="407" spans="1:89" s="361" customFormat="1" x14ac:dyDescent="0.25">
      <c r="A407" s="186"/>
      <c r="B407" s="43"/>
      <c r="C407" s="186"/>
      <c r="D407" s="187"/>
      <c r="E407" s="41"/>
      <c r="F407" s="41"/>
      <c r="G407" s="22"/>
      <c r="H407" s="22"/>
      <c r="I407" s="186"/>
      <c r="J407" s="187"/>
      <c r="K407" s="41"/>
      <c r="L407" s="41"/>
      <c r="M407" s="22"/>
      <c r="N407" s="22"/>
      <c r="O407" s="186"/>
      <c r="P407" s="187"/>
      <c r="Q407" s="41"/>
      <c r="R407" s="41"/>
      <c r="S407" s="22"/>
      <c r="T407" s="22"/>
      <c r="U407" s="186"/>
      <c r="V407" s="187"/>
      <c r="W407" s="41"/>
      <c r="X407" s="41"/>
      <c r="Y407" s="22"/>
      <c r="Z407" s="187"/>
      <c r="AA407" s="22"/>
      <c r="AB407" s="186"/>
      <c r="AC407" s="187"/>
      <c r="AD407" s="41"/>
      <c r="AE407" s="41"/>
      <c r="AF407" s="22"/>
      <c r="AG407" s="22"/>
      <c r="AH407" s="186"/>
      <c r="AI407" s="187"/>
      <c r="AJ407" s="41"/>
      <c r="AK407" s="41"/>
      <c r="AL407" s="22"/>
      <c r="AM407" s="22"/>
      <c r="AN407" s="186"/>
      <c r="AO407" s="187"/>
      <c r="AP407" s="41"/>
      <c r="AQ407" s="41"/>
      <c r="AR407" s="22"/>
      <c r="AS407" s="22"/>
      <c r="AT407" s="186"/>
      <c r="AU407" s="187"/>
      <c r="AV407" s="41"/>
      <c r="AW407" s="41"/>
      <c r="AX407" s="22"/>
      <c r="AY407" s="22"/>
      <c r="AZ407" s="186"/>
      <c r="BA407" s="187"/>
      <c r="BB407" s="41"/>
      <c r="BC407" s="41"/>
      <c r="BD407" s="22"/>
      <c r="BE407" s="22"/>
      <c r="BF407" s="22"/>
      <c r="BG407" s="186"/>
      <c r="BH407" s="187"/>
      <c r="BI407" s="41"/>
      <c r="BJ407" s="41"/>
      <c r="BK407" s="41"/>
      <c r="BL407" s="22"/>
      <c r="BM407" s="22"/>
      <c r="BN407" s="186"/>
      <c r="BO407" s="187"/>
      <c r="BP407" s="41"/>
      <c r="BQ407" s="41"/>
      <c r="BR407" s="41"/>
      <c r="BS407" s="22"/>
      <c r="BT407" s="22"/>
      <c r="BU407" s="186"/>
      <c r="BV407" s="187"/>
      <c r="BW407" s="41"/>
      <c r="BX407" s="41"/>
      <c r="BY407" s="22"/>
      <c r="BZ407" s="22"/>
      <c r="CA407" s="22"/>
      <c r="CB407" s="186"/>
      <c r="CC407" s="187"/>
      <c r="CD407" s="41"/>
      <c r="CE407" s="41"/>
      <c r="CF407" s="22"/>
      <c r="CG407" s="22"/>
      <c r="CH407" s="22"/>
      <c r="CI407" s="22"/>
      <c r="CJ407" s="363"/>
      <c r="CK407" s="363"/>
    </row>
    <row r="408" spans="1:89" s="361" customFormat="1" x14ac:dyDescent="0.25">
      <c r="A408" s="186"/>
      <c r="B408" s="43"/>
      <c r="C408" s="186"/>
      <c r="D408" s="187"/>
      <c r="E408" s="41"/>
      <c r="F408" s="41"/>
      <c r="G408" s="22"/>
      <c r="H408" s="22"/>
      <c r="I408" s="186"/>
      <c r="J408" s="187"/>
      <c r="K408" s="41"/>
      <c r="L408" s="41"/>
      <c r="M408" s="22"/>
      <c r="N408" s="22"/>
      <c r="O408" s="186"/>
      <c r="P408" s="187"/>
      <c r="Q408" s="41"/>
      <c r="R408" s="41"/>
      <c r="S408" s="22"/>
      <c r="T408" s="22"/>
      <c r="U408" s="186"/>
      <c r="V408" s="187"/>
      <c r="W408" s="41"/>
      <c r="X408" s="41"/>
      <c r="Y408" s="22"/>
      <c r="Z408" s="187"/>
      <c r="AA408" s="22"/>
      <c r="AB408" s="186"/>
      <c r="AC408" s="187"/>
      <c r="AD408" s="41"/>
      <c r="AE408" s="41"/>
      <c r="AF408" s="22"/>
      <c r="AG408" s="22"/>
      <c r="AH408" s="186"/>
      <c r="AI408" s="187"/>
      <c r="AJ408" s="41"/>
      <c r="AK408" s="41"/>
      <c r="AL408" s="22"/>
      <c r="AM408" s="22"/>
      <c r="AN408" s="186"/>
      <c r="AO408" s="187"/>
      <c r="AP408" s="41"/>
      <c r="AQ408" s="41"/>
      <c r="AR408" s="22"/>
      <c r="AS408" s="22"/>
      <c r="AT408" s="186"/>
      <c r="AU408" s="187"/>
      <c r="AV408" s="41"/>
      <c r="AW408" s="41"/>
      <c r="AX408" s="22"/>
      <c r="AY408" s="22"/>
      <c r="AZ408" s="186"/>
      <c r="BA408" s="187"/>
      <c r="BB408" s="41"/>
      <c r="BC408" s="41"/>
      <c r="BD408" s="22"/>
      <c r="BE408" s="22"/>
      <c r="BF408" s="22"/>
      <c r="BG408" s="186"/>
      <c r="BH408" s="187"/>
      <c r="BI408" s="41"/>
      <c r="BJ408" s="41"/>
      <c r="BK408" s="41"/>
      <c r="BL408" s="22"/>
      <c r="BM408" s="22"/>
      <c r="BN408" s="186"/>
      <c r="BO408" s="187"/>
      <c r="BP408" s="41"/>
      <c r="BQ408" s="41"/>
      <c r="BR408" s="41"/>
      <c r="BS408" s="22"/>
      <c r="BT408" s="22"/>
      <c r="BU408" s="186"/>
      <c r="BV408" s="187"/>
      <c r="BW408" s="41"/>
      <c r="BX408" s="41"/>
      <c r="BY408" s="22"/>
      <c r="BZ408" s="22"/>
      <c r="CA408" s="22"/>
      <c r="CB408" s="186"/>
      <c r="CC408" s="187"/>
      <c r="CD408" s="41"/>
      <c r="CE408" s="41"/>
      <c r="CF408" s="22"/>
      <c r="CG408" s="22"/>
      <c r="CH408" s="22"/>
      <c r="CI408" s="22"/>
      <c r="CJ408" s="363"/>
      <c r="CK408" s="363"/>
    </row>
    <row r="409" spans="1:89" s="361" customFormat="1" x14ac:dyDescent="0.25">
      <c r="A409" s="186"/>
      <c r="B409" s="43"/>
      <c r="C409" s="186"/>
      <c r="D409" s="187"/>
      <c r="E409" s="41"/>
      <c r="F409" s="41"/>
      <c r="G409" s="22"/>
      <c r="H409" s="22"/>
      <c r="I409" s="186"/>
      <c r="J409" s="187"/>
      <c r="K409" s="41"/>
      <c r="L409" s="41"/>
      <c r="M409" s="22"/>
      <c r="N409" s="22"/>
      <c r="O409" s="186"/>
      <c r="P409" s="187"/>
      <c r="Q409" s="41"/>
      <c r="R409" s="41"/>
      <c r="S409" s="22"/>
      <c r="T409" s="22"/>
      <c r="U409" s="186"/>
      <c r="V409" s="187"/>
      <c r="W409" s="41"/>
      <c r="X409" s="41"/>
      <c r="Y409" s="22"/>
      <c r="Z409" s="187"/>
      <c r="AA409" s="22"/>
      <c r="AB409" s="186"/>
      <c r="AC409" s="187"/>
      <c r="AD409" s="41"/>
      <c r="AE409" s="41"/>
      <c r="AF409" s="22"/>
      <c r="AG409" s="22"/>
      <c r="AH409" s="186"/>
      <c r="AI409" s="187"/>
      <c r="AJ409" s="41"/>
      <c r="AK409" s="41"/>
      <c r="AL409" s="22"/>
      <c r="AM409" s="22"/>
      <c r="AN409" s="186"/>
      <c r="AO409" s="187"/>
      <c r="AP409" s="41"/>
      <c r="AQ409" s="41"/>
      <c r="AR409" s="22"/>
      <c r="AS409" s="22"/>
      <c r="AT409" s="186"/>
      <c r="AU409" s="187"/>
      <c r="AV409" s="41"/>
      <c r="AW409" s="41"/>
      <c r="AX409" s="22"/>
      <c r="AY409" s="22"/>
      <c r="AZ409" s="186"/>
      <c r="BA409" s="187"/>
      <c r="BB409" s="41"/>
      <c r="BC409" s="41"/>
      <c r="BD409" s="22"/>
      <c r="BE409" s="22"/>
      <c r="BF409" s="22"/>
      <c r="BG409" s="186"/>
      <c r="BH409" s="187"/>
      <c r="BI409" s="41"/>
      <c r="BJ409" s="41"/>
      <c r="BK409" s="41"/>
      <c r="BL409" s="22"/>
      <c r="BM409" s="22"/>
      <c r="BN409" s="186"/>
      <c r="BO409" s="187"/>
      <c r="BP409" s="41"/>
      <c r="BQ409" s="41"/>
      <c r="BR409" s="41"/>
      <c r="BS409" s="22"/>
      <c r="BT409" s="22"/>
      <c r="BU409" s="186"/>
      <c r="BV409" s="187"/>
      <c r="BW409" s="41"/>
      <c r="BX409" s="41"/>
      <c r="BY409" s="22"/>
      <c r="BZ409" s="22"/>
      <c r="CA409" s="22"/>
      <c r="CB409" s="186"/>
      <c r="CC409" s="187"/>
      <c r="CD409" s="41"/>
      <c r="CE409" s="41"/>
      <c r="CF409" s="22"/>
      <c r="CG409" s="22"/>
      <c r="CH409" s="22"/>
      <c r="CI409" s="22"/>
      <c r="CJ409" s="363"/>
      <c r="CK409" s="363"/>
    </row>
    <row r="410" spans="1:89" s="361" customFormat="1" x14ac:dyDescent="0.25">
      <c r="A410" s="186"/>
      <c r="B410" s="43"/>
      <c r="C410" s="186"/>
      <c r="D410" s="187"/>
      <c r="E410" s="41"/>
      <c r="F410" s="41"/>
      <c r="G410" s="22"/>
      <c r="H410" s="22"/>
      <c r="I410" s="186"/>
      <c r="J410" s="187"/>
      <c r="K410" s="41"/>
      <c r="L410" s="41"/>
      <c r="M410" s="22"/>
      <c r="N410" s="22"/>
      <c r="O410" s="186"/>
      <c r="P410" s="187"/>
      <c r="Q410" s="41"/>
      <c r="R410" s="41"/>
      <c r="S410" s="22"/>
      <c r="T410" s="22"/>
      <c r="U410" s="186"/>
      <c r="V410" s="187"/>
      <c r="W410" s="41"/>
      <c r="X410" s="41"/>
      <c r="Y410" s="22"/>
      <c r="Z410" s="187"/>
      <c r="AA410" s="22"/>
      <c r="AB410" s="186"/>
      <c r="AC410" s="187"/>
      <c r="AD410" s="41"/>
      <c r="AE410" s="41"/>
      <c r="AF410" s="22"/>
      <c r="AG410" s="22"/>
      <c r="AH410" s="186"/>
      <c r="AI410" s="187"/>
      <c r="AJ410" s="41"/>
      <c r="AK410" s="41"/>
      <c r="AL410" s="22"/>
      <c r="AM410" s="22"/>
      <c r="AN410" s="186"/>
      <c r="AO410" s="187"/>
      <c r="AP410" s="41"/>
      <c r="AQ410" s="41"/>
      <c r="AR410" s="22"/>
      <c r="AS410" s="22"/>
      <c r="AT410" s="186"/>
      <c r="AU410" s="187"/>
      <c r="AV410" s="41"/>
      <c r="AW410" s="41"/>
      <c r="AX410" s="22"/>
      <c r="AY410" s="22"/>
      <c r="AZ410" s="186"/>
      <c r="BA410" s="187"/>
      <c r="BB410" s="41"/>
      <c r="BC410" s="41"/>
      <c r="BD410" s="22"/>
      <c r="BE410" s="22"/>
      <c r="BF410" s="22"/>
      <c r="BG410" s="186"/>
      <c r="BH410" s="187"/>
      <c r="BI410" s="41"/>
      <c r="BJ410" s="41"/>
      <c r="BK410" s="41"/>
      <c r="BL410" s="22"/>
      <c r="BM410" s="22"/>
      <c r="BN410" s="186"/>
      <c r="BO410" s="187"/>
      <c r="BP410" s="41"/>
      <c r="BQ410" s="41"/>
      <c r="BR410" s="41"/>
      <c r="BS410" s="22"/>
      <c r="BT410" s="22"/>
      <c r="BU410" s="186"/>
      <c r="BV410" s="187"/>
      <c r="BW410" s="41"/>
      <c r="BX410" s="41"/>
      <c r="BY410" s="22"/>
      <c r="BZ410" s="22"/>
      <c r="CA410" s="22"/>
      <c r="CB410" s="186"/>
      <c r="CC410" s="187"/>
      <c r="CD410" s="41"/>
      <c r="CE410" s="41"/>
      <c r="CF410" s="22"/>
      <c r="CG410" s="22"/>
      <c r="CH410" s="22"/>
      <c r="CI410" s="22"/>
      <c r="CJ410" s="363"/>
      <c r="CK410" s="363"/>
    </row>
    <row r="411" spans="1:89" s="361" customFormat="1" x14ac:dyDescent="0.25">
      <c r="A411" s="186"/>
      <c r="B411" s="43"/>
      <c r="C411" s="186"/>
      <c r="D411" s="187"/>
      <c r="E411" s="41"/>
      <c r="F411" s="41"/>
      <c r="G411" s="22"/>
      <c r="H411" s="22"/>
      <c r="I411" s="186"/>
      <c r="J411" s="187"/>
      <c r="K411" s="41"/>
      <c r="L411" s="41"/>
      <c r="M411" s="22"/>
      <c r="N411" s="22"/>
      <c r="O411" s="186"/>
      <c r="P411" s="187"/>
      <c r="Q411" s="41"/>
      <c r="R411" s="41"/>
      <c r="S411" s="22"/>
      <c r="T411" s="22"/>
      <c r="U411" s="186"/>
      <c r="V411" s="187"/>
      <c r="W411" s="41"/>
      <c r="X411" s="41"/>
      <c r="Y411" s="22"/>
      <c r="Z411" s="187"/>
      <c r="AA411" s="22"/>
      <c r="AB411" s="186"/>
      <c r="AC411" s="187"/>
      <c r="AD411" s="41"/>
      <c r="AE411" s="41"/>
      <c r="AF411" s="22"/>
      <c r="AG411" s="22"/>
      <c r="AH411" s="186"/>
      <c r="AI411" s="187"/>
      <c r="AJ411" s="41"/>
      <c r="AK411" s="41"/>
      <c r="AL411" s="22"/>
      <c r="AM411" s="22"/>
      <c r="AN411" s="186"/>
      <c r="AO411" s="187"/>
      <c r="AP411" s="41"/>
      <c r="AQ411" s="41"/>
      <c r="AR411" s="22"/>
      <c r="AS411" s="22"/>
      <c r="AT411" s="186"/>
      <c r="AU411" s="187"/>
      <c r="AV411" s="41"/>
      <c r="AW411" s="41"/>
      <c r="AX411" s="22"/>
      <c r="AY411" s="22"/>
      <c r="AZ411" s="186"/>
      <c r="BA411" s="187"/>
      <c r="BB411" s="41"/>
      <c r="BC411" s="41"/>
      <c r="BD411" s="22"/>
      <c r="BE411" s="22"/>
      <c r="BF411" s="22"/>
      <c r="BG411" s="186"/>
      <c r="BH411" s="187"/>
      <c r="BI411" s="41"/>
      <c r="BJ411" s="41"/>
      <c r="BK411" s="41"/>
      <c r="BL411" s="22"/>
      <c r="BM411" s="22"/>
      <c r="BN411" s="186"/>
      <c r="BO411" s="187"/>
      <c r="BP411" s="41"/>
      <c r="BQ411" s="41"/>
      <c r="BR411" s="41"/>
      <c r="BS411" s="22"/>
      <c r="BT411" s="22"/>
      <c r="BU411" s="186"/>
      <c r="BV411" s="187"/>
      <c r="BW411" s="41"/>
      <c r="BX411" s="41"/>
      <c r="BY411" s="22"/>
      <c r="BZ411" s="22"/>
      <c r="CA411" s="22"/>
      <c r="CB411" s="186"/>
      <c r="CC411" s="187"/>
      <c r="CD411" s="41"/>
      <c r="CE411" s="41"/>
      <c r="CF411" s="22"/>
      <c r="CG411" s="22"/>
      <c r="CH411" s="22"/>
      <c r="CI411" s="22"/>
      <c r="CJ411" s="363"/>
      <c r="CK411" s="363"/>
    </row>
    <row r="412" spans="1:89" s="361" customFormat="1" x14ac:dyDescent="0.25">
      <c r="A412" s="186"/>
      <c r="B412" s="43"/>
      <c r="C412" s="186"/>
      <c r="D412" s="187"/>
      <c r="E412" s="41"/>
      <c r="F412" s="41"/>
      <c r="G412" s="22"/>
      <c r="H412" s="22"/>
      <c r="I412" s="186"/>
      <c r="J412" s="187"/>
      <c r="K412" s="41"/>
      <c r="L412" s="41"/>
      <c r="M412" s="22"/>
      <c r="N412" s="22"/>
      <c r="O412" s="186"/>
      <c r="P412" s="187"/>
      <c r="Q412" s="41"/>
      <c r="R412" s="41"/>
      <c r="S412" s="22"/>
      <c r="T412" s="22"/>
      <c r="U412" s="186"/>
      <c r="V412" s="187"/>
      <c r="W412" s="41"/>
      <c r="X412" s="41"/>
      <c r="Y412" s="22"/>
      <c r="Z412" s="187"/>
      <c r="AA412" s="22"/>
      <c r="AB412" s="186"/>
      <c r="AC412" s="187"/>
      <c r="AD412" s="41"/>
      <c r="AE412" s="41"/>
      <c r="AF412" s="22"/>
      <c r="AG412" s="22"/>
      <c r="AH412" s="186"/>
      <c r="AI412" s="187"/>
      <c r="AJ412" s="41"/>
      <c r="AK412" s="41"/>
      <c r="AL412" s="22"/>
      <c r="AM412" s="22"/>
      <c r="AN412" s="186"/>
      <c r="AO412" s="187"/>
      <c r="AP412" s="41"/>
      <c r="AQ412" s="41"/>
      <c r="AR412" s="22"/>
      <c r="AS412" s="22"/>
      <c r="AT412" s="186"/>
      <c r="AU412" s="187"/>
      <c r="AV412" s="41"/>
      <c r="AW412" s="41"/>
      <c r="AX412" s="22"/>
      <c r="AY412" s="22"/>
      <c r="AZ412" s="186"/>
      <c r="BA412" s="187"/>
      <c r="BB412" s="41"/>
      <c r="BC412" s="41"/>
      <c r="BD412" s="22"/>
      <c r="BE412" s="22"/>
      <c r="BF412" s="22"/>
      <c r="BG412" s="186"/>
      <c r="BH412" s="187"/>
      <c r="BI412" s="41"/>
      <c r="BJ412" s="41"/>
      <c r="BK412" s="41"/>
      <c r="BL412" s="22"/>
      <c r="BM412" s="22"/>
      <c r="BN412" s="186"/>
      <c r="BO412" s="187"/>
      <c r="BP412" s="41"/>
      <c r="BQ412" s="41"/>
      <c r="BR412" s="41"/>
      <c r="BS412" s="22"/>
      <c r="BT412" s="22"/>
      <c r="BU412" s="186"/>
      <c r="BV412" s="187"/>
      <c r="BW412" s="41"/>
      <c r="BX412" s="41"/>
      <c r="BY412" s="22"/>
      <c r="BZ412" s="22"/>
      <c r="CA412" s="22"/>
      <c r="CB412" s="186"/>
      <c r="CC412" s="187"/>
      <c r="CD412" s="41"/>
      <c r="CE412" s="41"/>
      <c r="CF412" s="22"/>
      <c r="CG412" s="22"/>
      <c r="CH412" s="22"/>
      <c r="CI412" s="22"/>
      <c r="CJ412" s="363"/>
      <c r="CK412" s="363"/>
    </row>
    <row r="413" spans="1:89" s="361" customFormat="1" x14ac:dyDescent="0.25">
      <c r="A413" s="186"/>
      <c r="B413" s="43"/>
      <c r="C413" s="186"/>
      <c r="D413" s="187"/>
      <c r="E413" s="41"/>
      <c r="F413" s="41"/>
      <c r="G413" s="22"/>
      <c r="H413" s="22"/>
      <c r="I413" s="186"/>
      <c r="J413" s="187"/>
      <c r="K413" s="41"/>
      <c r="L413" s="41"/>
      <c r="M413" s="22"/>
      <c r="N413" s="22"/>
      <c r="O413" s="186"/>
      <c r="P413" s="187"/>
      <c r="Q413" s="41"/>
      <c r="R413" s="41"/>
      <c r="S413" s="22"/>
      <c r="T413" s="22"/>
      <c r="U413" s="186"/>
      <c r="V413" s="187"/>
      <c r="W413" s="41"/>
      <c r="X413" s="41"/>
      <c r="Y413" s="22"/>
      <c r="Z413" s="187"/>
      <c r="AA413" s="22"/>
      <c r="AB413" s="186"/>
      <c r="AC413" s="187"/>
      <c r="AD413" s="41"/>
      <c r="AE413" s="41"/>
      <c r="AF413" s="22"/>
      <c r="AG413" s="22"/>
      <c r="AH413" s="186"/>
      <c r="AI413" s="187"/>
      <c r="AJ413" s="41"/>
      <c r="AK413" s="41"/>
      <c r="AL413" s="22"/>
      <c r="AM413" s="22"/>
      <c r="AN413" s="186"/>
      <c r="AO413" s="187"/>
      <c r="AP413" s="41"/>
      <c r="AQ413" s="41"/>
      <c r="AR413" s="22"/>
      <c r="AS413" s="22"/>
      <c r="AT413" s="186"/>
      <c r="AU413" s="187"/>
      <c r="AV413" s="41"/>
      <c r="AW413" s="41"/>
      <c r="AX413" s="22"/>
      <c r="AY413" s="22"/>
      <c r="AZ413" s="186"/>
      <c r="BA413" s="187"/>
      <c r="BB413" s="41"/>
      <c r="BC413" s="41"/>
      <c r="BD413" s="22"/>
      <c r="BE413" s="22"/>
      <c r="BF413" s="22"/>
      <c r="BG413" s="186"/>
      <c r="BH413" s="187"/>
      <c r="BI413" s="41"/>
      <c r="BJ413" s="41"/>
      <c r="BK413" s="41"/>
      <c r="BL413" s="22"/>
      <c r="BM413" s="22"/>
      <c r="BN413" s="186"/>
      <c r="BO413" s="187"/>
      <c r="BP413" s="41"/>
      <c r="BQ413" s="41"/>
      <c r="BR413" s="41"/>
      <c r="BS413" s="22"/>
      <c r="BT413" s="22"/>
      <c r="BU413" s="186"/>
      <c r="BV413" s="187"/>
      <c r="BW413" s="41"/>
      <c r="BX413" s="41"/>
      <c r="BY413" s="22"/>
      <c r="BZ413" s="22"/>
      <c r="CA413" s="22"/>
      <c r="CB413" s="186"/>
      <c r="CC413" s="187"/>
      <c r="CD413" s="41"/>
      <c r="CE413" s="41"/>
      <c r="CF413" s="22"/>
      <c r="CG413" s="22"/>
      <c r="CH413" s="22"/>
      <c r="CI413" s="22"/>
      <c r="CJ413" s="363"/>
      <c r="CK413" s="363"/>
    </row>
    <row r="414" spans="1:89" s="361" customFormat="1" x14ac:dyDescent="0.25">
      <c r="A414" s="186"/>
      <c r="B414" s="43"/>
      <c r="C414" s="186"/>
      <c r="D414" s="30"/>
      <c r="E414" s="40"/>
      <c r="F414" s="40"/>
      <c r="G414" s="31"/>
      <c r="H414" s="31"/>
      <c r="I414" s="186"/>
      <c r="J414" s="30"/>
      <c r="K414" s="40"/>
      <c r="L414" s="40"/>
      <c r="M414" s="31"/>
      <c r="N414" s="31"/>
      <c r="O414" s="186"/>
      <c r="P414" s="30"/>
      <c r="Q414" s="40"/>
      <c r="R414" s="40"/>
      <c r="S414" s="31"/>
      <c r="T414" s="31"/>
      <c r="U414" s="186"/>
      <c r="V414" s="30"/>
      <c r="W414" s="40"/>
      <c r="X414" s="40"/>
      <c r="Y414" s="31"/>
      <c r="Z414" s="30"/>
      <c r="AA414" s="31"/>
      <c r="AB414" s="186"/>
      <c r="AC414" s="30"/>
      <c r="AD414" s="40"/>
      <c r="AE414" s="40"/>
      <c r="AF414" s="31"/>
      <c r="AG414" s="31"/>
      <c r="AH414" s="186"/>
      <c r="AI414" s="30"/>
      <c r="AJ414" s="40"/>
      <c r="AK414" s="40"/>
      <c r="AL414" s="31"/>
      <c r="AM414" s="31"/>
      <c r="AN414" s="186"/>
      <c r="AO414" s="30"/>
      <c r="AP414" s="40"/>
      <c r="AQ414" s="40"/>
      <c r="AR414" s="31"/>
      <c r="AS414" s="31"/>
      <c r="AT414" s="186"/>
      <c r="AU414" s="30"/>
      <c r="AV414" s="40"/>
      <c r="AW414" s="40"/>
      <c r="AX414" s="31"/>
      <c r="AY414" s="31"/>
      <c r="AZ414" s="186"/>
      <c r="BA414" s="30"/>
      <c r="BB414" s="40"/>
      <c r="BC414" s="40"/>
      <c r="BD414" s="31"/>
      <c r="BE414" s="31"/>
      <c r="BF414" s="31"/>
      <c r="BG414" s="186"/>
      <c r="BH414" s="30"/>
      <c r="BI414" s="40"/>
      <c r="BJ414" s="40"/>
      <c r="BK414" s="40"/>
      <c r="BL414" s="31"/>
      <c r="BM414" s="31"/>
      <c r="BN414" s="186"/>
      <c r="BO414" s="30"/>
      <c r="BP414" s="40"/>
      <c r="BQ414" s="40"/>
      <c r="BR414" s="40"/>
      <c r="BS414" s="31"/>
      <c r="BT414" s="31"/>
      <c r="BU414" s="186"/>
      <c r="BV414" s="30"/>
      <c r="BW414" s="40"/>
      <c r="BX414" s="40"/>
      <c r="BY414" s="31"/>
      <c r="BZ414" s="31"/>
      <c r="CA414" s="31"/>
      <c r="CB414" s="186"/>
      <c r="CC414" s="30"/>
      <c r="CD414" s="40"/>
      <c r="CE414" s="40"/>
      <c r="CF414" s="31"/>
      <c r="CG414" s="31"/>
      <c r="CH414" s="31"/>
      <c r="CI414" s="31"/>
      <c r="CJ414" s="356"/>
      <c r="CK414" s="356"/>
    </row>
    <row r="415" spans="1:89" s="361" customFormat="1" x14ac:dyDescent="0.25">
      <c r="A415" s="186"/>
      <c r="B415" s="43"/>
      <c r="C415" s="186"/>
      <c r="D415" s="30"/>
      <c r="E415" s="40"/>
      <c r="F415" s="40"/>
      <c r="G415" s="31"/>
      <c r="H415" s="31"/>
      <c r="I415" s="186"/>
      <c r="J415" s="30"/>
      <c r="K415" s="40"/>
      <c r="L415" s="40"/>
      <c r="M415" s="31"/>
      <c r="N415" s="31"/>
      <c r="O415" s="186"/>
      <c r="P415" s="30"/>
      <c r="Q415" s="40"/>
      <c r="R415" s="40"/>
      <c r="S415" s="31"/>
      <c r="T415" s="31"/>
      <c r="U415" s="186"/>
      <c r="V415" s="30"/>
      <c r="W415" s="40"/>
      <c r="X415" s="40"/>
      <c r="Y415" s="31"/>
      <c r="Z415" s="30"/>
      <c r="AA415" s="31"/>
      <c r="AB415" s="186"/>
      <c r="AC415" s="30"/>
      <c r="AD415" s="40"/>
      <c r="AE415" s="40"/>
      <c r="AF415" s="31"/>
      <c r="AG415" s="31"/>
      <c r="AH415" s="186"/>
      <c r="AI415" s="30"/>
      <c r="AJ415" s="40"/>
      <c r="AK415" s="40"/>
      <c r="AL415" s="31"/>
      <c r="AM415" s="31"/>
      <c r="AN415" s="186"/>
      <c r="AO415" s="30"/>
      <c r="AP415" s="40"/>
      <c r="AQ415" s="40"/>
      <c r="AR415" s="31"/>
      <c r="AS415" s="31"/>
      <c r="AT415" s="186"/>
      <c r="AU415" s="30"/>
      <c r="AV415" s="40"/>
      <c r="AW415" s="40"/>
      <c r="AX415" s="31"/>
      <c r="AY415" s="31"/>
      <c r="AZ415" s="186"/>
      <c r="BA415" s="30"/>
      <c r="BB415" s="40"/>
      <c r="BC415" s="40"/>
      <c r="BD415" s="31"/>
      <c r="BE415" s="31"/>
      <c r="BF415" s="31"/>
      <c r="BG415" s="186"/>
      <c r="BH415" s="30"/>
      <c r="BI415" s="40"/>
      <c r="BJ415" s="40"/>
      <c r="BK415" s="40"/>
      <c r="BL415" s="31"/>
      <c r="BM415" s="31"/>
      <c r="BN415" s="186"/>
      <c r="BO415" s="30"/>
      <c r="BP415" s="40"/>
      <c r="BQ415" s="40"/>
      <c r="BR415" s="40"/>
      <c r="BS415" s="31"/>
      <c r="BT415" s="31"/>
      <c r="BU415" s="186"/>
      <c r="BV415" s="30"/>
      <c r="BW415" s="40"/>
      <c r="BX415" s="40"/>
      <c r="BY415" s="31"/>
      <c r="BZ415" s="31"/>
      <c r="CA415" s="31"/>
      <c r="CB415" s="186"/>
      <c r="CC415" s="30"/>
      <c r="CD415" s="40"/>
      <c r="CE415" s="40"/>
      <c r="CF415" s="31"/>
      <c r="CG415" s="31"/>
      <c r="CH415" s="31"/>
      <c r="CI415" s="31"/>
      <c r="CJ415" s="356"/>
      <c r="CK415" s="356"/>
    </row>
    <row r="416" spans="1:89" s="361" customFormat="1" x14ac:dyDescent="0.25">
      <c r="A416" s="186"/>
      <c r="B416" s="43"/>
      <c r="C416" s="186"/>
      <c r="D416" s="30"/>
      <c r="E416" s="40"/>
      <c r="F416" s="40"/>
      <c r="G416" s="31"/>
      <c r="H416" s="31"/>
      <c r="I416" s="186"/>
      <c r="J416" s="30"/>
      <c r="K416" s="40"/>
      <c r="L416" s="40"/>
      <c r="M416" s="31"/>
      <c r="N416" s="31"/>
      <c r="O416" s="186"/>
      <c r="P416" s="30"/>
      <c r="Q416" s="40"/>
      <c r="R416" s="40"/>
      <c r="S416" s="31"/>
      <c r="T416" s="31"/>
      <c r="U416" s="186"/>
      <c r="V416" s="30"/>
      <c r="W416" s="40"/>
      <c r="X416" s="40"/>
      <c r="Y416" s="31"/>
      <c r="Z416" s="30"/>
      <c r="AA416" s="31"/>
      <c r="AB416" s="186"/>
      <c r="AC416" s="30"/>
      <c r="AD416" s="40"/>
      <c r="AE416" s="40"/>
      <c r="AF416" s="31"/>
      <c r="AG416" s="31"/>
      <c r="AH416" s="186"/>
      <c r="AI416" s="30"/>
      <c r="AJ416" s="40"/>
      <c r="AK416" s="40"/>
      <c r="AL416" s="31"/>
      <c r="AM416" s="31"/>
      <c r="AN416" s="186"/>
      <c r="AO416" s="30"/>
      <c r="AP416" s="40"/>
      <c r="AQ416" s="40"/>
      <c r="AR416" s="31"/>
      <c r="AS416" s="31"/>
      <c r="AT416" s="186"/>
      <c r="AU416" s="30"/>
      <c r="AV416" s="40"/>
      <c r="AW416" s="40"/>
      <c r="AX416" s="31"/>
      <c r="AY416" s="31"/>
      <c r="AZ416" s="186"/>
      <c r="BA416" s="30"/>
      <c r="BB416" s="40"/>
      <c r="BC416" s="40"/>
      <c r="BD416" s="31"/>
      <c r="BE416" s="31"/>
      <c r="BF416" s="31"/>
      <c r="BG416" s="186"/>
      <c r="BH416" s="30"/>
      <c r="BI416" s="40"/>
      <c r="BJ416" s="40"/>
      <c r="BK416" s="40"/>
      <c r="BL416" s="31"/>
      <c r="BM416" s="31"/>
      <c r="BN416" s="186"/>
      <c r="BO416" s="30"/>
      <c r="BP416" s="40"/>
      <c r="BQ416" s="40"/>
      <c r="BR416" s="40"/>
      <c r="BS416" s="31"/>
      <c r="BT416" s="31"/>
      <c r="BU416" s="186"/>
      <c r="BV416" s="30"/>
      <c r="BW416" s="40"/>
      <c r="BX416" s="40"/>
      <c r="BY416" s="31"/>
      <c r="BZ416" s="31"/>
      <c r="CA416" s="31"/>
      <c r="CB416" s="186"/>
      <c r="CC416" s="30"/>
      <c r="CD416" s="40"/>
      <c r="CE416" s="40"/>
      <c r="CF416" s="31"/>
      <c r="CG416" s="31"/>
      <c r="CH416" s="31"/>
      <c r="CI416" s="31"/>
      <c r="CJ416" s="356"/>
      <c r="CK416" s="356"/>
    </row>
    <row r="417" spans="1:89" s="361" customFormat="1" x14ac:dyDescent="0.25">
      <c r="A417" s="186"/>
      <c r="B417" s="43"/>
      <c r="C417" s="186"/>
      <c r="D417" s="30"/>
      <c r="E417" s="40"/>
      <c r="F417" s="40"/>
      <c r="G417" s="31"/>
      <c r="H417" s="31"/>
      <c r="I417" s="186"/>
      <c r="J417" s="30"/>
      <c r="K417" s="40"/>
      <c r="L417" s="40"/>
      <c r="M417" s="31"/>
      <c r="N417" s="31"/>
      <c r="O417" s="186"/>
      <c r="P417" s="30"/>
      <c r="Q417" s="40"/>
      <c r="R417" s="40"/>
      <c r="S417" s="31"/>
      <c r="T417" s="31"/>
      <c r="U417" s="186"/>
      <c r="V417" s="30"/>
      <c r="W417" s="40"/>
      <c r="X417" s="40"/>
      <c r="Y417" s="31"/>
      <c r="Z417" s="30"/>
      <c r="AA417" s="31"/>
      <c r="AB417" s="186"/>
      <c r="AC417" s="30"/>
      <c r="AD417" s="40"/>
      <c r="AE417" s="40"/>
      <c r="AF417" s="31"/>
      <c r="AG417" s="31"/>
      <c r="AH417" s="186"/>
      <c r="AI417" s="30"/>
      <c r="AJ417" s="40"/>
      <c r="AK417" s="40"/>
      <c r="AL417" s="31"/>
      <c r="AM417" s="31"/>
      <c r="AN417" s="186"/>
      <c r="AO417" s="30"/>
      <c r="AP417" s="40"/>
      <c r="AQ417" s="40"/>
      <c r="AR417" s="31"/>
      <c r="AS417" s="31"/>
      <c r="AT417" s="186"/>
      <c r="AU417" s="30"/>
      <c r="AV417" s="40"/>
      <c r="AW417" s="40"/>
      <c r="AX417" s="31"/>
      <c r="AY417" s="31"/>
      <c r="AZ417" s="186"/>
      <c r="BA417" s="30"/>
      <c r="BB417" s="40"/>
      <c r="BC417" s="40"/>
      <c r="BD417" s="31"/>
      <c r="BE417" s="31"/>
      <c r="BF417" s="31"/>
      <c r="BG417" s="186"/>
      <c r="BH417" s="30"/>
      <c r="BI417" s="40"/>
      <c r="BJ417" s="40"/>
      <c r="BK417" s="40"/>
      <c r="BL417" s="31"/>
      <c r="BM417" s="31"/>
      <c r="BN417" s="186"/>
      <c r="BO417" s="30"/>
      <c r="BP417" s="40"/>
      <c r="BQ417" s="40"/>
      <c r="BR417" s="40"/>
      <c r="BS417" s="31"/>
      <c r="BT417" s="31"/>
      <c r="BU417" s="186"/>
      <c r="BV417" s="30"/>
      <c r="BW417" s="40"/>
      <c r="BX417" s="40"/>
      <c r="BY417" s="31"/>
      <c r="BZ417" s="31"/>
      <c r="CA417" s="31"/>
      <c r="CB417" s="186"/>
      <c r="CC417" s="30"/>
      <c r="CD417" s="40"/>
      <c r="CE417" s="40"/>
      <c r="CF417" s="31"/>
      <c r="CG417" s="31"/>
      <c r="CH417" s="31"/>
      <c r="CI417" s="31"/>
      <c r="CJ417" s="356"/>
      <c r="CK417" s="356"/>
    </row>
    <row r="418" spans="1:89" s="361" customFormat="1" x14ac:dyDescent="0.25">
      <c r="A418" s="186"/>
      <c r="B418" s="43"/>
      <c r="C418" s="186"/>
      <c r="D418" s="30"/>
      <c r="E418" s="40"/>
      <c r="F418" s="40"/>
      <c r="G418" s="31"/>
      <c r="H418" s="31"/>
      <c r="I418" s="186"/>
      <c r="J418" s="30"/>
      <c r="K418" s="40"/>
      <c r="L418" s="40"/>
      <c r="M418" s="31"/>
      <c r="N418" s="31"/>
      <c r="O418" s="186"/>
      <c r="P418" s="30"/>
      <c r="Q418" s="40"/>
      <c r="R418" s="40"/>
      <c r="S418" s="31"/>
      <c r="T418" s="31"/>
      <c r="U418" s="186"/>
      <c r="V418" s="30"/>
      <c r="W418" s="40"/>
      <c r="X418" s="40"/>
      <c r="Y418" s="31"/>
      <c r="Z418" s="30"/>
      <c r="AA418" s="31"/>
      <c r="AB418" s="186"/>
      <c r="AC418" s="30"/>
      <c r="AD418" s="40"/>
      <c r="AE418" s="40"/>
      <c r="AF418" s="31"/>
      <c r="AG418" s="31"/>
      <c r="AH418" s="186"/>
      <c r="AI418" s="30"/>
      <c r="AJ418" s="40"/>
      <c r="AK418" s="40"/>
      <c r="AL418" s="31"/>
      <c r="AM418" s="31"/>
      <c r="AN418" s="186"/>
      <c r="AO418" s="30"/>
      <c r="AP418" s="40"/>
      <c r="AQ418" s="40"/>
      <c r="AR418" s="31"/>
      <c r="AS418" s="31"/>
      <c r="AT418" s="186"/>
      <c r="AU418" s="30"/>
      <c r="AV418" s="40"/>
      <c r="AW418" s="40"/>
      <c r="AX418" s="31"/>
      <c r="AY418" s="31"/>
      <c r="AZ418" s="186"/>
      <c r="BA418" s="30"/>
      <c r="BB418" s="40"/>
      <c r="BC418" s="40"/>
      <c r="BD418" s="31"/>
      <c r="BE418" s="31"/>
      <c r="BF418" s="31"/>
      <c r="BG418" s="186"/>
      <c r="BH418" s="30"/>
      <c r="BI418" s="40"/>
      <c r="BJ418" s="40"/>
      <c r="BK418" s="40"/>
      <c r="BL418" s="31"/>
      <c r="BM418" s="31"/>
      <c r="BN418" s="186"/>
      <c r="BO418" s="30"/>
      <c r="BP418" s="40"/>
      <c r="BQ418" s="40"/>
      <c r="BR418" s="40"/>
      <c r="BS418" s="31"/>
      <c r="BT418" s="31"/>
      <c r="BU418" s="186"/>
      <c r="BV418" s="30"/>
      <c r="BW418" s="40"/>
      <c r="BX418" s="40"/>
      <c r="BY418" s="31"/>
      <c r="BZ418" s="31"/>
      <c r="CA418" s="31"/>
      <c r="CB418" s="186"/>
      <c r="CC418" s="30"/>
      <c r="CD418" s="40"/>
      <c r="CE418" s="40"/>
      <c r="CF418" s="31"/>
      <c r="CG418" s="31"/>
      <c r="CH418" s="31"/>
      <c r="CI418" s="31"/>
      <c r="CJ418" s="356"/>
      <c r="CK418" s="356"/>
    </row>
    <row r="419" spans="1:89" s="361" customFormat="1" x14ac:dyDescent="0.25">
      <c r="A419" s="186"/>
      <c r="B419" s="43"/>
      <c r="C419" s="186"/>
      <c r="D419" s="30"/>
      <c r="E419" s="40"/>
      <c r="F419" s="40"/>
      <c r="G419" s="31"/>
      <c r="H419" s="31"/>
      <c r="I419" s="186"/>
      <c r="J419" s="30"/>
      <c r="K419" s="40"/>
      <c r="L419" s="40"/>
      <c r="M419" s="31"/>
      <c r="N419" s="31"/>
      <c r="O419" s="186"/>
      <c r="P419" s="30"/>
      <c r="Q419" s="40"/>
      <c r="R419" s="40"/>
      <c r="S419" s="31"/>
      <c r="T419" s="31"/>
      <c r="U419" s="186"/>
      <c r="V419" s="30"/>
      <c r="W419" s="40"/>
      <c r="X419" s="40"/>
      <c r="Y419" s="31"/>
      <c r="Z419" s="30"/>
      <c r="AA419" s="31"/>
      <c r="AB419" s="186"/>
      <c r="AC419" s="30"/>
      <c r="AD419" s="40"/>
      <c r="AE419" s="40"/>
      <c r="AF419" s="31"/>
      <c r="AG419" s="31"/>
      <c r="AH419" s="186"/>
      <c r="AI419" s="30"/>
      <c r="AJ419" s="40"/>
      <c r="AK419" s="40"/>
      <c r="AL419" s="31"/>
      <c r="AM419" s="31"/>
      <c r="AN419" s="186"/>
      <c r="AO419" s="30"/>
      <c r="AP419" s="40"/>
      <c r="AQ419" s="40"/>
      <c r="AR419" s="31"/>
      <c r="AS419" s="31"/>
      <c r="AT419" s="186"/>
      <c r="AU419" s="30"/>
      <c r="AV419" s="40"/>
      <c r="AW419" s="40"/>
      <c r="AX419" s="31"/>
      <c r="AY419" s="31"/>
      <c r="AZ419" s="186"/>
      <c r="BA419" s="30"/>
      <c r="BB419" s="40"/>
      <c r="BC419" s="40"/>
      <c r="BD419" s="31"/>
      <c r="BE419" s="31"/>
      <c r="BF419" s="31"/>
      <c r="BG419" s="186"/>
      <c r="BH419" s="30"/>
      <c r="BI419" s="40"/>
      <c r="BJ419" s="40"/>
      <c r="BK419" s="40"/>
      <c r="BL419" s="31"/>
      <c r="BM419" s="31"/>
      <c r="BN419" s="186"/>
      <c r="BO419" s="30"/>
      <c r="BP419" s="40"/>
      <c r="BQ419" s="40"/>
      <c r="BR419" s="40"/>
      <c r="BS419" s="31"/>
      <c r="BT419" s="31"/>
      <c r="BU419" s="186"/>
      <c r="BV419" s="30"/>
      <c r="BW419" s="40"/>
      <c r="BX419" s="40"/>
      <c r="BY419" s="31"/>
      <c r="BZ419" s="31"/>
      <c r="CA419" s="31"/>
      <c r="CB419" s="186"/>
      <c r="CC419" s="30"/>
      <c r="CD419" s="40"/>
      <c r="CE419" s="40"/>
      <c r="CF419" s="31"/>
      <c r="CG419" s="31"/>
      <c r="CH419" s="31"/>
      <c r="CI419" s="31"/>
      <c r="CJ419" s="356"/>
      <c r="CK419" s="356"/>
    </row>
    <row r="420" spans="1:89" s="361" customFormat="1" x14ac:dyDescent="0.25">
      <c r="A420" s="186"/>
      <c r="B420" s="43"/>
      <c r="C420" s="186"/>
      <c r="D420" s="30"/>
      <c r="E420" s="40"/>
      <c r="F420" s="40"/>
      <c r="G420" s="31"/>
      <c r="H420" s="31"/>
      <c r="I420" s="186"/>
      <c r="J420" s="30"/>
      <c r="K420" s="40"/>
      <c r="L420" s="40"/>
      <c r="M420" s="31"/>
      <c r="N420" s="31"/>
      <c r="O420" s="186"/>
      <c r="P420" s="30"/>
      <c r="Q420" s="40"/>
      <c r="R420" s="40"/>
      <c r="S420" s="31"/>
      <c r="T420" s="31"/>
      <c r="U420" s="186"/>
      <c r="V420" s="30"/>
      <c r="W420" s="40"/>
      <c r="X420" s="40"/>
      <c r="Y420" s="31"/>
      <c r="Z420" s="30"/>
      <c r="AA420" s="31"/>
      <c r="AB420" s="186"/>
      <c r="AC420" s="30"/>
      <c r="AD420" s="40"/>
      <c r="AE420" s="40"/>
      <c r="AF420" s="31"/>
      <c r="AG420" s="31"/>
      <c r="AH420" s="186"/>
      <c r="AI420" s="30"/>
      <c r="AJ420" s="40"/>
      <c r="AK420" s="40"/>
      <c r="AL420" s="31"/>
      <c r="AM420" s="31"/>
      <c r="AN420" s="186"/>
      <c r="AO420" s="30"/>
      <c r="AP420" s="40"/>
      <c r="AQ420" s="40"/>
      <c r="AR420" s="31"/>
      <c r="AS420" s="31"/>
      <c r="AT420" s="186"/>
      <c r="AU420" s="30"/>
      <c r="AV420" s="40"/>
      <c r="AW420" s="40"/>
      <c r="AX420" s="31"/>
      <c r="AY420" s="31"/>
      <c r="AZ420" s="186"/>
      <c r="BA420" s="30"/>
      <c r="BB420" s="40"/>
      <c r="BC420" s="40"/>
      <c r="BD420" s="31"/>
      <c r="BE420" s="31"/>
      <c r="BF420" s="31"/>
      <c r="BG420" s="186"/>
      <c r="BH420" s="30"/>
      <c r="BI420" s="40"/>
      <c r="BJ420" s="40"/>
      <c r="BK420" s="40"/>
      <c r="BL420" s="31"/>
      <c r="BM420" s="31"/>
      <c r="BN420" s="186"/>
      <c r="BO420" s="30"/>
      <c r="BP420" s="40"/>
      <c r="BQ420" s="40"/>
      <c r="BR420" s="40"/>
      <c r="BS420" s="31"/>
      <c r="BT420" s="31"/>
      <c r="BU420" s="186"/>
      <c r="BV420" s="30"/>
      <c r="BW420" s="40"/>
      <c r="BX420" s="40"/>
      <c r="BY420" s="31"/>
      <c r="BZ420" s="31"/>
      <c r="CA420" s="31"/>
      <c r="CB420" s="186"/>
      <c r="CC420" s="30"/>
      <c r="CD420" s="40"/>
      <c r="CE420" s="40"/>
      <c r="CF420" s="31"/>
      <c r="CG420" s="31"/>
      <c r="CH420" s="31"/>
      <c r="CI420" s="31"/>
      <c r="CJ420" s="356"/>
      <c r="CK420" s="356"/>
    </row>
    <row r="421" spans="1:89" s="361" customFormat="1" x14ac:dyDescent="0.25">
      <c r="A421" s="186"/>
      <c r="B421" s="43"/>
      <c r="C421" s="186"/>
      <c r="D421" s="30"/>
      <c r="E421" s="40"/>
      <c r="F421" s="40"/>
      <c r="G421" s="31"/>
      <c r="H421" s="31"/>
      <c r="I421" s="186"/>
      <c r="J421" s="30"/>
      <c r="K421" s="40"/>
      <c r="L421" s="40"/>
      <c r="M421" s="31"/>
      <c r="N421" s="31"/>
      <c r="O421" s="186"/>
      <c r="P421" s="30"/>
      <c r="Q421" s="40"/>
      <c r="R421" s="40"/>
      <c r="S421" s="31"/>
      <c r="T421" s="31"/>
      <c r="U421" s="186"/>
      <c r="V421" s="30"/>
      <c r="W421" s="40"/>
      <c r="X421" s="40"/>
      <c r="Y421" s="31"/>
      <c r="Z421" s="30"/>
      <c r="AA421" s="31"/>
      <c r="AB421" s="186"/>
      <c r="AC421" s="30"/>
      <c r="AD421" s="40"/>
      <c r="AE421" s="40"/>
      <c r="AF421" s="31"/>
      <c r="AG421" s="31"/>
      <c r="AH421" s="186"/>
      <c r="AI421" s="30"/>
      <c r="AJ421" s="40"/>
      <c r="AK421" s="40"/>
      <c r="AL421" s="31"/>
      <c r="AM421" s="31"/>
      <c r="AN421" s="186"/>
      <c r="AO421" s="30"/>
      <c r="AP421" s="40"/>
      <c r="AQ421" s="40"/>
      <c r="AR421" s="31"/>
      <c r="AS421" s="31"/>
      <c r="AT421" s="186"/>
      <c r="AU421" s="30"/>
      <c r="AV421" s="40"/>
      <c r="AW421" s="40"/>
      <c r="AX421" s="31"/>
      <c r="AY421" s="31"/>
      <c r="AZ421" s="186"/>
      <c r="BA421" s="30"/>
      <c r="BB421" s="40"/>
      <c r="BC421" s="40"/>
      <c r="BD421" s="31"/>
      <c r="BE421" s="31"/>
      <c r="BF421" s="31"/>
      <c r="BG421" s="186"/>
      <c r="BH421" s="30"/>
      <c r="BI421" s="40"/>
      <c r="BJ421" s="40"/>
      <c r="BK421" s="40"/>
      <c r="BL421" s="31"/>
      <c r="BM421" s="31"/>
      <c r="BN421" s="186"/>
      <c r="BO421" s="30"/>
      <c r="BP421" s="40"/>
      <c r="BQ421" s="40"/>
      <c r="BR421" s="40"/>
      <c r="BS421" s="31"/>
      <c r="BT421" s="31"/>
      <c r="BU421" s="186"/>
      <c r="BV421" s="30"/>
      <c r="BW421" s="40"/>
      <c r="BX421" s="40"/>
      <c r="BY421" s="31"/>
      <c r="BZ421" s="31"/>
      <c r="CA421" s="31"/>
      <c r="CB421" s="186"/>
      <c r="CC421" s="30"/>
      <c r="CD421" s="40"/>
      <c r="CE421" s="40"/>
      <c r="CF421" s="31"/>
      <c r="CG421" s="31"/>
      <c r="CH421" s="31"/>
      <c r="CI421" s="31"/>
      <c r="CJ421" s="356"/>
      <c r="CK421" s="356"/>
    </row>
    <row r="422" spans="1:89" s="361" customFormat="1" x14ac:dyDescent="0.25">
      <c r="A422" s="186"/>
      <c r="B422" s="43"/>
      <c r="C422" s="186"/>
      <c r="D422" s="30"/>
      <c r="E422" s="40"/>
      <c r="F422" s="40"/>
      <c r="G422" s="31"/>
      <c r="H422" s="31"/>
      <c r="I422" s="186"/>
      <c r="J422" s="30"/>
      <c r="K422" s="40"/>
      <c r="L422" s="40"/>
      <c r="M422" s="31"/>
      <c r="N422" s="31"/>
      <c r="O422" s="186"/>
      <c r="P422" s="30"/>
      <c r="Q422" s="40"/>
      <c r="R422" s="40"/>
      <c r="S422" s="31"/>
      <c r="T422" s="31"/>
      <c r="U422" s="186"/>
      <c r="V422" s="30"/>
      <c r="W422" s="40"/>
      <c r="X422" s="40"/>
      <c r="Y422" s="31"/>
      <c r="Z422" s="30"/>
      <c r="AA422" s="31"/>
      <c r="AB422" s="186"/>
      <c r="AC422" s="30"/>
      <c r="AD422" s="40"/>
      <c r="AE422" s="40"/>
      <c r="AF422" s="31"/>
      <c r="AG422" s="31"/>
      <c r="AH422" s="186"/>
      <c r="AI422" s="30"/>
      <c r="AJ422" s="40"/>
      <c r="AK422" s="40"/>
      <c r="AL422" s="31"/>
      <c r="AM422" s="31"/>
      <c r="AN422" s="186"/>
      <c r="AO422" s="30"/>
      <c r="AP422" s="40"/>
      <c r="AQ422" s="40"/>
      <c r="AR422" s="31"/>
      <c r="AS422" s="31"/>
      <c r="AT422" s="186"/>
      <c r="AU422" s="30"/>
      <c r="AV422" s="40"/>
      <c r="AW422" s="40"/>
      <c r="AX422" s="31"/>
      <c r="AY422" s="31"/>
      <c r="AZ422" s="186"/>
      <c r="BA422" s="30"/>
      <c r="BB422" s="40"/>
      <c r="BC422" s="40"/>
      <c r="BD422" s="31"/>
      <c r="BE422" s="31"/>
      <c r="BF422" s="31"/>
      <c r="BG422" s="186"/>
      <c r="BH422" s="30"/>
      <c r="BI422" s="40"/>
      <c r="BJ422" s="40"/>
      <c r="BK422" s="40"/>
      <c r="BL422" s="31"/>
      <c r="BM422" s="31"/>
      <c r="BN422" s="186"/>
      <c r="BO422" s="30"/>
      <c r="BP422" s="40"/>
      <c r="BQ422" s="40"/>
      <c r="BR422" s="40"/>
      <c r="BS422" s="31"/>
      <c r="BT422" s="31"/>
      <c r="BU422" s="186"/>
      <c r="BV422" s="30"/>
      <c r="BW422" s="40"/>
      <c r="BX422" s="40"/>
      <c r="BY422" s="31"/>
      <c r="BZ422" s="31"/>
      <c r="CA422" s="31"/>
      <c r="CB422" s="186"/>
      <c r="CC422" s="30"/>
      <c r="CD422" s="40"/>
      <c r="CE422" s="40"/>
      <c r="CF422" s="31"/>
      <c r="CG422" s="31"/>
      <c r="CH422" s="31"/>
      <c r="CI422" s="31"/>
      <c r="CJ422" s="356"/>
      <c r="CK422" s="356"/>
    </row>
    <row r="423" spans="1:89" s="361" customFormat="1" x14ac:dyDescent="0.25">
      <c r="A423" s="186"/>
      <c r="B423" s="43"/>
      <c r="C423" s="186"/>
      <c r="D423" s="30"/>
      <c r="E423" s="40"/>
      <c r="F423" s="40"/>
      <c r="G423" s="31"/>
      <c r="H423" s="31"/>
      <c r="I423" s="186"/>
      <c r="J423" s="30"/>
      <c r="K423" s="40"/>
      <c r="L423" s="40"/>
      <c r="M423" s="31"/>
      <c r="N423" s="31"/>
      <c r="O423" s="186"/>
      <c r="P423" s="30"/>
      <c r="Q423" s="40"/>
      <c r="R423" s="40"/>
      <c r="S423" s="31"/>
      <c r="T423" s="31"/>
      <c r="U423" s="186"/>
      <c r="V423" s="30"/>
      <c r="W423" s="40"/>
      <c r="X423" s="40"/>
      <c r="Y423" s="31"/>
      <c r="Z423" s="30"/>
      <c r="AA423" s="31"/>
      <c r="AB423" s="186"/>
      <c r="AC423" s="30"/>
      <c r="AD423" s="40"/>
      <c r="AE423" s="40"/>
      <c r="AF423" s="31"/>
      <c r="AG423" s="31"/>
      <c r="AH423" s="186"/>
      <c r="AI423" s="30"/>
      <c r="AJ423" s="40"/>
      <c r="AK423" s="40"/>
      <c r="AL423" s="31"/>
      <c r="AM423" s="31"/>
      <c r="AN423" s="186"/>
      <c r="AO423" s="30"/>
      <c r="AP423" s="40"/>
      <c r="AQ423" s="40"/>
      <c r="AR423" s="31"/>
      <c r="AS423" s="31"/>
      <c r="AT423" s="186"/>
      <c r="AU423" s="30"/>
      <c r="AV423" s="40"/>
      <c r="AW423" s="40"/>
      <c r="AX423" s="31"/>
      <c r="AY423" s="31"/>
      <c r="AZ423" s="186"/>
      <c r="BA423" s="30"/>
      <c r="BB423" s="40"/>
      <c r="BC423" s="40"/>
      <c r="BD423" s="31"/>
      <c r="BE423" s="31"/>
      <c r="BF423" s="31"/>
      <c r="BG423" s="186"/>
      <c r="BH423" s="30"/>
      <c r="BI423" s="40"/>
      <c r="BJ423" s="40"/>
      <c r="BK423" s="40"/>
      <c r="BL423" s="31"/>
      <c r="BM423" s="31"/>
      <c r="BN423" s="186"/>
      <c r="BO423" s="30"/>
      <c r="BP423" s="40"/>
      <c r="BQ423" s="40"/>
      <c r="BR423" s="40"/>
      <c r="BS423" s="31"/>
      <c r="BT423" s="31"/>
      <c r="BU423" s="186"/>
      <c r="BV423" s="30"/>
      <c r="BW423" s="40"/>
      <c r="BX423" s="40"/>
      <c r="BY423" s="31"/>
      <c r="BZ423" s="31"/>
      <c r="CA423" s="31"/>
      <c r="CB423" s="186"/>
      <c r="CC423" s="30"/>
      <c r="CD423" s="40"/>
      <c r="CE423" s="40"/>
      <c r="CF423" s="31"/>
      <c r="CG423" s="31"/>
      <c r="CH423" s="31"/>
      <c r="CI423" s="31"/>
      <c r="CJ423" s="356"/>
      <c r="CK423" s="356"/>
    </row>
    <row r="424" spans="1:89" s="361" customFormat="1" x14ac:dyDescent="0.25">
      <c r="A424" s="186"/>
      <c r="B424" s="43"/>
      <c r="C424" s="186"/>
      <c r="D424" s="30"/>
      <c r="E424" s="40"/>
      <c r="F424" s="40"/>
      <c r="G424" s="31"/>
      <c r="H424" s="31"/>
      <c r="I424" s="186"/>
      <c r="J424" s="30"/>
      <c r="K424" s="40"/>
      <c r="L424" s="40"/>
      <c r="M424" s="31"/>
      <c r="N424" s="31"/>
      <c r="O424" s="186"/>
      <c r="P424" s="30"/>
      <c r="Q424" s="40"/>
      <c r="R424" s="40"/>
      <c r="S424" s="31"/>
      <c r="T424" s="31"/>
      <c r="U424" s="186"/>
      <c r="V424" s="30"/>
      <c r="W424" s="40"/>
      <c r="X424" s="40"/>
      <c r="Y424" s="31"/>
      <c r="Z424" s="30"/>
      <c r="AA424" s="31"/>
      <c r="AB424" s="186"/>
      <c r="AC424" s="30"/>
      <c r="AD424" s="40"/>
      <c r="AE424" s="40"/>
      <c r="AF424" s="31"/>
      <c r="AG424" s="31"/>
      <c r="AH424" s="186"/>
      <c r="AI424" s="30"/>
      <c r="AJ424" s="40"/>
      <c r="AK424" s="40"/>
      <c r="AL424" s="31"/>
      <c r="AM424" s="31"/>
      <c r="AN424" s="186"/>
      <c r="AO424" s="30"/>
      <c r="AP424" s="40"/>
      <c r="AQ424" s="40"/>
      <c r="AR424" s="31"/>
      <c r="AS424" s="31"/>
      <c r="AT424" s="186"/>
      <c r="AU424" s="30"/>
      <c r="AV424" s="40"/>
      <c r="AW424" s="40"/>
      <c r="AX424" s="31"/>
      <c r="AY424" s="31"/>
      <c r="AZ424" s="186"/>
      <c r="BA424" s="30"/>
      <c r="BB424" s="40"/>
      <c r="BC424" s="40"/>
      <c r="BD424" s="31"/>
      <c r="BE424" s="31"/>
      <c r="BF424" s="31"/>
      <c r="BG424" s="186"/>
      <c r="BH424" s="30"/>
      <c r="BI424" s="40"/>
      <c r="BJ424" s="40"/>
      <c r="BK424" s="40"/>
      <c r="BL424" s="31"/>
      <c r="BM424" s="31"/>
      <c r="BN424" s="186"/>
      <c r="BO424" s="30"/>
      <c r="BP424" s="40"/>
      <c r="BQ424" s="40"/>
      <c r="BR424" s="40"/>
      <c r="BS424" s="31"/>
      <c r="BT424" s="31"/>
      <c r="BU424" s="186"/>
      <c r="BV424" s="30"/>
      <c r="BW424" s="40"/>
      <c r="BX424" s="40"/>
      <c r="BY424" s="31"/>
      <c r="BZ424" s="31"/>
      <c r="CA424" s="31"/>
      <c r="CB424" s="186"/>
      <c r="CC424" s="30"/>
      <c r="CD424" s="40"/>
      <c r="CE424" s="40"/>
      <c r="CF424" s="31"/>
      <c r="CG424" s="31"/>
      <c r="CH424" s="31"/>
      <c r="CI424" s="31"/>
      <c r="CJ424" s="356"/>
      <c r="CK424" s="356"/>
    </row>
    <row r="425" spans="1:89" s="361" customFormat="1" x14ac:dyDescent="0.25">
      <c r="A425" s="186"/>
      <c r="B425" s="43"/>
      <c r="C425" s="186"/>
      <c r="D425" s="30"/>
      <c r="E425" s="40"/>
      <c r="F425" s="40"/>
      <c r="G425" s="31"/>
      <c r="H425" s="31"/>
      <c r="I425" s="186"/>
      <c r="J425" s="30"/>
      <c r="K425" s="40"/>
      <c r="L425" s="40"/>
      <c r="M425" s="31"/>
      <c r="N425" s="31"/>
      <c r="O425" s="186"/>
      <c r="P425" s="30"/>
      <c r="Q425" s="40"/>
      <c r="R425" s="40"/>
      <c r="S425" s="31"/>
      <c r="T425" s="31"/>
      <c r="U425" s="186"/>
      <c r="V425" s="30"/>
      <c r="W425" s="40"/>
      <c r="X425" s="40"/>
      <c r="Y425" s="31"/>
      <c r="Z425" s="30"/>
      <c r="AA425" s="31"/>
      <c r="AB425" s="186"/>
      <c r="AC425" s="30"/>
      <c r="AD425" s="40"/>
      <c r="AE425" s="40"/>
      <c r="AF425" s="31"/>
      <c r="AG425" s="31"/>
      <c r="AH425" s="186"/>
      <c r="AI425" s="30"/>
      <c r="AJ425" s="40"/>
      <c r="AK425" s="40"/>
      <c r="AL425" s="31"/>
      <c r="AM425" s="31"/>
      <c r="AN425" s="186"/>
      <c r="AO425" s="30"/>
      <c r="AP425" s="40"/>
      <c r="AQ425" s="40"/>
      <c r="AR425" s="31"/>
      <c r="AS425" s="31"/>
      <c r="AT425" s="186"/>
      <c r="AU425" s="30"/>
      <c r="AV425" s="40"/>
      <c r="AW425" s="40"/>
      <c r="AX425" s="31"/>
      <c r="AY425" s="31"/>
      <c r="AZ425" s="186"/>
      <c r="BA425" s="30"/>
      <c r="BB425" s="40"/>
      <c r="BC425" s="40"/>
      <c r="BD425" s="31"/>
      <c r="BE425" s="31"/>
      <c r="BF425" s="31"/>
      <c r="BG425" s="186"/>
      <c r="BH425" s="30"/>
      <c r="BI425" s="40"/>
      <c r="BJ425" s="40"/>
      <c r="BK425" s="40"/>
      <c r="BL425" s="31"/>
      <c r="BM425" s="31"/>
      <c r="BN425" s="186"/>
      <c r="BO425" s="30"/>
      <c r="BP425" s="40"/>
      <c r="BQ425" s="40"/>
      <c r="BR425" s="40"/>
      <c r="BS425" s="31"/>
      <c r="BT425" s="31"/>
      <c r="BU425" s="186"/>
      <c r="BV425" s="30"/>
      <c r="BW425" s="40"/>
      <c r="BX425" s="40"/>
      <c r="BY425" s="31"/>
      <c r="BZ425" s="31"/>
      <c r="CA425" s="31"/>
      <c r="CB425" s="186"/>
      <c r="CC425" s="30"/>
      <c r="CD425" s="40"/>
      <c r="CE425" s="40"/>
      <c r="CF425" s="31"/>
      <c r="CG425" s="31"/>
      <c r="CH425" s="31"/>
      <c r="CI425" s="31"/>
      <c r="CJ425" s="356"/>
      <c r="CK425" s="356"/>
    </row>
    <row r="426" spans="1:89" s="361" customFormat="1" x14ac:dyDescent="0.25">
      <c r="A426" s="186"/>
      <c r="B426" s="43"/>
      <c r="C426" s="186"/>
      <c r="D426" s="30"/>
      <c r="E426" s="40"/>
      <c r="F426" s="40"/>
      <c r="G426" s="31"/>
      <c r="H426" s="31"/>
      <c r="I426" s="186"/>
      <c r="J426" s="30"/>
      <c r="K426" s="40"/>
      <c r="L426" s="40"/>
      <c r="M426" s="31"/>
      <c r="N426" s="31"/>
      <c r="O426" s="186"/>
      <c r="P426" s="30"/>
      <c r="Q426" s="40"/>
      <c r="R426" s="40"/>
      <c r="S426" s="31"/>
      <c r="T426" s="31"/>
      <c r="U426" s="186"/>
      <c r="V426" s="30"/>
      <c r="W426" s="40"/>
      <c r="X426" s="40"/>
      <c r="Y426" s="31"/>
      <c r="Z426" s="30"/>
      <c r="AA426" s="31"/>
      <c r="AB426" s="186"/>
      <c r="AC426" s="30"/>
      <c r="AD426" s="40"/>
      <c r="AE426" s="40"/>
      <c r="AF426" s="31"/>
      <c r="AG426" s="31"/>
      <c r="AH426" s="186"/>
      <c r="AI426" s="30"/>
      <c r="AJ426" s="40"/>
      <c r="AK426" s="40"/>
      <c r="AL426" s="31"/>
      <c r="AM426" s="31"/>
      <c r="AN426" s="186"/>
      <c r="AO426" s="30"/>
      <c r="AP426" s="40"/>
      <c r="AQ426" s="40"/>
      <c r="AR426" s="31"/>
      <c r="AS426" s="31"/>
      <c r="AT426" s="186"/>
      <c r="AU426" s="30"/>
      <c r="AV426" s="40"/>
      <c r="AW426" s="40"/>
      <c r="AX426" s="31"/>
      <c r="AY426" s="31"/>
      <c r="AZ426" s="186"/>
      <c r="BA426" s="30"/>
      <c r="BB426" s="40"/>
      <c r="BC426" s="40"/>
      <c r="BD426" s="31"/>
      <c r="BE426" s="31"/>
      <c r="BF426" s="31"/>
      <c r="BG426" s="186"/>
      <c r="BH426" s="30"/>
      <c r="BI426" s="40"/>
      <c r="BJ426" s="40"/>
      <c r="BK426" s="40"/>
      <c r="BL426" s="31"/>
      <c r="BM426" s="31"/>
      <c r="BN426" s="186"/>
      <c r="BO426" s="30"/>
      <c r="BP426" s="40"/>
      <c r="BQ426" s="40"/>
      <c r="BR426" s="40"/>
      <c r="BS426" s="31"/>
      <c r="BT426" s="31"/>
      <c r="BU426" s="186"/>
      <c r="BV426" s="30"/>
      <c r="BW426" s="40"/>
      <c r="BX426" s="40"/>
      <c r="BY426" s="31"/>
      <c r="BZ426" s="31"/>
      <c r="CA426" s="31"/>
      <c r="CB426" s="186"/>
      <c r="CC426" s="30"/>
      <c r="CD426" s="40"/>
      <c r="CE426" s="40"/>
      <c r="CF426" s="31"/>
      <c r="CG426" s="31"/>
      <c r="CH426" s="31"/>
      <c r="CI426" s="31"/>
      <c r="CJ426" s="356"/>
      <c r="CK426" s="356"/>
    </row>
    <row r="427" spans="1:89" s="361" customFormat="1" x14ac:dyDescent="0.25">
      <c r="A427" s="186"/>
      <c r="B427" s="43"/>
      <c r="C427" s="186"/>
      <c r="D427" s="30"/>
      <c r="E427" s="40"/>
      <c r="F427" s="40"/>
      <c r="G427" s="31"/>
      <c r="H427" s="31"/>
      <c r="I427" s="186"/>
      <c r="J427" s="30"/>
      <c r="K427" s="40"/>
      <c r="L427" s="40"/>
      <c r="M427" s="31"/>
      <c r="N427" s="31"/>
      <c r="O427" s="186"/>
      <c r="P427" s="30"/>
      <c r="Q427" s="40"/>
      <c r="R427" s="40"/>
      <c r="S427" s="31"/>
      <c r="T427" s="31"/>
      <c r="U427" s="186"/>
      <c r="V427" s="30"/>
      <c r="W427" s="40"/>
      <c r="X427" s="40"/>
      <c r="Y427" s="31"/>
      <c r="Z427" s="30"/>
      <c r="AA427" s="31"/>
      <c r="AB427" s="186"/>
      <c r="AC427" s="30"/>
      <c r="AD427" s="40"/>
      <c r="AE427" s="40"/>
      <c r="AF427" s="31"/>
      <c r="AG427" s="31"/>
      <c r="AH427" s="186"/>
      <c r="AI427" s="30"/>
      <c r="AJ427" s="40"/>
      <c r="AK427" s="40"/>
      <c r="AL427" s="31"/>
      <c r="AM427" s="31"/>
      <c r="AN427" s="186"/>
      <c r="AO427" s="30"/>
      <c r="AP427" s="40"/>
      <c r="AQ427" s="40"/>
      <c r="AR427" s="31"/>
      <c r="AS427" s="31"/>
      <c r="AT427" s="186"/>
      <c r="AU427" s="30"/>
      <c r="AV427" s="40"/>
      <c r="AW427" s="40"/>
      <c r="AX427" s="31"/>
      <c r="AY427" s="31"/>
      <c r="AZ427" s="186"/>
      <c r="BA427" s="30"/>
      <c r="BB427" s="40"/>
      <c r="BC427" s="40"/>
      <c r="BD427" s="31"/>
      <c r="BE427" s="31"/>
      <c r="BF427" s="31"/>
      <c r="BG427" s="186"/>
      <c r="BH427" s="30"/>
      <c r="BI427" s="40"/>
      <c r="BJ427" s="40"/>
      <c r="BK427" s="40"/>
      <c r="BL427" s="31"/>
      <c r="BM427" s="31"/>
      <c r="BN427" s="186"/>
      <c r="BO427" s="30"/>
      <c r="BP427" s="40"/>
      <c r="BQ427" s="40"/>
      <c r="BR427" s="40"/>
      <c r="BS427" s="31"/>
      <c r="BT427" s="31"/>
      <c r="BU427" s="186"/>
      <c r="BV427" s="30"/>
      <c r="BW427" s="40"/>
      <c r="BX427" s="40"/>
      <c r="BY427" s="31"/>
      <c r="BZ427" s="31"/>
      <c r="CA427" s="31"/>
      <c r="CB427" s="186"/>
      <c r="CC427" s="30"/>
      <c r="CD427" s="40"/>
      <c r="CE427" s="40"/>
      <c r="CF427" s="31"/>
      <c r="CG427" s="31"/>
      <c r="CH427" s="31"/>
      <c r="CI427" s="31"/>
      <c r="CJ427" s="356"/>
      <c r="CK427" s="356"/>
    </row>
    <row r="428" spans="1:89" s="361" customFormat="1" x14ac:dyDescent="0.25">
      <c r="A428" s="186"/>
      <c r="B428" s="43"/>
      <c r="C428" s="186"/>
      <c r="D428" s="30"/>
      <c r="E428" s="40"/>
      <c r="F428" s="40"/>
      <c r="G428" s="31"/>
      <c r="H428" s="31"/>
      <c r="I428" s="186"/>
      <c r="J428" s="30"/>
      <c r="K428" s="40"/>
      <c r="L428" s="40"/>
      <c r="M428" s="31"/>
      <c r="N428" s="31"/>
      <c r="O428" s="186"/>
      <c r="P428" s="30"/>
      <c r="Q428" s="40"/>
      <c r="R428" s="40"/>
      <c r="S428" s="31"/>
      <c r="T428" s="31"/>
      <c r="U428" s="186"/>
      <c r="V428" s="30"/>
      <c r="W428" s="40"/>
      <c r="X428" s="40"/>
      <c r="Y428" s="31"/>
      <c r="Z428" s="30"/>
      <c r="AA428" s="31"/>
      <c r="AB428" s="186"/>
      <c r="AC428" s="30"/>
      <c r="AD428" s="40"/>
      <c r="AE428" s="40"/>
      <c r="AF428" s="31"/>
      <c r="AG428" s="31"/>
      <c r="AH428" s="186"/>
      <c r="AI428" s="30"/>
      <c r="AJ428" s="40"/>
      <c r="AK428" s="40"/>
      <c r="AL428" s="31"/>
      <c r="AM428" s="31"/>
      <c r="AN428" s="186"/>
      <c r="AO428" s="30"/>
      <c r="AP428" s="40"/>
      <c r="AQ428" s="40"/>
      <c r="AR428" s="31"/>
      <c r="AS428" s="31"/>
      <c r="AT428" s="186"/>
      <c r="AU428" s="30"/>
      <c r="AV428" s="40"/>
      <c r="AW428" s="40"/>
      <c r="AX428" s="31"/>
      <c r="AY428" s="31"/>
      <c r="AZ428" s="186"/>
      <c r="BA428" s="30"/>
      <c r="BB428" s="40"/>
      <c r="BC428" s="40"/>
      <c r="BD428" s="31"/>
      <c r="BE428" s="31"/>
      <c r="BF428" s="31"/>
      <c r="BG428" s="186"/>
      <c r="BH428" s="30"/>
      <c r="BI428" s="40"/>
      <c r="BJ428" s="40"/>
      <c r="BK428" s="40"/>
      <c r="BL428" s="31"/>
      <c r="BM428" s="31"/>
      <c r="BN428" s="186"/>
      <c r="BO428" s="30"/>
      <c r="BP428" s="40"/>
      <c r="BQ428" s="40"/>
      <c r="BR428" s="40"/>
      <c r="BS428" s="31"/>
      <c r="BT428" s="31"/>
      <c r="BU428" s="186"/>
      <c r="BV428" s="30"/>
      <c r="BW428" s="40"/>
      <c r="BX428" s="40"/>
      <c r="BY428" s="31"/>
      <c r="BZ428" s="31"/>
      <c r="CA428" s="31"/>
      <c r="CB428" s="186"/>
      <c r="CC428" s="30"/>
      <c r="CD428" s="40"/>
      <c r="CE428" s="40"/>
      <c r="CF428" s="31"/>
      <c r="CG428" s="31"/>
      <c r="CH428" s="31"/>
      <c r="CI428" s="31"/>
      <c r="CJ428" s="356"/>
      <c r="CK428" s="356"/>
    </row>
    <row r="429" spans="1:89" s="361" customFormat="1" x14ac:dyDescent="0.25">
      <c r="A429" s="186"/>
      <c r="B429" s="43"/>
      <c r="C429" s="186"/>
      <c r="D429" s="30"/>
      <c r="E429" s="40"/>
      <c r="F429" s="40"/>
      <c r="G429" s="31"/>
      <c r="H429" s="31"/>
      <c r="I429" s="186"/>
      <c r="J429" s="30"/>
      <c r="K429" s="40"/>
      <c r="L429" s="40"/>
      <c r="M429" s="31"/>
      <c r="N429" s="31"/>
      <c r="O429" s="186"/>
      <c r="P429" s="30"/>
      <c r="Q429" s="40"/>
      <c r="R429" s="40"/>
      <c r="S429" s="31"/>
      <c r="T429" s="31"/>
      <c r="U429" s="186"/>
      <c r="V429" s="30"/>
      <c r="W429" s="40"/>
      <c r="X429" s="40"/>
      <c r="Y429" s="31"/>
      <c r="Z429" s="30"/>
      <c r="AA429" s="31"/>
      <c r="AB429" s="186"/>
      <c r="AC429" s="30"/>
      <c r="AD429" s="40"/>
      <c r="AE429" s="40"/>
      <c r="AF429" s="31"/>
      <c r="AG429" s="31"/>
      <c r="AH429" s="186"/>
      <c r="AI429" s="30"/>
      <c r="AJ429" s="40"/>
      <c r="AK429" s="40"/>
      <c r="AL429" s="31"/>
      <c r="AM429" s="31"/>
      <c r="AN429" s="186"/>
      <c r="AO429" s="30"/>
      <c r="AP429" s="40"/>
      <c r="AQ429" s="40"/>
      <c r="AR429" s="31"/>
      <c r="AS429" s="31"/>
      <c r="AT429" s="186"/>
      <c r="AU429" s="30"/>
      <c r="AV429" s="40"/>
      <c r="AW429" s="40"/>
      <c r="AX429" s="31"/>
      <c r="AY429" s="31"/>
      <c r="AZ429" s="186"/>
      <c r="BA429" s="30"/>
      <c r="BB429" s="40"/>
      <c r="BC429" s="40"/>
      <c r="BD429" s="31"/>
      <c r="BE429" s="31"/>
      <c r="BF429" s="31"/>
      <c r="BG429" s="186"/>
      <c r="BH429" s="30"/>
      <c r="BI429" s="40"/>
      <c r="BJ429" s="40"/>
      <c r="BK429" s="40"/>
      <c r="BL429" s="31"/>
      <c r="BM429" s="31"/>
      <c r="BN429" s="186"/>
      <c r="BO429" s="30"/>
      <c r="BP429" s="40"/>
      <c r="BQ429" s="40"/>
      <c r="BR429" s="40"/>
      <c r="BS429" s="31"/>
      <c r="BT429" s="31"/>
      <c r="BU429" s="186"/>
      <c r="BV429" s="30"/>
      <c r="BW429" s="40"/>
      <c r="BX429" s="40"/>
      <c r="BY429" s="31"/>
      <c r="BZ429" s="31"/>
      <c r="CA429" s="31"/>
      <c r="CB429" s="186"/>
      <c r="CC429" s="30"/>
      <c r="CD429" s="40"/>
      <c r="CE429" s="40"/>
      <c r="CF429" s="31"/>
      <c r="CG429" s="31"/>
      <c r="CH429" s="31"/>
      <c r="CI429" s="31"/>
      <c r="CJ429" s="356"/>
      <c r="CK429" s="356"/>
    </row>
    <row r="430" spans="1:89" s="361" customFormat="1" x14ac:dyDescent="0.25">
      <c r="A430" s="186"/>
      <c r="B430" s="43"/>
      <c r="C430" s="186"/>
      <c r="D430" s="30"/>
      <c r="E430" s="40"/>
      <c r="F430" s="40"/>
      <c r="G430" s="31"/>
      <c r="H430" s="31"/>
      <c r="I430" s="186"/>
      <c r="J430" s="30"/>
      <c r="K430" s="40"/>
      <c r="L430" s="40"/>
      <c r="M430" s="31"/>
      <c r="N430" s="31"/>
      <c r="O430" s="186"/>
      <c r="P430" s="30"/>
      <c r="Q430" s="40"/>
      <c r="R430" s="40"/>
      <c r="S430" s="31"/>
      <c r="T430" s="31"/>
      <c r="U430" s="186"/>
      <c r="V430" s="30"/>
      <c r="W430" s="40"/>
      <c r="X430" s="40"/>
      <c r="Y430" s="31"/>
      <c r="Z430" s="30"/>
      <c r="AA430" s="31"/>
      <c r="AB430" s="186"/>
      <c r="AC430" s="30"/>
      <c r="AD430" s="40"/>
      <c r="AE430" s="40"/>
      <c r="AF430" s="31"/>
      <c r="AG430" s="31"/>
      <c r="AH430" s="186"/>
      <c r="AI430" s="30"/>
      <c r="AJ430" s="40"/>
      <c r="AK430" s="40"/>
      <c r="AL430" s="31"/>
      <c r="AM430" s="31"/>
      <c r="AN430" s="186"/>
      <c r="AO430" s="30"/>
      <c r="AP430" s="40"/>
      <c r="AQ430" s="40"/>
      <c r="AR430" s="31"/>
      <c r="AS430" s="31"/>
      <c r="AT430" s="186"/>
      <c r="AU430" s="30"/>
      <c r="AV430" s="40"/>
      <c r="AW430" s="40"/>
      <c r="AX430" s="31"/>
      <c r="AY430" s="31"/>
      <c r="AZ430" s="186"/>
      <c r="BA430" s="30"/>
      <c r="BB430" s="40"/>
      <c r="BC430" s="40"/>
      <c r="BD430" s="31"/>
      <c r="BE430" s="31"/>
      <c r="BF430" s="31"/>
      <c r="BG430" s="186"/>
      <c r="BH430" s="30"/>
      <c r="BI430" s="40"/>
      <c r="BJ430" s="40"/>
      <c r="BK430" s="40"/>
      <c r="BL430" s="31"/>
      <c r="BM430" s="31"/>
      <c r="BN430" s="186"/>
      <c r="BO430" s="30"/>
      <c r="BP430" s="40"/>
      <c r="BQ430" s="40"/>
      <c r="BR430" s="40"/>
      <c r="BS430" s="31"/>
      <c r="BT430" s="31"/>
      <c r="BU430" s="186"/>
      <c r="BV430" s="30"/>
      <c r="BW430" s="40"/>
      <c r="BX430" s="40"/>
      <c r="BY430" s="31"/>
      <c r="BZ430" s="31"/>
      <c r="CA430" s="31"/>
      <c r="CB430" s="186"/>
      <c r="CC430" s="30"/>
      <c r="CD430" s="40"/>
      <c r="CE430" s="40"/>
      <c r="CF430" s="31"/>
      <c r="CG430" s="31"/>
      <c r="CH430" s="31"/>
      <c r="CI430" s="31"/>
      <c r="CJ430" s="356"/>
      <c r="CK430" s="356"/>
    </row>
    <row r="431" spans="1:89" s="361" customFormat="1" x14ac:dyDescent="0.25">
      <c r="A431" s="186"/>
      <c r="B431" s="43"/>
      <c r="C431" s="186"/>
      <c r="D431" s="30"/>
      <c r="E431" s="40"/>
      <c r="F431" s="40"/>
      <c r="G431" s="31"/>
      <c r="H431" s="31"/>
      <c r="I431" s="186"/>
      <c r="J431" s="30"/>
      <c r="K431" s="40"/>
      <c r="L431" s="40"/>
      <c r="M431" s="31"/>
      <c r="N431" s="31"/>
      <c r="O431" s="186"/>
      <c r="P431" s="30"/>
      <c r="Q431" s="40"/>
      <c r="R431" s="40"/>
      <c r="S431" s="31"/>
      <c r="T431" s="31"/>
      <c r="U431" s="186"/>
      <c r="V431" s="30"/>
      <c r="W431" s="40"/>
      <c r="X431" s="40"/>
      <c r="Y431" s="31"/>
      <c r="Z431" s="30"/>
      <c r="AA431" s="31"/>
      <c r="AB431" s="186"/>
      <c r="AC431" s="30"/>
      <c r="AD431" s="40"/>
      <c r="AE431" s="40"/>
      <c r="AF431" s="31"/>
      <c r="AG431" s="31"/>
      <c r="AH431" s="186"/>
      <c r="AI431" s="30"/>
      <c r="AJ431" s="40"/>
      <c r="AK431" s="40"/>
      <c r="AL431" s="31"/>
      <c r="AM431" s="31"/>
      <c r="AN431" s="186"/>
      <c r="AO431" s="30"/>
      <c r="AP431" s="40"/>
      <c r="AQ431" s="40"/>
      <c r="AR431" s="31"/>
      <c r="AS431" s="31"/>
      <c r="AT431" s="186"/>
      <c r="AU431" s="30"/>
      <c r="AV431" s="40"/>
      <c r="AW431" s="40"/>
      <c r="AX431" s="31"/>
      <c r="AY431" s="31"/>
      <c r="AZ431" s="186"/>
      <c r="BA431" s="30"/>
      <c r="BB431" s="40"/>
      <c r="BC431" s="40"/>
      <c r="BD431" s="31"/>
      <c r="BE431" s="31"/>
      <c r="BF431" s="31"/>
      <c r="BG431" s="186"/>
      <c r="BH431" s="30"/>
      <c r="BI431" s="40"/>
      <c r="BJ431" s="40"/>
      <c r="BK431" s="40"/>
      <c r="BL431" s="31"/>
      <c r="BM431" s="31"/>
      <c r="BN431" s="186"/>
      <c r="BO431" s="30"/>
      <c r="BP431" s="40"/>
      <c r="BQ431" s="40"/>
      <c r="BR431" s="40"/>
      <c r="BS431" s="31"/>
      <c r="BT431" s="31"/>
      <c r="BU431" s="186"/>
      <c r="BV431" s="30"/>
      <c r="BW431" s="40"/>
      <c r="BX431" s="40"/>
      <c r="BY431" s="31"/>
      <c r="BZ431" s="31"/>
      <c r="CA431" s="31"/>
      <c r="CB431" s="186"/>
      <c r="CC431" s="30"/>
      <c r="CD431" s="40"/>
      <c r="CE431" s="40"/>
      <c r="CF431" s="31"/>
      <c r="CG431" s="31"/>
      <c r="CH431" s="31"/>
      <c r="CI431" s="31"/>
      <c r="CJ431" s="356"/>
      <c r="CK431" s="356"/>
    </row>
    <row r="432" spans="1:89" s="361" customFormat="1" x14ac:dyDescent="0.25">
      <c r="A432" s="186"/>
      <c r="B432" s="43"/>
      <c r="C432" s="186"/>
      <c r="D432" s="30"/>
      <c r="E432" s="40"/>
      <c r="F432" s="40"/>
      <c r="G432" s="31"/>
      <c r="H432" s="31"/>
      <c r="I432" s="186"/>
      <c r="J432" s="30"/>
      <c r="K432" s="40"/>
      <c r="L432" s="40"/>
      <c r="M432" s="31"/>
      <c r="N432" s="31"/>
      <c r="O432" s="186"/>
      <c r="P432" s="30"/>
      <c r="Q432" s="40"/>
      <c r="R432" s="40"/>
      <c r="S432" s="31"/>
      <c r="T432" s="31"/>
      <c r="U432" s="186"/>
      <c r="V432" s="30"/>
      <c r="W432" s="40"/>
      <c r="X432" s="40"/>
      <c r="Y432" s="31"/>
      <c r="Z432" s="30"/>
      <c r="AA432" s="31"/>
      <c r="AB432" s="186"/>
      <c r="AC432" s="30"/>
      <c r="AD432" s="40"/>
      <c r="AE432" s="40"/>
      <c r="AF432" s="31"/>
      <c r="AG432" s="31"/>
      <c r="AH432" s="186"/>
      <c r="AI432" s="30"/>
      <c r="AJ432" s="40"/>
      <c r="AK432" s="40"/>
      <c r="AL432" s="31"/>
      <c r="AM432" s="31"/>
      <c r="AN432" s="186"/>
      <c r="AO432" s="30"/>
      <c r="AP432" s="40"/>
      <c r="AQ432" s="40"/>
      <c r="AR432" s="31"/>
      <c r="AS432" s="31"/>
      <c r="AT432" s="186"/>
      <c r="AU432" s="30"/>
      <c r="AV432" s="40"/>
      <c r="AW432" s="40"/>
      <c r="AX432" s="31"/>
      <c r="AY432" s="31"/>
      <c r="AZ432" s="186"/>
      <c r="BA432" s="30"/>
      <c r="BB432" s="40"/>
      <c r="BC432" s="40"/>
      <c r="BD432" s="31"/>
      <c r="BE432" s="31"/>
      <c r="BF432" s="31"/>
      <c r="BG432" s="186"/>
      <c r="BH432" s="30"/>
      <c r="BI432" s="40"/>
      <c r="BJ432" s="40"/>
      <c r="BK432" s="40"/>
      <c r="BL432" s="31"/>
      <c r="BM432" s="31"/>
      <c r="BN432" s="186"/>
      <c r="BO432" s="30"/>
      <c r="BP432" s="40"/>
      <c r="BQ432" s="40"/>
      <c r="BR432" s="40"/>
      <c r="BS432" s="31"/>
      <c r="BT432" s="31"/>
      <c r="BU432" s="186"/>
      <c r="BV432" s="30"/>
      <c r="BW432" s="40"/>
      <c r="BX432" s="40"/>
      <c r="BY432" s="31"/>
      <c r="BZ432" s="31"/>
      <c r="CA432" s="31"/>
      <c r="CB432" s="186"/>
      <c r="CC432" s="30"/>
      <c r="CD432" s="40"/>
      <c r="CE432" s="40"/>
      <c r="CF432" s="31"/>
      <c r="CG432" s="31"/>
      <c r="CH432" s="31"/>
      <c r="CI432" s="31"/>
      <c r="CJ432" s="356"/>
      <c r="CK432" s="356"/>
    </row>
    <row r="433" spans="1:89" s="361" customFormat="1" x14ac:dyDescent="0.25">
      <c r="A433" s="186"/>
      <c r="B433" s="43"/>
      <c r="C433" s="186"/>
      <c r="D433" s="30"/>
      <c r="E433" s="40"/>
      <c r="F433" s="40"/>
      <c r="G433" s="31"/>
      <c r="H433" s="31"/>
      <c r="I433" s="186"/>
      <c r="J433" s="30"/>
      <c r="K433" s="40"/>
      <c r="L433" s="40"/>
      <c r="M433" s="31"/>
      <c r="N433" s="31"/>
      <c r="O433" s="186"/>
      <c r="P433" s="30"/>
      <c r="Q433" s="40"/>
      <c r="R433" s="40"/>
      <c r="S433" s="31"/>
      <c r="T433" s="31"/>
      <c r="U433" s="186"/>
      <c r="V433" s="30"/>
      <c r="W433" s="40"/>
      <c r="X433" s="40"/>
      <c r="Y433" s="31"/>
      <c r="Z433" s="30"/>
      <c r="AA433" s="31"/>
      <c r="AB433" s="186"/>
      <c r="AC433" s="30"/>
      <c r="AD433" s="40"/>
      <c r="AE433" s="40"/>
      <c r="AF433" s="31"/>
      <c r="AG433" s="31"/>
      <c r="AH433" s="186"/>
      <c r="AI433" s="30"/>
      <c r="AJ433" s="40"/>
      <c r="AK433" s="40"/>
      <c r="AL433" s="31"/>
      <c r="AM433" s="31"/>
      <c r="AN433" s="186"/>
      <c r="AO433" s="30"/>
      <c r="AP433" s="40"/>
      <c r="AQ433" s="40"/>
      <c r="AR433" s="31"/>
      <c r="AS433" s="31"/>
      <c r="AT433" s="186"/>
      <c r="AU433" s="30"/>
      <c r="AV433" s="40"/>
      <c r="AW433" s="40"/>
      <c r="AX433" s="31"/>
      <c r="AY433" s="31"/>
      <c r="AZ433" s="186"/>
      <c r="BA433" s="30"/>
      <c r="BB433" s="40"/>
      <c r="BC433" s="40"/>
      <c r="BD433" s="31"/>
      <c r="BE433" s="31"/>
      <c r="BF433" s="31"/>
      <c r="BG433" s="186"/>
      <c r="BH433" s="30"/>
      <c r="BI433" s="40"/>
      <c r="BJ433" s="40"/>
      <c r="BK433" s="40"/>
      <c r="BL433" s="31"/>
      <c r="BM433" s="31"/>
      <c r="BN433" s="186"/>
      <c r="BO433" s="30"/>
      <c r="BP433" s="40"/>
      <c r="BQ433" s="40"/>
      <c r="BR433" s="40"/>
      <c r="BS433" s="31"/>
      <c r="BT433" s="31"/>
      <c r="BU433" s="186"/>
      <c r="BV433" s="30"/>
      <c r="BW433" s="40"/>
      <c r="BX433" s="40"/>
      <c r="BY433" s="31"/>
      <c r="BZ433" s="31"/>
      <c r="CA433" s="31"/>
      <c r="CB433" s="186"/>
      <c r="CC433" s="30"/>
      <c r="CD433" s="40"/>
      <c r="CE433" s="40"/>
      <c r="CF433" s="31"/>
      <c r="CG433" s="31"/>
      <c r="CH433" s="31"/>
      <c r="CI433" s="31"/>
      <c r="CJ433" s="356"/>
      <c r="CK433" s="356"/>
    </row>
    <row r="434" spans="1:89" s="361" customFormat="1" x14ac:dyDescent="0.25">
      <c r="A434" s="186"/>
      <c r="B434" s="43"/>
      <c r="C434" s="186"/>
      <c r="D434" s="30"/>
      <c r="E434" s="40"/>
      <c r="F434" s="40"/>
      <c r="G434" s="31"/>
      <c r="H434" s="31"/>
      <c r="I434" s="186"/>
      <c r="J434" s="30"/>
      <c r="K434" s="40"/>
      <c r="L434" s="40"/>
      <c r="M434" s="31"/>
      <c r="N434" s="31"/>
      <c r="O434" s="186"/>
      <c r="P434" s="30"/>
      <c r="Q434" s="40"/>
      <c r="R434" s="40"/>
      <c r="S434" s="31"/>
      <c r="T434" s="31"/>
      <c r="U434" s="186"/>
      <c r="V434" s="30"/>
      <c r="W434" s="40"/>
      <c r="X434" s="40"/>
      <c r="Y434" s="31"/>
      <c r="Z434" s="30"/>
      <c r="AA434" s="31"/>
      <c r="AB434" s="186"/>
      <c r="AC434" s="30"/>
      <c r="AD434" s="40"/>
      <c r="AE434" s="40"/>
      <c r="AF434" s="31"/>
      <c r="AG434" s="31"/>
      <c r="AH434" s="186"/>
      <c r="AI434" s="30"/>
      <c r="AJ434" s="40"/>
      <c r="AK434" s="40"/>
      <c r="AL434" s="31"/>
      <c r="AM434" s="31"/>
      <c r="AN434" s="186"/>
      <c r="AO434" s="30"/>
      <c r="AP434" s="40"/>
      <c r="AQ434" s="40"/>
      <c r="AR434" s="31"/>
      <c r="AS434" s="31"/>
      <c r="AT434" s="186"/>
      <c r="AU434" s="30"/>
      <c r="AV434" s="40"/>
      <c r="AW434" s="40"/>
      <c r="AX434" s="31"/>
      <c r="AY434" s="31"/>
      <c r="AZ434" s="186"/>
      <c r="BA434" s="30"/>
      <c r="BB434" s="40"/>
      <c r="BC434" s="40"/>
      <c r="BD434" s="31"/>
      <c r="BE434" s="31"/>
      <c r="BF434" s="31"/>
      <c r="BG434" s="186"/>
      <c r="BH434" s="30"/>
      <c r="BI434" s="40"/>
      <c r="BJ434" s="40"/>
      <c r="BK434" s="40"/>
      <c r="BL434" s="31"/>
      <c r="BM434" s="31"/>
      <c r="BN434" s="186"/>
      <c r="BO434" s="30"/>
      <c r="BP434" s="40"/>
      <c r="BQ434" s="40"/>
      <c r="BR434" s="40"/>
      <c r="BS434" s="31"/>
      <c r="BT434" s="31"/>
      <c r="BU434" s="186"/>
      <c r="BV434" s="30"/>
      <c r="BW434" s="40"/>
      <c r="BX434" s="40"/>
      <c r="BY434" s="31"/>
      <c r="BZ434" s="31"/>
      <c r="CA434" s="31"/>
      <c r="CB434" s="186"/>
      <c r="CC434" s="30"/>
      <c r="CD434" s="40"/>
      <c r="CE434" s="40"/>
      <c r="CF434" s="31"/>
      <c r="CG434" s="31"/>
      <c r="CH434" s="31"/>
      <c r="CI434" s="31"/>
      <c r="CJ434" s="356"/>
      <c r="CK434" s="356"/>
    </row>
    <row r="435" spans="1:89" s="361" customFormat="1" x14ac:dyDescent="0.25">
      <c r="A435" s="186"/>
      <c r="B435" s="43"/>
      <c r="C435" s="186"/>
      <c r="D435" s="30"/>
      <c r="E435" s="40"/>
      <c r="F435" s="40"/>
      <c r="G435" s="31"/>
      <c r="H435" s="31"/>
      <c r="I435" s="186"/>
      <c r="J435" s="30"/>
      <c r="K435" s="40"/>
      <c r="L435" s="40"/>
      <c r="M435" s="31"/>
      <c r="N435" s="31"/>
      <c r="O435" s="186"/>
      <c r="P435" s="30"/>
      <c r="Q435" s="40"/>
      <c r="R435" s="40"/>
      <c r="S435" s="31"/>
      <c r="T435" s="31"/>
      <c r="U435" s="186"/>
      <c r="V435" s="30"/>
      <c r="W435" s="40"/>
      <c r="X435" s="40"/>
      <c r="Y435" s="31"/>
      <c r="Z435" s="30"/>
      <c r="AA435" s="31"/>
      <c r="AB435" s="186"/>
      <c r="AC435" s="30"/>
      <c r="AD435" s="40"/>
      <c r="AE435" s="40"/>
      <c r="AF435" s="31"/>
      <c r="AG435" s="31"/>
      <c r="AH435" s="186"/>
      <c r="AI435" s="30"/>
      <c r="AJ435" s="40"/>
      <c r="AK435" s="40"/>
      <c r="AL435" s="31"/>
      <c r="AM435" s="31"/>
      <c r="AN435" s="186"/>
      <c r="AO435" s="30"/>
      <c r="AP435" s="40"/>
      <c r="AQ435" s="40"/>
      <c r="AR435" s="31"/>
      <c r="AS435" s="31"/>
      <c r="AT435" s="186"/>
      <c r="AU435" s="30"/>
      <c r="AV435" s="40"/>
      <c r="AW435" s="40"/>
      <c r="AX435" s="31"/>
      <c r="AY435" s="31"/>
      <c r="AZ435" s="186"/>
      <c r="BA435" s="30"/>
      <c r="BB435" s="40"/>
      <c r="BC435" s="40"/>
      <c r="BD435" s="31"/>
      <c r="BE435" s="31"/>
      <c r="BF435" s="31"/>
      <c r="BG435" s="186"/>
      <c r="BH435" s="30"/>
      <c r="BI435" s="40"/>
      <c r="BJ435" s="40"/>
      <c r="BK435" s="40"/>
      <c r="BL435" s="31"/>
      <c r="BM435" s="31"/>
      <c r="BN435" s="186"/>
      <c r="BO435" s="30"/>
      <c r="BP435" s="40"/>
      <c r="BQ435" s="40"/>
      <c r="BR435" s="40"/>
      <c r="BS435" s="31"/>
      <c r="BT435" s="31"/>
      <c r="BU435" s="186"/>
      <c r="BV435" s="30"/>
      <c r="BW435" s="40"/>
      <c r="BX435" s="40"/>
      <c r="BY435" s="31"/>
      <c r="BZ435" s="31"/>
      <c r="CA435" s="31"/>
      <c r="CB435" s="186"/>
      <c r="CC435" s="30"/>
      <c r="CD435" s="40"/>
      <c r="CE435" s="40"/>
      <c r="CF435" s="31"/>
      <c r="CG435" s="31"/>
      <c r="CH435" s="31"/>
      <c r="CI435" s="31"/>
      <c r="CJ435" s="356"/>
      <c r="CK435" s="356"/>
    </row>
    <row r="436" spans="1:89" s="361" customFormat="1" x14ac:dyDescent="0.25">
      <c r="A436" s="186"/>
      <c r="B436" s="43"/>
      <c r="C436" s="186"/>
      <c r="D436" s="30"/>
      <c r="E436" s="40"/>
      <c r="F436" s="40"/>
      <c r="G436" s="31"/>
      <c r="H436" s="31"/>
      <c r="I436" s="186"/>
      <c r="J436" s="30"/>
      <c r="K436" s="40"/>
      <c r="L436" s="40"/>
      <c r="M436" s="31"/>
      <c r="N436" s="31"/>
      <c r="O436" s="186"/>
      <c r="P436" s="30"/>
      <c r="Q436" s="40"/>
      <c r="R436" s="40"/>
      <c r="S436" s="31"/>
      <c r="T436" s="31"/>
      <c r="U436" s="186"/>
      <c r="V436" s="30"/>
      <c r="W436" s="40"/>
      <c r="X436" s="40"/>
      <c r="Y436" s="31"/>
      <c r="Z436" s="30"/>
      <c r="AA436" s="31"/>
      <c r="AB436" s="186"/>
      <c r="AC436" s="30"/>
      <c r="AD436" s="40"/>
      <c r="AE436" s="40"/>
      <c r="AF436" s="31"/>
      <c r="AG436" s="31"/>
      <c r="AH436" s="186"/>
      <c r="AI436" s="30"/>
      <c r="AJ436" s="40"/>
      <c r="AK436" s="40"/>
      <c r="AL436" s="31"/>
      <c r="AM436" s="31"/>
      <c r="AN436" s="186"/>
      <c r="AO436" s="30"/>
      <c r="AP436" s="40"/>
      <c r="AQ436" s="40"/>
      <c r="AR436" s="31"/>
      <c r="AS436" s="31"/>
      <c r="AT436" s="186"/>
      <c r="AU436" s="30"/>
      <c r="AV436" s="40"/>
      <c r="AW436" s="40"/>
      <c r="AX436" s="31"/>
      <c r="AY436" s="31"/>
      <c r="AZ436" s="186"/>
      <c r="BA436" s="30"/>
      <c r="BB436" s="40"/>
      <c r="BC436" s="40"/>
      <c r="BD436" s="31"/>
      <c r="BE436" s="31"/>
      <c r="BF436" s="31"/>
      <c r="BG436" s="186"/>
      <c r="BH436" s="30"/>
      <c r="BI436" s="40"/>
      <c r="BJ436" s="40"/>
      <c r="BK436" s="40"/>
      <c r="BL436" s="31"/>
      <c r="BM436" s="31"/>
      <c r="BN436" s="186"/>
      <c r="BO436" s="30"/>
      <c r="BP436" s="40"/>
      <c r="BQ436" s="40"/>
      <c r="BR436" s="40"/>
      <c r="BS436" s="31"/>
      <c r="BT436" s="31"/>
      <c r="BU436" s="186"/>
      <c r="BV436" s="30"/>
      <c r="BW436" s="40"/>
      <c r="BX436" s="40"/>
      <c r="BY436" s="31"/>
      <c r="BZ436" s="31"/>
      <c r="CA436" s="31"/>
      <c r="CB436" s="186"/>
      <c r="CC436" s="30"/>
      <c r="CD436" s="40"/>
      <c r="CE436" s="40"/>
      <c r="CF436" s="31"/>
      <c r="CG436" s="31"/>
      <c r="CH436" s="31"/>
      <c r="CI436" s="31"/>
      <c r="CJ436" s="356"/>
      <c r="CK436" s="356"/>
    </row>
    <row r="437" spans="1:89" s="361" customFormat="1" x14ac:dyDescent="0.25">
      <c r="A437" s="186"/>
      <c r="B437" s="43"/>
      <c r="C437" s="186"/>
      <c r="D437" s="30"/>
      <c r="E437" s="40"/>
      <c r="F437" s="40"/>
      <c r="G437" s="31"/>
      <c r="H437" s="31"/>
      <c r="I437" s="186"/>
      <c r="J437" s="30"/>
      <c r="K437" s="40"/>
      <c r="L437" s="40"/>
      <c r="M437" s="31"/>
      <c r="N437" s="31"/>
      <c r="O437" s="186"/>
      <c r="P437" s="30"/>
      <c r="Q437" s="40"/>
      <c r="R437" s="40"/>
      <c r="S437" s="31"/>
      <c r="T437" s="31"/>
      <c r="U437" s="186"/>
      <c r="V437" s="30"/>
      <c r="W437" s="40"/>
      <c r="X437" s="40"/>
      <c r="Y437" s="31"/>
      <c r="Z437" s="30"/>
      <c r="AA437" s="31"/>
      <c r="AB437" s="186"/>
      <c r="AC437" s="30"/>
      <c r="AD437" s="40"/>
      <c r="AE437" s="40"/>
      <c r="AF437" s="31"/>
      <c r="AG437" s="31"/>
      <c r="AH437" s="186"/>
      <c r="AI437" s="30"/>
      <c r="AJ437" s="40"/>
      <c r="AK437" s="40"/>
      <c r="AL437" s="31"/>
      <c r="AM437" s="31"/>
      <c r="AN437" s="186"/>
      <c r="AO437" s="30"/>
      <c r="AP437" s="40"/>
      <c r="AQ437" s="40"/>
      <c r="AR437" s="31"/>
      <c r="AS437" s="31"/>
      <c r="AT437" s="186"/>
      <c r="AU437" s="30"/>
      <c r="AV437" s="40"/>
      <c r="AW437" s="40"/>
      <c r="AX437" s="31"/>
      <c r="AY437" s="31"/>
      <c r="AZ437" s="186"/>
      <c r="BA437" s="30"/>
      <c r="BB437" s="40"/>
      <c r="BC437" s="40"/>
      <c r="BD437" s="31"/>
      <c r="BE437" s="31"/>
      <c r="BF437" s="31"/>
      <c r="BG437" s="186"/>
      <c r="BH437" s="30"/>
      <c r="BI437" s="40"/>
      <c r="BJ437" s="40"/>
      <c r="BK437" s="40"/>
      <c r="BL437" s="31"/>
      <c r="BM437" s="31"/>
      <c r="BN437" s="186"/>
      <c r="BO437" s="30"/>
      <c r="BP437" s="40"/>
      <c r="BQ437" s="40"/>
      <c r="BR437" s="40"/>
      <c r="BS437" s="31"/>
      <c r="BT437" s="31"/>
      <c r="BU437" s="186"/>
      <c r="BV437" s="30"/>
      <c r="BW437" s="40"/>
      <c r="BX437" s="40"/>
      <c r="BY437" s="31"/>
      <c r="BZ437" s="31"/>
      <c r="CA437" s="31"/>
      <c r="CB437" s="186"/>
      <c r="CC437" s="30"/>
      <c r="CD437" s="40"/>
      <c r="CE437" s="40"/>
      <c r="CF437" s="31"/>
      <c r="CG437" s="31"/>
      <c r="CH437" s="31"/>
      <c r="CI437" s="31"/>
      <c r="CJ437" s="356"/>
      <c r="CK437" s="356"/>
    </row>
    <row r="438" spans="1:89" s="361" customFormat="1" x14ac:dyDescent="0.25">
      <c r="A438" s="186"/>
      <c r="B438" s="43"/>
      <c r="C438" s="186"/>
      <c r="D438" s="30"/>
      <c r="E438" s="40"/>
      <c r="F438" s="40"/>
      <c r="G438" s="31"/>
      <c r="H438" s="31"/>
      <c r="I438" s="186"/>
      <c r="J438" s="30"/>
      <c r="K438" s="40"/>
      <c r="L438" s="40"/>
      <c r="M438" s="31"/>
      <c r="N438" s="31"/>
      <c r="O438" s="186"/>
      <c r="P438" s="30"/>
      <c r="Q438" s="40"/>
      <c r="R438" s="40"/>
      <c r="S438" s="31"/>
      <c r="T438" s="31"/>
      <c r="U438" s="186"/>
      <c r="V438" s="30"/>
      <c r="W438" s="40"/>
      <c r="X438" s="40"/>
      <c r="Y438" s="31"/>
      <c r="Z438" s="30"/>
      <c r="AA438" s="31"/>
      <c r="AB438" s="186"/>
      <c r="AC438" s="30"/>
      <c r="AD438" s="40"/>
      <c r="AE438" s="40"/>
      <c r="AF438" s="31"/>
      <c r="AG438" s="31"/>
      <c r="AH438" s="186"/>
      <c r="AI438" s="30"/>
      <c r="AJ438" s="40"/>
      <c r="AK438" s="40"/>
      <c r="AL438" s="31"/>
      <c r="AM438" s="31"/>
      <c r="AN438" s="186"/>
      <c r="AO438" s="30"/>
      <c r="AP438" s="40"/>
      <c r="AQ438" s="40"/>
      <c r="AR438" s="31"/>
      <c r="AS438" s="31"/>
      <c r="AT438" s="186"/>
      <c r="AU438" s="30"/>
      <c r="AV438" s="40"/>
      <c r="AW438" s="40"/>
      <c r="AX438" s="31"/>
      <c r="AY438" s="31"/>
      <c r="AZ438" s="186"/>
      <c r="BA438" s="30"/>
      <c r="BB438" s="40"/>
      <c r="BC438" s="40"/>
      <c r="BD438" s="31"/>
      <c r="BE438" s="31"/>
      <c r="BF438" s="31"/>
      <c r="BG438" s="186"/>
      <c r="BH438" s="30"/>
      <c r="BI438" s="40"/>
      <c r="BJ438" s="40"/>
      <c r="BK438" s="40"/>
      <c r="BL438" s="31"/>
      <c r="BM438" s="31"/>
      <c r="BN438" s="186"/>
      <c r="BO438" s="30"/>
      <c r="BP438" s="40"/>
      <c r="BQ438" s="40"/>
      <c r="BR438" s="40"/>
      <c r="BS438" s="31"/>
      <c r="BT438" s="31"/>
      <c r="BU438" s="186"/>
      <c r="BV438" s="30"/>
      <c r="BW438" s="40"/>
      <c r="BX438" s="40"/>
      <c r="BY438" s="31"/>
      <c r="BZ438" s="31"/>
      <c r="CA438" s="31"/>
      <c r="CB438" s="186"/>
      <c r="CC438" s="30"/>
      <c r="CD438" s="40"/>
      <c r="CE438" s="40"/>
      <c r="CF438" s="31"/>
      <c r="CG438" s="31"/>
      <c r="CH438" s="31"/>
      <c r="CI438" s="31"/>
      <c r="CJ438" s="356"/>
      <c r="CK438" s="356"/>
    </row>
    <row r="439" spans="1:89" s="361" customFormat="1" x14ac:dyDescent="0.25">
      <c r="A439" s="186"/>
      <c r="B439" s="43"/>
      <c r="C439" s="186"/>
      <c r="D439" s="30"/>
      <c r="E439" s="40"/>
      <c r="F439" s="40"/>
      <c r="G439" s="31"/>
      <c r="H439" s="31"/>
      <c r="I439" s="186"/>
      <c r="J439" s="30"/>
      <c r="K439" s="40"/>
      <c r="L439" s="40"/>
      <c r="M439" s="31"/>
      <c r="N439" s="31"/>
      <c r="O439" s="186"/>
      <c r="P439" s="30"/>
      <c r="Q439" s="40"/>
      <c r="R439" s="40"/>
      <c r="S439" s="31"/>
      <c r="T439" s="31"/>
      <c r="U439" s="186"/>
      <c r="V439" s="30"/>
      <c r="W439" s="40"/>
      <c r="X439" s="40"/>
      <c r="Y439" s="31"/>
      <c r="Z439" s="30"/>
      <c r="AA439" s="31"/>
      <c r="AB439" s="186"/>
      <c r="AC439" s="30"/>
      <c r="AD439" s="40"/>
      <c r="AE439" s="40"/>
      <c r="AF439" s="31"/>
      <c r="AG439" s="31"/>
      <c r="AH439" s="186"/>
      <c r="AI439" s="30"/>
      <c r="AJ439" s="40"/>
      <c r="AK439" s="40"/>
      <c r="AL439" s="31"/>
      <c r="AM439" s="31"/>
      <c r="AN439" s="186"/>
      <c r="AO439" s="30"/>
      <c r="AP439" s="40"/>
      <c r="AQ439" s="40"/>
      <c r="AR439" s="31"/>
      <c r="AS439" s="31"/>
      <c r="AT439" s="186"/>
      <c r="AU439" s="30"/>
      <c r="AV439" s="40"/>
      <c r="AW439" s="40"/>
      <c r="AX439" s="31"/>
      <c r="AY439" s="31"/>
      <c r="AZ439" s="186"/>
      <c r="BA439" s="30"/>
      <c r="BB439" s="40"/>
      <c r="BC439" s="40"/>
      <c r="BD439" s="31"/>
      <c r="BE439" s="31"/>
      <c r="BF439" s="31"/>
      <c r="BG439" s="186"/>
      <c r="BH439" s="30"/>
      <c r="BI439" s="40"/>
      <c r="BJ439" s="40"/>
      <c r="BK439" s="40"/>
      <c r="BL439" s="31"/>
      <c r="BM439" s="31"/>
      <c r="BN439" s="186"/>
      <c r="BO439" s="30"/>
      <c r="BP439" s="40"/>
      <c r="BQ439" s="40"/>
      <c r="BR439" s="40"/>
      <c r="BS439" s="31"/>
      <c r="BT439" s="31"/>
      <c r="BU439" s="186"/>
      <c r="BV439" s="30"/>
      <c r="BW439" s="40"/>
      <c r="BX439" s="40"/>
      <c r="BY439" s="31"/>
      <c r="BZ439" s="31"/>
      <c r="CA439" s="31"/>
      <c r="CB439" s="186"/>
      <c r="CC439" s="30"/>
      <c r="CD439" s="40"/>
      <c r="CE439" s="40"/>
      <c r="CF439" s="31"/>
      <c r="CG439" s="31"/>
      <c r="CH439" s="31"/>
      <c r="CI439" s="31"/>
      <c r="CJ439" s="356"/>
      <c r="CK439" s="356"/>
    </row>
    <row r="440" spans="1:89" s="361" customFormat="1" x14ac:dyDescent="0.25">
      <c r="A440" s="186"/>
      <c r="B440" s="43"/>
      <c r="C440" s="186"/>
      <c r="D440" s="30"/>
      <c r="E440" s="40"/>
      <c r="F440" s="40"/>
      <c r="G440" s="31"/>
      <c r="H440" s="31"/>
      <c r="I440" s="186"/>
      <c r="J440" s="30"/>
      <c r="K440" s="40"/>
      <c r="L440" s="40"/>
      <c r="M440" s="31"/>
      <c r="N440" s="31"/>
      <c r="O440" s="186"/>
      <c r="P440" s="30"/>
      <c r="Q440" s="40"/>
      <c r="R440" s="40"/>
      <c r="S440" s="31"/>
      <c r="T440" s="31"/>
      <c r="U440" s="186"/>
      <c r="V440" s="30"/>
      <c r="W440" s="40"/>
      <c r="X440" s="40"/>
      <c r="Y440" s="31"/>
      <c r="Z440" s="30"/>
      <c r="AA440" s="31"/>
      <c r="AB440" s="186"/>
      <c r="AC440" s="30"/>
      <c r="AD440" s="40"/>
      <c r="AE440" s="40"/>
      <c r="AF440" s="31"/>
      <c r="AG440" s="31"/>
      <c r="AH440" s="186"/>
      <c r="AI440" s="30"/>
      <c r="AJ440" s="40"/>
      <c r="AK440" s="40"/>
      <c r="AL440" s="31"/>
      <c r="AM440" s="31"/>
      <c r="AN440" s="186"/>
      <c r="AO440" s="30"/>
      <c r="AP440" s="40"/>
      <c r="AQ440" s="40"/>
      <c r="AR440" s="31"/>
      <c r="AS440" s="31"/>
      <c r="AT440" s="186"/>
      <c r="AU440" s="30"/>
      <c r="AV440" s="40"/>
      <c r="AW440" s="40"/>
      <c r="AX440" s="31"/>
      <c r="AY440" s="31"/>
      <c r="AZ440" s="186"/>
      <c r="BA440" s="30"/>
      <c r="BB440" s="40"/>
      <c r="BC440" s="40"/>
      <c r="BD440" s="31"/>
      <c r="BE440" s="31"/>
      <c r="BF440" s="31"/>
      <c r="BG440" s="186"/>
      <c r="BH440" s="30"/>
      <c r="BI440" s="40"/>
      <c r="BJ440" s="40"/>
      <c r="BK440" s="40"/>
      <c r="BL440" s="31"/>
      <c r="BM440" s="31"/>
      <c r="BN440" s="186"/>
      <c r="BO440" s="30"/>
      <c r="BP440" s="40"/>
      <c r="BQ440" s="40"/>
      <c r="BR440" s="40"/>
      <c r="BS440" s="31"/>
      <c r="BT440" s="31"/>
      <c r="BU440" s="186"/>
      <c r="BV440" s="30"/>
      <c r="BW440" s="40"/>
      <c r="BX440" s="40"/>
      <c r="BY440" s="31"/>
      <c r="BZ440" s="31"/>
      <c r="CA440" s="31"/>
      <c r="CB440" s="186"/>
      <c r="CC440" s="30"/>
      <c r="CD440" s="40"/>
      <c r="CE440" s="40"/>
      <c r="CF440" s="31"/>
      <c r="CG440" s="31"/>
      <c r="CH440" s="31"/>
      <c r="CI440" s="31"/>
      <c r="CJ440" s="356"/>
      <c r="CK440" s="356"/>
    </row>
    <row r="441" spans="1:89" s="361" customFormat="1" x14ac:dyDescent="0.25">
      <c r="A441" s="186"/>
      <c r="B441" s="43"/>
      <c r="C441" s="186"/>
      <c r="D441" s="30"/>
      <c r="E441" s="40"/>
      <c r="F441" s="40"/>
      <c r="G441" s="31"/>
      <c r="H441" s="31"/>
      <c r="I441" s="186"/>
      <c r="J441" s="30"/>
      <c r="K441" s="40"/>
      <c r="L441" s="40"/>
      <c r="M441" s="31"/>
      <c r="N441" s="31"/>
      <c r="O441" s="186"/>
      <c r="P441" s="30"/>
      <c r="Q441" s="40"/>
      <c r="R441" s="40"/>
      <c r="S441" s="31"/>
      <c r="T441" s="31"/>
      <c r="U441" s="186"/>
      <c r="V441" s="30"/>
      <c r="W441" s="40"/>
      <c r="X441" s="40"/>
      <c r="Y441" s="31"/>
      <c r="Z441" s="30"/>
      <c r="AA441" s="31"/>
      <c r="AB441" s="186"/>
      <c r="AC441" s="30"/>
      <c r="AD441" s="40"/>
      <c r="AE441" s="40"/>
      <c r="AF441" s="31"/>
      <c r="AG441" s="31"/>
      <c r="AH441" s="186"/>
      <c r="AI441" s="30"/>
      <c r="AJ441" s="40"/>
      <c r="AK441" s="40"/>
      <c r="AL441" s="31"/>
      <c r="AM441" s="31"/>
      <c r="AN441" s="186"/>
      <c r="AO441" s="30"/>
      <c r="AP441" s="40"/>
      <c r="AQ441" s="40"/>
      <c r="AR441" s="31"/>
      <c r="AS441" s="31"/>
      <c r="AT441" s="186"/>
      <c r="AU441" s="30"/>
      <c r="AV441" s="40"/>
      <c r="AW441" s="40"/>
      <c r="AX441" s="31"/>
      <c r="AY441" s="31"/>
      <c r="AZ441" s="186"/>
      <c r="BA441" s="30"/>
      <c r="BB441" s="40"/>
      <c r="BC441" s="40"/>
      <c r="BD441" s="31"/>
      <c r="BE441" s="31"/>
      <c r="BF441" s="31"/>
      <c r="BG441" s="186"/>
      <c r="BH441" s="30"/>
      <c r="BI441" s="40"/>
      <c r="BJ441" s="40"/>
      <c r="BK441" s="40"/>
      <c r="BL441" s="31"/>
      <c r="BM441" s="31"/>
      <c r="BN441" s="186"/>
      <c r="BO441" s="30"/>
      <c r="BP441" s="40"/>
      <c r="BQ441" s="40"/>
      <c r="BR441" s="40"/>
      <c r="BS441" s="31"/>
      <c r="BT441" s="31"/>
      <c r="BU441" s="186"/>
      <c r="BV441" s="30"/>
      <c r="BW441" s="40"/>
      <c r="BX441" s="40"/>
      <c r="BY441" s="31"/>
      <c r="BZ441" s="31"/>
      <c r="CA441" s="31"/>
      <c r="CB441" s="186"/>
      <c r="CC441" s="30"/>
      <c r="CD441" s="40"/>
      <c r="CE441" s="40"/>
      <c r="CF441" s="31"/>
      <c r="CG441" s="31"/>
      <c r="CH441" s="31"/>
      <c r="CI441" s="31"/>
      <c r="CJ441" s="356"/>
      <c r="CK441" s="356"/>
    </row>
    <row r="442" spans="1:89" s="361" customFormat="1" x14ac:dyDescent="0.25">
      <c r="A442" s="186"/>
      <c r="B442" s="43"/>
      <c r="C442" s="186"/>
      <c r="D442" s="30"/>
      <c r="E442" s="40"/>
      <c r="F442" s="40"/>
      <c r="G442" s="31"/>
      <c r="H442" s="31"/>
      <c r="I442" s="186"/>
      <c r="J442" s="30"/>
      <c r="K442" s="40"/>
      <c r="L442" s="40"/>
      <c r="M442" s="31"/>
      <c r="N442" s="31"/>
      <c r="O442" s="186"/>
      <c r="P442" s="30"/>
      <c r="Q442" s="40"/>
      <c r="R442" s="40"/>
      <c r="S442" s="31"/>
      <c r="T442" s="31"/>
      <c r="U442" s="186"/>
      <c r="V442" s="30"/>
      <c r="W442" s="40"/>
      <c r="X442" s="40"/>
      <c r="Y442" s="31"/>
      <c r="Z442" s="30"/>
      <c r="AA442" s="31"/>
      <c r="AB442" s="186"/>
      <c r="AC442" s="30"/>
      <c r="AD442" s="40"/>
      <c r="AE442" s="40"/>
      <c r="AF442" s="31"/>
      <c r="AG442" s="31"/>
      <c r="AH442" s="186"/>
      <c r="AI442" s="30"/>
      <c r="AJ442" s="40"/>
      <c r="AK442" s="40"/>
      <c r="AL442" s="31"/>
      <c r="AM442" s="31"/>
      <c r="AN442" s="186"/>
      <c r="AO442" s="30"/>
      <c r="AP442" s="40"/>
      <c r="AQ442" s="40"/>
      <c r="AR442" s="31"/>
      <c r="AS442" s="31"/>
      <c r="AT442" s="186"/>
      <c r="AU442" s="30"/>
      <c r="AV442" s="40"/>
      <c r="AW442" s="40"/>
      <c r="AX442" s="31"/>
      <c r="AY442" s="31"/>
      <c r="AZ442" s="186"/>
      <c r="BA442" s="30"/>
      <c r="BB442" s="40"/>
      <c r="BC442" s="40"/>
      <c r="BD442" s="31"/>
      <c r="BE442" s="31"/>
      <c r="BF442" s="31"/>
      <c r="BG442" s="186"/>
      <c r="BH442" s="30"/>
      <c r="BI442" s="40"/>
      <c r="BJ442" s="40"/>
      <c r="BK442" s="40"/>
      <c r="BL442" s="31"/>
      <c r="BM442" s="31"/>
      <c r="BN442" s="186"/>
      <c r="BO442" s="30"/>
      <c r="BP442" s="40"/>
      <c r="BQ442" s="40"/>
      <c r="BR442" s="40"/>
      <c r="BS442" s="31"/>
      <c r="BT442" s="31"/>
      <c r="BU442" s="186"/>
      <c r="BV442" s="30"/>
      <c r="BW442" s="40"/>
      <c r="BX442" s="40"/>
      <c r="BY442" s="31"/>
      <c r="BZ442" s="31"/>
      <c r="CA442" s="31"/>
      <c r="CB442" s="186"/>
      <c r="CC442" s="30"/>
      <c r="CD442" s="40"/>
      <c r="CE442" s="40"/>
      <c r="CF442" s="31"/>
      <c r="CG442" s="31"/>
      <c r="CH442" s="31"/>
      <c r="CI442" s="31"/>
      <c r="CJ442" s="356"/>
      <c r="CK442" s="356"/>
    </row>
    <row r="443" spans="1:89" s="361" customFormat="1" x14ac:dyDescent="0.25">
      <c r="A443" s="186"/>
      <c r="B443" s="43"/>
      <c r="C443" s="186"/>
      <c r="D443" s="30"/>
      <c r="E443" s="40"/>
      <c r="F443" s="40"/>
      <c r="G443" s="31"/>
      <c r="H443" s="31"/>
      <c r="I443" s="186"/>
      <c r="J443" s="30"/>
      <c r="K443" s="40"/>
      <c r="L443" s="40"/>
      <c r="M443" s="31"/>
      <c r="N443" s="31"/>
      <c r="O443" s="186"/>
      <c r="P443" s="30"/>
      <c r="Q443" s="40"/>
      <c r="R443" s="40"/>
      <c r="S443" s="31"/>
      <c r="T443" s="31"/>
      <c r="U443" s="186"/>
      <c r="V443" s="30"/>
      <c r="W443" s="40"/>
      <c r="X443" s="40"/>
      <c r="Y443" s="31"/>
      <c r="Z443" s="30"/>
      <c r="AA443" s="31"/>
      <c r="AB443" s="186"/>
      <c r="AC443" s="30"/>
      <c r="AD443" s="40"/>
      <c r="AE443" s="40"/>
      <c r="AF443" s="31"/>
      <c r="AG443" s="31"/>
      <c r="AH443" s="186"/>
      <c r="AI443" s="30"/>
      <c r="AJ443" s="40"/>
      <c r="AK443" s="40"/>
      <c r="AL443" s="31"/>
      <c r="AM443" s="31"/>
      <c r="AN443" s="186"/>
      <c r="AO443" s="30"/>
      <c r="AP443" s="40"/>
      <c r="AQ443" s="40"/>
      <c r="AR443" s="31"/>
      <c r="AS443" s="31"/>
      <c r="AT443" s="186"/>
      <c r="AU443" s="30"/>
      <c r="AV443" s="40"/>
      <c r="AW443" s="40"/>
      <c r="AX443" s="31"/>
      <c r="AY443" s="31"/>
      <c r="AZ443" s="186"/>
      <c r="BA443" s="30"/>
      <c r="BB443" s="40"/>
      <c r="BC443" s="40"/>
      <c r="BD443" s="31"/>
      <c r="BE443" s="31"/>
      <c r="BF443" s="31"/>
      <c r="BG443" s="186"/>
      <c r="BH443" s="30"/>
      <c r="BI443" s="40"/>
      <c r="BJ443" s="40"/>
      <c r="BK443" s="40"/>
      <c r="BL443" s="31"/>
      <c r="BM443" s="31"/>
      <c r="BN443" s="186"/>
      <c r="BO443" s="30"/>
      <c r="BP443" s="40"/>
      <c r="BQ443" s="40"/>
      <c r="BR443" s="40"/>
      <c r="BS443" s="31"/>
      <c r="BT443" s="31"/>
      <c r="BU443" s="186"/>
      <c r="BV443" s="30"/>
      <c r="BW443" s="40"/>
      <c r="BX443" s="40"/>
      <c r="BY443" s="31"/>
      <c r="BZ443" s="31"/>
      <c r="CA443" s="31"/>
      <c r="CB443" s="186"/>
      <c r="CC443" s="30"/>
      <c r="CD443" s="40"/>
      <c r="CE443" s="40"/>
      <c r="CF443" s="31"/>
      <c r="CG443" s="31"/>
      <c r="CH443" s="31"/>
      <c r="CI443" s="31"/>
      <c r="CJ443" s="356"/>
      <c r="CK443" s="356"/>
    </row>
    <row r="444" spans="1:89" s="361" customFormat="1" x14ac:dyDescent="0.25">
      <c r="A444" s="186"/>
      <c r="B444" s="43"/>
      <c r="C444" s="186"/>
      <c r="D444" s="30"/>
      <c r="E444" s="40"/>
      <c r="F444" s="40"/>
      <c r="G444" s="31"/>
      <c r="H444" s="31"/>
      <c r="I444" s="186"/>
      <c r="J444" s="30"/>
      <c r="K444" s="40"/>
      <c r="L444" s="40"/>
      <c r="M444" s="31"/>
      <c r="N444" s="31"/>
      <c r="O444" s="186"/>
      <c r="P444" s="30"/>
      <c r="Q444" s="40"/>
      <c r="R444" s="40"/>
      <c r="S444" s="31"/>
      <c r="T444" s="31"/>
      <c r="U444" s="186"/>
      <c r="V444" s="30"/>
      <c r="W444" s="40"/>
      <c r="X444" s="40"/>
      <c r="Y444" s="31"/>
      <c r="Z444" s="30"/>
      <c r="AA444" s="31"/>
      <c r="AB444" s="186"/>
      <c r="AC444" s="30"/>
      <c r="AD444" s="40"/>
      <c r="AE444" s="40"/>
      <c r="AF444" s="31"/>
      <c r="AG444" s="31"/>
      <c r="AH444" s="186"/>
      <c r="AI444" s="30"/>
      <c r="AJ444" s="40"/>
      <c r="AK444" s="40"/>
      <c r="AL444" s="31"/>
      <c r="AM444" s="31"/>
      <c r="AN444" s="186"/>
      <c r="AO444" s="30"/>
      <c r="AP444" s="40"/>
      <c r="AQ444" s="40"/>
      <c r="AR444" s="31"/>
      <c r="AS444" s="31"/>
      <c r="AT444" s="186"/>
      <c r="AU444" s="30"/>
      <c r="AV444" s="40"/>
      <c r="AW444" s="40"/>
      <c r="AX444" s="31"/>
      <c r="AY444" s="31"/>
      <c r="AZ444" s="186"/>
      <c r="BA444" s="30"/>
      <c r="BB444" s="40"/>
      <c r="BC444" s="40"/>
      <c r="BD444" s="31"/>
      <c r="BE444" s="31"/>
      <c r="BF444" s="31"/>
      <c r="BG444" s="186"/>
      <c r="BH444" s="30"/>
      <c r="BI444" s="40"/>
      <c r="BJ444" s="40"/>
      <c r="BK444" s="40"/>
      <c r="BL444" s="31"/>
      <c r="BM444" s="31"/>
      <c r="BN444" s="186"/>
      <c r="BO444" s="30"/>
      <c r="BP444" s="40"/>
      <c r="BQ444" s="40"/>
      <c r="BR444" s="40"/>
      <c r="BS444" s="31"/>
      <c r="BT444" s="31"/>
      <c r="BU444" s="186"/>
      <c r="BV444" s="30"/>
      <c r="BW444" s="40"/>
      <c r="BX444" s="40"/>
      <c r="BY444" s="31"/>
      <c r="BZ444" s="31"/>
      <c r="CA444" s="31"/>
      <c r="CB444" s="186"/>
      <c r="CC444" s="30"/>
      <c r="CD444" s="40"/>
      <c r="CE444" s="40"/>
      <c r="CF444" s="31"/>
      <c r="CG444" s="31"/>
      <c r="CH444" s="31"/>
      <c r="CI444" s="31"/>
      <c r="CJ444" s="356"/>
      <c r="CK444" s="356"/>
    </row>
    <row r="445" spans="1:89" s="361" customFormat="1" x14ac:dyDescent="0.25">
      <c r="A445" s="186"/>
      <c r="B445" s="43"/>
      <c r="C445" s="186"/>
      <c r="D445" s="30"/>
      <c r="E445" s="40"/>
      <c r="F445" s="40"/>
      <c r="G445" s="31"/>
      <c r="H445" s="31"/>
      <c r="I445" s="186"/>
      <c r="J445" s="30"/>
      <c r="K445" s="40"/>
      <c r="L445" s="40"/>
      <c r="M445" s="31"/>
      <c r="N445" s="31"/>
      <c r="O445" s="186"/>
      <c r="P445" s="30"/>
      <c r="Q445" s="40"/>
      <c r="R445" s="40"/>
      <c r="S445" s="31"/>
      <c r="T445" s="31"/>
      <c r="U445" s="186"/>
      <c r="V445" s="30"/>
      <c r="W445" s="40"/>
      <c r="X445" s="40"/>
      <c r="Y445" s="31"/>
      <c r="Z445" s="30"/>
      <c r="AA445" s="31"/>
      <c r="AB445" s="186"/>
      <c r="AC445" s="30"/>
      <c r="AD445" s="40"/>
      <c r="AE445" s="40"/>
      <c r="AF445" s="31"/>
      <c r="AG445" s="31"/>
      <c r="AH445" s="186"/>
      <c r="AI445" s="30"/>
      <c r="AJ445" s="40"/>
      <c r="AK445" s="40"/>
      <c r="AL445" s="31"/>
      <c r="AM445" s="31"/>
      <c r="AN445" s="186"/>
      <c r="AO445" s="30"/>
      <c r="AP445" s="40"/>
      <c r="AQ445" s="40"/>
      <c r="AR445" s="31"/>
      <c r="AS445" s="31"/>
      <c r="AT445" s="186"/>
      <c r="AU445" s="30"/>
      <c r="AV445" s="40"/>
      <c r="AW445" s="40"/>
      <c r="AX445" s="31"/>
      <c r="AY445" s="31"/>
      <c r="AZ445" s="186"/>
      <c r="BA445" s="30"/>
      <c r="BB445" s="40"/>
      <c r="BC445" s="40"/>
      <c r="BD445" s="31"/>
      <c r="BE445" s="31"/>
      <c r="BF445" s="31"/>
      <c r="BG445" s="186"/>
      <c r="BH445" s="30"/>
      <c r="BI445" s="40"/>
      <c r="BJ445" s="40"/>
      <c r="BK445" s="40"/>
      <c r="BL445" s="31"/>
      <c r="BM445" s="31"/>
      <c r="BN445" s="186"/>
      <c r="BO445" s="30"/>
      <c r="BP445" s="40"/>
      <c r="BQ445" s="40"/>
      <c r="BR445" s="40"/>
      <c r="BS445" s="31"/>
      <c r="BT445" s="31"/>
      <c r="BU445" s="186"/>
      <c r="BV445" s="30"/>
      <c r="BW445" s="40"/>
      <c r="BX445" s="40"/>
      <c r="BY445" s="31"/>
      <c r="BZ445" s="31"/>
      <c r="CA445" s="31"/>
      <c r="CB445" s="186"/>
      <c r="CC445" s="30"/>
      <c r="CD445" s="40"/>
      <c r="CE445" s="40"/>
      <c r="CF445" s="31"/>
      <c r="CG445" s="31"/>
      <c r="CH445" s="31"/>
      <c r="CI445" s="31"/>
      <c r="CJ445" s="356"/>
      <c r="CK445" s="356"/>
    </row>
    <row r="446" spans="1:89" s="361" customFormat="1" x14ac:dyDescent="0.25">
      <c r="A446" s="186"/>
      <c r="B446" s="43"/>
      <c r="C446" s="186"/>
      <c r="D446" s="30"/>
      <c r="E446" s="40"/>
      <c r="F446" s="40"/>
      <c r="G446" s="31"/>
      <c r="H446" s="31"/>
      <c r="I446" s="186"/>
      <c r="J446" s="30"/>
      <c r="K446" s="40"/>
      <c r="L446" s="40"/>
      <c r="M446" s="31"/>
      <c r="N446" s="31"/>
      <c r="O446" s="186"/>
      <c r="P446" s="30"/>
      <c r="Q446" s="40"/>
      <c r="R446" s="40"/>
      <c r="S446" s="31"/>
      <c r="T446" s="31"/>
      <c r="U446" s="186"/>
      <c r="V446" s="30"/>
      <c r="W446" s="40"/>
      <c r="X446" s="40"/>
      <c r="Y446" s="31"/>
      <c r="Z446" s="30"/>
      <c r="AA446" s="31"/>
      <c r="AB446" s="186"/>
      <c r="AC446" s="30"/>
      <c r="AD446" s="40"/>
      <c r="AE446" s="40"/>
      <c r="AF446" s="31"/>
      <c r="AG446" s="31"/>
      <c r="AH446" s="186"/>
      <c r="AI446" s="30"/>
      <c r="AJ446" s="40"/>
      <c r="AK446" s="40"/>
      <c r="AL446" s="31"/>
      <c r="AM446" s="31"/>
      <c r="AN446" s="186"/>
      <c r="AO446" s="30"/>
      <c r="AP446" s="40"/>
      <c r="AQ446" s="40"/>
      <c r="AR446" s="31"/>
      <c r="AS446" s="31"/>
      <c r="AT446" s="186"/>
      <c r="AU446" s="30"/>
      <c r="AV446" s="40"/>
      <c r="AW446" s="40"/>
      <c r="AX446" s="31"/>
      <c r="AY446" s="31"/>
      <c r="AZ446" s="186"/>
      <c r="BA446" s="30"/>
      <c r="BB446" s="40"/>
      <c r="BC446" s="40"/>
      <c r="BD446" s="31"/>
      <c r="BE446" s="31"/>
      <c r="BF446" s="31"/>
      <c r="BG446" s="186"/>
      <c r="BH446" s="30"/>
      <c r="BI446" s="40"/>
      <c r="BJ446" s="40"/>
      <c r="BK446" s="40"/>
      <c r="BL446" s="31"/>
      <c r="BM446" s="31"/>
      <c r="BN446" s="186"/>
      <c r="BO446" s="30"/>
      <c r="BP446" s="40"/>
      <c r="BQ446" s="40"/>
      <c r="BR446" s="40"/>
      <c r="BS446" s="31"/>
      <c r="BT446" s="31"/>
      <c r="BU446" s="186"/>
      <c r="BV446" s="30"/>
      <c r="BW446" s="40"/>
      <c r="BX446" s="40"/>
      <c r="BY446" s="31"/>
      <c r="BZ446" s="31"/>
      <c r="CA446" s="31"/>
      <c r="CB446" s="186"/>
      <c r="CC446" s="30"/>
      <c r="CD446" s="40"/>
      <c r="CE446" s="40"/>
      <c r="CF446" s="31"/>
      <c r="CG446" s="31"/>
      <c r="CH446" s="31"/>
      <c r="CI446" s="31"/>
      <c r="CJ446" s="356"/>
      <c r="CK446" s="356"/>
    </row>
    <row r="447" spans="1:89" s="361" customFormat="1" x14ac:dyDescent="0.25">
      <c r="A447" s="186"/>
      <c r="B447" s="43"/>
      <c r="C447" s="186"/>
      <c r="D447" s="30"/>
      <c r="E447" s="40"/>
      <c r="F447" s="40"/>
      <c r="G447" s="31"/>
      <c r="H447" s="31"/>
      <c r="I447" s="186"/>
      <c r="J447" s="30"/>
      <c r="K447" s="40"/>
      <c r="L447" s="40"/>
      <c r="M447" s="31"/>
      <c r="N447" s="31"/>
      <c r="O447" s="186"/>
      <c r="P447" s="30"/>
      <c r="Q447" s="40"/>
      <c r="R447" s="40"/>
      <c r="S447" s="31"/>
      <c r="T447" s="31"/>
      <c r="U447" s="186"/>
      <c r="V447" s="30"/>
      <c r="W447" s="40"/>
      <c r="X447" s="40"/>
      <c r="Y447" s="31"/>
      <c r="Z447" s="30"/>
      <c r="AA447" s="31"/>
      <c r="AB447" s="186"/>
      <c r="AC447" s="30"/>
      <c r="AD447" s="40"/>
      <c r="AE447" s="40"/>
      <c r="AF447" s="31"/>
      <c r="AG447" s="31"/>
      <c r="AH447" s="186"/>
      <c r="AI447" s="30"/>
      <c r="AJ447" s="40"/>
      <c r="AK447" s="40"/>
      <c r="AL447" s="31"/>
      <c r="AM447" s="31"/>
      <c r="AN447" s="186"/>
      <c r="AO447" s="30"/>
      <c r="AP447" s="40"/>
      <c r="AQ447" s="40"/>
      <c r="AR447" s="31"/>
      <c r="AS447" s="31"/>
      <c r="AT447" s="186"/>
      <c r="AU447" s="30"/>
      <c r="AV447" s="40"/>
      <c r="AW447" s="40"/>
      <c r="AX447" s="31"/>
      <c r="AY447" s="31"/>
      <c r="AZ447" s="186"/>
      <c r="BA447" s="30"/>
      <c r="BB447" s="40"/>
      <c r="BC447" s="40"/>
      <c r="BD447" s="31"/>
      <c r="BE447" s="31"/>
      <c r="BF447" s="31"/>
      <c r="BG447" s="186"/>
      <c r="BH447" s="30"/>
      <c r="BI447" s="40"/>
      <c r="BJ447" s="40"/>
      <c r="BK447" s="40"/>
      <c r="BL447" s="31"/>
      <c r="BM447" s="31"/>
      <c r="BN447" s="186"/>
      <c r="BO447" s="30"/>
      <c r="BP447" s="40"/>
      <c r="BQ447" s="40"/>
      <c r="BR447" s="40"/>
      <c r="BS447" s="31"/>
      <c r="BT447" s="31"/>
      <c r="BU447" s="186"/>
      <c r="BV447" s="30"/>
      <c r="BW447" s="40"/>
      <c r="BX447" s="40"/>
      <c r="BY447" s="31"/>
      <c r="BZ447" s="31"/>
      <c r="CA447" s="31"/>
      <c r="CB447" s="186"/>
      <c r="CC447" s="30"/>
      <c r="CD447" s="40"/>
      <c r="CE447" s="40"/>
      <c r="CF447" s="31"/>
      <c r="CG447" s="31"/>
      <c r="CH447" s="31"/>
      <c r="CI447" s="31"/>
      <c r="CJ447" s="356"/>
      <c r="CK447" s="356"/>
    </row>
    <row r="448" spans="1:89" s="361" customFormat="1" x14ac:dyDescent="0.25">
      <c r="A448" s="186"/>
      <c r="B448" s="43"/>
      <c r="C448" s="186"/>
      <c r="D448" s="30"/>
      <c r="E448" s="40"/>
      <c r="F448" s="40"/>
      <c r="G448" s="31"/>
      <c r="H448" s="31"/>
      <c r="I448" s="186"/>
      <c r="J448" s="30"/>
      <c r="K448" s="40"/>
      <c r="L448" s="40"/>
      <c r="M448" s="31"/>
      <c r="N448" s="31"/>
      <c r="O448" s="186"/>
      <c r="P448" s="30"/>
      <c r="Q448" s="40"/>
      <c r="R448" s="40"/>
      <c r="S448" s="31"/>
      <c r="T448" s="31"/>
      <c r="U448" s="186"/>
      <c r="V448" s="30"/>
      <c r="W448" s="40"/>
      <c r="X448" s="40"/>
      <c r="Y448" s="31"/>
      <c r="Z448" s="30"/>
      <c r="AA448" s="31"/>
      <c r="AB448" s="186"/>
      <c r="AC448" s="30"/>
      <c r="AD448" s="40"/>
      <c r="AE448" s="40"/>
      <c r="AF448" s="31"/>
      <c r="AG448" s="31"/>
      <c r="AH448" s="186"/>
      <c r="AI448" s="30"/>
      <c r="AJ448" s="40"/>
      <c r="AK448" s="40"/>
      <c r="AL448" s="31"/>
      <c r="AM448" s="31"/>
      <c r="AN448" s="186"/>
      <c r="AO448" s="30"/>
      <c r="AP448" s="40"/>
      <c r="AQ448" s="40"/>
      <c r="AR448" s="31"/>
      <c r="AS448" s="31"/>
      <c r="AT448" s="186"/>
      <c r="AU448" s="30"/>
      <c r="AV448" s="40"/>
      <c r="AW448" s="40"/>
      <c r="AX448" s="31"/>
      <c r="AY448" s="31"/>
      <c r="AZ448" s="186"/>
      <c r="BA448" s="30"/>
      <c r="BB448" s="40"/>
      <c r="BC448" s="40"/>
      <c r="BD448" s="31"/>
      <c r="BE448" s="31"/>
      <c r="BF448" s="31"/>
      <c r="BG448" s="186"/>
      <c r="BH448" s="30"/>
      <c r="BI448" s="40"/>
      <c r="BJ448" s="40"/>
      <c r="BK448" s="40"/>
      <c r="BL448" s="31"/>
      <c r="BM448" s="31"/>
      <c r="BN448" s="186"/>
      <c r="BO448" s="30"/>
      <c r="BP448" s="40"/>
      <c r="BQ448" s="40"/>
      <c r="BR448" s="40"/>
      <c r="BS448" s="31"/>
      <c r="BT448" s="31"/>
      <c r="BU448" s="186"/>
      <c r="BV448" s="30"/>
      <c r="BW448" s="40"/>
      <c r="BX448" s="40"/>
      <c r="BY448" s="31"/>
      <c r="BZ448" s="31"/>
      <c r="CA448" s="31"/>
      <c r="CB448" s="186"/>
      <c r="CC448" s="30"/>
      <c r="CD448" s="40"/>
      <c r="CE448" s="40"/>
      <c r="CF448" s="31"/>
      <c r="CG448" s="31"/>
      <c r="CH448" s="31"/>
      <c r="CI448" s="31"/>
      <c r="CJ448" s="356"/>
      <c r="CK448" s="356"/>
    </row>
    <row r="449" spans="1:89" s="361" customFormat="1" x14ac:dyDescent="0.25">
      <c r="A449" s="186"/>
      <c r="B449" s="43"/>
      <c r="C449" s="186"/>
      <c r="D449" s="30"/>
      <c r="E449" s="40"/>
      <c r="F449" s="40"/>
      <c r="G449" s="31"/>
      <c r="H449" s="31"/>
      <c r="I449" s="186"/>
      <c r="J449" s="30"/>
      <c r="K449" s="40"/>
      <c r="L449" s="40"/>
      <c r="M449" s="31"/>
      <c r="N449" s="31"/>
      <c r="O449" s="186"/>
      <c r="P449" s="30"/>
      <c r="Q449" s="40"/>
      <c r="R449" s="40"/>
      <c r="S449" s="31"/>
      <c r="T449" s="31"/>
      <c r="U449" s="186"/>
      <c r="V449" s="30"/>
      <c r="W449" s="40"/>
      <c r="X449" s="40"/>
      <c r="Y449" s="31"/>
      <c r="Z449" s="30"/>
      <c r="AA449" s="31"/>
      <c r="AB449" s="186"/>
      <c r="AC449" s="30"/>
      <c r="AD449" s="40"/>
      <c r="AE449" s="40"/>
      <c r="AF449" s="31"/>
      <c r="AG449" s="31"/>
      <c r="AH449" s="186"/>
      <c r="AI449" s="30"/>
      <c r="AJ449" s="40"/>
      <c r="AK449" s="40"/>
      <c r="AL449" s="31"/>
      <c r="AM449" s="31"/>
      <c r="AN449" s="186"/>
      <c r="AO449" s="30"/>
      <c r="AP449" s="40"/>
      <c r="AQ449" s="40"/>
      <c r="AR449" s="31"/>
      <c r="AS449" s="31"/>
      <c r="AT449" s="186"/>
      <c r="AU449" s="30"/>
      <c r="AV449" s="40"/>
      <c r="AW449" s="40"/>
      <c r="AX449" s="31"/>
      <c r="AY449" s="31"/>
      <c r="AZ449" s="186"/>
      <c r="BA449" s="30"/>
      <c r="BB449" s="40"/>
      <c r="BC449" s="40"/>
      <c r="BD449" s="31"/>
      <c r="BE449" s="31"/>
      <c r="BF449" s="31"/>
      <c r="BG449" s="186"/>
      <c r="BH449" s="30"/>
      <c r="BI449" s="40"/>
      <c r="BJ449" s="40"/>
      <c r="BK449" s="40"/>
      <c r="BL449" s="31"/>
      <c r="BM449" s="31"/>
      <c r="BN449" s="186"/>
      <c r="BO449" s="30"/>
      <c r="BP449" s="40"/>
      <c r="BQ449" s="40"/>
      <c r="BR449" s="40"/>
      <c r="BS449" s="31"/>
      <c r="BT449" s="31"/>
      <c r="BU449" s="186"/>
      <c r="BV449" s="30"/>
      <c r="BW449" s="40"/>
      <c r="BX449" s="40"/>
      <c r="BY449" s="31"/>
      <c r="BZ449" s="31"/>
      <c r="CA449" s="31"/>
      <c r="CB449" s="186"/>
      <c r="CC449" s="30"/>
      <c r="CD449" s="40"/>
      <c r="CE449" s="40"/>
      <c r="CF449" s="31"/>
      <c r="CG449" s="31"/>
      <c r="CH449" s="31"/>
      <c r="CI449" s="31"/>
      <c r="CJ449" s="356"/>
      <c r="CK449" s="356"/>
    </row>
    <row r="450" spans="1:89" s="361" customFormat="1" x14ac:dyDescent="0.25">
      <c r="A450" s="186"/>
      <c r="B450" s="43"/>
      <c r="C450" s="186"/>
      <c r="D450" s="30"/>
      <c r="E450" s="40"/>
      <c r="F450" s="40"/>
      <c r="G450" s="31"/>
      <c r="H450" s="31"/>
      <c r="I450" s="186"/>
      <c r="J450" s="30"/>
      <c r="K450" s="40"/>
      <c r="L450" s="40"/>
      <c r="M450" s="31"/>
      <c r="N450" s="31"/>
      <c r="O450" s="186"/>
      <c r="P450" s="30"/>
      <c r="Q450" s="40"/>
      <c r="R450" s="40"/>
      <c r="S450" s="31"/>
      <c r="T450" s="31"/>
      <c r="U450" s="186"/>
      <c r="V450" s="30"/>
      <c r="W450" s="40"/>
      <c r="X450" s="40"/>
      <c r="Y450" s="31"/>
      <c r="Z450" s="30"/>
      <c r="AA450" s="31"/>
      <c r="AB450" s="186"/>
      <c r="AC450" s="30"/>
      <c r="AD450" s="40"/>
      <c r="AE450" s="40"/>
      <c r="AF450" s="31"/>
      <c r="AG450" s="31"/>
      <c r="AH450" s="186"/>
      <c r="AI450" s="30"/>
      <c r="AJ450" s="40"/>
      <c r="AK450" s="40"/>
      <c r="AL450" s="31"/>
      <c r="AM450" s="31"/>
      <c r="AN450" s="186"/>
      <c r="AO450" s="30"/>
      <c r="AP450" s="40"/>
      <c r="AQ450" s="40"/>
      <c r="AR450" s="31"/>
      <c r="AS450" s="31"/>
      <c r="AT450" s="186"/>
      <c r="AU450" s="30"/>
      <c r="AV450" s="40"/>
      <c r="AW450" s="40"/>
      <c r="AX450" s="31"/>
      <c r="AY450" s="31"/>
      <c r="AZ450" s="186"/>
      <c r="BA450" s="30"/>
      <c r="BB450" s="40"/>
      <c r="BC450" s="40"/>
      <c r="BD450" s="31"/>
      <c r="BE450" s="31"/>
      <c r="BF450" s="31"/>
      <c r="BG450" s="186"/>
      <c r="BH450" s="30"/>
      <c r="BI450" s="40"/>
      <c r="BJ450" s="40"/>
      <c r="BK450" s="40"/>
      <c r="BL450" s="31"/>
      <c r="BM450" s="31"/>
      <c r="BN450" s="186"/>
      <c r="BO450" s="30"/>
      <c r="BP450" s="40"/>
      <c r="BQ450" s="40"/>
      <c r="BR450" s="40"/>
      <c r="BS450" s="31"/>
      <c r="BT450" s="31"/>
      <c r="BU450" s="186"/>
      <c r="BV450" s="30"/>
      <c r="BW450" s="40"/>
      <c r="BX450" s="40"/>
      <c r="BY450" s="31"/>
      <c r="BZ450" s="31"/>
      <c r="CA450" s="31"/>
      <c r="CB450" s="186"/>
      <c r="CC450" s="30"/>
      <c r="CD450" s="40"/>
      <c r="CE450" s="40"/>
      <c r="CF450" s="31"/>
      <c r="CG450" s="31"/>
      <c r="CH450" s="31"/>
      <c r="CI450" s="31"/>
      <c r="CJ450" s="356"/>
      <c r="CK450" s="356"/>
    </row>
    <row r="451" spans="1:89" s="361" customFormat="1" x14ac:dyDescent="0.25">
      <c r="A451" s="186"/>
      <c r="B451" s="43"/>
      <c r="C451" s="186"/>
      <c r="D451" s="30"/>
      <c r="E451" s="40"/>
      <c r="F451" s="40"/>
      <c r="G451" s="31"/>
      <c r="H451" s="31"/>
      <c r="I451" s="186"/>
      <c r="J451" s="30"/>
      <c r="K451" s="40"/>
      <c r="L451" s="40"/>
      <c r="M451" s="31"/>
      <c r="N451" s="31"/>
      <c r="O451" s="186"/>
      <c r="P451" s="30"/>
      <c r="Q451" s="40"/>
      <c r="R451" s="40"/>
      <c r="S451" s="31"/>
      <c r="T451" s="31"/>
      <c r="U451" s="186"/>
      <c r="V451" s="30"/>
      <c r="W451" s="40"/>
      <c r="X451" s="40"/>
      <c r="Y451" s="31"/>
      <c r="Z451" s="30"/>
      <c r="AA451" s="31"/>
      <c r="AB451" s="186"/>
      <c r="AC451" s="30"/>
      <c r="AD451" s="40"/>
      <c r="AE451" s="40"/>
      <c r="AF451" s="31"/>
      <c r="AG451" s="31"/>
      <c r="AH451" s="186"/>
      <c r="AI451" s="30"/>
      <c r="AJ451" s="40"/>
      <c r="AK451" s="40"/>
      <c r="AL451" s="31"/>
      <c r="AM451" s="31"/>
      <c r="AN451" s="186"/>
      <c r="AO451" s="30"/>
      <c r="AP451" s="40"/>
      <c r="AQ451" s="40"/>
      <c r="AR451" s="31"/>
      <c r="AS451" s="31"/>
      <c r="AT451" s="186"/>
      <c r="AU451" s="30"/>
      <c r="AV451" s="40"/>
      <c r="AW451" s="40"/>
      <c r="AX451" s="31"/>
      <c r="AY451" s="31"/>
      <c r="AZ451" s="186"/>
      <c r="BA451" s="30"/>
      <c r="BB451" s="40"/>
      <c r="BC451" s="40"/>
      <c r="BD451" s="31"/>
      <c r="BE451" s="31"/>
      <c r="BF451" s="31"/>
      <c r="BG451" s="186"/>
      <c r="BH451" s="30"/>
      <c r="BI451" s="40"/>
      <c r="BJ451" s="40"/>
      <c r="BK451" s="40"/>
      <c r="BL451" s="31"/>
      <c r="BM451" s="31"/>
      <c r="BN451" s="186"/>
      <c r="BO451" s="30"/>
      <c r="BP451" s="40"/>
      <c r="BQ451" s="40"/>
      <c r="BR451" s="40"/>
      <c r="BS451" s="31"/>
      <c r="BT451" s="31"/>
      <c r="BU451" s="186"/>
      <c r="BV451" s="30"/>
      <c r="BW451" s="40"/>
      <c r="BX451" s="40"/>
      <c r="BY451" s="31"/>
      <c r="BZ451" s="31"/>
      <c r="CA451" s="31"/>
      <c r="CB451" s="186"/>
      <c r="CC451" s="30"/>
      <c r="CD451" s="40"/>
      <c r="CE451" s="40"/>
      <c r="CF451" s="31"/>
      <c r="CG451" s="31"/>
      <c r="CH451" s="31"/>
      <c r="CI451" s="31"/>
      <c r="CJ451" s="356"/>
      <c r="CK451" s="356"/>
    </row>
    <row r="452" spans="1:89" s="361" customFormat="1" x14ac:dyDescent="0.25">
      <c r="A452" s="186"/>
      <c r="B452" s="43"/>
      <c r="C452" s="186"/>
      <c r="D452" s="30"/>
      <c r="E452" s="40"/>
      <c r="F452" s="40"/>
      <c r="G452" s="31"/>
      <c r="H452" s="31"/>
      <c r="I452" s="186"/>
      <c r="J452" s="30"/>
      <c r="K452" s="40"/>
      <c r="L452" s="40"/>
      <c r="M452" s="31"/>
      <c r="N452" s="31"/>
      <c r="O452" s="186"/>
      <c r="P452" s="30"/>
      <c r="Q452" s="40"/>
      <c r="R452" s="40"/>
      <c r="S452" s="31"/>
      <c r="T452" s="31"/>
      <c r="U452" s="186"/>
      <c r="V452" s="30"/>
      <c r="W452" s="40"/>
      <c r="X452" s="40"/>
      <c r="Y452" s="31"/>
      <c r="Z452" s="30"/>
      <c r="AA452" s="31"/>
      <c r="AB452" s="186"/>
      <c r="AC452" s="30"/>
      <c r="AD452" s="40"/>
      <c r="AE452" s="40"/>
      <c r="AF452" s="31"/>
      <c r="AG452" s="31"/>
      <c r="AH452" s="186"/>
      <c r="AI452" s="30"/>
      <c r="AJ452" s="40"/>
      <c r="AK452" s="40"/>
      <c r="AL452" s="31"/>
      <c r="AM452" s="31"/>
      <c r="AN452" s="186"/>
      <c r="AO452" s="30"/>
      <c r="AP452" s="40"/>
      <c r="AQ452" s="40"/>
      <c r="AR452" s="31"/>
      <c r="AS452" s="31"/>
      <c r="AT452" s="186"/>
      <c r="AU452" s="30"/>
      <c r="AV452" s="40"/>
      <c r="AW452" s="40"/>
      <c r="AX452" s="31"/>
      <c r="AY452" s="31"/>
      <c r="AZ452" s="186"/>
      <c r="BA452" s="30"/>
      <c r="BB452" s="40"/>
      <c r="BC452" s="40"/>
      <c r="BD452" s="31"/>
      <c r="BE452" s="31"/>
      <c r="BF452" s="31"/>
      <c r="BG452" s="186"/>
      <c r="BH452" s="30"/>
      <c r="BI452" s="40"/>
      <c r="BJ452" s="40"/>
      <c r="BK452" s="40"/>
      <c r="BL452" s="31"/>
      <c r="BM452" s="31"/>
      <c r="BN452" s="186"/>
      <c r="BO452" s="30"/>
      <c r="BP452" s="40"/>
      <c r="BQ452" s="40"/>
      <c r="BR452" s="40"/>
      <c r="BS452" s="31"/>
      <c r="BT452" s="31"/>
      <c r="BU452" s="186"/>
      <c r="BV452" s="30"/>
      <c r="BW452" s="40"/>
      <c r="BX452" s="40"/>
      <c r="BY452" s="31"/>
      <c r="BZ452" s="31"/>
      <c r="CA452" s="31"/>
      <c r="CB452" s="186"/>
      <c r="CC452" s="30"/>
      <c r="CD452" s="40"/>
      <c r="CE452" s="40"/>
      <c r="CF452" s="31"/>
      <c r="CG452" s="31"/>
      <c r="CH452" s="31"/>
      <c r="CI452" s="31"/>
      <c r="CJ452" s="356"/>
      <c r="CK452" s="356"/>
    </row>
    <row r="453" spans="1:89" s="361" customFormat="1" x14ac:dyDescent="0.25">
      <c r="A453" s="186"/>
      <c r="B453" s="43"/>
      <c r="C453" s="186"/>
      <c r="D453" s="30"/>
      <c r="E453" s="40"/>
      <c r="F453" s="40"/>
      <c r="G453" s="31"/>
      <c r="H453" s="31"/>
      <c r="I453" s="186"/>
      <c r="J453" s="30"/>
      <c r="K453" s="40"/>
      <c r="L453" s="40"/>
      <c r="M453" s="31"/>
      <c r="N453" s="31"/>
      <c r="O453" s="186"/>
      <c r="P453" s="30"/>
      <c r="Q453" s="40"/>
      <c r="R453" s="40"/>
      <c r="S453" s="31"/>
      <c r="T453" s="31"/>
      <c r="U453" s="186"/>
      <c r="V453" s="30"/>
      <c r="W453" s="40"/>
      <c r="X453" s="40"/>
      <c r="Y453" s="31"/>
      <c r="Z453" s="30"/>
      <c r="AA453" s="31"/>
      <c r="AB453" s="186"/>
      <c r="AC453" s="30"/>
      <c r="AD453" s="40"/>
      <c r="AE453" s="40"/>
      <c r="AF453" s="31"/>
      <c r="AG453" s="31"/>
      <c r="AH453" s="186"/>
      <c r="AI453" s="30"/>
      <c r="AJ453" s="40"/>
      <c r="AK453" s="40"/>
      <c r="AL453" s="31"/>
      <c r="AM453" s="31"/>
      <c r="AN453" s="186"/>
      <c r="AO453" s="30"/>
      <c r="AP453" s="40"/>
      <c r="AQ453" s="40"/>
      <c r="AR453" s="31"/>
      <c r="AS453" s="31"/>
      <c r="AT453" s="186"/>
      <c r="AU453" s="30"/>
      <c r="AV453" s="40"/>
      <c r="AW453" s="40"/>
      <c r="AX453" s="31"/>
      <c r="AY453" s="31"/>
      <c r="AZ453" s="186"/>
      <c r="BA453" s="30"/>
      <c r="BB453" s="40"/>
      <c r="BC453" s="40"/>
      <c r="BD453" s="31"/>
      <c r="BE453" s="31"/>
      <c r="BF453" s="31"/>
      <c r="BG453" s="186"/>
      <c r="BH453" s="30"/>
      <c r="BI453" s="40"/>
      <c r="BJ453" s="40"/>
      <c r="BK453" s="40"/>
      <c r="BL453" s="31"/>
      <c r="BM453" s="31"/>
      <c r="BN453" s="186"/>
      <c r="BO453" s="30"/>
      <c r="BP453" s="40"/>
      <c r="BQ453" s="40"/>
      <c r="BR453" s="40"/>
      <c r="BS453" s="31"/>
      <c r="BT453" s="31"/>
      <c r="BU453" s="186"/>
      <c r="BV453" s="30"/>
      <c r="BW453" s="40"/>
      <c r="BX453" s="40"/>
      <c r="BY453" s="31"/>
      <c r="BZ453" s="31"/>
      <c r="CA453" s="31"/>
      <c r="CB453" s="186"/>
      <c r="CC453" s="30"/>
      <c r="CD453" s="40"/>
      <c r="CE453" s="40"/>
      <c r="CF453" s="31"/>
      <c r="CG453" s="31"/>
      <c r="CH453" s="31"/>
      <c r="CI453" s="31"/>
      <c r="CJ453" s="356"/>
      <c r="CK453" s="356"/>
    </row>
    <row r="454" spans="1:89" s="361" customFormat="1" x14ac:dyDescent="0.25">
      <c r="A454" s="186"/>
      <c r="B454" s="43"/>
      <c r="C454" s="186"/>
      <c r="D454" s="30"/>
      <c r="E454" s="40"/>
      <c r="F454" s="40"/>
      <c r="G454" s="31"/>
      <c r="H454" s="31"/>
      <c r="I454" s="186"/>
      <c r="J454" s="30"/>
      <c r="K454" s="40"/>
      <c r="L454" s="40"/>
      <c r="M454" s="31"/>
      <c r="N454" s="31"/>
      <c r="O454" s="186"/>
      <c r="P454" s="30"/>
      <c r="Q454" s="40"/>
      <c r="R454" s="40"/>
      <c r="S454" s="31"/>
      <c r="T454" s="31"/>
      <c r="U454" s="186"/>
      <c r="V454" s="30"/>
      <c r="W454" s="40"/>
      <c r="X454" s="40"/>
      <c r="Y454" s="31"/>
      <c r="Z454" s="30"/>
      <c r="AA454" s="31"/>
      <c r="AB454" s="186"/>
      <c r="AC454" s="30"/>
      <c r="AD454" s="40"/>
      <c r="AE454" s="40"/>
      <c r="AF454" s="31"/>
      <c r="AG454" s="31"/>
      <c r="AH454" s="186"/>
      <c r="AI454" s="30"/>
      <c r="AJ454" s="40"/>
      <c r="AK454" s="40"/>
      <c r="AL454" s="31"/>
      <c r="AM454" s="31"/>
      <c r="AN454" s="186"/>
      <c r="AO454" s="30"/>
      <c r="AP454" s="40"/>
      <c r="AQ454" s="40"/>
      <c r="AR454" s="31"/>
      <c r="AS454" s="31"/>
      <c r="AT454" s="186"/>
      <c r="AU454" s="30"/>
      <c r="AV454" s="40"/>
      <c r="AW454" s="40"/>
      <c r="AX454" s="31"/>
      <c r="AY454" s="31"/>
      <c r="AZ454" s="186"/>
      <c r="BA454" s="30"/>
      <c r="BB454" s="40"/>
      <c r="BC454" s="40"/>
      <c r="BD454" s="31"/>
      <c r="BE454" s="31"/>
      <c r="BF454" s="31"/>
      <c r="BG454" s="186"/>
      <c r="BH454" s="30"/>
      <c r="BI454" s="40"/>
      <c r="BJ454" s="40"/>
      <c r="BK454" s="40"/>
      <c r="BL454" s="31"/>
      <c r="BM454" s="31"/>
      <c r="BN454" s="186"/>
      <c r="BO454" s="30"/>
      <c r="BP454" s="40"/>
      <c r="BQ454" s="40"/>
      <c r="BR454" s="40"/>
      <c r="BS454" s="31"/>
      <c r="BT454" s="31"/>
      <c r="BU454" s="186"/>
      <c r="BV454" s="30"/>
      <c r="BW454" s="40"/>
      <c r="BX454" s="40"/>
      <c r="BY454" s="31"/>
      <c r="BZ454" s="31"/>
      <c r="CA454" s="31"/>
      <c r="CB454" s="186"/>
      <c r="CC454" s="30"/>
      <c r="CD454" s="40"/>
      <c r="CE454" s="40"/>
      <c r="CF454" s="31"/>
      <c r="CG454" s="31"/>
      <c r="CH454" s="31"/>
      <c r="CI454" s="31"/>
      <c r="CJ454" s="356"/>
      <c r="CK454" s="356"/>
    </row>
    <row r="455" spans="1:89" s="361" customFormat="1" x14ac:dyDescent="0.25">
      <c r="A455" s="186"/>
      <c r="B455" s="43"/>
      <c r="C455" s="186"/>
      <c r="D455" s="30"/>
      <c r="E455" s="40"/>
      <c r="F455" s="40"/>
      <c r="G455" s="31"/>
      <c r="H455" s="31"/>
      <c r="I455" s="186"/>
      <c r="J455" s="30"/>
      <c r="K455" s="40"/>
      <c r="L455" s="40"/>
      <c r="M455" s="31"/>
      <c r="N455" s="31"/>
      <c r="O455" s="186"/>
      <c r="P455" s="30"/>
      <c r="Q455" s="40"/>
      <c r="R455" s="40"/>
      <c r="S455" s="31"/>
      <c r="T455" s="31"/>
      <c r="U455" s="186"/>
      <c r="V455" s="30"/>
      <c r="W455" s="40"/>
      <c r="X455" s="40"/>
      <c r="Y455" s="31"/>
      <c r="Z455" s="30"/>
      <c r="AA455" s="31"/>
      <c r="AB455" s="186"/>
      <c r="AC455" s="30"/>
      <c r="AD455" s="40"/>
      <c r="AE455" s="40"/>
      <c r="AF455" s="31"/>
      <c r="AG455" s="31"/>
      <c r="AH455" s="186"/>
      <c r="AI455" s="30"/>
      <c r="AJ455" s="40"/>
      <c r="AK455" s="40"/>
      <c r="AL455" s="31"/>
      <c r="AM455" s="31"/>
      <c r="AN455" s="186"/>
      <c r="AO455" s="30"/>
      <c r="AP455" s="40"/>
      <c r="AQ455" s="40"/>
      <c r="AR455" s="31"/>
      <c r="AS455" s="31"/>
      <c r="AT455" s="186"/>
      <c r="AU455" s="30"/>
      <c r="AV455" s="40"/>
      <c r="AW455" s="40"/>
      <c r="AX455" s="31"/>
      <c r="AY455" s="31"/>
      <c r="AZ455" s="186"/>
      <c r="BA455" s="30"/>
      <c r="BB455" s="40"/>
      <c r="BC455" s="40"/>
      <c r="BD455" s="31"/>
      <c r="BE455" s="31"/>
      <c r="BF455" s="31"/>
      <c r="BG455" s="186"/>
      <c r="BH455" s="30"/>
      <c r="BI455" s="40"/>
      <c r="BJ455" s="40"/>
      <c r="BK455" s="40"/>
      <c r="BL455" s="31"/>
      <c r="BM455" s="31"/>
      <c r="BN455" s="186"/>
      <c r="BO455" s="30"/>
      <c r="BP455" s="40"/>
      <c r="BQ455" s="40"/>
      <c r="BR455" s="40"/>
      <c r="BS455" s="31"/>
      <c r="BT455" s="31"/>
      <c r="BU455" s="186"/>
      <c r="BV455" s="30"/>
      <c r="BW455" s="40"/>
      <c r="BX455" s="40"/>
      <c r="BY455" s="31"/>
      <c r="BZ455" s="31"/>
      <c r="CA455" s="31"/>
      <c r="CB455" s="186"/>
      <c r="CC455" s="30"/>
      <c r="CD455" s="40"/>
      <c r="CE455" s="40"/>
      <c r="CF455" s="31"/>
      <c r="CG455" s="31"/>
      <c r="CH455" s="31"/>
      <c r="CI455" s="31"/>
      <c r="CJ455" s="356"/>
      <c r="CK455" s="356"/>
    </row>
    <row r="456" spans="1:89" s="361" customFormat="1" x14ac:dyDescent="0.25">
      <c r="A456" s="186"/>
      <c r="B456" s="43"/>
      <c r="C456" s="186"/>
      <c r="D456" s="30"/>
      <c r="E456" s="40"/>
      <c r="F456" s="40"/>
      <c r="G456" s="31"/>
      <c r="H456" s="31"/>
      <c r="I456" s="186"/>
      <c r="J456" s="30"/>
      <c r="K456" s="40"/>
      <c r="L456" s="40"/>
      <c r="M456" s="31"/>
      <c r="N456" s="31"/>
      <c r="O456" s="186"/>
      <c r="P456" s="30"/>
      <c r="Q456" s="40"/>
      <c r="R456" s="40"/>
      <c r="S456" s="31"/>
      <c r="T456" s="31"/>
      <c r="U456" s="186"/>
      <c r="V456" s="30"/>
      <c r="W456" s="40"/>
      <c r="X456" s="40"/>
      <c r="Y456" s="31"/>
      <c r="Z456" s="30"/>
      <c r="AA456" s="31"/>
      <c r="AB456" s="186"/>
      <c r="AC456" s="30"/>
      <c r="AD456" s="40"/>
      <c r="AE456" s="40"/>
      <c r="AF456" s="31"/>
      <c r="AG456" s="31"/>
      <c r="AH456" s="186"/>
      <c r="AI456" s="30"/>
      <c r="AJ456" s="40"/>
      <c r="AK456" s="40"/>
      <c r="AL456" s="31"/>
      <c r="AM456" s="31"/>
      <c r="AN456" s="186"/>
      <c r="AO456" s="30"/>
      <c r="AP456" s="40"/>
      <c r="AQ456" s="40"/>
      <c r="AR456" s="31"/>
      <c r="AS456" s="31"/>
      <c r="AT456" s="186"/>
      <c r="AU456" s="30"/>
      <c r="AV456" s="40"/>
      <c r="AW456" s="40"/>
      <c r="AX456" s="31"/>
      <c r="AY456" s="31"/>
      <c r="AZ456" s="186"/>
      <c r="BA456" s="30"/>
      <c r="BB456" s="40"/>
      <c r="BC456" s="40"/>
      <c r="BD456" s="31"/>
      <c r="BE456" s="31"/>
      <c r="BF456" s="31"/>
      <c r="BG456" s="186"/>
      <c r="BH456" s="30"/>
      <c r="BI456" s="40"/>
      <c r="BJ456" s="40"/>
      <c r="BK456" s="40"/>
      <c r="BL456" s="31"/>
      <c r="BM456" s="31"/>
      <c r="BN456" s="186"/>
      <c r="BO456" s="30"/>
      <c r="BP456" s="40"/>
      <c r="BQ456" s="40"/>
      <c r="BR456" s="40"/>
      <c r="BS456" s="31"/>
      <c r="BT456" s="31"/>
      <c r="BU456" s="186"/>
      <c r="BV456" s="30"/>
      <c r="BW456" s="40"/>
      <c r="BX456" s="40"/>
      <c r="BY456" s="31"/>
      <c r="BZ456" s="31"/>
      <c r="CA456" s="31"/>
      <c r="CB456" s="186"/>
      <c r="CC456" s="30"/>
      <c r="CD456" s="40"/>
      <c r="CE456" s="40"/>
      <c r="CF456" s="31"/>
      <c r="CG456" s="31"/>
      <c r="CH456" s="31"/>
      <c r="CI456" s="31"/>
      <c r="CJ456" s="356"/>
      <c r="CK456" s="356"/>
    </row>
    <row r="457" spans="1:89" s="361" customFormat="1" x14ac:dyDescent="0.25">
      <c r="A457" s="186"/>
      <c r="B457" s="43"/>
      <c r="C457" s="186"/>
      <c r="D457" s="30"/>
      <c r="E457" s="40"/>
      <c r="F457" s="40"/>
      <c r="G457" s="31"/>
      <c r="H457" s="31"/>
      <c r="I457" s="186"/>
      <c r="J457" s="30"/>
      <c r="K457" s="40"/>
      <c r="L457" s="40"/>
      <c r="M457" s="31"/>
      <c r="N457" s="31"/>
      <c r="O457" s="186"/>
      <c r="P457" s="30"/>
      <c r="Q457" s="40"/>
      <c r="R457" s="40"/>
      <c r="S457" s="31"/>
      <c r="T457" s="31"/>
      <c r="U457" s="186"/>
      <c r="V457" s="30"/>
      <c r="W457" s="40"/>
      <c r="X457" s="40"/>
      <c r="Y457" s="31"/>
      <c r="Z457" s="30"/>
      <c r="AA457" s="31"/>
      <c r="AB457" s="186"/>
      <c r="AC457" s="30"/>
      <c r="AD457" s="40"/>
      <c r="AE457" s="40"/>
      <c r="AF457" s="31"/>
      <c r="AG457" s="31"/>
      <c r="AH457" s="186"/>
      <c r="AI457" s="30"/>
      <c r="AJ457" s="40"/>
      <c r="AK457" s="40"/>
      <c r="AL457" s="31"/>
      <c r="AM457" s="31"/>
      <c r="AN457" s="186"/>
      <c r="AO457" s="30"/>
      <c r="AP457" s="40"/>
      <c r="AQ457" s="40"/>
      <c r="AR457" s="31"/>
      <c r="AS457" s="31"/>
      <c r="AT457" s="186"/>
      <c r="AU457" s="30"/>
      <c r="AV457" s="40"/>
      <c r="AW457" s="40"/>
      <c r="AX457" s="31"/>
      <c r="AY457" s="31"/>
      <c r="AZ457" s="186"/>
      <c r="BA457" s="30"/>
      <c r="BB457" s="40"/>
      <c r="BC457" s="40"/>
      <c r="BD457" s="31"/>
      <c r="BE457" s="31"/>
      <c r="BF457" s="31"/>
      <c r="BG457" s="186"/>
      <c r="BH457" s="30"/>
      <c r="BI457" s="40"/>
      <c r="BJ457" s="40"/>
      <c r="BK457" s="40"/>
      <c r="BL457" s="31"/>
      <c r="BM457" s="31"/>
      <c r="BN457" s="186"/>
      <c r="BO457" s="30"/>
      <c r="BP457" s="40"/>
      <c r="BQ457" s="40"/>
      <c r="BR457" s="40"/>
      <c r="BS457" s="31"/>
      <c r="BT457" s="31"/>
      <c r="BU457" s="186"/>
      <c r="BV457" s="30"/>
      <c r="BW457" s="40"/>
      <c r="BX457" s="40"/>
      <c r="BY457" s="31"/>
      <c r="BZ457" s="31"/>
      <c r="CA457" s="31"/>
      <c r="CB457" s="186"/>
      <c r="CC457" s="30"/>
      <c r="CD457" s="40"/>
      <c r="CE457" s="40"/>
      <c r="CF457" s="31"/>
      <c r="CG457" s="31"/>
      <c r="CH457" s="31"/>
      <c r="CI457" s="31"/>
      <c r="CJ457" s="356"/>
      <c r="CK457" s="356"/>
    </row>
    <row r="458" spans="1:89" s="361" customFormat="1" x14ac:dyDescent="0.25">
      <c r="A458" s="186"/>
      <c r="B458" s="43"/>
      <c r="C458" s="186"/>
      <c r="D458" s="30"/>
      <c r="E458" s="40"/>
      <c r="F458" s="40"/>
      <c r="G458" s="31"/>
      <c r="H458" s="31"/>
      <c r="I458" s="186"/>
      <c r="J458" s="30"/>
      <c r="K458" s="40"/>
      <c r="L458" s="40"/>
      <c r="M458" s="31"/>
      <c r="N458" s="31"/>
      <c r="O458" s="186"/>
      <c r="P458" s="30"/>
      <c r="Q458" s="40"/>
      <c r="R458" s="40"/>
      <c r="S458" s="31"/>
      <c r="T458" s="31"/>
      <c r="U458" s="186"/>
      <c r="V458" s="30"/>
      <c r="W458" s="40"/>
      <c r="X458" s="40"/>
      <c r="Y458" s="31"/>
      <c r="Z458" s="30"/>
      <c r="AA458" s="31"/>
      <c r="AB458" s="186"/>
      <c r="AC458" s="30"/>
      <c r="AD458" s="40"/>
      <c r="AE458" s="40"/>
      <c r="AF458" s="31"/>
      <c r="AG458" s="31"/>
      <c r="AH458" s="186"/>
      <c r="AI458" s="30"/>
      <c r="AJ458" s="40"/>
      <c r="AK458" s="40"/>
      <c r="AL458" s="31"/>
      <c r="AM458" s="31"/>
      <c r="AN458" s="186"/>
      <c r="AO458" s="30"/>
      <c r="AP458" s="40"/>
      <c r="AQ458" s="40"/>
      <c r="AR458" s="31"/>
      <c r="AS458" s="31"/>
      <c r="AT458" s="186"/>
      <c r="AU458" s="30"/>
      <c r="AV458" s="40"/>
      <c r="AW458" s="40"/>
      <c r="AX458" s="31"/>
      <c r="AY458" s="31"/>
      <c r="AZ458" s="186"/>
      <c r="BA458" s="30"/>
      <c r="BB458" s="40"/>
      <c r="BC458" s="40"/>
      <c r="BD458" s="31"/>
      <c r="BE458" s="31"/>
      <c r="BF458" s="31"/>
      <c r="BG458" s="186"/>
      <c r="BH458" s="30"/>
      <c r="BI458" s="40"/>
      <c r="BJ458" s="40"/>
      <c r="BK458" s="40"/>
      <c r="BL458" s="31"/>
      <c r="BM458" s="31"/>
      <c r="BN458" s="186"/>
      <c r="BO458" s="30"/>
      <c r="BP458" s="40"/>
      <c r="BQ458" s="40"/>
      <c r="BR458" s="40"/>
      <c r="BS458" s="31"/>
      <c r="BT458" s="31"/>
      <c r="BU458" s="186"/>
      <c r="BV458" s="30"/>
      <c r="BW458" s="40"/>
      <c r="BX458" s="40"/>
      <c r="BY458" s="31"/>
      <c r="BZ458" s="31"/>
      <c r="CA458" s="31"/>
      <c r="CB458" s="186"/>
      <c r="CC458" s="30"/>
      <c r="CD458" s="40"/>
      <c r="CE458" s="40"/>
      <c r="CF458" s="31"/>
      <c r="CG458" s="31"/>
      <c r="CH458" s="31"/>
      <c r="CI458" s="31"/>
      <c r="CJ458" s="356"/>
      <c r="CK458" s="356"/>
    </row>
    <row r="459" spans="1:89" s="361" customFormat="1" x14ac:dyDescent="0.25">
      <c r="A459" s="186"/>
      <c r="B459" s="43"/>
      <c r="C459" s="186"/>
      <c r="D459" s="30"/>
      <c r="E459" s="40"/>
      <c r="F459" s="40"/>
      <c r="G459" s="31"/>
      <c r="H459" s="31"/>
      <c r="I459" s="186"/>
      <c r="J459" s="30"/>
      <c r="K459" s="40"/>
      <c r="L459" s="40"/>
      <c r="M459" s="31"/>
      <c r="N459" s="31"/>
      <c r="O459" s="186"/>
      <c r="P459" s="30"/>
      <c r="Q459" s="40"/>
      <c r="R459" s="40"/>
      <c r="S459" s="31"/>
      <c r="T459" s="31"/>
      <c r="U459" s="186"/>
      <c r="V459" s="30"/>
      <c r="W459" s="40"/>
      <c r="X459" s="40"/>
      <c r="Y459" s="31"/>
      <c r="Z459" s="30"/>
      <c r="AA459" s="31"/>
      <c r="AB459" s="186"/>
      <c r="AC459" s="30"/>
      <c r="AD459" s="40"/>
      <c r="AE459" s="40"/>
      <c r="AF459" s="31"/>
      <c r="AG459" s="31"/>
      <c r="AH459" s="186"/>
      <c r="AI459" s="30"/>
      <c r="AJ459" s="40"/>
      <c r="AK459" s="40"/>
      <c r="AL459" s="31"/>
      <c r="AM459" s="31"/>
      <c r="AN459" s="186"/>
      <c r="AO459" s="30"/>
      <c r="AP459" s="40"/>
      <c r="AQ459" s="40"/>
      <c r="AR459" s="31"/>
      <c r="AS459" s="31"/>
      <c r="AT459" s="186"/>
      <c r="AU459" s="30"/>
      <c r="AV459" s="40"/>
      <c r="AW459" s="40"/>
      <c r="AX459" s="31"/>
      <c r="AY459" s="31"/>
      <c r="AZ459" s="186"/>
      <c r="BA459" s="30"/>
      <c r="BB459" s="40"/>
      <c r="BC459" s="40"/>
      <c r="BD459" s="31"/>
      <c r="BE459" s="31"/>
      <c r="BF459" s="31"/>
      <c r="BG459" s="186"/>
      <c r="BH459" s="30"/>
      <c r="BI459" s="40"/>
      <c r="BJ459" s="40"/>
      <c r="BK459" s="40"/>
      <c r="BL459" s="31"/>
      <c r="BM459" s="31"/>
      <c r="BN459" s="186"/>
      <c r="BO459" s="30"/>
      <c r="BP459" s="40"/>
      <c r="BQ459" s="40"/>
      <c r="BR459" s="40"/>
      <c r="BS459" s="31"/>
      <c r="BT459" s="31"/>
      <c r="BU459" s="186"/>
      <c r="BV459" s="30"/>
      <c r="BW459" s="40"/>
      <c r="BX459" s="40"/>
      <c r="BY459" s="31"/>
      <c r="BZ459" s="31"/>
      <c r="CA459" s="31"/>
      <c r="CB459" s="186"/>
      <c r="CC459" s="30"/>
      <c r="CD459" s="40"/>
      <c r="CE459" s="40"/>
      <c r="CF459" s="31"/>
      <c r="CG459" s="31"/>
      <c r="CH459" s="31"/>
      <c r="CI459" s="31"/>
      <c r="CJ459" s="356"/>
      <c r="CK459" s="356"/>
    </row>
    <row r="460" spans="1:89" s="361" customFormat="1" x14ac:dyDescent="0.25">
      <c r="A460" s="186"/>
      <c r="B460" s="43"/>
      <c r="C460" s="186"/>
      <c r="D460" s="30"/>
      <c r="E460" s="40"/>
      <c r="F460" s="40"/>
      <c r="G460" s="31"/>
      <c r="H460" s="31"/>
      <c r="I460" s="186"/>
      <c r="J460" s="30"/>
      <c r="K460" s="40"/>
      <c r="L460" s="40"/>
      <c r="M460" s="31"/>
      <c r="N460" s="31"/>
      <c r="O460" s="186"/>
      <c r="P460" s="30"/>
      <c r="Q460" s="40"/>
      <c r="R460" s="40"/>
      <c r="S460" s="31"/>
      <c r="T460" s="31"/>
      <c r="U460" s="186"/>
      <c r="V460" s="30"/>
      <c r="W460" s="40"/>
      <c r="X460" s="40"/>
      <c r="Y460" s="31"/>
      <c r="Z460" s="30"/>
      <c r="AA460" s="31"/>
      <c r="AB460" s="186"/>
      <c r="AC460" s="30"/>
      <c r="AD460" s="40"/>
      <c r="AE460" s="40"/>
      <c r="AF460" s="31"/>
      <c r="AG460" s="31"/>
      <c r="AH460" s="186"/>
      <c r="AI460" s="30"/>
      <c r="AJ460" s="40"/>
      <c r="AK460" s="40"/>
      <c r="AL460" s="31"/>
      <c r="AM460" s="31"/>
      <c r="AN460" s="186"/>
      <c r="AO460" s="30"/>
      <c r="AP460" s="40"/>
      <c r="AQ460" s="40"/>
      <c r="AR460" s="31"/>
      <c r="AS460" s="31"/>
      <c r="AT460" s="186"/>
      <c r="AU460" s="30"/>
      <c r="AV460" s="40"/>
      <c r="AW460" s="40"/>
      <c r="AX460" s="31"/>
      <c r="AY460" s="31"/>
      <c r="AZ460" s="186"/>
      <c r="BA460" s="30"/>
      <c r="BB460" s="40"/>
      <c r="BC460" s="40"/>
      <c r="BD460" s="31"/>
      <c r="BE460" s="31"/>
      <c r="BF460" s="31"/>
      <c r="BG460" s="186"/>
      <c r="BH460" s="30"/>
      <c r="BI460" s="40"/>
      <c r="BJ460" s="40"/>
      <c r="BK460" s="40"/>
      <c r="BL460" s="31"/>
      <c r="BM460" s="31"/>
      <c r="BN460" s="186"/>
      <c r="BO460" s="30"/>
      <c r="BP460" s="40"/>
      <c r="BQ460" s="40"/>
      <c r="BR460" s="40"/>
      <c r="BS460" s="31"/>
      <c r="BT460" s="31"/>
      <c r="BU460" s="186"/>
      <c r="BV460" s="30"/>
      <c r="BW460" s="40"/>
      <c r="BX460" s="40"/>
      <c r="BY460" s="31"/>
      <c r="BZ460" s="31"/>
      <c r="CA460" s="31"/>
      <c r="CB460" s="186"/>
      <c r="CC460" s="30"/>
      <c r="CD460" s="40"/>
      <c r="CE460" s="40"/>
      <c r="CF460" s="31"/>
      <c r="CG460" s="31"/>
      <c r="CH460" s="31"/>
      <c r="CI460" s="31"/>
      <c r="CJ460" s="356"/>
      <c r="CK460" s="356"/>
    </row>
    <row r="461" spans="1:89" s="361" customFormat="1" x14ac:dyDescent="0.25">
      <c r="A461" s="186"/>
      <c r="B461" s="43"/>
      <c r="C461" s="186"/>
      <c r="D461" s="30"/>
      <c r="E461" s="40"/>
      <c r="F461" s="40"/>
      <c r="G461" s="31"/>
      <c r="H461" s="31"/>
      <c r="I461" s="186"/>
      <c r="J461" s="30"/>
      <c r="K461" s="40"/>
      <c r="L461" s="40"/>
      <c r="M461" s="31"/>
      <c r="N461" s="31"/>
      <c r="O461" s="186"/>
      <c r="P461" s="30"/>
      <c r="Q461" s="40"/>
      <c r="R461" s="40"/>
      <c r="S461" s="31"/>
      <c r="T461" s="31"/>
      <c r="U461" s="186"/>
      <c r="V461" s="30"/>
      <c r="W461" s="40"/>
      <c r="X461" s="40"/>
      <c r="Y461" s="31"/>
      <c r="Z461" s="30"/>
      <c r="AA461" s="31"/>
      <c r="AB461" s="186"/>
      <c r="AC461" s="30"/>
      <c r="AD461" s="40"/>
      <c r="AE461" s="40"/>
      <c r="AF461" s="31"/>
      <c r="AG461" s="31"/>
      <c r="AH461" s="186"/>
      <c r="AI461" s="30"/>
      <c r="AJ461" s="40"/>
      <c r="AK461" s="40"/>
      <c r="AL461" s="31"/>
      <c r="AM461" s="31"/>
      <c r="AN461" s="186"/>
      <c r="AO461" s="30"/>
      <c r="AP461" s="40"/>
      <c r="AQ461" s="40"/>
      <c r="AR461" s="31"/>
      <c r="AS461" s="31"/>
      <c r="AT461" s="186"/>
      <c r="AU461" s="30"/>
      <c r="AV461" s="40"/>
      <c r="AW461" s="40"/>
      <c r="AX461" s="31"/>
      <c r="AY461" s="31"/>
      <c r="AZ461" s="186"/>
      <c r="BA461" s="30"/>
      <c r="BB461" s="40"/>
      <c r="BC461" s="40"/>
      <c r="BD461" s="31"/>
      <c r="BE461" s="31"/>
      <c r="BF461" s="31"/>
      <c r="BG461" s="186"/>
      <c r="BH461" s="30"/>
      <c r="BI461" s="40"/>
      <c r="BJ461" s="40"/>
      <c r="BK461" s="40"/>
      <c r="BL461" s="31"/>
      <c r="BM461" s="31"/>
      <c r="BN461" s="186"/>
      <c r="BO461" s="30"/>
      <c r="BP461" s="40"/>
      <c r="BQ461" s="40"/>
      <c r="BR461" s="40"/>
      <c r="BS461" s="31"/>
      <c r="BT461" s="31"/>
      <c r="BU461" s="186"/>
      <c r="BV461" s="30"/>
      <c r="BW461" s="40"/>
      <c r="BX461" s="40"/>
      <c r="BY461" s="31"/>
      <c r="BZ461" s="31"/>
      <c r="CA461" s="31"/>
      <c r="CB461" s="186"/>
      <c r="CC461" s="30"/>
      <c r="CD461" s="40"/>
      <c r="CE461" s="40"/>
      <c r="CF461" s="31"/>
      <c r="CG461" s="31"/>
      <c r="CH461" s="31"/>
      <c r="CI461" s="31"/>
      <c r="CJ461" s="356"/>
      <c r="CK461" s="356"/>
    </row>
    <row r="462" spans="1:89" s="361" customFormat="1" x14ac:dyDescent="0.25">
      <c r="A462" s="186"/>
      <c r="B462" s="43"/>
      <c r="C462" s="186"/>
      <c r="D462" s="30"/>
      <c r="E462" s="40"/>
      <c r="F462" s="40"/>
      <c r="G462" s="31"/>
      <c r="H462" s="31"/>
      <c r="I462" s="186"/>
      <c r="J462" s="30"/>
      <c r="K462" s="40"/>
      <c r="L462" s="40"/>
      <c r="M462" s="31"/>
      <c r="N462" s="31"/>
      <c r="O462" s="186"/>
      <c r="P462" s="30"/>
      <c r="Q462" s="40"/>
      <c r="R462" s="40"/>
      <c r="S462" s="31"/>
      <c r="T462" s="31"/>
      <c r="U462" s="186"/>
      <c r="V462" s="30"/>
      <c r="W462" s="40"/>
      <c r="X462" s="40"/>
      <c r="Y462" s="31"/>
      <c r="Z462" s="30"/>
      <c r="AA462" s="31"/>
      <c r="AB462" s="186"/>
      <c r="AC462" s="30"/>
      <c r="AD462" s="40"/>
      <c r="AE462" s="40"/>
      <c r="AF462" s="31"/>
      <c r="AG462" s="31"/>
      <c r="AH462" s="186"/>
      <c r="AI462" s="30"/>
      <c r="AJ462" s="40"/>
      <c r="AK462" s="40"/>
      <c r="AL462" s="31"/>
      <c r="AM462" s="31"/>
      <c r="AN462" s="186"/>
      <c r="AO462" s="30"/>
      <c r="AP462" s="40"/>
      <c r="AQ462" s="40"/>
      <c r="AR462" s="31"/>
      <c r="AS462" s="31"/>
      <c r="AT462" s="186"/>
      <c r="AU462" s="30"/>
      <c r="AV462" s="40"/>
      <c r="AW462" s="40"/>
      <c r="AX462" s="31"/>
      <c r="AY462" s="31"/>
      <c r="AZ462" s="186"/>
      <c r="BA462" s="30"/>
      <c r="BB462" s="40"/>
      <c r="BC462" s="40"/>
      <c r="BD462" s="31"/>
      <c r="BE462" s="31"/>
      <c r="BF462" s="31"/>
      <c r="BG462" s="186"/>
      <c r="BH462" s="30"/>
      <c r="BI462" s="40"/>
      <c r="BJ462" s="40"/>
      <c r="BK462" s="40"/>
      <c r="BL462" s="31"/>
      <c r="BM462" s="31"/>
      <c r="BN462" s="186"/>
      <c r="BO462" s="30"/>
      <c r="BP462" s="40"/>
      <c r="BQ462" s="40"/>
      <c r="BR462" s="40"/>
      <c r="BS462" s="31"/>
      <c r="BT462" s="31"/>
      <c r="BU462" s="186"/>
      <c r="BV462" s="30"/>
      <c r="BW462" s="40"/>
      <c r="BX462" s="40"/>
      <c r="BY462" s="31"/>
      <c r="BZ462" s="31"/>
      <c r="CA462" s="31"/>
      <c r="CB462" s="186"/>
      <c r="CC462" s="30"/>
      <c r="CD462" s="40"/>
      <c r="CE462" s="40"/>
      <c r="CF462" s="31"/>
      <c r="CG462" s="31"/>
      <c r="CH462" s="31"/>
      <c r="CI462" s="31"/>
      <c r="CJ462" s="356"/>
      <c r="CK462" s="356"/>
    </row>
    <row r="463" spans="1:89" s="361" customFormat="1" x14ac:dyDescent="0.25">
      <c r="A463" s="186"/>
      <c r="B463" s="43"/>
      <c r="C463" s="186"/>
      <c r="D463" s="30"/>
      <c r="E463" s="40"/>
      <c r="F463" s="40"/>
      <c r="G463" s="31"/>
      <c r="H463" s="31"/>
      <c r="I463" s="186"/>
      <c r="J463" s="30"/>
      <c r="K463" s="40"/>
      <c r="L463" s="40"/>
      <c r="M463" s="31"/>
      <c r="N463" s="31"/>
      <c r="O463" s="186"/>
      <c r="P463" s="30"/>
      <c r="Q463" s="40"/>
      <c r="R463" s="40"/>
      <c r="S463" s="31"/>
      <c r="T463" s="31"/>
      <c r="U463" s="186"/>
      <c r="V463" s="30"/>
      <c r="W463" s="40"/>
      <c r="X463" s="40"/>
      <c r="Y463" s="31"/>
      <c r="Z463" s="30"/>
      <c r="AA463" s="31"/>
      <c r="AB463" s="186"/>
      <c r="AC463" s="30"/>
      <c r="AD463" s="40"/>
      <c r="AE463" s="40"/>
      <c r="AF463" s="31"/>
      <c r="AG463" s="31"/>
      <c r="AH463" s="186"/>
      <c r="AI463" s="30"/>
      <c r="AJ463" s="40"/>
      <c r="AK463" s="40"/>
      <c r="AL463" s="31"/>
      <c r="AM463" s="31"/>
      <c r="AN463" s="186"/>
      <c r="AO463" s="30"/>
      <c r="AP463" s="40"/>
      <c r="AQ463" s="40"/>
      <c r="AR463" s="31"/>
      <c r="AS463" s="31"/>
      <c r="AT463" s="186"/>
      <c r="AU463" s="30"/>
      <c r="AV463" s="40"/>
      <c r="AW463" s="40"/>
      <c r="AX463" s="31"/>
      <c r="AY463" s="31"/>
      <c r="AZ463" s="186"/>
      <c r="BA463" s="30"/>
      <c r="BB463" s="40"/>
      <c r="BC463" s="40"/>
      <c r="BD463" s="31"/>
      <c r="BE463" s="31"/>
      <c r="BF463" s="31"/>
      <c r="BG463" s="186"/>
      <c r="BH463" s="30"/>
      <c r="BI463" s="40"/>
      <c r="BJ463" s="40"/>
      <c r="BK463" s="40"/>
      <c r="BL463" s="31"/>
      <c r="BM463" s="31"/>
      <c r="BN463" s="186"/>
      <c r="BO463" s="30"/>
      <c r="BP463" s="40"/>
      <c r="BQ463" s="40"/>
      <c r="BR463" s="40"/>
      <c r="BS463" s="31"/>
      <c r="BT463" s="31"/>
      <c r="BU463" s="186"/>
      <c r="BV463" s="30"/>
      <c r="BW463" s="40"/>
      <c r="BX463" s="40"/>
      <c r="BY463" s="31"/>
      <c r="BZ463" s="31"/>
      <c r="CA463" s="31"/>
      <c r="CB463" s="186"/>
      <c r="CC463" s="30"/>
      <c r="CD463" s="40"/>
      <c r="CE463" s="40"/>
      <c r="CF463" s="31"/>
      <c r="CG463" s="31"/>
      <c r="CH463" s="31"/>
      <c r="CI463" s="31"/>
      <c r="CJ463" s="356"/>
      <c r="CK463" s="356"/>
    </row>
    <row r="464" spans="1:89" s="361" customFormat="1" x14ac:dyDescent="0.25">
      <c r="A464" s="186"/>
      <c r="B464" s="43"/>
      <c r="C464" s="186"/>
      <c r="D464" s="30"/>
      <c r="E464" s="40"/>
      <c r="F464" s="40"/>
      <c r="G464" s="31"/>
      <c r="H464" s="31"/>
      <c r="I464" s="186"/>
      <c r="J464" s="30"/>
      <c r="K464" s="40"/>
      <c r="L464" s="40"/>
      <c r="M464" s="31"/>
      <c r="N464" s="31"/>
      <c r="O464" s="186"/>
      <c r="P464" s="30"/>
      <c r="Q464" s="40"/>
      <c r="R464" s="40"/>
      <c r="S464" s="31"/>
      <c r="T464" s="31"/>
      <c r="U464" s="186"/>
      <c r="V464" s="30"/>
      <c r="W464" s="40"/>
      <c r="X464" s="40"/>
      <c r="Y464" s="31"/>
      <c r="Z464" s="30"/>
      <c r="AA464" s="31"/>
      <c r="AB464" s="186"/>
      <c r="AC464" s="30"/>
      <c r="AD464" s="40"/>
      <c r="AE464" s="40"/>
      <c r="AF464" s="31"/>
      <c r="AG464" s="31"/>
      <c r="AH464" s="186"/>
      <c r="AI464" s="30"/>
      <c r="AJ464" s="40"/>
      <c r="AK464" s="40"/>
      <c r="AL464" s="31"/>
      <c r="AM464" s="31"/>
      <c r="AN464" s="186"/>
      <c r="AO464" s="30"/>
      <c r="AP464" s="40"/>
      <c r="AQ464" s="40"/>
      <c r="AR464" s="31"/>
      <c r="AS464" s="31"/>
      <c r="AT464" s="186"/>
      <c r="AU464" s="30"/>
      <c r="AV464" s="40"/>
      <c r="AW464" s="40"/>
      <c r="AX464" s="31"/>
      <c r="AY464" s="31"/>
      <c r="AZ464" s="186"/>
      <c r="BA464" s="30"/>
      <c r="BB464" s="40"/>
      <c r="BC464" s="40"/>
      <c r="BD464" s="31"/>
      <c r="BE464" s="31"/>
      <c r="BF464" s="31"/>
      <c r="BG464" s="186"/>
      <c r="BH464" s="30"/>
      <c r="BI464" s="40"/>
      <c r="BJ464" s="40"/>
      <c r="BK464" s="40"/>
      <c r="BL464" s="31"/>
      <c r="BM464" s="31"/>
      <c r="BN464" s="186"/>
      <c r="BO464" s="30"/>
      <c r="BP464" s="40"/>
      <c r="BQ464" s="40"/>
      <c r="BR464" s="40"/>
      <c r="BS464" s="31"/>
      <c r="BT464" s="31"/>
      <c r="BU464" s="186"/>
      <c r="BV464" s="30"/>
      <c r="BW464" s="40"/>
      <c r="BX464" s="40"/>
      <c r="BY464" s="31"/>
      <c r="BZ464" s="31"/>
      <c r="CA464" s="31"/>
      <c r="CB464" s="186"/>
      <c r="CC464" s="30"/>
      <c r="CD464" s="40"/>
      <c r="CE464" s="40"/>
      <c r="CF464" s="31"/>
      <c r="CG464" s="31"/>
      <c r="CH464" s="31"/>
      <c r="CI464" s="31"/>
      <c r="CJ464" s="356"/>
      <c r="CK464" s="356"/>
    </row>
    <row r="465" spans="1:89" s="361" customFormat="1" x14ac:dyDescent="0.25">
      <c r="A465" s="186"/>
      <c r="B465" s="43"/>
      <c r="C465" s="186"/>
      <c r="D465" s="30"/>
      <c r="E465" s="40"/>
      <c r="F465" s="40"/>
      <c r="G465" s="31"/>
      <c r="H465" s="31"/>
      <c r="I465" s="186"/>
      <c r="J465" s="30"/>
      <c r="K465" s="40"/>
      <c r="L465" s="40"/>
      <c r="M465" s="31"/>
      <c r="N465" s="31"/>
      <c r="O465" s="186"/>
      <c r="P465" s="30"/>
      <c r="Q465" s="40"/>
      <c r="R465" s="40"/>
      <c r="S465" s="31"/>
      <c r="T465" s="31"/>
      <c r="U465" s="186"/>
      <c r="V465" s="30"/>
      <c r="W465" s="40"/>
      <c r="X465" s="40"/>
      <c r="Y465" s="31"/>
      <c r="Z465" s="30"/>
      <c r="AA465" s="31"/>
      <c r="AB465" s="186"/>
      <c r="AC465" s="30"/>
      <c r="AD465" s="40"/>
      <c r="AE465" s="40"/>
      <c r="AF465" s="31"/>
      <c r="AG465" s="31"/>
      <c r="AH465" s="186"/>
      <c r="AI465" s="30"/>
      <c r="AJ465" s="40"/>
      <c r="AK465" s="40"/>
      <c r="AL465" s="31"/>
      <c r="AM465" s="31"/>
      <c r="AN465" s="186"/>
      <c r="AO465" s="30"/>
      <c r="AP465" s="40"/>
      <c r="AQ465" s="40"/>
      <c r="AR465" s="31"/>
      <c r="AS465" s="31"/>
      <c r="AT465" s="186"/>
      <c r="AU465" s="30"/>
      <c r="AV465" s="40"/>
      <c r="AW465" s="40"/>
      <c r="AX465" s="31"/>
      <c r="AY465" s="31"/>
      <c r="AZ465" s="186"/>
      <c r="BA465" s="30"/>
      <c r="BB465" s="40"/>
      <c r="BC465" s="40"/>
      <c r="BD465" s="31"/>
      <c r="BE465" s="31"/>
      <c r="BF465" s="31"/>
      <c r="BG465" s="186"/>
      <c r="BH465" s="30"/>
      <c r="BI465" s="40"/>
      <c r="BJ465" s="40"/>
      <c r="BK465" s="40"/>
      <c r="BL465" s="31"/>
      <c r="BM465" s="31"/>
      <c r="BN465" s="186"/>
      <c r="BO465" s="30"/>
      <c r="BP465" s="40"/>
      <c r="BQ465" s="40"/>
      <c r="BR465" s="40"/>
      <c r="BS465" s="31"/>
      <c r="BT465" s="31"/>
      <c r="BU465" s="186"/>
      <c r="BV465" s="30"/>
      <c r="BW465" s="40"/>
      <c r="BX465" s="40"/>
      <c r="BY465" s="31"/>
      <c r="BZ465" s="31"/>
      <c r="CA465" s="31"/>
      <c r="CB465" s="186"/>
      <c r="CC465" s="30"/>
      <c r="CD465" s="40"/>
      <c r="CE465" s="40"/>
      <c r="CF465" s="31"/>
      <c r="CG465" s="31"/>
      <c r="CH465" s="31"/>
      <c r="CI465" s="31"/>
      <c r="CJ465" s="356"/>
      <c r="CK465" s="356"/>
    </row>
    <row r="466" spans="1:89" s="361" customFormat="1" x14ac:dyDescent="0.25">
      <c r="A466" s="186"/>
      <c r="B466" s="43"/>
      <c r="C466" s="186"/>
      <c r="D466" s="30"/>
      <c r="E466" s="40"/>
      <c r="F466" s="40"/>
      <c r="G466" s="31"/>
      <c r="H466" s="31"/>
      <c r="I466" s="186"/>
      <c r="J466" s="30"/>
      <c r="K466" s="40"/>
      <c r="L466" s="40"/>
      <c r="M466" s="31"/>
      <c r="N466" s="31"/>
      <c r="O466" s="186"/>
      <c r="P466" s="30"/>
      <c r="Q466" s="40"/>
      <c r="R466" s="40"/>
      <c r="S466" s="31"/>
      <c r="T466" s="31"/>
      <c r="U466" s="186"/>
      <c r="V466" s="30"/>
      <c r="W466" s="40"/>
      <c r="X466" s="40"/>
      <c r="Y466" s="31"/>
      <c r="Z466" s="30"/>
      <c r="AA466" s="31"/>
      <c r="AB466" s="186"/>
      <c r="AC466" s="30"/>
      <c r="AD466" s="40"/>
      <c r="AE466" s="40"/>
      <c r="AF466" s="31"/>
      <c r="AG466" s="31"/>
      <c r="AH466" s="186"/>
      <c r="AI466" s="30"/>
      <c r="AJ466" s="40"/>
      <c r="AK466" s="40"/>
      <c r="AL466" s="31"/>
      <c r="AM466" s="31"/>
      <c r="AN466" s="186"/>
      <c r="AO466" s="30"/>
      <c r="AP466" s="40"/>
      <c r="AQ466" s="40"/>
      <c r="AR466" s="31"/>
      <c r="AS466" s="31"/>
      <c r="AT466" s="186"/>
      <c r="AU466" s="30"/>
      <c r="AV466" s="40"/>
      <c r="AW466" s="40"/>
      <c r="AX466" s="31"/>
      <c r="AY466" s="31"/>
      <c r="AZ466" s="186"/>
      <c r="BA466" s="30"/>
      <c r="BB466" s="40"/>
      <c r="BC466" s="40"/>
      <c r="BD466" s="31"/>
      <c r="BE466" s="31"/>
      <c r="BF466" s="31"/>
      <c r="BG466" s="186"/>
      <c r="BH466" s="30"/>
      <c r="BI466" s="40"/>
      <c r="BJ466" s="40"/>
      <c r="BK466" s="40"/>
      <c r="BL466" s="31"/>
      <c r="BM466" s="31"/>
      <c r="BN466" s="186"/>
      <c r="BO466" s="30"/>
      <c r="BP466" s="40"/>
      <c r="BQ466" s="40"/>
      <c r="BR466" s="40"/>
      <c r="BS466" s="31"/>
      <c r="BT466" s="31"/>
      <c r="BU466" s="186"/>
      <c r="BV466" s="30"/>
      <c r="BW466" s="40"/>
      <c r="BX466" s="40"/>
      <c r="BY466" s="31"/>
      <c r="BZ466" s="31"/>
      <c r="CA466" s="31"/>
      <c r="CB466" s="186"/>
      <c r="CC466" s="30"/>
      <c r="CD466" s="40"/>
      <c r="CE466" s="40"/>
      <c r="CF466" s="31"/>
      <c r="CG466" s="31"/>
      <c r="CH466" s="31"/>
      <c r="CI466" s="31"/>
      <c r="CJ466" s="356"/>
      <c r="CK466" s="356"/>
    </row>
    <row r="467" spans="1:89" s="361" customFormat="1" x14ac:dyDescent="0.25">
      <c r="A467" s="186"/>
      <c r="B467" s="43"/>
      <c r="C467" s="186"/>
      <c r="D467" s="30"/>
      <c r="E467" s="40"/>
      <c r="F467" s="40"/>
      <c r="G467" s="31"/>
      <c r="H467" s="31"/>
      <c r="I467" s="186"/>
      <c r="J467" s="30"/>
      <c r="K467" s="40"/>
      <c r="L467" s="40"/>
      <c r="M467" s="31"/>
      <c r="N467" s="31"/>
      <c r="O467" s="186"/>
      <c r="P467" s="30"/>
      <c r="Q467" s="40"/>
      <c r="R467" s="40"/>
      <c r="S467" s="31"/>
      <c r="T467" s="31"/>
      <c r="U467" s="186"/>
      <c r="V467" s="30"/>
      <c r="W467" s="40"/>
      <c r="X467" s="40"/>
      <c r="Y467" s="31"/>
      <c r="Z467" s="30"/>
      <c r="AA467" s="31"/>
      <c r="AB467" s="186"/>
      <c r="AC467" s="30"/>
      <c r="AD467" s="40"/>
      <c r="AE467" s="40"/>
      <c r="AF467" s="31"/>
      <c r="AG467" s="31"/>
      <c r="AH467" s="186"/>
      <c r="AI467" s="30"/>
      <c r="AJ467" s="40"/>
      <c r="AK467" s="40"/>
      <c r="AL467" s="31"/>
      <c r="AM467" s="31"/>
      <c r="AN467" s="186"/>
      <c r="AO467" s="30"/>
      <c r="AP467" s="40"/>
      <c r="AQ467" s="40"/>
      <c r="AR467" s="31"/>
      <c r="AS467" s="31"/>
      <c r="AT467" s="186"/>
      <c r="AU467" s="30"/>
      <c r="AV467" s="40"/>
      <c r="AW467" s="40"/>
      <c r="AX467" s="31"/>
      <c r="AY467" s="31"/>
      <c r="AZ467" s="186"/>
      <c r="BA467" s="30"/>
      <c r="BB467" s="40"/>
      <c r="BC467" s="40"/>
      <c r="BD467" s="31"/>
      <c r="BE467" s="31"/>
      <c r="BF467" s="31"/>
      <c r="BG467" s="186"/>
      <c r="BH467" s="30"/>
      <c r="BI467" s="40"/>
      <c r="BJ467" s="40"/>
      <c r="BK467" s="40"/>
      <c r="BL467" s="31"/>
      <c r="BM467" s="31"/>
      <c r="BN467" s="186"/>
      <c r="BO467" s="30"/>
      <c r="BP467" s="40"/>
      <c r="BQ467" s="40"/>
      <c r="BR467" s="40"/>
      <c r="BS467" s="31"/>
      <c r="BT467" s="31"/>
      <c r="BU467" s="186"/>
      <c r="BV467" s="30"/>
      <c r="BW467" s="40"/>
      <c r="BX467" s="40"/>
      <c r="BY467" s="31"/>
      <c r="BZ467" s="31"/>
      <c r="CA467" s="31"/>
      <c r="CB467" s="186"/>
      <c r="CC467" s="30"/>
      <c r="CD467" s="40"/>
      <c r="CE467" s="40"/>
      <c r="CF467" s="31"/>
      <c r="CG467" s="31"/>
      <c r="CH467" s="31"/>
      <c r="CI467" s="31"/>
      <c r="CJ467" s="356"/>
      <c r="CK467" s="356"/>
    </row>
    <row r="468" spans="1:89" s="361" customFormat="1" x14ac:dyDescent="0.25">
      <c r="A468" s="186"/>
      <c r="B468" s="43"/>
      <c r="C468" s="186"/>
      <c r="D468" s="30"/>
      <c r="E468" s="40"/>
      <c r="F468" s="40"/>
      <c r="G468" s="31"/>
      <c r="H468" s="31"/>
      <c r="I468" s="186"/>
      <c r="J468" s="30"/>
      <c r="K468" s="40"/>
      <c r="L468" s="40"/>
      <c r="M468" s="31"/>
      <c r="N468" s="31"/>
      <c r="O468" s="186"/>
      <c r="P468" s="30"/>
      <c r="Q468" s="40"/>
      <c r="R468" s="40"/>
      <c r="S468" s="31"/>
      <c r="T468" s="31"/>
      <c r="U468" s="186"/>
      <c r="V468" s="30"/>
      <c r="W468" s="40"/>
      <c r="X468" s="40"/>
      <c r="Y468" s="31"/>
      <c r="Z468" s="30"/>
      <c r="AA468" s="31"/>
      <c r="AB468" s="186"/>
      <c r="AC468" s="30"/>
      <c r="AD468" s="40"/>
      <c r="AE468" s="40"/>
      <c r="AF468" s="31"/>
      <c r="AG468" s="31"/>
      <c r="AH468" s="186"/>
      <c r="AI468" s="30"/>
      <c r="AJ468" s="40"/>
      <c r="AK468" s="40"/>
      <c r="AL468" s="31"/>
      <c r="AM468" s="31"/>
      <c r="AN468" s="186"/>
      <c r="AO468" s="30"/>
      <c r="AP468" s="40"/>
      <c r="AQ468" s="40"/>
      <c r="AR468" s="31"/>
      <c r="AS468" s="31"/>
      <c r="AT468" s="186"/>
      <c r="AU468" s="30"/>
      <c r="AV468" s="40"/>
      <c r="AW468" s="40"/>
      <c r="AX468" s="31"/>
      <c r="AY468" s="31"/>
      <c r="AZ468" s="186"/>
      <c r="BA468" s="30"/>
      <c r="BB468" s="40"/>
      <c r="BC468" s="40"/>
      <c r="BD468" s="31"/>
      <c r="BE468" s="31"/>
      <c r="BF468" s="31"/>
      <c r="BG468" s="186"/>
      <c r="BH468" s="30"/>
      <c r="BI468" s="40"/>
      <c r="BJ468" s="40"/>
      <c r="BK468" s="40"/>
      <c r="BL468" s="31"/>
      <c r="BM468" s="31"/>
      <c r="BN468" s="186"/>
      <c r="BO468" s="30"/>
      <c r="BP468" s="40"/>
      <c r="BQ468" s="40"/>
      <c r="BR468" s="40"/>
      <c r="BS468" s="31"/>
      <c r="BT468" s="31"/>
      <c r="BU468" s="186"/>
      <c r="BV468" s="30"/>
      <c r="BW468" s="40"/>
      <c r="BX468" s="40"/>
      <c r="BY468" s="31"/>
      <c r="BZ468" s="31"/>
      <c r="CA468" s="31"/>
      <c r="CB468" s="186"/>
      <c r="CC468" s="30"/>
      <c r="CD468" s="40"/>
      <c r="CE468" s="40"/>
      <c r="CF468" s="31"/>
      <c r="CG468" s="31"/>
      <c r="CH468" s="31"/>
      <c r="CI468" s="31"/>
      <c r="CJ468" s="356"/>
      <c r="CK468" s="356"/>
    </row>
    <row r="469" spans="1:89" s="361" customFormat="1" x14ac:dyDescent="0.25">
      <c r="A469" s="186"/>
      <c r="B469" s="43"/>
      <c r="C469" s="186"/>
      <c r="D469" s="30"/>
      <c r="E469" s="40"/>
      <c r="F469" s="40"/>
      <c r="G469" s="31"/>
      <c r="H469" s="31"/>
      <c r="I469" s="186"/>
      <c r="J469" s="30"/>
      <c r="K469" s="40"/>
      <c r="L469" s="40"/>
      <c r="M469" s="31"/>
      <c r="N469" s="31"/>
      <c r="O469" s="186"/>
      <c r="P469" s="30"/>
      <c r="Q469" s="40"/>
      <c r="R469" s="40"/>
      <c r="S469" s="31"/>
      <c r="T469" s="31"/>
      <c r="U469" s="186"/>
      <c r="V469" s="30"/>
      <c r="W469" s="40"/>
      <c r="X469" s="40"/>
      <c r="Y469" s="31"/>
      <c r="Z469" s="30"/>
      <c r="AA469" s="31"/>
      <c r="AB469" s="186"/>
      <c r="AC469" s="30"/>
      <c r="AD469" s="40"/>
      <c r="AE469" s="40"/>
      <c r="AF469" s="31"/>
      <c r="AG469" s="31"/>
      <c r="AH469" s="186"/>
      <c r="AI469" s="30"/>
      <c r="AJ469" s="40"/>
      <c r="AK469" s="40"/>
      <c r="AL469" s="31"/>
      <c r="AM469" s="31"/>
      <c r="AN469" s="186"/>
      <c r="AO469" s="30"/>
      <c r="AP469" s="40"/>
      <c r="AQ469" s="40"/>
      <c r="AR469" s="31"/>
      <c r="AS469" s="31"/>
      <c r="AT469" s="186"/>
      <c r="AU469" s="30"/>
      <c r="AV469" s="40"/>
      <c r="AW469" s="40"/>
      <c r="AX469" s="31"/>
      <c r="AY469" s="31"/>
      <c r="AZ469" s="186"/>
      <c r="BA469" s="30"/>
      <c r="BB469" s="40"/>
      <c r="BC469" s="40"/>
      <c r="BD469" s="31"/>
      <c r="BE469" s="31"/>
      <c r="BF469" s="31"/>
      <c r="BG469" s="186"/>
      <c r="BH469" s="30"/>
      <c r="BI469" s="40"/>
      <c r="BJ469" s="40"/>
      <c r="BK469" s="40"/>
      <c r="BL469" s="31"/>
      <c r="BM469" s="31"/>
      <c r="BN469" s="186"/>
      <c r="BO469" s="30"/>
      <c r="BP469" s="40"/>
      <c r="BQ469" s="40"/>
      <c r="BR469" s="40"/>
      <c r="BS469" s="31"/>
      <c r="BT469" s="31"/>
      <c r="BU469" s="186"/>
      <c r="BV469" s="30"/>
      <c r="BW469" s="40"/>
      <c r="BX469" s="40"/>
      <c r="BY469" s="31"/>
      <c r="BZ469" s="31"/>
      <c r="CA469" s="31"/>
      <c r="CB469" s="186"/>
      <c r="CC469" s="30"/>
      <c r="CD469" s="40"/>
      <c r="CE469" s="40"/>
      <c r="CF469" s="31"/>
      <c r="CG469" s="31"/>
      <c r="CH469" s="31"/>
      <c r="CI469" s="31"/>
      <c r="CJ469" s="356"/>
      <c r="CK469" s="356"/>
    </row>
    <row r="470" spans="1:89" s="361" customFormat="1" x14ac:dyDescent="0.25">
      <c r="A470" s="186"/>
      <c r="B470" s="43"/>
      <c r="C470" s="186"/>
      <c r="D470" s="30"/>
      <c r="E470" s="40"/>
      <c r="F470" s="40"/>
      <c r="G470" s="31"/>
      <c r="H470" s="31"/>
      <c r="I470" s="186"/>
      <c r="J470" s="30"/>
      <c r="K470" s="40"/>
      <c r="L470" s="40"/>
      <c r="M470" s="31"/>
      <c r="N470" s="31"/>
      <c r="O470" s="186"/>
      <c r="P470" s="30"/>
      <c r="Q470" s="40"/>
      <c r="R470" s="40"/>
      <c r="S470" s="31"/>
      <c r="T470" s="31"/>
      <c r="U470" s="186"/>
      <c r="V470" s="30"/>
      <c r="W470" s="40"/>
      <c r="X470" s="40"/>
      <c r="Y470" s="31"/>
      <c r="Z470" s="30"/>
      <c r="AA470" s="31"/>
      <c r="AB470" s="186"/>
      <c r="AC470" s="30"/>
      <c r="AD470" s="40"/>
      <c r="AE470" s="40"/>
      <c r="AF470" s="31"/>
      <c r="AG470" s="31"/>
      <c r="AH470" s="186"/>
      <c r="AI470" s="30"/>
      <c r="AJ470" s="40"/>
      <c r="AK470" s="40"/>
      <c r="AL470" s="31"/>
      <c r="AM470" s="31"/>
      <c r="AN470" s="186"/>
      <c r="AO470" s="30"/>
      <c r="AP470" s="40"/>
      <c r="AQ470" s="40"/>
      <c r="AR470" s="31"/>
      <c r="AS470" s="31"/>
      <c r="AT470" s="186"/>
      <c r="AU470" s="30"/>
      <c r="AV470" s="40"/>
      <c r="AW470" s="40"/>
      <c r="AX470" s="31"/>
      <c r="AY470" s="31"/>
      <c r="AZ470" s="186"/>
      <c r="BA470" s="30"/>
      <c r="BB470" s="40"/>
      <c r="BC470" s="40"/>
      <c r="BD470" s="31"/>
      <c r="BE470" s="31"/>
      <c r="BF470" s="31"/>
      <c r="BG470" s="186"/>
      <c r="BH470" s="30"/>
      <c r="BI470" s="40"/>
      <c r="BJ470" s="40"/>
      <c r="BK470" s="40"/>
      <c r="BL470" s="31"/>
      <c r="BM470" s="31"/>
      <c r="BN470" s="186"/>
      <c r="BO470" s="30"/>
      <c r="BP470" s="40"/>
      <c r="BQ470" s="40"/>
      <c r="BR470" s="40"/>
      <c r="BS470" s="31"/>
      <c r="BT470" s="31"/>
      <c r="BU470" s="186"/>
      <c r="BV470" s="30"/>
      <c r="BW470" s="40"/>
      <c r="BX470" s="40"/>
      <c r="BY470" s="31"/>
      <c r="BZ470" s="31"/>
      <c r="CA470" s="31"/>
      <c r="CB470" s="186"/>
      <c r="CC470" s="30"/>
      <c r="CD470" s="40"/>
      <c r="CE470" s="40"/>
      <c r="CF470" s="31"/>
      <c r="CG470" s="31"/>
      <c r="CH470" s="31"/>
      <c r="CI470" s="31"/>
      <c r="CJ470" s="356"/>
      <c r="CK470" s="356"/>
    </row>
    <row r="471" spans="1:89" s="361" customFormat="1" x14ac:dyDescent="0.25">
      <c r="A471" s="186"/>
      <c r="B471" s="43"/>
      <c r="C471" s="186"/>
      <c r="D471" s="30"/>
      <c r="E471" s="40"/>
      <c r="F471" s="40"/>
      <c r="G471" s="31"/>
      <c r="H471" s="31"/>
      <c r="I471" s="186"/>
      <c r="J471" s="30"/>
      <c r="K471" s="40"/>
      <c r="L471" s="40"/>
      <c r="M471" s="31"/>
      <c r="N471" s="31"/>
      <c r="O471" s="186"/>
      <c r="P471" s="30"/>
      <c r="Q471" s="40"/>
      <c r="R471" s="40"/>
      <c r="S471" s="31"/>
      <c r="T471" s="31"/>
      <c r="U471" s="186"/>
      <c r="V471" s="30"/>
      <c r="W471" s="40"/>
      <c r="X471" s="40"/>
      <c r="Y471" s="31"/>
      <c r="Z471" s="30"/>
      <c r="AA471" s="31"/>
      <c r="AB471" s="186"/>
      <c r="AC471" s="30"/>
      <c r="AD471" s="40"/>
      <c r="AE471" s="40"/>
      <c r="AF471" s="31"/>
      <c r="AG471" s="31"/>
      <c r="AH471" s="186"/>
      <c r="AI471" s="30"/>
      <c r="AJ471" s="40"/>
      <c r="AK471" s="40"/>
      <c r="AL471" s="31"/>
      <c r="AM471" s="31"/>
      <c r="AN471" s="186"/>
      <c r="AO471" s="30"/>
      <c r="AP471" s="40"/>
      <c r="AQ471" s="40"/>
      <c r="AR471" s="31"/>
      <c r="AS471" s="31"/>
      <c r="AT471" s="186"/>
      <c r="AU471" s="30"/>
      <c r="AV471" s="40"/>
      <c r="AW471" s="40"/>
      <c r="AX471" s="31"/>
      <c r="AY471" s="31"/>
      <c r="AZ471" s="186"/>
      <c r="BA471" s="30"/>
      <c r="BB471" s="40"/>
      <c r="BC471" s="40"/>
      <c r="BD471" s="31"/>
      <c r="BE471" s="31"/>
      <c r="BF471" s="31"/>
      <c r="BG471" s="186"/>
      <c r="BH471" s="30"/>
      <c r="BI471" s="40"/>
      <c r="BJ471" s="40"/>
      <c r="BK471" s="40"/>
      <c r="BL471" s="31"/>
      <c r="BM471" s="31"/>
      <c r="BN471" s="186"/>
      <c r="BO471" s="30"/>
      <c r="BP471" s="40"/>
      <c r="BQ471" s="40"/>
      <c r="BR471" s="40"/>
      <c r="BS471" s="31"/>
      <c r="BT471" s="31"/>
      <c r="BU471" s="186"/>
      <c r="BV471" s="30"/>
      <c r="BW471" s="40"/>
      <c r="BX471" s="40"/>
      <c r="BY471" s="31"/>
      <c r="BZ471" s="31"/>
      <c r="CA471" s="31"/>
      <c r="CB471" s="186"/>
      <c r="CC471" s="30"/>
      <c r="CD471" s="40"/>
      <c r="CE471" s="40"/>
      <c r="CF471" s="31"/>
      <c r="CG471" s="31"/>
      <c r="CH471" s="31"/>
      <c r="CI471" s="31"/>
      <c r="CJ471" s="356"/>
      <c r="CK471" s="356"/>
    </row>
    <row r="472" spans="1:89" s="361" customFormat="1" x14ac:dyDescent="0.25">
      <c r="A472" s="186"/>
      <c r="B472" s="43"/>
      <c r="C472" s="186"/>
      <c r="D472" s="30"/>
      <c r="E472" s="40"/>
      <c r="F472" s="40"/>
      <c r="G472" s="31"/>
      <c r="H472" s="31"/>
      <c r="I472" s="186"/>
      <c r="J472" s="30"/>
      <c r="K472" s="40"/>
      <c r="L472" s="40"/>
      <c r="M472" s="31"/>
      <c r="N472" s="31"/>
      <c r="O472" s="186"/>
      <c r="P472" s="30"/>
      <c r="Q472" s="40"/>
      <c r="R472" s="40"/>
      <c r="S472" s="31"/>
      <c r="T472" s="31"/>
      <c r="U472" s="186"/>
      <c r="V472" s="30"/>
      <c r="W472" s="40"/>
      <c r="X472" s="40"/>
      <c r="Y472" s="31"/>
      <c r="Z472" s="30"/>
      <c r="AA472" s="31"/>
      <c r="AB472" s="186"/>
      <c r="AC472" s="30"/>
      <c r="AD472" s="40"/>
      <c r="AE472" s="40"/>
      <c r="AF472" s="31"/>
      <c r="AG472" s="31"/>
      <c r="AH472" s="186"/>
      <c r="AI472" s="30"/>
      <c r="AJ472" s="40"/>
      <c r="AK472" s="40"/>
      <c r="AL472" s="31"/>
      <c r="AM472" s="31"/>
      <c r="AN472" s="186"/>
      <c r="AO472" s="30"/>
      <c r="AP472" s="40"/>
      <c r="AQ472" s="40"/>
      <c r="AR472" s="31"/>
      <c r="AS472" s="31"/>
      <c r="AT472" s="186"/>
      <c r="AU472" s="30"/>
      <c r="AV472" s="40"/>
      <c r="AW472" s="40"/>
      <c r="AX472" s="31"/>
      <c r="AY472" s="31"/>
      <c r="AZ472" s="186"/>
      <c r="BA472" s="30"/>
      <c r="BB472" s="40"/>
      <c r="BC472" s="40"/>
      <c r="BD472" s="31"/>
      <c r="BE472" s="31"/>
      <c r="BF472" s="31"/>
      <c r="BG472" s="186"/>
      <c r="BH472" s="30"/>
      <c r="BI472" s="40"/>
      <c r="BJ472" s="40"/>
      <c r="BK472" s="40"/>
      <c r="BL472" s="31"/>
      <c r="BM472" s="31"/>
      <c r="BN472" s="186"/>
      <c r="BO472" s="30"/>
      <c r="BP472" s="40"/>
      <c r="BQ472" s="40"/>
      <c r="BR472" s="40"/>
      <c r="BS472" s="31"/>
      <c r="BT472" s="31"/>
      <c r="BU472" s="186"/>
      <c r="BV472" s="30"/>
      <c r="BW472" s="40"/>
      <c r="BX472" s="40"/>
      <c r="BY472" s="31"/>
      <c r="BZ472" s="31"/>
      <c r="CA472" s="31"/>
      <c r="CB472" s="186"/>
      <c r="CC472" s="30"/>
      <c r="CD472" s="40"/>
      <c r="CE472" s="40"/>
      <c r="CF472" s="31"/>
      <c r="CG472" s="31"/>
      <c r="CH472" s="31"/>
      <c r="CI472" s="31"/>
      <c r="CJ472" s="356"/>
      <c r="CK472" s="356"/>
    </row>
    <row r="473" spans="1:89" s="361" customFormat="1" x14ac:dyDescent="0.25">
      <c r="A473" s="186"/>
      <c r="B473" s="43"/>
      <c r="C473" s="186"/>
      <c r="D473" s="30"/>
      <c r="E473" s="40"/>
      <c r="F473" s="40"/>
      <c r="G473" s="31"/>
      <c r="H473" s="31"/>
      <c r="I473" s="186"/>
      <c r="J473" s="30"/>
      <c r="K473" s="40"/>
      <c r="L473" s="40"/>
      <c r="M473" s="31"/>
      <c r="N473" s="31"/>
      <c r="O473" s="186"/>
      <c r="P473" s="30"/>
      <c r="Q473" s="40"/>
      <c r="R473" s="40"/>
      <c r="S473" s="31"/>
      <c r="T473" s="31"/>
      <c r="U473" s="186"/>
      <c r="V473" s="30"/>
      <c r="W473" s="40"/>
      <c r="X473" s="40"/>
      <c r="Y473" s="31"/>
      <c r="Z473" s="30"/>
      <c r="AA473" s="31"/>
      <c r="AB473" s="186"/>
      <c r="AC473" s="30"/>
      <c r="AD473" s="40"/>
      <c r="AE473" s="40"/>
      <c r="AF473" s="31"/>
      <c r="AG473" s="31"/>
      <c r="AH473" s="186"/>
      <c r="AI473" s="30"/>
      <c r="AJ473" s="40"/>
      <c r="AK473" s="40"/>
      <c r="AL473" s="31"/>
      <c r="AM473" s="31"/>
      <c r="AN473" s="186"/>
      <c r="AO473" s="30"/>
      <c r="AP473" s="40"/>
      <c r="AQ473" s="40"/>
      <c r="AR473" s="31"/>
      <c r="AS473" s="31"/>
      <c r="AT473" s="186"/>
      <c r="AU473" s="30"/>
      <c r="AV473" s="40"/>
      <c r="AW473" s="40"/>
      <c r="AX473" s="31"/>
      <c r="AY473" s="31"/>
      <c r="AZ473" s="186"/>
      <c r="BA473" s="30"/>
      <c r="BB473" s="40"/>
      <c r="BC473" s="40"/>
      <c r="BD473" s="31"/>
      <c r="BE473" s="31"/>
      <c r="BF473" s="31"/>
      <c r="BG473" s="186"/>
      <c r="BH473" s="30"/>
      <c r="BI473" s="40"/>
      <c r="BJ473" s="40"/>
      <c r="BK473" s="40"/>
      <c r="BL473" s="31"/>
      <c r="BM473" s="31"/>
      <c r="BN473" s="186"/>
      <c r="BO473" s="30"/>
      <c r="BP473" s="40"/>
      <c r="BQ473" s="40"/>
      <c r="BR473" s="40"/>
      <c r="BS473" s="31"/>
      <c r="BT473" s="31"/>
      <c r="BU473" s="186"/>
      <c r="BV473" s="30"/>
      <c r="BW473" s="40"/>
      <c r="BX473" s="40"/>
      <c r="BY473" s="31"/>
      <c r="BZ473" s="31"/>
      <c r="CA473" s="31"/>
      <c r="CB473" s="186"/>
      <c r="CC473" s="30"/>
      <c r="CD473" s="40"/>
      <c r="CE473" s="40"/>
      <c r="CF473" s="31"/>
      <c r="CG473" s="31"/>
      <c r="CH473" s="31"/>
      <c r="CI473" s="31"/>
      <c r="CJ473" s="356"/>
      <c r="CK473" s="356"/>
    </row>
    <row r="474" spans="1:89" s="361" customFormat="1" x14ac:dyDescent="0.25">
      <c r="A474" s="186"/>
      <c r="B474" s="43"/>
      <c r="C474" s="186"/>
      <c r="D474" s="30"/>
      <c r="E474" s="40"/>
      <c r="F474" s="40"/>
      <c r="G474" s="31"/>
      <c r="H474" s="31"/>
      <c r="I474" s="186"/>
      <c r="J474" s="30"/>
      <c r="K474" s="40"/>
      <c r="L474" s="40"/>
      <c r="M474" s="31"/>
      <c r="N474" s="31"/>
      <c r="O474" s="186"/>
      <c r="P474" s="30"/>
      <c r="Q474" s="40"/>
      <c r="R474" s="40"/>
      <c r="S474" s="31"/>
      <c r="T474" s="31"/>
      <c r="U474" s="186"/>
      <c r="V474" s="30"/>
      <c r="W474" s="40"/>
      <c r="X474" s="40"/>
      <c r="Y474" s="31"/>
      <c r="Z474" s="30"/>
      <c r="AA474" s="31"/>
      <c r="AB474" s="186"/>
      <c r="AC474" s="30"/>
      <c r="AD474" s="40"/>
      <c r="AE474" s="40"/>
      <c r="AF474" s="31"/>
      <c r="AG474" s="31"/>
      <c r="AH474" s="186"/>
      <c r="AI474" s="30"/>
      <c r="AJ474" s="40"/>
      <c r="AK474" s="40"/>
      <c r="AL474" s="31"/>
      <c r="AM474" s="31"/>
      <c r="AN474" s="186"/>
      <c r="AO474" s="30"/>
      <c r="AP474" s="40"/>
      <c r="AQ474" s="40"/>
      <c r="AR474" s="31"/>
      <c r="AS474" s="31"/>
      <c r="AT474" s="186"/>
      <c r="AU474" s="30"/>
      <c r="AV474" s="40"/>
      <c r="AW474" s="40"/>
      <c r="AX474" s="31"/>
      <c r="AY474" s="31"/>
      <c r="AZ474" s="186"/>
      <c r="BA474" s="30"/>
      <c r="BB474" s="40"/>
      <c r="BC474" s="40"/>
      <c r="BD474" s="31"/>
      <c r="BE474" s="31"/>
      <c r="BF474" s="31"/>
      <c r="BG474" s="186"/>
      <c r="BH474" s="30"/>
      <c r="BI474" s="40"/>
      <c r="BJ474" s="40"/>
      <c r="BK474" s="40"/>
      <c r="BL474" s="31"/>
      <c r="BM474" s="31"/>
      <c r="BN474" s="186"/>
      <c r="BO474" s="30"/>
      <c r="BP474" s="40"/>
      <c r="BQ474" s="40"/>
      <c r="BR474" s="40"/>
      <c r="BS474" s="31"/>
      <c r="BT474" s="31"/>
      <c r="BU474" s="186"/>
      <c r="BV474" s="30"/>
      <c r="BW474" s="40"/>
      <c r="BX474" s="40"/>
      <c r="BY474" s="31"/>
      <c r="BZ474" s="31"/>
      <c r="CA474" s="31"/>
      <c r="CB474" s="186"/>
      <c r="CC474" s="30"/>
      <c r="CD474" s="40"/>
      <c r="CE474" s="40"/>
      <c r="CF474" s="31"/>
      <c r="CG474" s="31"/>
      <c r="CH474" s="31"/>
      <c r="CI474" s="31"/>
      <c r="CJ474" s="356"/>
      <c r="CK474" s="356"/>
    </row>
    <row r="475" spans="1:89" s="361" customFormat="1" x14ac:dyDescent="0.25">
      <c r="A475" s="186"/>
      <c r="B475" s="43"/>
      <c r="C475" s="186"/>
      <c r="D475" s="30"/>
      <c r="E475" s="40"/>
      <c r="F475" s="40"/>
      <c r="G475" s="31"/>
      <c r="H475" s="31"/>
      <c r="I475" s="186"/>
      <c r="J475" s="30"/>
      <c r="K475" s="40"/>
      <c r="L475" s="40"/>
      <c r="M475" s="31"/>
      <c r="N475" s="31"/>
      <c r="O475" s="186"/>
      <c r="P475" s="30"/>
      <c r="Q475" s="40"/>
      <c r="R475" s="40"/>
      <c r="S475" s="31"/>
      <c r="T475" s="31"/>
      <c r="U475" s="186"/>
      <c r="V475" s="30"/>
      <c r="W475" s="40"/>
      <c r="X475" s="40"/>
      <c r="Y475" s="31"/>
      <c r="Z475" s="30"/>
      <c r="AA475" s="31"/>
      <c r="AB475" s="186"/>
      <c r="AC475" s="30"/>
      <c r="AD475" s="40"/>
      <c r="AE475" s="40"/>
      <c r="AF475" s="31"/>
      <c r="AG475" s="31"/>
      <c r="AH475" s="186"/>
      <c r="AI475" s="30"/>
      <c r="AJ475" s="40"/>
      <c r="AK475" s="40"/>
      <c r="AL475" s="31"/>
      <c r="AM475" s="31"/>
      <c r="AN475" s="186"/>
      <c r="AO475" s="30"/>
      <c r="AP475" s="40"/>
      <c r="AQ475" s="40"/>
      <c r="AR475" s="31"/>
      <c r="AS475" s="31"/>
      <c r="AT475" s="186"/>
      <c r="AU475" s="30"/>
      <c r="AV475" s="40"/>
      <c r="AW475" s="40"/>
      <c r="AX475" s="31"/>
      <c r="AY475" s="31"/>
      <c r="AZ475" s="186"/>
      <c r="BA475" s="30"/>
      <c r="BB475" s="40"/>
      <c r="BC475" s="40"/>
      <c r="BD475" s="31"/>
      <c r="BE475" s="31"/>
      <c r="BF475" s="31"/>
      <c r="BG475" s="186"/>
      <c r="BH475" s="30"/>
      <c r="BI475" s="40"/>
      <c r="BJ475" s="40"/>
      <c r="BK475" s="40"/>
      <c r="BL475" s="31"/>
      <c r="BM475" s="31"/>
      <c r="BN475" s="186"/>
      <c r="BO475" s="30"/>
      <c r="BP475" s="40"/>
      <c r="BQ475" s="40"/>
      <c r="BR475" s="40"/>
      <c r="BS475" s="31"/>
      <c r="BT475" s="31"/>
      <c r="BU475" s="186"/>
      <c r="BV475" s="30"/>
      <c r="BW475" s="40"/>
      <c r="BX475" s="40"/>
      <c r="BY475" s="31"/>
      <c r="BZ475" s="31"/>
      <c r="CA475" s="31"/>
      <c r="CB475" s="186"/>
      <c r="CC475" s="30"/>
      <c r="CD475" s="40"/>
      <c r="CE475" s="40"/>
      <c r="CF475" s="31"/>
      <c r="CG475" s="31"/>
      <c r="CH475" s="31"/>
      <c r="CI475" s="31"/>
      <c r="CJ475" s="356"/>
      <c r="CK475" s="356"/>
    </row>
    <row r="476" spans="1:89" s="361" customFormat="1" x14ac:dyDescent="0.25">
      <c r="A476" s="186"/>
      <c r="B476" s="43"/>
      <c r="C476" s="186"/>
      <c r="D476" s="30"/>
      <c r="E476" s="40"/>
      <c r="F476" s="40"/>
      <c r="G476" s="31"/>
      <c r="H476" s="31"/>
      <c r="I476" s="186"/>
      <c r="J476" s="30"/>
      <c r="K476" s="40"/>
      <c r="L476" s="40"/>
      <c r="M476" s="31"/>
      <c r="N476" s="31"/>
      <c r="O476" s="186"/>
      <c r="P476" s="30"/>
      <c r="Q476" s="40"/>
      <c r="R476" s="40"/>
      <c r="S476" s="31"/>
      <c r="T476" s="31"/>
      <c r="U476" s="186"/>
      <c r="V476" s="30"/>
      <c r="W476" s="40"/>
      <c r="X476" s="40"/>
      <c r="Y476" s="31"/>
      <c r="Z476" s="30"/>
      <c r="AA476" s="31"/>
      <c r="AB476" s="186"/>
      <c r="AC476" s="30"/>
      <c r="AD476" s="40"/>
      <c r="AE476" s="40"/>
      <c r="AF476" s="31"/>
      <c r="AG476" s="31"/>
      <c r="AH476" s="186"/>
      <c r="AI476" s="30"/>
      <c r="AJ476" s="40"/>
      <c r="AK476" s="40"/>
      <c r="AL476" s="31"/>
      <c r="AM476" s="31"/>
      <c r="AN476" s="186"/>
      <c r="AO476" s="30"/>
      <c r="AP476" s="40"/>
      <c r="AQ476" s="40"/>
      <c r="AR476" s="31"/>
      <c r="AS476" s="31"/>
      <c r="AT476" s="186"/>
      <c r="AU476" s="30"/>
      <c r="AV476" s="40"/>
      <c r="AW476" s="40"/>
      <c r="AX476" s="31"/>
      <c r="AY476" s="31"/>
      <c r="AZ476" s="186"/>
      <c r="BA476" s="30"/>
      <c r="BB476" s="40"/>
      <c r="BC476" s="40"/>
      <c r="BD476" s="31"/>
      <c r="BE476" s="31"/>
      <c r="BF476" s="31"/>
      <c r="BG476" s="186"/>
      <c r="BH476" s="30"/>
      <c r="BI476" s="40"/>
      <c r="BJ476" s="40"/>
      <c r="BK476" s="40"/>
      <c r="BL476" s="31"/>
      <c r="BM476" s="31"/>
      <c r="BN476" s="186"/>
      <c r="BO476" s="30"/>
      <c r="BP476" s="40"/>
      <c r="BQ476" s="40"/>
      <c r="BR476" s="40"/>
      <c r="BS476" s="31"/>
      <c r="BT476" s="31"/>
      <c r="BU476" s="186"/>
      <c r="BV476" s="30"/>
      <c r="BW476" s="40"/>
      <c r="BX476" s="40"/>
      <c r="BY476" s="31"/>
      <c r="BZ476" s="31"/>
      <c r="CA476" s="31"/>
      <c r="CB476" s="186"/>
      <c r="CC476" s="30"/>
      <c r="CD476" s="40"/>
      <c r="CE476" s="40"/>
      <c r="CF476" s="31"/>
      <c r="CG476" s="31"/>
      <c r="CH476" s="31"/>
      <c r="CI476" s="31"/>
      <c r="CJ476" s="356"/>
      <c r="CK476" s="356"/>
    </row>
    <row r="477" spans="1:89" s="361" customFormat="1" x14ac:dyDescent="0.25">
      <c r="A477" s="186"/>
      <c r="B477" s="43"/>
      <c r="C477" s="186"/>
      <c r="D477" s="30"/>
      <c r="E477" s="40"/>
      <c r="F477" s="40"/>
      <c r="G477" s="31"/>
      <c r="H477" s="31"/>
      <c r="I477" s="186"/>
      <c r="J477" s="30"/>
      <c r="K477" s="40"/>
      <c r="L477" s="40"/>
      <c r="M477" s="31"/>
      <c r="N477" s="31"/>
      <c r="O477" s="186"/>
      <c r="P477" s="30"/>
      <c r="Q477" s="40"/>
      <c r="R477" s="40"/>
      <c r="S477" s="31"/>
      <c r="T477" s="31"/>
      <c r="U477" s="186"/>
      <c r="V477" s="30"/>
      <c r="W477" s="40"/>
      <c r="X477" s="40"/>
      <c r="Y477" s="31"/>
      <c r="Z477" s="30"/>
      <c r="AA477" s="31"/>
      <c r="AB477" s="186"/>
      <c r="AC477" s="30"/>
      <c r="AD477" s="40"/>
      <c r="AE477" s="40"/>
      <c r="AF477" s="31"/>
      <c r="AG477" s="31"/>
      <c r="AH477" s="186"/>
      <c r="AI477" s="30"/>
      <c r="AJ477" s="40"/>
      <c r="AK477" s="40"/>
      <c r="AL477" s="31"/>
      <c r="AM477" s="31"/>
      <c r="AN477" s="186"/>
      <c r="AO477" s="30"/>
      <c r="AP477" s="40"/>
      <c r="AQ477" s="40"/>
      <c r="AR477" s="31"/>
      <c r="AS477" s="31"/>
      <c r="AT477" s="186"/>
      <c r="AU477" s="30"/>
      <c r="AV477" s="40"/>
      <c r="AW477" s="40"/>
      <c r="AX477" s="31"/>
      <c r="AY477" s="31"/>
      <c r="AZ477" s="186"/>
      <c r="BA477" s="30"/>
      <c r="BB477" s="40"/>
      <c r="BC477" s="40"/>
      <c r="BD477" s="31"/>
      <c r="BE477" s="31"/>
      <c r="BF477" s="31"/>
      <c r="BG477" s="186"/>
      <c r="BH477" s="30"/>
      <c r="BI477" s="40"/>
      <c r="BJ477" s="40"/>
      <c r="BK477" s="40"/>
      <c r="BL477" s="31"/>
      <c r="BM477" s="31"/>
      <c r="BN477" s="186"/>
      <c r="BO477" s="30"/>
      <c r="BP477" s="40"/>
      <c r="BQ477" s="40"/>
      <c r="BR477" s="40"/>
      <c r="BS477" s="31"/>
      <c r="BT477" s="31"/>
      <c r="BU477" s="186"/>
      <c r="BV477" s="30"/>
      <c r="BW477" s="40"/>
      <c r="BX477" s="40"/>
      <c r="BY477" s="31"/>
      <c r="BZ477" s="31"/>
      <c r="CA477" s="31"/>
      <c r="CB477" s="186"/>
      <c r="CC477" s="30"/>
      <c r="CD477" s="40"/>
      <c r="CE477" s="40"/>
      <c r="CF477" s="31"/>
      <c r="CG477" s="31"/>
      <c r="CH477" s="31"/>
      <c r="CI477" s="31"/>
      <c r="CJ477" s="356"/>
      <c r="CK477" s="356"/>
    </row>
    <row r="478" spans="1:89" s="361" customFormat="1" x14ac:dyDescent="0.25">
      <c r="A478" s="186"/>
      <c r="B478" s="43"/>
      <c r="C478" s="186"/>
      <c r="D478" s="30"/>
      <c r="E478" s="40"/>
      <c r="F478" s="40"/>
      <c r="G478" s="31"/>
      <c r="H478" s="31"/>
      <c r="I478" s="186"/>
      <c r="J478" s="30"/>
      <c r="K478" s="40"/>
      <c r="L478" s="40"/>
      <c r="M478" s="31"/>
      <c r="N478" s="31"/>
      <c r="O478" s="186"/>
      <c r="P478" s="30"/>
      <c r="Q478" s="40"/>
      <c r="R478" s="40"/>
      <c r="S478" s="31"/>
      <c r="T478" s="31"/>
      <c r="U478" s="186"/>
      <c r="V478" s="30"/>
      <c r="W478" s="40"/>
      <c r="X478" s="40"/>
      <c r="Y478" s="31"/>
      <c r="Z478" s="30"/>
      <c r="AA478" s="31"/>
      <c r="AB478" s="186"/>
      <c r="AC478" s="30"/>
      <c r="AD478" s="40"/>
      <c r="AE478" s="40"/>
      <c r="AF478" s="31"/>
      <c r="AG478" s="31"/>
      <c r="AH478" s="186"/>
      <c r="AI478" s="30"/>
      <c r="AJ478" s="40"/>
      <c r="AK478" s="40"/>
      <c r="AL478" s="31"/>
      <c r="AM478" s="31"/>
      <c r="AN478" s="186"/>
      <c r="AO478" s="30"/>
      <c r="AP478" s="40"/>
      <c r="AQ478" s="40"/>
      <c r="AR478" s="31"/>
      <c r="AS478" s="31"/>
      <c r="AT478" s="186"/>
      <c r="AU478" s="30"/>
      <c r="AV478" s="40"/>
      <c r="AW478" s="40"/>
      <c r="AX478" s="31"/>
      <c r="AY478" s="31"/>
      <c r="AZ478" s="186"/>
      <c r="BA478" s="30"/>
      <c r="BB478" s="40"/>
      <c r="BC478" s="40"/>
      <c r="BD478" s="31"/>
      <c r="BE478" s="31"/>
      <c r="BF478" s="31"/>
      <c r="BG478" s="186"/>
      <c r="BH478" s="30"/>
      <c r="BI478" s="40"/>
      <c r="BJ478" s="40"/>
      <c r="BK478" s="40"/>
      <c r="BL478" s="31"/>
      <c r="BM478" s="31"/>
      <c r="BN478" s="186"/>
      <c r="BO478" s="30"/>
      <c r="BP478" s="40"/>
      <c r="BQ478" s="40"/>
      <c r="BR478" s="40"/>
      <c r="BS478" s="31"/>
      <c r="BT478" s="31"/>
      <c r="BU478" s="186"/>
      <c r="BV478" s="30"/>
      <c r="BW478" s="40"/>
      <c r="BX478" s="40"/>
      <c r="BY478" s="31"/>
      <c r="BZ478" s="31"/>
      <c r="CA478" s="31"/>
      <c r="CB478" s="186"/>
      <c r="CC478" s="30"/>
      <c r="CD478" s="40"/>
      <c r="CE478" s="40"/>
      <c r="CF478" s="31"/>
      <c r="CG478" s="31"/>
      <c r="CH478" s="31"/>
      <c r="CI478" s="31"/>
      <c r="CJ478" s="356"/>
      <c r="CK478" s="356"/>
    </row>
    <row r="479" spans="1:89" s="361" customFormat="1" x14ac:dyDescent="0.25">
      <c r="A479" s="186"/>
      <c r="B479" s="43"/>
      <c r="C479" s="186"/>
      <c r="D479" s="30"/>
      <c r="E479" s="40"/>
      <c r="F479" s="40"/>
      <c r="G479" s="31"/>
      <c r="H479" s="31"/>
      <c r="I479" s="186"/>
      <c r="J479" s="30"/>
      <c r="K479" s="40"/>
      <c r="L479" s="40"/>
      <c r="M479" s="31"/>
      <c r="N479" s="31"/>
      <c r="O479" s="186"/>
      <c r="P479" s="30"/>
      <c r="Q479" s="40"/>
      <c r="R479" s="40"/>
      <c r="S479" s="31"/>
      <c r="T479" s="31"/>
      <c r="U479" s="186"/>
      <c r="V479" s="30"/>
      <c r="W479" s="40"/>
      <c r="X479" s="40"/>
      <c r="Y479" s="31"/>
      <c r="Z479" s="30"/>
      <c r="AA479" s="31"/>
      <c r="AB479" s="186"/>
      <c r="AC479" s="30"/>
      <c r="AD479" s="40"/>
      <c r="AE479" s="40"/>
      <c r="AF479" s="31"/>
      <c r="AG479" s="31"/>
      <c r="AH479" s="186"/>
      <c r="AI479" s="30"/>
      <c r="AJ479" s="40"/>
      <c r="AK479" s="40"/>
      <c r="AL479" s="31"/>
      <c r="AM479" s="31"/>
      <c r="AN479" s="186"/>
      <c r="AO479" s="30"/>
      <c r="AP479" s="40"/>
      <c r="AQ479" s="40"/>
      <c r="AR479" s="31"/>
      <c r="AS479" s="31"/>
      <c r="AT479" s="186"/>
      <c r="AU479" s="30"/>
      <c r="AV479" s="40"/>
      <c r="AW479" s="40"/>
      <c r="AX479" s="31"/>
      <c r="AY479" s="31"/>
      <c r="AZ479" s="186"/>
      <c r="BA479" s="30"/>
      <c r="BB479" s="40"/>
      <c r="BC479" s="40"/>
      <c r="BD479" s="31"/>
      <c r="BE479" s="31"/>
      <c r="BF479" s="31"/>
      <c r="BG479" s="186"/>
      <c r="BH479" s="30"/>
      <c r="BI479" s="40"/>
      <c r="BJ479" s="40"/>
      <c r="BK479" s="40"/>
      <c r="BL479" s="31"/>
      <c r="BM479" s="31"/>
      <c r="BN479" s="186"/>
      <c r="BO479" s="30"/>
      <c r="BP479" s="40"/>
      <c r="BQ479" s="40"/>
      <c r="BR479" s="40"/>
      <c r="BS479" s="31"/>
      <c r="BT479" s="31"/>
      <c r="BU479" s="186"/>
      <c r="BV479" s="30"/>
      <c r="BW479" s="40"/>
      <c r="BX479" s="40"/>
      <c r="BY479" s="31"/>
      <c r="BZ479" s="31"/>
      <c r="CA479" s="31"/>
      <c r="CB479" s="186"/>
      <c r="CC479" s="30"/>
      <c r="CD479" s="40"/>
      <c r="CE479" s="40"/>
      <c r="CF479" s="31"/>
      <c r="CG479" s="31"/>
      <c r="CH479" s="31"/>
      <c r="CI479" s="31"/>
      <c r="CJ479" s="356"/>
      <c r="CK479" s="356"/>
    </row>
    <row r="480" spans="1:89" s="361" customFormat="1" x14ac:dyDescent="0.25">
      <c r="A480" s="186"/>
      <c r="B480" s="43"/>
      <c r="C480" s="186"/>
      <c r="D480" s="187"/>
      <c r="E480" s="41"/>
      <c r="F480" s="41"/>
      <c r="G480" s="22"/>
      <c r="H480" s="22"/>
      <c r="I480" s="186"/>
      <c r="J480" s="187"/>
      <c r="K480" s="41"/>
      <c r="L480" s="41"/>
      <c r="M480" s="22"/>
      <c r="N480" s="22"/>
      <c r="O480" s="186"/>
      <c r="P480" s="187"/>
      <c r="Q480" s="41"/>
      <c r="R480" s="41"/>
      <c r="S480" s="22"/>
      <c r="T480" s="22"/>
      <c r="U480" s="186"/>
      <c r="V480" s="187"/>
      <c r="W480" s="41"/>
      <c r="X480" s="41"/>
      <c r="Y480" s="22"/>
      <c r="Z480" s="187"/>
      <c r="AA480" s="22"/>
      <c r="AB480" s="186"/>
      <c r="AC480" s="187"/>
      <c r="AD480" s="41"/>
      <c r="AE480" s="41"/>
      <c r="AF480" s="22"/>
      <c r="AG480" s="22"/>
      <c r="AH480" s="186"/>
      <c r="AI480" s="187"/>
      <c r="AJ480" s="41"/>
      <c r="AK480" s="41"/>
      <c r="AL480" s="22"/>
      <c r="AM480" s="22"/>
      <c r="AN480" s="186"/>
      <c r="AO480" s="187"/>
      <c r="AP480" s="41"/>
      <c r="AQ480" s="41"/>
      <c r="AR480" s="22"/>
      <c r="AS480" s="22"/>
      <c r="AT480" s="186"/>
      <c r="AU480" s="187"/>
      <c r="AV480" s="41"/>
      <c r="AW480" s="41"/>
      <c r="AX480" s="22"/>
      <c r="AY480" s="22"/>
      <c r="AZ480" s="186"/>
      <c r="BA480" s="187"/>
      <c r="BB480" s="41"/>
      <c r="BC480" s="41"/>
      <c r="BD480" s="22"/>
      <c r="BE480" s="22"/>
      <c r="BF480" s="22"/>
      <c r="BG480" s="186"/>
      <c r="BH480" s="187"/>
      <c r="BI480" s="41"/>
      <c r="BJ480" s="41"/>
      <c r="BK480" s="41"/>
      <c r="BL480" s="22"/>
      <c r="BM480" s="22"/>
      <c r="BN480" s="186"/>
      <c r="BO480" s="187"/>
      <c r="BP480" s="41"/>
      <c r="BQ480" s="41"/>
      <c r="BR480" s="41"/>
      <c r="BS480" s="22"/>
      <c r="BT480" s="22"/>
      <c r="BU480" s="186"/>
      <c r="BV480" s="187"/>
      <c r="BW480" s="41"/>
      <c r="BX480" s="41"/>
      <c r="BY480" s="22"/>
      <c r="BZ480" s="22"/>
      <c r="CA480" s="22"/>
      <c r="CB480" s="186"/>
      <c r="CC480" s="187"/>
      <c r="CD480" s="41"/>
      <c r="CE480" s="41"/>
      <c r="CF480" s="22"/>
      <c r="CG480" s="22"/>
      <c r="CH480" s="22"/>
      <c r="CI480" s="22"/>
      <c r="CJ480" s="363"/>
      <c r="CK480" s="363"/>
    </row>
    <row r="481" spans="1:89" s="361" customFormat="1" x14ac:dyDescent="0.25">
      <c r="A481" s="186"/>
      <c r="B481" s="43"/>
      <c r="C481" s="186"/>
      <c r="D481" s="187"/>
      <c r="E481" s="41"/>
      <c r="F481" s="41"/>
      <c r="G481" s="22"/>
      <c r="H481" s="22"/>
      <c r="I481" s="186"/>
      <c r="J481" s="187"/>
      <c r="K481" s="41"/>
      <c r="L481" s="41"/>
      <c r="M481" s="22"/>
      <c r="N481" s="22"/>
      <c r="O481" s="186"/>
      <c r="P481" s="187"/>
      <c r="Q481" s="41"/>
      <c r="R481" s="41"/>
      <c r="S481" s="22"/>
      <c r="T481" s="22"/>
      <c r="U481" s="186"/>
      <c r="V481" s="187"/>
      <c r="W481" s="41"/>
      <c r="X481" s="41"/>
      <c r="Y481" s="22"/>
      <c r="Z481" s="187"/>
      <c r="AA481" s="22"/>
      <c r="AB481" s="186"/>
      <c r="AC481" s="187"/>
      <c r="AD481" s="41"/>
      <c r="AE481" s="41"/>
      <c r="AF481" s="22"/>
      <c r="AG481" s="22"/>
      <c r="AH481" s="186"/>
      <c r="AI481" s="187"/>
      <c r="AJ481" s="41"/>
      <c r="AK481" s="41"/>
      <c r="AL481" s="22"/>
      <c r="AM481" s="22"/>
      <c r="AN481" s="186"/>
      <c r="AO481" s="187"/>
      <c r="AP481" s="41"/>
      <c r="AQ481" s="41"/>
      <c r="AR481" s="22"/>
      <c r="AS481" s="22"/>
      <c r="AT481" s="186"/>
      <c r="AU481" s="187"/>
      <c r="AV481" s="41"/>
      <c r="AW481" s="41"/>
      <c r="AX481" s="22"/>
      <c r="AY481" s="22"/>
      <c r="AZ481" s="186"/>
      <c r="BA481" s="187"/>
      <c r="BB481" s="41"/>
      <c r="BC481" s="41"/>
      <c r="BD481" s="22"/>
      <c r="BE481" s="22"/>
      <c r="BF481" s="22"/>
      <c r="BG481" s="186"/>
      <c r="BH481" s="187"/>
      <c r="BI481" s="41"/>
      <c r="BJ481" s="41"/>
      <c r="BK481" s="41"/>
      <c r="BL481" s="22"/>
      <c r="BM481" s="22"/>
      <c r="BN481" s="186"/>
      <c r="BO481" s="187"/>
      <c r="BP481" s="41"/>
      <c r="BQ481" s="41"/>
      <c r="BR481" s="41"/>
      <c r="BS481" s="22"/>
      <c r="BT481" s="22"/>
      <c r="BU481" s="186"/>
      <c r="BV481" s="187"/>
      <c r="BW481" s="41"/>
      <c r="BX481" s="41"/>
      <c r="BY481" s="22"/>
      <c r="BZ481" s="22"/>
      <c r="CA481" s="22"/>
      <c r="CB481" s="186"/>
      <c r="CC481" s="187"/>
      <c r="CD481" s="41"/>
      <c r="CE481" s="41"/>
      <c r="CF481" s="22"/>
      <c r="CG481" s="22"/>
      <c r="CH481" s="22"/>
      <c r="CI481" s="22"/>
      <c r="CJ481" s="363"/>
      <c r="CK481" s="363"/>
    </row>
    <row r="482" spans="1:89" s="361" customFormat="1" x14ac:dyDescent="0.25">
      <c r="A482" s="186"/>
      <c r="B482" s="43"/>
      <c r="C482" s="186"/>
      <c r="D482" s="187"/>
      <c r="E482" s="41"/>
      <c r="F482" s="41"/>
      <c r="G482" s="22"/>
      <c r="H482" s="22"/>
      <c r="I482" s="186"/>
      <c r="J482" s="187"/>
      <c r="K482" s="41"/>
      <c r="L482" s="41"/>
      <c r="M482" s="22"/>
      <c r="N482" s="22"/>
      <c r="O482" s="186"/>
      <c r="P482" s="187"/>
      <c r="Q482" s="41"/>
      <c r="R482" s="41"/>
      <c r="S482" s="22"/>
      <c r="T482" s="22"/>
      <c r="U482" s="186"/>
      <c r="V482" s="187"/>
      <c r="W482" s="41"/>
      <c r="X482" s="41"/>
      <c r="Y482" s="22"/>
      <c r="Z482" s="187"/>
      <c r="AA482" s="22"/>
      <c r="AB482" s="186"/>
      <c r="AC482" s="187"/>
      <c r="AD482" s="41"/>
      <c r="AE482" s="41"/>
      <c r="AF482" s="22"/>
      <c r="AG482" s="22"/>
      <c r="AH482" s="186"/>
      <c r="AI482" s="187"/>
      <c r="AJ482" s="41"/>
      <c r="AK482" s="41"/>
      <c r="AL482" s="22"/>
      <c r="AM482" s="22"/>
      <c r="AN482" s="186"/>
      <c r="AO482" s="187"/>
      <c r="AP482" s="41"/>
      <c r="AQ482" s="41"/>
      <c r="AR482" s="22"/>
      <c r="AS482" s="22"/>
      <c r="AT482" s="186"/>
      <c r="AU482" s="187"/>
      <c r="AV482" s="41"/>
      <c r="AW482" s="41"/>
      <c r="AX482" s="22"/>
      <c r="AY482" s="22"/>
      <c r="AZ482" s="186"/>
      <c r="BA482" s="187"/>
      <c r="BB482" s="41"/>
      <c r="BC482" s="41"/>
      <c r="BD482" s="22"/>
      <c r="BE482" s="22"/>
      <c r="BF482" s="22"/>
      <c r="BG482" s="186"/>
      <c r="BH482" s="187"/>
      <c r="BI482" s="41"/>
      <c r="BJ482" s="41"/>
      <c r="BK482" s="41"/>
      <c r="BL482" s="22"/>
      <c r="BM482" s="22"/>
      <c r="BN482" s="186"/>
      <c r="BO482" s="187"/>
      <c r="BP482" s="41"/>
      <c r="BQ482" s="41"/>
      <c r="BR482" s="41"/>
      <c r="BS482" s="22"/>
      <c r="BT482" s="22"/>
      <c r="BU482" s="186"/>
      <c r="BV482" s="187"/>
      <c r="BW482" s="41"/>
      <c r="BX482" s="41"/>
      <c r="BY482" s="22"/>
      <c r="BZ482" s="22"/>
      <c r="CA482" s="22"/>
      <c r="CB482" s="186"/>
      <c r="CC482" s="187"/>
      <c r="CD482" s="41"/>
      <c r="CE482" s="41"/>
      <c r="CF482" s="22"/>
      <c r="CG482" s="22"/>
      <c r="CH482" s="22"/>
      <c r="CI482" s="22"/>
      <c r="CJ482" s="363"/>
      <c r="CK482" s="363"/>
    </row>
    <row r="483" spans="1:89" s="361" customFormat="1" x14ac:dyDescent="0.25">
      <c r="A483" s="186"/>
      <c r="B483" s="43"/>
      <c r="C483" s="186"/>
      <c r="D483" s="187"/>
      <c r="E483" s="41"/>
      <c r="F483" s="41"/>
      <c r="G483" s="22"/>
      <c r="H483" s="22"/>
      <c r="I483" s="186"/>
      <c r="J483" s="187"/>
      <c r="K483" s="41"/>
      <c r="L483" s="41"/>
      <c r="M483" s="22"/>
      <c r="N483" s="22"/>
      <c r="O483" s="186"/>
      <c r="P483" s="187"/>
      <c r="Q483" s="41"/>
      <c r="R483" s="41"/>
      <c r="S483" s="22"/>
      <c r="T483" s="22"/>
      <c r="U483" s="186"/>
      <c r="V483" s="187"/>
      <c r="W483" s="41"/>
      <c r="X483" s="41"/>
      <c r="Y483" s="22"/>
      <c r="Z483" s="187"/>
      <c r="AA483" s="22"/>
      <c r="AB483" s="186"/>
      <c r="AC483" s="187"/>
      <c r="AD483" s="41"/>
      <c r="AE483" s="41"/>
      <c r="AF483" s="22"/>
      <c r="AG483" s="22"/>
      <c r="AH483" s="186"/>
      <c r="AI483" s="187"/>
      <c r="AJ483" s="41"/>
      <c r="AK483" s="41"/>
      <c r="AL483" s="22"/>
      <c r="AM483" s="22"/>
      <c r="AN483" s="186"/>
      <c r="AO483" s="187"/>
      <c r="AP483" s="41"/>
      <c r="AQ483" s="41"/>
      <c r="AR483" s="22"/>
      <c r="AS483" s="22"/>
      <c r="AT483" s="186"/>
      <c r="AU483" s="187"/>
      <c r="AV483" s="41"/>
      <c r="AW483" s="41"/>
      <c r="AX483" s="22"/>
      <c r="AY483" s="22"/>
      <c r="AZ483" s="186"/>
      <c r="BA483" s="187"/>
      <c r="BB483" s="41"/>
      <c r="BC483" s="41"/>
      <c r="BD483" s="22"/>
      <c r="BE483" s="22"/>
      <c r="BF483" s="22"/>
      <c r="BG483" s="186"/>
      <c r="BH483" s="187"/>
      <c r="BI483" s="41"/>
      <c r="BJ483" s="41"/>
      <c r="BK483" s="41"/>
      <c r="BL483" s="22"/>
      <c r="BM483" s="22"/>
      <c r="BN483" s="186"/>
      <c r="BO483" s="187"/>
      <c r="BP483" s="41"/>
      <c r="BQ483" s="41"/>
      <c r="BR483" s="41"/>
      <c r="BS483" s="22"/>
      <c r="BT483" s="22"/>
      <c r="BU483" s="186"/>
      <c r="BV483" s="187"/>
      <c r="BW483" s="41"/>
      <c r="BX483" s="41"/>
      <c r="BY483" s="22"/>
      <c r="BZ483" s="22"/>
      <c r="CA483" s="22"/>
      <c r="CB483" s="186"/>
      <c r="CC483" s="187"/>
      <c r="CD483" s="41"/>
      <c r="CE483" s="41"/>
      <c r="CF483" s="22"/>
      <c r="CG483" s="22"/>
      <c r="CH483" s="22"/>
      <c r="CI483" s="22"/>
      <c r="CJ483" s="363"/>
      <c r="CK483" s="363"/>
    </row>
    <row r="484" spans="1:89" s="361" customFormat="1" x14ac:dyDescent="0.25">
      <c r="A484" s="186"/>
      <c r="B484" s="43"/>
      <c r="C484" s="186"/>
      <c r="D484" s="187"/>
      <c r="E484" s="41"/>
      <c r="F484" s="41"/>
      <c r="G484" s="22"/>
      <c r="H484" s="22"/>
      <c r="I484" s="186"/>
      <c r="J484" s="187"/>
      <c r="K484" s="41"/>
      <c r="L484" s="41"/>
      <c r="M484" s="22"/>
      <c r="N484" s="22"/>
      <c r="O484" s="186"/>
      <c r="P484" s="187"/>
      <c r="Q484" s="41"/>
      <c r="R484" s="41"/>
      <c r="S484" s="22"/>
      <c r="T484" s="22"/>
      <c r="U484" s="186"/>
      <c r="V484" s="187"/>
      <c r="W484" s="41"/>
      <c r="X484" s="41"/>
      <c r="Y484" s="22"/>
      <c r="Z484" s="187"/>
      <c r="AA484" s="22"/>
      <c r="AB484" s="186"/>
      <c r="AC484" s="187"/>
      <c r="AD484" s="41"/>
      <c r="AE484" s="41"/>
      <c r="AF484" s="22"/>
      <c r="AG484" s="22"/>
      <c r="AH484" s="186"/>
      <c r="AI484" s="187"/>
      <c r="AJ484" s="41"/>
      <c r="AK484" s="41"/>
      <c r="AL484" s="22"/>
      <c r="AM484" s="22"/>
      <c r="AN484" s="186"/>
      <c r="AO484" s="187"/>
      <c r="AP484" s="41"/>
      <c r="AQ484" s="41"/>
      <c r="AR484" s="22"/>
      <c r="AS484" s="22"/>
      <c r="AT484" s="186"/>
      <c r="AU484" s="187"/>
      <c r="AV484" s="41"/>
      <c r="AW484" s="41"/>
      <c r="AX484" s="22"/>
      <c r="AY484" s="22"/>
      <c r="AZ484" s="186"/>
      <c r="BA484" s="187"/>
      <c r="BB484" s="41"/>
      <c r="BC484" s="41"/>
      <c r="BD484" s="22"/>
      <c r="BE484" s="22"/>
      <c r="BF484" s="22"/>
      <c r="BG484" s="186"/>
      <c r="BH484" s="187"/>
      <c r="BI484" s="41"/>
      <c r="BJ484" s="41"/>
      <c r="BK484" s="41"/>
      <c r="BL484" s="22"/>
      <c r="BM484" s="22"/>
      <c r="BN484" s="186"/>
      <c r="BO484" s="187"/>
      <c r="BP484" s="41"/>
      <c r="BQ484" s="41"/>
      <c r="BR484" s="41"/>
      <c r="BS484" s="22"/>
      <c r="BT484" s="22"/>
      <c r="BU484" s="186"/>
      <c r="BV484" s="187"/>
      <c r="BW484" s="41"/>
      <c r="BX484" s="41"/>
      <c r="BY484" s="22"/>
      <c r="BZ484" s="22"/>
      <c r="CA484" s="22"/>
      <c r="CB484" s="186"/>
      <c r="CC484" s="187"/>
      <c r="CD484" s="41"/>
      <c r="CE484" s="41"/>
      <c r="CF484" s="22"/>
      <c r="CG484" s="22"/>
      <c r="CH484" s="22"/>
      <c r="CI484" s="22"/>
      <c r="CJ484" s="363"/>
      <c r="CK484" s="363"/>
    </row>
    <row r="485" spans="1:89" s="361" customFormat="1" x14ac:dyDescent="0.25">
      <c r="A485" s="186"/>
      <c r="B485" s="43"/>
      <c r="C485" s="186"/>
      <c r="D485" s="187"/>
      <c r="E485" s="41"/>
      <c r="F485" s="41"/>
      <c r="G485" s="22"/>
      <c r="H485" s="22"/>
      <c r="I485" s="186"/>
      <c r="J485" s="187"/>
      <c r="K485" s="41"/>
      <c r="L485" s="41"/>
      <c r="M485" s="22"/>
      <c r="N485" s="22"/>
      <c r="O485" s="186"/>
      <c r="P485" s="187"/>
      <c r="Q485" s="41"/>
      <c r="R485" s="41"/>
      <c r="S485" s="22"/>
      <c r="T485" s="22"/>
      <c r="U485" s="186"/>
      <c r="V485" s="187"/>
      <c r="W485" s="41"/>
      <c r="X485" s="41"/>
      <c r="Y485" s="22"/>
      <c r="Z485" s="187"/>
      <c r="AA485" s="22"/>
      <c r="AB485" s="186"/>
      <c r="AC485" s="187"/>
      <c r="AD485" s="41"/>
      <c r="AE485" s="41"/>
      <c r="AF485" s="22"/>
      <c r="AG485" s="22"/>
      <c r="AH485" s="186"/>
      <c r="AI485" s="187"/>
      <c r="AJ485" s="41"/>
      <c r="AK485" s="41"/>
      <c r="AL485" s="22"/>
      <c r="AM485" s="22"/>
      <c r="AN485" s="186"/>
      <c r="AO485" s="187"/>
      <c r="AP485" s="41"/>
      <c r="AQ485" s="41"/>
      <c r="AR485" s="22"/>
      <c r="AS485" s="22"/>
      <c r="AT485" s="186"/>
      <c r="AU485" s="187"/>
      <c r="AV485" s="41"/>
      <c r="AW485" s="41"/>
      <c r="AX485" s="22"/>
      <c r="AY485" s="22"/>
      <c r="AZ485" s="186"/>
      <c r="BA485" s="187"/>
      <c r="BB485" s="41"/>
      <c r="BC485" s="41"/>
      <c r="BD485" s="22"/>
      <c r="BE485" s="22"/>
      <c r="BF485" s="22"/>
      <c r="BG485" s="186"/>
      <c r="BH485" s="187"/>
      <c r="BI485" s="41"/>
      <c r="BJ485" s="41"/>
      <c r="BK485" s="41"/>
      <c r="BL485" s="22"/>
      <c r="BM485" s="22"/>
      <c r="BN485" s="186"/>
      <c r="BO485" s="187"/>
      <c r="BP485" s="41"/>
      <c r="BQ485" s="41"/>
      <c r="BR485" s="41"/>
      <c r="BS485" s="22"/>
      <c r="BT485" s="22"/>
      <c r="BU485" s="186"/>
      <c r="BV485" s="187"/>
      <c r="BW485" s="41"/>
      <c r="BX485" s="41"/>
      <c r="BY485" s="22"/>
      <c r="BZ485" s="22"/>
      <c r="CA485" s="22"/>
      <c r="CB485" s="186"/>
      <c r="CC485" s="187"/>
      <c r="CD485" s="41"/>
      <c r="CE485" s="41"/>
      <c r="CF485" s="22"/>
      <c r="CG485" s="22"/>
      <c r="CH485" s="22"/>
      <c r="CI485" s="22"/>
      <c r="CJ485" s="363"/>
      <c r="CK485" s="363"/>
    </row>
    <row r="486" spans="1:89" s="361" customFormat="1" x14ac:dyDescent="0.25">
      <c r="A486" s="186"/>
      <c r="B486" s="43"/>
      <c r="C486" s="186"/>
      <c r="D486" s="187"/>
      <c r="E486" s="41"/>
      <c r="F486" s="41"/>
      <c r="G486" s="22"/>
      <c r="H486" s="22"/>
      <c r="I486" s="186"/>
      <c r="J486" s="187"/>
      <c r="K486" s="41"/>
      <c r="L486" s="41"/>
      <c r="M486" s="22"/>
      <c r="N486" s="22"/>
      <c r="O486" s="186"/>
      <c r="P486" s="187"/>
      <c r="Q486" s="41"/>
      <c r="R486" s="41"/>
      <c r="S486" s="22"/>
      <c r="T486" s="22"/>
      <c r="U486" s="186"/>
      <c r="V486" s="187"/>
      <c r="W486" s="41"/>
      <c r="X486" s="41"/>
      <c r="Y486" s="22"/>
      <c r="Z486" s="187"/>
      <c r="AA486" s="22"/>
      <c r="AB486" s="186"/>
      <c r="AC486" s="187"/>
      <c r="AD486" s="41"/>
      <c r="AE486" s="41"/>
      <c r="AF486" s="22"/>
      <c r="AG486" s="22"/>
      <c r="AH486" s="186"/>
      <c r="AI486" s="187"/>
      <c r="AJ486" s="41"/>
      <c r="AK486" s="41"/>
      <c r="AL486" s="22"/>
      <c r="AM486" s="22"/>
      <c r="AN486" s="186"/>
      <c r="AO486" s="187"/>
      <c r="AP486" s="41"/>
      <c r="AQ486" s="41"/>
      <c r="AR486" s="22"/>
      <c r="AS486" s="22"/>
      <c r="AT486" s="186"/>
      <c r="AU486" s="187"/>
      <c r="AV486" s="41"/>
      <c r="AW486" s="41"/>
      <c r="AX486" s="22"/>
      <c r="AY486" s="22"/>
      <c r="AZ486" s="186"/>
      <c r="BA486" s="187"/>
      <c r="BB486" s="41"/>
      <c r="BC486" s="41"/>
      <c r="BD486" s="22"/>
      <c r="BE486" s="22"/>
      <c r="BF486" s="22"/>
      <c r="BG486" s="186"/>
      <c r="BH486" s="187"/>
      <c r="BI486" s="41"/>
      <c r="BJ486" s="41"/>
      <c r="BK486" s="41"/>
      <c r="BL486" s="22"/>
      <c r="BM486" s="22"/>
      <c r="BN486" s="186"/>
      <c r="BO486" s="187"/>
      <c r="BP486" s="41"/>
      <c r="BQ486" s="41"/>
      <c r="BR486" s="41"/>
      <c r="BS486" s="22"/>
      <c r="BT486" s="22"/>
      <c r="BU486" s="186"/>
      <c r="BV486" s="187"/>
      <c r="BW486" s="41"/>
      <c r="BX486" s="41"/>
      <c r="BY486" s="22"/>
      <c r="BZ486" s="22"/>
      <c r="CA486" s="22"/>
      <c r="CB486" s="186"/>
      <c r="CC486" s="187"/>
      <c r="CD486" s="41"/>
      <c r="CE486" s="41"/>
      <c r="CF486" s="22"/>
      <c r="CG486" s="22"/>
      <c r="CH486" s="22"/>
      <c r="CI486" s="22"/>
      <c r="CJ486" s="363"/>
      <c r="CK486" s="363"/>
    </row>
    <row r="487" spans="1:89" s="361" customFormat="1" x14ac:dyDescent="0.25">
      <c r="A487" s="186"/>
      <c r="B487" s="43"/>
      <c r="C487" s="186"/>
      <c r="D487" s="187"/>
      <c r="E487" s="41"/>
      <c r="F487" s="41"/>
      <c r="G487" s="22"/>
      <c r="H487" s="22"/>
      <c r="I487" s="186"/>
      <c r="J487" s="187"/>
      <c r="K487" s="41"/>
      <c r="L487" s="41"/>
      <c r="M487" s="22"/>
      <c r="N487" s="22"/>
      <c r="O487" s="186"/>
      <c r="P487" s="187"/>
      <c r="Q487" s="41"/>
      <c r="R487" s="41"/>
      <c r="S487" s="22"/>
      <c r="T487" s="22"/>
      <c r="U487" s="186"/>
      <c r="V487" s="187"/>
      <c r="W487" s="41"/>
      <c r="X487" s="41"/>
      <c r="Y487" s="22"/>
      <c r="Z487" s="187"/>
      <c r="AA487" s="22"/>
      <c r="AB487" s="186"/>
      <c r="AC487" s="187"/>
      <c r="AD487" s="41"/>
      <c r="AE487" s="41"/>
      <c r="AF487" s="22"/>
      <c r="AG487" s="22"/>
      <c r="AH487" s="186"/>
      <c r="AI487" s="187"/>
      <c r="AJ487" s="41"/>
      <c r="AK487" s="41"/>
      <c r="AL487" s="22"/>
      <c r="AM487" s="22"/>
      <c r="AN487" s="186"/>
      <c r="AO487" s="187"/>
      <c r="AP487" s="41"/>
      <c r="AQ487" s="41"/>
      <c r="AR487" s="22"/>
      <c r="AS487" s="22"/>
      <c r="AT487" s="186"/>
      <c r="AU487" s="187"/>
      <c r="AV487" s="41"/>
      <c r="AW487" s="41"/>
      <c r="AX487" s="22"/>
      <c r="AY487" s="22"/>
      <c r="AZ487" s="186"/>
      <c r="BA487" s="187"/>
      <c r="BB487" s="41"/>
      <c r="BC487" s="41"/>
      <c r="BD487" s="22"/>
      <c r="BE487" s="22"/>
      <c r="BF487" s="22"/>
      <c r="BG487" s="186"/>
      <c r="BH487" s="187"/>
      <c r="BI487" s="41"/>
      <c r="BJ487" s="41"/>
      <c r="BK487" s="41"/>
      <c r="BL487" s="22"/>
      <c r="BM487" s="22"/>
      <c r="BN487" s="186"/>
      <c r="BO487" s="187"/>
      <c r="BP487" s="41"/>
      <c r="BQ487" s="41"/>
      <c r="BR487" s="41"/>
      <c r="BS487" s="22"/>
      <c r="BT487" s="22"/>
      <c r="BU487" s="186"/>
      <c r="BV487" s="187"/>
      <c r="BW487" s="41"/>
      <c r="BX487" s="41"/>
      <c r="BY487" s="22"/>
      <c r="BZ487" s="22"/>
      <c r="CA487" s="22"/>
      <c r="CB487" s="186"/>
      <c r="CC487" s="187"/>
      <c r="CD487" s="41"/>
      <c r="CE487" s="41"/>
      <c r="CF487" s="22"/>
      <c r="CG487" s="22"/>
      <c r="CH487" s="22"/>
      <c r="CI487" s="22"/>
      <c r="CJ487" s="363"/>
      <c r="CK487" s="363"/>
    </row>
    <row r="488" spans="1:89" s="361" customFormat="1" x14ac:dyDescent="0.25">
      <c r="A488" s="186"/>
      <c r="B488" s="43"/>
      <c r="C488" s="186"/>
      <c r="D488" s="187"/>
      <c r="E488" s="41"/>
      <c r="F488" s="41"/>
      <c r="G488" s="22"/>
      <c r="H488" s="22"/>
      <c r="I488" s="186"/>
      <c r="J488" s="187"/>
      <c r="K488" s="41"/>
      <c r="L488" s="41"/>
      <c r="M488" s="22"/>
      <c r="N488" s="22"/>
      <c r="O488" s="186"/>
      <c r="P488" s="187"/>
      <c r="Q488" s="41"/>
      <c r="R488" s="41"/>
      <c r="S488" s="22"/>
      <c r="T488" s="22"/>
      <c r="U488" s="186"/>
      <c r="V488" s="187"/>
      <c r="W488" s="41"/>
      <c r="X488" s="41"/>
      <c r="Y488" s="22"/>
      <c r="Z488" s="187"/>
      <c r="AA488" s="22"/>
      <c r="AB488" s="186"/>
      <c r="AC488" s="187"/>
      <c r="AD488" s="41"/>
      <c r="AE488" s="41"/>
      <c r="AF488" s="22"/>
      <c r="AG488" s="22"/>
      <c r="AH488" s="186"/>
      <c r="AI488" s="187"/>
      <c r="AJ488" s="41"/>
      <c r="AK488" s="41"/>
      <c r="AL488" s="22"/>
      <c r="AM488" s="22"/>
      <c r="AN488" s="186"/>
      <c r="AO488" s="187"/>
      <c r="AP488" s="41"/>
      <c r="AQ488" s="41"/>
      <c r="AR488" s="22"/>
      <c r="AS488" s="22"/>
      <c r="AT488" s="186"/>
      <c r="AU488" s="187"/>
      <c r="AV488" s="41"/>
      <c r="AW488" s="41"/>
      <c r="AX488" s="22"/>
      <c r="AY488" s="22"/>
      <c r="AZ488" s="186"/>
      <c r="BA488" s="187"/>
      <c r="BB488" s="41"/>
      <c r="BC488" s="41"/>
      <c r="BD488" s="22"/>
      <c r="BE488" s="22"/>
      <c r="BF488" s="22"/>
      <c r="BG488" s="186"/>
      <c r="BH488" s="187"/>
      <c r="BI488" s="41"/>
      <c r="BJ488" s="41"/>
      <c r="BK488" s="41"/>
      <c r="BL488" s="22"/>
      <c r="BM488" s="22"/>
      <c r="BN488" s="186"/>
      <c r="BO488" s="187"/>
      <c r="BP488" s="41"/>
      <c r="BQ488" s="41"/>
      <c r="BR488" s="41"/>
      <c r="BS488" s="22"/>
      <c r="BT488" s="22"/>
      <c r="BU488" s="186"/>
      <c r="BV488" s="187"/>
      <c r="BW488" s="41"/>
      <c r="BX488" s="41"/>
      <c r="BY488" s="22"/>
      <c r="BZ488" s="22"/>
      <c r="CA488" s="22"/>
      <c r="CB488" s="186"/>
      <c r="CC488" s="187"/>
      <c r="CD488" s="41"/>
      <c r="CE488" s="41"/>
      <c r="CF488" s="22"/>
      <c r="CG488" s="22"/>
      <c r="CH488" s="22"/>
      <c r="CI488" s="22"/>
      <c r="CJ488" s="363"/>
      <c r="CK488" s="363"/>
    </row>
    <row r="489" spans="1:89" s="361" customFormat="1" x14ac:dyDescent="0.25">
      <c r="A489" s="186"/>
      <c r="B489" s="43"/>
      <c r="C489" s="186"/>
      <c r="D489" s="187"/>
      <c r="E489" s="41"/>
      <c r="F489" s="41"/>
      <c r="G489" s="22"/>
      <c r="H489" s="22"/>
      <c r="I489" s="186"/>
      <c r="J489" s="187"/>
      <c r="K489" s="41"/>
      <c r="L489" s="41"/>
      <c r="M489" s="22"/>
      <c r="N489" s="22"/>
      <c r="O489" s="186"/>
      <c r="P489" s="187"/>
      <c r="Q489" s="41"/>
      <c r="R489" s="41"/>
      <c r="S489" s="22"/>
      <c r="T489" s="22"/>
      <c r="U489" s="186"/>
      <c r="V489" s="187"/>
      <c r="W489" s="41"/>
      <c r="X489" s="41"/>
      <c r="Y489" s="22"/>
      <c r="Z489" s="187"/>
      <c r="AA489" s="22"/>
      <c r="AB489" s="186"/>
      <c r="AC489" s="187"/>
      <c r="AD489" s="41"/>
      <c r="AE489" s="41"/>
      <c r="AF489" s="22"/>
      <c r="AG489" s="22"/>
      <c r="AH489" s="186"/>
      <c r="AI489" s="187"/>
      <c r="AJ489" s="41"/>
      <c r="AK489" s="41"/>
      <c r="AL489" s="22"/>
      <c r="AM489" s="22"/>
      <c r="AN489" s="186"/>
      <c r="AO489" s="187"/>
      <c r="AP489" s="41"/>
      <c r="AQ489" s="41"/>
      <c r="AR489" s="22"/>
      <c r="AS489" s="22"/>
      <c r="AT489" s="186"/>
      <c r="AU489" s="187"/>
      <c r="AV489" s="41"/>
      <c r="AW489" s="41"/>
      <c r="AX489" s="22"/>
      <c r="AY489" s="22"/>
      <c r="AZ489" s="186"/>
      <c r="BA489" s="187"/>
      <c r="BB489" s="41"/>
      <c r="BC489" s="41"/>
      <c r="BD489" s="22"/>
      <c r="BE489" s="22"/>
      <c r="BF489" s="22"/>
      <c r="BG489" s="186"/>
      <c r="BH489" s="187"/>
      <c r="BI489" s="41"/>
      <c r="BJ489" s="41"/>
      <c r="BK489" s="41"/>
      <c r="BL489" s="22"/>
      <c r="BM489" s="22"/>
      <c r="BN489" s="186"/>
      <c r="BO489" s="187"/>
      <c r="BP489" s="41"/>
      <c r="BQ489" s="41"/>
      <c r="BR489" s="41"/>
      <c r="BS489" s="22"/>
      <c r="BT489" s="22"/>
      <c r="BU489" s="186"/>
      <c r="BV489" s="187"/>
      <c r="BW489" s="41"/>
      <c r="BX489" s="41"/>
      <c r="BY489" s="22"/>
      <c r="BZ489" s="22"/>
      <c r="CA489" s="22"/>
      <c r="CB489" s="186"/>
      <c r="CC489" s="187"/>
      <c r="CD489" s="41"/>
      <c r="CE489" s="41"/>
      <c r="CF489" s="22"/>
      <c r="CG489" s="22"/>
      <c r="CH489" s="22"/>
      <c r="CI489" s="22"/>
      <c r="CJ489" s="363"/>
      <c r="CK489" s="363"/>
    </row>
    <row r="490" spans="1:89" s="361" customFormat="1" x14ac:dyDescent="0.25">
      <c r="A490" s="186"/>
      <c r="B490" s="43"/>
      <c r="C490" s="186"/>
      <c r="D490" s="187"/>
      <c r="E490" s="41"/>
      <c r="F490" s="41"/>
      <c r="G490" s="22"/>
      <c r="H490" s="22"/>
      <c r="I490" s="186"/>
      <c r="J490" s="187"/>
      <c r="K490" s="41"/>
      <c r="L490" s="41"/>
      <c r="M490" s="22"/>
      <c r="N490" s="22"/>
      <c r="O490" s="186"/>
      <c r="P490" s="187"/>
      <c r="Q490" s="41"/>
      <c r="R490" s="41"/>
      <c r="S490" s="22"/>
      <c r="T490" s="22"/>
      <c r="U490" s="186"/>
      <c r="V490" s="187"/>
      <c r="W490" s="41"/>
      <c r="X490" s="41"/>
      <c r="Y490" s="22"/>
      <c r="Z490" s="187"/>
      <c r="AA490" s="22"/>
      <c r="AB490" s="186"/>
      <c r="AC490" s="187"/>
      <c r="AD490" s="41"/>
      <c r="AE490" s="41"/>
      <c r="AF490" s="22"/>
      <c r="AG490" s="22"/>
      <c r="AH490" s="186"/>
      <c r="AI490" s="187"/>
      <c r="AJ490" s="41"/>
      <c r="AK490" s="41"/>
      <c r="AL490" s="22"/>
      <c r="AM490" s="22"/>
      <c r="AN490" s="186"/>
      <c r="AO490" s="187"/>
      <c r="AP490" s="41"/>
      <c r="AQ490" s="41"/>
      <c r="AR490" s="22"/>
      <c r="AS490" s="22"/>
      <c r="AT490" s="186"/>
      <c r="AU490" s="187"/>
      <c r="AV490" s="41"/>
      <c r="AW490" s="41"/>
      <c r="AX490" s="22"/>
      <c r="AY490" s="22"/>
      <c r="AZ490" s="186"/>
      <c r="BA490" s="187"/>
      <c r="BB490" s="41"/>
      <c r="BC490" s="41"/>
      <c r="BD490" s="22"/>
      <c r="BE490" s="22"/>
      <c r="BF490" s="22"/>
      <c r="BG490" s="186"/>
      <c r="BH490" s="187"/>
      <c r="BI490" s="41"/>
      <c r="BJ490" s="41"/>
      <c r="BK490" s="41"/>
      <c r="BL490" s="22"/>
      <c r="BM490" s="22"/>
      <c r="BN490" s="186"/>
      <c r="BO490" s="187"/>
      <c r="BP490" s="41"/>
      <c r="BQ490" s="41"/>
      <c r="BR490" s="41"/>
      <c r="BS490" s="22"/>
      <c r="BT490" s="22"/>
      <c r="BU490" s="186"/>
      <c r="BV490" s="187"/>
      <c r="BW490" s="41"/>
      <c r="BX490" s="41"/>
      <c r="BY490" s="22"/>
      <c r="BZ490" s="22"/>
      <c r="CA490" s="22"/>
      <c r="CB490" s="186"/>
      <c r="CC490" s="187"/>
      <c r="CD490" s="41"/>
      <c r="CE490" s="41"/>
      <c r="CF490" s="22"/>
      <c r="CG490" s="22"/>
      <c r="CH490" s="22"/>
      <c r="CI490" s="22"/>
      <c r="CJ490" s="363"/>
      <c r="CK490" s="363"/>
    </row>
    <row r="491" spans="1:89" s="361" customFormat="1" x14ac:dyDescent="0.25">
      <c r="A491" s="186"/>
      <c r="B491" s="43"/>
      <c r="C491" s="186"/>
      <c r="D491" s="187"/>
      <c r="E491" s="41"/>
      <c r="F491" s="41"/>
      <c r="G491" s="22"/>
      <c r="H491" s="22"/>
      <c r="I491" s="186"/>
      <c r="J491" s="187"/>
      <c r="K491" s="41"/>
      <c r="L491" s="41"/>
      <c r="M491" s="22"/>
      <c r="N491" s="22"/>
      <c r="O491" s="186"/>
      <c r="P491" s="187"/>
      <c r="Q491" s="41"/>
      <c r="R491" s="41"/>
      <c r="S491" s="22"/>
      <c r="T491" s="22"/>
      <c r="U491" s="186"/>
      <c r="V491" s="187"/>
      <c r="W491" s="41"/>
      <c r="X491" s="41"/>
      <c r="Y491" s="22"/>
      <c r="Z491" s="187"/>
      <c r="AA491" s="22"/>
      <c r="AB491" s="186"/>
      <c r="AC491" s="187"/>
      <c r="AD491" s="41"/>
      <c r="AE491" s="41"/>
      <c r="AF491" s="22"/>
      <c r="AG491" s="22"/>
      <c r="AH491" s="186"/>
      <c r="AI491" s="187"/>
      <c r="AJ491" s="41"/>
      <c r="AK491" s="41"/>
      <c r="AL491" s="22"/>
      <c r="AM491" s="22"/>
      <c r="AN491" s="186"/>
      <c r="AO491" s="187"/>
      <c r="AP491" s="41"/>
      <c r="AQ491" s="41"/>
      <c r="AR491" s="22"/>
      <c r="AS491" s="22"/>
      <c r="AT491" s="186"/>
      <c r="AU491" s="187"/>
      <c r="AV491" s="41"/>
      <c r="AW491" s="41"/>
      <c r="AX491" s="22"/>
      <c r="AY491" s="22"/>
      <c r="AZ491" s="186"/>
      <c r="BA491" s="187"/>
      <c r="BB491" s="41"/>
      <c r="BC491" s="41"/>
      <c r="BD491" s="22"/>
      <c r="BE491" s="22"/>
      <c r="BF491" s="22"/>
      <c r="BG491" s="186"/>
      <c r="BH491" s="187"/>
      <c r="BI491" s="41"/>
      <c r="BJ491" s="41"/>
      <c r="BK491" s="41"/>
      <c r="BL491" s="22"/>
      <c r="BM491" s="22"/>
      <c r="BN491" s="186"/>
      <c r="BO491" s="187"/>
      <c r="BP491" s="41"/>
      <c r="BQ491" s="41"/>
      <c r="BR491" s="41"/>
      <c r="BS491" s="22"/>
      <c r="BT491" s="22"/>
      <c r="BU491" s="186"/>
      <c r="BV491" s="187"/>
      <c r="BW491" s="41"/>
      <c r="BX491" s="41"/>
      <c r="BY491" s="22"/>
      <c r="BZ491" s="22"/>
      <c r="CA491" s="22"/>
      <c r="CB491" s="186"/>
      <c r="CC491" s="187"/>
      <c r="CD491" s="41"/>
      <c r="CE491" s="41"/>
      <c r="CF491" s="22"/>
      <c r="CG491" s="22"/>
      <c r="CH491" s="22"/>
      <c r="CI491" s="22"/>
      <c r="CJ491" s="363"/>
      <c r="CK491" s="363"/>
    </row>
    <row r="492" spans="1:89" s="361" customFormat="1" x14ac:dyDescent="0.25">
      <c r="A492" s="186"/>
      <c r="B492" s="43"/>
      <c r="C492" s="186"/>
      <c r="D492" s="187"/>
      <c r="E492" s="41"/>
      <c r="F492" s="41"/>
      <c r="G492" s="22"/>
      <c r="H492" s="22"/>
      <c r="I492" s="186"/>
      <c r="J492" s="187"/>
      <c r="K492" s="41"/>
      <c r="L492" s="41"/>
      <c r="M492" s="22"/>
      <c r="N492" s="22"/>
      <c r="O492" s="186"/>
      <c r="P492" s="187"/>
      <c r="Q492" s="41"/>
      <c r="R492" s="41"/>
      <c r="S492" s="22"/>
      <c r="T492" s="22"/>
      <c r="U492" s="186"/>
      <c r="V492" s="187"/>
      <c r="W492" s="41"/>
      <c r="X492" s="41"/>
      <c r="Y492" s="22"/>
      <c r="Z492" s="187"/>
      <c r="AA492" s="22"/>
      <c r="AB492" s="186"/>
      <c r="AC492" s="187"/>
      <c r="AD492" s="41"/>
      <c r="AE492" s="41"/>
      <c r="AF492" s="22"/>
      <c r="AG492" s="22"/>
      <c r="AH492" s="186"/>
      <c r="AI492" s="187"/>
      <c r="AJ492" s="41"/>
      <c r="AK492" s="41"/>
      <c r="AL492" s="22"/>
      <c r="AM492" s="22"/>
      <c r="AN492" s="186"/>
      <c r="AO492" s="187"/>
      <c r="AP492" s="41"/>
      <c r="AQ492" s="41"/>
      <c r="AR492" s="22"/>
      <c r="AS492" s="22"/>
      <c r="AT492" s="186"/>
      <c r="AU492" s="187"/>
      <c r="AV492" s="41"/>
      <c r="AW492" s="41"/>
      <c r="AX492" s="22"/>
      <c r="AY492" s="22"/>
      <c r="AZ492" s="186"/>
      <c r="BA492" s="187"/>
      <c r="BB492" s="41"/>
      <c r="BC492" s="41"/>
      <c r="BD492" s="22"/>
      <c r="BE492" s="22"/>
      <c r="BF492" s="22"/>
      <c r="BG492" s="186"/>
      <c r="BH492" s="187"/>
      <c r="BI492" s="41"/>
      <c r="BJ492" s="41"/>
      <c r="BK492" s="41"/>
      <c r="BL492" s="22"/>
      <c r="BM492" s="22"/>
      <c r="BN492" s="186"/>
      <c r="BO492" s="187"/>
      <c r="BP492" s="41"/>
      <c r="BQ492" s="41"/>
      <c r="BR492" s="41"/>
      <c r="BS492" s="22"/>
      <c r="BT492" s="22"/>
      <c r="BU492" s="186"/>
      <c r="BV492" s="187"/>
      <c r="BW492" s="41"/>
      <c r="BX492" s="41"/>
      <c r="BY492" s="22"/>
      <c r="BZ492" s="22"/>
      <c r="CA492" s="22"/>
      <c r="CB492" s="186"/>
      <c r="CC492" s="187"/>
      <c r="CD492" s="41"/>
      <c r="CE492" s="41"/>
      <c r="CF492" s="22"/>
      <c r="CG492" s="22"/>
      <c r="CH492" s="22"/>
      <c r="CI492" s="22"/>
      <c r="CJ492" s="363"/>
      <c r="CK492" s="363"/>
    </row>
    <row r="493" spans="1:89" s="361" customFormat="1" x14ac:dyDescent="0.25">
      <c r="A493" s="186"/>
      <c r="B493" s="43"/>
      <c r="C493" s="186"/>
      <c r="D493" s="187"/>
      <c r="E493" s="41"/>
      <c r="F493" s="41"/>
      <c r="G493" s="22"/>
      <c r="H493" s="22"/>
      <c r="I493" s="186"/>
      <c r="J493" s="187"/>
      <c r="K493" s="41"/>
      <c r="L493" s="41"/>
      <c r="M493" s="22"/>
      <c r="N493" s="22"/>
      <c r="O493" s="186"/>
      <c r="P493" s="187"/>
      <c r="Q493" s="41"/>
      <c r="R493" s="41"/>
      <c r="S493" s="22"/>
      <c r="T493" s="22"/>
      <c r="U493" s="186"/>
      <c r="V493" s="187"/>
      <c r="W493" s="41"/>
      <c r="X493" s="41"/>
      <c r="Y493" s="22"/>
      <c r="Z493" s="187"/>
      <c r="AA493" s="22"/>
      <c r="AB493" s="186"/>
      <c r="AC493" s="187"/>
      <c r="AD493" s="41"/>
      <c r="AE493" s="41"/>
      <c r="AF493" s="22"/>
      <c r="AG493" s="22"/>
      <c r="AH493" s="186"/>
      <c r="AI493" s="187"/>
      <c r="AJ493" s="41"/>
      <c r="AK493" s="41"/>
      <c r="AL493" s="22"/>
      <c r="AM493" s="22"/>
      <c r="AN493" s="186"/>
      <c r="AO493" s="187"/>
      <c r="AP493" s="41"/>
      <c r="AQ493" s="41"/>
      <c r="AR493" s="22"/>
      <c r="AS493" s="22"/>
      <c r="AT493" s="186"/>
      <c r="AU493" s="187"/>
      <c r="AV493" s="41"/>
      <c r="AW493" s="41"/>
      <c r="AX493" s="22"/>
      <c r="AY493" s="22"/>
      <c r="AZ493" s="186"/>
      <c r="BA493" s="187"/>
      <c r="BB493" s="41"/>
      <c r="BC493" s="41"/>
      <c r="BD493" s="22"/>
      <c r="BE493" s="22"/>
      <c r="BF493" s="22"/>
      <c r="BG493" s="186"/>
      <c r="BH493" s="187"/>
      <c r="BI493" s="41"/>
      <c r="BJ493" s="41"/>
      <c r="BK493" s="41"/>
      <c r="BL493" s="22"/>
      <c r="BM493" s="22"/>
      <c r="BN493" s="186"/>
      <c r="BO493" s="187"/>
      <c r="BP493" s="41"/>
      <c r="BQ493" s="41"/>
      <c r="BR493" s="41"/>
      <c r="BS493" s="22"/>
      <c r="BT493" s="22"/>
      <c r="BU493" s="186"/>
      <c r="BV493" s="187"/>
      <c r="BW493" s="41"/>
      <c r="BX493" s="41"/>
      <c r="BY493" s="22"/>
      <c r="BZ493" s="22"/>
      <c r="CA493" s="22"/>
      <c r="CB493" s="186"/>
      <c r="CC493" s="187"/>
      <c r="CD493" s="41"/>
      <c r="CE493" s="41"/>
      <c r="CF493" s="22"/>
      <c r="CG493" s="22"/>
      <c r="CH493" s="22"/>
      <c r="CI493" s="22"/>
      <c r="CJ493" s="363"/>
      <c r="CK493" s="363"/>
    </row>
    <row r="494" spans="1:89" s="361" customFormat="1" x14ac:dyDescent="0.25">
      <c r="A494" s="186"/>
      <c r="B494" s="43"/>
      <c r="C494" s="186"/>
      <c r="D494" s="187"/>
      <c r="E494" s="41"/>
      <c r="F494" s="41"/>
      <c r="G494" s="22"/>
      <c r="H494" s="22"/>
      <c r="I494" s="186"/>
      <c r="J494" s="187"/>
      <c r="K494" s="41"/>
      <c r="L494" s="41"/>
      <c r="M494" s="22"/>
      <c r="N494" s="22"/>
      <c r="O494" s="186"/>
      <c r="P494" s="187"/>
      <c r="Q494" s="41"/>
      <c r="R494" s="41"/>
      <c r="S494" s="22"/>
      <c r="T494" s="22"/>
      <c r="U494" s="186"/>
      <c r="V494" s="187"/>
      <c r="W494" s="41"/>
      <c r="X494" s="41"/>
      <c r="Y494" s="22"/>
      <c r="Z494" s="187"/>
      <c r="AA494" s="22"/>
      <c r="AB494" s="186"/>
      <c r="AC494" s="187"/>
      <c r="AD494" s="41"/>
      <c r="AE494" s="41"/>
      <c r="AF494" s="22"/>
      <c r="AG494" s="22"/>
      <c r="AH494" s="186"/>
      <c r="AI494" s="187"/>
      <c r="AJ494" s="41"/>
      <c r="AK494" s="41"/>
      <c r="AL494" s="22"/>
      <c r="AM494" s="22"/>
      <c r="AN494" s="186"/>
      <c r="AO494" s="187"/>
      <c r="AP494" s="41"/>
      <c r="AQ494" s="41"/>
      <c r="AR494" s="22"/>
      <c r="AS494" s="22"/>
      <c r="AT494" s="186"/>
      <c r="AU494" s="187"/>
      <c r="AV494" s="41"/>
      <c r="AW494" s="41"/>
      <c r="AX494" s="22"/>
      <c r="AY494" s="22"/>
      <c r="AZ494" s="186"/>
      <c r="BA494" s="187"/>
      <c r="BB494" s="41"/>
      <c r="BC494" s="41"/>
      <c r="BD494" s="22"/>
      <c r="BE494" s="22"/>
      <c r="BF494" s="22"/>
      <c r="BG494" s="186"/>
      <c r="BH494" s="187"/>
      <c r="BI494" s="41"/>
      <c r="BJ494" s="41"/>
      <c r="BK494" s="41"/>
      <c r="BL494" s="22"/>
      <c r="BM494" s="22"/>
      <c r="BN494" s="186"/>
      <c r="BO494" s="187"/>
      <c r="BP494" s="41"/>
      <c r="BQ494" s="41"/>
      <c r="BR494" s="41"/>
      <c r="BS494" s="22"/>
      <c r="BT494" s="22"/>
      <c r="BU494" s="186"/>
      <c r="BV494" s="187"/>
      <c r="BW494" s="41"/>
      <c r="BX494" s="41"/>
      <c r="BY494" s="22"/>
      <c r="BZ494" s="22"/>
      <c r="CA494" s="22"/>
      <c r="CB494" s="186"/>
      <c r="CC494" s="187"/>
      <c r="CD494" s="41"/>
      <c r="CE494" s="41"/>
      <c r="CF494" s="22"/>
      <c r="CG494" s="22"/>
      <c r="CH494" s="22"/>
      <c r="CI494" s="22"/>
      <c r="CJ494" s="363"/>
      <c r="CK494" s="363"/>
    </row>
  </sheetData>
  <mergeCells count="112">
    <mergeCell ref="CB1:CI2"/>
    <mergeCell ref="CB3:CD3"/>
    <mergeCell ref="CE3:CF3"/>
    <mergeCell ref="CI3:CI5"/>
    <mergeCell ref="CB4:CB5"/>
    <mergeCell ref="CC4:CC5"/>
    <mergeCell ref="CD4:CD5"/>
    <mergeCell ref="CE4:CF4"/>
    <mergeCell ref="CG3:CH3"/>
    <mergeCell ref="CG4:CG5"/>
    <mergeCell ref="CH4:CH5"/>
    <mergeCell ref="BU3:BW3"/>
    <mergeCell ref="BX3:BY3"/>
    <mergeCell ref="CA3:CA5"/>
    <mergeCell ref="BU4:BU5"/>
    <mergeCell ref="BV4:BV5"/>
    <mergeCell ref="BW4:BW5"/>
    <mergeCell ref="BX4:BY4"/>
    <mergeCell ref="BU1:CA2"/>
    <mergeCell ref="BZ3:BZ5"/>
    <mergeCell ref="BN1:BT2"/>
    <mergeCell ref="BN3:BP3"/>
    <mergeCell ref="BQ3:BS3"/>
    <mergeCell ref="BT3:BT5"/>
    <mergeCell ref="BN4:BN5"/>
    <mergeCell ref="BO4:BO5"/>
    <mergeCell ref="BP4:BP5"/>
    <mergeCell ref="BQ4:BQ5"/>
    <mergeCell ref="BR4:BS4"/>
    <mergeCell ref="BG1:BM2"/>
    <mergeCell ref="BG3:BI3"/>
    <mergeCell ref="BM3:BM5"/>
    <mergeCell ref="BG4:BG5"/>
    <mergeCell ref="BH4:BH5"/>
    <mergeCell ref="BI4:BI5"/>
    <mergeCell ref="BK4:BL4"/>
    <mergeCell ref="BJ3:BL3"/>
    <mergeCell ref="BJ4:BJ5"/>
    <mergeCell ref="AZ1:BF2"/>
    <mergeCell ref="AZ3:BB3"/>
    <mergeCell ref="BC3:BD3"/>
    <mergeCell ref="BF3:BF5"/>
    <mergeCell ref="AZ4:AZ5"/>
    <mergeCell ref="BA4:BA5"/>
    <mergeCell ref="BB4:BB5"/>
    <mergeCell ref="BC4:BD4"/>
    <mergeCell ref="BE3:BE5"/>
    <mergeCell ref="AT1:AY2"/>
    <mergeCell ref="AT3:AV3"/>
    <mergeCell ref="AW3:AX3"/>
    <mergeCell ref="AY3:AY5"/>
    <mergeCell ref="AT4:AT5"/>
    <mergeCell ref="AU4:AU5"/>
    <mergeCell ref="AV4:AV5"/>
    <mergeCell ref="AW4:AX4"/>
    <mergeCell ref="AN1:AS2"/>
    <mergeCell ref="AN3:AP3"/>
    <mergeCell ref="AQ3:AR3"/>
    <mergeCell ref="AS3:AS5"/>
    <mergeCell ref="AN4:AN5"/>
    <mergeCell ref="AO4:AO5"/>
    <mergeCell ref="AP4:AP5"/>
    <mergeCell ref="AQ4:AR4"/>
    <mergeCell ref="AH1:AM2"/>
    <mergeCell ref="AH3:AJ3"/>
    <mergeCell ref="AK3:AL3"/>
    <mergeCell ref="AM3:AM5"/>
    <mergeCell ref="AH4:AH5"/>
    <mergeCell ref="AI4:AI5"/>
    <mergeCell ref="AJ4:AJ5"/>
    <mergeCell ref="AK4:AL4"/>
    <mergeCell ref="X3:Y3"/>
    <mergeCell ref="X4:Y4"/>
    <mergeCell ref="AB1:AG2"/>
    <mergeCell ref="AB3:AD3"/>
    <mergeCell ref="AE3:AF3"/>
    <mergeCell ref="AG3:AG5"/>
    <mergeCell ref="AB4:AB5"/>
    <mergeCell ref="AC4:AC5"/>
    <mergeCell ref="AD4:AD5"/>
    <mergeCell ref="AE4:AF4"/>
    <mergeCell ref="U1:AA2"/>
    <mergeCell ref="U3:W3"/>
    <mergeCell ref="Z3:Z4"/>
    <mergeCell ref="AA3:AA5"/>
    <mergeCell ref="U4:U5"/>
    <mergeCell ref="V4:V5"/>
    <mergeCell ref="C4:C5"/>
    <mergeCell ref="D4:D5"/>
    <mergeCell ref="E4:E5"/>
    <mergeCell ref="H3:H5"/>
    <mergeCell ref="C1:H2"/>
    <mergeCell ref="I1:N2"/>
    <mergeCell ref="I3:K3"/>
    <mergeCell ref="N3:N5"/>
    <mergeCell ref="K4:K5"/>
    <mergeCell ref="F3:G3"/>
    <mergeCell ref="F4:G4"/>
    <mergeCell ref="L4:M4"/>
    <mergeCell ref="L3:M3"/>
    <mergeCell ref="C3:E3"/>
    <mergeCell ref="I4:I5"/>
    <mergeCell ref="J4:J5"/>
    <mergeCell ref="O1:T2"/>
    <mergeCell ref="O3:Q3"/>
    <mergeCell ref="T3:T5"/>
    <mergeCell ref="O4:O5"/>
    <mergeCell ref="P4:P5"/>
    <mergeCell ref="Q4:Q5"/>
    <mergeCell ref="R3:S3"/>
    <mergeCell ref="R4:S4"/>
    <mergeCell ref="W4:W5"/>
  </mergeCells>
  <pageMargins left="0.7" right="0.7" top="0.75" bottom="0.75" header="0.3" footer="0.3"/>
  <pageSetup orientation="portrait" r:id="rId1"/>
  <ignoredErrors>
    <ignoredError sqref="CK63 CK76 CK89 CK102 CK118 CK7 CK1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AC4F0-4892-4AD6-92DB-AEDBD08465FC}">
  <dimension ref="A1:GJ468"/>
  <sheetViews>
    <sheetView topLeftCell="FX1" zoomScale="90" zoomScaleNormal="90" workbookViewId="0">
      <pane ySplit="7" topLeftCell="A20" activePane="bottomLeft" state="frozen"/>
      <selection activeCell="T1" sqref="T1"/>
      <selection pane="bottomLeft" activeCell="GG8" sqref="GG8:GG26"/>
    </sheetView>
  </sheetViews>
  <sheetFormatPr baseColWidth="10" defaultRowHeight="15" x14ac:dyDescent="0.25"/>
  <cols>
    <col min="1" max="1" width="6.140625" style="186" customWidth="1"/>
    <col min="2" max="2" width="4.7109375" style="43" customWidth="1"/>
    <col min="3" max="3" width="13.5703125" style="186" bestFit="1" customWidth="1"/>
    <col min="4" max="4" width="18.140625" style="186" bestFit="1" customWidth="1"/>
    <col min="5" max="11" width="5.7109375" style="186" customWidth="1"/>
    <col min="12" max="12" width="20" style="186" customWidth="1"/>
    <col min="13" max="13" width="18.5703125" style="186" customWidth="1"/>
    <col min="14" max="14" width="18.7109375" style="186" customWidth="1"/>
    <col min="15" max="15" width="14.42578125" style="186" customWidth="1"/>
    <col min="16" max="18" width="5.28515625" style="186" customWidth="1"/>
    <col min="19" max="22" width="20.85546875" style="186" customWidth="1"/>
    <col min="23" max="43" width="6.7109375" style="186" customWidth="1"/>
    <col min="44" max="44" width="5.28515625" style="186" customWidth="1"/>
    <col min="45" max="45" width="4.42578125" style="186" customWidth="1"/>
    <col min="46" max="46" width="16.7109375" style="186" customWidth="1"/>
    <col min="47" max="47" width="21.140625" style="186" bestFit="1" customWidth="1"/>
    <col min="48" max="48" width="14.28515625" style="186" customWidth="1"/>
    <col min="49" max="49" width="17.85546875" style="186" bestFit="1" customWidth="1"/>
    <col min="50" max="51" width="15.28515625" style="186" customWidth="1"/>
    <col min="52" max="54" width="6.7109375" style="186" customWidth="1"/>
    <col min="55" max="56" width="8.7109375" style="186" customWidth="1"/>
    <col min="57" max="59" width="6.7109375" style="186" customWidth="1"/>
    <col min="60" max="60" width="13.28515625" style="186" customWidth="1"/>
    <col min="61" max="68" width="6.7109375" style="186" customWidth="1"/>
    <col min="69" max="70" width="11.140625" style="186" bestFit="1" customWidth="1"/>
    <col min="71" max="71" width="15.28515625" style="186" bestFit="1" customWidth="1"/>
    <col min="72" max="81" width="6.7109375" style="186" customWidth="1"/>
    <col min="82" max="82" width="15.42578125" style="186" customWidth="1"/>
    <col min="83" max="83" width="11.140625" style="186" customWidth="1"/>
    <col min="84" max="86" width="18.5703125" style="186" customWidth="1"/>
    <col min="87" max="87" width="15.7109375" style="186" customWidth="1"/>
    <col min="88" max="88" width="11.7109375" style="186" customWidth="1"/>
    <col min="89" max="89" width="15.7109375" style="186" customWidth="1"/>
    <col min="90" max="90" width="18.5703125" style="186" customWidth="1"/>
    <col min="91" max="91" width="15.7109375" style="186" customWidth="1"/>
    <col min="92" max="92" width="11.7109375" style="186" customWidth="1"/>
    <col min="93" max="96" width="11.140625" style="186" customWidth="1"/>
    <col min="97" max="97" width="14.7109375" style="186" customWidth="1"/>
    <col min="98" max="100" width="6.7109375" style="186" customWidth="1"/>
    <col min="101" max="101" width="19.140625" style="186" bestFit="1" customWidth="1"/>
    <col min="102" max="105" width="6.7109375" style="186" customWidth="1"/>
    <col min="106" max="106" width="11.140625" style="186" customWidth="1"/>
    <col min="107" max="107" width="12.28515625" style="186" bestFit="1" customWidth="1"/>
    <col min="108" max="109" width="11.140625" style="186" customWidth="1"/>
    <col min="110" max="115" width="6.7109375" style="186" customWidth="1"/>
    <col min="116" max="116" width="22.5703125" style="186" customWidth="1"/>
    <col min="117" max="125" width="11.28515625" style="186" customWidth="1"/>
    <col min="126" max="128" width="6.7109375" style="186" customWidth="1"/>
    <col min="129" max="135" width="11.28515625" style="186" customWidth="1"/>
    <col min="136" max="136" width="11" style="186" customWidth="1"/>
    <col min="137" max="137" width="4.42578125" style="186" customWidth="1"/>
    <col min="138" max="140" width="8.7109375" style="186" customWidth="1"/>
    <col min="141" max="141" width="12.42578125" style="186" customWidth="1"/>
    <col min="142" max="142" width="8.7109375" style="186" customWidth="1"/>
    <col min="143" max="143" width="16.7109375" style="186" customWidth="1"/>
    <col min="144" max="144" width="17.42578125" style="186" customWidth="1"/>
    <col min="145" max="145" width="12.28515625" style="186" customWidth="1"/>
    <col min="146" max="146" width="15.5703125" style="186" customWidth="1"/>
    <col min="147" max="147" width="11.140625" style="186" customWidth="1"/>
    <col min="148" max="148" width="17.42578125" style="186" customWidth="1"/>
    <col min="149" max="149" width="12.28515625" style="186" customWidth="1"/>
    <col min="150" max="150" width="15.5703125" style="186" customWidth="1"/>
    <col min="151" max="151" width="11.140625" style="186" customWidth="1"/>
    <col min="152" max="152" width="13.42578125" style="186" bestFit="1" customWidth="1"/>
    <col min="153" max="154" width="11.140625" style="186" customWidth="1"/>
    <col min="155" max="160" width="6.7109375" style="186" customWidth="1"/>
    <col min="161" max="161" width="21" style="186" bestFit="1" customWidth="1"/>
    <col min="162" max="163" width="11.140625" style="186" customWidth="1"/>
    <col min="164" max="164" width="19.140625" style="186" customWidth="1"/>
    <col min="165" max="165" width="16.140625" style="186" bestFit="1" customWidth="1"/>
    <col min="166" max="166" width="17.7109375" style="186" customWidth="1"/>
    <col min="167" max="167" width="15.28515625" style="186" customWidth="1"/>
    <col min="168" max="168" width="6.7109375" style="186" bestFit="1" customWidth="1"/>
    <col min="169" max="169" width="16.140625" style="186" customWidth="1"/>
    <col min="170" max="177" width="6.7109375" style="186" customWidth="1"/>
    <col min="178" max="178" width="11.28515625" style="186" customWidth="1"/>
    <col min="179" max="179" width="13.140625" style="186" customWidth="1"/>
    <col min="180" max="180" width="14.140625" style="186" customWidth="1"/>
    <col min="181" max="181" width="13.7109375" style="186" customWidth="1"/>
    <col min="182" max="185" width="11.28515625" style="186" customWidth="1"/>
    <col min="186" max="187" width="6.7109375" style="186" customWidth="1"/>
    <col min="188" max="188" width="5.28515625" style="186" customWidth="1"/>
    <col min="189" max="189" width="61.5703125" style="361" bestFit="1" customWidth="1"/>
    <col min="190" max="190" width="56" style="361" customWidth="1"/>
    <col min="191" max="191" width="15.42578125" style="361" hidden="1" customWidth="1"/>
    <col min="192" max="192" width="87" style="361" customWidth="1"/>
    <col min="193" max="16384" width="11.42578125" style="186"/>
  </cols>
  <sheetData>
    <row r="1" spans="1:192" s="42" customFormat="1" ht="15.75" thickTop="1" x14ac:dyDescent="0.25">
      <c r="B1" s="43"/>
      <c r="C1" s="1027" t="s">
        <v>1562</v>
      </c>
      <c r="D1" s="1028"/>
      <c r="E1" s="1028"/>
      <c r="F1" s="1028"/>
      <c r="G1" s="1028"/>
      <c r="H1" s="1028"/>
      <c r="I1" s="1028"/>
      <c r="J1" s="1028"/>
      <c r="K1" s="1028"/>
      <c r="L1" s="1028"/>
      <c r="M1" s="1028"/>
      <c r="N1" s="1028"/>
      <c r="O1" s="1028"/>
      <c r="P1" s="1028"/>
      <c r="Q1" s="1028"/>
      <c r="R1" s="1028"/>
      <c r="S1" s="1028"/>
      <c r="T1" s="1028"/>
      <c r="U1" s="1028"/>
      <c r="V1" s="1028"/>
      <c r="W1" s="1028"/>
      <c r="X1" s="1028"/>
      <c r="Y1" s="1028"/>
      <c r="Z1" s="1028"/>
      <c r="AA1" s="1028"/>
      <c r="AB1" s="1028"/>
      <c r="AC1" s="1028"/>
      <c r="AD1" s="1028"/>
      <c r="AE1" s="1028"/>
      <c r="AF1" s="1028"/>
      <c r="AG1" s="1028"/>
      <c r="AH1" s="1028"/>
      <c r="AI1" s="1028"/>
      <c r="AJ1" s="1028"/>
      <c r="AK1" s="1028"/>
      <c r="AL1" s="1028"/>
      <c r="AM1" s="1028"/>
      <c r="AN1" s="1028"/>
      <c r="AO1" s="1028"/>
      <c r="AP1" s="1028"/>
      <c r="AQ1" s="1028"/>
      <c r="AR1" s="1029"/>
      <c r="AS1" s="595"/>
      <c r="AT1" s="605"/>
      <c r="AU1" s="591"/>
      <c r="AV1" s="591"/>
      <c r="AW1" s="591"/>
      <c r="AX1" s="591"/>
      <c r="AY1" s="591"/>
      <c r="AZ1" s="591"/>
      <c r="BA1" s="591"/>
      <c r="BB1" s="591"/>
      <c r="BC1" s="591"/>
      <c r="BD1" s="591"/>
      <c r="BE1" s="591"/>
      <c r="BF1" s="591"/>
      <c r="BG1" s="591"/>
      <c r="BH1" s="591"/>
      <c r="BI1" s="591"/>
      <c r="BJ1" s="591"/>
      <c r="BK1" s="591"/>
      <c r="BL1" s="591"/>
      <c r="BM1" s="591"/>
      <c r="BN1" s="591"/>
      <c r="BO1" s="591"/>
      <c r="BP1" s="591"/>
      <c r="BQ1" s="591"/>
      <c r="BR1" s="591"/>
      <c r="BS1" s="591"/>
      <c r="BT1" s="591"/>
      <c r="BU1" s="591"/>
      <c r="BV1" s="591"/>
      <c r="BW1" s="591"/>
      <c r="BX1" s="591"/>
      <c r="BY1" s="591"/>
      <c r="BZ1" s="591"/>
      <c r="CA1" s="591"/>
      <c r="CB1" s="591"/>
      <c r="CC1" s="591"/>
      <c r="CD1" s="591"/>
      <c r="CE1" s="591"/>
      <c r="CF1" s="591"/>
      <c r="CG1" s="591"/>
      <c r="CH1" s="591"/>
      <c r="CI1" s="591"/>
      <c r="CJ1" s="591"/>
      <c r="CK1" s="591"/>
      <c r="CL1" s="591"/>
      <c r="CM1" s="591"/>
      <c r="CN1" s="591"/>
      <c r="CO1" s="591"/>
      <c r="CP1" s="591"/>
      <c r="CQ1" s="591"/>
      <c r="CR1" s="591"/>
      <c r="CS1" s="591"/>
      <c r="CT1" s="591"/>
      <c r="CU1" s="591"/>
      <c r="CV1" s="591"/>
      <c r="CW1" s="591"/>
      <c r="CX1" s="591"/>
      <c r="CY1" s="591"/>
      <c r="CZ1" s="591"/>
      <c r="DA1" s="591"/>
      <c r="DB1" s="591"/>
      <c r="DC1" s="591"/>
      <c r="DD1" s="591"/>
      <c r="DE1" s="591"/>
      <c r="DF1" s="591"/>
      <c r="DG1" s="591"/>
      <c r="DH1" s="591"/>
      <c r="DI1" s="591"/>
      <c r="DJ1" s="591"/>
      <c r="DK1" s="591"/>
      <c r="DL1" s="591"/>
      <c r="DM1" s="591"/>
      <c r="DN1" s="591"/>
      <c r="DO1" s="591"/>
      <c r="DP1" s="591"/>
      <c r="DQ1" s="591"/>
      <c r="DR1" s="591"/>
      <c r="DS1" s="591"/>
      <c r="DT1" s="591"/>
      <c r="DU1" s="591"/>
      <c r="DV1" s="591"/>
      <c r="DW1" s="591"/>
      <c r="DX1" s="591"/>
      <c r="DY1" s="591"/>
      <c r="DZ1" s="591"/>
      <c r="EA1" s="591"/>
      <c r="EB1" s="591"/>
      <c r="EC1" s="591"/>
      <c r="ED1" s="591"/>
      <c r="EE1" s="591"/>
      <c r="EF1" s="593"/>
      <c r="EG1" s="595"/>
      <c r="EH1" s="605"/>
      <c r="EI1" s="591"/>
      <c r="EJ1" s="591"/>
      <c r="EK1" s="591"/>
      <c r="EL1" s="591"/>
      <c r="EM1" s="591"/>
      <c r="EN1" s="591"/>
      <c r="EO1" s="591"/>
      <c r="EP1" s="591"/>
      <c r="EQ1" s="591"/>
      <c r="ER1" s="591"/>
      <c r="ES1" s="591"/>
      <c r="ET1" s="591"/>
      <c r="EU1" s="591"/>
      <c r="EV1" s="591"/>
      <c r="EW1" s="591"/>
      <c r="EX1" s="591"/>
      <c r="EY1" s="591"/>
      <c r="EZ1" s="591"/>
      <c r="FA1" s="591"/>
      <c r="FB1" s="591"/>
      <c r="FC1" s="591"/>
      <c r="FD1" s="591"/>
      <c r="FE1" s="591"/>
      <c r="FF1" s="591"/>
      <c r="FG1" s="591"/>
      <c r="FH1" s="591"/>
      <c r="FI1" s="591"/>
      <c r="FJ1" s="591"/>
      <c r="FK1" s="591"/>
      <c r="FL1" s="591"/>
      <c r="FM1" s="591"/>
      <c r="FN1" s="591"/>
      <c r="FO1" s="591"/>
      <c r="FP1" s="591"/>
      <c r="FQ1" s="591"/>
      <c r="FR1" s="591"/>
      <c r="FS1" s="591"/>
      <c r="FT1" s="591"/>
      <c r="FU1" s="591"/>
      <c r="FV1" s="591"/>
      <c r="FW1" s="591"/>
      <c r="FX1" s="591"/>
      <c r="FY1" s="591"/>
      <c r="FZ1" s="591"/>
      <c r="GA1" s="591"/>
      <c r="GB1" s="591"/>
      <c r="GC1" s="591"/>
      <c r="GD1" s="591"/>
      <c r="GE1" s="591"/>
      <c r="GF1" s="593"/>
      <c r="GG1" s="353"/>
      <c r="GH1" s="354"/>
      <c r="GI1" s="354"/>
      <c r="GJ1" s="354"/>
    </row>
    <row r="2" spans="1:192" s="42" customFormat="1" x14ac:dyDescent="0.25">
      <c r="B2" s="43"/>
      <c r="C2" s="991"/>
      <c r="D2" s="866"/>
      <c r="E2" s="866"/>
      <c r="F2" s="866"/>
      <c r="G2" s="866"/>
      <c r="H2" s="866"/>
      <c r="I2" s="866"/>
      <c r="J2" s="866"/>
      <c r="K2" s="866"/>
      <c r="L2" s="866"/>
      <c r="M2" s="866"/>
      <c r="N2" s="866"/>
      <c r="O2" s="866"/>
      <c r="P2" s="866"/>
      <c r="Q2" s="866"/>
      <c r="R2" s="866"/>
      <c r="S2" s="866"/>
      <c r="T2" s="866"/>
      <c r="U2" s="866"/>
      <c r="V2" s="866"/>
      <c r="W2" s="866"/>
      <c r="X2" s="866"/>
      <c r="Y2" s="866"/>
      <c r="Z2" s="866"/>
      <c r="AA2" s="866"/>
      <c r="AB2" s="866"/>
      <c r="AC2" s="866"/>
      <c r="AD2" s="866"/>
      <c r="AE2" s="866"/>
      <c r="AF2" s="866"/>
      <c r="AG2" s="866"/>
      <c r="AH2" s="866"/>
      <c r="AI2" s="866"/>
      <c r="AJ2" s="866"/>
      <c r="AK2" s="866"/>
      <c r="AL2" s="866"/>
      <c r="AM2" s="866"/>
      <c r="AN2" s="866"/>
      <c r="AO2" s="866"/>
      <c r="AP2" s="866"/>
      <c r="AQ2" s="866"/>
      <c r="AR2" s="1011"/>
      <c r="AS2" s="596"/>
      <c r="AT2" s="606"/>
      <c r="AU2" s="592"/>
      <c r="AV2" s="592"/>
      <c r="AW2" s="592"/>
      <c r="AX2" s="592"/>
      <c r="AY2" s="592"/>
      <c r="AZ2" s="592"/>
      <c r="BA2" s="592"/>
      <c r="BB2" s="592"/>
      <c r="BC2" s="592"/>
      <c r="BD2" s="592"/>
      <c r="BE2" s="592"/>
      <c r="BF2" s="592"/>
      <c r="BG2" s="592"/>
      <c r="BH2" s="592"/>
      <c r="BI2" s="592"/>
      <c r="BJ2" s="592"/>
      <c r="BK2" s="592"/>
      <c r="BL2" s="592"/>
      <c r="BM2" s="592"/>
      <c r="BN2" s="592"/>
      <c r="BO2" s="592"/>
      <c r="BP2" s="592"/>
      <c r="BQ2" s="592"/>
      <c r="BR2" s="592"/>
      <c r="BS2" s="592"/>
      <c r="BT2" s="592"/>
      <c r="BU2" s="592"/>
      <c r="BV2" s="592"/>
      <c r="BW2" s="592"/>
      <c r="BX2" s="592"/>
      <c r="BY2" s="592"/>
      <c r="BZ2" s="592"/>
      <c r="CA2" s="592"/>
      <c r="CB2" s="592"/>
      <c r="CC2" s="592"/>
      <c r="CD2" s="592"/>
      <c r="CE2" s="592"/>
      <c r="CF2" s="592"/>
      <c r="CG2" s="592"/>
      <c r="CH2" s="592"/>
      <c r="CI2" s="592"/>
      <c r="CJ2" s="592"/>
      <c r="CK2" s="592"/>
      <c r="CL2" s="592"/>
      <c r="CM2" s="592"/>
      <c r="CN2" s="592"/>
      <c r="CO2" s="592"/>
      <c r="CP2" s="592"/>
      <c r="CQ2" s="592"/>
      <c r="CR2" s="592"/>
      <c r="CS2" s="592"/>
      <c r="CT2" s="592"/>
      <c r="CU2" s="592"/>
      <c r="CV2" s="592"/>
      <c r="CW2" s="592"/>
      <c r="CX2" s="592"/>
      <c r="CY2" s="592"/>
      <c r="CZ2" s="592"/>
      <c r="DA2" s="592"/>
      <c r="DB2" s="592"/>
      <c r="DC2" s="592"/>
      <c r="DD2" s="592"/>
      <c r="DE2" s="592"/>
      <c r="DF2" s="592"/>
      <c r="DG2" s="592"/>
      <c r="DH2" s="592"/>
      <c r="DI2" s="592"/>
      <c r="DJ2" s="592"/>
      <c r="DK2" s="592"/>
      <c r="DL2" s="592"/>
      <c r="DM2" s="592"/>
      <c r="DN2" s="592"/>
      <c r="DO2" s="592"/>
      <c r="DP2" s="592"/>
      <c r="DQ2" s="592"/>
      <c r="DR2" s="592"/>
      <c r="DS2" s="592"/>
      <c r="DT2" s="592"/>
      <c r="DU2" s="592"/>
      <c r="DV2" s="592"/>
      <c r="DW2" s="592"/>
      <c r="DX2" s="592"/>
      <c r="DY2" s="592"/>
      <c r="DZ2" s="592"/>
      <c r="EA2" s="592"/>
      <c r="EB2" s="592"/>
      <c r="EC2" s="592"/>
      <c r="ED2" s="592"/>
      <c r="EE2" s="592"/>
      <c r="EF2" s="594"/>
      <c r="EG2" s="596"/>
      <c r="EH2" s="606"/>
      <c r="EI2" s="592"/>
      <c r="EJ2" s="592"/>
      <c r="EK2" s="592"/>
      <c r="EL2" s="592"/>
      <c r="EM2" s="592"/>
      <c r="EN2" s="592"/>
      <c r="EO2" s="592"/>
      <c r="EP2" s="592"/>
      <c r="EQ2" s="592"/>
      <c r="ER2" s="592"/>
      <c r="ES2" s="592"/>
      <c r="ET2" s="592"/>
      <c r="EU2" s="592"/>
      <c r="EV2" s="592"/>
      <c r="EW2" s="592"/>
      <c r="EX2" s="592"/>
      <c r="EY2" s="592"/>
      <c r="EZ2" s="592"/>
      <c r="FA2" s="592"/>
      <c r="FB2" s="592"/>
      <c r="FC2" s="592"/>
      <c r="FD2" s="592"/>
      <c r="FE2" s="592"/>
      <c r="FF2" s="592"/>
      <c r="FG2" s="592"/>
      <c r="FH2" s="592"/>
      <c r="FI2" s="592"/>
      <c r="FJ2" s="592"/>
      <c r="FK2" s="592"/>
      <c r="FL2" s="592"/>
      <c r="FM2" s="592"/>
      <c r="FN2" s="592"/>
      <c r="FO2" s="592"/>
      <c r="FP2" s="592"/>
      <c r="FQ2" s="592"/>
      <c r="FR2" s="592"/>
      <c r="FS2" s="592"/>
      <c r="FT2" s="592"/>
      <c r="FU2" s="592"/>
      <c r="FV2" s="592"/>
      <c r="FW2" s="592"/>
      <c r="FX2" s="592"/>
      <c r="FY2" s="592"/>
      <c r="FZ2" s="592"/>
      <c r="GA2" s="592"/>
      <c r="GB2" s="592"/>
      <c r="GC2" s="592"/>
      <c r="GD2" s="592"/>
      <c r="GE2" s="592"/>
      <c r="GF2" s="594"/>
      <c r="GG2" s="353"/>
      <c r="GH2" s="354"/>
      <c r="GI2" s="354"/>
      <c r="GJ2" s="354"/>
    </row>
    <row r="3" spans="1:192" s="42" customFormat="1" x14ac:dyDescent="0.25">
      <c r="B3" s="43"/>
      <c r="C3" s="992" t="s">
        <v>1749</v>
      </c>
      <c r="D3" s="993"/>
      <c r="E3" s="993"/>
      <c r="F3" s="993"/>
      <c r="G3" s="993"/>
      <c r="H3" s="993"/>
      <c r="I3" s="993"/>
      <c r="J3" s="993"/>
      <c r="K3" s="994"/>
      <c r="L3" s="1004" t="s">
        <v>1750</v>
      </c>
      <c r="M3" s="993"/>
      <c r="N3" s="993"/>
      <c r="O3" s="993"/>
      <c r="P3" s="993"/>
      <c r="Q3" s="993"/>
      <c r="R3" s="993"/>
      <c r="S3" s="993"/>
      <c r="T3" s="993"/>
      <c r="U3" s="993"/>
      <c r="V3" s="993"/>
      <c r="W3" s="993"/>
      <c r="X3" s="993"/>
      <c r="Y3" s="993"/>
      <c r="Z3" s="993"/>
      <c r="AA3" s="993"/>
      <c r="AB3" s="993"/>
      <c r="AC3" s="993"/>
      <c r="AD3" s="993"/>
      <c r="AE3" s="993"/>
      <c r="AF3" s="993"/>
      <c r="AG3" s="993"/>
      <c r="AH3" s="993"/>
      <c r="AI3" s="993"/>
      <c r="AJ3" s="993"/>
      <c r="AK3" s="993"/>
      <c r="AL3" s="993"/>
      <c r="AM3" s="993"/>
      <c r="AN3" s="993"/>
      <c r="AO3" s="993"/>
      <c r="AP3" s="993"/>
      <c r="AQ3" s="993"/>
      <c r="AR3" s="1050"/>
      <c r="AS3" s="601"/>
      <c r="AT3" s="1031" t="s">
        <v>1748</v>
      </c>
      <c r="AU3" s="1023"/>
      <c r="AV3" s="1023"/>
      <c r="AW3" s="1023"/>
      <c r="AX3" s="1023"/>
      <c r="AY3" s="1023"/>
      <c r="AZ3" s="1023"/>
      <c r="BA3" s="1023"/>
      <c r="BB3" s="1023"/>
      <c r="BC3" s="1023"/>
      <c r="BD3" s="1023"/>
      <c r="BE3" s="1023"/>
      <c r="BF3" s="1023"/>
      <c r="BG3" s="1023"/>
      <c r="BH3" s="1023"/>
      <c r="BI3" s="1023"/>
      <c r="BJ3" s="1023"/>
      <c r="BK3" s="1023"/>
      <c r="BL3" s="1023"/>
      <c r="BM3" s="1023"/>
      <c r="BN3" s="1023"/>
      <c r="BO3" s="1023"/>
      <c r="BP3" s="1023"/>
      <c r="BQ3" s="1023"/>
      <c r="BR3" s="1023"/>
      <c r="BS3" s="1023"/>
      <c r="BT3" s="1023"/>
      <c r="BU3" s="1023"/>
      <c r="BV3" s="1023"/>
      <c r="BW3" s="1023"/>
      <c r="BX3" s="1023"/>
      <c r="BY3" s="1023"/>
      <c r="BZ3" s="1023"/>
      <c r="CA3" s="1023"/>
      <c r="CB3" s="1023"/>
      <c r="CC3" s="1023"/>
      <c r="CD3" s="1023"/>
      <c r="CE3" s="1023"/>
      <c r="CF3" s="1023"/>
      <c r="CG3" s="1023"/>
      <c r="CH3" s="1023"/>
      <c r="CI3" s="1023"/>
      <c r="CJ3" s="1023"/>
      <c r="CK3" s="1023"/>
      <c r="CL3" s="1023"/>
      <c r="CM3" s="1023"/>
      <c r="CN3" s="1023"/>
      <c r="CO3" s="1023"/>
      <c r="CP3" s="1023"/>
      <c r="CQ3" s="1023"/>
      <c r="CR3" s="1023"/>
      <c r="CS3" s="1023"/>
      <c r="CT3" s="1023"/>
      <c r="CU3" s="1023"/>
      <c r="CV3" s="1023"/>
      <c r="CW3" s="1023"/>
      <c r="CX3" s="1023"/>
      <c r="CY3" s="1023"/>
      <c r="CZ3" s="1023"/>
      <c r="DA3" s="1023"/>
      <c r="DB3" s="1023"/>
      <c r="DC3" s="1023"/>
      <c r="DD3" s="1023"/>
      <c r="DE3" s="1023"/>
      <c r="DF3" s="1023"/>
      <c r="DG3" s="1023"/>
      <c r="DH3" s="1023"/>
      <c r="DI3" s="1023"/>
      <c r="DJ3" s="1023"/>
      <c r="DK3" s="1023"/>
      <c r="DL3" s="1023"/>
      <c r="DM3" s="1023"/>
      <c r="DN3" s="1023"/>
      <c r="DO3" s="1023"/>
      <c r="DP3" s="1023"/>
      <c r="DQ3" s="1023"/>
      <c r="DR3" s="1023"/>
      <c r="DS3" s="1023"/>
      <c r="DT3" s="1023"/>
      <c r="DU3" s="1023"/>
      <c r="DV3" s="1023"/>
      <c r="DW3" s="1023"/>
      <c r="DX3" s="1023"/>
      <c r="DY3" s="1023"/>
      <c r="DZ3" s="1023"/>
      <c r="EA3" s="1023"/>
      <c r="EB3" s="1023"/>
      <c r="EC3" s="1023"/>
      <c r="ED3" s="1023"/>
      <c r="EE3" s="1023"/>
      <c r="EF3" s="1045"/>
      <c r="EG3" s="601"/>
      <c r="EH3" s="1031" t="s">
        <v>1751</v>
      </c>
      <c r="EI3" s="1023"/>
      <c r="EJ3" s="1023"/>
      <c r="EK3" s="1023"/>
      <c r="EL3" s="1023"/>
      <c r="EM3" s="1023"/>
      <c r="EN3" s="1023"/>
      <c r="EO3" s="1023"/>
      <c r="EP3" s="1023"/>
      <c r="EQ3" s="1023"/>
      <c r="ER3" s="1023"/>
      <c r="ES3" s="1023"/>
      <c r="ET3" s="1023"/>
      <c r="EU3" s="1023"/>
      <c r="EV3" s="1023"/>
      <c r="EW3" s="1023"/>
      <c r="EX3" s="1023"/>
      <c r="EY3" s="1023"/>
      <c r="EZ3" s="1023"/>
      <c r="FA3" s="1023"/>
      <c r="FB3" s="1023"/>
      <c r="FC3" s="1023"/>
      <c r="FD3" s="1023"/>
      <c r="FE3" s="1023"/>
      <c r="FF3" s="1023"/>
      <c r="FG3" s="1023"/>
      <c r="FH3" s="1023"/>
      <c r="FI3" s="1023"/>
      <c r="FJ3" s="1023"/>
      <c r="FK3" s="1023"/>
      <c r="FL3" s="1023"/>
      <c r="FM3" s="1023"/>
      <c r="FN3" s="1023"/>
      <c r="FO3" s="1023"/>
      <c r="FP3" s="1023"/>
      <c r="FQ3" s="1023"/>
      <c r="FR3" s="1023"/>
      <c r="FS3" s="1023"/>
      <c r="FT3" s="1023"/>
      <c r="FU3" s="1023"/>
      <c r="FV3" s="1023"/>
      <c r="FW3" s="1023"/>
      <c r="FX3" s="1023"/>
      <c r="FY3" s="1023"/>
      <c r="FZ3" s="1023"/>
      <c r="GA3" s="1023"/>
      <c r="GB3" s="1023"/>
      <c r="GC3" s="1023"/>
      <c r="GD3" s="1034"/>
      <c r="GE3" s="1006"/>
      <c r="GF3" s="607"/>
      <c r="GG3" s="353"/>
      <c r="GH3" s="354"/>
      <c r="GI3" s="354"/>
      <c r="GJ3" s="354"/>
    </row>
    <row r="4" spans="1:192" s="42" customFormat="1" ht="15" customHeight="1" x14ac:dyDescent="0.25">
      <c r="B4" s="43"/>
      <c r="C4" s="992"/>
      <c r="D4" s="993"/>
      <c r="E4" s="993"/>
      <c r="F4" s="993"/>
      <c r="G4" s="993"/>
      <c r="H4" s="993"/>
      <c r="I4" s="993"/>
      <c r="J4" s="993"/>
      <c r="K4" s="994"/>
      <c r="L4" s="662"/>
      <c r="M4" s="663"/>
      <c r="N4" s="663"/>
      <c r="O4" s="663"/>
      <c r="P4" s="1034"/>
      <c r="Q4" s="1034"/>
      <c r="R4" s="1034"/>
      <c r="S4" s="663"/>
      <c r="T4" s="663"/>
      <c r="U4" s="663"/>
      <c r="V4" s="663"/>
      <c r="W4" s="663"/>
      <c r="X4" s="663"/>
      <c r="Y4" s="663"/>
      <c r="Z4" s="671"/>
      <c r="AA4" s="671"/>
      <c r="AB4" s="671"/>
      <c r="AC4" s="671"/>
      <c r="AD4" s="671"/>
      <c r="AE4" s="671"/>
      <c r="AF4" s="671"/>
      <c r="AG4" s="671"/>
      <c r="AH4" s="671"/>
      <c r="AI4" s="671"/>
      <c r="AJ4" s="671"/>
      <c r="AK4" s="671"/>
      <c r="AL4" s="671"/>
      <c r="AM4" s="671"/>
      <c r="AN4" s="671"/>
      <c r="AO4" s="671"/>
      <c r="AP4" s="671"/>
      <c r="AQ4" s="671"/>
      <c r="AR4" s="673"/>
      <c r="AS4" s="602"/>
      <c r="AT4" s="1051" t="s">
        <v>1715</v>
      </c>
      <c r="AU4" s="1052"/>
      <c r="AV4" s="1052"/>
      <c r="AW4" s="1052"/>
      <c r="AX4" s="1052"/>
      <c r="AY4" s="1052"/>
      <c r="AZ4" s="1052"/>
      <c r="BA4" s="1052"/>
      <c r="BB4" s="1052"/>
      <c r="BC4" s="1052"/>
      <c r="BD4" s="1052"/>
      <c r="BE4" s="1052"/>
      <c r="BF4" s="1052"/>
      <c r="BG4" s="1052"/>
      <c r="BH4" s="1052"/>
      <c r="BI4" s="1052"/>
      <c r="BJ4" s="1052"/>
      <c r="BK4" s="1052"/>
      <c r="BL4" s="1052"/>
      <c r="BM4" s="1052"/>
      <c r="BN4" s="1052"/>
      <c r="BO4" s="1052"/>
      <c r="BP4" s="1052"/>
      <c r="BQ4" s="1052"/>
      <c r="BR4" s="1052"/>
      <c r="BS4" s="1052"/>
      <c r="BT4" s="1052"/>
      <c r="BU4" s="1052"/>
      <c r="BV4" s="1052"/>
      <c r="BW4" s="1052"/>
      <c r="BX4" s="1052"/>
      <c r="BY4" s="1052"/>
      <c r="BZ4" s="1052"/>
      <c r="CA4" s="1052"/>
      <c r="CB4" s="1052"/>
      <c r="CC4" s="1052"/>
      <c r="CD4" s="1052"/>
      <c r="CE4" s="1052"/>
      <c r="CF4" s="1052"/>
      <c r="CG4" s="1052"/>
      <c r="CH4" s="1052"/>
      <c r="CI4" s="1052"/>
      <c r="CJ4" s="1052"/>
      <c r="CK4" s="1052"/>
      <c r="CL4" s="1052"/>
      <c r="CM4" s="1052"/>
      <c r="CN4" s="1052"/>
      <c r="CO4" s="1052"/>
      <c r="CP4" s="1052"/>
      <c r="CQ4" s="1052"/>
      <c r="CR4" s="1052"/>
      <c r="CS4" s="1052"/>
      <c r="CT4" s="1057" t="s">
        <v>1716</v>
      </c>
      <c r="CU4" s="1058"/>
      <c r="CV4" s="1058"/>
      <c r="CW4" s="1058"/>
      <c r="CX4" s="1058"/>
      <c r="CY4" s="1058"/>
      <c r="CZ4" s="1058"/>
      <c r="DA4" s="1058"/>
      <c r="DB4" s="1058"/>
      <c r="DC4" s="1058"/>
      <c r="DD4" s="1058"/>
      <c r="DE4" s="1058"/>
      <c r="DF4" s="1058"/>
      <c r="DG4" s="1058"/>
      <c r="DH4" s="1058"/>
      <c r="DI4" s="1058"/>
      <c r="DJ4" s="1058"/>
      <c r="DK4" s="1058"/>
      <c r="DL4" s="1058"/>
      <c r="DM4" s="1058"/>
      <c r="DN4" s="1059"/>
      <c r="DO4" s="1054" t="s">
        <v>1727</v>
      </c>
      <c r="DP4" s="1055"/>
      <c r="DQ4" s="1055"/>
      <c r="DR4" s="1055"/>
      <c r="DS4" s="1055"/>
      <c r="DT4" s="1055"/>
      <c r="DU4" s="1055"/>
      <c r="DV4" s="1055"/>
      <c r="DW4" s="1055"/>
      <c r="DX4" s="1055"/>
      <c r="DY4" s="1055"/>
      <c r="DZ4" s="1055"/>
      <c r="EA4" s="1055"/>
      <c r="EB4" s="1055"/>
      <c r="EC4" s="1055"/>
      <c r="ED4" s="1055"/>
      <c r="EE4" s="1055"/>
      <c r="EF4" s="1056"/>
      <c r="EG4" s="601"/>
      <c r="EH4" s="1031" t="s">
        <v>1752</v>
      </c>
      <c r="EI4" s="1023"/>
      <c r="EJ4" s="1023"/>
      <c r="EK4" s="1023"/>
      <c r="EL4" s="1023"/>
      <c r="EM4" s="1023"/>
      <c r="EN4" s="1022" t="s">
        <v>1760</v>
      </c>
      <c r="EO4" s="1023"/>
      <c r="EP4" s="1023"/>
      <c r="EQ4" s="1023"/>
      <c r="ER4" s="1023"/>
      <c r="ES4" s="1023"/>
      <c r="ET4" s="1023"/>
      <c r="EU4" s="1023"/>
      <c r="EV4" s="1023"/>
      <c r="EW4" s="1023"/>
      <c r="EX4" s="1023"/>
      <c r="EY4" s="1023"/>
      <c r="EZ4" s="1023"/>
      <c r="FA4" s="1023"/>
      <c r="FB4" s="1023"/>
      <c r="FC4" s="1023"/>
      <c r="FD4" s="1023"/>
      <c r="FE4" s="1023"/>
      <c r="FF4" s="1023"/>
      <c r="FG4" s="1023"/>
      <c r="FH4" s="1023"/>
      <c r="FI4" s="1023"/>
      <c r="FJ4" s="1023"/>
      <c r="FK4" s="1023"/>
      <c r="FL4" s="1023"/>
      <c r="FM4" s="1023"/>
      <c r="FN4" s="1023"/>
      <c r="FO4" s="1023"/>
      <c r="FP4" s="1023"/>
      <c r="FQ4" s="1023"/>
      <c r="FR4" s="1023"/>
      <c r="FS4" s="1023"/>
      <c r="FT4" s="1023"/>
      <c r="FU4" s="1023"/>
      <c r="FV4" s="1022" t="s">
        <v>1727</v>
      </c>
      <c r="FW4" s="1023"/>
      <c r="FX4" s="1023"/>
      <c r="FY4" s="1023"/>
      <c r="FZ4" s="1023"/>
      <c r="GA4" s="1023"/>
      <c r="GB4" s="1023"/>
      <c r="GC4" s="1023"/>
      <c r="GD4" s="660"/>
      <c r="GE4" s="586"/>
      <c r="GF4" s="666"/>
      <c r="GG4" s="353"/>
      <c r="GH4" s="354"/>
      <c r="GI4" s="354"/>
      <c r="GJ4" s="354"/>
    </row>
    <row r="5" spans="1:192" s="42" customFormat="1" ht="30" x14ac:dyDescent="0.25">
      <c r="B5" s="43"/>
      <c r="C5" s="992" t="s">
        <v>1524</v>
      </c>
      <c r="D5" s="993"/>
      <c r="E5" s="993"/>
      <c r="F5" s="993"/>
      <c r="G5" s="993"/>
      <c r="H5" s="993"/>
      <c r="I5" s="993"/>
      <c r="J5" s="993"/>
      <c r="K5" s="994"/>
      <c r="L5" s="667"/>
      <c r="M5" s="670"/>
      <c r="N5" s="670"/>
      <c r="O5" s="670"/>
      <c r="P5" s="669"/>
      <c r="Q5" s="669"/>
      <c r="R5" s="669"/>
      <c r="S5" s="670"/>
      <c r="T5" s="670"/>
      <c r="U5" s="670"/>
      <c r="V5" s="670"/>
      <c r="W5" s="670"/>
      <c r="X5" s="670"/>
      <c r="Y5" s="670"/>
      <c r="Z5" s="672"/>
      <c r="AA5" s="672"/>
      <c r="AB5" s="672"/>
      <c r="AC5" s="672"/>
      <c r="AD5" s="672"/>
      <c r="AE5" s="672"/>
      <c r="AF5" s="672"/>
      <c r="AG5" s="672"/>
      <c r="AH5" s="672"/>
      <c r="AI5" s="672"/>
      <c r="AJ5" s="672"/>
      <c r="AK5" s="672"/>
      <c r="AL5" s="672"/>
      <c r="AM5" s="672"/>
      <c r="AN5" s="672"/>
      <c r="AO5" s="672"/>
      <c r="AP5" s="672"/>
      <c r="AQ5" s="672"/>
      <c r="AR5" s="674"/>
      <c r="AS5" s="601"/>
      <c r="AT5" s="1031" t="s">
        <v>139</v>
      </c>
      <c r="AU5" s="1023"/>
      <c r="AV5" s="1023"/>
      <c r="AW5" s="1023"/>
      <c r="AX5" s="1023"/>
      <c r="AY5" s="1023"/>
      <c r="AZ5" s="1023"/>
      <c r="BA5" s="1023"/>
      <c r="BB5" s="1023"/>
      <c r="BC5" s="1023"/>
      <c r="BD5" s="1023"/>
      <c r="BE5" s="1023"/>
      <c r="BF5" s="1023"/>
      <c r="BG5" s="1023"/>
      <c r="BH5" s="1023"/>
      <c r="BI5" s="1023"/>
      <c r="BJ5" s="1023"/>
      <c r="BK5" s="1023"/>
      <c r="BL5" s="1023"/>
      <c r="BM5" s="1023"/>
      <c r="BN5" s="1023"/>
      <c r="BO5" s="1023"/>
      <c r="BP5" s="1023"/>
      <c r="BQ5" s="1022" t="s">
        <v>1706</v>
      </c>
      <c r="BR5" s="1023"/>
      <c r="BS5" s="1023"/>
      <c r="BT5" s="1023"/>
      <c r="BU5" s="1023"/>
      <c r="BV5" s="1023"/>
      <c r="BW5" s="1023"/>
      <c r="BX5" s="1023"/>
      <c r="BY5" s="1023"/>
      <c r="BZ5" s="1023"/>
      <c r="CA5" s="1023"/>
      <c r="CB5" s="1023"/>
      <c r="CC5" s="1023"/>
      <c r="CD5" s="1023"/>
      <c r="CE5" s="1023"/>
      <c r="CF5" s="1065" t="s">
        <v>1799</v>
      </c>
      <c r="CG5" s="1066"/>
      <c r="CH5" s="1066"/>
      <c r="CI5" s="1066"/>
      <c r="CJ5" s="1066"/>
      <c r="CK5" s="1067"/>
      <c r="CL5" s="1022" t="s">
        <v>1707</v>
      </c>
      <c r="CM5" s="1023"/>
      <c r="CN5" s="1023"/>
      <c r="CO5" s="1024"/>
      <c r="CP5" s="1022" t="s">
        <v>1711</v>
      </c>
      <c r="CQ5" s="1023"/>
      <c r="CR5" s="1023"/>
      <c r="CS5" s="1024"/>
      <c r="CT5" s="1022" t="s">
        <v>1717</v>
      </c>
      <c r="CU5" s="1023"/>
      <c r="CV5" s="1023"/>
      <c r="CW5" s="1023"/>
      <c r="CX5" s="1023"/>
      <c r="CY5" s="1023"/>
      <c r="CZ5" s="1023"/>
      <c r="DA5" s="1023"/>
      <c r="DB5" s="1023"/>
      <c r="DC5" s="1023"/>
      <c r="DD5" s="1023"/>
      <c r="DE5" s="1023"/>
      <c r="DF5" s="1022" t="s">
        <v>1718</v>
      </c>
      <c r="DG5" s="1023"/>
      <c r="DH5" s="1023"/>
      <c r="DI5" s="1023"/>
      <c r="DJ5" s="1023"/>
      <c r="DK5" s="1023"/>
      <c r="DL5" s="1023"/>
      <c r="DM5" s="1023"/>
      <c r="DN5" s="1024"/>
      <c r="DO5" s="1021" t="s">
        <v>1728</v>
      </c>
      <c r="DP5" s="1021"/>
      <c r="DQ5" s="1021"/>
      <c r="DR5" s="1021" t="s">
        <v>1734</v>
      </c>
      <c r="DS5" s="1021"/>
      <c r="DT5" s="1021"/>
      <c r="DU5" s="1022" t="s">
        <v>1736</v>
      </c>
      <c r="DV5" s="1023"/>
      <c r="DW5" s="1023"/>
      <c r="DX5" s="1023"/>
      <c r="DY5" s="1023"/>
      <c r="DZ5" s="1023"/>
      <c r="EA5" s="1023"/>
      <c r="EB5" s="1022" t="s">
        <v>1745</v>
      </c>
      <c r="EC5" s="1023"/>
      <c r="ED5" s="1023"/>
      <c r="EE5" s="1023"/>
      <c r="EF5" s="1045"/>
      <c r="EG5" s="601"/>
      <c r="EH5" s="1031" t="s">
        <v>1753</v>
      </c>
      <c r="EI5" s="1023"/>
      <c r="EJ5" s="1023"/>
      <c r="EK5" s="1023"/>
      <c r="EL5" s="1023"/>
      <c r="EM5" s="684" t="s">
        <v>1758</v>
      </c>
      <c r="EN5" s="1022" t="s">
        <v>1759</v>
      </c>
      <c r="EO5" s="1023"/>
      <c r="EP5" s="1023"/>
      <c r="EQ5" s="1024"/>
      <c r="ER5" s="1022" t="s">
        <v>1763</v>
      </c>
      <c r="ES5" s="1023"/>
      <c r="ET5" s="1023"/>
      <c r="EU5" s="1024"/>
      <c r="EV5" s="1022" t="s">
        <v>1765</v>
      </c>
      <c r="EW5" s="1023"/>
      <c r="EX5" s="1023"/>
      <c r="EY5" s="1023"/>
      <c r="EZ5" s="1023"/>
      <c r="FA5" s="1023"/>
      <c r="FB5" s="1023"/>
      <c r="FC5" s="1023"/>
      <c r="FD5" s="1023"/>
      <c r="FE5" s="1022" t="s">
        <v>278</v>
      </c>
      <c r="FF5" s="1023"/>
      <c r="FG5" s="1024"/>
      <c r="FH5" s="1022" t="s">
        <v>1767</v>
      </c>
      <c r="FI5" s="1023"/>
      <c r="FJ5" s="1023"/>
      <c r="FK5" s="1023"/>
      <c r="FL5" s="1023"/>
      <c r="FM5" s="1023"/>
      <c r="FN5" s="1023"/>
      <c r="FO5" s="1023"/>
      <c r="FP5" s="1023"/>
      <c r="FQ5" s="1023"/>
      <c r="FR5" s="1023"/>
      <c r="FS5" s="1023"/>
      <c r="FT5" s="1023"/>
      <c r="FU5" s="1023"/>
      <c r="FV5" s="1021" t="s">
        <v>1773</v>
      </c>
      <c r="FW5" s="1021"/>
      <c r="FX5" s="1021"/>
      <c r="FY5" s="1021"/>
      <c r="FZ5" s="1021" t="s">
        <v>1711</v>
      </c>
      <c r="GA5" s="1021"/>
      <c r="GB5" s="1021"/>
      <c r="GC5" s="1021"/>
      <c r="GD5" s="1031" t="s">
        <v>1533</v>
      </c>
      <c r="GE5" s="1024"/>
      <c r="GF5" s="1013" t="s">
        <v>821</v>
      </c>
      <c r="GG5" s="353"/>
      <c r="GH5" s="354"/>
      <c r="GI5" s="354"/>
      <c r="GJ5" s="354"/>
    </row>
    <row r="6" spans="1:192" s="42" customFormat="1" ht="26.25" customHeight="1" x14ac:dyDescent="0.25">
      <c r="B6" s="43"/>
      <c r="C6" s="1063" t="s">
        <v>24</v>
      </c>
      <c r="D6" s="1061" t="s">
        <v>1525</v>
      </c>
      <c r="E6" s="1035" t="s">
        <v>1543</v>
      </c>
      <c r="F6" s="1036"/>
      <c r="G6" s="1036"/>
      <c r="H6" s="1037"/>
      <c r="I6" s="1048" t="s">
        <v>817</v>
      </c>
      <c r="J6" s="1048"/>
      <c r="K6" s="1048"/>
      <c r="L6" s="1048" t="s">
        <v>195</v>
      </c>
      <c r="M6" s="1048" t="s">
        <v>196</v>
      </c>
      <c r="N6" s="1048" t="s">
        <v>218</v>
      </c>
      <c r="O6" s="1048" t="s">
        <v>24</v>
      </c>
      <c r="P6" s="1021" t="s">
        <v>85</v>
      </c>
      <c r="Q6" s="1021"/>
      <c r="R6" s="1021"/>
      <c r="S6" s="668"/>
      <c r="T6" s="668"/>
      <c r="U6" s="668"/>
      <c r="V6" s="668"/>
      <c r="W6" s="1035" t="s">
        <v>274</v>
      </c>
      <c r="X6" s="1036"/>
      <c r="Y6" s="1037"/>
      <c r="Z6" s="1038" t="s">
        <v>1526</v>
      </c>
      <c r="AA6" s="1053"/>
      <c r="AB6" s="1039"/>
      <c r="AC6" s="1038" t="s">
        <v>1527</v>
      </c>
      <c r="AD6" s="1039"/>
      <c r="AE6" s="1038" t="s">
        <v>1528</v>
      </c>
      <c r="AF6" s="1053"/>
      <c r="AG6" s="1039"/>
      <c r="AH6" s="1038" t="s">
        <v>1529</v>
      </c>
      <c r="AI6" s="1039"/>
      <c r="AJ6" s="1038" t="s">
        <v>1530</v>
      </c>
      <c r="AK6" s="1039"/>
      <c r="AL6" s="1038" t="s">
        <v>1531</v>
      </c>
      <c r="AM6" s="1039"/>
      <c r="AN6" s="1038" t="s">
        <v>1532</v>
      </c>
      <c r="AO6" s="1039"/>
      <c r="AP6" s="1038" t="s">
        <v>1533</v>
      </c>
      <c r="AQ6" s="1039"/>
      <c r="AR6" s="1013" t="s">
        <v>821</v>
      </c>
      <c r="AS6" s="603"/>
      <c r="AT6" s="1032" t="s">
        <v>24</v>
      </c>
      <c r="AU6" s="1021" t="s">
        <v>90</v>
      </c>
      <c r="AV6" s="1021" t="s">
        <v>551</v>
      </c>
      <c r="AW6" s="1048" t="s">
        <v>195</v>
      </c>
      <c r="AX6" s="1021" t="s">
        <v>196</v>
      </c>
      <c r="AY6" s="1017" t="s">
        <v>218</v>
      </c>
      <c r="AZ6" s="1042" t="s">
        <v>1546</v>
      </c>
      <c r="BA6" s="1043"/>
      <c r="BB6" s="1041" t="s">
        <v>273</v>
      </c>
      <c r="BC6" s="1022" t="s">
        <v>272</v>
      </c>
      <c r="BD6" s="1023"/>
      <c r="BE6" s="1023"/>
      <c r="BF6" s="1023"/>
      <c r="BG6" s="1024"/>
      <c r="BH6" s="1049" t="s">
        <v>1554</v>
      </c>
      <c r="BI6" s="1025" t="s">
        <v>1555</v>
      </c>
      <c r="BJ6" s="1026"/>
      <c r="BK6" s="1026"/>
      <c r="BL6" s="1026"/>
      <c r="BM6" s="1044"/>
      <c r="BN6" s="1025" t="s">
        <v>274</v>
      </c>
      <c r="BO6" s="1026"/>
      <c r="BP6" s="1026"/>
      <c r="BQ6" s="1021" t="s">
        <v>88</v>
      </c>
      <c r="BR6" s="1048" t="s">
        <v>197</v>
      </c>
      <c r="BS6" s="1048" t="s">
        <v>268</v>
      </c>
      <c r="BT6" s="1004" t="s">
        <v>1578</v>
      </c>
      <c r="BU6" s="994"/>
      <c r="BV6" s="1004" t="s">
        <v>269</v>
      </c>
      <c r="BW6" s="994"/>
      <c r="BX6" s="1004" t="s">
        <v>270</v>
      </c>
      <c r="BY6" s="994"/>
      <c r="BZ6" s="1004" t="s">
        <v>1581</v>
      </c>
      <c r="CA6" s="993"/>
      <c r="CB6" s="993"/>
      <c r="CC6" s="994"/>
      <c r="CD6" s="1005" t="s">
        <v>1704</v>
      </c>
      <c r="CE6" s="1006" t="s">
        <v>1705</v>
      </c>
      <c r="CF6" s="920" t="s">
        <v>24</v>
      </c>
      <c r="CG6" s="920" t="s">
        <v>195</v>
      </c>
      <c r="CH6" s="920" t="s">
        <v>1800</v>
      </c>
      <c r="CI6" s="920" t="s">
        <v>1769</v>
      </c>
      <c r="CJ6" s="920" t="s">
        <v>88</v>
      </c>
      <c r="CK6" s="920" t="s">
        <v>1801</v>
      </c>
      <c r="CL6" s="1017" t="s">
        <v>1708</v>
      </c>
      <c r="CM6" s="1017" t="s">
        <v>1709</v>
      </c>
      <c r="CN6" s="1017" t="s">
        <v>1710</v>
      </c>
      <c r="CO6" s="1017" t="s">
        <v>197</v>
      </c>
      <c r="CP6" s="1017" t="s">
        <v>406</v>
      </c>
      <c r="CQ6" s="1017" t="s">
        <v>1712</v>
      </c>
      <c r="CR6" s="1017" t="s">
        <v>1713</v>
      </c>
      <c r="CS6" s="1017" t="s">
        <v>1714</v>
      </c>
      <c r="CT6" s="1042" t="s">
        <v>460</v>
      </c>
      <c r="CU6" s="1060"/>
      <c r="CV6" s="1043"/>
      <c r="CW6" s="1017" t="s">
        <v>727</v>
      </c>
      <c r="CX6" s="1004" t="s">
        <v>1526</v>
      </c>
      <c r="CY6" s="993"/>
      <c r="CZ6" s="993"/>
      <c r="DA6" s="994"/>
      <c r="DB6" s="1017" t="s">
        <v>1719</v>
      </c>
      <c r="DC6" s="1017" t="s">
        <v>1722</v>
      </c>
      <c r="DD6" s="1017" t="s">
        <v>1723</v>
      </c>
      <c r="DE6" s="1017" t="s">
        <v>94</v>
      </c>
      <c r="DF6" s="1004" t="s">
        <v>1578</v>
      </c>
      <c r="DG6" s="994"/>
      <c r="DH6" s="1004" t="s">
        <v>269</v>
      </c>
      <c r="DI6" s="994"/>
      <c r="DJ6" s="1004" t="s">
        <v>270</v>
      </c>
      <c r="DK6" s="994"/>
      <c r="DL6" s="1017" t="s">
        <v>1724</v>
      </c>
      <c r="DM6" s="1017" t="s">
        <v>1725</v>
      </c>
      <c r="DN6" s="1017" t="s">
        <v>1726</v>
      </c>
      <c r="DO6" s="1017" t="s">
        <v>1729</v>
      </c>
      <c r="DP6" s="1017" t="s">
        <v>1730</v>
      </c>
      <c r="DQ6" s="1017" t="s">
        <v>1732</v>
      </c>
      <c r="DR6" s="1017" t="s">
        <v>1735</v>
      </c>
      <c r="DS6" s="1017" t="s">
        <v>1731</v>
      </c>
      <c r="DT6" s="1017" t="s">
        <v>1733</v>
      </c>
      <c r="DU6" s="1017" t="s">
        <v>1737</v>
      </c>
      <c r="DV6" s="1022" t="s">
        <v>1738</v>
      </c>
      <c r="DW6" s="1023"/>
      <c r="DX6" s="1024"/>
      <c r="DY6" s="1017" t="s">
        <v>1742</v>
      </c>
      <c r="DZ6" s="1017" t="s">
        <v>1743</v>
      </c>
      <c r="EA6" s="1017" t="s">
        <v>1744</v>
      </c>
      <c r="EB6" s="1017" t="s">
        <v>1746</v>
      </c>
      <c r="EC6" s="1017" t="s">
        <v>102</v>
      </c>
      <c r="ED6" s="1017" t="s">
        <v>181</v>
      </c>
      <c r="EE6" s="1017" t="s">
        <v>1747</v>
      </c>
      <c r="EF6" s="1046" t="s">
        <v>1744</v>
      </c>
      <c r="EG6" s="603"/>
      <c r="EH6" s="1032" t="s">
        <v>1814</v>
      </c>
      <c r="EI6" s="1021" t="s">
        <v>1754</v>
      </c>
      <c r="EJ6" s="1021" t="s">
        <v>1755</v>
      </c>
      <c r="EK6" s="1021" t="s">
        <v>1756</v>
      </c>
      <c r="EL6" s="1021" t="s">
        <v>1757</v>
      </c>
      <c r="EM6" s="1068" t="s">
        <v>1813</v>
      </c>
      <c r="EN6" s="1017" t="s">
        <v>1761</v>
      </c>
      <c r="EO6" s="1017" t="s">
        <v>24</v>
      </c>
      <c r="EP6" s="1017" t="s">
        <v>1762</v>
      </c>
      <c r="EQ6" s="1017" t="s">
        <v>1713</v>
      </c>
      <c r="ER6" s="1017" t="s">
        <v>195</v>
      </c>
      <c r="ES6" s="1017" t="s">
        <v>1764</v>
      </c>
      <c r="ET6" s="1017" t="s">
        <v>90</v>
      </c>
      <c r="EU6" s="1017" t="s">
        <v>197</v>
      </c>
      <c r="EV6" s="1017" t="s">
        <v>268</v>
      </c>
      <c r="EW6" s="1017" t="s">
        <v>1725</v>
      </c>
      <c r="EX6" s="1017" t="s">
        <v>1819</v>
      </c>
      <c r="EY6" s="1004" t="s">
        <v>1578</v>
      </c>
      <c r="EZ6" s="994"/>
      <c r="FA6" s="1004" t="s">
        <v>269</v>
      </c>
      <c r="FB6" s="994"/>
      <c r="FC6" s="1004" t="s">
        <v>270</v>
      </c>
      <c r="FD6" s="994"/>
      <c r="FE6" s="1017" t="s">
        <v>278</v>
      </c>
      <c r="FF6" s="1017" t="s">
        <v>1766</v>
      </c>
      <c r="FG6" s="1017" t="s">
        <v>279</v>
      </c>
      <c r="FH6" s="1017" t="s">
        <v>195</v>
      </c>
      <c r="FI6" s="1017" t="s">
        <v>1768</v>
      </c>
      <c r="FJ6" s="1017" t="s">
        <v>1769</v>
      </c>
      <c r="FK6" s="1017" t="s">
        <v>1770</v>
      </c>
      <c r="FL6" s="1002" t="s">
        <v>1771</v>
      </c>
      <c r="FM6" s="1017" t="s">
        <v>1772</v>
      </c>
      <c r="FN6" s="1025" t="s">
        <v>274</v>
      </c>
      <c r="FO6" s="1026"/>
      <c r="FP6" s="1026"/>
      <c r="FQ6" s="1022" t="s">
        <v>272</v>
      </c>
      <c r="FR6" s="1023"/>
      <c r="FS6" s="1023"/>
      <c r="FT6" s="1023"/>
      <c r="FU6" s="1024"/>
      <c r="FV6" s="1017" t="s">
        <v>1631</v>
      </c>
      <c r="FW6" s="1017" t="s">
        <v>1774</v>
      </c>
      <c r="FX6" s="1017" t="s">
        <v>1775</v>
      </c>
      <c r="FY6" s="1017" t="s">
        <v>24</v>
      </c>
      <c r="FZ6" s="1017" t="s">
        <v>1776</v>
      </c>
      <c r="GA6" s="1017" t="s">
        <v>1777</v>
      </c>
      <c r="GB6" s="1017" t="s">
        <v>1713</v>
      </c>
      <c r="GC6" s="1017" t="s">
        <v>1778</v>
      </c>
      <c r="GD6" s="1030" t="s">
        <v>1534</v>
      </c>
      <c r="GE6" s="1040" t="s">
        <v>370</v>
      </c>
      <c r="GF6" s="1013"/>
      <c r="GG6" s="353"/>
      <c r="GH6" s="354"/>
      <c r="GI6" s="354"/>
      <c r="GJ6" s="354"/>
    </row>
    <row r="7" spans="1:192" s="42" customFormat="1" ht="78.75" customHeight="1" x14ac:dyDescent="0.25">
      <c r="B7" s="43"/>
      <c r="C7" s="1064"/>
      <c r="D7" s="1062"/>
      <c r="E7" s="640" t="s">
        <v>574</v>
      </c>
      <c r="F7" s="640" t="s">
        <v>726</v>
      </c>
      <c r="G7" s="640" t="s">
        <v>727</v>
      </c>
      <c r="H7" s="638" t="s">
        <v>529</v>
      </c>
      <c r="I7" s="664" t="s">
        <v>471</v>
      </c>
      <c r="J7" s="664" t="s">
        <v>463</v>
      </c>
      <c r="K7" s="665" t="s">
        <v>350</v>
      </c>
      <c r="L7" s="1048"/>
      <c r="M7" s="1048"/>
      <c r="N7" s="1048"/>
      <c r="O7" s="1048"/>
      <c r="P7" s="661" t="s">
        <v>574</v>
      </c>
      <c r="Q7" s="661" t="s">
        <v>726</v>
      </c>
      <c r="R7" s="661" t="s">
        <v>727</v>
      </c>
      <c r="S7" s="639" t="s">
        <v>727</v>
      </c>
      <c r="T7" s="639" t="s">
        <v>88</v>
      </c>
      <c r="U7" s="639" t="s">
        <v>197</v>
      </c>
      <c r="V7" s="639" t="s">
        <v>90</v>
      </c>
      <c r="W7" s="678" t="s">
        <v>1535</v>
      </c>
      <c r="X7" s="678" t="s">
        <v>1536</v>
      </c>
      <c r="Y7" s="659" t="s">
        <v>847</v>
      </c>
      <c r="Z7" s="678" t="s">
        <v>1537</v>
      </c>
      <c r="AA7" s="659" t="s">
        <v>1538</v>
      </c>
      <c r="AB7" s="659" t="s">
        <v>847</v>
      </c>
      <c r="AC7" s="641" t="s">
        <v>1539</v>
      </c>
      <c r="AD7" s="659" t="s">
        <v>847</v>
      </c>
      <c r="AE7" s="678" t="s">
        <v>1540</v>
      </c>
      <c r="AF7" s="678" t="s">
        <v>1542</v>
      </c>
      <c r="AG7" s="659" t="s">
        <v>847</v>
      </c>
      <c r="AH7" s="658" t="s">
        <v>1540</v>
      </c>
      <c r="AI7" s="659" t="s">
        <v>847</v>
      </c>
      <c r="AJ7" s="641" t="s">
        <v>1539</v>
      </c>
      <c r="AK7" s="659" t="s">
        <v>847</v>
      </c>
      <c r="AL7" s="678" t="s">
        <v>1541</v>
      </c>
      <c r="AM7" s="659" t="s">
        <v>847</v>
      </c>
      <c r="AN7" s="658" t="s">
        <v>1540</v>
      </c>
      <c r="AO7" s="677" t="s">
        <v>847</v>
      </c>
      <c r="AP7" s="659" t="s">
        <v>1534</v>
      </c>
      <c r="AQ7" s="659" t="s">
        <v>370</v>
      </c>
      <c r="AR7" s="1014"/>
      <c r="AS7" s="603"/>
      <c r="AT7" s="1033"/>
      <c r="AU7" s="1021"/>
      <c r="AV7" s="1021"/>
      <c r="AW7" s="1048"/>
      <c r="AX7" s="1021"/>
      <c r="AY7" s="1019"/>
      <c r="AZ7" s="640" t="s">
        <v>1547</v>
      </c>
      <c r="BA7" s="641" t="s">
        <v>1548</v>
      </c>
      <c r="BB7" s="1041"/>
      <c r="BC7" s="683" t="s">
        <v>1549</v>
      </c>
      <c r="BD7" s="683" t="s">
        <v>1550</v>
      </c>
      <c r="BE7" s="641" t="s">
        <v>1552</v>
      </c>
      <c r="BF7" s="641" t="s">
        <v>1551</v>
      </c>
      <c r="BG7" s="641" t="s">
        <v>1553</v>
      </c>
      <c r="BH7" s="1049"/>
      <c r="BI7" s="641" t="s">
        <v>1556</v>
      </c>
      <c r="BJ7" s="641" t="s">
        <v>1557</v>
      </c>
      <c r="BK7" s="641" t="s">
        <v>1558</v>
      </c>
      <c r="BL7" s="641" t="s">
        <v>1559</v>
      </c>
      <c r="BM7" s="641" t="s">
        <v>847</v>
      </c>
      <c r="BN7" s="641" t="s">
        <v>1535</v>
      </c>
      <c r="BO7" s="641" t="s">
        <v>1536</v>
      </c>
      <c r="BP7" s="641" t="s">
        <v>1561</v>
      </c>
      <c r="BQ7" s="1021"/>
      <c r="BR7" s="1048"/>
      <c r="BS7" s="1048"/>
      <c r="BT7" s="659" t="s">
        <v>1579</v>
      </c>
      <c r="BU7" s="658" t="s">
        <v>847</v>
      </c>
      <c r="BV7" s="659" t="s">
        <v>1580</v>
      </c>
      <c r="BW7" s="658" t="s">
        <v>847</v>
      </c>
      <c r="BX7" s="659" t="s">
        <v>1580</v>
      </c>
      <c r="BY7" s="658" t="s">
        <v>847</v>
      </c>
      <c r="BZ7" s="658" t="s">
        <v>1701</v>
      </c>
      <c r="CA7" s="658" t="s">
        <v>1702</v>
      </c>
      <c r="CB7" s="659" t="s">
        <v>1703</v>
      </c>
      <c r="CC7" s="658" t="s">
        <v>847</v>
      </c>
      <c r="CD7" s="1038"/>
      <c r="CE7" s="1039"/>
      <c r="CF7" s="922"/>
      <c r="CG7" s="922"/>
      <c r="CH7" s="922"/>
      <c r="CI7" s="922"/>
      <c r="CJ7" s="922"/>
      <c r="CK7" s="922"/>
      <c r="CL7" s="1019"/>
      <c r="CM7" s="1019"/>
      <c r="CN7" s="1019"/>
      <c r="CO7" s="1019"/>
      <c r="CP7" s="1019"/>
      <c r="CQ7" s="1019"/>
      <c r="CR7" s="1019"/>
      <c r="CS7" s="1019"/>
      <c r="CT7" s="659" t="s">
        <v>574</v>
      </c>
      <c r="CU7" s="658" t="s">
        <v>726</v>
      </c>
      <c r="CV7" s="658" t="s">
        <v>727</v>
      </c>
      <c r="CW7" s="1019"/>
      <c r="CX7" s="658" t="s">
        <v>1537</v>
      </c>
      <c r="CY7" s="657" t="s">
        <v>1720</v>
      </c>
      <c r="CZ7" s="659" t="s">
        <v>1721</v>
      </c>
      <c r="DA7" s="658" t="s">
        <v>847</v>
      </c>
      <c r="DB7" s="1019"/>
      <c r="DC7" s="1019"/>
      <c r="DD7" s="1019"/>
      <c r="DE7" s="1019"/>
      <c r="DF7" s="659" t="s">
        <v>1579</v>
      </c>
      <c r="DG7" s="658" t="s">
        <v>847</v>
      </c>
      <c r="DH7" s="659" t="s">
        <v>1580</v>
      </c>
      <c r="DI7" s="658" t="s">
        <v>847</v>
      </c>
      <c r="DJ7" s="659" t="s">
        <v>1580</v>
      </c>
      <c r="DK7" s="658" t="s">
        <v>847</v>
      </c>
      <c r="DL7" s="1019"/>
      <c r="DM7" s="1019"/>
      <c r="DN7" s="1019"/>
      <c r="DO7" s="1019"/>
      <c r="DP7" s="1019"/>
      <c r="DQ7" s="1019"/>
      <c r="DR7" s="1019"/>
      <c r="DS7" s="1019"/>
      <c r="DT7" s="1019"/>
      <c r="DU7" s="1019"/>
      <c r="DV7" s="659" t="s">
        <v>1739</v>
      </c>
      <c r="DW7" s="658" t="s">
        <v>1740</v>
      </c>
      <c r="DX7" s="659" t="s">
        <v>1741</v>
      </c>
      <c r="DY7" s="1019"/>
      <c r="DZ7" s="1019"/>
      <c r="EA7" s="1019"/>
      <c r="EB7" s="1019"/>
      <c r="EC7" s="1019"/>
      <c r="ED7" s="1019"/>
      <c r="EE7" s="1019"/>
      <c r="EF7" s="1047"/>
      <c r="EG7" s="603"/>
      <c r="EH7" s="1033"/>
      <c r="EI7" s="1021"/>
      <c r="EJ7" s="1021"/>
      <c r="EK7" s="1021"/>
      <c r="EL7" s="1021"/>
      <c r="EM7" s="1069"/>
      <c r="EN7" s="1019"/>
      <c r="EO7" s="1019"/>
      <c r="EP7" s="1019"/>
      <c r="EQ7" s="1019"/>
      <c r="ER7" s="1019"/>
      <c r="ES7" s="1019"/>
      <c r="ET7" s="1019"/>
      <c r="EU7" s="1019"/>
      <c r="EV7" s="1019"/>
      <c r="EW7" s="1019"/>
      <c r="EX7" s="1019"/>
      <c r="EY7" s="659" t="s">
        <v>1579</v>
      </c>
      <c r="EZ7" s="658" t="s">
        <v>847</v>
      </c>
      <c r="FA7" s="659" t="s">
        <v>1580</v>
      </c>
      <c r="FB7" s="658" t="s">
        <v>847</v>
      </c>
      <c r="FC7" s="659" t="s">
        <v>1580</v>
      </c>
      <c r="FD7" s="658" t="s">
        <v>847</v>
      </c>
      <c r="FE7" s="1019"/>
      <c r="FF7" s="1019"/>
      <c r="FG7" s="1019"/>
      <c r="FH7" s="1019"/>
      <c r="FI7" s="1019"/>
      <c r="FJ7" s="1019"/>
      <c r="FK7" s="1019"/>
      <c r="FL7" s="1003"/>
      <c r="FM7" s="1019"/>
      <c r="FN7" s="641" t="s">
        <v>1535</v>
      </c>
      <c r="FO7" s="641" t="s">
        <v>1560</v>
      </c>
      <c r="FP7" s="641" t="s">
        <v>1561</v>
      </c>
      <c r="FQ7" s="641" t="s">
        <v>1549</v>
      </c>
      <c r="FR7" s="641" t="s">
        <v>1550</v>
      </c>
      <c r="FS7" s="641" t="s">
        <v>1552</v>
      </c>
      <c r="FT7" s="641" t="s">
        <v>1551</v>
      </c>
      <c r="FU7" s="641" t="s">
        <v>1553</v>
      </c>
      <c r="FV7" s="1019"/>
      <c r="FW7" s="1019"/>
      <c r="FX7" s="1019"/>
      <c r="FY7" s="1019"/>
      <c r="FZ7" s="1019"/>
      <c r="GA7" s="1019"/>
      <c r="GB7" s="1019"/>
      <c r="GC7" s="1019"/>
      <c r="GD7" s="1030"/>
      <c r="GE7" s="1040"/>
      <c r="GF7" s="1014"/>
      <c r="GG7" s="353" t="s">
        <v>625</v>
      </c>
      <c r="GH7" s="354" t="s">
        <v>22</v>
      </c>
      <c r="GI7" s="354" t="s">
        <v>624</v>
      </c>
      <c r="GJ7" s="355" t="s">
        <v>23</v>
      </c>
    </row>
    <row r="8" spans="1:192" s="188" customFormat="1" ht="15" customHeight="1" x14ac:dyDescent="0.25">
      <c r="A8" s="70"/>
      <c r="B8" s="43"/>
      <c r="C8" s="63"/>
      <c r="D8" s="44"/>
      <c r="E8" s="44"/>
      <c r="F8" s="44"/>
      <c r="G8" s="44"/>
      <c r="H8" s="179"/>
      <c r="I8" s="191"/>
      <c r="J8" s="44"/>
      <c r="K8" s="179"/>
      <c r="L8" s="179"/>
      <c r="M8" s="179"/>
      <c r="N8" s="179"/>
      <c r="O8" s="179"/>
      <c r="P8" s="179"/>
      <c r="Q8" s="179"/>
      <c r="R8" s="191"/>
      <c r="S8" s="191"/>
      <c r="T8" s="191"/>
      <c r="U8" s="191"/>
      <c r="V8" s="191"/>
      <c r="W8" s="191"/>
      <c r="X8" s="44"/>
      <c r="Y8" s="179"/>
      <c r="Z8" s="191"/>
      <c r="AA8" s="44"/>
      <c r="AB8" s="179"/>
      <c r="AC8" s="191"/>
      <c r="AD8" s="179"/>
      <c r="AE8" s="191"/>
      <c r="AF8" s="44"/>
      <c r="AG8" s="179"/>
      <c r="AH8" s="191"/>
      <c r="AI8" s="179"/>
      <c r="AJ8" s="191"/>
      <c r="AK8" s="179"/>
      <c r="AL8" s="191"/>
      <c r="AM8" s="179"/>
      <c r="AN8" s="191"/>
      <c r="AO8" s="587"/>
      <c r="AP8" s="587"/>
      <c r="AQ8" s="179"/>
      <c r="AR8" s="395">
        <v>1</v>
      </c>
      <c r="AS8" s="471"/>
      <c r="AT8" s="63"/>
      <c r="AU8" s="179"/>
      <c r="AV8" s="191"/>
      <c r="AW8" s="44"/>
      <c r="AX8" s="179"/>
      <c r="AY8" s="179"/>
      <c r="AZ8" s="443"/>
      <c r="BA8" s="443"/>
      <c r="BB8" s="443"/>
      <c r="BC8" s="443"/>
      <c r="BD8" s="443"/>
      <c r="BE8" s="443"/>
      <c r="BF8" s="443"/>
      <c r="BG8" s="443"/>
      <c r="BH8" s="443"/>
      <c r="BI8" s="443"/>
      <c r="BJ8" s="443"/>
      <c r="BK8" s="443"/>
      <c r="BL8" s="443"/>
      <c r="BM8" s="443"/>
      <c r="BN8" s="443"/>
      <c r="BO8" s="443"/>
      <c r="BP8" s="443"/>
      <c r="BQ8" s="179"/>
      <c r="BR8" s="191"/>
      <c r="BS8" s="44"/>
      <c r="BT8" s="179"/>
      <c r="BU8" s="191"/>
      <c r="BV8" s="179"/>
      <c r="BW8" s="191"/>
      <c r="BX8" s="191"/>
      <c r="BY8" s="191"/>
      <c r="BZ8" s="191"/>
      <c r="CA8" s="191"/>
      <c r="CB8" s="179"/>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191"/>
      <c r="DN8" s="179"/>
      <c r="DO8" s="179"/>
      <c r="DP8" s="179"/>
      <c r="DQ8" s="179"/>
      <c r="DR8" s="179"/>
      <c r="DS8" s="179"/>
      <c r="DT8" s="179"/>
      <c r="DU8" s="179"/>
      <c r="DV8" s="179"/>
      <c r="DW8" s="179"/>
      <c r="DX8" s="179"/>
      <c r="DY8" s="179"/>
      <c r="DZ8" s="179"/>
      <c r="EA8" s="179"/>
      <c r="EB8" s="179"/>
      <c r="EC8" s="179"/>
      <c r="ED8" s="179"/>
      <c r="EE8" s="179"/>
      <c r="EF8" s="395"/>
      <c r="EG8" s="471"/>
      <c r="EH8" s="63"/>
      <c r="EI8" s="179"/>
      <c r="EJ8" s="191"/>
      <c r="EK8" s="44"/>
      <c r="EL8" s="179"/>
      <c r="EM8" s="179"/>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191"/>
      <c r="FM8" s="191"/>
      <c r="FN8" s="191"/>
      <c r="FO8" s="191"/>
      <c r="FP8" s="191"/>
      <c r="FQ8" s="191"/>
      <c r="FR8" s="191"/>
      <c r="FS8" s="191"/>
      <c r="FT8" s="191"/>
      <c r="FU8" s="191"/>
      <c r="FV8" s="179"/>
      <c r="FW8" s="179"/>
      <c r="FX8" s="179"/>
      <c r="FY8" s="179"/>
      <c r="FZ8" s="179"/>
      <c r="GA8" s="179"/>
      <c r="GB8" s="179"/>
      <c r="GC8" s="179"/>
      <c r="GD8" s="675"/>
      <c r="GE8" s="179"/>
      <c r="GF8" s="395">
        <v>1</v>
      </c>
      <c r="GG8" s="356" t="s">
        <v>1828</v>
      </c>
      <c r="GH8" s="357"/>
      <c r="GI8" s="357"/>
      <c r="GJ8" s="357"/>
    </row>
    <row r="9" spans="1:192" s="188" customFormat="1" ht="15" customHeight="1" x14ac:dyDescent="0.25">
      <c r="A9" s="70"/>
      <c r="B9" s="43"/>
      <c r="C9" s="63"/>
      <c r="D9" s="44"/>
      <c r="E9" s="44"/>
      <c r="F9" s="44"/>
      <c r="G9" s="44"/>
      <c r="H9" s="179"/>
      <c r="I9" s="191">
        <v>1</v>
      </c>
      <c r="J9" s="44"/>
      <c r="K9" s="179"/>
      <c r="L9" s="158" t="s">
        <v>1781</v>
      </c>
      <c r="M9" s="179"/>
      <c r="N9" s="179"/>
      <c r="O9" s="589" t="s">
        <v>1780</v>
      </c>
      <c r="P9" s="443">
        <v>1</v>
      </c>
      <c r="Q9" s="443"/>
      <c r="R9" s="443"/>
      <c r="S9" s="191"/>
      <c r="T9" s="191"/>
      <c r="U9" s="191"/>
      <c r="V9" s="191"/>
      <c r="W9" s="443"/>
      <c r="X9" s="443"/>
      <c r="Y9" s="443">
        <v>1</v>
      </c>
      <c r="Z9" s="443"/>
      <c r="AA9" s="443"/>
      <c r="AB9" s="443">
        <v>1</v>
      </c>
      <c r="AC9" s="443"/>
      <c r="AD9" s="443">
        <v>1</v>
      </c>
      <c r="AE9" s="443"/>
      <c r="AF9" s="443"/>
      <c r="AG9" s="443">
        <v>1</v>
      </c>
      <c r="AH9" s="443"/>
      <c r="AI9" s="443">
        <v>1</v>
      </c>
      <c r="AJ9" s="443"/>
      <c r="AK9" s="443">
        <v>1</v>
      </c>
      <c r="AL9" s="443"/>
      <c r="AM9" s="443">
        <v>1</v>
      </c>
      <c r="AN9" s="443"/>
      <c r="AO9" s="443">
        <v>1</v>
      </c>
      <c r="AP9" s="443">
        <v>1</v>
      </c>
      <c r="AQ9" s="443"/>
      <c r="AR9" s="395"/>
      <c r="AS9" s="471"/>
      <c r="AT9" s="63"/>
      <c r="AU9" s="443"/>
      <c r="AV9" s="191"/>
      <c r="AW9" s="44"/>
      <c r="AX9" s="443"/>
      <c r="AY9" s="443"/>
      <c r="AZ9" s="443"/>
      <c r="BA9" s="443"/>
      <c r="BB9" s="443"/>
      <c r="BC9" s="443"/>
      <c r="BD9" s="443"/>
      <c r="BE9" s="443"/>
      <c r="BF9" s="443"/>
      <c r="BG9" s="443"/>
      <c r="BH9" s="443"/>
      <c r="BI9" s="443"/>
      <c r="BJ9" s="443"/>
      <c r="BK9" s="443"/>
      <c r="BL9" s="443"/>
      <c r="BM9" s="443"/>
      <c r="BN9" s="443"/>
      <c r="BO9" s="443"/>
      <c r="BP9" s="443"/>
      <c r="BQ9" s="443"/>
      <c r="BR9" s="191"/>
      <c r="BS9" s="44"/>
      <c r="BT9" s="443"/>
      <c r="BU9" s="191"/>
      <c r="BV9" s="443"/>
      <c r="BW9" s="191"/>
      <c r="BX9" s="191"/>
      <c r="BY9" s="191"/>
      <c r="BZ9" s="191"/>
      <c r="CA9" s="191"/>
      <c r="CB9" s="443"/>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191"/>
      <c r="DN9" s="443"/>
      <c r="DO9" s="443"/>
      <c r="DP9" s="443"/>
      <c r="DQ9" s="443"/>
      <c r="DR9" s="443"/>
      <c r="DS9" s="443"/>
      <c r="DT9" s="443"/>
      <c r="DU9" s="443"/>
      <c r="DV9" s="443"/>
      <c r="DW9" s="443"/>
      <c r="DX9" s="443"/>
      <c r="DY9" s="443"/>
      <c r="DZ9" s="443"/>
      <c r="EA9" s="443"/>
      <c r="EB9" s="443"/>
      <c r="EC9" s="443"/>
      <c r="ED9" s="443"/>
      <c r="EE9" s="443"/>
      <c r="EF9" s="395"/>
      <c r="EG9" s="471"/>
      <c r="EH9" s="63"/>
      <c r="EI9" s="443"/>
      <c r="EJ9" s="191"/>
      <c r="EK9" s="44"/>
      <c r="EL9" s="443"/>
      <c r="EM9" s="443"/>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191"/>
      <c r="FM9" s="191"/>
      <c r="FN9" s="191"/>
      <c r="FO9" s="191"/>
      <c r="FP9" s="191"/>
      <c r="FQ9" s="191"/>
      <c r="FR9" s="191"/>
      <c r="FS9" s="191"/>
      <c r="FT9" s="191"/>
      <c r="FU9" s="191"/>
      <c r="FV9" s="443"/>
      <c r="FW9" s="443"/>
      <c r="FX9" s="443"/>
      <c r="FY9" s="443"/>
      <c r="FZ9" s="443"/>
      <c r="GA9" s="443"/>
      <c r="GB9" s="443"/>
      <c r="GC9" s="443"/>
      <c r="GD9" s="676">
        <v>1</v>
      </c>
      <c r="GE9" s="179"/>
      <c r="GF9" s="395"/>
      <c r="GG9" s="356" t="s">
        <v>1829</v>
      </c>
      <c r="GH9" s="357"/>
      <c r="GI9" s="357"/>
      <c r="GJ9" s="357"/>
    </row>
    <row r="10" spans="1:192" s="188" customFormat="1" ht="15" customHeight="1" x14ac:dyDescent="0.25">
      <c r="A10" s="70"/>
      <c r="B10" s="43"/>
      <c r="C10" s="63"/>
      <c r="D10" s="44"/>
      <c r="E10" s="44"/>
      <c r="F10" s="44"/>
      <c r="G10" s="44"/>
      <c r="H10" s="179"/>
      <c r="I10" s="191">
        <v>1</v>
      </c>
      <c r="J10" s="44"/>
      <c r="K10" s="179"/>
      <c r="L10" s="158" t="s">
        <v>1784</v>
      </c>
      <c r="M10" s="158" t="s">
        <v>1782</v>
      </c>
      <c r="N10" s="158" t="s">
        <v>1783</v>
      </c>
      <c r="O10" s="589" t="s">
        <v>1780</v>
      </c>
      <c r="P10" s="443">
        <v>1</v>
      </c>
      <c r="Q10" s="443"/>
      <c r="R10" s="443"/>
      <c r="S10" s="191" t="s">
        <v>438</v>
      </c>
      <c r="T10" s="191">
        <v>223963369</v>
      </c>
      <c r="U10" s="191"/>
      <c r="V10" s="679" t="s">
        <v>1779</v>
      </c>
      <c r="W10" s="443"/>
      <c r="X10" s="443">
        <v>1</v>
      </c>
      <c r="Y10" s="443"/>
      <c r="Z10" s="443"/>
      <c r="AA10" s="443">
        <v>1</v>
      </c>
      <c r="AB10" s="443"/>
      <c r="AC10" s="443">
        <v>1</v>
      </c>
      <c r="AD10" s="443"/>
      <c r="AE10" s="443">
        <v>1</v>
      </c>
      <c r="AF10" s="443"/>
      <c r="AG10" s="443"/>
      <c r="AH10" s="443">
        <v>1</v>
      </c>
      <c r="AI10" s="443"/>
      <c r="AJ10" s="443"/>
      <c r="AK10" s="443">
        <v>1</v>
      </c>
      <c r="AL10" s="443"/>
      <c r="AM10" s="443">
        <v>1</v>
      </c>
      <c r="AN10" s="443"/>
      <c r="AO10" s="443">
        <v>1</v>
      </c>
      <c r="AP10" s="443">
        <v>1</v>
      </c>
      <c r="AQ10" s="443"/>
      <c r="AR10" s="395"/>
      <c r="AS10" s="471"/>
      <c r="AT10" s="63"/>
      <c r="AU10" s="443"/>
      <c r="AV10" s="191"/>
      <c r="AW10" s="44"/>
      <c r="AX10" s="443"/>
      <c r="AY10" s="443"/>
      <c r="AZ10" s="443"/>
      <c r="BA10" s="443"/>
      <c r="BB10" s="443"/>
      <c r="BC10" s="443"/>
      <c r="BD10" s="443"/>
      <c r="BE10" s="443"/>
      <c r="BF10" s="443"/>
      <c r="BG10" s="443"/>
      <c r="BH10" s="443"/>
      <c r="BI10" s="443"/>
      <c r="BJ10" s="443"/>
      <c r="BK10" s="443"/>
      <c r="BL10" s="443"/>
      <c r="BM10" s="443"/>
      <c r="BN10" s="443"/>
      <c r="BO10" s="443"/>
      <c r="BP10" s="443"/>
      <c r="BQ10" s="443"/>
      <c r="BR10" s="191"/>
      <c r="BS10" s="44"/>
      <c r="BT10" s="443"/>
      <c r="BU10" s="191"/>
      <c r="BV10" s="443"/>
      <c r="BW10" s="191"/>
      <c r="BX10" s="191"/>
      <c r="BY10" s="191"/>
      <c r="BZ10" s="191"/>
      <c r="CA10" s="191"/>
      <c r="CB10" s="443"/>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191"/>
      <c r="DN10" s="443"/>
      <c r="DO10" s="443"/>
      <c r="DP10" s="443"/>
      <c r="DQ10" s="443"/>
      <c r="DR10" s="443"/>
      <c r="DS10" s="443"/>
      <c r="DT10" s="443"/>
      <c r="DU10" s="443"/>
      <c r="DV10" s="443"/>
      <c r="DW10" s="443"/>
      <c r="DX10" s="443"/>
      <c r="DY10" s="443"/>
      <c r="DZ10" s="443"/>
      <c r="EA10" s="443"/>
      <c r="EB10" s="443"/>
      <c r="EC10" s="443"/>
      <c r="ED10" s="443"/>
      <c r="EE10" s="443"/>
      <c r="EF10" s="395"/>
      <c r="EG10" s="471"/>
      <c r="EH10" s="63"/>
      <c r="EI10" s="443"/>
      <c r="EJ10" s="191"/>
      <c r="EK10" s="44"/>
      <c r="EL10" s="443"/>
      <c r="EM10" s="443"/>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191"/>
      <c r="FM10" s="191"/>
      <c r="FN10" s="191"/>
      <c r="FO10" s="191"/>
      <c r="FP10" s="191"/>
      <c r="FQ10" s="191"/>
      <c r="FR10" s="191"/>
      <c r="FS10" s="191"/>
      <c r="FT10" s="191"/>
      <c r="FU10" s="191"/>
      <c r="FV10" s="443"/>
      <c r="FW10" s="443"/>
      <c r="FX10" s="443"/>
      <c r="FY10" s="443"/>
      <c r="FZ10" s="443"/>
      <c r="GA10" s="443"/>
      <c r="GB10" s="443"/>
      <c r="GC10" s="443"/>
      <c r="GD10" s="676">
        <v>1</v>
      </c>
      <c r="GE10" s="179"/>
      <c r="GF10" s="395"/>
      <c r="GG10" s="356" t="s">
        <v>1832</v>
      </c>
      <c r="GH10" s="357"/>
      <c r="GI10" s="357"/>
      <c r="GJ10" s="357"/>
    </row>
    <row r="11" spans="1:192" s="188" customFormat="1" ht="15" customHeight="1" x14ac:dyDescent="0.25">
      <c r="A11" s="70"/>
      <c r="B11" s="43"/>
      <c r="C11" s="63"/>
      <c r="D11" s="44"/>
      <c r="E11" s="44"/>
      <c r="F11" s="44"/>
      <c r="G11" s="44"/>
      <c r="H11" s="179"/>
      <c r="I11" s="191">
        <v>1</v>
      </c>
      <c r="J11" s="44"/>
      <c r="K11" s="179"/>
      <c r="L11" s="158" t="s">
        <v>1544</v>
      </c>
      <c r="M11" s="158"/>
      <c r="N11" s="179"/>
      <c r="O11" s="588" t="s">
        <v>1545</v>
      </c>
      <c r="P11" s="443"/>
      <c r="Q11" s="443">
        <v>1</v>
      </c>
      <c r="R11" s="443"/>
      <c r="S11" s="191"/>
      <c r="T11" s="191"/>
      <c r="U11" s="191"/>
      <c r="V11" s="191"/>
      <c r="W11" s="443"/>
      <c r="X11" s="443"/>
      <c r="Y11" s="443">
        <v>1</v>
      </c>
      <c r="Z11" s="443">
        <v>1</v>
      </c>
      <c r="AA11" s="443"/>
      <c r="AB11" s="443">
        <v>1</v>
      </c>
      <c r="AC11" s="443"/>
      <c r="AD11" s="443">
        <v>1</v>
      </c>
      <c r="AE11" s="443"/>
      <c r="AF11" s="443"/>
      <c r="AG11" s="443">
        <v>1</v>
      </c>
      <c r="AH11" s="443"/>
      <c r="AI11" s="443">
        <v>1</v>
      </c>
      <c r="AJ11" s="443"/>
      <c r="AK11" s="443">
        <v>1</v>
      </c>
      <c r="AL11" s="443"/>
      <c r="AM11" s="443">
        <v>1</v>
      </c>
      <c r="AN11" s="443"/>
      <c r="AO11" s="443">
        <v>1</v>
      </c>
      <c r="AP11" s="443">
        <v>1</v>
      </c>
      <c r="AQ11" s="443"/>
      <c r="AR11" s="395"/>
      <c r="AS11" s="471"/>
      <c r="AT11" s="63"/>
      <c r="AU11" s="179"/>
      <c r="AV11" s="191"/>
      <c r="AW11" s="44"/>
      <c r="AX11" s="179"/>
      <c r="AY11" s="179"/>
      <c r="AZ11" s="443"/>
      <c r="BA11" s="443"/>
      <c r="BB11" s="443"/>
      <c r="BC11" s="443"/>
      <c r="BD11" s="443"/>
      <c r="BE11" s="443"/>
      <c r="BF11" s="443"/>
      <c r="BG11" s="443"/>
      <c r="BH11" s="443"/>
      <c r="BI11" s="443"/>
      <c r="BJ11" s="443"/>
      <c r="BK11" s="443"/>
      <c r="BL11" s="443"/>
      <c r="BM11" s="443"/>
      <c r="BN11" s="443"/>
      <c r="BO11" s="443"/>
      <c r="BP11" s="443"/>
      <c r="BQ11" s="179"/>
      <c r="BR11" s="191"/>
      <c r="BS11" s="44"/>
      <c r="BT11" s="443"/>
      <c r="BU11" s="443"/>
      <c r="BV11" s="443"/>
      <c r="BW11" s="443"/>
      <c r="BX11" s="443"/>
      <c r="BY11" s="443"/>
      <c r="BZ11" s="443"/>
      <c r="CA11" s="443"/>
      <c r="CB11" s="443"/>
      <c r="CC11" s="443"/>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191"/>
      <c r="DN11" s="443"/>
      <c r="DO11" s="443"/>
      <c r="DP11" s="443"/>
      <c r="DQ11" s="443"/>
      <c r="DR11" s="443"/>
      <c r="DS11" s="443"/>
      <c r="DT11" s="443"/>
      <c r="DU11" s="443"/>
      <c r="DV11" s="443"/>
      <c r="DW11" s="443"/>
      <c r="DX11" s="443"/>
      <c r="DY11" s="443"/>
      <c r="DZ11" s="443"/>
      <c r="EA11" s="443"/>
      <c r="EB11" s="443"/>
      <c r="EC11" s="443"/>
      <c r="ED11" s="443"/>
      <c r="EE11" s="443"/>
      <c r="EF11" s="395"/>
      <c r="EG11" s="471"/>
      <c r="EH11" s="63"/>
      <c r="EI11" s="179"/>
      <c r="EJ11" s="191"/>
      <c r="EK11" s="44"/>
      <c r="EL11" s="179"/>
      <c r="EM11" s="179"/>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191"/>
      <c r="FM11" s="191"/>
      <c r="FN11" s="191"/>
      <c r="FO11" s="191"/>
      <c r="FP11" s="191"/>
      <c r="FQ11" s="191"/>
      <c r="FR11" s="191"/>
      <c r="FS11" s="191"/>
      <c r="FT11" s="191"/>
      <c r="FU11" s="191"/>
      <c r="FV11" s="443"/>
      <c r="FW11" s="443"/>
      <c r="FX11" s="443"/>
      <c r="FY11" s="443"/>
      <c r="FZ11" s="443"/>
      <c r="GA11" s="443"/>
      <c r="GB11" s="443"/>
      <c r="GC11" s="443"/>
      <c r="GD11" s="676">
        <v>1</v>
      </c>
      <c r="GE11" s="179"/>
      <c r="GF11" s="395"/>
      <c r="GG11" s="356" t="s">
        <v>1830</v>
      </c>
      <c r="GH11" s="357"/>
      <c r="GI11" s="357"/>
      <c r="GJ11" s="357"/>
    </row>
    <row r="12" spans="1:192" s="188" customFormat="1" ht="15" customHeight="1" x14ac:dyDescent="0.25">
      <c r="A12" s="70"/>
      <c r="B12" s="43"/>
      <c r="C12" s="63"/>
      <c r="D12" s="44"/>
      <c r="E12" s="44"/>
      <c r="F12" s="44"/>
      <c r="G12" s="44"/>
      <c r="H12" s="179"/>
      <c r="I12" s="191">
        <v>1</v>
      </c>
      <c r="J12" s="44"/>
      <c r="K12" s="179"/>
      <c r="L12" s="158" t="s">
        <v>1544</v>
      </c>
      <c r="M12" s="158" t="s">
        <v>1785</v>
      </c>
      <c r="N12" s="158" t="s">
        <v>1786</v>
      </c>
      <c r="O12" s="589" t="s">
        <v>1545</v>
      </c>
      <c r="P12" s="443"/>
      <c r="Q12" s="443">
        <v>1</v>
      </c>
      <c r="R12" s="443"/>
      <c r="S12" s="191" t="s">
        <v>1787</v>
      </c>
      <c r="T12" s="191">
        <v>225252541</v>
      </c>
      <c r="U12" s="191">
        <v>965885256</v>
      </c>
      <c r="V12" s="679" t="s">
        <v>1788</v>
      </c>
      <c r="W12" s="443"/>
      <c r="X12" s="443">
        <v>1</v>
      </c>
      <c r="Y12" s="443"/>
      <c r="Z12" s="443"/>
      <c r="AA12" s="443">
        <v>1</v>
      </c>
      <c r="AB12" s="443"/>
      <c r="AC12" s="443">
        <v>1</v>
      </c>
      <c r="AD12" s="443"/>
      <c r="AE12" s="443">
        <v>1</v>
      </c>
      <c r="AF12" s="443"/>
      <c r="AG12" s="443"/>
      <c r="AH12" s="443">
        <v>1</v>
      </c>
      <c r="AI12" s="443"/>
      <c r="AJ12" s="443">
        <v>1</v>
      </c>
      <c r="AK12" s="443"/>
      <c r="AL12" s="443">
        <v>1</v>
      </c>
      <c r="AM12" s="443"/>
      <c r="AN12" s="443">
        <v>1</v>
      </c>
      <c r="AO12" s="443"/>
      <c r="AP12" s="443">
        <v>1</v>
      </c>
      <c r="AQ12" s="443"/>
      <c r="AR12" s="395"/>
      <c r="AS12" s="471"/>
      <c r="AT12" s="63"/>
      <c r="AU12" s="179"/>
      <c r="AV12" s="191"/>
      <c r="AW12" s="44"/>
      <c r="AX12" s="179"/>
      <c r="AY12" s="179"/>
      <c r="AZ12" s="443"/>
      <c r="BA12" s="443"/>
      <c r="BB12" s="443"/>
      <c r="BC12" s="443"/>
      <c r="BD12" s="443"/>
      <c r="BE12" s="443"/>
      <c r="BF12" s="443"/>
      <c r="BG12" s="443"/>
      <c r="BH12" s="443"/>
      <c r="BI12" s="443"/>
      <c r="BJ12" s="443"/>
      <c r="BK12" s="443"/>
      <c r="BL12" s="443"/>
      <c r="BM12" s="443"/>
      <c r="BN12" s="443"/>
      <c r="BO12" s="443"/>
      <c r="BP12" s="443"/>
      <c r="BQ12" s="179"/>
      <c r="BR12" s="191"/>
      <c r="BS12" s="44"/>
      <c r="BT12" s="443"/>
      <c r="BU12" s="443"/>
      <c r="BV12" s="443"/>
      <c r="BW12" s="443"/>
      <c r="BX12" s="443"/>
      <c r="BY12" s="443"/>
      <c r="BZ12" s="443"/>
      <c r="CA12" s="443"/>
      <c r="CB12" s="443"/>
      <c r="CC12" s="443"/>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191"/>
      <c r="DN12" s="179"/>
      <c r="DO12" s="179"/>
      <c r="DP12" s="179"/>
      <c r="DQ12" s="179"/>
      <c r="DR12" s="179"/>
      <c r="DS12" s="179"/>
      <c r="DT12" s="179"/>
      <c r="DU12" s="179"/>
      <c r="DV12" s="179"/>
      <c r="DW12" s="179"/>
      <c r="DX12" s="179"/>
      <c r="DY12" s="179"/>
      <c r="DZ12" s="179"/>
      <c r="EA12" s="179"/>
      <c r="EB12" s="179"/>
      <c r="EC12" s="179"/>
      <c r="ED12" s="179"/>
      <c r="EE12" s="179"/>
      <c r="EF12" s="395"/>
      <c r="EG12" s="471"/>
      <c r="EH12" s="63"/>
      <c r="EI12" s="179"/>
      <c r="EJ12" s="191"/>
      <c r="EK12" s="44"/>
      <c r="EL12" s="179"/>
      <c r="EM12" s="179"/>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191"/>
      <c r="FM12" s="191"/>
      <c r="FN12" s="191"/>
      <c r="FO12" s="191"/>
      <c r="FP12" s="191"/>
      <c r="FQ12" s="191"/>
      <c r="FR12" s="191"/>
      <c r="FS12" s="191"/>
      <c r="FT12" s="191"/>
      <c r="FU12" s="191"/>
      <c r="FV12" s="179"/>
      <c r="FW12" s="179"/>
      <c r="FX12" s="179"/>
      <c r="FY12" s="179"/>
      <c r="FZ12" s="179"/>
      <c r="GA12" s="179"/>
      <c r="GB12" s="179"/>
      <c r="GC12" s="179"/>
      <c r="GD12" s="676">
        <v>1</v>
      </c>
      <c r="GE12" s="179"/>
      <c r="GF12" s="395"/>
      <c r="GG12" s="356" t="s">
        <v>1833</v>
      </c>
      <c r="GH12" s="357"/>
      <c r="GI12" s="357"/>
      <c r="GJ12" s="357"/>
    </row>
    <row r="13" spans="1:192" s="188" customFormat="1" ht="15" customHeight="1" x14ac:dyDescent="0.25">
      <c r="A13" s="70"/>
      <c r="B13" s="43"/>
      <c r="C13" s="63"/>
      <c r="D13" s="44"/>
      <c r="E13" s="44"/>
      <c r="F13" s="44"/>
      <c r="G13" s="44"/>
      <c r="H13" s="179"/>
      <c r="I13" s="191">
        <v>1</v>
      </c>
      <c r="J13" s="44"/>
      <c r="K13" s="179"/>
      <c r="L13" s="158" t="s">
        <v>1789</v>
      </c>
      <c r="M13" s="158"/>
      <c r="N13" s="158"/>
      <c r="O13" s="589" t="s">
        <v>1790</v>
      </c>
      <c r="P13" s="443"/>
      <c r="Q13" s="443"/>
      <c r="R13" s="443">
        <v>1</v>
      </c>
      <c r="S13" s="191"/>
      <c r="T13" s="191"/>
      <c r="U13" s="191"/>
      <c r="V13" s="679"/>
      <c r="W13" s="443"/>
      <c r="X13" s="443"/>
      <c r="Y13" s="443"/>
      <c r="Z13" s="443"/>
      <c r="AA13" s="443"/>
      <c r="AB13" s="443"/>
      <c r="AC13" s="443"/>
      <c r="AD13" s="443"/>
      <c r="AE13" s="443"/>
      <c r="AF13" s="443"/>
      <c r="AG13" s="443"/>
      <c r="AH13" s="443"/>
      <c r="AI13" s="443"/>
      <c r="AJ13" s="443"/>
      <c r="AK13" s="443"/>
      <c r="AL13" s="443"/>
      <c r="AM13" s="443"/>
      <c r="AN13" s="443"/>
      <c r="AO13" s="443"/>
      <c r="AP13" s="443"/>
      <c r="AQ13" s="443"/>
      <c r="AR13" s="395"/>
      <c r="AS13" s="471"/>
      <c r="AT13" s="63"/>
      <c r="AU13" s="179"/>
      <c r="AV13" s="191"/>
      <c r="AW13" s="44"/>
      <c r="AX13" s="179"/>
      <c r="AY13" s="179"/>
      <c r="AZ13" s="443"/>
      <c r="BA13" s="443"/>
      <c r="BB13" s="443"/>
      <c r="BC13" s="443"/>
      <c r="BD13" s="443"/>
      <c r="BE13" s="443"/>
      <c r="BF13" s="443"/>
      <c r="BG13" s="443"/>
      <c r="BH13" s="443"/>
      <c r="BI13" s="443"/>
      <c r="BJ13" s="443"/>
      <c r="BK13" s="443"/>
      <c r="BL13" s="443"/>
      <c r="BM13" s="443"/>
      <c r="BN13" s="443"/>
      <c r="BO13" s="443"/>
      <c r="BP13" s="443"/>
      <c r="BQ13" s="179"/>
      <c r="BR13" s="191"/>
      <c r="BS13" s="44"/>
      <c r="BT13" s="443"/>
      <c r="BU13" s="443"/>
      <c r="BV13" s="443"/>
      <c r="BW13" s="443"/>
      <c r="BX13" s="443"/>
      <c r="BY13" s="443"/>
      <c r="BZ13" s="443"/>
      <c r="CA13" s="443"/>
      <c r="CB13" s="443"/>
      <c r="CC13" s="443"/>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191"/>
      <c r="DN13" s="179"/>
      <c r="DO13" s="179"/>
      <c r="DP13" s="179"/>
      <c r="DQ13" s="179"/>
      <c r="DR13" s="179"/>
      <c r="DS13" s="179"/>
      <c r="DT13" s="179"/>
      <c r="DU13" s="179"/>
      <c r="DV13" s="179"/>
      <c r="DW13" s="179"/>
      <c r="DX13" s="179"/>
      <c r="DY13" s="179"/>
      <c r="DZ13" s="179"/>
      <c r="EA13" s="179"/>
      <c r="EB13" s="179"/>
      <c r="EC13" s="179"/>
      <c r="ED13" s="179"/>
      <c r="EE13" s="179"/>
      <c r="EF13" s="395"/>
      <c r="EG13" s="471"/>
      <c r="EH13" s="63"/>
      <c r="EI13" s="179"/>
      <c r="EJ13" s="191"/>
      <c r="EK13" s="44"/>
      <c r="EL13" s="179"/>
      <c r="EM13" s="179"/>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191"/>
      <c r="FM13" s="191"/>
      <c r="FN13" s="191"/>
      <c r="FO13" s="191"/>
      <c r="FP13" s="191"/>
      <c r="FQ13" s="191"/>
      <c r="FR13" s="191"/>
      <c r="FS13" s="191"/>
      <c r="FT13" s="191"/>
      <c r="FU13" s="191"/>
      <c r="FV13" s="179"/>
      <c r="FW13" s="179"/>
      <c r="FX13" s="179"/>
      <c r="FY13" s="179"/>
      <c r="FZ13" s="179"/>
      <c r="GA13" s="179"/>
      <c r="GB13" s="179"/>
      <c r="GC13" s="179"/>
      <c r="GD13" s="681">
        <v>1</v>
      </c>
      <c r="GE13" s="179"/>
      <c r="GF13" s="395"/>
      <c r="GG13" s="356" t="s">
        <v>1831</v>
      </c>
      <c r="GH13" s="357"/>
      <c r="GI13" s="357"/>
      <c r="GJ13" s="357"/>
    </row>
    <row r="14" spans="1:192" s="188" customFormat="1" ht="15" customHeight="1" x14ac:dyDescent="0.25">
      <c r="A14" s="70"/>
      <c r="B14" s="43"/>
      <c r="C14" s="63" t="s">
        <v>1780</v>
      </c>
      <c r="D14" s="44"/>
      <c r="E14" s="44"/>
      <c r="F14" s="44"/>
      <c r="G14" s="44"/>
      <c r="H14" s="179"/>
      <c r="I14" s="191"/>
      <c r="J14" s="44">
        <v>1</v>
      </c>
      <c r="K14" s="179"/>
      <c r="L14" s="158"/>
      <c r="M14" s="158"/>
      <c r="N14" s="158"/>
      <c r="O14" s="589"/>
      <c r="P14" s="443"/>
      <c r="Q14" s="443"/>
      <c r="R14" s="443"/>
      <c r="S14" s="191"/>
      <c r="T14" s="191"/>
      <c r="U14" s="191"/>
      <c r="V14" s="679"/>
      <c r="W14" s="443"/>
      <c r="X14" s="443"/>
      <c r="Y14" s="443"/>
      <c r="Z14" s="443"/>
      <c r="AA14" s="443"/>
      <c r="AB14" s="443"/>
      <c r="AC14" s="443"/>
      <c r="AD14" s="443"/>
      <c r="AE14" s="443"/>
      <c r="AF14" s="443"/>
      <c r="AG14" s="443"/>
      <c r="AH14" s="443"/>
      <c r="AI14" s="443"/>
      <c r="AJ14" s="443"/>
      <c r="AK14" s="443"/>
      <c r="AL14" s="443"/>
      <c r="AM14" s="443"/>
      <c r="AN14" s="443"/>
      <c r="AO14" s="443"/>
      <c r="AP14" s="443"/>
      <c r="AQ14" s="443"/>
      <c r="AR14" s="395"/>
      <c r="AS14" s="471"/>
      <c r="AT14" s="682" t="s">
        <v>1780</v>
      </c>
      <c r="AU14" s="680" t="s">
        <v>1779</v>
      </c>
      <c r="AV14" s="158">
        <v>28509</v>
      </c>
      <c r="AW14" s="191" t="s">
        <v>1791</v>
      </c>
      <c r="AX14" s="158" t="s">
        <v>1782</v>
      </c>
      <c r="AY14" s="158" t="s">
        <v>1792</v>
      </c>
      <c r="AZ14" s="443"/>
      <c r="BA14" s="443">
        <v>1</v>
      </c>
      <c r="BB14" s="443">
        <v>1</v>
      </c>
      <c r="BC14" s="443"/>
      <c r="BD14" s="443"/>
      <c r="BE14" s="443"/>
      <c r="BF14" s="443">
        <v>1</v>
      </c>
      <c r="BG14" s="443"/>
      <c r="BH14" s="443"/>
      <c r="BI14" s="443"/>
      <c r="BJ14" s="443"/>
      <c r="BK14" s="443">
        <v>1</v>
      </c>
      <c r="BL14" s="443"/>
      <c r="BM14" s="443"/>
      <c r="BN14" s="443"/>
      <c r="BO14" s="443">
        <v>1</v>
      </c>
      <c r="BP14" s="443"/>
      <c r="BQ14" s="191">
        <v>223963369</v>
      </c>
      <c r="BR14" s="191">
        <v>985588855</v>
      </c>
      <c r="BS14" s="191" t="s">
        <v>1793</v>
      </c>
      <c r="BT14" s="443">
        <v>1</v>
      </c>
      <c r="BU14" s="443"/>
      <c r="BV14" s="443">
        <v>1</v>
      </c>
      <c r="BW14" s="443"/>
      <c r="BX14" s="443">
        <v>1</v>
      </c>
      <c r="BY14" s="443"/>
      <c r="BZ14" s="443">
        <v>1</v>
      </c>
      <c r="CA14" s="443"/>
      <c r="CB14" s="443"/>
      <c r="CC14" s="443"/>
      <c r="CD14" s="191"/>
      <c r="CE14" s="191"/>
      <c r="CF14" s="191"/>
      <c r="CG14" s="191"/>
      <c r="CH14" s="191"/>
      <c r="CI14" s="191"/>
      <c r="CJ14" s="191"/>
      <c r="CK14" s="191"/>
      <c r="CL14" s="191"/>
      <c r="CM14" s="191"/>
      <c r="CN14" s="191"/>
      <c r="CO14" s="191"/>
      <c r="CP14" s="191"/>
      <c r="CQ14" s="191"/>
      <c r="CR14" s="191"/>
      <c r="CS14" s="191"/>
      <c r="CT14" s="191">
        <v>1</v>
      </c>
      <c r="CU14" s="191"/>
      <c r="CV14" s="191"/>
      <c r="CW14" s="191"/>
      <c r="CX14" s="191"/>
      <c r="CY14" s="191">
        <v>1</v>
      </c>
      <c r="CZ14" s="191"/>
      <c r="DA14" s="191"/>
      <c r="DB14" s="191"/>
      <c r="DC14" s="191" t="s">
        <v>1794</v>
      </c>
      <c r="DD14" s="191"/>
      <c r="DE14" s="191"/>
      <c r="DF14" s="191"/>
      <c r="DG14" s="191">
        <v>1</v>
      </c>
      <c r="DH14" s="191"/>
      <c r="DI14" s="191">
        <v>1</v>
      </c>
      <c r="DJ14" s="191"/>
      <c r="DK14" s="191">
        <v>1</v>
      </c>
      <c r="DL14" s="191"/>
      <c r="DM14" s="191"/>
      <c r="DN14" s="179"/>
      <c r="DO14" s="179"/>
      <c r="DP14" s="179"/>
      <c r="DQ14" s="179"/>
      <c r="DR14" s="179"/>
      <c r="DS14" s="179"/>
      <c r="DT14" s="179"/>
      <c r="DU14" s="179"/>
      <c r="DV14" s="191">
        <v>1</v>
      </c>
      <c r="DW14" s="179"/>
      <c r="DX14" s="179"/>
      <c r="DY14" s="179"/>
      <c r="DZ14" s="179"/>
      <c r="EA14" s="179"/>
      <c r="EB14" s="179"/>
      <c r="EC14" s="179"/>
      <c r="ED14" s="179"/>
      <c r="EE14" s="179"/>
      <c r="EF14" s="395"/>
      <c r="EG14" s="471"/>
      <c r="EH14" s="63"/>
      <c r="EI14" s="179"/>
      <c r="EJ14" s="191"/>
      <c r="EK14" s="44"/>
      <c r="EL14" s="179"/>
      <c r="EM14" s="179"/>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191"/>
      <c r="FM14" s="191"/>
      <c r="FN14" s="191"/>
      <c r="FO14" s="191"/>
      <c r="FP14" s="191"/>
      <c r="FQ14" s="191"/>
      <c r="FR14" s="191"/>
      <c r="FS14" s="191"/>
      <c r="FT14" s="191"/>
      <c r="FU14" s="191"/>
      <c r="FV14" s="179"/>
      <c r="FW14" s="179"/>
      <c r="FX14" s="179"/>
      <c r="FY14" s="179"/>
      <c r="FZ14" s="179"/>
      <c r="GA14" s="179"/>
      <c r="GB14" s="179"/>
      <c r="GC14" s="179"/>
      <c r="GD14" s="681">
        <v>1</v>
      </c>
      <c r="GE14" s="179"/>
      <c r="GF14" s="395"/>
      <c r="GG14" s="356" t="s">
        <v>1834</v>
      </c>
      <c r="GH14" s="357"/>
      <c r="GI14" s="357"/>
      <c r="GJ14" s="357"/>
    </row>
    <row r="15" spans="1:192" s="188" customFormat="1" ht="15" customHeight="1" x14ac:dyDescent="0.25">
      <c r="A15" s="70"/>
      <c r="B15" s="43"/>
      <c r="C15" s="63"/>
      <c r="D15" s="191" t="s">
        <v>1795</v>
      </c>
      <c r="E15" s="44"/>
      <c r="F15" s="44"/>
      <c r="G15" s="44"/>
      <c r="H15" s="44">
        <v>1</v>
      </c>
      <c r="I15" s="191"/>
      <c r="J15" s="44">
        <v>1</v>
      </c>
      <c r="K15" s="179"/>
      <c r="L15" s="158"/>
      <c r="M15" s="158"/>
      <c r="N15" s="158"/>
      <c r="O15" s="589"/>
      <c r="P15" s="443"/>
      <c r="Q15" s="443"/>
      <c r="R15" s="443"/>
      <c r="S15" s="191"/>
      <c r="T15" s="191"/>
      <c r="U15" s="191"/>
      <c r="V15" s="679"/>
      <c r="W15" s="443"/>
      <c r="X15" s="443"/>
      <c r="Y15" s="443"/>
      <c r="Z15" s="443"/>
      <c r="AA15" s="443"/>
      <c r="AB15" s="443"/>
      <c r="AC15" s="443"/>
      <c r="AD15" s="443"/>
      <c r="AE15" s="443"/>
      <c r="AF15" s="443"/>
      <c r="AG15" s="443"/>
      <c r="AH15" s="443"/>
      <c r="AI15" s="443"/>
      <c r="AJ15" s="443"/>
      <c r="AK15" s="443"/>
      <c r="AL15" s="443"/>
      <c r="AM15" s="443"/>
      <c r="AN15" s="443"/>
      <c r="AO15" s="443"/>
      <c r="AP15" s="443"/>
      <c r="AQ15" s="443"/>
      <c r="AR15" s="395"/>
      <c r="AS15" s="471"/>
      <c r="AT15" s="682" t="s">
        <v>1780</v>
      </c>
      <c r="AU15" s="680" t="s">
        <v>1779</v>
      </c>
      <c r="AV15" s="158">
        <v>28509</v>
      </c>
      <c r="AW15" s="191" t="s">
        <v>1791</v>
      </c>
      <c r="AX15" s="158" t="s">
        <v>1782</v>
      </c>
      <c r="AY15" s="158" t="s">
        <v>1792</v>
      </c>
      <c r="AZ15" s="443"/>
      <c r="BA15" s="443">
        <v>1</v>
      </c>
      <c r="BB15" s="443">
        <v>1</v>
      </c>
      <c r="BC15" s="443"/>
      <c r="BD15" s="443"/>
      <c r="BE15" s="443"/>
      <c r="BF15" s="443">
        <v>1</v>
      </c>
      <c r="BG15" s="443"/>
      <c r="BH15" s="443"/>
      <c r="BI15" s="443"/>
      <c r="BJ15" s="443"/>
      <c r="BK15" s="443">
        <v>1</v>
      </c>
      <c r="BL15" s="443"/>
      <c r="BM15" s="443"/>
      <c r="BN15" s="443"/>
      <c r="BO15" s="443">
        <v>1</v>
      </c>
      <c r="BP15" s="443"/>
      <c r="BQ15" s="191">
        <v>223963369</v>
      </c>
      <c r="BR15" s="191">
        <v>985588855</v>
      </c>
      <c r="BS15" s="191" t="s">
        <v>1793</v>
      </c>
      <c r="BT15" s="443">
        <v>1</v>
      </c>
      <c r="BU15" s="443"/>
      <c r="BV15" s="443">
        <v>1</v>
      </c>
      <c r="BW15" s="443"/>
      <c r="BX15" s="443">
        <v>1</v>
      </c>
      <c r="BY15" s="443"/>
      <c r="BZ15" s="443">
        <v>1</v>
      </c>
      <c r="CA15" s="443"/>
      <c r="CB15" s="443"/>
      <c r="CC15" s="443"/>
      <c r="CD15" s="191"/>
      <c r="CE15" s="444">
        <v>300000</v>
      </c>
      <c r="CF15" s="191"/>
      <c r="CG15" s="191"/>
      <c r="CH15" s="191"/>
      <c r="CI15" s="191"/>
      <c r="CJ15" s="191"/>
      <c r="CK15" s="191"/>
      <c r="CL15" s="191"/>
      <c r="CM15" s="191"/>
      <c r="CN15" s="191"/>
      <c r="CO15" s="191"/>
      <c r="CP15" s="191"/>
      <c r="CQ15" s="191"/>
      <c r="CR15" s="191"/>
      <c r="CS15" s="191"/>
      <c r="CT15" s="191">
        <v>1</v>
      </c>
      <c r="CU15" s="191"/>
      <c r="CV15" s="191"/>
      <c r="CW15" s="191" t="s">
        <v>1796</v>
      </c>
      <c r="CX15" s="191"/>
      <c r="CY15" s="191">
        <v>1</v>
      </c>
      <c r="CZ15" s="191"/>
      <c r="DA15" s="191"/>
      <c r="DB15" s="191" t="s">
        <v>1797</v>
      </c>
      <c r="DC15" s="191"/>
      <c r="DD15" s="191"/>
      <c r="DE15" s="191"/>
      <c r="DF15" s="191">
        <v>1</v>
      </c>
      <c r="DG15" s="191"/>
      <c r="DH15" s="191">
        <v>1</v>
      </c>
      <c r="DI15" s="191"/>
      <c r="DJ15" s="191">
        <v>1</v>
      </c>
      <c r="DK15" s="191"/>
      <c r="DL15" s="191" t="s">
        <v>1798</v>
      </c>
      <c r="DM15" s="191"/>
      <c r="DN15" s="179"/>
      <c r="DO15" s="181">
        <v>1000000</v>
      </c>
      <c r="DP15" s="179"/>
      <c r="DQ15" s="179"/>
      <c r="DR15" s="179"/>
      <c r="DS15" s="179"/>
      <c r="DT15" s="179"/>
      <c r="DU15" s="179"/>
      <c r="DV15" s="191">
        <v>1</v>
      </c>
      <c r="DW15" s="179"/>
      <c r="DX15" s="179"/>
      <c r="DY15" s="179"/>
      <c r="DZ15" s="179"/>
      <c r="EA15" s="179"/>
      <c r="EB15" s="179"/>
      <c r="EC15" s="179"/>
      <c r="ED15" s="179"/>
      <c r="EE15" s="179"/>
      <c r="EF15" s="395"/>
      <c r="EG15" s="471"/>
      <c r="EH15" s="63"/>
      <c r="EI15" s="179"/>
      <c r="EJ15" s="191"/>
      <c r="EK15" s="44"/>
      <c r="EL15" s="179"/>
      <c r="EM15" s="179"/>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191"/>
      <c r="FM15" s="191"/>
      <c r="FN15" s="191"/>
      <c r="FO15" s="191"/>
      <c r="FP15" s="191"/>
      <c r="FQ15" s="191"/>
      <c r="FR15" s="191"/>
      <c r="FS15" s="191"/>
      <c r="FT15" s="191"/>
      <c r="FU15" s="191"/>
      <c r="FV15" s="179"/>
      <c r="FW15" s="179"/>
      <c r="FX15" s="179"/>
      <c r="FY15" s="179"/>
      <c r="FZ15" s="179"/>
      <c r="GA15" s="179"/>
      <c r="GB15" s="179"/>
      <c r="GC15" s="179"/>
      <c r="GD15" s="681">
        <v>1</v>
      </c>
      <c r="GE15" s="179"/>
      <c r="GF15" s="395"/>
      <c r="GG15" s="356" t="s">
        <v>1835</v>
      </c>
      <c r="GH15" s="357"/>
      <c r="GI15" s="357"/>
      <c r="GJ15" s="357"/>
    </row>
    <row r="16" spans="1:192" s="188" customFormat="1" ht="15" customHeight="1" x14ac:dyDescent="0.25">
      <c r="A16" s="70"/>
      <c r="B16" s="43"/>
      <c r="C16" s="590"/>
      <c r="D16" s="44"/>
      <c r="E16" s="44"/>
      <c r="F16" s="44">
        <v>1</v>
      </c>
      <c r="G16" s="44"/>
      <c r="H16" s="179"/>
      <c r="I16" s="191"/>
      <c r="J16" s="44">
        <v>1</v>
      </c>
      <c r="K16" s="179"/>
      <c r="L16" s="158"/>
      <c r="M16" s="158"/>
      <c r="N16" s="158"/>
      <c r="O16" s="589"/>
      <c r="P16" s="443"/>
      <c r="Q16" s="443"/>
      <c r="R16" s="443"/>
      <c r="S16" s="191"/>
      <c r="T16" s="191"/>
      <c r="U16" s="191"/>
      <c r="V16" s="679"/>
      <c r="W16" s="443"/>
      <c r="X16" s="443"/>
      <c r="Y16" s="443"/>
      <c r="Z16" s="443"/>
      <c r="AA16" s="443"/>
      <c r="AB16" s="443"/>
      <c r="AC16" s="443"/>
      <c r="AD16" s="443"/>
      <c r="AE16" s="443"/>
      <c r="AF16" s="443"/>
      <c r="AG16" s="443"/>
      <c r="AH16" s="443"/>
      <c r="AI16" s="443"/>
      <c r="AJ16" s="443"/>
      <c r="AK16" s="443"/>
      <c r="AL16" s="443"/>
      <c r="AM16" s="443"/>
      <c r="AN16" s="443"/>
      <c r="AO16" s="443"/>
      <c r="AP16" s="443"/>
      <c r="AQ16" s="443"/>
      <c r="AR16" s="395"/>
      <c r="AS16" s="471"/>
      <c r="AT16" s="682" t="s">
        <v>1545</v>
      </c>
      <c r="AU16" s="680" t="s">
        <v>1802</v>
      </c>
      <c r="AV16" s="158">
        <v>26730</v>
      </c>
      <c r="AW16" s="158" t="s">
        <v>1544</v>
      </c>
      <c r="AX16" s="158" t="s">
        <v>1785</v>
      </c>
      <c r="AY16" s="158" t="s">
        <v>1786</v>
      </c>
      <c r="AZ16" s="589"/>
      <c r="BA16" s="443">
        <v>1</v>
      </c>
      <c r="BB16" s="443">
        <v>1</v>
      </c>
      <c r="BC16" s="443">
        <v>1</v>
      </c>
      <c r="BD16" s="443"/>
      <c r="BE16" s="443"/>
      <c r="BF16" s="443"/>
      <c r="BG16" s="443"/>
      <c r="BH16" s="443"/>
      <c r="BI16" s="443"/>
      <c r="BJ16" s="443"/>
      <c r="BK16" s="443"/>
      <c r="BL16" s="443">
        <v>1</v>
      </c>
      <c r="BM16" s="443"/>
      <c r="BN16" s="443"/>
      <c r="BO16" s="443">
        <v>1</v>
      </c>
      <c r="BP16" s="443"/>
      <c r="BQ16" s="179"/>
      <c r="BR16" s="191">
        <v>985888888</v>
      </c>
      <c r="BS16" s="191" t="s">
        <v>1803</v>
      </c>
      <c r="BT16" s="443">
        <v>1</v>
      </c>
      <c r="BU16" s="443"/>
      <c r="BV16" s="443">
        <v>1</v>
      </c>
      <c r="BW16" s="443"/>
      <c r="BX16" s="443">
        <v>1</v>
      </c>
      <c r="BY16" s="443"/>
      <c r="BZ16" s="443"/>
      <c r="CA16" s="443"/>
      <c r="CB16" s="443">
        <v>1</v>
      </c>
      <c r="CC16" s="443"/>
      <c r="CD16" s="191"/>
      <c r="CE16" s="191"/>
      <c r="CF16" s="191"/>
      <c r="CG16" s="191"/>
      <c r="CH16" s="191"/>
      <c r="CI16" s="191"/>
      <c r="CJ16" s="191"/>
      <c r="CK16" s="191"/>
      <c r="CL16" s="191"/>
      <c r="CM16" s="191"/>
      <c r="CN16" s="191"/>
      <c r="CO16" s="191"/>
      <c r="CP16" s="191"/>
      <c r="CQ16" s="191"/>
      <c r="CR16" s="191"/>
      <c r="CS16" s="191"/>
      <c r="CT16" s="191"/>
      <c r="CU16" s="191">
        <v>1</v>
      </c>
      <c r="CV16" s="191"/>
      <c r="CW16" s="191"/>
      <c r="CX16" s="191"/>
      <c r="CY16" s="191"/>
      <c r="CZ16" s="191"/>
      <c r="DA16" s="191"/>
      <c r="DB16" s="191"/>
      <c r="DC16" s="191"/>
      <c r="DD16" s="191"/>
      <c r="DE16" s="191"/>
      <c r="DF16" s="191"/>
      <c r="DG16" s="191">
        <v>1</v>
      </c>
      <c r="DH16" s="191"/>
      <c r="DI16" s="191">
        <v>1</v>
      </c>
      <c r="DJ16" s="191"/>
      <c r="DK16" s="191">
        <v>1</v>
      </c>
      <c r="DL16" s="191"/>
      <c r="DM16" s="191"/>
      <c r="DN16" s="179"/>
      <c r="DO16" s="179"/>
      <c r="DP16" s="179"/>
      <c r="DQ16" s="179"/>
      <c r="DR16" s="179"/>
      <c r="DS16" s="179"/>
      <c r="DT16" s="179"/>
      <c r="DU16" s="179"/>
      <c r="DV16" s="191">
        <v>1</v>
      </c>
      <c r="DW16" s="179"/>
      <c r="DX16" s="179"/>
      <c r="DY16" s="179"/>
      <c r="DZ16" s="179"/>
      <c r="EA16" s="179"/>
      <c r="EB16" s="179"/>
      <c r="EC16" s="179"/>
      <c r="ED16" s="179"/>
      <c r="EE16" s="179"/>
      <c r="EF16" s="395"/>
      <c r="EG16" s="471"/>
      <c r="EH16" s="63"/>
      <c r="EI16" s="179"/>
      <c r="EJ16" s="191"/>
      <c r="EK16" s="44"/>
      <c r="EL16" s="179"/>
      <c r="EM16" s="179"/>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191"/>
      <c r="FM16" s="191"/>
      <c r="FN16" s="191"/>
      <c r="FO16" s="191"/>
      <c r="FP16" s="191"/>
      <c r="FQ16" s="191"/>
      <c r="FR16" s="191"/>
      <c r="FS16" s="191"/>
      <c r="FT16" s="191"/>
      <c r="FU16" s="191"/>
      <c r="FV16" s="179"/>
      <c r="FW16" s="179"/>
      <c r="FX16" s="179"/>
      <c r="FY16" s="179"/>
      <c r="FZ16" s="179"/>
      <c r="GA16" s="179"/>
      <c r="GB16" s="179"/>
      <c r="GC16" s="179"/>
      <c r="GD16" s="681">
        <v>1</v>
      </c>
      <c r="GE16" s="179"/>
      <c r="GF16" s="395"/>
      <c r="GG16" s="356" t="s">
        <v>1836</v>
      </c>
      <c r="GH16" s="357"/>
      <c r="GI16" s="357"/>
      <c r="GJ16" s="357"/>
    </row>
    <row r="17" spans="1:192" s="188" customFormat="1" ht="15" customHeight="1" x14ac:dyDescent="0.25">
      <c r="A17" s="70"/>
      <c r="B17" s="43"/>
      <c r="C17" s="590" t="s">
        <v>1545</v>
      </c>
      <c r="D17" s="44"/>
      <c r="E17" s="44"/>
      <c r="F17" s="44"/>
      <c r="G17" s="44"/>
      <c r="H17" s="44">
        <v>1</v>
      </c>
      <c r="I17" s="191"/>
      <c r="J17" s="44">
        <v>1</v>
      </c>
      <c r="K17" s="191"/>
      <c r="L17" s="158"/>
      <c r="M17" s="158"/>
      <c r="N17" s="158"/>
      <c r="O17" s="589"/>
      <c r="P17" s="443"/>
      <c r="Q17" s="443"/>
      <c r="R17" s="443"/>
      <c r="S17" s="191"/>
      <c r="T17" s="191"/>
      <c r="U17" s="191"/>
      <c r="V17" s="191"/>
      <c r="W17" s="443"/>
      <c r="X17" s="443"/>
      <c r="Y17" s="443"/>
      <c r="Z17" s="443"/>
      <c r="AA17" s="443"/>
      <c r="AB17" s="443"/>
      <c r="AC17" s="443"/>
      <c r="AD17" s="443"/>
      <c r="AE17" s="443"/>
      <c r="AF17" s="443"/>
      <c r="AG17" s="443"/>
      <c r="AH17" s="443"/>
      <c r="AI17" s="443"/>
      <c r="AJ17" s="443"/>
      <c r="AK17" s="443"/>
      <c r="AL17" s="443"/>
      <c r="AM17" s="443"/>
      <c r="AN17" s="443"/>
      <c r="AO17" s="443"/>
      <c r="AP17" s="443"/>
      <c r="AQ17" s="443"/>
      <c r="AR17" s="395"/>
      <c r="AS17" s="471"/>
      <c r="AT17" s="682" t="s">
        <v>1545</v>
      </c>
      <c r="AU17" s="680" t="s">
        <v>1802</v>
      </c>
      <c r="AV17" s="158">
        <v>26730</v>
      </c>
      <c r="AW17" s="158" t="s">
        <v>1544</v>
      </c>
      <c r="AX17" s="158" t="s">
        <v>1785</v>
      </c>
      <c r="AY17" s="158" t="s">
        <v>1786</v>
      </c>
      <c r="AZ17" s="443"/>
      <c r="BA17" s="443">
        <v>1</v>
      </c>
      <c r="BB17" s="443">
        <v>1</v>
      </c>
      <c r="BC17" s="443">
        <v>1</v>
      </c>
      <c r="BD17" s="443"/>
      <c r="BE17" s="443"/>
      <c r="BF17" s="443"/>
      <c r="BG17" s="443"/>
      <c r="BH17" s="443"/>
      <c r="BI17" s="443"/>
      <c r="BJ17" s="443"/>
      <c r="BK17" s="443"/>
      <c r="BL17" s="443">
        <v>1</v>
      </c>
      <c r="BM17" s="443"/>
      <c r="BN17" s="443"/>
      <c r="BO17" s="443">
        <v>1</v>
      </c>
      <c r="BP17" s="443"/>
      <c r="BQ17" s="179"/>
      <c r="BR17" s="191">
        <v>985888888</v>
      </c>
      <c r="BS17" s="191" t="s">
        <v>1803</v>
      </c>
      <c r="BT17" s="443">
        <v>1</v>
      </c>
      <c r="BU17" s="443"/>
      <c r="BV17" s="443">
        <v>1</v>
      </c>
      <c r="BW17" s="443"/>
      <c r="BX17" s="443">
        <v>1</v>
      </c>
      <c r="BY17" s="443"/>
      <c r="BZ17" s="443"/>
      <c r="CA17" s="443"/>
      <c r="CB17" s="443">
        <v>1</v>
      </c>
      <c r="CC17" s="443"/>
      <c r="CD17" s="191"/>
      <c r="CE17" s="191"/>
      <c r="CF17" s="566" t="s">
        <v>1804</v>
      </c>
      <c r="CG17" s="191" t="s">
        <v>1805</v>
      </c>
      <c r="CH17" s="191" t="s">
        <v>1806</v>
      </c>
      <c r="CI17" s="191"/>
      <c r="CJ17" s="191"/>
      <c r="CK17" s="440">
        <v>700000</v>
      </c>
      <c r="CL17" s="191" t="s">
        <v>1807</v>
      </c>
      <c r="CM17" s="191" t="s">
        <v>1808</v>
      </c>
      <c r="CN17" s="191">
        <v>258558556</v>
      </c>
      <c r="CO17" s="191">
        <v>958558588</v>
      </c>
      <c r="CP17" s="191" t="s">
        <v>542</v>
      </c>
      <c r="CQ17" s="191"/>
      <c r="CR17" s="191"/>
      <c r="CS17" s="191"/>
      <c r="CT17" s="191"/>
      <c r="CU17" s="191">
        <v>1</v>
      </c>
      <c r="CV17" s="191"/>
      <c r="CW17" s="191" t="s">
        <v>1809</v>
      </c>
      <c r="CX17" s="191"/>
      <c r="CY17" s="191"/>
      <c r="CZ17" s="191">
        <v>1</v>
      </c>
      <c r="DA17" s="191"/>
      <c r="DB17" s="191"/>
      <c r="DC17" s="191"/>
      <c r="DD17" s="191"/>
      <c r="DE17" s="440">
        <v>1200000</v>
      </c>
      <c r="DF17" s="191">
        <v>1</v>
      </c>
      <c r="DG17" s="191"/>
      <c r="DH17" s="191">
        <v>1</v>
      </c>
      <c r="DI17" s="191"/>
      <c r="DJ17" s="191">
        <v>1</v>
      </c>
      <c r="DK17" s="191"/>
      <c r="DL17" s="191"/>
      <c r="DM17" s="191"/>
      <c r="DN17" s="179"/>
      <c r="DO17" s="181">
        <v>1200000</v>
      </c>
      <c r="DP17" s="179"/>
      <c r="DQ17" s="179"/>
      <c r="DR17" s="179"/>
      <c r="DS17" s="179"/>
      <c r="DT17" s="179"/>
      <c r="DU17" s="158" t="s">
        <v>1810</v>
      </c>
      <c r="DV17" s="191">
        <v>1</v>
      </c>
      <c r="DW17" s="179"/>
      <c r="DX17" s="179"/>
      <c r="DY17" s="179"/>
      <c r="DZ17" s="179"/>
      <c r="EA17" s="179"/>
      <c r="EB17" s="179"/>
      <c r="EC17" s="179"/>
      <c r="ED17" s="179"/>
      <c r="EE17" s="179"/>
      <c r="EF17" s="395"/>
      <c r="EG17" s="471"/>
      <c r="EH17" s="63"/>
      <c r="EI17" s="179"/>
      <c r="EJ17" s="191"/>
      <c r="EK17" s="44"/>
      <c r="EL17" s="179"/>
      <c r="EM17" s="179"/>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191"/>
      <c r="FM17" s="191"/>
      <c r="FN17" s="191"/>
      <c r="FO17" s="191"/>
      <c r="FP17" s="191"/>
      <c r="FQ17" s="191"/>
      <c r="FR17" s="191"/>
      <c r="FS17" s="191"/>
      <c r="FT17" s="191"/>
      <c r="FU17" s="191"/>
      <c r="FV17" s="179"/>
      <c r="FW17" s="179"/>
      <c r="FX17" s="179"/>
      <c r="FY17" s="179"/>
      <c r="FZ17" s="179"/>
      <c r="GA17" s="179"/>
      <c r="GB17" s="179"/>
      <c r="GC17" s="179"/>
      <c r="GD17" s="681">
        <v>1</v>
      </c>
      <c r="GE17" s="179"/>
      <c r="GF17" s="395"/>
      <c r="GG17" s="356" t="s">
        <v>1837</v>
      </c>
      <c r="GH17" s="357"/>
      <c r="GI17" s="357"/>
      <c r="GJ17" s="357"/>
    </row>
    <row r="18" spans="1:192" s="188" customFormat="1" ht="15" customHeight="1" x14ac:dyDescent="0.25">
      <c r="A18" s="70"/>
      <c r="B18" s="43"/>
      <c r="C18" s="590"/>
      <c r="D18" s="44"/>
      <c r="E18" s="44"/>
      <c r="F18" s="44"/>
      <c r="G18" s="44">
        <v>1</v>
      </c>
      <c r="H18" s="44"/>
      <c r="I18" s="191"/>
      <c r="J18" s="44">
        <v>1</v>
      </c>
      <c r="K18" s="191"/>
      <c r="L18" s="158"/>
      <c r="M18" s="158"/>
      <c r="N18" s="158"/>
      <c r="O18" s="589"/>
      <c r="P18" s="443"/>
      <c r="Q18" s="443"/>
      <c r="R18" s="443"/>
      <c r="S18" s="191"/>
      <c r="T18" s="191"/>
      <c r="U18" s="191"/>
      <c r="V18" s="191"/>
      <c r="W18" s="443"/>
      <c r="X18" s="443"/>
      <c r="Y18" s="443"/>
      <c r="Z18" s="443"/>
      <c r="AA18" s="443"/>
      <c r="AB18" s="443"/>
      <c r="AC18" s="443"/>
      <c r="AD18" s="443"/>
      <c r="AE18" s="443"/>
      <c r="AF18" s="443"/>
      <c r="AG18" s="443"/>
      <c r="AH18" s="443"/>
      <c r="AI18" s="443"/>
      <c r="AJ18" s="443"/>
      <c r="AK18" s="443"/>
      <c r="AL18" s="443"/>
      <c r="AM18" s="443"/>
      <c r="AN18" s="443"/>
      <c r="AO18" s="443"/>
      <c r="AP18" s="443"/>
      <c r="AQ18" s="443"/>
      <c r="AR18" s="395"/>
      <c r="AS18" s="471"/>
      <c r="AT18" s="682"/>
      <c r="AU18" s="680"/>
      <c r="AV18" s="158"/>
      <c r="AW18" s="158"/>
      <c r="AX18" s="158"/>
      <c r="AY18" s="158"/>
      <c r="AZ18" s="443"/>
      <c r="BA18" s="443"/>
      <c r="BB18" s="443"/>
      <c r="BC18" s="443"/>
      <c r="BD18" s="443"/>
      <c r="BE18" s="443"/>
      <c r="BF18" s="443"/>
      <c r="BG18" s="443"/>
      <c r="BH18" s="443"/>
      <c r="BI18" s="443"/>
      <c r="BJ18" s="443"/>
      <c r="BK18" s="443"/>
      <c r="BL18" s="443"/>
      <c r="BM18" s="443"/>
      <c r="BN18" s="443"/>
      <c r="BO18" s="443"/>
      <c r="BP18" s="443"/>
      <c r="BQ18" s="179"/>
      <c r="BR18" s="191"/>
      <c r="BS18" s="191"/>
      <c r="BT18" s="443"/>
      <c r="BU18" s="443"/>
      <c r="BV18" s="443"/>
      <c r="BW18" s="443"/>
      <c r="BX18" s="443"/>
      <c r="BY18" s="443"/>
      <c r="BZ18" s="443"/>
      <c r="CA18" s="443"/>
      <c r="CB18" s="443"/>
      <c r="CC18" s="443"/>
      <c r="CD18" s="191"/>
      <c r="CE18" s="191"/>
      <c r="CF18" s="566"/>
      <c r="CG18" s="191"/>
      <c r="CH18" s="191"/>
      <c r="CI18" s="191"/>
      <c r="CJ18" s="191"/>
      <c r="CK18" s="440"/>
      <c r="CL18" s="191"/>
      <c r="CM18" s="191"/>
      <c r="CN18" s="191"/>
      <c r="CO18" s="191"/>
      <c r="CP18" s="191"/>
      <c r="CQ18" s="191"/>
      <c r="CR18" s="191"/>
      <c r="CS18" s="191"/>
      <c r="CT18" s="191"/>
      <c r="CU18" s="191"/>
      <c r="CV18" s="191"/>
      <c r="CW18" s="191"/>
      <c r="CX18" s="191"/>
      <c r="CY18" s="191"/>
      <c r="CZ18" s="191"/>
      <c r="DA18" s="191"/>
      <c r="DB18" s="191"/>
      <c r="DC18" s="191"/>
      <c r="DD18" s="191"/>
      <c r="DE18" s="440"/>
      <c r="DF18" s="191"/>
      <c r="DG18" s="191"/>
      <c r="DH18" s="191"/>
      <c r="DI18" s="191"/>
      <c r="DJ18" s="191"/>
      <c r="DK18" s="191"/>
      <c r="DL18" s="191"/>
      <c r="DM18" s="191"/>
      <c r="DN18" s="179"/>
      <c r="DO18" s="181"/>
      <c r="DP18" s="179"/>
      <c r="DQ18" s="179"/>
      <c r="DR18" s="179"/>
      <c r="DS18" s="179"/>
      <c r="DT18" s="179"/>
      <c r="DU18" s="158"/>
      <c r="DV18" s="191"/>
      <c r="DW18" s="179"/>
      <c r="DX18" s="179"/>
      <c r="DY18" s="179"/>
      <c r="DZ18" s="179"/>
      <c r="EA18" s="179"/>
      <c r="EB18" s="179"/>
      <c r="EC18" s="179"/>
      <c r="ED18" s="179"/>
      <c r="EE18" s="179"/>
      <c r="EF18" s="395"/>
      <c r="EG18" s="471"/>
      <c r="EH18" s="63">
        <v>0</v>
      </c>
      <c r="EI18" s="191">
        <v>0</v>
      </c>
      <c r="EJ18" s="191">
        <v>0</v>
      </c>
      <c r="EK18" s="44">
        <v>0</v>
      </c>
      <c r="EL18" s="44">
        <v>0</v>
      </c>
      <c r="EM18" s="179"/>
      <c r="EN18" s="191" t="s">
        <v>1789</v>
      </c>
      <c r="EO18" s="191" t="s">
        <v>1790</v>
      </c>
      <c r="EP18" s="191"/>
      <c r="EQ18" s="191"/>
      <c r="ER18" s="191"/>
      <c r="ES18" s="191"/>
      <c r="ET18" s="191"/>
      <c r="EU18" s="191"/>
      <c r="EV18" s="191"/>
      <c r="EW18" s="191"/>
      <c r="EX18" s="191"/>
      <c r="EY18" s="191"/>
      <c r="EZ18" s="191">
        <v>1</v>
      </c>
      <c r="FA18" s="191"/>
      <c r="FB18" s="191">
        <v>1</v>
      </c>
      <c r="FC18" s="191"/>
      <c r="FD18" s="191">
        <v>1</v>
      </c>
      <c r="FE18" s="191" t="s">
        <v>1812</v>
      </c>
      <c r="FF18" s="191" t="s">
        <v>1540</v>
      </c>
      <c r="FG18" s="158">
        <v>43349</v>
      </c>
      <c r="FH18" s="191"/>
      <c r="FI18" s="191"/>
      <c r="FJ18" s="191"/>
      <c r="FK18" s="191"/>
      <c r="FL18" s="191">
        <v>1</v>
      </c>
      <c r="FM18" s="191"/>
      <c r="FN18" s="191"/>
      <c r="FO18" s="191"/>
      <c r="FP18" s="191"/>
      <c r="FQ18" s="191"/>
      <c r="FR18" s="191"/>
      <c r="FS18" s="191"/>
      <c r="FT18" s="191"/>
      <c r="FU18" s="191"/>
      <c r="FV18" s="179"/>
      <c r="FW18" s="179"/>
      <c r="FX18" s="179"/>
      <c r="FY18" s="179"/>
      <c r="FZ18" s="179"/>
      <c r="GA18" s="179"/>
      <c r="GB18" s="179"/>
      <c r="GC18" s="179"/>
      <c r="GD18" s="681">
        <v>1</v>
      </c>
      <c r="GE18" s="179"/>
      <c r="GF18" s="395"/>
      <c r="GG18" s="356" t="s">
        <v>1839</v>
      </c>
      <c r="GH18" s="357"/>
      <c r="GI18" s="357"/>
      <c r="GJ18" s="357"/>
    </row>
    <row r="19" spans="1:192" s="188" customFormat="1" ht="15" customHeight="1" x14ac:dyDescent="0.25">
      <c r="A19" s="70"/>
      <c r="B19" s="43"/>
      <c r="C19" s="590"/>
      <c r="D19" s="191" t="s">
        <v>1811</v>
      </c>
      <c r="E19" s="44"/>
      <c r="F19" s="44"/>
      <c r="G19" s="44"/>
      <c r="H19" s="44">
        <v>1</v>
      </c>
      <c r="I19" s="191"/>
      <c r="J19" s="44">
        <v>1</v>
      </c>
      <c r="K19" s="191"/>
      <c r="L19" s="158"/>
      <c r="M19" s="158"/>
      <c r="N19" s="158"/>
      <c r="O19" s="589"/>
      <c r="P19" s="443"/>
      <c r="Q19" s="443"/>
      <c r="R19" s="443"/>
      <c r="S19" s="191"/>
      <c r="T19" s="191"/>
      <c r="U19" s="191"/>
      <c r="V19" s="191"/>
      <c r="W19" s="443"/>
      <c r="X19" s="443"/>
      <c r="Y19" s="443"/>
      <c r="Z19" s="443"/>
      <c r="AA19" s="443"/>
      <c r="AB19" s="443"/>
      <c r="AC19" s="443"/>
      <c r="AD19" s="443"/>
      <c r="AE19" s="443"/>
      <c r="AF19" s="443"/>
      <c r="AG19" s="443"/>
      <c r="AH19" s="443"/>
      <c r="AI19" s="443"/>
      <c r="AJ19" s="443"/>
      <c r="AK19" s="443"/>
      <c r="AL19" s="443"/>
      <c r="AM19" s="443"/>
      <c r="AN19" s="443"/>
      <c r="AO19" s="443"/>
      <c r="AP19" s="443"/>
      <c r="AQ19" s="443"/>
      <c r="AR19" s="395"/>
      <c r="AS19" s="471"/>
      <c r="AT19" s="682"/>
      <c r="AU19" s="680"/>
      <c r="AV19" s="158"/>
      <c r="AW19" s="158"/>
      <c r="AX19" s="158"/>
      <c r="AY19" s="158"/>
      <c r="AZ19" s="443"/>
      <c r="BA19" s="443"/>
      <c r="BB19" s="443"/>
      <c r="BC19" s="443"/>
      <c r="BD19" s="443"/>
      <c r="BE19" s="443"/>
      <c r="BF19" s="443"/>
      <c r="BG19" s="443"/>
      <c r="BH19" s="443"/>
      <c r="BI19" s="443"/>
      <c r="BJ19" s="443"/>
      <c r="BK19" s="443"/>
      <c r="BL19" s="443"/>
      <c r="BM19" s="443"/>
      <c r="BN19" s="443"/>
      <c r="BO19" s="443"/>
      <c r="BP19" s="443"/>
      <c r="BQ19" s="179"/>
      <c r="BR19" s="191"/>
      <c r="BS19" s="191"/>
      <c r="BT19" s="443"/>
      <c r="BU19" s="443"/>
      <c r="BV19" s="443"/>
      <c r="BW19" s="443"/>
      <c r="BX19" s="443"/>
      <c r="BY19" s="443"/>
      <c r="BZ19" s="443"/>
      <c r="CA19" s="443"/>
      <c r="CB19" s="443"/>
      <c r="CC19" s="443"/>
      <c r="CD19" s="191"/>
      <c r="CE19" s="191"/>
      <c r="CF19" s="566"/>
      <c r="CG19" s="191"/>
      <c r="CH19" s="191"/>
      <c r="CI19" s="191"/>
      <c r="CJ19" s="191"/>
      <c r="CK19" s="440"/>
      <c r="CL19" s="191"/>
      <c r="CM19" s="191"/>
      <c r="CN19" s="191"/>
      <c r="CO19" s="191"/>
      <c r="CP19" s="191"/>
      <c r="CQ19" s="191"/>
      <c r="CR19" s="191"/>
      <c r="CS19" s="191"/>
      <c r="CT19" s="191"/>
      <c r="CU19" s="191"/>
      <c r="CV19" s="191"/>
      <c r="CW19" s="191"/>
      <c r="CX19" s="191"/>
      <c r="CY19" s="191"/>
      <c r="CZ19" s="191"/>
      <c r="DA19" s="191"/>
      <c r="DB19" s="191"/>
      <c r="DC19" s="191"/>
      <c r="DD19" s="191"/>
      <c r="DE19" s="440"/>
      <c r="DF19" s="191"/>
      <c r="DG19" s="191"/>
      <c r="DH19" s="191"/>
      <c r="DI19" s="191"/>
      <c r="DJ19" s="191"/>
      <c r="DK19" s="191"/>
      <c r="DL19" s="191"/>
      <c r="DM19" s="191"/>
      <c r="DN19" s="179"/>
      <c r="DO19" s="181"/>
      <c r="DP19" s="179"/>
      <c r="DQ19" s="179"/>
      <c r="DR19" s="179"/>
      <c r="DS19" s="179"/>
      <c r="DT19" s="179"/>
      <c r="DU19" s="158"/>
      <c r="DV19" s="191"/>
      <c r="DW19" s="179"/>
      <c r="DX19" s="179"/>
      <c r="DY19" s="179"/>
      <c r="DZ19" s="179"/>
      <c r="EA19" s="179"/>
      <c r="EB19" s="179"/>
      <c r="EC19" s="179"/>
      <c r="ED19" s="179"/>
      <c r="EE19" s="179"/>
      <c r="EF19" s="395"/>
      <c r="EG19" s="471"/>
      <c r="EH19" s="63">
        <v>0</v>
      </c>
      <c r="EI19" s="191">
        <v>0</v>
      </c>
      <c r="EJ19" s="191">
        <v>0</v>
      </c>
      <c r="EK19" s="44">
        <v>0</v>
      </c>
      <c r="EL19" s="44">
        <v>0</v>
      </c>
      <c r="EM19" s="179"/>
      <c r="EN19" s="191" t="s">
        <v>1789</v>
      </c>
      <c r="EO19" s="191" t="s">
        <v>1790</v>
      </c>
      <c r="EP19" s="191" t="s">
        <v>1815</v>
      </c>
      <c r="EQ19" s="191">
        <v>2</v>
      </c>
      <c r="ER19" s="191" t="s">
        <v>1816</v>
      </c>
      <c r="ES19" s="191" t="s">
        <v>1817</v>
      </c>
      <c r="ET19" s="191"/>
      <c r="EU19" s="191"/>
      <c r="EV19" s="191" t="s">
        <v>1818</v>
      </c>
      <c r="EW19" s="191"/>
      <c r="EX19" s="191"/>
      <c r="EY19" s="191">
        <v>1</v>
      </c>
      <c r="EZ19" s="191"/>
      <c r="FA19" s="191">
        <v>1</v>
      </c>
      <c r="FB19" s="191"/>
      <c r="FC19" s="191">
        <v>1</v>
      </c>
      <c r="FD19" s="191"/>
      <c r="FE19" s="191" t="s">
        <v>1812</v>
      </c>
      <c r="FF19" s="191" t="s">
        <v>1540</v>
      </c>
      <c r="FG19" s="158">
        <v>43349</v>
      </c>
      <c r="FH19" s="685" t="s">
        <v>1816</v>
      </c>
      <c r="FI19" s="685" t="s">
        <v>1817</v>
      </c>
      <c r="FJ19" s="685" t="s">
        <v>1820</v>
      </c>
      <c r="FK19" s="191"/>
      <c r="FL19" s="191">
        <v>1</v>
      </c>
      <c r="FM19" s="191"/>
      <c r="FN19" s="191"/>
      <c r="FO19" s="191"/>
      <c r="FP19" s="191">
        <v>1</v>
      </c>
      <c r="FQ19" s="191"/>
      <c r="FR19" s="191"/>
      <c r="FS19" s="191"/>
      <c r="FT19" s="191"/>
      <c r="FU19" s="191">
        <v>1</v>
      </c>
      <c r="FV19" s="179"/>
      <c r="FW19" s="179"/>
      <c r="FX19" s="179"/>
      <c r="FY19" s="179"/>
      <c r="FZ19" s="179"/>
      <c r="GA19" s="179"/>
      <c r="GB19" s="179"/>
      <c r="GC19" s="179"/>
      <c r="GD19" s="681">
        <v>1</v>
      </c>
      <c r="GE19" s="179"/>
      <c r="GF19" s="395"/>
      <c r="GG19" s="356" t="s">
        <v>1838</v>
      </c>
      <c r="GH19" s="357"/>
      <c r="GI19" s="357"/>
      <c r="GJ19" s="357"/>
    </row>
    <row r="20" spans="1:192" s="188" customFormat="1" x14ac:dyDescent="0.25">
      <c r="A20" s="70"/>
      <c r="B20" s="43"/>
      <c r="C20" s="63"/>
      <c r="D20" s="191"/>
      <c r="E20" s="44"/>
      <c r="F20" s="44"/>
      <c r="G20" s="44"/>
      <c r="H20" s="44">
        <v>1</v>
      </c>
      <c r="I20" s="191"/>
      <c r="J20" s="44"/>
      <c r="K20" s="191">
        <v>1</v>
      </c>
      <c r="L20" s="179"/>
      <c r="M20" s="179"/>
      <c r="N20" s="179"/>
      <c r="O20" s="179"/>
      <c r="P20" s="443"/>
      <c r="Q20" s="443"/>
      <c r="R20" s="443"/>
      <c r="S20" s="191"/>
      <c r="T20" s="191"/>
      <c r="U20" s="191"/>
      <c r="V20" s="191"/>
      <c r="W20" s="443"/>
      <c r="X20" s="443"/>
      <c r="Y20" s="443"/>
      <c r="Z20" s="443"/>
      <c r="AA20" s="443"/>
      <c r="AB20" s="443"/>
      <c r="AC20" s="443"/>
      <c r="AD20" s="443"/>
      <c r="AE20" s="443"/>
      <c r="AF20" s="443"/>
      <c r="AG20" s="443"/>
      <c r="AH20" s="443"/>
      <c r="AI20" s="443"/>
      <c r="AJ20" s="443"/>
      <c r="AK20" s="443"/>
      <c r="AL20" s="443"/>
      <c r="AM20" s="443"/>
      <c r="AN20" s="443"/>
      <c r="AO20" s="443"/>
      <c r="AP20" s="443"/>
      <c r="AQ20" s="443"/>
      <c r="AR20" s="395"/>
      <c r="AS20" s="471"/>
      <c r="AT20" s="63"/>
      <c r="AU20" s="179"/>
      <c r="AV20" s="191"/>
      <c r="AW20" s="44"/>
      <c r="AX20" s="179"/>
      <c r="AY20" s="179"/>
      <c r="AZ20" s="191"/>
      <c r="BA20" s="179"/>
      <c r="BB20" s="191"/>
      <c r="BC20" s="179"/>
      <c r="BD20" s="191"/>
      <c r="BE20" s="191"/>
      <c r="BF20" s="191"/>
      <c r="BG20" s="179"/>
      <c r="BH20" s="191"/>
      <c r="BI20" s="179"/>
      <c r="BJ20" s="179"/>
      <c r="BK20" s="179"/>
      <c r="BL20" s="191"/>
      <c r="BM20" s="191"/>
      <c r="BN20" s="179"/>
      <c r="BO20" s="179"/>
      <c r="BP20" s="191"/>
      <c r="BQ20" s="179"/>
      <c r="BR20" s="191"/>
      <c r="BS20" s="44"/>
      <c r="BT20" s="179"/>
      <c r="BU20" s="191"/>
      <c r="BV20" s="179"/>
      <c r="BW20" s="191"/>
      <c r="BX20" s="191"/>
      <c r="BY20" s="191"/>
      <c r="BZ20" s="191"/>
      <c r="CA20" s="191"/>
      <c r="CB20" s="179"/>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191"/>
      <c r="DN20" s="179"/>
      <c r="DO20" s="179"/>
      <c r="DP20" s="179"/>
      <c r="DQ20" s="179"/>
      <c r="DR20" s="179"/>
      <c r="DS20" s="179"/>
      <c r="DT20" s="179"/>
      <c r="DU20" s="179"/>
      <c r="DV20" s="191"/>
      <c r="DW20" s="179"/>
      <c r="DX20" s="179"/>
      <c r="DY20" s="179"/>
      <c r="DZ20" s="179"/>
      <c r="EA20" s="179"/>
      <c r="EB20" s="179"/>
      <c r="EC20" s="179"/>
      <c r="ED20" s="179"/>
      <c r="EE20" s="179"/>
      <c r="EF20" s="395"/>
      <c r="EG20" s="471"/>
      <c r="EH20" s="63"/>
      <c r="EI20" s="191"/>
      <c r="EJ20" s="191"/>
      <c r="EK20" s="44"/>
      <c r="EL20" s="44"/>
      <c r="EM20" s="179"/>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191"/>
      <c r="FM20" s="191"/>
      <c r="FN20" s="191"/>
      <c r="FO20" s="191"/>
      <c r="FP20" s="191"/>
      <c r="FQ20" s="191"/>
      <c r="FR20" s="191"/>
      <c r="FS20" s="191"/>
      <c r="FT20" s="191"/>
      <c r="FU20" s="191"/>
      <c r="FV20" s="179"/>
      <c r="FW20" s="179"/>
      <c r="FX20" s="179"/>
      <c r="FY20" s="179"/>
      <c r="FZ20" s="179"/>
      <c r="GA20" s="179"/>
      <c r="GB20" s="179"/>
      <c r="GC20" s="179"/>
      <c r="GD20" s="681">
        <v>1</v>
      </c>
      <c r="GE20" s="179"/>
      <c r="GF20" s="395"/>
      <c r="GG20" s="356" t="s">
        <v>1840</v>
      </c>
      <c r="GH20" s="357"/>
      <c r="GI20" s="357"/>
      <c r="GJ20" s="357"/>
    </row>
    <row r="21" spans="1:192" s="188" customFormat="1" ht="15.75" thickBot="1" x14ac:dyDescent="0.3">
      <c r="A21" s="70"/>
      <c r="B21" s="43"/>
      <c r="C21" s="452" t="s">
        <v>1821</v>
      </c>
      <c r="D21" s="375"/>
      <c r="E21" s="375"/>
      <c r="F21" s="375"/>
      <c r="G21" s="375"/>
      <c r="H21" s="375">
        <v>1</v>
      </c>
      <c r="I21" s="376"/>
      <c r="J21" s="375"/>
      <c r="K21" s="376">
        <v>1</v>
      </c>
      <c r="L21" s="513"/>
      <c r="M21" s="513"/>
      <c r="N21" s="513"/>
      <c r="O21" s="513"/>
      <c r="P21" s="686"/>
      <c r="Q21" s="686"/>
      <c r="R21" s="686"/>
      <c r="S21" s="376"/>
      <c r="T21" s="376"/>
      <c r="U21" s="376"/>
      <c r="V21" s="376"/>
      <c r="W21" s="686"/>
      <c r="X21" s="686"/>
      <c r="Y21" s="686"/>
      <c r="Z21" s="686"/>
      <c r="AA21" s="686"/>
      <c r="AB21" s="686"/>
      <c r="AC21" s="686"/>
      <c r="AD21" s="686"/>
      <c r="AE21" s="686"/>
      <c r="AF21" s="686"/>
      <c r="AG21" s="686"/>
      <c r="AH21" s="686"/>
      <c r="AI21" s="686"/>
      <c r="AJ21" s="686"/>
      <c r="AK21" s="686"/>
      <c r="AL21" s="686"/>
      <c r="AM21" s="686"/>
      <c r="AN21" s="686"/>
      <c r="AO21" s="686"/>
      <c r="AP21" s="686"/>
      <c r="AQ21" s="686"/>
      <c r="AR21" s="511"/>
      <c r="AS21" s="471"/>
      <c r="AT21" s="452"/>
      <c r="AU21" s="513"/>
      <c r="AV21" s="376"/>
      <c r="AW21" s="375"/>
      <c r="AX21" s="513"/>
      <c r="AY21" s="513"/>
      <c r="AZ21" s="376"/>
      <c r="BA21" s="513"/>
      <c r="BB21" s="376"/>
      <c r="BC21" s="513"/>
      <c r="BD21" s="376"/>
      <c r="BE21" s="376"/>
      <c r="BF21" s="376"/>
      <c r="BG21" s="513"/>
      <c r="BH21" s="376"/>
      <c r="BI21" s="513"/>
      <c r="BJ21" s="513"/>
      <c r="BK21" s="513"/>
      <c r="BL21" s="376"/>
      <c r="BM21" s="376"/>
      <c r="BN21" s="513"/>
      <c r="BO21" s="513"/>
      <c r="BP21" s="376"/>
      <c r="BQ21" s="513"/>
      <c r="BR21" s="376"/>
      <c r="BS21" s="375"/>
      <c r="BT21" s="513"/>
      <c r="BU21" s="376"/>
      <c r="BV21" s="513"/>
      <c r="BW21" s="376"/>
      <c r="BX21" s="376"/>
      <c r="BY21" s="376"/>
      <c r="BZ21" s="376"/>
      <c r="CA21" s="376"/>
      <c r="CB21" s="513"/>
      <c r="CC21" s="376"/>
      <c r="CD21" s="376"/>
      <c r="CE21" s="376"/>
      <c r="CF21" s="376"/>
      <c r="CG21" s="376"/>
      <c r="CH21" s="376"/>
      <c r="CI21" s="376"/>
      <c r="CJ21" s="376"/>
      <c r="CK21" s="376"/>
      <c r="CL21" s="376"/>
      <c r="CM21" s="376"/>
      <c r="CN21" s="376"/>
      <c r="CO21" s="376"/>
      <c r="CP21" s="376"/>
      <c r="CQ21" s="376"/>
      <c r="CR21" s="376"/>
      <c r="CS21" s="376"/>
      <c r="CT21" s="376"/>
      <c r="CU21" s="376"/>
      <c r="CV21" s="376"/>
      <c r="CW21" s="376"/>
      <c r="CX21" s="376"/>
      <c r="CY21" s="376"/>
      <c r="CZ21" s="376"/>
      <c r="DA21" s="376"/>
      <c r="DB21" s="376"/>
      <c r="DC21" s="376"/>
      <c r="DD21" s="376"/>
      <c r="DE21" s="376"/>
      <c r="DF21" s="376"/>
      <c r="DG21" s="376"/>
      <c r="DH21" s="376"/>
      <c r="DI21" s="376"/>
      <c r="DJ21" s="376"/>
      <c r="DK21" s="376"/>
      <c r="DL21" s="376"/>
      <c r="DM21" s="376"/>
      <c r="DN21" s="513"/>
      <c r="DO21" s="513"/>
      <c r="DP21" s="513"/>
      <c r="DQ21" s="513"/>
      <c r="DR21" s="513"/>
      <c r="DS21" s="513"/>
      <c r="DT21" s="513"/>
      <c r="DU21" s="513"/>
      <c r="DV21" s="513"/>
      <c r="DW21" s="513"/>
      <c r="DX21" s="513"/>
      <c r="DY21" s="513"/>
      <c r="DZ21" s="513"/>
      <c r="EA21" s="513"/>
      <c r="EB21" s="513"/>
      <c r="EC21" s="513"/>
      <c r="ED21" s="513"/>
      <c r="EE21" s="513"/>
      <c r="EF21" s="511"/>
      <c r="EG21" s="471"/>
      <c r="EH21" s="452"/>
      <c r="EI21" s="513"/>
      <c r="EJ21" s="376"/>
      <c r="EK21" s="375"/>
      <c r="EL21" s="513"/>
      <c r="EM21" s="513"/>
      <c r="EN21" s="376"/>
      <c r="EO21" s="376"/>
      <c r="EP21" s="376"/>
      <c r="EQ21" s="376"/>
      <c r="ER21" s="376"/>
      <c r="ES21" s="376"/>
      <c r="ET21" s="376"/>
      <c r="EU21" s="376"/>
      <c r="EV21" s="376"/>
      <c r="EW21" s="376"/>
      <c r="EX21" s="376"/>
      <c r="EY21" s="376"/>
      <c r="EZ21" s="376"/>
      <c r="FA21" s="376"/>
      <c r="FB21" s="376"/>
      <c r="FC21" s="376"/>
      <c r="FD21" s="376"/>
      <c r="FE21" s="376"/>
      <c r="FF21" s="376"/>
      <c r="FG21" s="376"/>
      <c r="FH21" s="376"/>
      <c r="FI21" s="376"/>
      <c r="FJ21" s="376"/>
      <c r="FK21" s="376"/>
      <c r="FL21" s="376"/>
      <c r="FM21" s="376"/>
      <c r="FN21" s="376"/>
      <c r="FO21" s="376"/>
      <c r="FP21" s="376"/>
      <c r="FQ21" s="376"/>
      <c r="FR21" s="376"/>
      <c r="FS21" s="376"/>
      <c r="FT21" s="376"/>
      <c r="FU21" s="376"/>
      <c r="FV21" s="513"/>
      <c r="FW21" s="513"/>
      <c r="FX21" s="513"/>
      <c r="FY21" s="513"/>
      <c r="FZ21" s="513"/>
      <c r="GA21" s="513"/>
      <c r="GB21" s="513"/>
      <c r="GC21" s="513"/>
      <c r="GD21" s="692">
        <v>1</v>
      </c>
      <c r="GE21" s="513"/>
      <c r="GF21" s="511"/>
      <c r="GG21" s="356" t="s">
        <v>1841</v>
      </c>
      <c r="GH21" s="357"/>
      <c r="GI21" s="357"/>
      <c r="GJ21" s="357"/>
    </row>
    <row r="22" spans="1:192" s="188" customFormat="1" ht="15.75" thickTop="1" x14ac:dyDescent="0.25">
      <c r="A22" s="70"/>
      <c r="B22" s="43"/>
      <c r="C22" s="453" t="s">
        <v>608</v>
      </c>
      <c r="D22" s="185"/>
      <c r="E22" s="454"/>
      <c r="F22" s="454"/>
      <c r="G22" s="454"/>
      <c r="H22" s="454">
        <v>1</v>
      </c>
      <c r="I22" s="185"/>
      <c r="J22" s="454"/>
      <c r="K22" s="687"/>
      <c r="L22" s="687"/>
      <c r="M22" s="687"/>
      <c r="N22" s="687"/>
      <c r="O22" s="687"/>
      <c r="P22" s="688"/>
      <c r="Q22" s="688"/>
      <c r="R22" s="688"/>
      <c r="S22" s="185"/>
      <c r="T22" s="185"/>
      <c r="U22" s="185"/>
      <c r="V22" s="185"/>
      <c r="W22" s="688"/>
      <c r="X22" s="688"/>
      <c r="Y22" s="688"/>
      <c r="Z22" s="688"/>
      <c r="AA22" s="688"/>
      <c r="AB22" s="688"/>
      <c r="AC22" s="688"/>
      <c r="AD22" s="688"/>
      <c r="AE22" s="688"/>
      <c r="AF22" s="688"/>
      <c r="AG22" s="688"/>
      <c r="AH22" s="688"/>
      <c r="AI22" s="688"/>
      <c r="AJ22" s="688"/>
      <c r="AK22" s="688"/>
      <c r="AL22" s="688"/>
      <c r="AM22" s="688"/>
      <c r="AN22" s="688"/>
      <c r="AO22" s="688"/>
      <c r="AP22" s="688"/>
      <c r="AQ22" s="688"/>
      <c r="AR22" s="455"/>
      <c r="AS22" s="471"/>
      <c r="AT22" s="689"/>
      <c r="AU22" s="690"/>
      <c r="AV22" s="691"/>
      <c r="AW22" s="185"/>
      <c r="AX22" s="691"/>
      <c r="AY22" s="691"/>
      <c r="AZ22" s="185"/>
      <c r="BA22" s="688"/>
      <c r="BB22" s="185"/>
      <c r="BC22" s="687"/>
      <c r="BD22" s="185"/>
      <c r="BE22" s="185"/>
      <c r="BF22" s="185"/>
      <c r="BG22" s="687"/>
      <c r="BH22" s="185"/>
      <c r="BI22" s="687"/>
      <c r="BJ22" s="185"/>
      <c r="BK22" s="687"/>
      <c r="BL22" s="185"/>
      <c r="BM22" s="185"/>
      <c r="BN22" s="687"/>
      <c r="BO22" s="687"/>
      <c r="BP22" s="185"/>
      <c r="BQ22" s="687"/>
      <c r="BR22" s="185"/>
      <c r="BS22" s="185"/>
      <c r="BT22" s="688"/>
      <c r="BU22" s="185"/>
      <c r="BV22" s="688"/>
      <c r="BW22" s="185"/>
      <c r="BX22" s="185"/>
      <c r="BY22" s="185"/>
      <c r="BZ22" s="185"/>
      <c r="CA22" s="185"/>
      <c r="CB22" s="687"/>
      <c r="CC22" s="185"/>
      <c r="CD22" s="185"/>
      <c r="CE22" s="185"/>
      <c r="CF22" s="185"/>
      <c r="CG22" s="185"/>
      <c r="CH22" s="185"/>
      <c r="CI22" s="185"/>
      <c r="CJ22" s="185"/>
      <c r="CK22" s="185"/>
      <c r="CL22" s="185"/>
      <c r="CM22" s="185"/>
      <c r="CN22" s="185"/>
      <c r="CO22" s="185"/>
      <c r="CP22" s="185"/>
      <c r="CQ22" s="185"/>
      <c r="CR22" s="185"/>
      <c r="CS22" s="185"/>
      <c r="CT22" s="185"/>
      <c r="CU22" s="185"/>
      <c r="CV22" s="185"/>
      <c r="CW22" s="185"/>
      <c r="CX22" s="185"/>
      <c r="CY22" s="185"/>
      <c r="CZ22" s="185"/>
      <c r="DA22" s="185"/>
      <c r="DB22" s="185"/>
      <c r="DC22" s="185"/>
      <c r="DD22" s="185"/>
      <c r="DE22" s="185"/>
      <c r="DF22" s="185"/>
      <c r="DG22" s="185"/>
      <c r="DH22" s="185"/>
      <c r="DI22" s="185"/>
      <c r="DJ22" s="185"/>
      <c r="DK22" s="185"/>
      <c r="DL22" s="185"/>
      <c r="DM22" s="185"/>
      <c r="DN22" s="687"/>
      <c r="DO22" s="687"/>
      <c r="DP22" s="687"/>
      <c r="DQ22" s="687"/>
      <c r="DR22" s="687"/>
      <c r="DS22" s="687"/>
      <c r="DT22" s="687"/>
      <c r="DU22" s="687"/>
      <c r="DV22" s="687"/>
      <c r="DW22" s="687"/>
      <c r="DX22" s="687"/>
      <c r="DY22" s="687"/>
      <c r="DZ22" s="687"/>
      <c r="EA22" s="687"/>
      <c r="EB22" s="687"/>
      <c r="EC22" s="687"/>
      <c r="ED22" s="687"/>
      <c r="EE22" s="687"/>
      <c r="EF22" s="455"/>
      <c r="EG22" s="471"/>
      <c r="EH22" s="453"/>
      <c r="EI22" s="687"/>
      <c r="EJ22" s="185"/>
      <c r="EK22" s="454"/>
      <c r="EL22" s="687"/>
      <c r="EM22" s="687"/>
      <c r="EN22" s="185"/>
      <c r="EO22" s="185"/>
      <c r="EP22" s="185"/>
      <c r="EQ22" s="185"/>
      <c r="ER22" s="185"/>
      <c r="ES22" s="185"/>
      <c r="ET22" s="185"/>
      <c r="EU22" s="185"/>
      <c r="EV22" s="185"/>
      <c r="EW22" s="185"/>
      <c r="EX22" s="185"/>
      <c r="EY22" s="185"/>
      <c r="EZ22" s="185"/>
      <c r="FA22" s="185"/>
      <c r="FB22" s="185"/>
      <c r="FC22" s="185"/>
      <c r="FD22" s="185"/>
      <c r="FE22" s="185"/>
      <c r="FF22" s="185"/>
      <c r="FG22" s="185"/>
      <c r="FH22" s="185"/>
      <c r="FI22" s="185"/>
      <c r="FJ22" s="185"/>
      <c r="FK22" s="185"/>
      <c r="FL22" s="185"/>
      <c r="FM22" s="185"/>
      <c r="FN22" s="185"/>
      <c r="FO22" s="185"/>
      <c r="FP22" s="185"/>
      <c r="FQ22" s="185"/>
      <c r="FR22" s="185"/>
      <c r="FS22" s="185"/>
      <c r="FT22" s="185"/>
      <c r="FU22" s="185"/>
      <c r="FV22" s="687"/>
      <c r="FW22" s="687"/>
      <c r="FX22" s="687"/>
      <c r="FY22" s="687"/>
      <c r="FZ22" s="687"/>
      <c r="GA22" s="687"/>
      <c r="GB22" s="687"/>
      <c r="GC22" s="687"/>
      <c r="GD22" s="693"/>
      <c r="GE22" s="687"/>
      <c r="GF22" s="455"/>
      <c r="GG22" s="356" t="s">
        <v>1824</v>
      </c>
      <c r="GH22" s="357"/>
      <c r="GI22" s="357"/>
      <c r="GJ22" s="357" t="s">
        <v>1826</v>
      </c>
    </row>
    <row r="23" spans="1:192" s="188" customFormat="1" x14ac:dyDescent="0.25">
      <c r="A23" s="70"/>
      <c r="B23" s="43"/>
      <c r="C23" s="63"/>
      <c r="D23" s="191" t="s">
        <v>1822</v>
      </c>
      <c r="E23" s="44"/>
      <c r="F23" s="44"/>
      <c r="G23" s="44"/>
      <c r="H23" s="191">
        <v>1</v>
      </c>
      <c r="I23" s="191"/>
      <c r="J23" s="44"/>
      <c r="K23" s="179"/>
      <c r="L23" s="179"/>
      <c r="M23" s="179"/>
      <c r="N23" s="179"/>
      <c r="O23" s="179"/>
      <c r="P23" s="443"/>
      <c r="Q23" s="443"/>
      <c r="R23" s="443"/>
      <c r="S23" s="191"/>
      <c r="T23" s="191"/>
      <c r="U23" s="191"/>
      <c r="V23" s="191"/>
      <c r="W23" s="443"/>
      <c r="X23" s="443"/>
      <c r="Y23" s="443"/>
      <c r="Z23" s="443"/>
      <c r="AA23" s="443"/>
      <c r="AB23" s="443"/>
      <c r="AC23" s="443"/>
      <c r="AD23" s="443"/>
      <c r="AE23" s="443"/>
      <c r="AF23" s="443"/>
      <c r="AG23" s="443"/>
      <c r="AH23" s="443"/>
      <c r="AI23" s="443"/>
      <c r="AJ23" s="443"/>
      <c r="AK23" s="443"/>
      <c r="AL23" s="443"/>
      <c r="AM23" s="443"/>
      <c r="AN23" s="443"/>
      <c r="AO23" s="443"/>
      <c r="AP23" s="443"/>
      <c r="AQ23" s="443"/>
      <c r="AR23" s="395"/>
      <c r="AS23" s="471"/>
      <c r="AT23" s="63"/>
      <c r="AU23" s="179"/>
      <c r="AV23" s="191"/>
      <c r="AW23" s="44"/>
      <c r="AX23" s="179"/>
      <c r="AY23" s="179"/>
      <c r="AZ23" s="191"/>
      <c r="BA23" s="179"/>
      <c r="BB23" s="191"/>
      <c r="BC23" s="179"/>
      <c r="BD23" s="191"/>
      <c r="BE23" s="191"/>
      <c r="BF23" s="191"/>
      <c r="BG23" s="179"/>
      <c r="BH23" s="191"/>
      <c r="BI23" s="179"/>
      <c r="BJ23" s="179"/>
      <c r="BK23" s="179"/>
      <c r="BL23" s="191"/>
      <c r="BM23" s="191"/>
      <c r="BN23" s="179"/>
      <c r="BO23" s="179"/>
      <c r="BP23" s="191"/>
      <c r="BQ23" s="179"/>
      <c r="BR23" s="191"/>
      <c r="BS23" s="44"/>
      <c r="BT23" s="179"/>
      <c r="BU23" s="191"/>
      <c r="BV23" s="179"/>
      <c r="BW23" s="191"/>
      <c r="BX23" s="191"/>
      <c r="BY23" s="191"/>
      <c r="BZ23" s="191"/>
      <c r="CA23" s="191"/>
      <c r="CB23" s="179"/>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191"/>
      <c r="DN23" s="179"/>
      <c r="DO23" s="179"/>
      <c r="DP23" s="179"/>
      <c r="DQ23" s="179"/>
      <c r="DR23" s="179"/>
      <c r="DS23" s="179"/>
      <c r="DT23" s="179"/>
      <c r="DU23" s="179"/>
      <c r="DV23" s="179"/>
      <c r="DW23" s="179"/>
      <c r="DX23" s="179"/>
      <c r="DY23" s="179"/>
      <c r="DZ23" s="179"/>
      <c r="EA23" s="179"/>
      <c r="EB23" s="179"/>
      <c r="EC23" s="179"/>
      <c r="ED23" s="179"/>
      <c r="EE23" s="179"/>
      <c r="EF23" s="395"/>
      <c r="EG23" s="471"/>
      <c r="EH23" s="63"/>
      <c r="EI23" s="179"/>
      <c r="EJ23" s="191"/>
      <c r="EK23" s="44"/>
      <c r="EL23" s="179"/>
      <c r="EM23" s="179"/>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191"/>
      <c r="FM23" s="191"/>
      <c r="FN23" s="191"/>
      <c r="FO23" s="191"/>
      <c r="FP23" s="191"/>
      <c r="FQ23" s="191"/>
      <c r="FR23" s="191"/>
      <c r="FS23" s="191"/>
      <c r="FT23" s="191"/>
      <c r="FU23" s="191"/>
      <c r="FV23" s="179"/>
      <c r="FW23" s="179"/>
      <c r="FX23" s="179"/>
      <c r="FY23" s="179"/>
      <c r="FZ23" s="179"/>
      <c r="GA23" s="179"/>
      <c r="GB23" s="179"/>
      <c r="GC23" s="179"/>
      <c r="GD23" s="675"/>
      <c r="GE23" s="179"/>
      <c r="GF23" s="395"/>
      <c r="GG23" s="356" t="s">
        <v>1825</v>
      </c>
      <c r="GH23" s="357"/>
      <c r="GI23" s="357"/>
      <c r="GJ23" s="357" t="s">
        <v>1826</v>
      </c>
    </row>
    <row r="24" spans="1:192" s="188" customFormat="1" ht="15" customHeight="1" x14ac:dyDescent="0.25">
      <c r="A24" s="70"/>
      <c r="B24" s="43"/>
      <c r="C24" s="63"/>
      <c r="D24" s="44"/>
      <c r="E24" s="44"/>
      <c r="F24" s="44"/>
      <c r="G24" s="44"/>
      <c r="H24" s="191">
        <v>1</v>
      </c>
      <c r="I24" s="191">
        <v>1</v>
      </c>
      <c r="J24" s="44"/>
      <c r="K24" s="179"/>
      <c r="L24" s="179"/>
      <c r="M24" s="179"/>
      <c r="N24" s="179"/>
      <c r="O24" s="179"/>
      <c r="P24" s="443"/>
      <c r="Q24" s="443"/>
      <c r="R24" s="443"/>
      <c r="S24" s="191"/>
      <c r="T24" s="191"/>
      <c r="U24" s="191"/>
      <c r="V24" s="191"/>
      <c r="W24" s="443"/>
      <c r="X24" s="443"/>
      <c r="Y24" s="443"/>
      <c r="Z24" s="443"/>
      <c r="AA24" s="443"/>
      <c r="AB24" s="443"/>
      <c r="AC24" s="443"/>
      <c r="AD24" s="443"/>
      <c r="AE24" s="443"/>
      <c r="AF24" s="443"/>
      <c r="AG24" s="443"/>
      <c r="AH24" s="443"/>
      <c r="AI24" s="443"/>
      <c r="AJ24" s="443"/>
      <c r="AK24" s="443"/>
      <c r="AL24" s="443"/>
      <c r="AM24" s="443"/>
      <c r="AN24" s="443"/>
      <c r="AO24" s="443"/>
      <c r="AP24" s="443"/>
      <c r="AQ24" s="443"/>
      <c r="AR24" s="395"/>
      <c r="AS24" s="471"/>
      <c r="AT24" s="63"/>
      <c r="AU24" s="179"/>
      <c r="AV24" s="191"/>
      <c r="AW24" s="44"/>
      <c r="AX24" s="179"/>
      <c r="AY24" s="179"/>
      <c r="AZ24" s="191"/>
      <c r="BA24" s="179"/>
      <c r="BB24" s="191"/>
      <c r="BC24" s="179"/>
      <c r="BD24" s="191"/>
      <c r="BE24" s="191"/>
      <c r="BF24" s="191"/>
      <c r="BG24" s="179"/>
      <c r="BH24" s="191"/>
      <c r="BI24" s="179"/>
      <c r="BJ24" s="179"/>
      <c r="BK24" s="179"/>
      <c r="BL24" s="191"/>
      <c r="BM24" s="191"/>
      <c r="BN24" s="179"/>
      <c r="BO24" s="179"/>
      <c r="BP24" s="191"/>
      <c r="BQ24" s="179"/>
      <c r="BR24" s="191"/>
      <c r="BS24" s="44"/>
      <c r="BT24" s="179"/>
      <c r="BU24" s="191"/>
      <c r="BV24" s="179"/>
      <c r="BW24" s="191"/>
      <c r="BX24" s="191"/>
      <c r="BY24" s="191"/>
      <c r="BZ24" s="191"/>
      <c r="CA24" s="191"/>
      <c r="CB24" s="179"/>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191"/>
      <c r="DN24" s="179"/>
      <c r="DO24" s="179"/>
      <c r="DP24" s="179"/>
      <c r="DQ24" s="179"/>
      <c r="DR24" s="179"/>
      <c r="DS24" s="179"/>
      <c r="DT24" s="179"/>
      <c r="DU24" s="179"/>
      <c r="DV24" s="179"/>
      <c r="DW24" s="179"/>
      <c r="DX24" s="179"/>
      <c r="DY24" s="179"/>
      <c r="DZ24" s="179"/>
      <c r="EA24" s="179"/>
      <c r="EB24" s="179"/>
      <c r="EC24" s="179"/>
      <c r="ED24" s="179"/>
      <c r="EE24" s="179"/>
      <c r="EF24" s="395"/>
      <c r="EG24" s="471"/>
      <c r="EH24" s="63"/>
      <c r="EI24" s="179"/>
      <c r="EJ24" s="191"/>
      <c r="EK24" s="44"/>
      <c r="EL24" s="179"/>
      <c r="EM24" s="179"/>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191"/>
      <c r="FM24" s="191"/>
      <c r="FN24" s="191"/>
      <c r="FO24" s="191"/>
      <c r="FP24" s="191"/>
      <c r="FQ24" s="191"/>
      <c r="FR24" s="191"/>
      <c r="FS24" s="191"/>
      <c r="FT24" s="191"/>
      <c r="FU24" s="191"/>
      <c r="FV24" s="179"/>
      <c r="FW24" s="179"/>
      <c r="FX24" s="179"/>
      <c r="FY24" s="179"/>
      <c r="FZ24" s="179"/>
      <c r="GA24" s="179"/>
      <c r="GB24" s="179"/>
      <c r="GC24" s="179"/>
      <c r="GD24" s="675"/>
      <c r="GE24" s="179"/>
      <c r="GF24" s="395"/>
      <c r="GG24" s="356" t="s">
        <v>1823</v>
      </c>
      <c r="GH24" s="357"/>
      <c r="GI24" s="357"/>
      <c r="GJ24" s="357" t="s">
        <v>1827</v>
      </c>
    </row>
    <row r="25" spans="1:192" s="188" customFormat="1" x14ac:dyDescent="0.25">
      <c r="A25" s="70"/>
      <c r="B25" s="43"/>
      <c r="C25" s="63"/>
      <c r="D25" s="191"/>
      <c r="E25" s="191"/>
      <c r="F25" s="191"/>
      <c r="G25" s="191"/>
      <c r="H25" s="191">
        <v>1</v>
      </c>
      <c r="I25" s="191"/>
      <c r="J25" s="191">
        <v>1</v>
      </c>
      <c r="K25" s="191"/>
      <c r="L25" s="191"/>
      <c r="M25" s="191"/>
      <c r="N25" s="191"/>
      <c r="O25" s="191"/>
      <c r="P25" s="443"/>
      <c r="Q25" s="443"/>
      <c r="R25" s="443"/>
      <c r="S25" s="191"/>
      <c r="T25" s="191"/>
      <c r="U25" s="191"/>
      <c r="V25" s="191"/>
      <c r="W25" s="443"/>
      <c r="X25" s="443"/>
      <c r="Y25" s="443"/>
      <c r="Z25" s="443"/>
      <c r="AA25" s="443"/>
      <c r="AB25" s="443"/>
      <c r="AC25" s="443"/>
      <c r="AD25" s="443"/>
      <c r="AE25" s="443"/>
      <c r="AF25" s="443"/>
      <c r="AG25" s="443"/>
      <c r="AH25" s="443"/>
      <c r="AI25" s="443"/>
      <c r="AJ25" s="443"/>
      <c r="AK25" s="443"/>
      <c r="AL25" s="443"/>
      <c r="AM25" s="443"/>
      <c r="AN25" s="443"/>
      <c r="AO25" s="443"/>
      <c r="AP25" s="443"/>
      <c r="AQ25" s="443"/>
      <c r="AR25" s="395"/>
      <c r="AS25" s="471"/>
      <c r="AT25" s="63" t="s">
        <v>1780</v>
      </c>
      <c r="AU25" s="680" t="s">
        <v>1842</v>
      </c>
      <c r="AV25" s="191"/>
      <c r="AW25" s="191"/>
      <c r="AX25" s="191"/>
      <c r="AY25" s="191"/>
      <c r="AZ25" s="191"/>
      <c r="BA25" s="191"/>
      <c r="BB25" s="191"/>
      <c r="BC25" s="191"/>
      <c r="BD25" s="191"/>
      <c r="BE25" s="191"/>
      <c r="BF25" s="191"/>
      <c r="BG25" s="191"/>
      <c r="BH25" s="191"/>
      <c r="BI25" s="191"/>
      <c r="BJ25" s="191"/>
      <c r="BK25" s="191"/>
      <c r="BL25" s="191"/>
      <c r="BM25" s="191"/>
      <c r="BN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191"/>
      <c r="DN25" s="191"/>
      <c r="DO25" s="191"/>
      <c r="DP25" s="191"/>
      <c r="DQ25" s="191"/>
      <c r="DR25" s="191"/>
      <c r="DS25" s="191"/>
      <c r="DT25" s="191"/>
      <c r="DU25" s="191"/>
      <c r="DV25" s="191"/>
      <c r="DW25" s="191"/>
      <c r="DX25" s="191"/>
      <c r="DY25" s="191"/>
      <c r="DZ25" s="191"/>
      <c r="EA25" s="191"/>
      <c r="EB25" s="191"/>
      <c r="EC25" s="191"/>
      <c r="ED25" s="191"/>
      <c r="EE25" s="191"/>
      <c r="EF25" s="395"/>
      <c r="EG25" s="471"/>
      <c r="EH25" s="63"/>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191"/>
      <c r="FM25" s="191"/>
      <c r="FN25" s="191"/>
      <c r="FO25" s="191"/>
      <c r="FP25" s="191"/>
      <c r="FQ25" s="191"/>
      <c r="FR25" s="191"/>
      <c r="FS25" s="191"/>
      <c r="FT25" s="191"/>
      <c r="FU25" s="191"/>
      <c r="FV25" s="191"/>
      <c r="FW25" s="191"/>
      <c r="FX25" s="191"/>
      <c r="FY25" s="191"/>
      <c r="FZ25" s="191"/>
      <c r="GA25" s="191"/>
      <c r="GB25" s="191"/>
      <c r="GC25" s="191"/>
      <c r="GD25" s="471"/>
      <c r="GE25" s="191"/>
      <c r="GF25" s="395"/>
      <c r="GG25" s="356" t="s">
        <v>1844</v>
      </c>
      <c r="GH25" s="357"/>
      <c r="GI25" s="357"/>
      <c r="GJ25" s="357" t="s">
        <v>1843</v>
      </c>
    </row>
    <row r="26" spans="1:192" s="188" customFormat="1" x14ac:dyDescent="0.25">
      <c r="A26" s="70"/>
      <c r="B26" s="43"/>
      <c r="C26" s="63"/>
      <c r="D26" s="44"/>
      <c r="E26" s="44"/>
      <c r="F26" s="44"/>
      <c r="G26" s="44"/>
      <c r="H26" s="191">
        <v>1</v>
      </c>
      <c r="I26" s="191"/>
      <c r="J26" s="44">
        <v>1</v>
      </c>
      <c r="K26" s="179"/>
      <c r="L26" s="179"/>
      <c r="M26" s="179"/>
      <c r="N26" s="179"/>
      <c r="O26" s="179"/>
      <c r="P26" s="443"/>
      <c r="Q26" s="443"/>
      <c r="R26" s="443"/>
      <c r="S26" s="191"/>
      <c r="T26" s="191"/>
      <c r="U26" s="191"/>
      <c r="V26" s="191"/>
      <c r="W26" s="443"/>
      <c r="X26" s="443"/>
      <c r="Y26" s="443"/>
      <c r="Z26" s="443"/>
      <c r="AA26" s="443"/>
      <c r="AB26" s="443"/>
      <c r="AC26" s="443"/>
      <c r="AD26" s="443"/>
      <c r="AE26" s="443"/>
      <c r="AF26" s="443"/>
      <c r="AG26" s="443"/>
      <c r="AH26" s="443"/>
      <c r="AI26" s="443"/>
      <c r="AJ26" s="443"/>
      <c r="AK26" s="443"/>
      <c r="AL26" s="443"/>
      <c r="AM26" s="443"/>
      <c r="AN26" s="443"/>
      <c r="AO26" s="443"/>
      <c r="AP26" s="443"/>
      <c r="AQ26" s="443"/>
      <c r="AR26" s="395"/>
      <c r="AS26" s="471"/>
      <c r="AT26" s="63"/>
      <c r="AU26" s="179"/>
      <c r="AV26" s="191"/>
      <c r="AW26" s="44"/>
      <c r="AX26" s="179"/>
      <c r="AY26" s="179"/>
      <c r="AZ26" s="191"/>
      <c r="BA26" s="179"/>
      <c r="BB26" s="191"/>
      <c r="BC26" s="179"/>
      <c r="BD26" s="191"/>
      <c r="BE26" s="191"/>
      <c r="BF26" s="191"/>
      <c r="BG26" s="179"/>
      <c r="BH26" s="191"/>
      <c r="BI26" s="179"/>
      <c r="BJ26" s="179"/>
      <c r="BK26" s="179"/>
      <c r="BL26" s="191"/>
      <c r="BM26" s="191"/>
      <c r="BN26" s="179"/>
      <c r="BO26" s="179"/>
      <c r="BP26" s="191"/>
      <c r="BQ26" s="179"/>
      <c r="BR26" s="191"/>
      <c r="BS26" s="44"/>
      <c r="BT26" s="179"/>
      <c r="BU26" s="191"/>
      <c r="BV26" s="179"/>
      <c r="BW26" s="191"/>
      <c r="BX26" s="191"/>
      <c r="BY26" s="191"/>
      <c r="BZ26" s="191"/>
      <c r="CA26" s="191"/>
      <c r="CB26" s="179"/>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191"/>
      <c r="DN26" s="179"/>
      <c r="DO26" s="179"/>
      <c r="DP26" s="179"/>
      <c r="DQ26" s="179"/>
      <c r="DR26" s="179"/>
      <c r="DS26" s="179"/>
      <c r="DT26" s="179"/>
      <c r="DU26" s="179"/>
      <c r="DV26" s="179"/>
      <c r="DW26" s="179"/>
      <c r="DX26" s="179"/>
      <c r="DY26" s="179"/>
      <c r="DZ26" s="179"/>
      <c r="EA26" s="179"/>
      <c r="EB26" s="179"/>
      <c r="EC26" s="179"/>
      <c r="ED26" s="179"/>
      <c r="EE26" s="179"/>
      <c r="EF26" s="395"/>
      <c r="EG26" s="471"/>
      <c r="EH26" s="63">
        <v>0</v>
      </c>
      <c r="EI26" s="44">
        <v>0</v>
      </c>
      <c r="EJ26" s="191">
        <v>0</v>
      </c>
      <c r="EK26" s="44">
        <v>0</v>
      </c>
      <c r="EL26" s="44">
        <v>0</v>
      </c>
      <c r="EM26" s="179"/>
      <c r="EN26" s="191" t="s">
        <v>1846</v>
      </c>
      <c r="EO26" s="191"/>
      <c r="EP26" s="191"/>
      <c r="EQ26" s="191"/>
      <c r="ER26" s="191"/>
      <c r="ES26" s="191"/>
      <c r="ET26" s="191"/>
      <c r="EU26" s="191"/>
      <c r="EV26" s="191"/>
      <c r="EW26" s="191"/>
      <c r="EX26" s="191"/>
      <c r="EY26" s="191"/>
      <c r="EZ26" s="191">
        <v>1</v>
      </c>
      <c r="FA26" s="191"/>
      <c r="FB26" s="191">
        <v>1</v>
      </c>
      <c r="FC26" s="191"/>
      <c r="FD26" s="191">
        <v>1</v>
      </c>
      <c r="FE26" s="191"/>
      <c r="FF26" s="191"/>
      <c r="FG26" s="191"/>
      <c r="FH26" s="191"/>
      <c r="FI26" s="191"/>
      <c r="FJ26" s="191"/>
      <c r="FK26" s="191"/>
      <c r="FL26" s="191">
        <v>1</v>
      </c>
      <c r="FM26" s="191"/>
      <c r="FN26" s="191"/>
      <c r="FO26" s="191"/>
      <c r="FP26" s="191">
        <v>1</v>
      </c>
      <c r="FQ26" s="191"/>
      <c r="FR26" s="191"/>
      <c r="FS26" s="191"/>
      <c r="FT26" s="191"/>
      <c r="FU26" s="191">
        <v>1</v>
      </c>
      <c r="FV26" s="179"/>
      <c r="FW26" s="179"/>
      <c r="FX26" s="179"/>
      <c r="FY26" s="179"/>
      <c r="FZ26" s="179"/>
      <c r="GA26" s="179"/>
      <c r="GB26" s="179"/>
      <c r="GC26" s="179"/>
      <c r="GD26" s="675"/>
      <c r="GE26" s="179"/>
      <c r="GF26" s="395"/>
      <c r="GG26" s="356" t="s">
        <v>1845</v>
      </c>
      <c r="GH26" s="357"/>
      <c r="GI26" s="357"/>
      <c r="GJ26" s="357" t="s">
        <v>1847</v>
      </c>
    </row>
    <row r="27" spans="1:192" s="188" customFormat="1" x14ac:dyDescent="0.25">
      <c r="A27" s="70"/>
      <c r="B27" s="43"/>
      <c r="C27" s="63"/>
      <c r="D27" s="44"/>
      <c r="E27" s="44"/>
      <c r="F27" s="44"/>
      <c r="G27" s="44"/>
      <c r="H27" s="179"/>
      <c r="I27" s="191"/>
      <c r="J27" s="44"/>
      <c r="K27" s="179"/>
      <c r="L27" s="179"/>
      <c r="M27" s="179"/>
      <c r="N27" s="179"/>
      <c r="O27" s="179"/>
      <c r="P27" s="443"/>
      <c r="Q27" s="443"/>
      <c r="R27" s="443"/>
      <c r="S27" s="191"/>
      <c r="T27" s="191"/>
      <c r="U27" s="191"/>
      <c r="V27" s="191"/>
      <c r="W27" s="443"/>
      <c r="X27" s="443"/>
      <c r="Y27" s="443"/>
      <c r="Z27" s="443"/>
      <c r="AA27" s="443"/>
      <c r="AB27" s="443"/>
      <c r="AC27" s="443"/>
      <c r="AD27" s="443"/>
      <c r="AE27" s="443"/>
      <c r="AF27" s="443"/>
      <c r="AG27" s="443"/>
      <c r="AH27" s="443"/>
      <c r="AI27" s="443"/>
      <c r="AJ27" s="443"/>
      <c r="AK27" s="443"/>
      <c r="AL27" s="443"/>
      <c r="AM27" s="443"/>
      <c r="AN27" s="443"/>
      <c r="AO27" s="443"/>
      <c r="AP27" s="443"/>
      <c r="AQ27" s="443"/>
      <c r="AR27" s="395"/>
      <c r="AS27" s="471"/>
      <c r="AT27" s="63"/>
      <c r="AU27" s="179"/>
      <c r="AV27" s="191"/>
      <c r="AW27" s="44"/>
      <c r="AX27" s="179"/>
      <c r="AY27" s="179"/>
      <c r="AZ27" s="191"/>
      <c r="BA27" s="179"/>
      <c r="BB27" s="191"/>
      <c r="BC27" s="179"/>
      <c r="BD27" s="191"/>
      <c r="BE27" s="191"/>
      <c r="BF27" s="191"/>
      <c r="BG27" s="179"/>
      <c r="BH27" s="191"/>
      <c r="BI27" s="179"/>
      <c r="BJ27" s="179"/>
      <c r="BK27" s="179"/>
      <c r="BL27" s="191"/>
      <c r="BM27" s="191"/>
      <c r="BN27" s="179"/>
      <c r="BO27" s="179"/>
      <c r="BP27" s="191"/>
      <c r="BQ27" s="179"/>
      <c r="BR27" s="191"/>
      <c r="BS27" s="44"/>
      <c r="BT27" s="179"/>
      <c r="BU27" s="191"/>
      <c r="BV27" s="179"/>
      <c r="BW27" s="191"/>
      <c r="BX27" s="191"/>
      <c r="BY27" s="191"/>
      <c r="BZ27" s="191"/>
      <c r="CA27" s="191"/>
      <c r="CB27" s="179"/>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191"/>
      <c r="DN27" s="179"/>
      <c r="DO27" s="179"/>
      <c r="DP27" s="179"/>
      <c r="DQ27" s="179"/>
      <c r="DR27" s="179"/>
      <c r="DS27" s="179"/>
      <c r="DT27" s="179"/>
      <c r="DU27" s="179"/>
      <c r="DV27" s="179"/>
      <c r="DW27" s="179"/>
      <c r="DX27" s="179"/>
      <c r="DY27" s="179"/>
      <c r="DZ27" s="179"/>
      <c r="EA27" s="179"/>
      <c r="EB27" s="179"/>
      <c r="EC27" s="179"/>
      <c r="ED27" s="179"/>
      <c r="EE27" s="179"/>
      <c r="EF27" s="395"/>
      <c r="EG27" s="471"/>
      <c r="EH27" s="63"/>
      <c r="EI27" s="179"/>
      <c r="EJ27" s="191"/>
      <c r="EK27" s="44"/>
      <c r="EL27" s="179"/>
      <c r="EM27" s="179"/>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191"/>
      <c r="FM27" s="191"/>
      <c r="FN27" s="191"/>
      <c r="FO27" s="191"/>
      <c r="FP27" s="191"/>
      <c r="FQ27" s="191"/>
      <c r="FR27" s="191"/>
      <c r="FS27" s="191"/>
      <c r="FT27" s="191"/>
      <c r="FU27" s="191"/>
      <c r="FV27" s="179"/>
      <c r="FW27" s="179"/>
      <c r="FX27" s="179"/>
      <c r="FY27" s="179"/>
      <c r="FZ27" s="179"/>
      <c r="GA27" s="179"/>
      <c r="GB27" s="179"/>
      <c r="GC27" s="179"/>
      <c r="GD27" s="675"/>
      <c r="GE27" s="179"/>
      <c r="GF27" s="395"/>
      <c r="GG27" s="356"/>
      <c r="GH27" s="357"/>
      <c r="GI27" s="357"/>
      <c r="GJ27" s="357"/>
    </row>
    <row r="28" spans="1:192" s="188" customFormat="1" x14ac:dyDescent="0.25">
      <c r="A28" s="70"/>
      <c r="B28" s="43"/>
      <c r="C28" s="63"/>
      <c r="D28" s="44"/>
      <c r="E28" s="44"/>
      <c r="F28" s="44"/>
      <c r="G28" s="44"/>
      <c r="H28" s="179"/>
      <c r="I28" s="191"/>
      <c r="J28" s="44"/>
      <c r="K28" s="179"/>
      <c r="L28" s="179"/>
      <c r="M28" s="179"/>
      <c r="N28" s="179"/>
      <c r="O28" s="179"/>
      <c r="P28" s="443"/>
      <c r="Q28" s="443"/>
      <c r="R28" s="443"/>
      <c r="S28" s="191"/>
      <c r="T28" s="191"/>
      <c r="U28" s="191"/>
      <c r="V28" s="191"/>
      <c r="W28" s="443"/>
      <c r="X28" s="443"/>
      <c r="Y28" s="443"/>
      <c r="Z28" s="443"/>
      <c r="AA28" s="443"/>
      <c r="AB28" s="443"/>
      <c r="AC28" s="443"/>
      <c r="AD28" s="443"/>
      <c r="AE28" s="443"/>
      <c r="AF28" s="443"/>
      <c r="AG28" s="443"/>
      <c r="AH28" s="443"/>
      <c r="AI28" s="443"/>
      <c r="AJ28" s="443"/>
      <c r="AK28" s="443"/>
      <c r="AL28" s="443"/>
      <c r="AM28" s="443"/>
      <c r="AN28" s="443"/>
      <c r="AO28" s="443"/>
      <c r="AP28" s="443"/>
      <c r="AQ28" s="443"/>
      <c r="AR28" s="395"/>
      <c r="AS28" s="471"/>
      <c r="AT28" s="63"/>
      <c r="AU28" s="179"/>
      <c r="AV28" s="191"/>
      <c r="AW28" s="44"/>
      <c r="AX28" s="179"/>
      <c r="AY28" s="179"/>
      <c r="AZ28" s="191"/>
      <c r="BA28" s="179"/>
      <c r="BB28" s="191"/>
      <c r="BC28" s="179"/>
      <c r="BD28" s="191"/>
      <c r="BE28" s="191"/>
      <c r="BF28" s="191"/>
      <c r="BG28" s="179"/>
      <c r="BH28" s="191"/>
      <c r="BI28" s="179"/>
      <c r="BJ28" s="179"/>
      <c r="BK28" s="179"/>
      <c r="BL28" s="191"/>
      <c r="BM28" s="191"/>
      <c r="BN28" s="179"/>
      <c r="BO28" s="179"/>
      <c r="BP28" s="191"/>
      <c r="BQ28" s="179"/>
      <c r="BR28" s="191"/>
      <c r="BS28" s="44"/>
      <c r="BT28" s="179"/>
      <c r="BU28" s="191"/>
      <c r="BV28" s="179"/>
      <c r="BW28" s="191"/>
      <c r="BX28" s="191"/>
      <c r="BY28" s="191"/>
      <c r="BZ28" s="191"/>
      <c r="CA28" s="191"/>
      <c r="CB28" s="179"/>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191"/>
      <c r="DN28" s="179"/>
      <c r="DO28" s="179"/>
      <c r="DP28" s="179"/>
      <c r="DQ28" s="179"/>
      <c r="DR28" s="179"/>
      <c r="DS28" s="179"/>
      <c r="DT28" s="179"/>
      <c r="DU28" s="179"/>
      <c r="DV28" s="179"/>
      <c r="DW28" s="179"/>
      <c r="DX28" s="179"/>
      <c r="DY28" s="179"/>
      <c r="DZ28" s="179"/>
      <c r="EA28" s="179"/>
      <c r="EB28" s="179"/>
      <c r="EC28" s="179"/>
      <c r="ED28" s="179"/>
      <c r="EE28" s="179"/>
      <c r="EF28" s="395"/>
      <c r="EG28" s="471"/>
      <c r="EH28" s="63"/>
      <c r="EI28" s="179"/>
      <c r="EJ28" s="191"/>
      <c r="EK28" s="44"/>
      <c r="EL28" s="179"/>
      <c r="EM28" s="179"/>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191"/>
      <c r="FM28" s="191"/>
      <c r="FN28" s="191"/>
      <c r="FO28" s="191"/>
      <c r="FP28" s="191"/>
      <c r="FQ28" s="191"/>
      <c r="FR28" s="191"/>
      <c r="FS28" s="191"/>
      <c r="FT28" s="191"/>
      <c r="FU28" s="191"/>
      <c r="FV28" s="179"/>
      <c r="FW28" s="179"/>
      <c r="FX28" s="179"/>
      <c r="FY28" s="179"/>
      <c r="FZ28" s="179"/>
      <c r="GA28" s="179"/>
      <c r="GB28" s="179"/>
      <c r="GC28" s="179"/>
      <c r="GD28" s="675"/>
      <c r="GE28" s="179"/>
      <c r="GF28" s="395"/>
      <c r="GG28" s="356"/>
      <c r="GH28" s="357"/>
      <c r="GI28" s="357"/>
      <c r="GJ28" s="357"/>
    </row>
    <row r="29" spans="1:192" s="188" customFormat="1" x14ac:dyDescent="0.25">
      <c r="A29" s="70"/>
      <c r="B29" s="43"/>
      <c r="C29" s="63"/>
      <c r="D29" s="44"/>
      <c r="E29" s="44"/>
      <c r="F29" s="44"/>
      <c r="G29" s="44"/>
      <c r="H29" s="179"/>
      <c r="I29" s="191"/>
      <c r="J29" s="44"/>
      <c r="K29" s="44"/>
      <c r="L29" s="44"/>
      <c r="M29" s="44"/>
      <c r="N29" s="44"/>
      <c r="O29" s="44"/>
      <c r="P29" s="443"/>
      <c r="Q29" s="443"/>
      <c r="R29" s="443"/>
      <c r="S29" s="191"/>
      <c r="T29" s="191"/>
      <c r="U29" s="191"/>
      <c r="V29" s="191"/>
      <c r="W29" s="443"/>
      <c r="X29" s="443"/>
      <c r="Y29" s="443"/>
      <c r="Z29" s="443"/>
      <c r="AA29" s="443"/>
      <c r="AB29" s="443"/>
      <c r="AC29" s="443"/>
      <c r="AD29" s="443"/>
      <c r="AE29" s="443"/>
      <c r="AF29" s="443"/>
      <c r="AG29" s="443"/>
      <c r="AH29" s="443"/>
      <c r="AI29" s="443"/>
      <c r="AJ29" s="443"/>
      <c r="AK29" s="443"/>
      <c r="AL29" s="443"/>
      <c r="AM29" s="443"/>
      <c r="AN29" s="443"/>
      <c r="AO29" s="443"/>
      <c r="AP29" s="443"/>
      <c r="AQ29" s="443"/>
      <c r="AR29" s="395"/>
      <c r="AS29" s="471"/>
      <c r="AT29" s="63"/>
      <c r="AU29" s="179"/>
      <c r="AV29" s="191"/>
      <c r="AW29" s="44"/>
      <c r="AX29" s="179"/>
      <c r="AY29" s="179"/>
      <c r="AZ29" s="191"/>
      <c r="BA29" s="179"/>
      <c r="BB29" s="191"/>
      <c r="BC29" s="179"/>
      <c r="BD29" s="191"/>
      <c r="BE29" s="191"/>
      <c r="BF29" s="191"/>
      <c r="BG29" s="179"/>
      <c r="BH29" s="191"/>
      <c r="BI29" s="179"/>
      <c r="BJ29" s="179"/>
      <c r="BK29" s="179"/>
      <c r="BL29" s="191"/>
      <c r="BM29" s="191"/>
      <c r="BN29" s="179"/>
      <c r="BO29" s="179"/>
      <c r="BP29" s="191"/>
      <c r="BQ29" s="179"/>
      <c r="BR29" s="191"/>
      <c r="BS29" s="44"/>
      <c r="BT29" s="179"/>
      <c r="BU29" s="191"/>
      <c r="BV29" s="179"/>
      <c r="BW29" s="191"/>
      <c r="BX29" s="191"/>
      <c r="BY29" s="191"/>
      <c r="BZ29" s="191"/>
      <c r="CA29" s="191"/>
      <c r="CB29" s="179"/>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191"/>
      <c r="DN29" s="179"/>
      <c r="DO29" s="179"/>
      <c r="DP29" s="179"/>
      <c r="DQ29" s="179"/>
      <c r="DR29" s="179"/>
      <c r="DS29" s="179"/>
      <c r="DT29" s="179"/>
      <c r="DU29" s="179"/>
      <c r="DV29" s="179"/>
      <c r="DW29" s="179"/>
      <c r="DX29" s="179"/>
      <c r="DY29" s="179"/>
      <c r="DZ29" s="179"/>
      <c r="EA29" s="179"/>
      <c r="EB29" s="179"/>
      <c r="EC29" s="179"/>
      <c r="ED29" s="179"/>
      <c r="EE29" s="179"/>
      <c r="EF29" s="395"/>
      <c r="EG29" s="471"/>
      <c r="EH29" s="63"/>
      <c r="EI29" s="179"/>
      <c r="EJ29" s="191"/>
      <c r="EK29" s="44"/>
      <c r="EL29" s="179"/>
      <c r="EM29" s="179"/>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191"/>
      <c r="FM29" s="191"/>
      <c r="FN29" s="191"/>
      <c r="FO29" s="191"/>
      <c r="FP29" s="191"/>
      <c r="FQ29" s="191"/>
      <c r="FR29" s="191"/>
      <c r="FS29" s="191"/>
      <c r="FT29" s="191"/>
      <c r="FU29" s="191"/>
      <c r="FV29" s="179"/>
      <c r="FW29" s="179"/>
      <c r="FX29" s="179"/>
      <c r="FY29" s="179"/>
      <c r="FZ29" s="179"/>
      <c r="GA29" s="179"/>
      <c r="GB29" s="179"/>
      <c r="GC29" s="179"/>
      <c r="GD29" s="675"/>
      <c r="GE29" s="179"/>
      <c r="GF29" s="395"/>
      <c r="GG29" s="356"/>
      <c r="GH29" s="357"/>
      <c r="GI29" s="357"/>
      <c r="GJ29" s="357"/>
    </row>
    <row r="30" spans="1:192" s="188" customFormat="1" x14ac:dyDescent="0.25">
      <c r="A30" s="70"/>
      <c r="B30" s="43"/>
      <c r="C30" s="63"/>
      <c r="D30" s="44"/>
      <c r="E30" s="44"/>
      <c r="F30" s="44"/>
      <c r="G30" s="44"/>
      <c r="H30" s="44"/>
      <c r="I30" s="191"/>
      <c r="J30" s="44"/>
      <c r="K30" s="44"/>
      <c r="L30" s="44"/>
      <c r="M30" s="44"/>
      <c r="N30" s="44"/>
      <c r="O30" s="44"/>
      <c r="P30" s="443"/>
      <c r="Q30" s="443"/>
      <c r="R30" s="443"/>
      <c r="S30" s="191"/>
      <c r="T30" s="191"/>
      <c r="U30" s="191"/>
      <c r="V30" s="191"/>
      <c r="W30" s="443"/>
      <c r="X30" s="443"/>
      <c r="Y30" s="443"/>
      <c r="Z30" s="443"/>
      <c r="AA30" s="443"/>
      <c r="AB30" s="443"/>
      <c r="AC30" s="443"/>
      <c r="AD30" s="443"/>
      <c r="AE30" s="443"/>
      <c r="AF30" s="443"/>
      <c r="AG30" s="443"/>
      <c r="AH30" s="443"/>
      <c r="AI30" s="443"/>
      <c r="AJ30" s="443"/>
      <c r="AK30" s="443"/>
      <c r="AL30" s="443"/>
      <c r="AM30" s="443"/>
      <c r="AN30" s="443"/>
      <c r="AO30" s="443"/>
      <c r="AP30" s="443"/>
      <c r="AQ30" s="443"/>
      <c r="AR30" s="395"/>
      <c r="AS30" s="471"/>
      <c r="AT30" s="63"/>
      <c r="AU30" s="179"/>
      <c r="AV30" s="191"/>
      <c r="AW30" s="44"/>
      <c r="AX30" s="179"/>
      <c r="AY30" s="179"/>
      <c r="AZ30" s="191"/>
      <c r="BA30" s="179"/>
      <c r="BB30" s="191"/>
      <c r="BC30" s="179"/>
      <c r="BD30" s="191"/>
      <c r="BE30" s="191"/>
      <c r="BF30" s="191"/>
      <c r="BG30" s="179"/>
      <c r="BH30" s="191"/>
      <c r="BI30" s="179"/>
      <c r="BJ30" s="179"/>
      <c r="BK30" s="179"/>
      <c r="BL30" s="191"/>
      <c r="BM30" s="191"/>
      <c r="BN30" s="179"/>
      <c r="BO30" s="179"/>
      <c r="BP30" s="191"/>
      <c r="BQ30" s="179"/>
      <c r="BR30" s="191"/>
      <c r="BS30" s="44"/>
      <c r="BT30" s="179"/>
      <c r="BU30" s="191"/>
      <c r="BV30" s="179"/>
      <c r="BW30" s="191"/>
      <c r="BX30" s="191"/>
      <c r="BY30" s="191"/>
      <c r="BZ30" s="191"/>
      <c r="CA30" s="191"/>
      <c r="CB30" s="179"/>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191"/>
      <c r="DN30" s="179"/>
      <c r="DO30" s="179"/>
      <c r="DP30" s="179"/>
      <c r="DQ30" s="179"/>
      <c r="DR30" s="179"/>
      <c r="DS30" s="179"/>
      <c r="DT30" s="179"/>
      <c r="DU30" s="179"/>
      <c r="DV30" s="179"/>
      <c r="DW30" s="179"/>
      <c r="DX30" s="179"/>
      <c r="DY30" s="179"/>
      <c r="DZ30" s="179"/>
      <c r="EA30" s="179"/>
      <c r="EB30" s="179"/>
      <c r="EC30" s="179"/>
      <c r="ED30" s="179"/>
      <c r="EE30" s="179"/>
      <c r="EF30" s="395"/>
      <c r="EG30" s="471"/>
      <c r="EH30" s="63"/>
      <c r="EI30" s="179"/>
      <c r="EJ30" s="191"/>
      <c r="EK30" s="44"/>
      <c r="EL30" s="179"/>
      <c r="EM30" s="179"/>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191"/>
      <c r="FM30" s="191"/>
      <c r="FN30" s="191"/>
      <c r="FO30" s="191"/>
      <c r="FP30" s="191"/>
      <c r="FQ30" s="191"/>
      <c r="FR30" s="191"/>
      <c r="FS30" s="191"/>
      <c r="FT30" s="191"/>
      <c r="FU30" s="191"/>
      <c r="FV30" s="179"/>
      <c r="FW30" s="179"/>
      <c r="FX30" s="179"/>
      <c r="FY30" s="179"/>
      <c r="FZ30" s="179"/>
      <c r="GA30" s="179"/>
      <c r="GB30" s="179"/>
      <c r="GC30" s="179"/>
      <c r="GD30" s="675"/>
      <c r="GE30" s="179"/>
      <c r="GF30" s="395"/>
      <c r="GG30" s="356"/>
      <c r="GH30" s="357"/>
      <c r="GI30" s="357"/>
      <c r="GJ30" s="357"/>
    </row>
    <row r="31" spans="1:192" s="188" customFormat="1" x14ac:dyDescent="0.25">
      <c r="A31" s="70"/>
      <c r="B31" s="43"/>
      <c r="C31" s="63"/>
      <c r="D31" s="44"/>
      <c r="E31" s="44"/>
      <c r="F31" s="44"/>
      <c r="G31" s="44"/>
      <c r="H31" s="44"/>
      <c r="I31" s="191"/>
      <c r="J31" s="44"/>
      <c r="K31" s="44"/>
      <c r="L31" s="44"/>
      <c r="M31" s="44"/>
      <c r="N31" s="44"/>
      <c r="O31" s="44"/>
      <c r="P31" s="443"/>
      <c r="Q31" s="443"/>
      <c r="R31" s="443"/>
      <c r="S31" s="191"/>
      <c r="T31" s="191"/>
      <c r="U31" s="191"/>
      <c r="V31" s="191"/>
      <c r="W31" s="443"/>
      <c r="X31" s="443"/>
      <c r="Y31" s="443"/>
      <c r="Z31" s="443"/>
      <c r="AA31" s="443"/>
      <c r="AB31" s="443"/>
      <c r="AC31" s="443"/>
      <c r="AD31" s="443"/>
      <c r="AE31" s="443"/>
      <c r="AF31" s="443"/>
      <c r="AG31" s="443"/>
      <c r="AH31" s="443"/>
      <c r="AI31" s="443"/>
      <c r="AJ31" s="443"/>
      <c r="AK31" s="443"/>
      <c r="AL31" s="443"/>
      <c r="AM31" s="443"/>
      <c r="AN31" s="443"/>
      <c r="AO31" s="443"/>
      <c r="AP31" s="443"/>
      <c r="AQ31" s="443"/>
      <c r="AR31" s="395"/>
      <c r="AS31" s="471"/>
      <c r="AT31" s="63"/>
      <c r="AU31" s="179"/>
      <c r="AV31" s="191"/>
      <c r="AW31" s="44"/>
      <c r="AX31" s="179"/>
      <c r="AY31" s="179"/>
      <c r="AZ31" s="191"/>
      <c r="BA31" s="179"/>
      <c r="BB31" s="191"/>
      <c r="BC31" s="179"/>
      <c r="BD31" s="191"/>
      <c r="BE31" s="191"/>
      <c r="BF31" s="191"/>
      <c r="BG31" s="179"/>
      <c r="BH31" s="191"/>
      <c r="BI31" s="179"/>
      <c r="BJ31" s="179"/>
      <c r="BK31" s="179"/>
      <c r="BL31" s="191"/>
      <c r="BM31" s="191"/>
      <c r="BN31" s="179"/>
      <c r="BO31" s="179"/>
      <c r="BP31" s="191"/>
      <c r="BQ31" s="179"/>
      <c r="BR31" s="191"/>
      <c r="BS31" s="44"/>
      <c r="BT31" s="179"/>
      <c r="BU31" s="191"/>
      <c r="BV31" s="179"/>
      <c r="BW31" s="191"/>
      <c r="BX31" s="191"/>
      <c r="BY31" s="191"/>
      <c r="BZ31" s="191"/>
      <c r="CA31" s="191"/>
      <c r="CB31" s="179"/>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191"/>
      <c r="DN31" s="179"/>
      <c r="DO31" s="179"/>
      <c r="DP31" s="179"/>
      <c r="DQ31" s="179"/>
      <c r="DR31" s="179"/>
      <c r="DS31" s="179"/>
      <c r="DT31" s="179"/>
      <c r="DU31" s="179"/>
      <c r="DV31" s="179"/>
      <c r="DW31" s="179"/>
      <c r="DX31" s="179"/>
      <c r="DY31" s="179"/>
      <c r="DZ31" s="179"/>
      <c r="EA31" s="179"/>
      <c r="EB31" s="179"/>
      <c r="EC31" s="179"/>
      <c r="ED31" s="179"/>
      <c r="EE31" s="179"/>
      <c r="EF31" s="395"/>
      <c r="EG31" s="471"/>
      <c r="EH31" s="63"/>
      <c r="EI31" s="179"/>
      <c r="EJ31" s="191"/>
      <c r="EK31" s="44"/>
      <c r="EL31" s="179"/>
      <c r="EM31" s="179"/>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191"/>
      <c r="FM31" s="191"/>
      <c r="FN31" s="191"/>
      <c r="FO31" s="191"/>
      <c r="FP31" s="191"/>
      <c r="FQ31" s="191"/>
      <c r="FR31" s="191"/>
      <c r="FS31" s="191"/>
      <c r="FT31" s="191"/>
      <c r="FU31" s="191"/>
      <c r="FV31" s="179"/>
      <c r="FW31" s="179"/>
      <c r="FX31" s="179"/>
      <c r="FY31" s="179"/>
      <c r="FZ31" s="179"/>
      <c r="GA31" s="179"/>
      <c r="GB31" s="179"/>
      <c r="GC31" s="179"/>
      <c r="GD31" s="675"/>
      <c r="GE31" s="179"/>
      <c r="GF31" s="395"/>
      <c r="GG31" s="356"/>
      <c r="GH31" s="357"/>
      <c r="GI31" s="357"/>
      <c r="GJ31" s="357"/>
    </row>
    <row r="32" spans="1:192" s="188" customFormat="1" x14ac:dyDescent="0.25">
      <c r="A32" s="70"/>
      <c r="B32" s="43"/>
      <c r="C32" s="63"/>
      <c r="D32" s="44"/>
      <c r="E32" s="44"/>
      <c r="F32" s="44"/>
      <c r="G32" s="44"/>
      <c r="H32" s="44"/>
      <c r="I32" s="191"/>
      <c r="J32" s="44"/>
      <c r="K32" s="44"/>
      <c r="L32" s="44"/>
      <c r="M32" s="44"/>
      <c r="N32" s="44"/>
      <c r="O32" s="44"/>
      <c r="P32" s="443"/>
      <c r="Q32" s="443"/>
      <c r="R32" s="443"/>
      <c r="S32" s="191"/>
      <c r="T32" s="191"/>
      <c r="U32" s="191"/>
      <c r="V32" s="191"/>
      <c r="W32" s="443"/>
      <c r="X32" s="443"/>
      <c r="Y32" s="443"/>
      <c r="Z32" s="443"/>
      <c r="AA32" s="443"/>
      <c r="AB32" s="443"/>
      <c r="AC32" s="443"/>
      <c r="AD32" s="443"/>
      <c r="AE32" s="443"/>
      <c r="AF32" s="443"/>
      <c r="AG32" s="443"/>
      <c r="AH32" s="443"/>
      <c r="AI32" s="443"/>
      <c r="AJ32" s="443"/>
      <c r="AK32" s="443"/>
      <c r="AL32" s="443"/>
      <c r="AM32" s="443"/>
      <c r="AN32" s="443"/>
      <c r="AO32" s="443"/>
      <c r="AP32" s="443"/>
      <c r="AQ32" s="443"/>
      <c r="AR32" s="395"/>
      <c r="AS32" s="471"/>
      <c r="AT32" s="63"/>
      <c r="AU32" s="179"/>
      <c r="AV32" s="191"/>
      <c r="AW32" s="44"/>
      <c r="AX32" s="179"/>
      <c r="AY32" s="179"/>
      <c r="AZ32" s="191"/>
      <c r="BA32" s="179"/>
      <c r="BB32" s="191"/>
      <c r="BC32" s="179"/>
      <c r="BD32" s="191"/>
      <c r="BE32" s="191"/>
      <c r="BF32" s="191"/>
      <c r="BG32" s="179"/>
      <c r="BH32" s="191"/>
      <c r="BI32" s="179"/>
      <c r="BJ32" s="179"/>
      <c r="BK32" s="179"/>
      <c r="BL32" s="191"/>
      <c r="BM32" s="191"/>
      <c r="BN32" s="179"/>
      <c r="BO32" s="179"/>
      <c r="BP32" s="191"/>
      <c r="BQ32" s="179"/>
      <c r="BR32" s="191"/>
      <c r="BS32" s="44"/>
      <c r="BT32" s="179"/>
      <c r="BU32" s="191"/>
      <c r="BV32" s="179"/>
      <c r="BW32" s="191"/>
      <c r="BX32" s="191"/>
      <c r="BY32" s="191"/>
      <c r="BZ32" s="191"/>
      <c r="CA32" s="191"/>
      <c r="CB32" s="179"/>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191"/>
      <c r="DN32" s="179"/>
      <c r="DO32" s="179"/>
      <c r="DP32" s="179"/>
      <c r="DQ32" s="179"/>
      <c r="DR32" s="179"/>
      <c r="DS32" s="179"/>
      <c r="DT32" s="179"/>
      <c r="DU32" s="179"/>
      <c r="DV32" s="179"/>
      <c r="DW32" s="179"/>
      <c r="DX32" s="179"/>
      <c r="DY32" s="179"/>
      <c r="DZ32" s="179"/>
      <c r="EA32" s="179"/>
      <c r="EB32" s="179"/>
      <c r="EC32" s="179"/>
      <c r="ED32" s="179"/>
      <c r="EE32" s="179"/>
      <c r="EF32" s="395"/>
      <c r="EG32" s="471"/>
      <c r="EH32" s="63"/>
      <c r="EI32" s="179"/>
      <c r="EJ32" s="191"/>
      <c r="EK32" s="44"/>
      <c r="EL32" s="179"/>
      <c r="EM32" s="179"/>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191"/>
      <c r="FM32" s="191"/>
      <c r="FN32" s="191"/>
      <c r="FO32" s="191"/>
      <c r="FP32" s="191"/>
      <c r="FQ32" s="191"/>
      <c r="FR32" s="191"/>
      <c r="FS32" s="191"/>
      <c r="FT32" s="191"/>
      <c r="FU32" s="191"/>
      <c r="FV32" s="179"/>
      <c r="FW32" s="179"/>
      <c r="FX32" s="179"/>
      <c r="FY32" s="179"/>
      <c r="FZ32" s="179"/>
      <c r="GA32" s="179"/>
      <c r="GB32" s="179"/>
      <c r="GC32" s="179"/>
      <c r="GD32" s="675"/>
      <c r="GE32" s="179"/>
      <c r="GF32" s="395"/>
      <c r="GG32" s="356"/>
      <c r="GH32" s="357"/>
      <c r="GI32" s="357"/>
      <c r="GJ32" s="357"/>
    </row>
    <row r="33" spans="1:192" s="188" customFormat="1" x14ac:dyDescent="0.25">
      <c r="A33" s="70"/>
      <c r="B33" s="43"/>
      <c r="C33" s="63"/>
      <c r="D33" s="44"/>
      <c r="E33" s="44"/>
      <c r="F33" s="44"/>
      <c r="G33" s="44"/>
      <c r="H33" s="44"/>
      <c r="I33" s="191"/>
      <c r="J33" s="44"/>
      <c r="K33" s="44"/>
      <c r="L33" s="44"/>
      <c r="M33" s="44"/>
      <c r="N33" s="44"/>
      <c r="O33" s="44"/>
      <c r="P33" s="443"/>
      <c r="Q33" s="443"/>
      <c r="R33" s="443"/>
      <c r="S33" s="191"/>
      <c r="T33" s="191"/>
      <c r="U33" s="191"/>
      <c r="V33" s="191"/>
      <c r="W33" s="443"/>
      <c r="X33" s="443"/>
      <c r="Y33" s="443"/>
      <c r="Z33" s="443"/>
      <c r="AA33" s="443"/>
      <c r="AB33" s="443"/>
      <c r="AC33" s="443"/>
      <c r="AD33" s="443"/>
      <c r="AE33" s="443"/>
      <c r="AF33" s="443"/>
      <c r="AG33" s="443"/>
      <c r="AH33" s="443"/>
      <c r="AI33" s="443"/>
      <c r="AJ33" s="443"/>
      <c r="AK33" s="443"/>
      <c r="AL33" s="443"/>
      <c r="AM33" s="443"/>
      <c r="AN33" s="443"/>
      <c r="AO33" s="443"/>
      <c r="AP33" s="443"/>
      <c r="AQ33" s="443"/>
      <c r="AR33" s="395"/>
      <c r="AS33" s="471"/>
      <c r="AT33" s="63"/>
      <c r="AU33" s="179"/>
      <c r="AV33" s="191"/>
      <c r="AW33" s="44"/>
      <c r="AX33" s="179"/>
      <c r="AY33" s="179"/>
      <c r="AZ33" s="191"/>
      <c r="BA33" s="179"/>
      <c r="BB33" s="191"/>
      <c r="BC33" s="179"/>
      <c r="BD33" s="191"/>
      <c r="BE33" s="191"/>
      <c r="BF33" s="191"/>
      <c r="BG33" s="179"/>
      <c r="BH33" s="191"/>
      <c r="BI33" s="179"/>
      <c r="BJ33" s="179"/>
      <c r="BK33" s="179"/>
      <c r="BL33" s="191"/>
      <c r="BM33" s="191"/>
      <c r="BN33" s="179"/>
      <c r="BO33" s="179"/>
      <c r="BP33" s="191"/>
      <c r="BQ33" s="179"/>
      <c r="BR33" s="191"/>
      <c r="BS33" s="44"/>
      <c r="BT33" s="179"/>
      <c r="BU33" s="191"/>
      <c r="BV33" s="179"/>
      <c r="BW33" s="191"/>
      <c r="BX33" s="191"/>
      <c r="BY33" s="191"/>
      <c r="BZ33" s="191"/>
      <c r="CA33" s="191"/>
      <c r="CB33" s="179"/>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191"/>
      <c r="DN33" s="179"/>
      <c r="DO33" s="179"/>
      <c r="DP33" s="179"/>
      <c r="DQ33" s="179"/>
      <c r="DR33" s="179"/>
      <c r="DS33" s="179"/>
      <c r="DT33" s="179"/>
      <c r="DU33" s="179"/>
      <c r="DV33" s="179"/>
      <c r="DW33" s="179"/>
      <c r="DX33" s="179"/>
      <c r="DY33" s="179"/>
      <c r="DZ33" s="179"/>
      <c r="EA33" s="179"/>
      <c r="EB33" s="179"/>
      <c r="EC33" s="179"/>
      <c r="ED33" s="179"/>
      <c r="EE33" s="179"/>
      <c r="EF33" s="395"/>
      <c r="EG33" s="471"/>
      <c r="EH33" s="63"/>
      <c r="EI33" s="179"/>
      <c r="EJ33" s="191"/>
      <c r="EK33" s="44"/>
      <c r="EL33" s="179"/>
      <c r="EM33" s="179"/>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191"/>
      <c r="FM33" s="191"/>
      <c r="FN33" s="191"/>
      <c r="FO33" s="191"/>
      <c r="FP33" s="191"/>
      <c r="FQ33" s="191"/>
      <c r="FR33" s="191"/>
      <c r="FS33" s="191"/>
      <c r="FT33" s="191"/>
      <c r="FU33" s="191"/>
      <c r="FV33" s="179"/>
      <c r="FW33" s="179"/>
      <c r="FX33" s="179"/>
      <c r="FY33" s="179"/>
      <c r="FZ33" s="179"/>
      <c r="GA33" s="179"/>
      <c r="GB33" s="179"/>
      <c r="GC33" s="179"/>
      <c r="GD33" s="675"/>
      <c r="GE33" s="179"/>
      <c r="GF33" s="395"/>
      <c r="GG33" s="356"/>
      <c r="GH33" s="357"/>
      <c r="GI33" s="357"/>
      <c r="GJ33" s="357"/>
    </row>
    <row r="34" spans="1:192" s="188" customFormat="1" ht="15" customHeight="1" x14ac:dyDescent="0.25">
      <c r="A34" s="70"/>
      <c r="B34" s="43"/>
      <c r="C34" s="63"/>
      <c r="D34" s="44"/>
      <c r="E34" s="44"/>
      <c r="F34" s="44"/>
      <c r="G34" s="44"/>
      <c r="H34" s="441"/>
      <c r="I34" s="191"/>
      <c r="J34" s="44"/>
      <c r="K34" s="441"/>
      <c r="L34" s="441"/>
      <c r="M34" s="441"/>
      <c r="N34" s="441"/>
      <c r="O34" s="441"/>
      <c r="P34" s="443"/>
      <c r="Q34" s="443"/>
      <c r="R34" s="443"/>
      <c r="S34" s="191"/>
      <c r="T34" s="191"/>
      <c r="U34" s="191"/>
      <c r="V34" s="191"/>
      <c r="W34" s="443"/>
      <c r="X34" s="443"/>
      <c r="Y34" s="443"/>
      <c r="Z34" s="443"/>
      <c r="AA34" s="443"/>
      <c r="AB34" s="443"/>
      <c r="AC34" s="443"/>
      <c r="AD34" s="443"/>
      <c r="AE34" s="443"/>
      <c r="AF34" s="443"/>
      <c r="AG34" s="443"/>
      <c r="AH34" s="443"/>
      <c r="AI34" s="443"/>
      <c r="AJ34" s="443"/>
      <c r="AK34" s="443"/>
      <c r="AL34" s="443"/>
      <c r="AM34" s="443"/>
      <c r="AN34" s="443"/>
      <c r="AO34" s="443"/>
      <c r="AP34" s="443"/>
      <c r="AQ34" s="443"/>
      <c r="AR34" s="395"/>
      <c r="AS34" s="471"/>
      <c r="AT34" s="63"/>
      <c r="AU34" s="179"/>
      <c r="AV34" s="191"/>
      <c r="AW34" s="44"/>
      <c r="AX34" s="179"/>
      <c r="AY34" s="179"/>
      <c r="AZ34" s="191"/>
      <c r="BA34" s="179"/>
      <c r="BB34" s="191"/>
      <c r="BC34" s="179"/>
      <c r="BD34" s="191"/>
      <c r="BE34" s="191"/>
      <c r="BF34" s="191"/>
      <c r="BG34" s="179"/>
      <c r="BH34" s="191"/>
      <c r="BI34" s="179"/>
      <c r="BJ34" s="179"/>
      <c r="BK34" s="179"/>
      <c r="BL34" s="191"/>
      <c r="BM34" s="191"/>
      <c r="BN34" s="179"/>
      <c r="BO34" s="179"/>
      <c r="BP34" s="191"/>
      <c r="BQ34" s="179"/>
      <c r="BR34" s="191"/>
      <c r="BS34" s="44"/>
      <c r="BT34" s="179"/>
      <c r="BU34" s="191"/>
      <c r="BV34" s="179"/>
      <c r="BW34" s="191"/>
      <c r="BX34" s="191"/>
      <c r="BY34" s="191"/>
      <c r="BZ34" s="191"/>
      <c r="CA34" s="191"/>
      <c r="CB34" s="179"/>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191"/>
      <c r="DN34" s="179"/>
      <c r="DO34" s="179"/>
      <c r="DP34" s="179"/>
      <c r="DQ34" s="179"/>
      <c r="DR34" s="179"/>
      <c r="DS34" s="179"/>
      <c r="DT34" s="179"/>
      <c r="DU34" s="179"/>
      <c r="DV34" s="179"/>
      <c r="DW34" s="179"/>
      <c r="DX34" s="179"/>
      <c r="DY34" s="179"/>
      <c r="DZ34" s="179"/>
      <c r="EA34" s="179"/>
      <c r="EB34" s="179"/>
      <c r="EC34" s="179"/>
      <c r="ED34" s="179"/>
      <c r="EE34" s="179"/>
      <c r="EF34" s="395"/>
      <c r="EG34" s="471"/>
      <c r="EH34" s="63"/>
      <c r="EI34" s="179"/>
      <c r="EJ34" s="191"/>
      <c r="EK34" s="44"/>
      <c r="EL34" s="179"/>
      <c r="EM34" s="179"/>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191"/>
      <c r="FM34" s="191"/>
      <c r="FN34" s="191"/>
      <c r="FO34" s="191"/>
      <c r="FP34" s="191"/>
      <c r="FQ34" s="191"/>
      <c r="FR34" s="191"/>
      <c r="FS34" s="191"/>
      <c r="FT34" s="191"/>
      <c r="FU34" s="191"/>
      <c r="FV34" s="179"/>
      <c r="FW34" s="179"/>
      <c r="FX34" s="179"/>
      <c r="FY34" s="179"/>
      <c r="FZ34" s="179"/>
      <c r="GA34" s="179"/>
      <c r="GB34" s="179"/>
      <c r="GC34" s="179"/>
      <c r="GD34" s="675"/>
      <c r="GE34" s="179"/>
      <c r="GF34" s="395"/>
      <c r="GG34" s="356"/>
      <c r="GH34" s="357"/>
      <c r="GI34" s="357"/>
      <c r="GJ34" s="357"/>
    </row>
    <row r="35" spans="1:192" s="188" customFormat="1" x14ac:dyDescent="0.25">
      <c r="A35" s="70"/>
      <c r="B35" s="43"/>
      <c r="C35" s="51"/>
      <c r="D35" s="44"/>
      <c r="E35" s="44"/>
      <c r="F35" s="44"/>
      <c r="G35" s="44"/>
      <c r="H35" s="44"/>
      <c r="I35" s="190"/>
      <c r="J35" s="44"/>
      <c r="K35" s="44"/>
      <c r="L35" s="44"/>
      <c r="M35" s="44"/>
      <c r="N35" s="44"/>
      <c r="O35" s="44"/>
      <c r="P35" s="443"/>
      <c r="Q35" s="443"/>
      <c r="R35" s="443"/>
      <c r="S35" s="192"/>
      <c r="T35" s="192"/>
      <c r="U35" s="192"/>
      <c r="V35" s="192"/>
      <c r="W35" s="443"/>
      <c r="X35" s="443"/>
      <c r="Y35" s="443"/>
      <c r="Z35" s="443"/>
      <c r="AA35" s="443"/>
      <c r="AB35" s="443"/>
      <c r="AC35" s="443"/>
      <c r="AD35" s="443"/>
      <c r="AE35" s="443"/>
      <c r="AF35" s="443"/>
      <c r="AG35" s="443"/>
      <c r="AH35" s="443"/>
      <c r="AI35" s="443"/>
      <c r="AJ35" s="443"/>
      <c r="AK35" s="443"/>
      <c r="AL35" s="443"/>
      <c r="AM35" s="443"/>
      <c r="AN35" s="443"/>
      <c r="AO35" s="443"/>
      <c r="AP35" s="443"/>
      <c r="AQ35" s="443"/>
      <c r="AR35" s="395"/>
      <c r="AS35" s="471"/>
      <c r="AT35" s="63"/>
      <c r="AU35" s="191"/>
      <c r="AV35" s="191"/>
      <c r="AW35" s="191"/>
      <c r="AX35" s="191"/>
      <c r="AY35" s="191"/>
      <c r="AZ35" s="191"/>
      <c r="BA35" s="191"/>
      <c r="BB35" s="191"/>
      <c r="BC35" s="191"/>
      <c r="BD35" s="191"/>
      <c r="BE35" s="191"/>
      <c r="BF35" s="191"/>
      <c r="BG35" s="191"/>
      <c r="BH35" s="191"/>
      <c r="BI35" s="191"/>
      <c r="BJ35" s="191"/>
      <c r="BK35" s="191"/>
      <c r="BL35" s="191"/>
      <c r="BM35" s="191"/>
      <c r="BN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191"/>
      <c r="DN35" s="191"/>
      <c r="DO35" s="191"/>
      <c r="DP35" s="191"/>
      <c r="DQ35" s="191"/>
      <c r="DR35" s="191"/>
      <c r="DS35" s="191"/>
      <c r="DT35" s="191"/>
      <c r="DU35" s="191"/>
      <c r="DV35" s="191"/>
      <c r="DW35" s="191"/>
      <c r="DX35" s="191"/>
      <c r="DY35" s="191"/>
      <c r="DZ35" s="191"/>
      <c r="EA35" s="191"/>
      <c r="EB35" s="191"/>
      <c r="EC35" s="191"/>
      <c r="ED35" s="191"/>
      <c r="EE35" s="191"/>
      <c r="EF35" s="395"/>
      <c r="EG35" s="471"/>
      <c r="EH35" s="63"/>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191"/>
      <c r="FM35" s="191"/>
      <c r="FN35" s="191"/>
      <c r="FO35" s="191"/>
      <c r="FP35" s="191"/>
      <c r="FQ35" s="191"/>
      <c r="FR35" s="191"/>
      <c r="FS35" s="191"/>
      <c r="FT35" s="191"/>
      <c r="FU35" s="191"/>
      <c r="FV35" s="191"/>
      <c r="FW35" s="191"/>
      <c r="FX35" s="191"/>
      <c r="FY35" s="191"/>
      <c r="FZ35" s="191"/>
      <c r="GA35" s="191"/>
      <c r="GB35" s="191"/>
      <c r="GC35" s="191"/>
      <c r="GD35" s="471"/>
      <c r="GE35" s="191"/>
      <c r="GF35" s="395"/>
      <c r="GG35" s="356"/>
      <c r="GH35" s="357"/>
      <c r="GI35" s="357"/>
      <c r="GJ35" s="357"/>
    </row>
    <row r="36" spans="1:192" s="188" customFormat="1" x14ac:dyDescent="0.25">
      <c r="A36" s="70"/>
      <c r="B36" s="43"/>
      <c r="C36" s="51"/>
      <c r="D36" s="44"/>
      <c r="E36" s="44"/>
      <c r="F36" s="44"/>
      <c r="G36" s="44"/>
      <c r="H36" s="44"/>
      <c r="I36" s="190"/>
      <c r="J36" s="44"/>
      <c r="K36" s="44"/>
      <c r="L36" s="44"/>
      <c r="M36" s="44"/>
      <c r="N36" s="44"/>
      <c r="O36" s="44"/>
      <c r="P36" s="443"/>
      <c r="Q36" s="443"/>
      <c r="R36" s="443"/>
      <c r="S36" s="192"/>
      <c r="T36" s="192"/>
      <c r="U36" s="192"/>
      <c r="V36" s="192"/>
      <c r="W36" s="443"/>
      <c r="X36" s="443"/>
      <c r="Y36" s="443"/>
      <c r="Z36" s="443"/>
      <c r="AA36" s="443"/>
      <c r="AB36" s="443"/>
      <c r="AC36" s="443"/>
      <c r="AD36" s="443"/>
      <c r="AE36" s="443"/>
      <c r="AF36" s="443"/>
      <c r="AG36" s="443"/>
      <c r="AH36" s="443"/>
      <c r="AI36" s="443"/>
      <c r="AJ36" s="443"/>
      <c r="AK36" s="443"/>
      <c r="AL36" s="443"/>
      <c r="AM36" s="443"/>
      <c r="AN36" s="443"/>
      <c r="AO36" s="443"/>
      <c r="AP36" s="443"/>
      <c r="AQ36" s="443"/>
      <c r="AR36" s="395"/>
      <c r="AS36" s="471"/>
      <c r="AT36" s="63"/>
      <c r="AU36" s="179"/>
      <c r="AV36" s="191"/>
      <c r="AW36" s="44"/>
      <c r="AX36" s="179"/>
      <c r="AY36" s="179"/>
      <c r="AZ36" s="191"/>
      <c r="BA36" s="179"/>
      <c r="BB36" s="191"/>
      <c r="BC36" s="179"/>
      <c r="BD36" s="191"/>
      <c r="BE36" s="191"/>
      <c r="BF36" s="191"/>
      <c r="BG36" s="179"/>
      <c r="BH36" s="191"/>
      <c r="BI36" s="179"/>
      <c r="BJ36" s="179"/>
      <c r="BK36" s="179"/>
      <c r="BL36" s="191"/>
      <c r="BM36" s="191"/>
      <c r="BN36" s="179"/>
      <c r="BO36" s="179"/>
      <c r="BP36" s="191"/>
      <c r="BQ36" s="179"/>
      <c r="BR36" s="191"/>
      <c r="BS36" s="44"/>
      <c r="BT36" s="179"/>
      <c r="BU36" s="191"/>
      <c r="BV36" s="179"/>
      <c r="BW36" s="191"/>
      <c r="BX36" s="191"/>
      <c r="BY36" s="191"/>
      <c r="BZ36" s="191"/>
      <c r="CA36" s="191"/>
      <c r="CB36" s="179"/>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191"/>
      <c r="DN36" s="179"/>
      <c r="DO36" s="179"/>
      <c r="DP36" s="179"/>
      <c r="DQ36" s="179"/>
      <c r="DR36" s="179"/>
      <c r="DS36" s="179"/>
      <c r="DT36" s="179"/>
      <c r="DU36" s="179"/>
      <c r="DV36" s="179"/>
      <c r="DW36" s="179"/>
      <c r="DX36" s="179"/>
      <c r="DY36" s="179"/>
      <c r="DZ36" s="179"/>
      <c r="EA36" s="179"/>
      <c r="EB36" s="179"/>
      <c r="EC36" s="179"/>
      <c r="ED36" s="179"/>
      <c r="EE36" s="179"/>
      <c r="EF36" s="395"/>
      <c r="EG36" s="471"/>
      <c r="EH36" s="63"/>
      <c r="EI36" s="179"/>
      <c r="EJ36" s="191"/>
      <c r="EK36" s="44"/>
      <c r="EL36" s="179"/>
      <c r="EM36" s="179"/>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191"/>
      <c r="FM36" s="191"/>
      <c r="FN36" s="191"/>
      <c r="FO36" s="191"/>
      <c r="FP36" s="191"/>
      <c r="FQ36" s="191"/>
      <c r="FR36" s="191"/>
      <c r="FS36" s="191"/>
      <c r="FT36" s="191"/>
      <c r="FU36" s="191"/>
      <c r="FV36" s="179"/>
      <c r="FW36" s="179"/>
      <c r="FX36" s="179"/>
      <c r="FY36" s="179"/>
      <c r="FZ36" s="179"/>
      <c r="GA36" s="179"/>
      <c r="GB36" s="179"/>
      <c r="GC36" s="179"/>
      <c r="GD36" s="675"/>
      <c r="GE36" s="179"/>
      <c r="GF36" s="395"/>
      <c r="GG36" s="356"/>
      <c r="GH36" s="357"/>
      <c r="GI36" s="357"/>
      <c r="GJ36" s="357"/>
    </row>
    <row r="37" spans="1:192" s="188" customFormat="1" x14ac:dyDescent="0.25">
      <c r="A37" s="70"/>
      <c r="B37" s="43"/>
      <c r="C37" s="51"/>
      <c r="D37" s="44"/>
      <c r="E37" s="44"/>
      <c r="F37" s="44"/>
      <c r="G37" s="44"/>
      <c r="H37" s="44"/>
      <c r="I37" s="190"/>
      <c r="J37" s="44"/>
      <c r="K37" s="44"/>
      <c r="L37" s="44"/>
      <c r="M37" s="44"/>
      <c r="N37" s="44"/>
      <c r="O37" s="44"/>
      <c r="P37" s="443"/>
      <c r="Q37" s="443"/>
      <c r="R37" s="443"/>
      <c r="S37" s="192"/>
      <c r="T37" s="192"/>
      <c r="U37" s="192"/>
      <c r="V37" s="192"/>
      <c r="W37" s="443"/>
      <c r="X37" s="443"/>
      <c r="Y37" s="443"/>
      <c r="Z37" s="443"/>
      <c r="AA37" s="443"/>
      <c r="AB37" s="443"/>
      <c r="AC37" s="443"/>
      <c r="AD37" s="443"/>
      <c r="AE37" s="443"/>
      <c r="AF37" s="443"/>
      <c r="AG37" s="443"/>
      <c r="AH37" s="443"/>
      <c r="AI37" s="443"/>
      <c r="AJ37" s="443"/>
      <c r="AK37" s="443"/>
      <c r="AL37" s="443"/>
      <c r="AM37" s="443"/>
      <c r="AN37" s="443"/>
      <c r="AO37" s="443"/>
      <c r="AP37" s="443"/>
      <c r="AQ37" s="443"/>
      <c r="AR37" s="395"/>
      <c r="AS37" s="471"/>
      <c r="AT37" s="63"/>
      <c r="AU37" s="179"/>
      <c r="AV37" s="191"/>
      <c r="AW37" s="44"/>
      <c r="AX37" s="179"/>
      <c r="AY37" s="179"/>
      <c r="AZ37" s="191"/>
      <c r="BA37" s="179"/>
      <c r="BB37" s="191"/>
      <c r="BC37" s="179"/>
      <c r="BD37" s="191"/>
      <c r="BE37" s="191"/>
      <c r="BF37" s="191"/>
      <c r="BG37" s="179"/>
      <c r="BH37" s="191"/>
      <c r="BI37" s="179"/>
      <c r="BJ37" s="179"/>
      <c r="BK37" s="179"/>
      <c r="BL37" s="191"/>
      <c r="BM37" s="191"/>
      <c r="BN37" s="179"/>
      <c r="BO37" s="179"/>
      <c r="BP37" s="191"/>
      <c r="BQ37" s="179"/>
      <c r="BR37" s="191"/>
      <c r="BS37" s="44"/>
      <c r="BT37" s="179"/>
      <c r="BU37" s="191"/>
      <c r="BV37" s="179"/>
      <c r="BW37" s="191"/>
      <c r="BX37" s="191"/>
      <c r="BY37" s="191"/>
      <c r="BZ37" s="191"/>
      <c r="CA37" s="191"/>
      <c r="CB37" s="179"/>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191"/>
      <c r="DN37" s="179"/>
      <c r="DO37" s="179"/>
      <c r="DP37" s="179"/>
      <c r="DQ37" s="179"/>
      <c r="DR37" s="179"/>
      <c r="DS37" s="179"/>
      <c r="DT37" s="179"/>
      <c r="DU37" s="179"/>
      <c r="DV37" s="179"/>
      <c r="DW37" s="179"/>
      <c r="DX37" s="179"/>
      <c r="DY37" s="179"/>
      <c r="DZ37" s="179"/>
      <c r="EA37" s="179"/>
      <c r="EB37" s="179"/>
      <c r="EC37" s="179"/>
      <c r="ED37" s="179"/>
      <c r="EE37" s="179"/>
      <c r="EF37" s="395"/>
      <c r="EG37" s="471"/>
      <c r="EH37" s="63"/>
      <c r="EI37" s="179"/>
      <c r="EJ37" s="191"/>
      <c r="EK37" s="44"/>
      <c r="EL37" s="179"/>
      <c r="EM37" s="179"/>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191"/>
      <c r="FM37" s="191"/>
      <c r="FN37" s="191"/>
      <c r="FO37" s="191"/>
      <c r="FP37" s="191"/>
      <c r="FQ37" s="191"/>
      <c r="FR37" s="191"/>
      <c r="FS37" s="191"/>
      <c r="FT37" s="191"/>
      <c r="FU37" s="191"/>
      <c r="FV37" s="179"/>
      <c r="FW37" s="179"/>
      <c r="FX37" s="179"/>
      <c r="FY37" s="179"/>
      <c r="FZ37" s="179"/>
      <c r="GA37" s="179"/>
      <c r="GB37" s="179"/>
      <c r="GC37" s="179"/>
      <c r="GD37" s="675"/>
      <c r="GE37" s="179"/>
      <c r="GF37" s="395"/>
      <c r="GG37" s="356"/>
      <c r="GH37" s="357"/>
      <c r="GI37" s="357"/>
      <c r="GJ37" s="357"/>
    </row>
    <row r="38" spans="1:192" s="188" customFormat="1" x14ac:dyDescent="0.25">
      <c r="A38" s="70"/>
      <c r="B38" s="43"/>
      <c r="C38" s="51"/>
      <c r="D38" s="44"/>
      <c r="E38" s="44"/>
      <c r="F38" s="44"/>
      <c r="G38" s="44"/>
      <c r="H38" s="44"/>
      <c r="I38" s="190"/>
      <c r="J38" s="44"/>
      <c r="K38" s="44"/>
      <c r="L38" s="44"/>
      <c r="M38" s="44"/>
      <c r="N38" s="44"/>
      <c r="O38" s="44"/>
      <c r="P38" s="443"/>
      <c r="Q38" s="443"/>
      <c r="R38" s="443"/>
      <c r="S38" s="192"/>
      <c r="T38" s="192"/>
      <c r="U38" s="192"/>
      <c r="V38" s="192"/>
      <c r="W38" s="443"/>
      <c r="X38" s="443"/>
      <c r="Y38" s="443"/>
      <c r="Z38" s="443"/>
      <c r="AA38" s="443"/>
      <c r="AB38" s="443"/>
      <c r="AC38" s="443"/>
      <c r="AD38" s="443"/>
      <c r="AE38" s="443"/>
      <c r="AF38" s="443"/>
      <c r="AG38" s="443"/>
      <c r="AH38" s="443"/>
      <c r="AI38" s="443"/>
      <c r="AJ38" s="443"/>
      <c r="AK38" s="443"/>
      <c r="AL38" s="443"/>
      <c r="AM38" s="443"/>
      <c r="AN38" s="443"/>
      <c r="AO38" s="443"/>
      <c r="AP38" s="443"/>
      <c r="AQ38" s="443"/>
      <c r="AR38" s="395"/>
      <c r="AS38" s="471"/>
      <c r="AT38" s="63"/>
      <c r="AU38" s="179"/>
      <c r="AV38" s="191"/>
      <c r="AW38" s="44"/>
      <c r="AX38" s="179"/>
      <c r="AY38" s="179"/>
      <c r="AZ38" s="191"/>
      <c r="BA38" s="179"/>
      <c r="BB38" s="191"/>
      <c r="BC38" s="179"/>
      <c r="BD38" s="191"/>
      <c r="BE38" s="191"/>
      <c r="BF38" s="191"/>
      <c r="BG38" s="179"/>
      <c r="BH38" s="191"/>
      <c r="BI38" s="179"/>
      <c r="BJ38" s="179"/>
      <c r="BK38" s="179"/>
      <c r="BL38" s="191"/>
      <c r="BM38" s="191"/>
      <c r="BN38" s="179"/>
      <c r="BO38" s="179"/>
      <c r="BP38" s="191"/>
      <c r="BQ38" s="179"/>
      <c r="BR38" s="191"/>
      <c r="BS38" s="44"/>
      <c r="BT38" s="179"/>
      <c r="BU38" s="191"/>
      <c r="BV38" s="179"/>
      <c r="BW38" s="191"/>
      <c r="BX38" s="191"/>
      <c r="BY38" s="191"/>
      <c r="BZ38" s="191"/>
      <c r="CA38" s="191"/>
      <c r="CB38" s="179"/>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191"/>
      <c r="DN38" s="179"/>
      <c r="DO38" s="179"/>
      <c r="DP38" s="179"/>
      <c r="DQ38" s="179"/>
      <c r="DR38" s="179"/>
      <c r="DS38" s="179"/>
      <c r="DT38" s="179"/>
      <c r="DU38" s="179"/>
      <c r="DV38" s="179"/>
      <c r="DW38" s="179"/>
      <c r="DX38" s="179"/>
      <c r="DY38" s="179"/>
      <c r="DZ38" s="179"/>
      <c r="EA38" s="179"/>
      <c r="EB38" s="179"/>
      <c r="EC38" s="179"/>
      <c r="ED38" s="179"/>
      <c r="EE38" s="179"/>
      <c r="EF38" s="395"/>
      <c r="EG38" s="471"/>
      <c r="EH38" s="63"/>
      <c r="EI38" s="179"/>
      <c r="EJ38" s="191"/>
      <c r="EK38" s="44"/>
      <c r="EL38" s="179"/>
      <c r="EM38" s="179"/>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191"/>
      <c r="FM38" s="191"/>
      <c r="FN38" s="191"/>
      <c r="FO38" s="191"/>
      <c r="FP38" s="191"/>
      <c r="FQ38" s="191"/>
      <c r="FR38" s="191"/>
      <c r="FS38" s="191"/>
      <c r="FT38" s="191"/>
      <c r="FU38" s="191"/>
      <c r="FV38" s="179"/>
      <c r="FW38" s="179"/>
      <c r="FX38" s="179"/>
      <c r="FY38" s="179"/>
      <c r="FZ38" s="179"/>
      <c r="GA38" s="179"/>
      <c r="GB38" s="179"/>
      <c r="GC38" s="179"/>
      <c r="GD38" s="675"/>
      <c r="GE38" s="179"/>
      <c r="GF38" s="395"/>
      <c r="GG38" s="356"/>
      <c r="GH38" s="357"/>
      <c r="GI38" s="357"/>
      <c r="GJ38" s="357"/>
    </row>
    <row r="39" spans="1:192" s="188" customFormat="1" x14ac:dyDescent="0.25">
      <c r="A39" s="70"/>
      <c r="B39" s="43"/>
      <c r="C39" s="51"/>
      <c r="D39" s="44"/>
      <c r="E39" s="44"/>
      <c r="F39" s="44"/>
      <c r="G39" s="44"/>
      <c r="H39" s="44"/>
      <c r="I39" s="190"/>
      <c r="J39" s="44"/>
      <c r="K39" s="44"/>
      <c r="L39" s="44"/>
      <c r="M39" s="44"/>
      <c r="N39" s="44"/>
      <c r="O39" s="44"/>
      <c r="P39" s="443"/>
      <c r="Q39" s="443"/>
      <c r="R39" s="443"/>
      <c r="S39" s="192"/>
      <c r="T39" s="192"/>
      <c r="U39" s="192"/>
      <c r="V39" s="192"/>
      <c r="W39" s="443"/>
      <c r="X39" s="443"/>
      <c r="Y39" s="443"/>
      <c r="Z39" s="443"/>
      <c r="AA39" s="443"/>
      <c r="AB39" s="443"/>
      <c r="AC39" s="443"/>
      <c r="AD39" s="443"/>
      <c r="AE39" s="443"/>
      <c r="AF39" s="443"/>
      <c r="AG39" s="443"/>
      <c r="AH39" s="443"/>
      <c r="AI39" s="443"/>
      <c r="AJ39" s="443"/>
      <c r="AK39" s="443"/>
      <c r="AL39" s="443"/>
      <c r="AM39" s="443"/>
      <c r="AN39" s="443"/>
      <c r="AO39" s="443"/>
      <c r="AP39" s="443"/>
      <c r="AQ39" s="443"/>
      <c r="AR39" s="395"/>
      <c r="AS39" s="471"/>
      <c r="AT39" s="63"/>
      <c r="AU39" s="44"/>
      <c r="AV39" s="191"/>
      <c r="AW39" s="44"/>
      <c r="AX39" s="44"/>
      <c r="AY39" s="44"/>
      <c r="AZ39" s="191"/>
      <c r="BA39" s="44"/>
      <c r="BB39" s="191"/>
      <c r="BC39" s="44"/>
      <c r="BD39" s="191"/>
      <c r="BE39" s="191"/>
      <c r="BF39" s="191"/>
      <c r="BG39" s="44"/>
      <c r="BH39" s="191"/>
      <c r="BI39" s="44"/>
      <c r="BJ39" s="44"/>
      <c r="BK39" s="44"/>
      <c r="BL39" s="191"/>
      <c r="BM39" s="191"/>
      <c r="BN39" s="44"/>
      <c r="BO39" s="44"/>
      <c r="BP39" s="191"/>
      <c r="BQ39" s="44"/>
      <c r="BR39" s="191"/>
      <c r="BS39" s="44"/>
      <c r="BT39" s="44"/>
      <c r="BU39" s="191"/>
      <c r="BV39" s="44"/>
      <c r="BW39" s="191"/>
      <c r="BX39" s="191"/>
      <c r="BY39" s="191"/>
      <c r="BZ39" s="191"/>
      <c r="CA39" s="191"/>
      <c r="CB39" s="44"/>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191"/>
      <c r="DN39" s="44"/>
      <c r="DO39" s="44"/>
      <c r="DP39" s="44"/>
      <c r="DQ39" s="44"/>
      <c r="DR39" s="44"/>
      <c r="DS39" s="44"/>
      <c r="DT39" s="44"/>
      <c r="DU39" s="44"/>
      <c r="DV39" s="44"/>
      <c r="DW39" s="44"/>
      <c r="DX39" s="44"/>
      <c r="DY39" s="44"/>
      <c r="DZ39" s="44"/>
      <c r="EA39" s="44"/>
      <c r="EB39" s="44"/>
      <c r="EC39" s="44"/>
      <c r="ED39" s="44"/>
      <c r="EE39" s="44"/>
      <c r="EF39" s="395"/>
      <c r="EG39" s="471"/>
      <c r="EH39" s="63"/>
      <c r="EI39" s="44"/>
      <c r="EJ39" s="191"/>
      <c r="EK39" s="44"/>
      <c r="EL39" s="44"/>
      <c r="EM39" s="44"/>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191"/>
      <c r="FM39" s="191"/>
      <c r="FN39" s="191"/>
      <c r="FO39" s="191"/>
      <c r="FP39" s="191"/>
      <c r="FQ39" s="191"/>
      <c r="FR39" s="191"/>
      <c r="FS39" s="191"/>
      <c r="FT39" s="191"/>
      <c r="FU39" s="191"/>
      <c r="FV39" s="44"/>
      <c r="FW39" s="44"/>
      <c r="FX39" s="44"/>
      <c r="FY39" s="44"/>
      <c r="FZ39" s="44"/>
      <c r="GA39" s="44"/>
      <c r="GB39" s="44"/>
      <c r="GC39" s="44"/>
      <c r="GD39" s="598"/>
      <c r="GE39" s="44"/>
      <c r="GF39" s="395"/>
      <c r="GG39" s="356"/>
      <c r="GH39" s="357"/>
      <c r="GI39" s="357"/>
      <c r="GJ39" s="357"/>
    </row>
    <row r="40" spans="1:192" s="188" customFormat="1" x14ac:dyDescent="0.25">
      <c r="A40" s="70"/>
      <c r="B40" s="43"/>
      <c r="C40" s="51"/>
      <c r="D40" s="44"/>
      <c r="E40" s="44"/>
      <c r="F40" s="44"/>
      <c r="G40" s="44"/>
      <c r="H40" s="44"/>
      <c r="I40" s="190"/>
      <c r="J40" s="44"/>
      <c r="K40" s="44"/>
      <c r="L40" s="44"/>
      <c r="M40" s="44"/>
      <c r="N40" s="44"/>
      <c r="O40" s="44"/>
      <c r="P40" s="443"/>
      <c r="Q40" s="443"/>
      <c r="R40" s="443"/>
      <c r="S40" s="192"/>
      <c r="T40" s="192"/>
      <c r="U40" s="192"/>
      <c r="V40" s="192"/>
      <c r="W40" s="443"/>
      <c r="X40" s="443"/>
      <c r="Y40" s="443"/>
      <c r="Z40" s="443"/>
      <c r="AA40" s="443"/>
      <c r="AB40" s="443"/>
      <c r="AC40" s="443"/>
      <c r="AD40" s="443"/>
      <c r="AE40" s="443"/>
      <c r="AF40" s="443"/>
      <c r="AG40" s="443"/>
      <c r="AH40" s="443"/>
      <c r="AI40" s="443"/>
      <c r="AJ40" s="443"/>
      <c r="AK40" s="443"/>
      <c r="AL40" s="443"/>
      <c r="AM40" s="443"/>
      <c r="AN40" s="443"/>
      <c r="AO40" s="443"/>
      <c r="AP40" s="443"/>
      <c r="AQ40" s="443"/>
      <c r="AR40" s="395"/>
      <c r="AS40" s="471"/>
      <c r="AT40" s="63"/>
      <c r="AU40" s="44"/>
      <c r="AV40" s="191"/>
      <c r="AW40" s="44"/>
      <c r="AX40" s="44"/>
      <c r="AY40" s="44"/>
      <c r="AZ40" s="191"/>
      <c r="BA40" s="44"/>
      <c r="BB40" s="191"/>
      <c r="BC40" s="44"/>
      <c r="BD40" s="191"/>
      <c r="BE40" s="191"/>
      <c r="BF40" s="191"/>
      <c r="BG40" s="44"/>
      <c r="BH40" s="191"/>
      <c r="BI40" s="44"/>
      <c r="BJ40" s="44"/>
      <c r="BK40" s="44"/>
      <c r="BL40" s="191"/>
      <c r="BM40" s="191"/>
      <c r="BN40" s="44"/>
      <c r="BO40" s="44"/>
      <c r="BP40" s="191"/>
      <c r="BQ40" s="44"/>
      <c r="BR40" s="191"/>
      <c r="BS40" s="44"/>
      <c r="BT40" s="44"/>
      <c r="BU40" s="191"/>
      <c r="BV40" s="44"/>
      <c r="BW40" s="191"/>
      <c r="BX40" s="191"/>
      <c r="BY40" s="191"/>
      <c r="BZ40" s="191"/>
      <c r="CA40" s="191"/>
      <c r="CB40" s="44"/>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191"/>
      <c r="DN40" s="44"/>
      <c r="DO40" s="44"/>
      <c r="DP40" s="44"/>
      <c r="DQ40" s="44"/>
      <c r="DR40" s="44"/>
      <c r="DS40" s="44"/>
      <c r="DT40" s="44"/>
      <c r="DU40" s="44"/>
      <c r="DV40" s="44"/>
      <c r="DW40" s="44"/>
      <c r="DX40" s="44"/>
      <c r="DY40" s="44"/>
      <c r="DZ40" s="44"/>
      <c r="EA40" s="44"/>
      <c r="EB40" s="44"/>
      <c r="EC40" s="44"/>
      <c r="ED40" s="44"/>
      <c r="EE40" s="44"/>
      <c r="EF40" s="395"/>
      <c r="EG40" s="471"/>
      <c r="EH40" s="63"/>
      <c r="EI40" s="44"/>
      <c r="EJ40" s="191"/>
      <c r="EK40" s="44"/>
      <c r="EL40" s="44"/>
      <c r="EM40" s="44"/>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191"/>
      <c r="FM40" s="191"/>
      <c r="FN40" s="191"/>
      <c r="FO40" s="191"/>
      <c r="FP40" s="191"/>
      <c r="FQ40" s="191"/>
      <c r="FR40" s="191"/>
      <c r="FS40" s="191"/>
      <c r="FT40" s="191"/>
      <c r="FU40" s="191"/>
      <c r="FV40" s="44"/>
      <c r="FW40" s="44"/>
      <c r="FX40" s="44"/>
      <c r="FY40" s="44"/>
      <c r="FZ40" s="44"/>
      <c r="GA40" s="44"/>
      <c r="GB40" s="44"/>
      <c r="GC40" s="44"/>
      <c r="GD40" s="598"/>
      <c r="GE40" s="44"/>
      <c r="GF40" s="395"/>
      <c r="GG40" s="356"/>
      <c r="GH40" s="357"/>
      <c r="GI40" s="357"/>
      <c r="GJ40" s="357"/>
    </row>
    <row r="41" spans="1:192" s="188" customFormat="1" x14ac:dyDescent="0.25">
      <c r="A41" s="70"/>
      <c r="B41" s="43"/>
      <c r="C41" s="51"/>
      <c r="D41" s="44"/>
      <c r="E41" s="44"/>
      <c r="F41" s="44"/>
      <c r="G41" s="44"/>
      <c r="H41" s="44"/>
      <c r="I41" s="190"/>
      <c r="J41" s="44"/>
      <c r="K41" s="44"/>
      <c r="L41" s="44"/>
      <c r="M41" s="44"/>
      <c r="N41" s="44"/>
      <c r="O41" s="44"/>
      <c r="P41" s="443"/>
      <c r="Q41" s="443"/>
      <c r="R41" s="443"/>
      <c r="S41" s="192"/>
      <c r="T41" s="192"/>
      <c r="U41" s="192"/>
      <c r="V41" s="192"/>
      <c r="W41" s="191"/>
      <c r="X41" s="44"/>
      <c r="Y41" s="44"/>
      <c r="Z41" s="191"/>
      <c r="AA41" s="44"/>
      <c r="AB41" s="44"/>
      <c r="AC41" s="191"/>
      <c r="AD41" s="44"/>
      <c r="AE41" s="191"/>
      <c r="AF41" s="44"/>
      <c r="AG41" s="44"/>
      <c r="AH41" s="191"/>
      <c r="AI41" s="44"/>
      <c r="AJ41" s="191"/>
      <c r="AK41" s="44"/>
      <c r="AL41" s="191"/>
      <c r="AM41" s="44"/>
      <c r="AN41" s="191"/>
      <c r="AO41" s="170"/>
      <c r="AP41" s="170"/>
      <c r="AQ41" s="44"/>
      <c r="AR41" s="395"/>
      <c r="AS41" s="471"/>
      <c r="AT41" s="63"/>
      <c r="AU41" s="44"/>
      <c r="AV41" s="191"/>
      <c r="AW41" s="44"/>
      <c r="AX41" s="44"/>
      <c r="AY41" s="44"/>
      <c r="AZ41" s="191"/>
      <c r="BA41" s="44"/>
      <c r="BB41" s="191"/>
      <c r="BC41" s="44"/>
      <c r="BD41" s="191"/>
      <c r="BE41" s="191"/>
      <c r="BF41" s="191"/>
      <c r="BG41" s="44"/>
      <c r="BH41" s="191"/>
      <c r="BI41" s="44"/>
      <c r="BJ41" s="44"/>
      <c r="BK41" s="44"/>
      <c r="BL41" s="191"/>
      <c r="BM41" s="191"/>
      <c r="BN41" s="44"/>
      <c r="BO41" s="44"/>
      <c r="BP41" s="191"/>
      <c r="BQ41" s="44"/>
      <c r="BR41" s="191"/>
      <c r="BS41" s="44"/>
      <c r="BT41" s="44"/>
      <c r="BU41" s="191"/>
      <c r="BV41" s="44"/>
      <c r="BW41" s="191"/>
      <c r="BX41" s="191"/>
      <c r="BY41" s="191"/>
      <c r="BZ41" s="191"/>
      <c r="CA41" s="191"/>
      <c r="CB41" s="44"/>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191"/>
      <c r="DN41" s="44"/>
      <c r="DO41" s="44"/>
      <c r="DP41" s="44"/>
      <c r="DQ41" s="44"/>
      <c r="DR41" s="44"/>
      <c r="DS41" s="44"/>
      <c r="DT41" s="44"/>
      <c r="DU41" s="44"/>
      <c r="DV41" s="44"/>
      <c r="DW41" s="44"/>
      <c r="DX41" s="44"/>
      <c r="DY41" s="44"/>
      <c r="DZ41" s="44"/>
      <c r="EA41" s="44"/>
      <c r="EB41" s="44"/>
      <c r="EC41" s="44"/>
      <c r="ED41" s="44"/>
      <c r="EE41" s="44"/>
      <c r="EF41" s="395"/>
      <c r="EG41" s="471"/>
      <c r="EH41" s="63"/>
      <c r="EI41" s="44"/>
      <c r="EJ41" s="191"/>
      <c r="EK41" s="44"/>
      <c r="EL41" s="44"/>
      <c r="EM41" s="44"/>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191"/>
      <c r="FM41" s="191"/>
      <c r="FN41" s="191"/>
      <c r="FO41" s="191"/>
      <c r="FP41" s="191"/>
      <c r="FQ41" s="191"/>
      <c r="FR41" s="191"/>
      <c r="FS41" s="191"/>
      <c r="FT41" s="191"/>
      <c r="FU41" s="191"/>
      <c r="FV41" s="44"/>
      <c r="FW41" s="44"/>
      <c r="FX41" s="44"/>
      <c r="FY41" s="44"/>
      <c r="FZ41" s="44"/>
      <c r="GA41" s="44"/>
      <c r="GB41" s="44"/>
      <c r="GC41" s="44"/>
      <c r="GD41" s="598"/>
      <c r="GE41" s="44"/>
      <c r="GF41" s="395"/>
      <c r="GG41" s="356"/>
      <c r="GH41" s="357"/>
      <c r="GI41" s="357"/>
      <c r="GJ41" s="357"/>
    </row>
    <row r="42" spans="1:192" s="188" customFormat="1" x14ac:dyDescent="0.25">
      <c r="A42" s="70"/>
      <c r="B42" s="43"/>
      <c r="C42" s="63"/>
      <c r="D42" s="44"/>
      <c r="E42" s="44"/>
      <c r="F42" s="44"/>
      <c r="G42" s="44"/>
      <c r="H42" s="44"/>
      <c r="I42" s="191"/>
      <c r="J42" s="44"/>
      <c r="K42" s="44"/>
      <c r="L42" s="44"/>
      <c r="M42" s="44"/>
      <c r="N42" s="44"/>
      <c r="O42" s="44"/>
      <c r="P42" s="443"/>
      <c r="Q42" s="443"/>
      <c r="R42" s="443"/>
      <c r="S42" s="191"/>
      <c r="T42" s="191"/>
      <c r="U42" s="191"/>
      <c r="V42" s="191"/>
      <c r="W42" s="191"/>
      <c r="X42" s="44"/>
      <c r="Y42" s="44"/>
      <c r="Z42" s="191"/>
      <c r="AA42" s="44"/>
      <c r="AB42" s="44"/>
      <c r="AC42" s="191"/>
      <c r="AD42" s="44"/>
      <c r="AE42" s="191"/>
      <c r="AF42" s="44"/>
      <c r="AG42" s="44"/>
      <c r="AH42" s="191"/>
      <c r="AI42" s="44"/>
      <c r="AJ42" s="191"/>
      <c r="AK42" s="44"/>
      <c r="AL42" s="191"/>
      <c r="AM42" s="44"/>
      <c r="AN42" s="191"/>
      <c r="AO42" s="170"/>
      <c r="AP42" s="170"/>
      <c r="AQ42" s="44"/>
      <c r="AR42" s="395"/>
      <c r="AS42" s="471"/>
      <c r="AT42" s="63"/>
      <c r="AU42" s="44"/>
      <c r="AV42" s="191"/>
      <c r="AW42" s="44"/>
      <c r="AX42" s="44"/>
      <c r="AY42" s="44"/>
      <c r="AZ42" s="191"/>
      <c r="BA42" s="44"/>
      <c r="BB42" s="191"/>
      <c r="BC42" s="44"/>
      <c r="BD42" s="191"/>
      <c r="BE42" s="191"/>
      <c r="BF42" s="191"/>
      <c r="BG42" s="44"/>
      <c r="BH42" s="191"/>
      <c r="BI42" s="44"/>
      <c r="BJ42" s="44"/>
      <c r="BK42" s="44"/>
      <c r="BL42" s="191"/>
      <c r="BM42" s="191"/>
      <c r="BN42" s="44"/>
      <c r="BO42" s="44"/>
      <c r="BP42" s="191"/>
      <c r="BQ42" s="44"/>
      <c r="BR42" s="191"/>
      <c r="BS42" s="44"/>
      <c r="BT42" s="44"/>
      <c r="BU42" s="191"/>
      <c r="BV42" s="44"/>
      <c r="BW42" s="191"/>
      <c r="BX42" s="191"/>
      <c r="BY42" s="191"/>
      <c r="BZ42" s="191"/>
      <c r="CA42" s="191"/>
      <c r="CB42" s="44"/>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191"/>
      <c r="DN42" s="44"/>
      <c r="DO42" s="44"/>
      <c r="DP42" s="44"/>
      <c r="DQ42" s="44"/>
      <c r="DR42" s="44"/>
      <c r="DS42" s="44"/>
      <c r="DT42" s="44"/>
      <c r="DU42" s="44"/>
      <c r="DV42" s="44"/>
      <c r="DW42" s="44"/>
      <c r="DX42" s="44"/>
      <c r="DY42" s="44"/>
      <c r="DZ42" s="44"/>
      <c r="EA42" s="44"/>
      <c r="EB42" s="44"/>
      <c r="EC42" s="44"/>
      <c r="ED42" s="44"/>
      <c r="EE42" s="44"/>
      <c r="EF42" s="395"/>
      <c r="EG42" s="471"/>
      <c r="EH42" s="63"/>
      <c r="EI42" s="44"/>
      <c r="EJ42" s="191"/>
      <c r="EK42" s="44"/>
      <c r="EL42" s="44"/>
      <c r="EM42" s="44"/>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191"/>
      <c r="FM42" s="191"/>
      <c r="FN42" s="191"/>
      <c r="FO42" s="191"/>
      <c r="FP42" s="191"/>
      <c r="FQ42" s="191"/>
      <c r="FR42" s="191"/>
      <c r="FS42" s="191"/>
      <c r="FT42" s="191"/>
      <c r="FU42" s="191"/>
      <c r="FV42" s="44"/>
      <c r="FW42" s="44"/>
      <c r="FX42" s="44"/>
      <c r="FY42" s="44"/>
      <c r="FZ42" s="44"/>
      <c r="GA42" s="44"/>
      <c r="GB42" s="44"/>
      <c r="GC42" s="44"/>
      <c r="GD42" s="598"/>
      <c r="GE42" s="44"/>
      <c r="GF42" s="395"/>
      <c r="GG42" s="356"/>
      <c r="GH42" s="357"/>
      <c r="GI42" s="357"/>
      <c r="GJ42" s="357"/>
    </row>
    <row r="43" spans="1:192" s="188" customFormat="1" x14ac:dyDescent="0.25">
      <c r="A43" s="70"/>
      <c r="B43" s="43"/>
      <c r="C43" s="63"/>
      <c r="D43" s="44"/>
      <c r="E43" s="44"/>
      <c r="F43" s="44"/>
      <c r="G43" s="44"/>
      <c r="H43" s="44"/>
      <c r="I43" s="191"/>
      <c r="J43" s="44"/>
      <c r="K43" s="44"/>
      <c r="L43" s="44"/>
      <c r="M43" s="44"/>
      <c r="N43" s="44"/>
      <c r="O43" s="44"/>
      <c r="P43" s="443"/>
      <c r="Q43" s="443"/>
      <c r="R43" s="443"/>
      <c r="S43" s="191"/>
      <c r="T43" s="191"/>
      <c r="U43" s="191"/>
      <c r="V43" s="191"/>
      <c r="W43" s="191"/>
      <c r="X43" s="44"/>
      <c r="Y43" s="44"/>
      <c r="Z43" s="191"/>
      <c r="AA43" s="44"/>
      <c r="AB43" s="44"/>
      <c r="AC43" s="191"/>
      <c r="AD43" s="44"/>
      <c r="AE43" s="191"/>
      <c r="AF43" s="44"/>
      <c r="AG43" s="44"/>
      <c r="AH43" s="191"/>
      <c r="AI43" s="44"/>
      <c r="AJ43" s="191"/>
      <c r="AK43" s="44"/>
      <c r="AL43" s="191"/>
      <c r="AM43" s="44"/>
      <c r="AN43" s="191"/>
      <c r="AO43" s="170"/>
      <c r="AP43" s="170"/>
      <c r="AQ43" s="44"/>
      <c r="AR43" s="395"/>
      <c r="AS43" s="471"/>
      <c r="AT43" s="63"/>
      <c r="AU43" s="44"/>
      <c r="AV43" s="191"/>
      <c r="AW43" s="44"/>
      <c r="AX43" s="44"/>
      <c r="AY43" s="44"/>
      <c r="AZ43" s="191"/>
      <c r="BA43" s="44"/>
      <c r="BB43" s="191"/>
      <c r="BC43" s="44"/>
      <c r="BD43" s="191"/>
      <c r="BE43" s="191"/>
      <c r="BF43" s="191"/>
      <c r="BG43" s="44"/>
      <c r="BH43" s="191"/>
      <c r="BI43" s="44"/>
      <c r="BJ43" s="44"/>
      <c r="BK43" s="44"/>
      <c r="BL43" s="191"/>
      <c r="BM43" s="191"/>
      <c r="BN43" s="44"/>
      <c r="BO43" s="44"/>
      <c r="BP43" s="191"/>
      <c r="BQ43" s="44"/>
      <c r="BR43" s="191"/>
      <c r="BS43" s="44"/>
      <c r="BT43" s="44"/>
      <c r="BU43" s="191"/>
      <c r="BV43" s="44"/>
      <c r="BW43" s="191"/>
      <c r="BX43" s="191"/>
      <c r="BY43" s="191"/>
      <c r="BZ43" s="191"/>
      <c r="CA43" s="191"/>
      <c r="CB43" s="44"/>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191"/>
      <c r="DN43" s="44"/>
      <c r="DO43" s="44"/>
      <c r="DP43" s="44"/>
      <c r="DQ43" s="44"/>
      <c r="DR43" s="44"/>
      <c r="DS43" s="44"/>
      <c r="DT43" s="44"/>
      <c r="DU43" s="44"/>
      <c r="DV43" s="44"/>
      <c r="DW43" s="44"/>
      <c r="DX43" s="44"/>
      <c r="DY43" s="44"/>
      <c r="DZ43" s="44"/>
      <c r="EA43" s="44"/>
      <c r="EB43" s="44"/>
      <c r="EC43" s="44"/>
      <c r="ED43" s="44"/>
      <c r="EE43" s="44"/>
      <c r="EF43" s="395"/>
      <c r="EG43" s="471"/>
      <c r="EH43" s="63"/>
      <c r="EI43" s="44"/>
      <c r="EJ43" s="191"/>
      <c r="EK43" s="44"/>
      <c r="EL43" s="44"/>
      <c r="EM43" s="44"/>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191"/>
      <c r="FM43" s="191"/>
      <c r="FN43" s="191"/>
      <c r="FO43" s="191"/>
      <c r="FP43" s="191"/>
      <c r="FQ43" s="191"/>
      <c r="FR43" s="191"/>
      <c r="FS43" s="191"/>
      <c r="FT43" s="191"/>
      <c r="FU43" s="191"/>
      <c r="FV43" s="44"/>
      <c r="FW43" s="44"/>
      <c r="FX43" s="44"/>
      <c r="FY43" s="44"/>
      <c r="FZ43" s="44"/>
      <c r="GA43" s="44"/>
      <c r="GB43" s="44"/>
      <c r="GC43" s="44"/>
      <c r="GD43" s="598"/>
      <c r="GE43" s="44"/>
      <c r="GF43" s="395"/>
      <c r="GG43" s="356"/>
      <c r="GH43" s="357"/>
      <c r="GI43" s="357"/>
      <c r="GJ43" s="357"/>
    </row>
    <row r="44" spans="1:192" s="188" customFormat="1" ht="15" customHeight="1" x14ac:dyDescent="0.25">
      <c r="A44" s="70"/>
      <c r="B44" s="43"/>
      <c r="C44" s="63"/>
      <c r="D44" s="44"/>
      <c r="E44" s="44"/>
      <c r="F44" s="44"/>
      <c r="G44" s="44"/>
      <c r="H44" s="441"/>
      <c r="I44" s="191"/>
      <c r="J44" s="44"/>
      <c r="K44" s="441"/>
      <c r="L44" s="441"/>
      <c r="M44" s="441"/>
      <c r="N44" s="441"/>
      <c r="O44" s="441"/>
      <c r="P44" s="443"/>
      <c r="Q44" s="443"/>
      <c r="R44" s="443"/>
      <c r="S44" s="191"/>
      <c r="T44" s="191"/>
      <c r="U44" s="191"/>
      <c r="V44" s="191"/>
      <c r="W44" s="190"/>
      <c r="X44" s="191"/>
      <c r="Y44" s="44"/>
      <c r="Z44" s="190"/>
      <c r="AA44" s="191"/>
      <c r="AB44" s="44"/>
      <c r="AC44" s="190"/>
      <c r="AD44" s="44"/>
      <c r="AE44" s="190"/>
      <c r="AF44" s="191"/>
      <c r="AG44" s="44"/>
      <c r="AH44" s="190"/>
      <c r="AI44" s="44"/>
      <c r="AJ44" s="190"/>
      <c r="AK44" s="44"/>
      <c r="AL44" s="190"/>
      <c r="AM44" s="44"/>
      <c r="AN44" s="190"/>
      <c r="AO44" s="170"/>
      <c r="AP44" s="170"/>
      <c r="AQ44" s="44"/>
      <c r="AR44" s="395"/>
      <c r="AS44" s="604"/>
      <c r="AT44" s="51"/>
      <c r="AU44" s="44"/>
      <c r="AV44" s="190"/>
      <c r="AW44" s="191"/>
      <c r="AX44" s="44"/>
      <c r="AY44" s="44"/>
      <c r="AZ44" s="190"/>
      <c r="BA44" s="44"/>
      <c r="BB44" s="190"/>
      <c r="BC44" s="44"/>
      <c r="BD44" s="190"/>
      <c r="BE44" s="190"/>
      <c r="BF44" s="190"/>
      <c r="BG44" s="44"/>
      <c r="BH44" s="190"/>
      <c r="BI44" s="44"/>
      <c r="BJ44" s="44"/>
      <c r="BK44" s="44"/>
      <c r="BL44" s="190"/>
      <c r="BM44" s="190"/>
      <c r="BN44" s="44"/>
      <c r="BO44" s="44"/>
      <c r="BP44" s="190"/>
      <c r="BQ44" s="44"/>
      <c r="BR44" s="190"/>
      <c r="BS44" s="191"/>
      <c r="BT44" s="44"/>
      <c r="BU44" s="190"/>
      <c r="BV44" s="44"/>
      <c r="BW44" s="190"/>
      <c r="BX44" s="190"/>
      <c r="BY44" s="190"/>
      <c r="BZ44" s="190"/>
      <c r="CA44" s="190"/>
      <c r="CB44" s="44"/>
      <c r="CC44" s="190"/>
      <c r="CD44" s="190"/>
      <c r="CE44" s="190"/>
      <c r="CF44" s="190"/>
      <c r="CG44" s="190"/>
      <c r="CH44" s="190"/>
      <c r="CI44" s="190"/>
      <c r="CJ44" s="190"/>
      <c r="CK44" s="190"/>
      <c r="CL44" s="190"/>
      <c r="CM44" s="190"/>
      <c r="CN44" s="190"/>
      <c r="CO44" s="190"/>
      <c r="CP44" s="190"/>
      <c r="CQ44" s="190"/>
      <c r="CR44" s="190"/>
      <c r="CS44" s="190"/>
      <c r="CT44" s="190"/>
      <c r="CU44" s="190"/>
      <c r="CV44" s="190"/>
      <c r="CW44" s="190"/>
      <c r="CX44" s="190"/>
      <c r="CY44" s="190"/>
      <c r="CZ44" s="190"/>
      <c r="DA44" s="190"/>
      <c r="DB44" s="190"/>
      <c r="DC44" s="190"/>
      <c r="DD44" s="190"/>
      <c r="DE44" s="190"/>
      <c r="DF44" s="190"/>
      <c r="DG44" s="190"/>
      <c r="DH44" s="190"/>
      <c r="DI44" s="190"/>
      <c r="DJ44" s="190"/>
      <c r="DK44" s="190"/>
      <c r="DL44" s="190"/>
      <c r="DM44" s="190"/>
      <c r="DN44" s="44"/>
      <c r="DO44" s="44"/>
      <c r="DP44" s="44"/>
      <c r="DQ44" s="44"/>
      <c r="DR44" s="44"/>
      <c r="DS44" s="44"/>
      <c r="DT44" s="44"/>
      <c r="DU44" s="44"/>
      <c r="DV44" s="44"/>
      <c r="DW44" s="44"/>
      <c r="DX44" s="44"/>
      <c r="DY44" s="44"/>
      <c r="DZ44" s="44"/>
      <c r="EA44" s="44"/>
      <c r="EB44" s="44"/>
      <c r="EC44" s="44"/>
      <c r="ED44" s="44"/>
      <c r="EE44" s="44"/>
      <c r="EF44" s="60"/>
      <c r="EG44" s="604"/>
      <c r="EH44" s="51"/>
      <c r="EI44" s="44"/>
      <c r="EJ44" s="190"/>
      <c r="EK44" s="191"/>
      <c r="EL44" s="44"/>
      <c r="EM44" s="44"/>
      <c r="EN44" s="190"/>
      <c r="EO44" s="190"/>
      <c r="EP44" s="190"/>
      <c r="EQ44" s="190"/>
      <c r="ER44" s="190"/>
      <c r="ES44" s="190"/>
      <c r="ET44" s="190"/>
      <c r="EU44" s="190"/>
      <c r="EV44" s="190"/>
      <c r="EW44" s="190"/>
      <c r="EX44" s="190"/>
      <c r="EY44" s="190"/>
      <c r="EZ44" s="190"/>
      <c r="FA44" s="190"/>
      <c r="FB44" s="190"/>
      <c r="FC44" s="190"/>
      <c r="FD44" s="190"/>
      <c r="FE44" s="190"/>
      <c r="FF44" s="190"/>
      <c r="FG44" s="190"/>
      <c r="FH44" s="190"/>
      <c r="FI44" s="190"/>
      <c r="FJ44" s="190"/>
      <c r="FK44" s="190"/>
      <c r="FL44" s="190"/>
      <c r="FM44" s="190"/>
      <c r="FN44" s="190"/>
      <c r="FO44" s="190"/>
      <c r="FP44" s="190"/>
      <c r="FQ44" s="190"/>
      <c r="FR44" s="190"/>
      <c r="FS44" s="190"/>
      <c r="FT44" s="190"/>
      <c r="FU44" s="190"/>
      <c r="FV44" s="44"/>
      <c r="FW44" s="44"/>
      <c r="FX44" s="44"/>
      <c r="FY44" s="44"/>
      <c r="FZ44" s="44"/>
      <c r="GA44" s="44"/>
      <c r="GB44" s="44"/>
      <c r="GC44" s="44"/>
      <c r="GD44" s="598"/>
      <c r="GE44" s="44"/>
      <c r="GF44" s="395"/>
      <c r="GG44" s="356"/>
      <c r="GH44" s="357"/>
      <c r="GI44" s="357"/>
      <c r="GJ44" s="357"/>
    </row>
    <row r="45" spans="1:192" s="188" customFormat="1" x14ac:dyDescent="0.25">
      <c r="A45" s="70"/>
      <c r="B45" s="43"/>
      <c r="C45" s="51"/>
      <c r="D45" s="44"/>
      <c r="E45" s="44"/>
      <c r="F45" s="44"/>
      <c r="G45" s="44"/>
      <c r="H45" s="44"/>
      <c r="I45" s="190"/>
      <c r="J45" s="44"/>
      <c r="K45" s="44"/>
      <c r="L45" s="44"/>
      <c r="M45" s="44"/>
      <c r="N45" s="44"/>
      <c r="O45" s="44"/>
      <c r="P45" s="443"/>
      <c r="Q45" s="443"/>
      <c r="R45" s="443"/>
      <c r="S45" s="192"/>
      <c r="T45" s="192"/>
      <c r="U45" s="192"/>
      <c r="V45" s="192"/>
      <c r="W45" s="190"/>
      <c r="X45" s="44"/>
      <c r="Y45" s="44"/>
      <c r="Z45" s="190"/>
      <c r="AA45" s="44"/>
      <c r="AB45" s="44"/>
      <c r="AC45" s="190"/>
      <c r="AD45" s="44"/>
      <c r="AE45" s="190"/>
      <c r="AF45" s="44"/>
      <c r="AG45" s="44"/>
      <c r="AH45" s="190"/>
      <c r="AI45" s="44"/>
      <c r="AJ45" s="190"/>
      <c r="AK45" s="44"/>
      <c r="AL45" s="190"/>
      <c r="AM45" s="44"/>
      <c r="AN45" s="190"/>
      <c r="AO45" s="170"/>
      <c r="AP45" s="170"/>
      <c r="AQ45" s="44"/>
      <c r="AR45" s="475"/>
      <c r="AS45" s="604"/>
      <c r="AT45" s="51"/>
      <c r="AU45" s="44"/>
      <c r="AV45" s="190"/>
      <c r="AW45" s="44"/>
      <c r="AX45" s="44"/>
      <c r="AY45" s="44"/>
      <c r="AZ45" s="190"/>
      <c r="BA45" s="44"/>
      <c r="BB45" s="190"/>
      <c r="BC45" s="44"/>
      <c r="BD45" s="190"/>
      <c r="BE45" s="190"/>
      <c r="BF45" s="190"/>
      <c r="BG45" s="44"/>
      <c r="BH45" s="190"/>
      <c r="BI45" s="44"/>
      <c r="BJ45" s="44"/>
      <c r="BK45" s="44"/>
      <c r="BL45" s="190"/>
      <c r="BM45" s="190"/>
      <c r="BN45" s="44"/>
      <c r="BO45" s="44"/>
      <c r="BP45" s="190"/>
      <c r="BQ45" s="44"/>
      <c r="BR45" s="190"/>
      <c r="BS45" s="44"/>
      <c r="BT45" s="44"/>
      <c r="BU45" s="190"/>
      <c r="BV45" s="44"/>
      <c r="BW45" s="190"/>
      <c r="BX45" s="190"/>
      <c r="BY45" s="190"/>
      <c r="BZ45" s="190"/>
      <c r="CA45" s="190"/>
      <c r="CB45" s="44"/>
      <c r="CC45" s="190"/>
      <c r="CD45" s="190"/>
      <c r="CE45" s="190"/>
      <c r="CF45" s="190"/>
      <c r="CG45" s="190"/>
      <c r="CH45" s="190"/>
      <c r="CI45" s="190"/>
      <c r="CJ45" s="190"/>
      <c r="CK45" s="190"/>
      <c r="CL45" s="190"/>
      <c r="CM45" s="190"/>
      <c r="CN45" s="190"/>
      <c r="CO45" s="190"/>
      <c r="CP45" s="190"/>
      <c r="CQ45" s="190"/>
      <c r="CR45" s="190"/>
      <c r="CS45" s="190"/>
      <c r="CT45" s="190"/>
      <c r="CU45" s="190"/>
      <c r="CV45" s="190"/>
      <c r="CW45" s="190"/>
      <c r="CX45" s="190"/>
      <c r="CY45" s="190"/>
      <c r="CZ45" s="190"/>
      <c r="DA45" s="190"/>
      <c r="DB45" s="190"/>
      <c r="DC45" s="190"/>
      <c r="DD45" s="190"/>
      <c r="DE45" s="190"/>
      <c r="DF45" s="190"/>
      <c r="DG45" s="190"/>
      <c r="DH45" s="190"/>
      <c r="DI45" s="190"/>
      <c r="DJ45" s="190"/>
      <c r="DK45" s="190"/>
      <c r="DL45" s="190"/>
      <c r="DM45" s="190"/>
      <c r="DN45" s="44"/>
      <c r="DO45" s="44"/>
      <c r="DP45" s="44"/>
      <c r="DQ45" s="44"/>
      <c r="DR45" s="44"/>
      <c r="DS45" s="44"/>
      <c r="DT45" s="44"/>
      <c r="DU45" s="44"/>
      <c r="DV45" s="44"/>
      <c r="DW45" s="44"/>
      <c r="DX45" s="44"/>
      <c r="DY45" s="44"/>
      <c r="DZ45" s="44"/>
      <c r="EA45" s="44"/>
      <c r="EB45" s="44"/>
      <c r="EC45" s="44"/>
      <c r="ED45" s="44"/>
      <c r="EE45" s="44"/>
      <c r="EF45" s="60"/>
      <c r="EG45" s="604"/>
      <c r="EH45" s="51"/>
      <c r="EI45" s="44"/>
      <c r="EJ45" s="190"/>
      <c r="EK45" s="44"/>
      <c r="EL45" s="44"/>
      <c r="EM45" s="44"/>
      <c r="EN45" s="190"/>
      <c r="EO45" s="190"/>
      <c r="EP45" s="190"/>
      <c r="EQ45" s="190"/>
      <c r="ER45" s="190"/>
      <c r="ES45" s="190"/>
      <c r="ET45" s="190"/>
      <c r="EU45" s="190"/>
      <c r="EV45" s="190"/>
      <c r="EW45" s="190"/>
      <c r="EX45" s="190"/>
      <c r="EY45" s="190"/>
      <c r="EZ45" s="190"/>
      <c r="FA45" s="190"/>
      <c r="FB45" s="190"/>
      <c r="FC45" s="190"/>
      <c r="FD45" s="190"/>
      <c r="FE45" s="190"/>
      <c r="FF45" s="190"/>
      <c r="FG45" s="190"/>
      <c r="FH45" s="190"/>
      <c r="FI45" s="190"/>
      <c r="FJ45" s="190"/>
      <c r="FK45" s="190"/>
      <c r="FL45" s="190"/>
      <c r="FM45" s="190"/>
      <c r="FN45" s="190"/>
      <c r="FO45" s="190"/>
      <c r="FP45" s="190"/>
      <c r="FQ45" s="190"/>
      <c r="FR45" s="190"/>
      <c r="FS45" s="190"/>
      <c r="FT45" s="190"/>
      <c r="FU45" s="190"/>
      <c r="FV45" s="44"/>
      <c r="FW45" s="44"/>
      <c r="FX45" s="44"/>
      <c r="FY45" s="44"/>
      <c r="FZ45" s="44"/>
      <c r="GA45" s="44"/>
      <c r="GB45" s="44"/>
      <c r="GC45" s="44"/>
      <c r="GD45" s="598"/>
      <c r="GE45" s="44"/>
      <c r="GF45" s="475"/>
      <c r="GG45" s="356"/>
      <c r="GH45" s="357"/>
      <c r="GI45" s="357"/>
      <c r="GJ45" s="357"/>
    </row>
    <row r="46" spans="1:192" s="188" customFormat="1" x14ac:dyDescent="0.25">
      <c r="A46" s="70"/>
      <c r="B46" s="43"/>
      <c r="C46" s="51"/>
      <c r="D46" s="44"/>
      <c r="E46" s="44"/>
      <c r="F46" s="44"/>
      <c r="G46" s="44"/>
      <c r="H46" s="44"/>
      <c r="I46" s="190"/>
      <c r="J46" s="44"/>
      <c r="K46" s="44"/>
      <c r="L46" s="44"/>
      <c r="M46" s="44"/>
      <c r="N46" s="44"/>
      <c r="O46" s="44"/>
      <c r="P46" s="443"/>
      <c r="Q46" s="443"/>
      <c r="R46" s="443"/>
      <c r="S46" s="192"/>
      <c r="T46" s="192"/>
      <c r="U46" s="192"/>
      <c r="V46" s="192"/>
      <c r="W46" s="190"/>
      <c r="X46" s="44"/>
      <c r="Y46" s="44"/>
      <c r="Z46" s="190"/>
      <c r="AA46" s="44"/>
      <c r="AB46" s="44"/>
      <c r="AC46" s="190"/>
      <c r="AD46" s="44"/>
      <c r="AE46" s="190"/>
      <c r="AF46" s="44"/>
      <c r="AG46" s="44"/>
      <c r="AH46" s="190"/>
      <c r="AI46" s="44"/>
      <c r="AJ46" s="190"/>
      <c r="AK46" s="44"/>
      <c r="AL46" s="190"/>
      <c r="AM46" s="44"/>
      <c r="AN46" s="190"/>
      <c r="AO46" s="170"/>
      <c r="AP46" s="170"/>
      <c r="AQ46" s="44"/>
      <c r="AR46" s="475"/>
      <c r="AS46" s="604"/>
      <c r="AT46" s="51"/>
      <c r="AU46" s="44"/>
      <c r="AV46" s="190"/>
      <c r="AW46" s="44"/>
      <c r="AX46" s="44"/>
      <c r="AY46" s="44"/>
      <c r="AZ46" s="190"/>
      <c r="BA46" s="44"/>
      <c r="BB46" s="190"/>
      <c r="BC46" s="44"/>
      <c r="BD46" s="190"/>
      <c r="BE46" s="190"/>
      <c r="BF46" s="190"/>
      <c r="BG46" s="44"/>
      <c r="BH46" s="190"/>
      <c r="BI46" s="44"/>
      <c r="BJ46" s="44"/>
      <c r="BK46" s="44"/>
      <c r="BL46" s="190"/>
      <c r="BM46" s="190"/>
      <c r="BN46" s="44"/>
      <c r="BO46" s="44"/>
      <c r="BP46" s="190"/>
      <c r="BQ46" s="44"/>
      <c r="BR46" s="190"/>
      <c r="BS46" s="44"/>
      <c r="BT46" s="44"/>
      <c r="BU46" s="190"/>
      <c r="BV46" s="44"/>
      <c r="BW46" s="190"/>
      <c r="BX46" s="190"/>
      <c r="BY46" s="190"/>
      <c r="BZ46" s="190"/>
      <c r="CA46" s="190"/>
      <c r="CB46" s="44"/>
      <c r="CC46" s="190"/>
      <c r="CD46" s="190"/>
      <c r="CE46" s="190"/>
      <c r="CF46" s="190"/>
      <c r="CG46" s="190"/>
      <c r="CH46" s="190"/>
      <c r="CI46" s="190"/>
      <c r="CJ46" s="190"/>
      <c r="CK46" s="190"/>
      <c r="CL46" s="190"/>
      <c r="CM46" s="190"/>
      <c r="CN46" s="190"/>
      <c r="CO46" s="190"/>
      <c r="CP46" s="190"/>
      <c r="CQ46" s="190"/>
      <c r="CR46" s="190"/>
      <c r="CS46" s="190"/>
      <c r="CT46" s="190"/>
      <c r="CU46" s="190"/>
      <c r="CV46" s="190"/>
      <c r="CW46" s="190"/>
      <c r="CX46" s="190"/>
      <c r="CY46" s="190"/>
      <c r="CZ46" s="190"/>
      <c r="DA46" s="190"/>
      <c r="DB46" s="190"/>
      <c r="DC46" s="190"/>
      <c r="DD46" s="190"/>
      <c r="DE46" s="190"/>
      <c r="DF46" s="190"/>
      <c r="DG46" s="190"/>
      <c r="DH46" s="190"/>
      <c r="DI46" s="190"/>
      <c r="DJ46" s="190"/>
      <c r="DK46" s="190"/>
      <c r="DL46" s="190"/>
      <c r="DM46" s="190"/>
      <c r="DN46" s="44"/>
      <c r="DO46" s="44"/>
      <c r="DP46" s="44"/>
      <c r="DQ46" s="44"/>
      <c r="DR46" s="44"/>
      <c r="DS46" s="44"/>
      <c r="DT46" s="44"/>
      <c r="DU46" s="44"/>
      <c r="DV46" s="44"/>
      <c r="DW46" s="44"/>
      <c r="DX46" s="44"/>
      <c r="DY46" s="44"/>
      <c r="DZ46" s="44"/>
      <c r="EA46" s="44"/>
      <c r="EB46" s="44"/>
      <c r="EC46" s="44"/>
      <c r="ED46" s="44"/>
      <c r="EE46" s="44"/>
      <c r="EF46" s="60"/>
      <c r="EG46" s="604"/>
      <c r="EH46" s="51"/>
      <c r="EI46" s="44"/>
      <c r="EJ46" s="190"/>
      <c r="EK46" s="44"/>
      <c r="EL46" s="44"/>
      <c r="EM46" s="44"/>
      <c r="EN46" s="190"/>
      <c r="EO46" s="190"/>
      <c r="EP46" s="190"/>
      <c r="EQ46" s="190"/>
      <c r="ER46" s="190"/>
      <c r="ES46" s="190"/>
      <c r="ET46" s="190"/>
      <c r="EU46" s="190"/>
      <c r="EV46" s="190"/>
      <c r="EW46" s="190"/>
      <c r="EX46" s="190"/>
      <c r="EY46" s="190"/>
      <c r="EZ46" s="190"/>
      <c r="FA46" s="190"/>
      <c r="FB46" s="190"/>
      <c r="FC46" s="190"/>
      <c r="FD46" s="190"/>
      <c r="FE46" s="190"/>
      <c r="FF46" s="190"/>
      <c r="FG46" s="190"/>
      <c r="FH46" s="190"/>
      <c r="FI46" s="190"/>
      <c r="FJ46" s="190"/>
      <c r="FK46" s="190"/>
      <c r="FL46" s="190"/>
      <c r="FM46" s="190"/>
      <c r="FN46" s="190"/>
      <c r="FO46" s="190"/>
      <c r="FP46" s="190"/>
      <c r="FQ46" s="190"/>
      <c r="FR46" s="190"/>
      <c r="FS46" s="190"/>
      <c r="FT46" s="190"/>
      <c r="FU46" s="190"/>
      <c r="FV46" s="44"/>
      <c r="FW46" s="44"/>
      <c r="FX46" s="44"/>
      <c r="FY46" s="44"/>
      <c r="FZ46" s="44"/>
      <c r="GA46" s="44"/>
      <c r="GB46" s="44"/>
      <c r="GC46" s="44"/>
      <c r="GD46" s="598"/>
      <c r="GE46" s="44"/>
      <c r="GF46" s="475"/>
      <c r="GG46" s="356"/>
      <c r="GH46" s="357"/>
      <c r="GI46" s="357"/>
      <c r="GJ46" s="357"/>
    </row>
    <row r="47" spans="1:192" s="188" customFormat="1" x14ac:dyDescent="0.25">
      <c r="A47" s="70"/>
      <c r="B47" s="43"/>
      <c r="C47" s="51"/>
      <c r="D47" s="44"/>
      <c r="E47" s="44"/>
      <c r="F47" s="44"/>
      <c r="G47" s="44"/>
      <c r="H47" s="44"/>
      <c r="I47" s="190"/>
      <c r="J47" s="44"/>
      <c r="K47" s="44"/>
      <c r="L47" s="44"/>
      <c r="M47" s="44"/>
      <c r="N47" s="44"/>
      <c r="O47" s="44"/>
      <c r="P47" s="44"/>
      <c r="Q47" s="44"/>
      <c r="R47" s="191"/>
      <c r="S47" s="192"/>
      <c r="T47" s="192"/>
      <c r="U47" s="192"/>
      <c r="V47" s="192"/>
      <c r="W47" s="190"/>
      <c r="X47" s="44"/>
      <c r="Y47" s="44"/>
      <c r="Z47" s="190"/>
      <c r="AA47" s="44"/>
      <c r="AB47" s="44"/>
      <c r="AC47" s="190"/>
      <c r="AD47" s="44"/>
      <c r="AE47" s="190"/>
      <c r="AF47" s="44"/>
      <c r="AG47" s="44"/>
      <c r="AH47" s="190"/>
      <c r="AI47" s="44"/>
      <c r="AJ47" s="190"/>
      <c r="AK47" s="44"/>
      <c r="AL47" s="190"/>
      <c r="AM47" s="44"/>
      <c r="AN47" s="190"/>
      <c r="AO47" s="170"/>
      <c r="AP47" s="170"/>
      <c r="AQ47" s="44"/>
      <c r="AR47" s="475"/>
      <c r="AS47" s="604"/>
      <c r="AT47" s="51"/>
      <c r="AU47" s="44"/>
      <c r="AV47" s="190"/>
      <c r="AW47" s="44"/>
      <c r="AX47" s="44"/>
      <c r="AY47" s="44"/>
      <c r="AZ47" s="190"/>
      <c r="BA47" s="44"/>
      <c r="BB47" s="190"/>
      <c r="BC47" s="44"/>
      <c r="BD47" s="190"/>
      <c r="BE47" s="190"/>
      <c r="BF47" s="190"/>
      <c r="BG47" s="44"/>
      <c r="BH47" s="190"/>
      <c r="BI47" s="44"/>
      <c r="BJ47" s="44"/>
      <c r="BK47" s="44"/>
      <c r="BL47" s="190"/>
      <c r="BM47" s="190"/>
      <c r="BN47" s="44"/>
      <c r="BO47" s="44"/>
      <c r="BP47" s="190"/>
      <c r="BQ47" s="44"/>
      <c r="BR47" s="190"/>
      <c r="BS47" s="44"/>
      <c r="BT47" s="44"/>
      <c r="BU47" s="190"/>
      <c r="BV47" s="44"/>
      <c r="BW47" s="190"/>
      <c r="BX47" s="190"/>
      <c r="BY47" s="190"/>
      <c r="BZ47" s="190"/>
      <c r="CA47" s="190"/>
      <c r="CB47" s="44"/>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0"/>
      <c r="DA47" s="190"/>
      <c r="DB47" s="190"/>
      <c r="DC47" s="190"/>
      <c r="DD47" s="190"/>
      <c r="DE47" s="190"/>
      <c r="DF47" s="190"/>
      <c r="DG47" s="190"/>
      <c r="DH47" s="190"/>
      <c r="DI47" s="190"/>
      <c r="DJ47" s="190"/>
      <c r="DK47" s="190"/>
      <c r="DL47" s="190"/>
      <c r="DM47" s="190"/>
      <c r="DN47" s="44"/>
      <c r="DO47" s="44"/>
      <c r="DP47" s="44"/>
      <c r="DQ47" s="44"/>
      <c r="DR47" s="44"/>
      <c r="DS47" s="44"/>
      <c r="DT47" s="44"/>
      <c r="DU47" s="44"/>
      <c r="DV47" s="44"/>
      <c r="DW47" s="44"/>
      <c r="DX47" s="44"/>
      <c r="DY47" s="44"/>
      <c r="DZ47" s="44"/>
      <c r="EA47" s="44"/>
      <c r="EB47" s="44"/>
      <c r="EC47" s="44"/>
      <c r="ED47" s="44"/>
      <c r="EE47" s="44"/>
      <c r="EF47" s="60"/>
      <c r="EG47" s="604"/>
      <c r="EH47" s="51"/>
      <c r="EI47" s="44"/>
      <c r="EJ47" s="190"/>
      <c r="EK47" s="44"/>
      <c r="EL47" s="44"/>
      <c r="EM47" s="44"/>
      <c r="EN47" s="190"/>
      <c r="EO47" s="190"/>
      <c r="EP47" s="190"/>
      <c r="EQ47" s="190"/>
      <c r="ER47" s="190"/>
      <c r="ES47" s="190"/>
      <c r="ET47" s="190"/>
      <c r="EU47" s="190"/>
      <c r="EV47" s="190"/>
      <c r="EW47" s="190"/>
      <c r="EX47" s="190"/>
      <c r="EY47" s="190"/>
      <c r="EZ47" s="190"/>
      <c r="FA47" s="190"/>
      <c r="FB47" s="190"/>
      <c r="FC47" s="190"/>
      <c r="FD47" s="190"/>
      <c r="FE47" s="190"/>
      <c r="FF47" s="190"/>
      <c r="FG47" s="190"/>
      <c r="FH47" s="190"/>
      <c r="FI47" s="190"/>
      <c r="FJ47" s="190"/>
      <c r="FK47" s="190"/>
      <c r="FL47" s="190"/>
      <c r="FM47" s="190"/>
      <c r="FN47" s="190"/>
      <c r="FO47" s="190"/>
      <c r="FP47" s="190"/>
      <c r="FQ47" s="190"/>
      <c r="FR47" s="190"/>
      <c r="FS47" s="190"/>
      <c r="FT47" s="190"/>
      <c r="FU47" s="190"/>
      <c r="FV47" s="44"/>
      <c r="FW47" s="44"/>
      <c r="FX47" s="44"/>
      <c r="FY47" s="44"/>
      <c r="FZ47" s="44"/>
      <c r="GA47" s="44"/>
      <c r="GB47" s="44"/>
      <c r="GC47" s="44"/>
      <c r="GD47" s="598"/>
      <c r="GE47" s="44"/>
      <c r="GF47" s="475"/>
      <c r="GG47" s="356"/>
      <c r="GH47" s="357"/>
      <c r="GI47" s="357"/>
      <c r="GJ47" s="357"/>
    </row>
    <row r="48" spans="1:192" s="188" customFormat="1" x14ac:dyDescent="0.25">
      <c r="A48" s="70"/>
      <c r="B48" s="43"/>
      <c r="C48" s="51"/>
      <c r="D48" s="44"/>
      <c r="E48" s="44"/>
      <c r="F48" s="44"/>
      <c r="G48" s="44"/>
      <c r="H48" s="44"/>
      <c r="I48" s="190"/>
      <c r="J48" s="44"/>
      <c r="K48" s="44"/>
      <c r="L48" s="44"/>
      <c r="M48" s="44"/>
      <c r="N48" s="44"/>
      <c r="O48" s="44"/>
      <c r="P48" s="44"/>
      <c r="Q48" s="44"/>
      <c r="R48" s="191"/>
      <c r="S48" s="192"/>
      <c r="T48" s="192"/>
      <c r="U48" s="192"/>
      <c r="V48" s="192"/>
      <c r="W48" s="190"/>
      <c r="X48" s="44"/>
      <c r="Y48" s="44"/>
      <c r="Z48" s="190"/>
      <c r="AA48" s="44"/>
      <c r="AB48" s="44"/>
      <c r="AC48" s="190"/>
      <c r="AD48" s="44"/>
      <c r="AE48" s="190"/>
      <c r="AF48" s="44"/>
      <c r="AG48" s="44"/>
      <c r="AH48" s="190"/>
      <c r="AI48" s="44"/>
      <c r="AJ48" s="190"/>
      <c r="AK48" s="44"/>
      <c r="AL48" s="190"/>
      <c r="AM48" s="44"/>
      <c r="AN48" s="190"/>
      <c r="AO48" s="170"/>
      <c r="AP48" s="170"/>
      <c r="AQ48" s="44"/>
      <c r="AR48" s="475"/>
      <c r="AS48" s="604"/>
      <c r="AT48" s="51"/>
      <c r="AU48" s="44"/>
      <c r="AV48" s="190"/>
      <c r="AW48" s="44"/>
      <c r="AX48" s="44"/>
      <c r="AY48" s="44"/>
      <c r="AZ48" s="190"/>
      <c r="BA48" s="44"/>
      <c r="BB48" s="190"/>
      <c r="BC48" s="44"/>
      <c r="BD48" s="190"/>
      <c r="BE48" s="190"/>
      <c r="BF48" s="190"/>
      <c r="BG48" s="44"/>
      <c r="BH48" s="190"/>
      <c r="BI48" s="44"/>
      <c r="BJ48" s="44"/>
      <c r="BK48" s="44"/>
      <c r="BL48" s="190"/>
      <c r="BM48" s="190"/>
      <c r="BN48" s="44"/>
      <c r="BO48" s="44"/>
      <c r="BP48" s="190"/>
      <c r="BQ48" s="44"/>
      <c r="BR48" s="190"/>
      <c r="BS48" s="44"/>
      <c r="BT48" s="44"/>
      <c r="BU48" s="190"/>
      <c r="BV48" s="44"/>
      <c r="BW48" s="190"/>
      <c r="BX48" s="190"/>
      <c r="BY48" s="190"/>
      <c r="BZ48" s="190"/>
      <c r="CA48" s="190"/>
      <c r="CB48" s="44"/>
      <c r="CC48" s="190"/>
      <c r="CD48" s="190"/>
      <c r="CE48" s="190"/>
      <c r="CF48" s="190"/>
      <c r="CG48" s="190"/>
      <c r="CH48" s="190"/>
      <c r="CI48" s="190"/>
      <c r="CJ48" s="190"/>
      <c r="CK48" s="190"/>
      <c r="CL48" s="190"/>
      <c r="CM48" s="190"/>
      <c r="CN48" s="190"/>
      <c r="CO48" s="190"/>
      <c r="CP48" s="190"/>
      <c r="CQ48" s="190"/>
      <c r="CR48" s="190"/>
      <c r="CS48" s="190"/>
      <c r="CT48" s="190"/>
      <c r="CU48" s="190"/>
      <c r="CV48" s="190"/>
      <c r="CW48" s="190"/>
      <c r="CX48" s="190"/>
      <c r="CY48" s="190"/>
      <c r="CZ48" s="190"/>
      <c r="DA48" s="190"/>
      <c r="DB48" s="190"/>
      <c r="DC48" s="190"/>
      <c r="DD48" s="190"/>
      <c r="DE48" s="190"/>
      <c r="DF48" s="190"/>
      <c r="DG48" s="190"/>
      <c r="DH48" s="190"/>
      <c r="DI48" s="190"/>
      <c r="DJ48" s="190"/>
      <c r="DK48" s="190"/>
      <c r="DL48" s="190"/>
      <c r="DM48" s="190"/>
      <c r="DN48" s="44"/>
      <c r="DO48" s="44"/>
      <c r="DP48" s="44"/>
      <c r="DQ48" s="44"/>
      <c r="DR48" s="44"/>
      <c r="DS48" s="44"/>
      <c r="DT48" s="44"/>
      <c r="DU48" s="44"/>
      <c r="DV48" s="44"/>
      <c r="DW48" s="44"/>
      <c r="DX48" s="44"/>
      <c r="DY48" s="44"/>
      <c r="DZ48" s="44"/>
      <c r="EA48" s="44"/>
      <c r="EB48" s="44"/>
      <c r="EC48" s="44"/>
      <c r="ED48" s="44"/>
      <c r="EE48" s="44"/>
      <c r="EF48" s="60"/>
      <c r="EG48" s="604"/>
      <c r="EH48" s="51"/>
      <c r="EI48" s="44"/>
      <c r="EJ48" s="190"/>
      <c r="EK48" s="44"/>
      <c r="EL48" s="44"/>
      <c r="EM48" s="44"/>
      <c r="EN48" s="190"/>
      <c r="EO48" s="190"/>
      <c r="EP48" s="190"/>
      <c r="EQ48" s="190"/>
      <c r="ER48" s="190"/>
      <c r="ES48" s="190"/>
      <c r="ET48" s="190"/>
      <c r="EU48" s="190"/>
      <c r="EV48" s="190"/>
      <c r="EW48" s="190"/>
      <c r="EX48" s="190"/>
      <c r="EY48" s="190"/>
      <c r="EZ48" s="190"/>
      <c r="FA48" s="190"/>
      <c r="FB48" s="190"/>
      <c r="FC48" s="190"/>
      <c r="FD48" s="190"/>
      <c r="FE48" s="190"/>
      <c r="FF48" s="190"/>
      <c r="FG48" s="190"/>
      <c r="FH48" s="190"/>
      <c r="FI48" s="190"/>
      <c r="FJ48" s="190"/>
      <c r="FK48" s="190"/>
      <c r="FL48" s="190"/>
      <c r="FM48" s="190"/>
      <c r="FN48" s="190"/>
      <c r="FO48" s="190"/>
      <c r="FP48" s="190"/>
      <c r="FQ48" s="190"/>
      <c r="FR48" s="190"/>
      <c r="FS48" s="190"/>
      <c r="FT48" s="190"/>
      <c r="FU48" s="190"/>
      <c r="FV48" s="44"/>
      <c r="FW48" s="44"/>
      <c r="FX48" s="44"/>
      <c r="FY48" s="44"/>
      <c r="FZ48" s="44"/>
      <c r="GA48" s="44"/>
      <c r="GB48" s="44"/>
      <c r="GC48" s="44"/>
      <c r="GD48" s="598"/>
      <c r="GE48" s="44"/>
      <c r="GF48" s="475"/>
      <c r="GG48" s="356"/>
      <c r="GH48" s="357"/>
      <c r="GI48" s="357"/>
      <c r="GJ48" s="357"/>
    </row>
    <row r="49" spans="1:192" s="188" customFormat="1" x14ac:dyDescent="0.25">
      <c r="A49" s="70"/>
      <c r="B49" s="43"/>
      <c r="C49" s="51"/>
      <c r="D49" s="44"/>
      <c r="E49" s="44"/>
      <c r="F49" s="44"/>
      <c r="G49" s="44"/>
      <c r="H49" s="44"/>
      <c r="I49" s="190"/>
      <c r="J49" s="44"/>
      <c r="K49" s="44"/>
      <c r="L49" s="44"/>
      <c r="M49" s="44"/>
      <c r="N49" s="44"/>
      <c r="O49" s="44"/>
      <c r="P49" s="44"/>
      <c r="Q49" s="44"/>
      <c r="R49" s="191"/>
      <c r="S49" s="192"/>
      <c r="T49" s="192"/>
      <c r="U49" s="192"/>
      <c r="V49" s="192"/>
      <c r="W49" s="190"/>
      <c r="X49" s="44"/>
      <c r="Y49" s="44"/>
      <c r="Z49" s="190"/>
      <c r="AA49" s="44"/>
      <c r="AB49" s="44"/>
      <c r="AC49" s="190"/>
      <c r="AD49" s="44"/>
      <c r="AE49" s="190"/>
      <c r="AF49" s="44"/>
      <c r="AG49" s="44"/>
      <c r="AH49" s="190"/>
      <c r="AI49" s="44"/>
      <c r="AJ49" s="190"/>
      <c r="AK49" s="44"/>
      <c r="AL49" s="190"/>
      <c r="AM49" s="44"/>
      <c r="AN49" s="190"/>
      <c r="AO49" s="170"/>
      <c r="AP49" s="170"/>
      <c r="AQ49" s="44"/>
      <c r="AR49" s="475"/>
      <c r="AS49" s="604"/>
      <c r="AT49" s="51"/>
      <c r="AU49" s="44"/>
      <c r="AV49" s="190"/>
      <c r="AW49" s="44"/>
      <c r="AX49" s="44"/>
      <c r="AY49" s="44"/>
      <c r="AZ49" s="190"/>
      <c r="BA49" s="44"/>
      <c r="BB49" s="190"/>
      <c r="BC49" s="44"/>
      <c r="BD49" s="190"/>
      <c r="BE49" s="190"/>
      <c r="BF49" s="190"/>
      <c r="BG49" s="44"/>
      <c r="BH49" s="190"/>
      <c r="BI49" s="44"/>
      <c r="BJ49" s="44"/>
      <c r="BK49" s="44"/>
      <c r="BL49" s="190"/>
      <c r="BM49" s="190"/>
      <c r="BN49" s="44"/>
      <c r="BO49" s="44"/>
      <c r="BP49" s="190"/>
      <c r="BQ49" s="44"/>
      <c r="BR49" s="190"/>
      <c r="BS49" s="44"/>
      <c r="BT49" s="44"/>
      <c r="BU49" s="190"/>
      <c r="BV49" s="44"/>
      <c r="BW49" s="190"/>
      <c r="BX49" s="190"/>
      <c r="BY49" s="190"/>
      <c r="BZ49" s="190"/>
      <c r="CA49" s="190"/>
      <c r="CB49" s="44"/>
      <c r="CC49" s="190"/>
      <c r="CD49" s="190"/>
      <c r="CE49" s="190"/>
      <c r="CF49" s="190"/>
      <c r="CG49" s="190"/>
      <c r="CH49" s="190"/>
      <c r="CI49" s="190"/>
      <c r="CJ49" s="190"/>
      <c r="CK49" s="190"/>
      <c r="CL49" s="190"/>
      <c r="CM49" s="190"/>
      <c r="CN49" s="190"/>
      <c r="CO49" s="190"/>
      <c r="CP49" s="190"/>
      <c r="CQ49" s="190"/>
      <c r="CR49" s="190"/>
      <c r="CS49" s="190"/>
      <c r="CT49" s="190"/>
      <c r="CU49" s="190"/>
      <c r="CV49" s="190"/>
      <c r="CW49" s="190"/>
      <c r="CX49" s="190"/>
      <c r="CY49" s="190"/>
      <c r="CZ49" s="190"/>
      <c r="DA49" s="190"/>
      <c r="DB49" s="190"/>
      <c r="DC49" s="190"/>
      <c r="DD49" s="190"/>
      <c r="DE49" s="190"/>
      <c r="DF49" s="190"/>
      <c r="DG49" s="190"/>
      <c r="DH49" s="190"/>
      <c r="DI49" s="190"/>
      <c r="DJ49" s="190"/>
      <c r="DK49" s="190"/>
      <c r="DL49" s="190"/>
      <c r="DM49" s="190"/>
      <c r="DN49" s="44"/>
      <c r="DO49" s="44"/>
      <c r="DP49" s="44"/>
      <c r="DQ49" s="44"/>
      <c r="DR49" s="44"/>
      <c r="DS49" s="44"/>
      <c r="DT49" s="44"/>
      <c r="DU49" s="44"/>
      <c r="DV49" s="44"/>
      <c r="DW49" s="44"/>
      <c r="DX49" s="44"/>
      <c r="DY49" s="44"/>
      <c r="DZ49" s="44"/>
      <c r="EA49" s="44"/>
      <c r="EB49" s="44"/>
      <c r="EC49" s="44"/>
      <c r="ED49" s="44"/>
      <c r="EE49" s="44"/>
      <c r="EF49" s="60"/>
      <c r="EG49" s="604"/>
      <c r="EH49" s="51"/>
      <c r="EI49" s="44"/>
      <c r="EJ49" s="190"/>
      <c r="EK49" s="44"/>
      <c r="EL49" s="44"/>
      <c r="EM49" s="44"/>
      <c r="EN49" s="190"/>
      <c r="EO49" s="190"/>
      <c r="EP49" s="190"/>
      <c r="EQ49" s="190"/>
      <c r="ER49" s="190"/>
      <c r="ES49" s="190"/>
      <c r="ET49" s="190"/>
      <c r="EU49" s="190"/>
      <c r="EV49" s="190"/>
      <c r="EW49" s="190"/>
      <c r="EX49" s="190"/>
      <c r="EY49" s="190"/>
      <c r="EZ49" s="190"/>
      <c r="FA49" s="190"/>
      <c r="FB49" s="190"/>
      <c r="FC49" s="190"/>
      <c r="FD49" s="190"/>
      <c r="FE49" s="190"/>
      <c r="FF49" s="190"/>
      <c r="FG49" s="190"/>
      <c r="FH49" s="190"/>
      <c r="FI49" s="190"/>
      <c r="FJ49" s="190"/>
      <c r="FK49" s="190"/>
      <c r="FL49" s="190"/>
      <c r="FM49" s="190"/>
      <c r="FN49" s="190"/>
      <c r="FO49" s="190"/>
      <c r="FP49" s="190"/>
      <c r="FQ49" s="190"/>
      <c r="FR49" s="190"/>
      <c r="FS49" s="190"/>
      <c r="FT49" s="190"/>
      <c r="FU49" s="190"/>
      <c r="FV49" s="44"/>
      <c r="FW49" s="44"/>
      <c r="FX49" s="44"/>
      <c r="FY49" s="44"/>
      <c r="FZ49" s="44"/>
      <c r="GA49" s="44"/>
      <c r="GB49" s="44"/>
      <c r="GC49" s="44"/>
      <c r="GD49" s="598"/>
      <c r="GE49" s="44"/>
      <c r="GF49" s="475"/>
      <c r="GG49" s="356"/>
      <c r="GH49" s="357"/>
      <c r="GI49" s="357"/>
      <c r="GJ49" s="357"/>
    </row>
    <row r="50" spans="1:192" s="188" customFormat="1" x14ac:dyDescent="0.25">
      <c r="A50" s="70"/>
      <c r="B50" s="43"/>
      <c r="C50" s="51"/>
      <c r="D50" s="44"/>
      <c r="E50" s="44"/>
      <c r="F50" s="44"/>
      <c r="G50" s="44"/>
      <c r="H50" s="44"/>
      <c r="I50" s="190"/>
      <c r="J50" s="44"/>
      <c r="K50" s="44"/>
      <c r="L50" s="44"/>
      <c r="M50" s="44"/>
      <c r="N50" s="44"/>
      <c r="O50" s="44"/>
      <c r="P50" s="44"/>
      <c r="Q50" s="44"/>
      <c r="R50" s="191"/>
      <c r="S50" s="192"/>
      <c r="T50" s="192"/>
      <c r="U50" s="192"/>
      <c r="V50" s="192"/>
      <c r="W50" s="190"/>
      <c r="X50" s="44"/>
      <c r="Y50" s="44"/>
      <c r="Z50" s="190"/>
      <c r="AA50" s="44"/>
      <c r="AB50" s="44"/>
      <c r="AC50" s="190"/>
      <c r="AD50" s="44"/>
      <c r="AE50" s="190"/>
      <c r="AF50" s="44"/>
      <c r="AG50" s="44"/>
      <c r="AH50" s="190"/>
      <c r="AI50" s="44"/>
      <c r="AJ50" s="190"/>
      <c r="AK50" s="44"/>
      <c r="AL50" s="190"/>
      <c r="AM50" s="44"/>
      <c r="AN50" s="190"/>
      <c r="AO50" s="170"/>
      <c r="AP50" s="170"/>
      <c r="AQ50" s="44"/>
      <c r="AR50" s="475"/>
      <c r="AS50" s="604"/>
      <c r="AT50" s="51"/>
      <c r="AU50" s="44"/>
      <c r="AV50" s="190"/>
      <c r="AW50" s="44"/>
      <c r="AX50" s="44"/>
      <c r="AY50" s="44"/>
      <c r="AZ50" s="190"/>
      <c r="BA50" s="44"/>
      <c r="BB50" s="190"/>
      <c r="BC50" s="44"/>
      <c r="BD50" s="190"/>
      <c r="BE50" s="190"/>
      <c r="BF50" s="190"/>
      <c r="BG50" s="44"/>
      <c r="BH50" s="190"/>
      <c r="BI50" s="44"/>
      <c r="BJ50" s="44"/>
      <c r="BK50" s="44"/>
      <c r="BL50" s="190"/>
      <c r="BM50" s="190"/>
      <c r="BN50" s="44"/>
      <c r="BO50" s="44"/>
      <c r="BP50" s="190"/>
      <c r="BQ50" s="44"/>
      <c r="BR50" s="190"/>
      <c r="BS50" s="44"/>
      <c r="BT50" s="44"/>
      <c r="BU50" s="190"/>
      <c r="BV50" s="44"/>
      <c r="BW50" s="190"/>
      <c r="BX50" s="190"/>
      <c r="BY50" s="190"/>
      <c r="BZ50" s="190"/>
      <c r="CA50" s="190"/>
      <c r="CB50" s="44"/>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0"/>
      <c r="DA50" s="190"/>
      <c r="DB50" s="190"/>
      <c r="DC50" s="190"/>
      <c r="DD50" s="190"/>
      <c r="DE50" s="190"/>
      <c r="DF50" s="190"/>
      <c r="DG50" s="190"/>
      <c r="DH50" s="190"/>
      <c r="DI50" s="190"/>
      <c r="DJ50" s="190"/>
      <c r="DK50" s="190"/>
      <c r="DL50" s="190"/>
      <c r="DM50" s="190"/>
      <c r="DN50" s="44"/>
      <c r="DO50" s="44"/>
      <c r="DP50" s="44"/>
      <c r="DQ50" s="44"/>
      <c r="DR50" s="44"/>
      <c r="DS50" s="44"/>
      <c r="DT50" s="44"/>
      <c r="DU50" s="44"/>
      <c r="DV50" s="44"/>
      <c r="DW50" s="44"/>
      <c r="DX50" s="44"/>
      <c r="DY50" s="44"/>
      <c r="DZ50" s="44"/>
      <c r="EA50" s="44"/>
      <c r="EB50" s="44"/>
      <c r="EC50" s="44"/>
      <c r="ED50" s="44"/>
      <c r="EE50" s="44"/>
      <c r="EF50" s="60"/>
      <c r="EG50" s="604"/>
      <c r="EH50" s="51"/>
      <c r="EI50" s="44"/>
      <c r="EJ50" s="190"/>
      <c r="EK50" s="44"/>
      <c r="EL50" s="44"/>
      <c r="EM50" s="44"/>
      <c r="EN50" s="190"/>
      <c r="EO50" s="190"/>
      <c r="EP50" s="190"/>
      <c r="EQ50" s="190"/>
      <c r="ER50" s="190"/>
      <c r="ES50" s="190"/>
      <c r="ET50" s="190"/>
      <c r="EU50" s="190"/>
      <c r="EV50" s="190"/>
      <c r="EW50" s="190"/>
      <c r="EX50" s="190"/>
      <c r="EY50" s="190"/>
      <c r="EZ50" s="190"/>
      <c r="FA50" s="190"/>
      <c r="FB50" s="190"/>
      <c r="FC50" s="190"/>
      <c r="FD50" s="190"/>
      <c r="FE50" s="190"/>
      <c r="FF50" s="190"/>
      <c r="FG50" s="190"/>
      <c r="FH50" s="190"/>
      <c r="FI50" s="190"/>
      <c r="FJ50" s="190"/>
      <c r="FK50" s="190"/>
      <c r="FL50" s="190"/>
      <c r="FM50" s="190"/>
      <c r="FN50" s="190"/>
      <c r="FO50" s="190"/>
      <c r="FP50" s="190"/>
      <c r="FQ50" s="190"/>
      <c r="FR50" s="190"/>
      <c r="FS50" s="190"/>
      <c r="FT50" s="190"/>
      <c r="FU50" s="190"/>
      <c r="FV50" s="44"/>
      <c r="FW50" s="44"/>
      <c r="FX50" s="44"/>
      <c r="FY50" s="44"/>
      <c r="FZ50" s="44"/>
      <c r="GA50" s="44"/>
      <c r="GB50" s="44"/>
      <c r="GC50" s="44"/>
      <c r="GD50" s="598"/>
      <c r="GE50" s="44"/>
      <c r="GF50" s="475"/>
      <c r="GG50" s="356"/>
      <c r="GH50" s="357"/>
      <c r="GI50" s="357"/>
      <c r="GJ50" s="357"/>
    </row>
    <row r="51" spans="1:192" s="188" customFormat="1" x14ac:dyDescent="0.25">
      <c r="A51" s="70"/>
      <c r="B51" s="43"/>
      <c r="C51" s="51"/>
      <c r="D51" s="44"/>
      <c r="E51" s="44"/>
      <c r="F51" s="44"/>
      <c r="G51" s="44"/>
      <c r="H51" s="44"/>
      <c r="I51" s="190"/>
      <c r="J51" s="44"/>
      <c r="K51" s="44"/>
      <c r="L51" s="44"/>
      <c r="M51" s="44"/>
      <c r="N51" s="44"/>
      <c r="O51" s="44"/>
      <c r="P51" s="44"/>
      <c r="Q51" s="44"/>
      <c r="R51" s="191"/>
      <c r="S51" s="192"/>
      <c r="T51" s="192"/>
      <c r="U51" s="192"/>
      <c r="V51" s="192"/>
      <c r="W51" s="190"/>
      <c r="X51" s="44"/>
      <c r="Y51" s="44"/>
      <c r="Z51" s="190"/>
      <c r="AA51" s="44"/>
      <c r="AB51" s="44"/>
      <c r="AC51" s="190"/>
      <c r="AD51" s="44"/>
      <c r="AE51" s="190"/>
      <c r="AF51" s="44"/>
      <c r="AG51" s="44"/>
      <c r="AH51" s="190"/>
      <c r="AI51" s="44"/>
      <c r="AJ51" s="190"/>
      <c r="AK51" s="44"/>
      <c r="AL51" s="190"/>
      <c r="AM51" s="44"/>
      <c r="AN51" s="190"/>
      <c r="AO51" s="170"/>
      <c r="AP51" s="170"/>
      <c r="AQ51" s="44"/>
      <c r="AR51" s="475"/>
      <c r="AS51" s="604"/>
      <c r="AT51" s="51"/>
      <c r="AU51" s="44"/>
      <c r="AV51" s="190"/>
      <c r="AW51" s="44"/>
      <c r="AX51" s="44"/>
      <c r="AY51" s="44"/>
      <c r="AZ51" s="190"/>
      <c r="BA51" s="44"/>
      <c r="BB51" s="190"/>
      <c r="BC51" s="44"/>
      <c r="BD51" s="190"/>
      <c r="BE51" s="190"/>
      <c r="BF51" s="190"/>
      <c r="BG51" s="44"/>
      <c r="BH51" s="190"/>
      <c r="BI51" s="44"/>
      <c r="BJ51" s="44"/>
      <c r="BK51" s="44"/>
      <c r="BL51" s="190"/>
      <c r="BM51" s="190"/>
      <c r="BN51" s="44"/>
      <c r="BO51" s="44"/>
      <c r="BP51" s="190"/>
      <c r="BQ51" s="44"/>
      <c r="BR51" s="190"/>
      <c r="BS51" s="44"/>
      <c r="BT51" s="44"/>
      <c r="BU51" s="190"/>
      <c r="BV51" s="44"/>
      <c r="BW51" s="190"/>
      <c r="BX51" s="190"/>
      <c r="BY51" s="190"/>
      <c r="BZ51" s="190"/>
      <c r="CA51" s="190"/>
      <c r="CB51" s="44"/>
      <c r="CC51" s="190"/>
      <c r="CD51" s="190"/>
      <c r="CE51" s="190"/>
      <c r="CF51" s="190"/>
      <c r="CG51" s="190"/>
      <c r="CH51" s="190"/>
      <c r="CI51" s="190"/>
      <c r="CJ51" s="190"/>
      <c r="CK51" s="190"/>
      <c r="CL51" s="190"/>
      <c r="CM51" s="190"/>
      <c r="CN51" s="190"/>
      <c r="CO51" s="190"/>
      <c r="CP51" s="190"/>
      <c r="CQ51" s="190"/>
      <c r="CR51" s="190"/>
      <c r="CS51" s="190"/>
      <c r="CT51" s="190"/>
      <c r="CU51" s="190"/>
      <c r="CV51" s="190"/>
      <c r="CW51" s="190"/>
      <c r="CX51" s="190"/>
      <c r="CY51" s="190"/>
      <c r="CZ51" s="190"/>
      <c r="DA51" s="190"/>
      <c r="DB51" s="190"/>
      <c r="DC51" s="190"/>
      <c r="DD51" s="190"/>
      <c r="DE51" s="190"/>
      <c r="DF51" s="190"/>
      <c r="DG51" s="190"/>
      <c r="DH51" s="190"/>
      <c r="DI51" s="190"/>
      <c r="DJ51" s="190"/>
      <c r="DK51" s="190"/>
      <c r="DL51" s="190"/>
      <c r="DM51" s="190"/>
      <c r="DN51" s="44"/>
      <c r="DO51" s="44"/>
      <c r="DP51" s="44"/>
      <c r="DQ51" s="44"/>
      <c r="DR51" s="44"/>
      <c r="DS51" s="44"/>
      <c r="DT51" s="44"/>
      <c r="DU51" s="44"/>
      <c r="DV51" s="44"/>
      <c r="DW51" s="44"/>
      <c r="DX51" s="44"/>
      <c r="DY51" s="44"/>
      <c r="DZ51" s="44"/>
      <c r="EA51" s="44"/>
      <c r="EB51" s="44"/>
      <c r="EC51" s="44"/>
      <c r="ED51" s="44"/>
      <c r="EE51" s="44"/>
      <c r="EF51" s="60"/>
      <c r="EG51" s="604"/>
      <c r="EH51" s="51"/>
      <c r="EI51" s="44"/>
      <c r="EJ51" s="190"/>
      <c r="EK51" s="44"/>
      <c r="EL51" s="44"/>
      <c r="EM51" s="44"/>
      <c r="EN51" s="190"/>
      <c r="EO51" s="190"/>
      <c r="EP51" s="190"/>
      <c r="EQ51" s="190"/>
      <c r="ER51" s="190"/>
      <c r="ES51" s="190"/>
      <c r="ET51" s="190"/>
      <c r="EU51" s="190"/>
      <c r="EV51" s="190"/>
      <c r="EW51" s="190"/>
      <c r="EX51" s="190"/>
      <c r="EY51" s="190"/>
      <c r="EZ51" s="190"/>
      <c r="FA51" s="190"/>
      <c r="FB51" s="190"/>
      <c r="FC51" s="190"/>
      <c r="FD51" s="190"/>
      <c r="FE51" s="190"/>
      <c r="FF51" s="190"/>
      <c r="FG51" s="190"/>
      <c r="FH51" s="190"/>
      <c r="FI51" s="190"/>
      <c r="FJ51" s="190"/>
      <c r="FK51" s="190"/>
      <c r="FL51" s="190"/>
      <c r="FM51" s="190"/>
      <c r="FN51" s="190"/>
      <c r="FO51" s="190"/>
      <c r="FP51" s="190"/>
      <c r="FQ51" s="190"/>
      <c r="FR51" s="190"/>
      <c r="FS51" s="190"/>
      <c r="FT51" s="190"/>
      <c r="FU51" s="190"/>
      <c r="FV51" s="44"/>
      <c r="FW51" s="44"/>
      <c r="FX51" s="44"/>
      <c r="FY51" s="44"/>
      <c r="FZ51" s="44"/>
      <c r="GA51" s="44"/>
      <c r="GB51" s="44"/>
      <c r="GC51" s="44"/>
      <c r="GD51" s="598"/>
      <c r="GE51" s="44"/>
      <c r="GF51" s="475"/>
      <c r="GG51" s="356"/>
      <c r="GH51" s="357"/>
      <c r="GI51" s="357"/>
      <c r="GJ51" s="357"/>
    </row>
    <row r="52" spans="1:192" s="188" customFormat="1" x14ac:dyDescent="0.25">
      <c r="A52" s="70"/>
      <c r="B52" s="43"/>
      <c r="C52" s="51"/>
      <c r="D52" s="44"/>
      <c r="E52" s="44"/>
      <c r="F52" s="44"/>
      <c r="G52" s="44"/>
      <c r="H52" s="44"/>
      <c r="I52" s="190"/>
      <c r="J52" s="44"/>
      <c r="K52" s="44"/>
      <c r="L52" s="44"/>
      <c r="M52" s="44"/>
      <c r="N52" s="44"/>
      <c r="O52" s="44"/>
      <c r="P52" s="44"/>
      <c r="Q52" s="44"/>
      <c r="R52" s="191"/>
      <c r="S52" s="192"/>
      <c r="T52" s="192"/>
      <c r="U52" s="192"/>
      <c r="V52" s="192"/>
      <c r="W52" s="190"/>
      <c r="X52" s="44"/>
      <c r="Y52" s="44"/>
      <c r="Z52" s="190"/>
      <c r="AA52" s="44"/>
      <c r="AB52" s="44"/>
      <c r="AC52" s="190"/>
      <c r="AD52" s="44"/>
      <c r="AE52" s="190"/>
      <c r="AF52" s="44"/>
      <c r="AG52" s="44"/>
      <c r="AH52" s="190"/>
      <c r="AI52" s="44"/>
      <c r="AJ52" s="190"/>
      <c r="AK52" s="44"/>
      <c r="AL52" s="190"/>
      <c r="AM52" s="44"/>
      <c r="AN52" s="190"/>
      <c r="AO52" s="170"/>
      <c r="AP52" s="170"/>
      <c r="AQ52" s="44"/>
      <c r="AR52" s="475"/>
      <c r="AS52" s="604"/>
      <c r="AT52" s="51"/>
      <c r="AU52" s="44"/>
      <c r="AV52" s="190"/>
      <c r="AW52" s="44"/>
      <c r="AX52" s="44"/>
      <c r="AY52" s="44"/>
      <c r="AZ52" s="190"/>
      <c r="BA52" s="44"/>
      <c r="BB52" s="190"/>
      <c r="BC52" s="44"/>
      <c r="BD52" s="190"/>
      <c r="BE52" s="190"/>
      <c r="BF52" s="190"/>
      <c r="BG52" s="44"/>
      <c r="BH52" s="190"/>
      <c r="BI52" s="44"/>
      <c r="BJ52" s="44"/>
      <c r="BK52" s="44"/>
      <c r="BL52" s="190"/>
      <c r="BM52" s="190"/>
      <c r="BN52" s="44"/>
      <c r="BO52" s="44"/>
      <c r="BP52" s="190"/>
      <c r="BQ52" s="44"/>
      <c r="BR52" s="190"/>
      <c r="BS52" s="44"/>
      <c r="BT52" s="44"/>
      <c r="BU52" s="190"/>
      <c r="BV52" s="44"/>
      <c r="BW52" s="190"/>
      <c r="BX52" s="190"/>
      <c r="BY52" s="190"/>
      <c r="BZ52" s="190"/>
      <c r="CA52" s="190"/>
      <c r="CB52" s="44"/>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0"/>
      <c r="DA52" s="190"/>
      <c r="DB52" s="190"/>
      <c r="DC52" s="190"/>
      <c r="DD52" s="190"/>
      <c r="DE52" s="190"/>
      <c r="DF52" s="190"/>
      <c r="DG52" s="190"/>
      <c r="DH52" s="190"/>
      <c r="DI52" s="190"/>
      <c r="DJ52" s="190"/>
      <c r="DK52" s="190"/>
      <c r="DL52" s="190"/>
      <c r="DM52" s="190"/>
      <c r="DN52" s="44"/>
      <c r="DO52" s="44"/>
      <c r="DP52" s="44"/>
      <c r="DQ52" s="44"/>
      <c r="DR52" s="44"/>
      <c r="DS52" s="44"/>
      <c r="DT52" s="44"/>
      <c r="DU52" s="44"/>
      <c r="DV52" s="44"/>
      <c r="DW52" s="44"/>
      <c r="DX52" s="44"/>
      <c r="DY52" s="44"/>
      <c r="DZ52" s="44"/>
      <c r="EA52" s="44"/>
      <c r="EB52" s="44"/>
      <c r="EC52" s="44"/>
      <c r="ED52" s="44"/>
      <c r="EE52" s="44"/>
      <c r="EF52" s="60"/>
      <c r="EG52" s="604"/>
      <c r="EH52" s="51"/>
      <c r="EI52" s="44"/>
      <c r="EJ52" s="190"/>
      <c r="EK52" s="44"/>
      <c r="EL52" s="44"/>
      <c r="EM52" s="44"/>
      <c r="EN52" s="190"/>
      <c r="EO52" s="190"/>
      <c r="EP52" s="190"/>
      <c r="EQ52" s="190"/>
      <c r="ER52" s="190"/>
      <c r="ES52" s="190"/>
      <c r="ET52" s="190"/>
      <c r="EU52" s="190"/>
      <c r="EV52" s="190"/>
      <c r="EW52" s="190"/>
      <c r="EX52" s="190"/>
      <c r="EY52" s="190"/>
      <c r="EZ52" s="190"/>
      <c r="FA52" s="190"/>
      <c r="FB52" s="190"/>
      <c r="FC52" s="190"/>
      <c r="FD52" s="190"/>
      <c r="FE52" s="190"/>
      <c r="FF52" s="190"/>
      <c r="FG52" s="190"/>
      <c r="FH52" s="190"/>
      <c r="FI52" s="190"/>
      <c r="FJ52" s="190"/>
      <c r="FK52" s="190"/>
      <c r="FL52" s="190"/>
      <c r="FM52" s="190"/>
      <c r="FN52" s="190"/>
      <c r="FO52" s="190"/>
      <c r="FP52" s="190"/>
      <c r="FQ52" s="190"/>
      <c r="FR52" s="190"/>
      <c r="FS52" s="190"/>
      <c r="FT52" s="190"/>
      <c r="FU52" s="190"/>
      <c r="FV52" s="44"/>
      <c r="FW52" s="44"/>
      <c r="FX52" s="44"/>
      <c r="FY52" s="44"/>
      <c r="FZ52" s="44"/>
      <c r="GA52" s="44"/>
      <c r="GB52" s="44"/>
      <c r="GC52" s="44"/>
      <c r="GD52" s="598"/>
      <c r="GE52" s="44"/>
      <c r="GF52" s="475"/>
      <c r="GG52" s="356"/>
      <c r="GH52" s="357"/>
      <c r="GI52" s="357"/>
      <c r="GJ52" s="357"/>
    </row>
    <row r="53" spans="1:192" s="188" customFormat="1" x14ac:dyDescent="0.25">
      <c r="A53" s="70"/>
      <c r="B53" s="43"/>
      <c r="C53" s="51"/>
      <c r="D53" s="44"/>
      <c r="E53" s="44"/>
      <c r="F53" s="44"/>
      <c r="G53" s="44"/>
      <c r="H53" s="44"/>
      <c r="I53" s="190"/>
      <c r="J53" s="44"/>
      <c r="K53" s="44"/>
      <c r="L53" s="44"/>
      <c r="M53" s="44"/>
      <c r="N53" s="44"/>
      <c r="O53" s="44"/>
      <c r="P53" s="44"/>
      <c r="Q53" s="44"/>
      <c r="R53" s="191"/>
      <c r="S53" s="192"/>
      <c r="T53" s="192"/>
      <c r="U53" s="192"/>
      <c r="V53" s="192"/>
      <c r="W53" s="190"/>
      <c r="X53" s="44"/>
      <c r="Y53" s="44"/>
      <c r="Z53" s="190"/>
      <c r="AA53" s="44"/>
      <c r="AB53" s="44"/>
      <c r="AC53" s="190"/>
      <c r="AD53" s="44"/>
      <c r="AE53" s="190"/>
      <c r="AF53" s="44"/>
      <c r="AG53" s="44"/>
      <c r="AH53" s="190"/>
      <c r="AI53" s="44"/>
      <c r="AJ53" s="190"/>
      <c r="AK53" s="44"/>
      <c r="AL53" s="190"/>
      <c r="AM53" s="44"/>
      <c r="AN53" s="190"/>
      <c r="AO53" s="170"/>
      <c r="AP53" s="170"/>
      <c r="AQ53" s="44"/>
      <c r="AR53" s="475"/>
      <c r="AS53" s="604"/>
      <c r="AT53" s="51"/>
      <c r="AU53" s="44"/>
      <c r="AV53" s="190"/>
      <c r="AW53" s="44"/>
      <c r="AX53" s="44"/>
      <c r="AY53" s="44"/>
      <c r="AZ53" s="190"/>
      <c r="BA53" s="44"/>
      <c r="BB53" s="190"/>
      <c r="BC53" s="44"/>
      <c r="BD53" s="190"/>
      <c r="BE53" s="190"/>
      <c r="BF53" s="190"/>
      <c r="BG53" s="44"/>
      <c r="BH53" s="190"/>
      <c r="BI53" s="44"/>
      <c r="BJ53" s="44"/>
      <c r="BK53" s="44"/>
      <c r="BL53" s="190"/>
      <c r="BM53" s="190"/>
      <c r="BN53" s="44"/>
      <c r="BO53" s="44"/>
      <c r="BP53" s="190"/>
      <c r="BQ53" s="44"/>
      <c r="BR53" s="190"/>
      <c r="BS53" s="44"/>
      <c r="BT53" s="44"/>
      <c r="BU53" s="190"/>
      <c r="BV53" s="44"/>
      <c r="BW53" s="190"/>
      <c r="BX53" s="190"/>
      <c r="BY53" s="190"/>
      <c r="BZ53" s="190"/>
      <c r="CA53" s="190"/>
      <c r="CB53" s="44"/>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0"/>
      <c r="DA53" s="190"/>
      <c r="DB53" s="190"/>
      <c r="DC53" s="190"/>
      <c r="DD53" s="190"/>
      <c r="DE53" s="190"/>
      <c r="DF53" s="190"/>
      <c r="DG53" s="190"/>
      <c r="DH53" s="190"/>
      <c r="DI53" s="190"/>
      <c r="DJ53" s="190"/>
      <c r="DK53" s="190"/>
      <c r="DL53" s="190"/>
      <c r="DM53" s="190"/>
      <c r="DN53" s="44"/>
      <c r="DO53" s="44"/>
      <c r="DP53" s="44"/>
      <c r="DQ53" s="44"/>
      <c r="DR53" s="44"/>
      <c r="DS53" s="44"/>
      <c r="DT53" s="44"/>
      <c r="DU53" s="44"/>
      <c r="DV53" s="44"/>
      <c r="DW53" s="44"/>
      <c r="DX53" s="44"/>
      <c r="DY53" s="44"/>
      <c r="DZ53" s="44"/>
      <c r="EA53" s="44"/>
      <c r="EB53" s="44"/>
      <c r="EC53" s="44"/>
      <c r="ED53" s="44"/>
      <c r="EE53" s="44"/>
      <c r="EF53" s="60"/>
      <c r="EG53" s="604"/>
      <c r="EH53" s="51"/>
      <c r="EI53" s="44"/>
      <c r="EJ53" s="190"/>
      <c r="EK53" s="44"/>
      <c r="EL53" s="44"/>
      <c r="EM53" s="44"/>
      <c r="EN53" s="190"/>
      <c r="EO53" s="190"/>
      <c r="EP53" s="190"/>
      <c r="EQ53" s="190"/>
      <c r="ER53" s="190"/>
      <c r="ES53" s="190"/>
      <c r="ET53" s="190"/>
      <c r="EU53" s="190"/>
      <c r="EV53" s="190"/>
      <c r="EW53" s="190"/>
      <c r="EX53" s="190"/>
      <c r="EY53" s="190"/>
      <c r="EZ53" s="190"/>
      <c r="FA53" s="190"/>
      <c r="FB53" s="190"/>
      <c r="FC53" s="190"/>
      <c r="FD53" s="190"/>
      <c r="FE53" s="190"/>
      <c r="FF53" s="190"/>
      <c r="FG53" s="190"/>
      <c r="FH53" s="190"/>
      <c r="FI53" s="190"/>
      <c r="FJ53" s="190"/>
      <c r="FK53" s="190"/>
      <c r="FL53" s="190"/>
      <c r="FM53" s="190"/>
      <c r="FN53" s="190"/>
      <c r="FO53" s="190"/>
      <c r="FP53" s="190"/>
      <c r="FQ53" s="190"/>
      <c r="FR53" s="190"/>
      <c r="FS53" s="190"/>
      <c r="FT53" s="190"/>
      <c r="FU53" s="190"/>
      <c r="FV53" s="44"/>
      <c r="FW53" s="44"/>
      <c r="FX53" s="44"/>
      <c r="FY53" s="44"/>
      <c r="FZ53" s="44"/>
      <c r="GA53" s="44"/>
      <c r="GB53" s="44"/>
      <c r="GC53" s="44"/>
      <c r="GD53" s="598"/>
      <c r="GE53" s="44"/>
      <c r="GF53" s="475"/>
      <c r="GG53" s="356"/>
      <c r="GH53" s="357"/>
      <c r="GI53" s="357"/>
      <c r="GJ53" s="357"/>
    </row>
    <row r="54" spans="1:192" s="188" customFormat="1" x14ac:dyDescent="0.25">
      <c r="A54" s="70"/>
      <c r="B54" s="43"/>
      <c r="C54" s="51"/>
      <c r="D54" s="44"/>
      <c r="E54" s="44"/>
      <c r="F54" s="44"/>
      <c r="G54" s="44"/>
      <c r="H54" s="44"/>
      <c r="I54" s="190"/>
      <c r="J54" s="44"/>
      <c r="K54" s="44"/>
      <c r="L54" s="44"/>
      <c r="M54" s="44"/>
      <c r="N54" s="44"/>
      <c r="O54" s="44"/>
      <c r="P54" s="44"/>
      <c r="Q54" s="44"/>
      <c r="R54" s="191"/>
      <c r="S54" s="192"/>
      <c r="T54" s="192"/>
      <c r="U54" s="192"/>
      <c r="V54" s="192"/>
      <c r="W54" s="190"/>
      <c r="X54" s="44"/>
      <c r="Y54" s="44"/>
      <c r="Z54" s="190"/>
      <c r="AA54" s="44"/>
      <c r="AB54" s="44"/>
      <c r="AC54" s="190"/>
      <c r="AD54" s="44"/>
      <c r="AE54" s="190"/>
      <c r="AF54" s="44"/>
      <c r="AG54" s="44"/>
      <c r="AH54" s="190"/>
      <c r="AI54" s="44"/>
      <c r="AJ54" s="190"/>
      <c r="AK54" s="44"/>
      <c r="AL54" s="190"/>
      <c r="AM54" s="44"/>
      <c r="AN54" s="190"/>
      <c r="AO54" s="170"/>
      <c r="AP54" s="170"/>
      <c r="AQ54" s="44"/>
      <c r="AR54" s="475"/>
      <c r="AS54" s="604"/>
      <c r="AT54" s="51"/>
      <c r="AU54" s="44"/>
      <c r="AV54" s="190"/>
      <c r="AW54" s="44"/>
      <c r="AX54" s="44"/>
      <c r="AY54" s="44"/>
      <c r="AZ54" s="190"/>
      <c r="BA54" s="44"/>
      <c r="BB54" s="190"/>
      <c r="BC54" s="44"/>
      <c r="BD54" s="190"/>
      <c r="BE54" s="190"/>
      <c r="BF54" s="190"/>
      <c r="BG54" s="44"/>
      <c r="BH54" s="190"/>
      <c r="BI54" s="44"/>
      <c r="BJ54" s="44"/>
      <c r="BK54" s="44"/>
      <c r="BL54" s="190"/>
      <c r="BM54" s="190"/>
      <c r="BN54" s="44"/>
      <c r="BO54" s="44"/>
      <c r="BP54" s="190"/>
      <c r="BQ54" s="44"/>
      <c r="BR54" s="190"/>
      <c r="BS54" s="44"/>
      <c r="BT54" s="44"/>
      <c r="BU54" s="190"/>
      <c r="BV54" s="44"/>
      <c r="BW54" s="190"/>
      <c r="BX54" s="190"/>
      <c r="BY54" s="190"/>
      <c r="BZ54" s="190"/>
      <c r="CA54" s="190"/>
      <c r="CB54" s="44"/>
      <c r="CC54" s="190"/>
      <c r="CD54" s="190"/>
      <c r="CE54" s="190"/>
      <c r="CF54" s="190"/>
      <c r="CG54" s="190"/>
      <c r="CH54" s="190"/>
      <c r="CI54" s="190"/>
      <c r="CJ54" s="190"/>
      <c r="CK54" s="190"/>
      <c r="CL54" s="190"/>
      <c r="CM54" s="190"/>
      <c r="CN54" s="190"/>
      <c r="CO54" s="190"/>
      <c r="CP54" s="190"/>
      <c r="CQ54" s="190"/>
      <c r="CR54" s="190"/>
      <c r="CS54" s="190"/>
      <c r="CT54" s="190"/>
      <c r="CU54" s="190"/>
      <c r="CV54" s="190"/>
      <c r="CW54" s="190"/>
      <c r="CX54" s="190"/>
      <c r="CY54" s="190"/>
      <c r="CZ54" s="190"/>
      <c r="DA54" s="190"/>
      <c r="DB54" s="190"/>
      <c r="DC54" s="190"/>
      <c r="DD54" s="190"/>
      <c r="DE54" s="190"/>
      <c r="DF54" s="190"/>
      <c r="DG54" s="190"/>
      <c r="DH54" s="190"/>
      <c r="DI54" s="190"/>
      <c r="DJ54" s="190"/>
      <c r="DK54" s="190"/>
      <c r="DL54" s="190"/>
      <c r="DM54" s="190"/>
      <c r="DN54" s="44"/>
      <c r="DO54" s="44"/>
      <c r="DP54" s="44"/>
      <c r="DQ54" s="44"/>
      <c r="DR54" s="44"/>
      <c r="DS54" s="44"/>
      <c r="DT54" s="44"/>
      <c r="DU54" s="44"/>
      <c r="DV54" s="44"/>
      <c r="DW54" s="44"/>
      <c r="DX54" s="44"/>
      <c r="DY54" s="44"/>
      <c r="DZ54" s="44"/>
      <c r="EA54" s="44"/>
      <c r="EB54" s="44"/>
      <c r="EC54" s="44"/>
      <c r="ED54" s="44"/>
      <c r="EE54" s="44"/>
      <c r="EF54" s="60"/>
      <c r="EG54" s="604"/>
      <c r="EH54" s="51"/>
      <c r="EI54" s="44"/>
      <c r="EJ54" s="190"/>
      <c r="EK54" s="44"/>
      <c r="EL54" s="44"/>
      <c r="EM54" s="44"/>
      <c r="EN54" s="190"/>
      <c r="EO54" s="190"/>
      <c r="EP54" s="190"/>
      <c r="EQ54" s="190"/>
      <c r="ER54" s="190"/>
      <c r="ES54" s="190"/>
      <c r="ET54" s="190"/>
      <c r="EU54" s="190"/>
      <c r="EV54" s="190"/>
      <c r="EW54" s="190"/>
      <c r="EX54" s="190"/>
      <c r="EY54" s="190"/>
      <c r="EZ54" s="190"/>
      <c r="FA54" s="190"/>
      <c r="FB54" s="190"/>
      <c r="FC54" s="190"/>
      <c r="FD54" s="190"/>
      <c r="FE54" s="190"/>
      <c r="FF54" s="190"/>
      <c r="FG54" s="190"/>
      <c r="FH54" s="190"/>
      <c r="FI54" s="190"/>
      <c r="FJ54" s="190"/>
      <c r="FK54" s="190"/>
      <c r="FL54" s="190"/>
      <c r="FM54" s="190"/>
      <c r="FN54" s="190"/>
      <c r="FO54" s="190"/>
      <c r="FP54" s="190"/>
      <c r="FQ54" s="190"/>
      <c r="FR54" s="190"/>
      <c r="FS54" s="190"/>
      <c r="FT54" s="190"/>
      <c r="FU54" s="190"/>
      <c r="FV54" s="44"/>
      <c r="FW54" s="44"/>
      <c r="FX54" s="44"/>
      <c r="FY54" s="44"/>
      <c r="FZ54" s="44"/>
      <c r="GA54" s="44"/>
      <c r="GB54" s="44"/>
      <c r="GC54" s="44"/>
      <c r="GD54" s="598"/>
      <c r="GE54" s="44"/>
      <c r="GF54" s="475"/>
      <c r="GG54" s="356"/>
      <c r="GH54" s="357"/>
      <c r="GI54" s="357"/>
      <c r="GJ54" s="357"/>
    </row>
    <row r="55" spans="1:192" s="188" customFormat="1" x14ac:dyDescent="0.25">
      <c r="A55" s="70"/>
      <c r="B55" s="43"/>
      <c r="C55" s="51"/>
      <c r="D55" s="44"/>
      <c r="E55" s="44"/>
      <c r="F55" s="44"/>
      <c r="G55" s="44"/>
      <c r="H55" s="44"/>
      <c r="I55" s="190"/>
      <c r="J55" s="44"/>
      <c r="K55" s="44"/>
      <c r="L55" s="44"/>
      <c r="M55" s="44"/>
      <c r="N55" s="44"/>
      <c r="O55" s="44"/>
      <c r="P55" s="44"/>
      <c r="Q55" s="44"/>
      <c r="R55" s="191"/>
      <c r="S55" s="192"/>
      <c r="T55" s="192"/>
      <c r="U55" s="192"/>
      <c r="V55" s="192"/>
      <c r="W55" s="190"/>
      <c r="X55" s="44"/>
      <c r="Y55" s="44"/>
      <c r="Z55" s="190"/>
      <c r="AA55" s="44"/>
      <c r="AB55" s="44"/>
      <c r="AC55" s="190"/>
      <c r="AD55" s="44"/>
      <c r="AE55" s="190"/>
      <c r="AF55" s="44"/>
      <c r="AG55" s="44"/>
      <c r="AH55" s="190"/>
      <c r="AI55" s="44"/>
      <c r="AJ55" s="190"/>
      <c r="AK55" s="44"/>
      <c r="AL55" s="190"/>
      <c r="AM55" s="44"/>
      <c r="AN55" s="190"/>
      <c r="AO55" s="170"/>
      <c r="AP55" s="170"/>
      <c r="AQ55" s="44"/>
      <c r="AR55" s="475"/>
      <c r="AS55" s="604"/>
      <c r="AT55" s="51"/>
      <c r="AU55" s="44"/>
      <c r="AV55" s="190"/>
      <c r="AW55" s="44"/>
      <c r="AX55" s="44"/>
      <c r="AY55" s="44"/>
      <c r="AZ55" s="190"/>
      <c r="BA55" s="44"/>
      <c r="BB55" s="190"/>
      <c r="BC55" s="44"/>
      <c r="BD55" s="190"/>
      <c r="BE55" s="190"/>
      <c r="BF55" s="190"/>
      <c r="BG55" s="44"/>
      <c r="BH55" s="190"/>
      <c r="BI55" s="44"/>
      <c r="BJ55" s="44"/>
      <c r="BK55" s="44"/>
      <c r="BL55" s="190"/>
      <c r="BM55" s="190"/>
      <c r="BN55" s="44"/>
      <c r="BO55" s="44"/>
      <c r="BP55" s="190"/>
      <c r="BQ55" s="44"/>
      <c r="BR55" s="190"/>
      <c r="BS55" s="44"/>
      <c r="BT55" s="44"/>
      <c r="BU55" s="190"/>
      <c r="BV55" s="44"/>
      <c r="BW55" s="190"/>
      <c r="BX55" s="190"/>
      <c r="BY55" s="190"/>
      <c r="BZ55" s="190"/>
      <c r="CA55" s="190"/>
      <c r="CB55" s="44"/>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0"/>
      <c r="DA55" s="190"/>
      <c r="DB55" s="190"/>
      <c r="DC55" s="190"/>
      <c r="DD55" s="190"/>
      <c r="DE55" s="190"/>
      <c r="DF55" s="190"/>
      <c r="DG55" s="190"/>
      <c r="DH55" s="190"/>
      <c r="DI55" s="190"/>
      <c r="DJ55" s="190"/>
      <c r="DK55" s="190"/>
      <c r="DL55" s="190"/>
      <c r="DM55" s="190"/>
      <c r="DN55" s="44"/>
      <c r="DO55" s="44"/>
      <c r="DP55" s="44"/>
      <c r="DQ55" s="44"/>
      <c r="DR55" s="44"/>
      <c r="DS55" s="44"/>
      <c r="DT55" s="44"/>
      <c r="DU55" s="44"/>
      <c r="DV55" s="44"/>
      <c r="DW55" s="44"/>
      <c r="DX55" s="44"/>
      <c r="DY55" s="44"/>
      <c r="DZ55" s="44"/>
      <c r="EA55" s="44"/>
      <c r="EB55" s="44"/>
      <c r="EC55" s="44"/>
      <c r="ED55" s="44"/>
      <c r="EE55" s="44"/>
      <c r="EF55" s="60"/>
      <c r="EG55" s="604"/>
      <c r="EH55" s="51"/>
      <c r="EI55" s="44"/>
      <c r="EJ55" s="190"/>
      <c r="EK55" s="44"/>
      <c r="EL55" s="44"/>
      <c r="EM55" s="44"/>
      <c r="EN55" s="190"/>
      <c r="EO55" s="190"/>
      <c r="EP55" s="190"/>
      <c r="EQ55" s="190"/>
      <c r="ER55" s="190"/>
      <c r="ES55" s="190"/>
      <c r="ET55" s="190"/>
      <c r="EU55" s="190"/>
      <c r="EV55" s="190"/>
      <c r="EW55" s="190"/>
      <c r="EX55" s="190"/>
      <c r="EY55" s="190"/>
      <c r="EZ55" s="190"/>
      <c r="FA55" s="190"/>
      <c r="FB55" s="190"/>
      <c r="FC55" s="190"/>
      <c r="FD55" s="190"/>
      <c r="FE55" s="190"/>
      <c r="FF55" s="190"/>
      <c r="FG55" s="190"/>
      <c r="FH55" s="190"/>
      <c r="FI55" s="190"/>
      <c r="FJ55" s="190"/>
      <c r="FK55" s="190"/>
      <c r="FL55" s="190"/>
      <c r="FM55" s="190"/>
      <c r="FN55" s="190"/>
      <c r="FO55" s="190"/>
      <c r="FP55" s="190"/>
      <c r="FQ55" s="190"/>
      <c r="FR55" s="190"/>
      <c r="FS55" s="190"/>
      <c r="FT55" s="190"/>
      <c r="FU55" s="190"/>
      <c r="FV55" s="44"/>
      <c r="FW55" s="44"/>
      <c r="FX55" s="44"/>
      <c r="FY55" s="44"/>
      <c r="FZ55" s="44"/>
      <c r="GA55" s="44"/>
      <c r="GB55" s="44"/>
      <c r="GC55" s="44"/>
      <c r="GD55" s="598"/>
      <c r="GE55" s="44"/>
      <c r="GF55" s="475"/>
      <c r="GG55" s="356"/>
      <c r="GH55" s="357"/>
      <c r="GI55" s="357"/>
      <c r="GJ55" s="357"/>
    </row>
    <row r="56" spans="1:192" s="188" customFormat="1" x14ac:dyDescent="0.25">
      <c r="A56" s="70"/>
      <c r="B56" s="43"/>
      <c r="C56" s="51"/>
      <c r="D56" s="44"/>
      <c r="E56" s="44"/>
      <c r="F56" s="44"/>
      <c r="G56" s="44"/>
      <c r="H56" s="44"/>
      <c r="I56" s="190"/>
      <c r="J56" s="44"/>
      <c r="K56" s="44"/>
      <c r="L56" s="44"/>
      <c r="M56" s="44"/>
      <c r="N56" s="44"/>
      <c r="O56" s="44"/>
      <c r="P56" s="44"/>
      <c r="Q56" s="44"/>
      <c r="R56" s="191"/>
      <c r="S56" s="192"/>
      <c r="T56" s="192"/>
      <c r="U56" s="192"/>
      <c r="V56" s="192"/>
      <c r="W56" s="190"/>
      <c r="X56" s="44"/>
      <c r="Y56" s="44"/>
      <c r="Z56" s="190"/>
      <c r="AA56" s="44"/>
      <c r="AB56" s="44"/>
      <c r="AC56" s="190"/>
      <c r="AD56" s="44"/>
      <c r="AE56" s="190"/>
      <c r="AF56" s="44"/>
      <c r="AG56" s="44"/>
      <c r="AH56" s="190"/>
      <c r="AI56" s="44"/>
      <c r="AJ56" s="190"/>
      <c r="AK56" s="44"/>
      <c r="AL56" s="190"/>
      <c r="AM56" s="44"/>
      <c r="AN56" s="190"/>
      <c r="AO56" s="170"/>
      <c r="AP56" s="170"/>
      <c r="AQ56" s="44"/>
      <c r="AR56" s="475"/>
      <c r="AS56" s="604"/>
      <c r="AT56" s="51"/>
      <c r="AU56" s="44"/>
      <c r="AV56" s="190"/>
      <c r="AW56" s="44"/>
      <c r="AX56" s="44"/>
      <c r="AY56" s="44"/>
      <c r="AZ56" s="190"/>
      <c r="BA56" s="44"/>
      <c r="BB56" s="190"/>
      <c r="BC56" s="44"/>
      <c r="BD56" s="190"/>
      <c r="BE56" s="190"/>
      <c r="BF56" s="190"/>
      <c r="BG56" s="44"/>
      <c r="BH56" s="190"/>
      <c r="BI56" s="44"/>
      <c r="BJ56" s="44"/>
      <c r="BK56" s="44"/>
      <c r="BL56" s="190"/>
      <c r="BM56" s="190"/>
      <c r="BN56" s="44"/>
      <c r="BO56" s="44"/>
      <c r="BP56" s="190"/>
      <c r="BQ56" s="44"/>
      <c r="BR56" s="190"/>
      <c r="BS56" s="44"/>
      <c r="BT56" s="44"/>
      <c r="BU56" s="190"/>
      <c r="BV56" s="44"/>
      <c r="BW56" s="190"/>
      <c r="BX56" s="190"/>
      <c r="BY56" s="190"/>
      <c r="BZ56" s="190"/>
      <c r="CA56" s="190"/>
      <c r="CB56" s="44"/>
      <c r="CC56" s="190"/>
      <c r="CD56" s="190"/>
      <c r="CE56" s="190"/>
      <c r="CF56" s="190"/>
      <c r="CG56" s="190"/>
      <c r="CH56" s="190"/>
      <c r="CI56" s="190"/>
      <c r="CJ56" s="190"/>
      <c r="CK56" s="190"/>
      <c r="CL56" s="190"/>
      <c r="CM56" s="190"/>
      <c r="CN56" s="190"/>
      <c r="CO56" s="190"/>
      <c r="CP56" s="190"/>
      <c r="CQ56" s="190"/>
      <c r="CR56" s="190"/>
      <c r="CS56" s="190"/>
      <c r="CT56" s="190"/>
      <c r="CU56" s="190"/>
      <c r="CV56" s="190"/>
      <c r="CW56" s="190"/>
      <c r="CX56" s="190"/>
      <c r="CY56" s="190"/>
      <c r="CZ56" s="190"/>
      <c r="DA56" s="190"/>
      <c r="DB56" s="190"/>
      <c r="DC56" s="190"/>
      <c r="DD56" s="190"/>
      <c r="DE56" s="190"/>
      <c r="DF56" s="190"/>
      <c r="DG56" s="190"/>
      <c r="DH56" s="190"/>
      <c r="DI56" s="190"/>
      <c r="DJ56" s="190"/>
      <c r="DK56" s="190"/>
      <c r="DL56" s="190"/>
      <c r="DM56" s="190"/>
      <c r="DN56" s="44"/>
      <c r="DO56" s="44"/>
      <c r="DP56" s="44"/>
      <c r="DQ56" s="44"/>
      <c r="DR56" s="44"/>
      <c r="DS56" s="44"/>
      <c r="DT56" s="44"/>
      <c r="DU56" s="44"/>
      <c r="DV56" s="44"/>
      <c r="DW56" s="44"/>
      <c r="DX56" s="44"/>
      <c r="DY56" s="44"/>
      <c r="DZ56" s="44"/>
      <c r="EA56" s="44"/>
      <c r="EB56" s="44"/>
      <c r="EC56" s="44"/>
      <c r="ED56" s="44"/>
      <c r="EE56" s="44"/>
      <c r="EF56" s="60"/>
      <c r="EG56" s="604"/>
      <c r="EH56" s="51"/>
      <c r="EI56" s="44"/>
      <c r="EJ56" s="190"/>
      <c r="EK56" s="44"/>
      <c r="EL56" s="44"/>
      <c r="EM56" s="44"/>
      <c r="EN56" s="190"/>
      <c r="EO56" s="190"/>
      <c r="EP56" s="190"/>
      <c r="EQ56" s="190"/>
      <c r="ER56" s="190"/>
      <c r="ES56" s="190"/>
      <c r="ET56" s="190"/>
      <c r="EU56" s="190"/>
      <c r="EV56" s="190"/>
      <c r="EW56" s="190"/>
      <c r="EX56" s="190"/>
      <c r="EY56" s="190"/>
      <c r="EZ56" s="190"/>
      <c r="FA56" s="190"/>
      <c r="FB56" s="190"/>
      <c r="FC56" s="190"/>
      <c r="FD56" s="190"/>
      <c r="FE56" s="190"/>
      <c r="FF56" s="190"/>
      <c r="FG56" s="190"/>
      <c r="FH56" s="190"/>
      <c r="FI56" s="190"/>
      <c r="FJ56" s="190"/>
      <c r="FK56" s="190"/>
      <c r="FL56" s="190"/>
      <c r="FM56" s="190"/>
      <c r="FN56" s="190"/>
      <c r="FO56" s="190"/>
      <c r="FP56" s="190"/>
      <c r="FQ56" s="190"/>
      <c r="FR56" s="190"/>
      <c r="FS56" s="190"/>
      <c r="FT56" s="190"/>
      <c r="FU56" s="190"/>
      <c r="FV56" s="44"/>
      <c r="FW56" s="44"/>
      <c r="FX56" s="44"/>
      <c r="FY56" s="44"/>
      <c r="FZ56" s="44"/>
      <c r="GA56" s="44"/>
      <c r="GB56" s="44"/>
      <c r="GC56" s="44"/>
      <c r="GD56" s="598"/>
      <c r="GE56" s="44"/>
      <c r="GF56" s="475"/>
      <c r="GG56" s="356"/>
      <c r="GH56" s="357"/>
      <c r="GI56" s="357"/>
      <c r="GJ56" s="357"/>
    </row>
    <row r="57" spans="1:192" s="188" customFormat="1" x14ac:dyDescent="0.25">
      <c r="A57" s="70"/>
      <c r="B57" s="43"/>
      <c r="C57" s="51"/>
      <c r="D57" s="44"/>
      <c r="E57" s="44"/>
      <c r="F57" s="44"/>
      <c r="G57" s="44"/>
      <c r="H57" s="44"/>
      <c r="I57" s="190"/>
      <c r="J57" s="44"/>
      <c r="K57" s="44"/>
      <c r="L57" s="44"/>
      <c r="M57" s="44"/>
      <c r="N57" s="44"/>
      <c r="O57" s="44"/>
      <c r="P57" s="44"/>
      <c r="Q57" s="44"/>
      <c r="R57" s="191"/>
      <c r="S57" s="192"/>
      <c r="T57" s="192"/>
      <c r="U57" s="192"/>
      <c r="V57" s="192"/>
      <c r="W57" s="190"/>
      <c r="X57" s="44"/>
      <c r="Y57" s="44"/>
      <c r="Z57" s="190"/>
      <c r="AA57" s="44"/>
      <c r="AB57" s="44"/>
      <c r="AC57" s="190"/>
      <c r="AD57" s="44"/>
      <c r="AE57" s="190"/>
      <c r="AF57" s="44"/>
      <c r="AG57" s="44"/>
      <c r="AH57" s="190"/>
      <c r="AI57" s="44"/>
      <c r="AJ57" s="190"/>
      <c r="AK57" s="44"/>
      <c r="AL57" s="190"/>
      <c r="AM57" s="44"/>
      <c r="AN57" s="190"/>
      <c r="AO57" s="170"/>
      <c r="AP57" s="170"/>
      <c r="AQ57" s="44"/>
      <c r="AR57" s="475"/>
      <c r="AS57" s="604"/>
      <c r="AT57" s="51"/>
      <c r="AU57" s="44"/>
      <c r="AV57" s="190"/>
      <c r="AW57" s="44"/>
      <c r="AX57" s="44"/>
      <c r="AY57" s="44"/>
      <c r="AZ57" s="190"/>
      <c r="BA57" s="44"/>
      <c r="BB57" s="190"/>
      <c r="BC57" s="44"/>
      <c r="BD57" s="190"/>
      <c r="BE57" s="190"/>
      <c r="BF57" s="190"/>
      <c r="BG57" s="44"/>
      <c r="BH57" s="190"/>
      <c r="BI57" s="44"/>
      <c r="BJ57" s="44"/>
      <c r="BK57" s="44"/>
      <c r="BL57" s="190"/>
      <c r="BM57" s="190"/>
      <c r="BN57" s="44"/>
      <c r="BO57" s="44"/>
      <c r="BP57" s="190"/>
      <c r="BQ57" s="44"/>
      <c r="BR57" s="190"/>
      <c r="BS57" s="44"/>
      <c r="BT57" s="44"/>
      <c r="BU57" s="190"/>
      <c r="BV57" s="44"/>
      <c r="BW57" s="190"/>
      <c r="BX57" s="190"/>
      <c r="BY57" s="190"/>
      <c r="BZ57" s="190"/>
      <c r="CA57" s="190"/>
      <c r="CB57" s="44"/>
      <c r="CC57" s="190"/>
      <c r="CD57" s="190"/>
      <c r="CE57" s="190"/>
      <c r="CF57" s="190"/>
      <c r="CG57" s="190"/>
      <c r="CH57" s="190"/>
      <c r="CI57" s="190"/>
      <c r="CJ57" s="190"/>
      <c r="CK57" s="190"/>
      <c r="CL57" s="190"/>
      <c r="CM57" s="190"/>
      <c r="CN57" s="190"/>
      <c r="CO57" s="190"/>
      <c r="CP57" s="190"/>
      <c r="CQ57" s="190"/>
      <c r="CR57" s="190"/>
      <c r="CS57" s="190"/>
      <c r="CT57" s="190"/>
      <c r="CU57" s="190"/>
      <c r="CV57" s="190"/>
      <c r="CW57" s="190"/>
      <c r="CX57" s="190"/>
      <c r="CY57" s="190"/>
      <c r="CZ57" s="190"/>
      <c r="DA57" s="190"/>
      <c r="DB57" s="190"/>
      <c r="DC57" s="190"/>
      <c r="DD57" s="190"/>
      <c r="DE57" s="190"/>
      <c r="DF57" s="190"/>
      <c r="DG57" s="190"/>
      <c r="DH57" s="190"/>
      <c r="DI57" s="190"/>
      <c r="DJ57" s="190"/>
      <c r="DK57" s="190"/>
      <c r="DL57" s="190"/>
      <c r="DM57" s="190"/>
      <c r="DN57" s="44"/>
      <c r="DO57" s="44"/>
      <c r="DP57" s="44"/>
      <c r="DQ57" s="44"/>
      <c r="DR57" s="44"/>
      <c r="DS57" s="44"/>
      <c r="DT57" s="44"/>
      <c r="DU57" s="44"/>
      <c r="DV57" s="44"/>
      <c r="DW57" s="44"/>
      <c r="DX57" s="44"/>
      <c r="DY57" s="44"/>
      <c r="DZ57" s="44"/>
      <c r="EA57" s="44"/>
      <c r="EB57" s="44"/>
      <c r="EC57" s="44"/>
      <c r="ED57" s="44"/>
      <c r="EE57" s="44"/>
      <c r="EF57" s="60"/>
      <c r="EG57" s="604"/>
      <c r="EH57" s="51"/>
      <c r="EI57" s="44"/>
      <c r="EJ57" s="190"/>
      <c r="EK57" s="44"/>
      <c r="EL57" s="44"/>
      <c r="EM57" s="44"/>
      <c r="EN57" s="190"/>
      <c r="EO57" s="190"/>
      <c r="EP57" s="190"/>
      <c r="EQ57" s="190"/>
      <c r="ER57" s="190"/>
      <c r="ES57" s="190"/>
      <c r="ET57" s="190"/>
      <c r="EU57" s="190"/>
      <c r="EV57" s="190"/>
      <c r="EW57" s="190"/>
      <c r="EX57" s="190"/>
      <c r="EY57" s="190"/>
      <c r="EZ57" s="190"/>
      <c r="FA57" s="190"/>
      <c r="FB57" s="190"/>
      <c r="FC57" s="190"/>
      <c r="FD57" s="190"/>
      <c r="FE57" s="190"/>
      <c r="FF57" s="190"/>
      <c r="FG57" s="190"/>
      <c r="FH57" s="190"/>
      <c r="FI57" s="190"/>
      <c r="FJ57" s="190"/>
      <c r="FK57" s="190"/>
      <c r="FL57" s="190"/>
      <c r="FM57" s="190"/>
      <c r="FN57" s="190"/>
      <c r="FO57" s="190"/>
      <c r="FP57" s="190"/>
      <c r="FQ57" s="190"/>
      <c r="FR57" s="190"/>
      <c r="FS57" s="190"/>
      <c r="FT57" s="190"/>
      <c r="FU57" s="190"/>
      <c r="FV57" s="44"/>
      <c r="FW57" s="44"/>
      <c r="FX57" s="44"/>
      <c r="FY57" s="44"/>
      <c r="FZ57" s="44"/>
      <c r="GA57" s="44"/>
      <c r="GB57" s="44"/>
      <c r="GC57" s="44"/>
      <c r="GD57" s="598"/>
      <c r="GE57" s="44"/>
      <c r="GF57" s="475"/>
      <c r="GG57" s="356"/>
      <c r="GH57" s="357"/>
      <c r="GI57" s="357"/>
      <c r="GJ57" s="357"/>
    </row>
    <row r="58" spans="1:192" s="188" customFormat="1" x14ac:dyDescent="0.25">
      <c r="A58" s="70"/>
      <c r="B58" s="43"/>
      <c r="C58" s="51"/>
      <c r="D58" s="44"/>
      <c r="E58" s="44"/>
      <c r="F58" s="44"/>
      <c r="G58" s="44"/>
      <c r="H58" s="44"/>
      <c r="I58" s="190"/>
      <c r="J58" s="44"/>
      <c r="K58" s="44"/>
      <c r="L58" s="44"/>
      <c r="M58" s="44"/>
      <c r="N58" s="44"/>
      <c r="O58" s="44"/>
      <c r="P58" s="44"/>
      <c r="Q58" s="44"/>
      <c r="R58" s="191"/>
      <c r="S58" s="192"/>
      <c r="T58" s="192"/>
      <c r="U58" s="192"/>
      <c r="V58" s="192"/>
      <c r="W58" s="190"/>
      <c r="X58" s="44"/>
      <c r="Y58" s="44"/>
      <c r="Z58" s="190"/>
      <c r="AA58" s="44"/>
      <c r="AB58" s="44"/>
      <c r="AC58" s="190"/>
      <c r="AD58" s="44"/>
      <c r="AE58" s="190"/>
      <c r="AF58" s="44"/>
      <c r="AG58" s="44"/>
      <c r="AH58" s="190"/>
      <c r="AI58" s="44"/>
      <c r="AJ58" s="190"/>
      <c r="AK58" s="44"/>
      <c r="AL58" s="190"/>
      <c r="AM58" s="44"/>
      <c r="AN58" s="190"/>
      <c r="AO58" s="170"/>
      <c r="AP58" s="170"/>
      <c r="AQ58" s="44"/>
      <c r="AR58" s="475"/>
      <c r="AS58" s="604"/>
      <c r="AT58" s="51"/>
      <c r="AU58" s="44"/>
      <c r="AV58" s="190"/>
      <c r="AW58" s="44"/>
      <c r="AX58" s="44"/>
      <c r="AY58" s="44"/>
      <c r="AZ58" s="190"/>
      <c r="BA58" s="44"/>
      <c r="BB58" s="190"/>
      <c r="BC58" s="44"/>
      <c r="BD58" s="190"/>
      <c r="BE58" s="190"/>
      <c r="BF58" s="190"/>
      <c r="BG58" s="44"/>
      <c r="BH58" s="190"/>
      <c r="BI58" s="44"/>
      <c r="BJ58" s="44"/>
      <c r="BK58" s="44"/>
      <c r="BL58" s="190"/>
      <c r="BM58" s="190"/>
      <c r="BN58" s="44"/>
      <c r="BO58" s="44"/>
      <c r="BP58" s="190"/>
      <c r="BQ58" s="44"/>
      <c r="BR58" s="190"/>
      <c r="BS58" s="44"/>
      <c r="BT58" s="44"/>
      <c r="BU58" s="190"/>
      <c r="BV58" s="44"/>
      <c r="BW58" s="190"/>
      <c r="BX58" s="190"/>
      <c r="BY58" s="190"/>
      <c r="BZ58" s="190"/>
      <c r="CA58" s="190"/>
      <c r="CB58" s="44"/>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0"/>
      <c r="DA58" s="190"/>
      <c r="DB58" s="190"/>
      <c r="DC58" s="190"/>
      <c r="DD58" s="190"/>
      <c r="DE58" s="190"/>
      <c r="DF58" s="190"/>
      <c r="DG58" s="190"/>
      <c r="DH58" s="190"/>
      <c r="DI58" s="190"/>
      <c r="DJ58" s="190"/>
      <c r="DK58" s="190"/>
      <c r="DL58" s="190"/>
      <c r="DM58" s="190"/>
      <c r="DN58" s="44"/>
      <c r="DO58" s="44"/>
      <c r="DP58" s="44"/>
      <c r="DQ58" s="44"/>
      <c r="DR58" s="44"/>
      <c r="DS58" s="44"/>
      <c r="DT58" s="44"/>
      <c r="DU58" s="44"/>
      <c r="DV58" s="44"/>
      <c r="DW58" s="44"/>
      <c r="DX58" s="44"/>
      <c r="DY58" s="44"/>
      <c r="DZ58" s="44"/>
      <c r="EA58" s="44"/>
      <c r="EB58" s="44"/>
      <c r="EC58" s="44"/>
      <c r="ED58" s="44"/>
      <c r="EE58" s="44"/>
      <c r="EF58" s="60"/>
      <c r="EG58" s="604"/>
      <c r="EH58" s="51"/>
      <c r="EI58" s="44"/>
      <c r="EJ58" s="190"/>
      <c r="EK58" s="44"/>
      <c r="EL58" s="44"/>
      <c r="EM58" s="44"/>
      <c r="EN58" s="190"/>
      <c r="EO58" s="190"/>
      <c r="EP58" s="190"/>
      <c r="EQ58" s="190"/>
      <c r="ER58" s="190"/>
      <c r="ES58" s="190"/>
      <c r="ET58" s="190"/>
      <c r="EU58" s="190"/>
      <c r="EV58" s="190"/>
      <c r="EW58" s="190"/>
      <c r="EX58" s="190"/>
      <c r="EY58" s="190"/>
      <c r="EZ58" s="190"/>
      <c r="FA58" s="190"/>
      <c r="FB58" s="190"/>
      <c r="FC58" s="190"/>
      <c r="FD58" s="190"/>
      <c r="FE58" s="190"/>
      <c r="FF58" s="190"/>
      <c r="FG58" s="190"/>
      <c r="FH58" s="190"/>
      <c r="FI58" s="190"/>
      <c r="FJ58" s="190"/>
      <c r="FK58" s="190"/>
      <c r="FL58" s="190"/>
      <c r="FM58" s="190"/>
      <c r="FN58" s="190"/>
      <c r="FO58" s="190"/>
      <c r="FP58" s="190"/>
      <c r="FQ58" s="190"/>
      <c r="FR58" s="190"/>
      <c r="FS58" s="190"/>
      <c r="FT58" s="190"/>
      <c r="FU58" s="190"/>
      <c r="FV58" s="44"/>
      <c r="FW58" s="44"/>
      <c r="FX58" s="44"/>
      <c r="FY58" s="44"/>
      <c r="FZ58" s="44"/>
      <c r="GA58" s="44"/>
      <c r="GB58" s="44"/>
      <c r="GC58" s="44"/>
      <c r="GD58" s="598"/>
      <c r="GE58" s="44"/>
      <c r="GF58" s="475"/>
      <c r="GG58" s="356"/>
      <c r="GH58" s="357"/>
      <c r="GI58" s="357"/>
      <c r="GJ58" s="357"/>
    </row>
    <row r="59" spans="1:192" s="188" customFormat="1" x14ac:dyDescent="0.25">
      <c r="A59" s="70"/>
      <c r="B59" s="43"/>
      <c r="C59" s="63"/>
      <c r="D59" s="44"/>
      <c r="E59" s="44"/>
      <c r="F59" s="44"/>
      <c r="G59" s="44"/>
      <c r="H59" s="44"/>
      <c r="I59" s="191"/>
      <c r="J59" s="44"/>
      <c r="K59" s="44"/>
      <c r="L59" s="44"/>
      <c r="M59" s="44"/>
      <c r="N59" s="44"/>
      <c r="O59" s="44"/>
      <c r="P59" s="44"/>
      <c r="Q59" s="44"/>
      <c r="R59" s="191"/>
      <c r="S59" s="191"/>
      <c r="T59" s="191"/>
      <c r="U59" s="191"/>
      <c r="V59" s="191"/>
      <c r="W59" s="191"/>
      <c r="X59" s="44"/>
      <c r="Y59" s="44"/>
      <c r="Z59" s="191"/>
      <c r="AA59" s="44"/>
      <c r="AB59" s="44"/>
      <c r="AC59" s="191"/>
      <c r="AD59" s="44"/>
      <c r="AE59" s="191"/>
      <c r="AF59" s="44"/>
      <c r="AG59" s="44"/>
      <c r="AH59" s="191"/>
      <c r="AI59" s="44"/>
      <c r="AJ59" s="191"/>
      <c r="AK59" s="44"/>
      <c r="AL59" s="191"/>
      <c r="AM59" s="44"/>
      <c r="AN59" s="191"/>
      <c r="AO59" s="170"/>
      <c r="AP59" s="170"/>
      <c r="AQ59" s="44"/>
      <c r="AR59" s="395"/>
      <c r="AS59" s="471"/>
      <c r="AT59" s="63"/>
      <c r="AU59" s="44"/>
      <c r="AV59" s="191"/>
      <c r="AW59" s="44"/>
      <c r="AX59" s="44"/>
      <c r="AY59" s="44"/>
      <c r="AZ59" s="191"/>
      <c r="BA59" s="44"/>
      <c r="BB59" s="191"/>
      <c r="BC59" s="44"/>
      <c r="BD59" s="191"/>
      <c r="BE59" s="191"/>
      <c r="BF59" s="191"/>
      <c r="BG59" s="44"/>
      <c r="BH59" s="191"/>
      <c r="BI59" s="44"/>
      <c r="BJ59" s="44"/>
      <c r="BK59" s="44"/>
      <c r="BL59" s="191"/>
      <c r="BM59" s="191"/>
      <c r="BN59" s="44"/>
      <c r="BO59" s="44"/>
      <c r="BP59" s="191"/>
      <c r="BQ59" s="44"/>
      <c r="BR59" s="191"/>
      <c r="BS59" s="44"/>
      <c r="BT59" s="44"/>
      <c r="BU59" s="191"/>
      <c r="BV59" s="44"/>
      <c r="BW59" s="191"/>
      <c r="BX59" s="191"/>
      <c r="BY59" s="191"/>
      <c r="BZ59" s="191"/>
      <c r="CA59" s="191"/>
      <c r="CB59" s="44"/>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191"/>
      <c r="DN59" s="44"/>
      <c r="DO59" s="44"/>
      <c r="DP59" s="44"/>
      <c r="DQ59" s="44"/>
      <c r="DR59" s="44"/>
      <c r="DS59" s="44"/>
      <c r="DT59" s="44"/>
      <c r="DU59" s="44"/>
      <c r="DV59" s="44"/>
      <c r="DW59" s="44"/>
      <c r="DX59" s="44"/>
      <c r="DY59" s="44"/>
      <c r="DZ59" s="44"/>
      <c r="EA59" s="44"/>
      <c r="EB59" s="44"/>
      <c r="EC59" s="44"/>
      <c r="ED59" s="44"/>
      <c r="EE59" s="44"/>
      <c r="EF59" s="395"/>
      <c r="EG59" s="471"/>
      <c r="EH59" s="63"/>
      <c r="EI59" s="44"/>
      <c r="EJ59" s="191"/>
      <c r="EK59" s="44"/>
      <c r="EL59" s="44"/>
      <c r="EM59" s="44"/>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191"/>
      <c r="FM59" s="191"/>
      <c r="FN59" s="191"/>
      <c r="FO59" s="191"/>
      <c r="FP59" s="191"/>
      <c r="FQ59" s="191"/>
      <c r="FR59" s="191"/>
      <c r="FS59" s="191"/>
      <c r="FT59" s="191"/>
      <c r="FU59" s="191"/>
      <c r="FV59" s="44"/>
      <c r="FW59" s="44"/>
      <c r="FX59" s="44"/>
      <c r="FY59" s="44"/>
      <c r="FZ59" s="44"/>
      <c r="GA59" s="44"/>
      <c r="GB59" s="44"/>
      <c r="GC59" s="44"/>
      <c r="GD59" s="598"/>
      <c r="GE59" s="44"/>
      <c r="GF59" s="395"/>
      <c r="GG59" s="356"/>
      <c r="GH59" s="357"/>
      <c r="GI59" s="357"/>
      <c r="GJ59" s="357"/>
    </row>
    <row r="60" spans="1:192" s="188" customFormat="1" x14ac:dyDescent="0.25">
      <c r="A60" s="70"/>
      <c r="B60" s="43"/>
      <c r="C60" s="63"/>
      <c r="D60" s="44"/>
      <c r="E60" s="44"/>
      <c r="F60" s="44"/>
      <c r="G60" s="44"/>
      <c r="H60" s="44"/>
      <c r="I60" s="191"/>
      <c r="J60" s="44"/>
      <c r="K60" s="44"/>
      <c r="L60" s="44"/>
      <c r="M60" s="44"/>
      <c r="N60" s="44"/>
      <c r="O60" s="44"/>
      <c r="P60" s="44"/>
      <c r="Q60" s="44"/>
      <c r="R60" s="191"/>
      <c r="S60" s="191"/>
      <c r="T60" s="191"/>
      <c r="U60" s="191"/>
      <c r="V60" s="191"/>
      <c r="W60" s="191"/>
      <c r="X60" s="44"/>
      <c r="Y60" s="44"/>
      <c r="Z60" s="191"/>
      <c r="AA60" s="44"/>
      <c r="AB60" s="44"/>
      <c r="AC60" s="191"/>
      <c r="AD60" s="44"/>
      <c r="AE60" s="191"/>
      <c r="AF60" s="44"/>
      <c r="AG60" s="44"/>
      <c r="AH60" s="191"/>
      <c r="AI60" s="44"/>
      <c r="AJ60" s="191"/>
      <c r="AK60" s="44"/>
      <c r="AL60" s="191"/>
      <c r="AM60" s="44"/>
      <c r="AN60" s="191"/>
      <c r="AO60" s="170"/>
      <c r="AP60" s="170"/>
      <c r="AQ60" s="44"/>
      <c r="AR60" s="395"/>
      <c r="AS60" s="471"/>
      <c r="AT60" s="63"/>
      <c r="AU60" s="44"/>
      <c r="AV60" s="191"/>
      <c r="AW60" s="44"/>
      <c r="AX60" s="44"/>
      <c r="AY60" s="44"/>
      <c r="AZ60" s="191"/>
      <c r="BA60" s="44"/>
      <c r="BB60" s="191"/>
      <c r="BC60" s="44"/>
      <c r="BD60" s="191"/>
      <c r="BE60" s="191"/>
      <c r="BF60" s="191"/>
      <c r="BG60" s="44"/>
      <c r="BH60" s="191"/>
      <c r="BI60" s="44"/>
      <c r="BJ60" s="44"/>
      <c r="BK60" s="44"/>
      <c r="BL60" s="191"/>
      <c r="BM60" s="191"/>
      <c r="BN60" s="44"/>
      <c r="BO60" s="44"/>
      <c r="BP60" s="191"/>
      <c r="BQ60" s="44"/>
      <c r="BR60" s="191"/>
      <c r="BS60" s="44"/>
      <c r="BT60" s="44"/>
      <c r="BU60" s="191"/>
      <c r="BV60" s="44"/>
      <c r="BW60" s="191"/>
      <c r="BX60" s="191"/>
      <c r="BY60" s="191"/>
      <c r="BZ60" s="191"/>
      <c r="CA60" s="191"/>
      <c r="CB60" s="44"/>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191"/>
      <c r="DN60" s="44"/>
      <c r="DO60" s="44"/>
      <c r="DP60" s="44"/>
      <c r="DQ60" s="44"/>
      <c r="DR60" s="44"/>
      <c r="DS60" s="44"/>
      <c r="DT60" s="44"/>
      <c r="DU60" s="44"/>
      <c r="DV60" s="44"/>
      <c r="DW60" s="44"/>
      <c r="DX60" s="44"/>
      <c r="DY60" s="44"/>
      <c r="DZ60" s="44"/>
      <c r="EA60" s="44"/>
      <c r="EB60" s="44"/>
      <c r="EC60" s="44"/>
      <c r="ED60" s="44"/>
      <c r="EE60" s="44"/>
      <c r="EF60" s="395"/>
      <c r="EG60" s="471"/>
      <c r="EH60" s="63"/>
      <c r="EI60" s="44"/>
      <c r="EJ60" s="191"/>
      <c r="EK60" s="44"/>
      <c r="EL60" s="44"/>
      <c r="EM60" s="44"/>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191"/>
      <c r="FM60" s="191"/>
      <c r="FN60" s="191"/>
      <c r="FO60" s="191"/>
      <c r="FP60" s="191"/>
      <c r="FQ60" s="191"/>
      <c r="FR60" s="191"/>
      <c r="FS60" s="191"/>
      <c r="FT60" s="191"/>
      <c r="FU60" s="191"/>
      <c r="FV60" s="44"/>
      <c r="FW60" s="44"/>
      <c r="FX60" s="44"/>
      <c r="FY60" s="44"/>
      <c r="FZ60" s="44"/>
      <c r="GA60" s="44"/>
      <c r="GB60" s="44"/>
      <c r="GC60" s="44"/>
      <c r="GD60" s="598"/>
      <c r="GE60" s="44"/>
      <c r="GF60" s="395"/>
      <c r="GG60" s="356"/>
      <c r="GH60" s="357"/>
      <c r="GI60" s="357"/>
      <c r="GJ60" s="357"/>
    </row>
    <row r="61" spans="1:192" s="188" customFormat="1" ht="15" customHeight="1" x14ac:dyDescent="0.25">
      <c r="A61" s="70"/>
      <c r="B61" s="43"/>
      <c r="C61" s="63"/>
      <c r="D61" s="44"/>
      <c r="E61" s="44"/>
      <c r="F61" s="44"/>
      <c r="G61" s="44"/>
      <c r="H61" s="441"/>
      <c r="I61" s="191"/>
      <c r="J61" s="44"/>
      <c r="K61" s="441"/>
      <c r="L61" s="441"/>
      <c r="M61" s="441"/>
      <c r="N61" s="441"/>
      <c r="O61" s="441"/>
      <c r="P61" s="441"/>
      <c r="Q61" s="441"/>
      <c r="R61" s="191"/>
      <c r="S61" s="191"/>
      <c r="T61" s="191"/>
      <c r="U61" s="191"/>
      <c r="V61" s="191"/>
      <c r="W61" s="190"/>
      <c r="X61" s="191"/>
      <c r="Y61" s="44"/>
      <c r="Z61" s="190"/>
      <c r="AA61" s="191"/>
      <c r="AB61" s="44"/>
      <c r="AC61" s="190"/>
      <c r="AD61" s="44"/>
      <c r="AE61" s="190"/>
      <c r="AF61" s="191"/>
      <c r="AG61" s="44"/>
      <c r="AH61" s="190"/>
      <c r="AI61" s="44"/>
      <c r="AJ61" s="190"/>
      <c r="AK61" s="44"/>
      <c r="AL61" s="190"/>
      <c r="AM61" s="44"/>
      <c r="AN61" s="190"/>
      <c r="AO61" s="170"/>
      <c r="AP61" s="170"/>
      <c r="AQ61" s="44"/>
      <c r="AR61" s="395"/>
      <c r="AS61" s="604"/>
      <c r="AT61" s="51"/>
      <c r="AU61" s="44"/>
      <c r="AV61" s="190"/>
      <c r="AW61" s="191"/>
      <c r="AX61" s="44"/>
      <c r="AY61" s="44"/>
      <c r="AZ61" s="190"/>
      <c r="BA61" s="44"/>
      <c r="BB61" s="190"/>
      <c r="BC61" s="44"/>
      <c r="BD61" s="190"/>
      <c r="BE61" s="190"/>
      <c r="BF61" s="190"/>
      <c r="BG61" s="44"/>
      <c r="BH61" s="190"/>
      <c r="BI61" s="44"/>
      <c r="BJ61" s="44"/>
      <c r="BK61" s="44"/>
      <c r="BL61" s="190"/>
      <c r="BM61" s="190"/>
      <c r="BN61" s="44"/>
      <c r="BO61" s="44"/>
      <c r="BP61" s="190"/>
      <c r="BQ61" s="44"/>
      <c r="BR61" s="190"/>
      <c r="BS61" s="191"/>
      <c r="BT61" s="44"/>
      <c r="BU61" s="190"/>
      <c r="BV61" s="44"/>
      <c r="BW61" s="190"/>
      <c r="BX61" s="190"/>
      <c r="BY61" s="190"/>
      <c r="BZ61" s="190"/>
      <c r="CA61" s="190"/>
      <c r="CB61" s="44"/>
      <c r="CC61" s="190"/>
      <c r="CD61" s="190"/>
      <c r="CE61" s="190"/>
      <c r="CF61" s="190"/>
      <c r="CG61" s="190"/>
      <c r="CH61" s="190"/>
      <c r="CI61" s="190"/>
      <c r="CJ61" s="190"/>
      <c r="CK61" s="190"/>
      <c r="CL61" s="190"/>
      <c r="CM61" s="190"/>
      <c r="CN61" s="190"/>
      <c r="CO61" s="190"/>
      <c r="CP61" s="190"/>
      <c r="CQ61" s="190"/>
      <c r="CR61" s="190"/>
      <c r="CS61" s="190"/>
      <c r="CT61" s="190"/>
      <c r="CU61" s="190"/>
      <c r="CV61" s="190"/>
      <c r="CW61" s="190"/>
      <c r="CX61" s="190"/>
      <c r="CY61" s="190"/>
      <c r="CZ61" s="190"/>
      <c r="DA61" s="190"/>
      <c r="DB61" s="190"/>
      <c r="DC61" s="190"/>
      <c r="DD61" s="190"/>
      <c r="DE61" s="190"/>
      <c r="DF61" s="190"/>
      <c r="DG61" s="190"/>
      <c r="DH61" s="190"/>
      <c r="DI61" s="190"/>
      <c r="DJ61" s="190"/>
      <c r="DK61" s="190"/>
      <c r="DL61" s="190"/>
      <c r="DM61" s="190"/>
      <c r="DN61" s="44"/>
      <c r="DO61" s="44"/>
      <c r="DP61" s="44"/>
      <c r="DQ61" s="44"/>
      <c r="DR61" s="44"/>
      <c r="DS61" s="44"/>
      <c r="DT61" s="44"/>
      <c r="DU61" s="44"/>
      <c r="DV61" s="44"/>
      <c r="DW61" s="44"/>
      <c r="DX61" s="44"/>
      <c r="DY61" s="44"/>
      <c r="DZ61" s="44"/>
      <c r="EA61" s="44"/>
      <c r="EB61" s="44"/>
      <c r="EC61" s="44"/>
      <c r="ED61" s="44"/>
      <c r="EE61" s="44"/>
      <c r="EF61" s="60"/>
      <c r="EG61" s="604"/>
      <c r="EH61" s="51"/>
      <c r="EI61" s="44"/>
      <c r="EJ61" s="190"/>
      <c r="EK61" s="191"/>
      <c r="EL61" s="44"/>
      <c r="EM61" s="44"/>
      <c r="EN61" s="190"/>
      <c r="EO61" s="190"/>
      <c r="EP61" s="190"/>
      <c r="EQ61" s="190"/>
      <c r="ER61" s="190"/>
      <c r="ES61" s="190"/>
      <c r="ET61" s="190"/>
      <c r="EU61" s="190"/>
      <c r="EV61" s="190"/>
      <c r="EW61" s="190"/>
      <c r="EX61" s="190"/>
      <c r="EY61" s="190"/>
      <c r="EZ61" s="190"/>
      <c r="FA61" s="190"/>
      <c r="FB61" s="190"/>
      <c r="FC61" s="190"/>
      <c r="FD61" s="190"/>
      <c r="FE61" s="190"/>
      <c r="FF61" s="190"/>
      <c r="FG61" s="190"/>
      <c r="FH61" s="190"/>
      <c r="FI61" s="190"/>
      <c r="FJ61" s="190"/>
      <c r="FK61" s="190"/>
      <c r="FL61" s="190"/>
      <c r="FM61" s="190"/>
      <c r="FN61" s="190"/>
      <c r="FO61" s="190"/>
      <c r="FP61" s="190"/>
      <c r="FQ61" s="190"/>
      <c r="FR61" s="190"/>
      <c r="FS61" s="190"/>
      <c r="FT61" s="190"/>
      <c r="FU61" s="190"/>
      <c r="FV61" s="44"/>
      <c r="FW61" s="44"/>
      <c r="FX61" s="44"/>
      <c r="FY61" s="44"/>
      <c r="FZ61" s="44"/>
      <c r="GA61" s="44"/>
      <c r="GB61" s="44"/>
      <c r="GC61" s="44"/>
      <c r="GD61" s="598"/>
      <c r="GE61" s="44"/>
      <c r="GF61" s="395"/>
      <c r="GG61" s="356"/>
      <c r="GH61" s="357"/>
      <c r="GI61" s="357"/>
      <c r="GJ61" s="357"/>
    </row>
    <row r="62" spans="1:192" s="188" customFormat="1" x14ac:dyDescent="0.25">
      <c r="A62" s="70"/>
      <c r="B62" s="43"/>
      <c r="C62" s="63"/>
      <c r="D62" s="191"/>
      <c r="E62" s="191"/>
      <c r="F62" s="191"/>
      <c r="G62" s="191"/>
      <c r="H62" s="191"/>
      <c r="I62" s="191"/>
      <c r="J62" s="191"/>
      <c r="K62" s="191"/>
      <c r="L62" s="191"/>
      <c r="M62" s="191"/>
      <c r="N62" s="191"/>
      <c r="O62" s="191"/>
      <c r="P62" s="191"/>
      <c r="Q62" s="191"/>
      <c r="R62" s="191"/>
      <c r="S62" s="193"/>
      <c r="T62" s="193"/>
      <c r="U62" s="193"/>
      <c r="V62" s="193"/>
      <c r="W62" s="191"/>
      <c r="X62" s="191"/>
      <c r="Y62" s="191"/>
      <c r="Z62" s="191"/>
      <c r="AA62" s="191"/>
      <c r="AB62" s="191"/>
      <c r="AC62" s="191"/>
      <c r="AD62" s="191"/>
      <c r="AE62" s="191"/>
      <c r="AF62" s="191"/>
      <c r="AG62" s="191"/>
      <c r="AH62" s="191"/>
      <c r="AI62" s="191"/>
      <c r="AJ62" s="191"/>
      <c r="AK62" s="191"/>
      <c r="AL62" s="191"/>
      <c r="AM62" s="191"/>
      <c r="AN62" s="191"/>
      <c r="AO62" s="174"/>
      <c r="AP62" s="174"/>
      <c r="AQ62" s="191"/>
      <c r="AR62" s="395"/>
      <c r="AS62" s="471"/>
      <c r="AT62" s="63"/>
      <c r="AU62" s="191"/>
      <c r="AV62" s="191"/>
      <c r="AW62" s="191"/>
      <c r="AX62" s="191"/>
      <c r="AY62" s="191"/>
      <c r="AZ62" s="191"/>
      <c r="BA62" s="191"/>
      <c r="BB62" s="191"/>
      <c r="BC62" s="191"/>
      <c r="BD62" s="191"/>
      <c r="BE62" s="191"/>
      <c r="BF62" s="191"/>
      <c r="BG62" s="191"/>
      <c r="BH62" s="191"/>
      <c r="BI62" s="191"/>
      <c r="BJ62" s="191"/>
      <c r="BK62" s="191"/>
      <c r="BL62" s="191"/>
      <c r="BM62" s="191"/>
      <c r="BN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191"/>
      <c r="DN62" s="191"/>
      <c r="DO62" s="191"/>
      <c r="DP62" s="191"/>
      <c r="DQ62" s="191"/>
      <c r="DR62" s="191"/>
      <c r="DS62" s="191"/>
      <c r="DT62" s="191"/>
      <c r="DU62" s="191"/>
      <c r="DV62" s="191"/>
      <c r="DW62" s="191"/>
      <c r="DX62" s="191"/>
      <c r="DY62" s="191"/>
      <c r="DZ62" s="191"/>
      <c r="EA62" s="191"/>
      <c r="EB62" s="191"/>
      <c r="EC62" s="191"/>
      <c r="ED62" s="191"/>
      <c r="EE62" s="191"/>
      <c r="EF62" s="395"/>
      <c r="EG62" s="471"/>
      <c r="EH62" s="63"/>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191"/>
      <c r="FM62" s="191"/>
      <c r="FN62" s="191"/>
      <c r="FO62" s="191"/>
      <c r="FP62" s="191"/>
      <c r="FQ62" s="191"/>
      <c r="FR62" s="191"/>
      <c r="FS62" s="191"/>
      <c r="FT62" s="191"/>
      <c r="FU62" s="191"/>
      <c r="FV62" s="191"/>
      <c r="FW62" s="191"/>
      <c r="FX62" s="191"/>
      <c r="FY62" s="191"/>
      <c r="FZ62" s="191"/>
      <c r="GA62" s="191"/>
      <c r="GB62" s="191"/>
      <c r="GC62" s="191"/>
      <c r="GD62" s="471"/>
      <c r="GE62" s="191"/>
      <c r="GF62" s="395"/>
      <c r="GG62" s="356"/>
      <c r="GH62" s="362"/>
      <c r="GI62" s="362"/>
      <c r="GJ62" s="362"/>
    </row>
    <row r="63" spans="1:192" s="188" customFormat="1" x14ac:dyDescent="0.25">
      <c r="A63" s="70"/>
      <c r="B63" s="43"/>
      <c r="C63" s="51"/>
      <c r="D63" s="191"/>
      <c r="E63" s="191"/>
      <c r="F63" s="191"/>
      <c r="G63" s="191"/>
      <c r="H63" s="191"/>
      <c r="I63" s="190"/>
      <c r="J63" s="191"/>
      <c r="K63" s="191"/>
      <c r="L63" s="191"/>
      <c r="M63" s="191"/>
      <c r="N63" s="191"/>
      <c r="O63" s="191"/>
      <c r="P63" s="191"/>
      <c r="Q63" s="191"/>
      <c r="R63" s="191"/>
      <c r="S63" s="193"/>
      <c r="T63" s="193"/>
      <c r="U63" s="193"/>
      <c r="V63" s="193"/>
      <c r="W63" s="190"/>
      <c r="X63" s="191"/>
      <c r="Y63" s="191"/>
      <c r="Z63" s="191"/>
      <c r="AA63" s="44"/>
      <c r="AB63" s="179"/>
      <c r="AC63" s="191"/>
      <c r="AD63" s="179"/>
      <c r="AE63" s="191"/>
      <c r="AF63" s="44"/>
      <c r="AG63" s="179"/>
      <c r="AH63" s="191"/>
      <c r="AI63" s="179"/>
      <c r="AJ63" s="191"/>
      <c r="AK63" s="179"/>
      <c r="AL63" s="191"/>
      <c r="AM63" s="179"/>
      <c r="AN63" s="191"/>
      <c r="AO63" s="587"/>
      <c r="AP63" s="587"/>
      <c r="AQ63" s="179"/>
      <c r="AR63" s="395"/>
      <c r="AS63" s="471"/>
      <c r="AT63" s="63"/>
      <c r="AU63" s="179"/>
      <c r="AV63" s="191"/>
      <c r="AW63" s="44"/>
      <c r="AX63" s="179"/>
      <c r="AY63" s="179"/>
      <c r="AZ63" s="191"/>
      <c r="BA63" s="179"/>
      <c r="BB63" s="191"/>
      <c r="BC63" s="179"/>
      <c r="BD63" s="191"/>
      <c r="BE63" s="191"/>
      <c r="BF63" s="191"/>
      <c r="BG63" s="179"/>
      <c r="BH63" s="191"/>
      <c r="BI63" s="179"/>
      <c r="BJ63" s="179"/>
      <c r="BK63" s="179"/>
      <c r="BL63" s="191"/>
      <c r="BM63" s="191"/>
      <c r="BN63" s="179"/>
      <c r="BO63" s="179"/>
      <c r="BP63" s="191"/>
      <c r="BQ63" s="179"/>
      <c r="BR63" s="191"/>
      <c r="BS63" s="44"/>
      <c r="BT63" s="179"/>
      <c r="BU63" s="191"/>
      <c r="BV63" s="179"/>
      <c r="BW63" s="191"/>
      <c r="BX63" s="191"/>
      <c r="BY63" s="191"/>
      <c r="BZ63" s="191"/>
      <c r="CA63" s="191"/>
      <c r="CB63" s="179"/>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191"/>
      <c r="DN63" s="179"/>
      <c r="DO63" s="179"/>
      <c r="DP63" s="179"/>
      <c r="DQ63" s="179"/>
      <c r="DR63" s="179"/>
      <c r="DS63" s="179"/>
      <c r="DT63" s="179"/>
      <c r="DU63" s="179"/>
      <c r="DV63" s="179"/>
      <c r="DW63" s="179"/>
      <c r="DX63" s="179"/>
      <c r="DY63" s="179"/>
      <c r="DZ63" s="179"/>
      <c r="EA63" s="179"/>
      <c r="EB63" s="179"/>
      <c r="EC63" s="179"/>
      <c r="ED63" s="179"/>
      <c r="EE63" s="179"/>
      <c r="EF63" s="395"/>
      <c r="EG63" s="471"/>
      <c r="EH63" s="63"/>
      <c r="EI63" s="179"/>
      <c r="EJ63" s="191"/>
      <c r="EK63" s="44"/>
      <c r="EL63" s="179"/>
      <c r="EM63" s="179"/>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191"/>
      <c r="FM63" s="191"/>
      <c r="FN63" s="191"/>
      <c r="FO63" s="191"/>
      <c r="FP63" s="191"/>
      <c r="FQ63" s="191"/>
      <c r="FR63" s="191"/>
      <c r="FS63" s="191"/>
      <c r="FT63" s="191"/>
      <c r="FU63" s="191"/>
      <c r="FV63" s="179"/>
      <c r="FW63" s="179"/>
      <c r="FX63" s="179"/>
      <c r="FY63" s="179"/>
      <c r="FZ63" s="179"/>
      <c r="GA63" s="179"/>
      <c r="GB63" s="179"/>
      <c r="GC63" s="179"/>
      <c r="GD63" s="675"/>
      <c r="GE63" s="179"/>
      <c r="GF63" s="395"/>
      <c r="GG63" s="356"/>
      <c r="GH63" s="362"/>
      <c r="GI63" s="362"/>
      <c r="GJ63" s="362"/>
    </row>
    <row r="64" spans="1:192" s="188" customFormat="1" x14ac:dyDescent="0.25">
      <c r="A64" s="70"/>
      <c r="B64" s="43"/>
      <c r="C64" s="51"/>
      <c r="D64" s="191"/>
      <c r="E64" s="191"/>
      <c r="F64" s="191"/>
      <c r="G64" s="191"/>
      <c r="H64" s="191"/>
      <c r="I64" s="190"/>
      <c r="J64" s="191"/>
      <c r="K64" s="191"/>
      <c r="L64" s="191"/>
      <c r="M64" s="191"/>
      <c r="N64" s="191"/>
      <c r="O64" s="191"/>
      <c r="P64" s="191"/>
      <c r="Q64" s="191"/>
      <c r="R64" s="191"/>
      <c r="S64" s="193"/>
      <c r="T64" s="193"/>
      <c r="U64" s="193"/>
      <c r="V64" s="193"/>
      <c r="W64" s="190"/>
      <c r="X64" s="191"/>
      <c r="Y64" s="191"/>
      <c r="Z64" s="191"/>
      <c r="AA64" s="44"/>
      <c r="AB64" s="179"/>
      <c r="AC64" s="191"/>
      <c r="AD64" s="179"/>
      <c r="AE64" s="191"/>
      <c r="AF64" s="44"/>
      <c r="AG64" s="179"/>
      <c r="AH64" s="191"/>
      <c r="AI64" s="179"/>
      <c r="AJ64" s="191"/>
      <c r="AK64" s="179"/>
      <c r="AL64" s="191"/>
      <c r="AM64" s="179"/>
      <c r="AN64" s="191"/>
      <c r="AO64" s="587"/>
      <c r="AP64" s="587"/>
      <c r="AQ64" s="179"/>
      <c r="AR64" s="395"/>
      <c r="AS64" s="471"/>
      <c r="AT64" s="63"/>
      <c r="AU64" s="179"/>
      <c r="AV64" s="191"/>
      <c r="AW64" s="44"/>
      <c r="AX64" s="179"/>
      <c r="AY64" s="179"/>
      <c r="AZ64" s="191"/>
      <c r="BA64" s="179"/>
      <c r="BB64" s="191"/>
      <c r="BC64" s="179"/>
      <c r="BD64" s="191"/>
      <c r="BE64" s="191"/>
      <c r="BF64" s="191"/>
      <c r="BG64" s="179"/>
      <c r="BH64" s="191"/>
      <c r="BI64" s="179"/>
      <c r="BJ64" s="179"/>
      <c r="BK64" s="179"/>
      <c r="BL64" s="191"/>
      <c r="BM64" s="191"/>
      <c r="BN64" s="179"/>
      <c r="BO64" s="179"/>
      <c r="BP64" s="191"/>
      <c r="BQ64" s="179"/>
      <c r="BR64" s="191"/>
      <c r="BS64" s="44"/>
      <c r="BT64" s="179"/>
      <c r="BU64" s="191"/>
      <c r="BV64" s="179"/>
      <c r="BW64" s="191"/>
      <c r="BX64" s="191"/>
      <c r="BY64" s="191"/>
      <c r="BZ64" s="191"/>
      <c r="CA64" s="191"/>
      <c r="CB64" s="179"/>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191"/>
      <c r="DN64" s="179"/>
      <c r="DO64" s="179"/>
      <c r="DP64" s="179"/>
      <c r="DQ64" s="179"/>
      <c r="DR64" s="179"/>
      <c r="DS64" s="179"/>
      <c r="DT64" s="179"/>
      <c r="DU64" s="179"/>
      <c r="DV64" s="179"/>
      <c r="DW64" s="179"/>
      <c r="DX64" s="179"/>
      <c r="DY64" s="179"/>
      <c r="DZ64" s="179"/>
      <c r="EA64" s="179"/>
      <c r="EB64" s="179"/>
      <c r="EC64" s="179"/>
      <c r="ED64" s="179"/>
      <c r="EE64" s="179"/>
      <c r="EF64" s="395"/>
      <c r="EG64" s="471"/>
      <c r="EH64" s="63"/>
      <c r="EI64" s="179"/>
      <c r="EJ64" s="191"/>
      <c r="EK64" s="44"/>
      <c r="EL64" s="179"/>
      <c r="EM64" s="179"/>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191"/>
      <c r="FM64" s="191"/>
      <c r="FN64" s="191"/>
      <c r="FO64" s="191"/>
      <c r="FP64" s="191"/>
      <c r="FQ64" s="191"/>
      <c r="FR64" s="191"/>
      <c r="FS64" s="191"/>
      <c r="FT64" s="191"/>
      <c r="FU64" s="191"/>
      <c r="FV64" s="179"/>
      <c r="FW64" s="179"/>
      <c r="FX64" s="179"/>
      <c r="FY64" s="179"/>
      <c r="FZ64" s="179"/>
      <c r="GA64" s="179"/>
      <c r="GB64" s="179"/>
      <c r="GC64" s="179"/>
      <c r="GD64" s="675"/>
      <c r="GE64" s="179"/>
      <c r="GF64" s="395"/>
      <c r="GG64" s="356"/>
      <c r="GH64" s="362"/>
      <c r="GI64" s="362"/>
      <c r="GJ64" s="362"/>
    </row>
    <row r="65" spans="1:192" s="188" customFormat="1" x14ac:dyDescent="0.25">
      <c r="A65" s="70"/>
      <c r="B65" s="43"/>
      <c r="C65" s="51"/>
      <c r="D65" s="191"/>
      <c r="E65" s="191"/>
      <c r="F65" s="191"/>
      <c r="G65" s="191"/>
      <c r="H65" s="191"/>
      <c r="I65" s="190"/>
      <c r="J65" s="191"/>
      <c r="K65" s="191"/>
      <c r="L65" s="191"/>
      <c r="M65" s="191"/>
      <c r="N65" s="191"/>
      <c r="O65" s="191"/>
      <c r="P65" s="191"/>
      <c r="Q65" s="191"/>
      <c r="R65" s="191"/>
      <c r="S65" s="193"/>
      <c r="T65" s="193"/>
      <c r="U65" s="193"/>
      <c r="V65" s="193"/>
      <c r="W65" s="190"/>
      <c r="X65" s="191"/>
      <c r="Y65" s="191"/>
      <c r="Z65" s="191"/>
      <c r="AA65" s="44"/>
      <c r="AB65" s="179"/>
      <c r="AC65" s="191"/>
      <c r="AD65" s="179"/>
      <c r="AE65" s="191"/>
      <c r="AF65" s="44"/>
      <c r="AG65" s="179"/>
      <c r="AH65" s="191"/>
      <c r="AI65" s="179"/>
      <c r="AJ65" s="191"/>
      <c r="AK65" s="179"/>
      <c r="AL65" s="191"/>
      <c r="AM65" s="179"/>
      <c r="AN65" s="191"/>
      <c r="AO65" s="587"/>
      <c r="AP65" s="587"/>
      <c r="AQ65" s="179"/>
      <c r="AR65" s="395"/>
      <c r="AS65" s="471"/>
      <c r="AT65" s="63"/>
      <c r="AU65" s="179"/>
      <c r="AV65" s="191"/>
      <c r="AW65" s="44"/>
      <c r="AX65" s="179"/>
      <c r="AY65" s="179"/>
      <c r="AZ65" s="191"/>
      <c r="BA65" s="179"/>
      <c r="BB65" s="191"/>
      <c r="BC65" s="179"/>
      <c r="BD65" s="191"/>
      <c r="BE65" s="191"/>
      <c r="BF65" s="191"/>
      <c r="BG65" s="179"/>
      <c r="BH65" s="191"/>
      <c r="BI65" s="179"/>
      <c r="BJ65" s="179"/>
      <c r="BK65" s="179"/>
      <c r="BL65" s="191"/>
      <c r="BM65" s="191"/>
      <c r="BN65" s="179"/>
      <c r="BO65" s="179"/>
      <c r="BP65" s="191"/>
      <c r="BQ65" s="179"/>
      <c r="BR65" s="191"/>
      <c r="BS65" s="44"/>
      <c r="BT65" s="179"/>
      <c r="BU65" s="191"/>
      <c r="BV65" s="179"/>
      <c r="BW65" s="191"/>
      <c r="BX65" s="191"/>
      <c r="BY65" s="191"/>
      <c r="BZ65" s="191"/>
      <c r="CA65" s="191"/>
      <c r="CB65" s="179"/>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191"/>
      <c r="DN65" s="179"/>
      <c r="DO65" s="179"/>
      <c r="DP65" s="179"/>
      <c r="DQ65" s="179"/>
      <c r="DR65" s="179"/>
      <c r="DS65" s="179"/>
      <c r="DT65" s="179"/>
      <c r="DU65" s="179"/>
      <c r="DV65" s="179"/>
      <c r="DW65" s="179"/>
      <c r="DX65" s="179"/>
      <c r="DY65" s="179"/>
      <c r="DZ65" s="179"/>
      <c r="EA65" s="179"/>
      <c r="EB65" s="179"/>
      <c r="EC65" s="179"/>
      <c r="ED65" s="179"/>
      <c r="EE65" s="179"/>
      <c r="EF65" s="395"/>
      <c r="EG65" s="471"/>
      <c r="EH65" s="63"/>
      <c r="EI65" s="179"/>
      <c r="EJ65" s="191"/>
      <c r="EK65" s="44"/>
      <c r="EL65" s="179"/>
      <c r="EM65" s="179"/>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191"/>
      <c r="FM65" s="191"/>
      <c r="FN65" s="191"/>
      <c r="FO65" s="191"/>
      <c r="FP65" s="191"/>
      <c r="FQ65" s="191"/>
      <c r="FR65" s="191"/>
      <c r="FS65" s="191"/>
      <c r="FT65" s="191"/>
      <c r="FU65" s="191"/>
      <c r="FV65" s="179"/>
      <c r="FW65" s="179"/>
      <c r="FX65" s="179"/>
      <c r="FY65" s="179"/>
      <c r="FZ65" s="179"/>
      <c r="GA65" s="179"/>
      <c r="GB65" s="179"/>
      <c r="GC65" s="179"/>
      <c r="GD65" s="675"/>
      <c r="GE65" s="179"/>
      <c r="GF65" s="395"/>
      <c r="GG65" s="356"/>
      <c r="GH65" s="362"/>
      <c r="GI65" s="362"/>
      <c r="GJ65" s="362"/>
    </row>
    <row r="66" spans="1:192" s="188" customFormat="1" x14ac:dyDescent="0.25">
      <c r="A66" s="70"/>
      <c r="B66" s="43"/>
      <c r="C66" s="51"/>
      <c r="D66" s="191"/>
      <c r="E66" s="191"/>
      <c r="F66" s="191"/>
      <c r="G66" s="191"/>
      <c r="H66" s="191"/>
      <c r="I66" s="190"/>
      <c r="J66" s="191"/>
      <c r="K66" s="191"/>
      <c r="L66" s="191"/>
      <c r="M66" s="191"/>
      <c r="N66" s="191"/>
      <c r="O66" s="191"/>
      <c r="P66" s="191"/>
      <c r="Q66" s="191"/>
      <c r="R66" s="191"/>
      <c r="S66" s="193"/>
      <c r="T66" s="193"/>
      <c r="U66" s="193"/>
      <c r="V66" s="193"/>
      <c r="W66" s="190"/>
      <c r="X66" s="191"/>
      <c r="Y66" s="191"/>
      <c r="Z66" s="191"/>
      <c r="AA66" s="44"/>
      <c r="AB66" s="44"/>
      <c r="AC66" s="191"/>
      <c r="AD66" s="44"/>
      <c r="AE66" s="191"/>
      <c r="AF66" s="44"/>
      <c r="AG66" s="44"/>
      <c r="AH66" s="191"/>
      <c r="AI66" s="44"/>
      <c r="AJ66" s="191"/>
      <c r="AK66" s="44"/>
      <c r="AL66" s="191"/>
      <c r="AM66" s="44"/>
      <c r="AN66" s="191"/>
      <c r="AO66" s="170"/>
      <c r="AP66" s="170"/>
      <c r="AQ66" s="44"/>
      <c r="AR66" s="395"/>
      <c r="AS66" s="471"/>
      <c r="AT66" s="63"/>
      <c r="AU66" s="44"/>
      <c r="AV66" s="191"/>
      <c r="AW66" s="44"/>
      <c r="AX66" s="44"/>
      <c r="AY66" s="44"/>
      <c r="AZ66" s="191"/>
      <c r="BA66" s="44"/>
      <c r="BB66" s="191"/>
      <c r="BC66" s="44"/>
      <c r="BD66" s="191"/>
      <c r="BE66" s="191"/>
      <c r="BF66" s="191"/>
      <c r="BG66" s="44"/>
      <c r="BH66" s="191"/>
      <c r="BI66" s="44"/>
      <c r="BJ66" s="44"/>
      <c r="BK66" s="44"/>
      <c r="BL66" s="191"/>
      <c r="BM66" s="191"/>
      <c r="BN66" s="44"/>
      <c r="BO66" s="44"/>
      <c r="BP66" s="191"/>
      <c r="BQ66" s="44"/>
      <c r="BR66" s="191"/>
      <c r="BS66" s="44"/>
      <c r="BT66" s="44"/>
      <c r="BU66" s="191"/>
      <c r="BV66" s="44"/>
      <c r="BW66" s="191"/>
      <c r="BX66" s="191"/>
      <c r="BY66" s="191"/>
      <c r="BZ66" s="191"/>
      <c r="CA66" s="191"/>
      <c r="CB66" s="44"/>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191"/>
      <c r="DN66" s="44"/>
      <c r="DO66" s="44"/>
      <c r="DP66" s="44"/>
      <c r="DQ66" s="44"/>
      <c r="DR66" s="44"/>
      <c r="DS66" s="44"/>
      <c r="DT66" s="44"/>
      <c r="DU66" s="44"/>
      <c r="DV66" s="44"/>
      <c r="DW66" s="44"/>
      <c r="DX66" s="44"/>
      <c r="DY66" s="44"/>
      <c r="DZ66" s="44"/>
      <c r="EA66" s="44"/>
      <c r="EB66" s="44"/>
      <c r="EC66" s="44"/>
      <c r="ED66" s="44"/>
      <c r="EE66" s="44"/>
      <c r="EF66" s="395"/>
      <c r="EG66" s="471"/>
      <c r="EH66" s="63"/>
      <c r="EI66" s="44"/>
      <c r="EJ66" s="191"/>
      <c r="EK66" s="44"/>
      <c r="EL66" s="44"/>
      <c r="EM66" s="44"/>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191"/>
      <c r="FM66" s="191"/>
      <c r="FN66" s="191"/>
      <c r="FO66" s="191"/>
      <c r="FP66" s="191"/>
      <c r="FQ66" s="191"/>
      <c r="FR66" s="191"/>
      <c r="FS66" s="191"/>
      <c r="FT66" s="191"/>
      <c r="FU66" s="191"/>
      <c r="FV66" s="44"/>
      <c r="FW66" s="44"/>
      <c r="FX66" s="44"/>
      <c r="FY66" s="44"/>
      <c r="FZ66" s="44"/>
      <c r="GA66" s="44"/>
      <c r="GB66" s="44"/>
      <c r="GC66" s="44"/>
      <c r="GD66" s="598"/>
      <c r="GE66" s="44"/>
      <c r="GF66" s="395"/>
      <c r="GG66" s="356"/>
      <c r="GH66" s="362"/>
      <c r="GI66" s="362"/>
      <c r="GJ66" s="362"/>
    </row>
    <row r="67" spans="1:192" s="188" customFormat="1" x14ac:dyDescent="0.25">
      <c r="A67" s="70"/>
      <c r="B67" s="43"/>
      <c r="C67" s="51"/>
      <c r="D67" s="191"/>
      <c r="E67" s="191"/>
      <c r="F67" s="191"/>
      <c r="G67" s="191"/>
      <c r="H67" s="191"/>
      <c r="I67" s="190"/>
      <c r="J67" s="191"/>
      <c r="K67" s="191"/>
      <c r="L67" s="191"/>
      <c r="M67" s="191"/>
      <c r="N67" s="191"/>
      <c r="O67" s="191"/>
      <c r="P67" s="191"/>
      <c r="Q67" s="191"/>
      <c r="R67" s="191"/>
      <c r="S67" s="193"/>
      <c r="T67" s="193"/>
      <c r="U67" s="193"/>
      <c r="V67" s="193"/>
      <c r="W67" s="190"/>
      <c r="X67" s="191"/>
      <c r="Y67" s="191"/>
      <c r="Z67" s="191"/>
      <c r="AA67" s="44"/>
      <c r="AB67" s="44"/>
      <c r="AC67" s="191"/>
      <c r="AD67" s="44"/>
      <c r="AE67" s="191"/>
      <c r="AF67" s="44"/>
      <c r="AG67" s="44"/>
      <c r="AH67" s="191"/>
      <c r="AI67" s="44"/>
      <c r="AJ67" s="191"/>
      <c r="AK67" s="44"/>
      <c r="AL67" s="191"/>
      <c r="AM67" s="44"/>
      <c r="AN67" s="191"/>
      <c r="AO67" s="170"/>
      <c r="AP67" s="170"/>
      <c r="AQ67" s="44"/>
      <c r="AR67" s="395"/>
      <c r="AS67" s="471"/>
      <c r="AT67" s="63"/>
      <c r="AU67" s="44"/>
      <c r="AV67" s="191"/>
      <c r="AW67" s="44"/>
      <c r="AX67" s="44"/>
      <c r="AY67" s="44"/>
      <c r="AZ67" s="191"/>
      <c r="BA67" s="44"/>
      <c r="BB67" s="191"/>
      <c r="BC67" s="44"/>
      <c r="BD67" s="191"/>
      <c r="BE67" s="191"/>
      <c r="BF67" s="191"/>
      <c r="BG67" s="44"/>
      <c r="BH67" s="191"/>
      <c r="BI67" s="44"/>
      <c r="BJ67" s="44"/>
      <c r="BK67" s="44"/>
      <c r="BL67" s="191"/>
      <c r="BM67" s="191"/>
      <c r="BN67" s="44"/>
      <c r="BO67" s="44"/>
      <c r="BP67" s="191"/>
      <c r="BQ67" s="44"/>
      <c r="BR67" s="191"/>
      <c r="BS67" s="44"/>
      <c r="BT67" s="44"/>
      <c r="BU67" s="191"/>
      <c r="BV67" s="44"/>
      <c r="BW67" s="191"/>
      <c r="BX67" s="191"/>
      <c r="BY67" s="191"/>
      <c r="BZ67" s="191"/>
      <c r="CA67" s="191"/>
      <c r="CB67" s="44"/>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191"/>
      <c r="DN67" s="44"/>
      <c r="DO67" s="44"/>
      <c r="DP67" s="44"/>
      <c r="DQ67" s="44"/>
      <c r="DR67" s="44"/>
      <c r="DS67" s="44"/>
      <c r="DT67" s="44"/>
      <c r="DU67" s="44"/>
      <c r="DV67" s="44"/>
      <c r="DW67" s="44"/>
      <c r="DX67" s="44"/>
      <c r="DY67" s="44"/>
      <c r="DZ67" s="44"/>
      <c r="EA67" s="44"/>
      <c r="EB67" s="44"/>
      <c r="EC67" s="44"/>
      <c r="ED67" s="44"/>
      <c r="EE67" s="44"/>
      <c r="EF67" s="395"/>
      <c r="EG67" s="471"/>
      <c r="EH67" s="63"/>
      <c r="EI67" s="44"/>
      <c r="EJ67" s="191"/>
      <c r="EK67" s="44"/>
      <c r="EL67" s="44"/>
      <c r="EM67" s="44"/>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191"/>
      <c r="FM67" s="191"/>
      <c r="FN67" s="191"/>
      <c r="FO67" s="191"/>
      <c r="FP67" s="191"/>
      <c r="FQ67" s="191"/>
      <c r="FR67" s="191"/>
      <c r="FS67" s="191"/>
      <c r="FT67" s="191"/>
      <c r="FU67" s="191"/>
      <c r="FV67" s="44"/>
      <c r="FW67" s="44"/>
      <c r="FX67" s="44"/>
      <c r="FY67" s="44"/>
      <c r="FZ67" s="44"/>
      <c r="GA67" s="44"/>
      <c r="GB67" s="44"/>
      <c r="GC67" s="44"/>
      <c r="GD67" s="598"/>
      <c r="GE67" s="44"/>
      <c r="GF67" s="395"/>
      <c r="GG67" s="356"/>
      <c r="GH67" s="362"/>
      <c r="GI67" s="362"/>
      <c r="GJ67" s="362"/>
    </row>
    <row r="68" spans="1:192" s="188" customFormat="1" x14ac:dyDescent="0.25">
      <c r="A68" s="70"/>
      <c r="B68" s="43"/>
      <c r="C68" s="51"/>
      <c r="D68" s="191"/>
      <c r="E68" s="191"/>
      <c r="F68" s="191"/>
      <c r="G68" s="191"/>
      <c r="H68" s="191"/>
      <c r="I68" s="190"/>
      <c r="J68" s="191"/>
      <c r="K68" s="191"/>
      <c r="L68" s="191"/>
      <c r="M68" s="191"/>
      <c r="N68" s="191"/>
      <c r="O68" s="191"/>
      <c r="P68" s="191"/>
      <c r="Q68" s="191"/>
      <c r="R68" s="191"/>
      <c r="S68" s="193"/>
      <c r="T68" s="193"/>
      <c r="U68" s="193"/>
      <c r="V68" s="193"/>
      <c r="W68" s="190"/>
      <c r="X68" s="191"/>
      <c r="Y68" s="191"/>
      <c r="Z68" s="191"/>
      <c r="AA68" s="44"/>
      <c r="AB68" s="44"/>
      <c r="AC68" s="191"/>
      <c r="AD68" s="44"/>
      <c r="AE68" s="191"/>
      <c r="AF68" s="44"/>
      <c r="AG68" s="44"/>
      <c r="AH68" s="191"/>
      <c r="AI68" s="44"/>
      <c r="AJ68" s="191"/>
      <c r="AK68" s="44"/>
      <c r="AL68" s="191"/>
      <c r="AM68" s="44"/>
      <c r="AN68" s="191"/>
      <c r="AO68" s="170"/>
      <c r="AP68" s="170"/>
      <c r="AQ68" s="44"/>
      <c r="AR68" s="395"/>
      <c r="AS68" s="471"/>
      <c r="AT68" s="63"/>
      <c r="AU68" s="44"/>
      <c r="AV68" s="191"/>
      <c r="AW68" s="44"/>
      <c r="AX68" s="44"/>
      <c r="AY68" s="44"/>
      <c r="AZ68" s="191"/>
      <c r="BA68" s="44"/>
      <c r="BB68" s="191"/>
      <c r="BC68" s="44"/>
      <c r="BD68" s="191"/>
      <c r="BE68" s="191"/>
      <c r="BF68" s="191"/>
      <c r="BG68" s="44"/>
      <c r="BH68" s="191"/>
      <c r="BI68" s="44"/>
      <c r="BJ68" s="44"/>
      <c r="BK68" s="44"/>
      <c r="BL68" s="191"/>
      <c r="BM68" s="191"/>
      <c r="BN68" s="44"/>
      <c r="BO68" s="44"/>
      <c r="BP68" s="191"/>
      <c r="BQ68" s="44"/>
      <c r="BR68" s="191"/>
      <c r="BS68" s="44"/>
      <c r="BT68" s="44"/>
      <c r="BU68" s="191"/>
      <c r="BV68" s="44"/>
      <c r="BW68" s="191"/>
      <c r="BX68" s="191"/>
      <c r="BY68" s="191"/>
      <c r="BZ68" s="191"/>
      <c r="CA68" s="191"/>
      <c r="CB68" s="44"/>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191"/>
      <c r="DN68" s="44"/>
      <c r="DO68" s="44"/>
      <c r="DP68" s="44"/>
      <c r="DQ68" s="44"/>
      <c r="DR68" s="44"/>
      <c r="DS68" s="44"/>
      <c r="DT68" s="44"/>
      <c r="DU68" s="44"/>
      <c r="DV68" s="44"/>
      <c r="DW68" s="44"/>
      <c r="DX68" s="44"/>
      <c r="DY68" s="44"/>
      <c r="DZ68" s="44"/>
      <c r="EA68" s="44"/>
      <c r="EB68" s="44"/>
      <c r="EC68" s="44"/>
      <c r="ED68" s="44"/>
      <c r="EE68" s="44"/>
      <c r="EF68" s="395"/>
      <c r="EG68" s="471"/>
      <c r="EH68" s="63"/>
      <c r="EI68" s="44"/>
      <c r="EJ68" s="191"/>
      <c r="EK68" s="44"/>
      <c r="EL68" s="44"/>
      <c r="EM68" s="44"/>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191"/>
      <c r="FM68" s="191"/>
      <c r="FN68" s="191"/>
      <c r="FO68" s="191"/>
      <c r="FP68" s="191"/>
      <c r="FQ68" s="191"/>
      <c r="FR68" s="191"/>
      <c r="FS68" s="191"/>
      <c r="FT68" s="191"/>
      <c r="FU68" s="191"/>
      <c r="FV68" s="44"/>
      <c r="FW68" s="44"/>
      <c r="FX68" s="44"/>
      <c r="FY68" s="44"/>
      <c r="FZ68" s="44"/>
      <c r="GA68" s="44"/>
      <c r="GB68" s="44"/>
      <c r="GC68" s="44"/>
      <c r="GD68" s="598"/>
      <c r="GE68" s="44"/>
      <c r="GF68" s="395"/>
      <c r="GG68" s="356"/>
      <c r="GH68" s="362"/>
      <c r="GI68" s="362"/>
      <c r="GJ68" s="362"/>
    </row>
    <row r="69" spans="1:192" s="188" customFormat="1" x14ac:dyDescent="0.25">
      <c r="A69" s="70"/>
      <c r="B69" s="43"/>
      <c r="C69" s="51"/>
      <c r="D69" s="191"/>
      <c r="E69" s="191"/>
      <c r="F69" s="191"/>
      <c r="G69" s="191"/>
      <c r="H69" s="191"/>
      <c r="I69" s="190"/>
      <c r="J69" s="191"/>
      <c r="K69" s="191"/>
      <c r="L69" s="191"/>
      <c r="M69" s="191"/>
      <c r="N69" s="191"/>
      <c r="O69" s="191"/>
      <c r="P69" s="191"/>
      <c r="Q69" s="191"/>
      <c r="R69" s="191"/>
      <c r="S69" s="193"/>
      <c r="T69" s="193"/>
      <c r="U69" s="193"/>
      <c r="V69" s="193"/>
      <c r="W69" s="190"/>
      <c r="X69" s="191"/>
      <c r="Y69" s="191"/>
      <c r="Z69" s="191"/>
      <c r="AA69" s="44"/>
      <c r="AB69" s="44"/>
      <c r="AC69" s="191"/>
      <c r="AD69" s="44"/>
      <c r="AE69" s="191"/>
      <c r="AF69" s="44"/>
      <c r="AG69" s="44"/>
      <c r="AH69" s="191"/>
      <c r="AI69" s="44"/>
      <c r="AJ69" s="191"/>
      <c r="AK69" s="44"/>
      <c r="AL69" s="191"/>
      <c r="AM69" s="44"/>
      <c r="AN69" s="191"/>
      <c r="AO69" s="170"/>
      <c r="AP69" s="170"/>
      <c r="AQ69" s="44"/>
      <c r="AR69" s="395"/>
      <c r="AS69" s="471"/>
      <c r="AT69" s="63"/>
      <c r="AU69" s="44"/>
      <c r="AV69" s="191"/>
      <c r="AW69" s="44"/>
      <c r="AX69" s="44"/>
      <c r="AY69" s="44"/>
      <c r="AZ69" s="191"/>
      <c r="BA69" s="44"/>
      <c r="BB69" s="191"/>
      <c r="BC69" s="44"/>
      <c r="BD69" s="191"/>
      <c r="BE69" s="191"/>
      <c r="BF69" s="191"/>
      <c r="BG69" s="44"/>
      <c r="BH69" s="191"/>
      <c r="BI69" s="44"/>
      <c r="BJ69" s="44"/>
      <c r="BK69" s="44"/>
      <c r="BL69" s="191"/>
      <c r="BM69" s="191"/>
      <c r="BN69" s="44"/>
      <c r="BO69" s="44"/>
      <c r="BP69" s="191"/>
      <c r="BQ69" s="44"/>
      <c r="BR69" s="191"/>
      <c r="BS69" s="44"/>
      <c r="BT69" s="44"/>
      <c r="BU69" s="191"/>
      <c r="BV69" s="44"/>
      <c r="BW69" s="191"/>
      <c r="BX69" s="191"/>
      <c r="BY69" s="191"/>
      <c r="BZ69" s="191"/>
      <c r="CA69" s="191"/>
      <c r="CB69" s="44"/>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191"/>
      <c r="DN69" s="44"/>
      <c r="DO69" s="44"/>
      <c r="DP69" s="44"/>
      <c r="DQ69" s="44"/>
      <c r="DR69" s="44"/>
      <c r="DS69" s="44"/>
      <c r="DT69" s="44"/>
      <c r="DU69" s="44"/>
      <c r="DV69" s="44"/>
      <c r="DW69" s="44"/>
      <c r="DX69" s="44"/>
      <c r="DY69" s="44"/>
      <c r="DZ69" s="44"/>
      <c r="EA69" s="44"/>
      <c r="EB69" s="44"/>
      <c r="EC69" s="44"/>
      <c r="ED69" s="44"/>
      <c r="EE69" s="44"/>
      <c r="EF69" s="395"/>
      <c r="EG69" s="471"/>
      <c r="EH69" s="63"/>
      <c r="EI69" s="44"/>
      <c r="EJ69" s="191"/>
      <c r="EK69" s="44"/>
      <c r="EL69" s="44"/>
      <c r="EM69" s="44"/>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191"/>
      <c r="FM69" s="191"/>
      <c r="FN69" s="191"/>
      <c r="FO69" s="191"/>
      <c r="FP69" s="191"/>
      <c r="FQ69" s="191"/>
      <c r="FR69" s="191"/>
      <c r="FS69" s="191"/>
      <c r="FT69" s="191"/>
      <c r="FU69" s="191"/>
      <c r="FV69" s="44"/>
      <c r="FW69" s="44"/>
      <c r="FX69" s="44"/>
      <c r="FY69" s="44"/>
      <c r="FZ69" s="44"/>
      <c r="GA69" s="44"/>
      <c r="GB69" s="44"/>
      <c r="GC69" s="44"/>
      <c r="GD69" s="598"/>
      <c r="GE69" s="44"/>
      <c r="GF69" s="395"/>
      <c r="GG69" s="356"/>
      <c r="GH69" s="362"/>
      <c r="GI69" s="362"/>
      <c r="GJ69" s="362"/>
    </row>
    <row r="70" spans="1:192" s="188" customFormat="1" x14ac:dyDescent="0.25">
      <c r="A70" s="70"/>
      <c r="B70" s="43"/>
      <c r="C70" s="63"/>
      <c r="D70" s="191"/>
      <c r="E70" s="191"/>
      <c r="F70" s="191"/>
      <c r="G70" s="191"/>
      <c r="H70" s="191"/>
      <c r="I70" s="191"/>
      <c r="J70" s="191"/>
      <c r="K70" s="191"/>
      <c r="L70" s="191"/>
      <c r="M70" s="191"/>
      <c r="N70" s="191"/>
      <c r="O70" s="191"/>
      <c r="P70" s="191"/>
      <c r="Q70" s="191"/>
      <c r="R70" s="191"/>
      <c r="S70" s="193"/>
      <c r="T70" s="193"/>
      <c r="U70" s="193"/>
      <c r="V70" s="193"/>
      <c r="W70" s="191"/>
      <c r="X70" s="191"/>
      <c r="Y70" s="191"/>
      <c r="Z70" s="191"/>
      <c r="AA70" s="44"/>
      <c r="AB70" s="44"/>
      <c r="AC70" s="191"/>
      <c r="AD70" s="44"/>
      <c r="AE70" s="191"/>
      <c r="AF70" s="44"/>
      <c r="AG70" s="44"/>
      <c r="AH70" s="191"/>
      <c r="AI70" s="44"/>
      <c r="AJ70" s="191"/>
      <c r="AK70" s="44"/>
      <c r="AL70" s="191"/>
      <c r="AM70" s="44"/>
      <c r="AN70" s="191"/>
      <c r="AO70" s="170"/>
      <c r="AP70" s="170"/>
      <c r="AQ70" s="44"/>
      <c r="AR70" s="395"/>
      <c r="AS70" s="471"/>
      <c r="AT70" s="63"/>
      <c r="AU70" s="44"/>
      <c r="AV70" s="191"/>
      <c r="AW70" s="44"/>
      <c r="AX70" s="44"/>
      <c r="AY70" s="44"/>
      <c r="AZ70" s="191"/>
      <c r="BA70" s="44"/>
      <c r="BB70" s="191"/>
      <c r="BC70" s="44"/>
      <c r="BD70" s="191"/>
      <c r="BE70" s="191"/>
      <c r="BF70" s="191"/>
      <c r="BG70" s="44"/>
      <c r="BH70" s="191"/>
      <c r="BI70" s="44"/>
      <c r="BJ70" s="44"/>
      <c r="BK70" s="44"/>
      <c r="BL70" s="191"/>
      <c r="BM70" s="191"/>
      <c r="BN70" s="44"/>
      <c r="BO70" s="44"/>
      <c r="BP70" s="191"/>
      <c r="BQ70" s="44"/>
      <c r="BR70" s="191"/>
      <c r="BS70" s="44"/>
      <c r="BT70" s="44"/>
      <c r="BU70" s="191"/>
      <c r="BV70" s="44"/>
      <c r="BW70" s="191"/>
      <c r="BX70" s="191"/>
      <c r="BY70" s="191"/>
      <c r="BZ70" s="191"/>
      <c r="CA70" s="191"/>
      <c r="CB70" s="44"/>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191"/>
      <c r="DN70" s="44"/>
      <c r="DO70" s="44"/>
      <c r="DP70" s="44"/>
      <c r="DQ70" s="44"/>
      <c r="DR70" s="44"/>
      <c r="DS70" s="44"/>
      <c r="DT70" s="44"/>
      <c r="DU70" s="44"/>
      <c r="DV70" s="44"/>
      <c r="DW70" s="44"/>
      <c r="DX70" s="44"/>
      <c r="DY70" s="44"/>
      <c r="DZ70" s="44"/>
      <c r="EA70" s="44"/>
      <c r="EB70" s="44"/>
      <c r="EC70" s="44"/>
      <c r="ED70" s="44"/>
      <c r="EE70" s="44"/>
      <c r="EF70" s="395"/>
      <c r="EG70" s="471"/>
      <c r="EH70" s="63"/>
      <c r="EI70" s="44"/>
      <c r="EJ70" s="191"/>
      <c r="EK70" s="44"/>
      <c r="EL70" s="44"/>
      <c r="EM70" s="44"/>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191"/>
      <c r="FM70" s="191"/>
      <c r="FN70" s="191"/>
      <c r="FO70" s="191"/>
      <c r="FP70" s="191"/>
      <c r="FQ70" s="191"/>
      <c r="FR70" s="191"/>
      <c r="FS70" s="191"/>
      <c r="FT70" s="191"/>
      <c r="FU70" s="191"/>
      <c r="FV70" s="44"/>
      <c r="FW70" s="44"/>
      <c r="FX70" s="44"/>
      <c r="FY70" s="44"/>
      <c r="FZ70" s="44"/>
      <c r="GA70" s="44"/>
      <c r="GB70" s="44"/>
      <c r="GC70" s="44"/>
      <c r="GD70" s="598"/>
      <c r="GE70" s="44"/>
      <c r="GF70" s="395"/>
      <c r="GG70" s="356"/>
      <c r="GH70" s="362"/>
      <c r="GI70" s="362"/>
      <c r="GJ70" s="362"/>
    </row>
    <row r="71" spans="1:192" s="188" customFormat="1" x14ac:dyDescent="0.25">
      <c r="A71" s="70"/>
      <c r="B71" s="43"/>
      <c r="C71" s="63"/>
      <c r="D71" s="191"/>
      <c r="E71" s="191"/>
      <c r="F71" s="191"/>
      <c r="G71" s="191"/>
      <c r="H71" s="191"/>
      <c r="I71" s="191"/>
      <c r="J71" s="191"/>
      <c r="K71" s="191"/>
      <c r="L71" s="191"/>
      <c r="M71" s="191"/>
      <c r="N71" s="191"/>
      <c r="O71" s="191"/>
      <c r="P71" s="191"/>
      <c r="Q71" s="191"/>
      <c r="R71" s="191"/>
      <c r="S71" s="193"/>
      <c r="T71" s="193"/>
      <c r="U71" s="193"/>
      <c r="V71" s="193"/>
      <c r="W71" s="191"/>
      <c r="X71" s="191"/>
      <c r="Y71" s="191"/>
      <c r="Z71" s="190"/>
      <c r="AA71" s="191"/>
      <c r="AB71" s="44"/>
      <c r="AC71" s="190"/>
      <c r="AD71" s="44"/>
      <c r="AE71" s="190"/>
      <c r="AF71" s="191"/>
      <c r="AG71" s="44"/>
      <c r="AH71" s="190"/>
      <c r="AI71" s="44"/>
      <c r="AJ71" s="190"/>
      <c r="AK71" s="44"/>
      <c r="AL71" s="190"/>
      <c r="AM71" s="44"/>
      <c r="AN71" s="190"/>
      <c r="AO71" s="170"/>
      <c r="AP71" s="170"/>
      <c r="AQ71" s="44"/>
      <c r="AR71" s="395"/>
      <c r="AS71" s="604"/>
      <c r="AT71" s="51"/>
      <c r="AU71" s="44"/>
      <c r="AV71" s="190"/>
      <c r="AW71" s="191"/>
      <c r="AX71" s="44"/>
      <c r="AY71" s="44"/>
      <c r="AZ71" s="190"/>
      <c r="BA71" s="44"/>
      <c r="BB71" s="190"/>
      <c r="BC71" s="44"/>
      <c r="BD71" s="190"/>
      <c r="BE71" s="190"/>
      <c r="BF71" s="190"/>
      <c r="BG71" s="44"/>
      <c r="BH71" s="190"/>
      <c r="BI71" s="44"/>
      <c r="BJ71" s="44"/>
      <c r="BK71" s="44"/>
      <c r="BL71" s="190"/>
      <c r="BM71" s="190"/>
      <c r="BN71" s="44"/>
      <c r="BO71" s="44"/>
      <c r="BP71" s="190"/>
      <c r="BQ71" s="44"/>
      <c r="BR71" s="190"/>
      <c r="BS71" s="191"/>
      <c r="BT71" s="44"/>
      <c r="BU71" s="190"/>
      <c r="BV71" s="44"/>
      <c r="BW71" s="190"/>
      <c r="BX71" s="190"/>
      <c r="BY71" s="190"/>
      <c r="BZ71" s="190"/>
      <c r="CA71" s="190"/>
      <c r="CB71" s="44"/>
      <c r="CC71" s="190"/>
      <c r="CD71" s="190"/>
      <c r="CE71" s="190"/>
      <c r="CF71" s="190"/>
      <c r="CG71" s="190"/>
      <c r="CH71" s="190"/>
      <c r="CI71" s="190"/>
      <c r="CJ71" s="190"/>
      <c r="CK71" s="190"/>
      <c r="CL71" s="190"/>
      <c r="CM71" s="190"/>
      <c r="CN71" s="190"/>
      <c r="CO71" s="190"/>
      <c r="CP71" s="190"/>
      <c r="CQ71" s="190"/>
      <c r="CR71" s="190"/>
      <c r="CS71" s="190"/>
      <c r="CT71" s="190"/>
      <c r="CU71" s="190"/>
      <c r="CV71" s="190"/>
      <c r="CW71" s="190"/>
      <c r="CX71" s="190"/>
      <c r="CY71" s="190"/>
      <c r="CZ71" s="190"/>
      <c r="DA71" s="190"/>
      <c r="DB71" s="190"/>
      <c r="DC71" s="190"/>
      <c r="DD71" s="190"/>
      <c r="DE71" s="190"/>
      <c r="DF71" s="190"/>
      <c r="DG71" s="190"/>
      <c r="DH71" s="190"/>
      <c r="DI71" s="190"/>
      <c r="DJ71" s="190"/>
      <c r="DK71" s="190"/>
      <c r="DL71" s="190"/>
      <c r="DM71" s="190"/>
      <c r="DN71" s="44"/>
      <c r="DO71" s="44"/>
      <c r="DP71" s="44"/>
      <c r="DQ71" s="44"/>
      <c r="DR71" s="44"/>
      <c r="DS71" s="44"/>
      <c r="DT71" s="44"/>
      <c r="DU71" s="44"/>
      <c r="DV71" s="44"/>
      <c r="DW71" s="44"/>
      <c r="DX71" s="44"/>
      <c r="DY71" s="44"/>
      <c r="DZ71" s="44"/>
      <c r="EA71" s="44"/>
      <c r="EB71" s="44"/>
      <c r="EC71" s="44"/>
      <c r="ED71" s="44"/>
      <c r="EE71" s="44"/>
      <c r="EF71" s="60"/>
      <c r="EG71" s="604"/>
      <c r="EH71" s="51"/>
      <c r="EI71" s="44"/>
      <c r="EJ71" s="190"/>
      <c r="EK71" s="191"/>
      <c r="EL71" s="44"/>
      <c r="EM71" s="44"/>
      <c r="EN71" s="190"/>
      <c r="EO71" s="190"/>
      <c r="EP71" s="190"/>
      <c r="EQ71" s="190"/>
      <c r="ER71" s="190"/>
      <c r="ES71" s="190"/>
      <c r="ET71" s="190"/>
      <c r="EU71" s="190"/>
      <c r="EV71" s="190"/>
      <c r="EW71" s="190"/>
      <c r="EX71" s="190"/>
      <c r="EY71" s="190"/>
      <c r="EZ71" s="190"/>
      <c r="FA71" s="190"/>
      <c r="FB71" s="190"/>
      <c r="FC71" s="190"/>
      <c r="FD71" s="190"/>
      <c r="FE71" s="190"/>
      <c r="FF71" s="190"/>
      <c r="FG71" s="190"/>
      <c r="FH71" s="190"/>
      <c r="FI71" s="190"/>
      <c r="FJ71" s="190"/>
      <c r="FK71" s="190"/>
      <c r="FL71" s="190"/>
      <c r="FM71" s="190"/>
      <c r="FN71" s="190"/>
      <c r="FO71" s="190"/>
      <c r="FP71" s="190"/>
      <c r="FQ71" s="190"/>
      <c r="FR71" s="190"/>
      <c r="FS71" s="190"/>
      <c r="FT71" s="190"/>
      <c r="FU71" s="190"/>
      <c r="FV71" s="44"/>
      <c r="FW71" s="44"/>
      <c r="FX71" s="44"/>
      <c r="FY71" s="44"/>
      <c r="FZ71" s="44"/>
      <c r="GA71" s="44"/>
      <c r="GB71" s="44"/>
      <c r="GC71" s="44"/>
      <c r="GD71" s="598"/>
      <c r="GE71" s="44"/>
      <c r="GF71" s="395"/>
      <c r="GG71" s="356"/>
      <c r="GH71" s="362"/>
      <c r="GI71" s="362"/>
      <c r="GJ71" s="362"/>
    </row>
    <row r="72" spans="1:192" s="188" customFormat="1" x14ac:dyDescent="0.25">
      <c r="A72" s="70"/>
      <c r="B72" s="43"/>
      <c r="C72" s="63"/>
      <c r="D72" s="191"/>
      <c r="E72" s="191"/>
      <c r="F72" s="191"/>
      <c r="G72" s="191"/>
      <c r="H72" s="191"/>
      <c r="I72" s="191"/>
      <c r="J72" s="191"/>
      <c r="K72" s="191"/>
      <c r="L72" s="191"/>
      <c r="M72" s="191"/>
      <c r="N72" s="191"/>
      <c r="O72" s="191"/>
      <c r="P72" s="191"/>
      <c r="Q72" s="191"/>
      <c r="R72" s="191"/>
      <c r="S72" s="193"/>
      <c r="T72" s="193"/>
      <c r="U72" s="193"/>
      <c r="V72" s="193"/>
      <c r="W72" s="191"/>
      <c r="X72" s="191"/>
      <c r="Y72" s="191"/>
      <c r="Z72" s="191"/>
      <c r="AA72" s="191"/>
      <c r="AB72" s="191"/>
      <c r="AC72" s="191"/>
      <c r="AD72" s="191"/>
      <c r="AE72" s="191"/>
      <c r="AF72" s="191"/>
      <c r="AG72" s="191"/>
      <c r="AH72" s="191"/>
      <c r="AI72" s="191"/>
      <c r="AJ72" s="191"/>
      <c r="AK72" s="191"/>
      <c r="AL72" s="191"/>
      <c r="AM72" s="191"/>
      <c r="AN72" s="191"/>
      <c r="AO72" s="174"/>
      <c r="AP72" s="174"/>
      <c r="AQ72" s="191"/>
      <c r="AR72" s="395"/>
      <c r="AS72" s="471"/>
      <c r="AT72" s="63"/>
      <c r="AU72" s="191"/>
      <c r="AV72" s="191"/>
      <c r="AW72" s="191"/>
      <c r="AX72" s="191"/>
      <c r="AY72" s="191"/>
      <c r="AZ72" s="191"/>
      <c r="BA72" s="191"/>
      <c r="BB72" s="191"/>
      <c r="BC72" s="191"/>
      <c r="BD72" s="191"/>
      <c r="BE72" s="191"/>
      <c r="BF72" s="191"/>
      <c r="BG72" s="191"/>
      <c r="BH72" s="191"/>
      <c r="BI72" s="191"/>
      <c r="BJ72" s="191"/>
      <c r="BK72" s="191"/>
      <c r="BL72" s="191"/>
      <c r="BM72" s="191"/>
      <c r="BN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191"/>
      <c r="DN72" s="191"/>
      <c r="DO72" s="191"/>
      <c r="DP72" s="191"/>
      <c r="DQ72" s="191"/>
      <c r="DR72" s="191"/>
      <c r="DS72" s="191"/>
      <c r="DT72" s="191"/>
      <c r="DU72" s="191"/>
      <c r="DV72" s="191"/>
      <c r="DW72" s="191"/>
      <c r="DX72" s="191"/>
      <c r="DY72" s="191"/>
      <c r="DZ72" s="191"/>
      <c r="EA72" s="191"/>
      <c r="EB72" s="191"/>
      <c r="EC72" s="191"/>
      <c r="ED72" s="191"/>
      <c r="EE72" s="191"/>
      <c r="EF72" s="395"/>
      <c r="EG72" s="471"/>
      <c r="EH72" s="63"/>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191"/>
      <c r="FM72" s="191"/>
      <c r="FN72" s="191"/>
      <c r="FO72" s="191"/>
      <c r="FP72" s="191"/>
      <c r="FQ72" s="191"/>
      <c r="FR72" s="191"/>
      <c r="FS72" s="191"/>
      <c r="FT72" s="191"/>
      <c r="FU72" s="191"/>
      <c r="FV72" s="191"/>
      <c r="FW72" s="191"/>
      <c r="FX72" s="191"/>
      <c r="FY72" s="191"/>
      <c r="FZ72" s="191"/>
      <c r="GA72" s="191"/>
      <c r="GB72" s="191"/>
      <c r="GC72" s="191"/>
      <c r="GD72" s="471"/>
      <c r="GE72" s="191"/>
      <c r="GF72" s="395"/>
      <c r="GG72" s="356"/>
      <c r="GH72" s="362"/>
      <c r="GI72" s="362"/>
      <c r="GJ72" s="362"/>
    </row>
    <row r="73" spans="1:192" s="188" customFormat="1" x14ac:dyDescent="0.25">
      <c r="A73" s="70"/>
      <c r="B73" s="43"/>
      <c r="C73" s="63"/>
      <c r="D73" s="191"/>
      <c r="E73" s="191"/>
      <c r="F73" s="191"/>
      <c r="G73" s="191"/>
      <c r="H73" s="191"/>
      <c r="I73" s="191"/>
      <c r="J73" s="191"/>
      <c r="K73" s="191"/>
      <c r="L73" s="191"/>
      <c r="M73" s="191"/>
      <c r="N73" s="191"/>
      <c r="O73" s="191"/>
      <c r="P73" s="191"/>
      <c r="Q73" s="191"/>
      <c r="R73" s="191"/>
      <c r="S73" s="193"/>
      <c r="T73" s="193"/>
      <c r="U73" s="193"/>
      <c r="V73" s="193"/>
      <c r="W73" s="191"/>
      <c r="X73" s="191"/>
      <c r="Y73" s="191"/>
      <c r="Z73" s="191"/>
      <c r="AA73" s="44"/>
      <c r="AB73" s="179"/>
      <c r="AC73" s="191"/>
      <c r="AD73" s="179"/>
      <c r="AE73" s="191"/>
      <c r="AF73" s="44"/>
      <c r="AG73" s="179"/>
      <c r="AH73" s="191"/>
      <c r="AI73" s="179"/>
      <c r="AJ73" s="191"/>
      <c r="AK73" s="179"/>
      <c r="AL73" s="191"/>
      <c r="AM73" s="179"/>
      <c r="AN73" s="191"/>
      <c r="AO73" s="587"/>
      <c r="AP73" s="587"/>
      <c r="AQ73" s="179"/>
      <c r="AR73" s="395"/>
      <c r="AS73" s="471"/>
      <c r="AT73" s="63"/>
      <c r="AU73" s="179"/>
      <c r="AV73" s="191"/>
      <c r="AW73" s="44"/>
      <c r="AX73" s="179"/>
      <c r="AY73" s="179"/>
      <c r="AZ73" s="191"/>
      <c r="BA73" s="179"/>
      <c r="BB73" s="191"/>
      <c r="BC73" s="179"/>
      <c r="BD73" s="191"/>
      <c r="BE73" s="191"/>
      <c r="BF73" s="191"/>
      <c r="BG73" s="179"/>
      <c r="BH73" s="191"/>
      <c r="BI73" s="179"/>
      <c r="BJ73" s="179"/>
      <c r="BK73" s="179"/>
      <c r="BL73" s="191"/>
      <c r="BM73" s="191"/>
      <c r="BN73" s="179"/>
      <c r="BO73" s="179"/>
      <c r="BP73" s="191"/>
      <c r="BQ73" s="179"/>
      <c r="BR73" s="191"/>
      <c r="BS73" s="44"/>
      <c r="BT73" s="179"/>
      <c r="BU73" s="191"/>
      <c r="BV73" s="179"/>
      <c r="BW73" s="191"/>
      <c r="BX73" s="191"/>
      <c r="BY73" s="191"/>
      <c r="BZ73" s="191"/>
      <c r="CA73" s="191"/>
      <c r="CB73" s="179"/>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191"/>
      <c r="DN73" s="179"/>
      <c r="DO73" s="179"/>
      <c r="DP73" s="179"/>
      <c r="DQ73" s="179"/>
      <c r="DR73" s="179"/>
      <c r="DS73" s="179"/>
      <c r="DT73" s="179"/>
      <c r="DU73" s="179"/>
      <c r="DV73" s="179"/>
      <c r="DW73" s="179"/>
      <c r="DX73" s="179"/>
      <c r="DY73" s="179"/>
      <c r="DZ73" s="179"/>
      <c r="EA73" s="179"/>
      <c r="EB73" s="179"/>
      <c r="EC73" s="179"/>
      <c r="ED73" s="179"/>
      <c r="EE73" s="179"/>
      <c r="EF73" s="395"/>
      <c r="EG73" s="471"/>
      <c r="EH73" s="63"/>
      <c r="EI73" s="179"/>
      <c r="EJ73" s="191"/>
      <c r="EK73" s="44"/>
      <c r="EL73" s="179"/>
      <c r="EM73" s="179"/>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191"/>
      <c r="FM73" s="191"/>
      <c r="FN73" s="191"/>
      <c r="FO73" s="191"/>
      <c r="FP73" s="191"/>
      <c r="FQ73" s="191"/>
      <c r="FR73" s="191"/>
      <c r="FS73" s="191"/>
      <c r="FT73" s="191"/>
      <c r="FU73" s="191"/>
      <c r="FV73" s="179"/>
      <c r="FW73" s="179"/>
      <c r="FX73" s="179"/>
      <c r="FY73" s="179"/>
      <c r="FZ73" s="179"/>
      <c r="GA73" s="179"/>
      <c r="GB73" s="179"/>
      <c r="GC73" s="179"/>
      <c r="GD73" s="675"/>
      <c r="GE73" s="179"/>
      <c r="GF73" s="395"/>
      <c r="GG73" s="356"/>
      <c r="GH73" s="362"/>
      <c r="GI73" s="362"/>
      <c r="GJ73" s="362"/>
    </row>
    <row r="74" spans="1:192" s="188" customFormat="1" x14ac:dyDescent="0.25">
      <c r="A74" s="70"/>
      <c r="B74" s="43"/>
      <c r="C74" s="63"/>
      <c r="D74" s="191"/>
      <c r="E74" s="191"/>
      <c r="F74" s="191"/>
      <c r="G74" s="191"/>
      <c r="H74" s="191"/>
      <c r="I74" s="191"/>
      <c r="J74" s="191"/>
      <c r="K74" s="191"/>
      <c r="L74" s="191"/>
      <c r="M74" s="191"/>
      <c r="N74" s="191"/>
      <c r="O74" s="191"/>
      <c r="P74" s="191"/>
      <c r="Q74" s="191"/>
      <c r="R74" s="191"/>
      <c r="S74" s="193"/>
      <c r="T74" s="193"/>
      <c r="U74" s="193"/>
      <c r="V74" s="193"/>
      <c r="W74" s="191"/>
      <c r="X74" s="191"/>
      <c r="Y74" s="191"/>
      <c r="Z74" s="191"/>
      <c r="AA74" s="44"/>
      <c r="AB74" s="179"/>
      <c r="AC74" s="191"/>
      <c r="AD74" s="179"/>
      <c r="AE74" s="191"/>
      <c r="AF74" s="44"/>
      <c r="AG74" s="179"/>
      <c r="AH74" s="191"/>
      <c r="AI74" s="179"/>
      <c r="AJ74" s="191"/>
      <c r="AK74" s="179"/>
      <c r="AL74" s="191"/>
      <c r="AM74" s="179"/>
      <c r="AN74" s="191"/>
      <c r="AO74" s="587"/>
      <c r="AP74" s="587"/>
      <c r="AQ74" s="179"/>
      <c r="AR74" s="395"/>
      <c r="AS74" s="471"/>
      <c r="AT74" s="63"/>
      <c r="AU74" s="179"/>
      <c r="AV74" s="191"/>
      <c r="AW74" s="44"/>
      <c r="AX74" s="179"/>
      <c r="AY74" s="179"/>
      <c r="AZ74" s="191"/>
      <c r="BA74" s="179"/>
      <c r="BB74" s="191"/>
      <c r="BC74" s="179"/>
      <c r="BD74" s="191"/>
      <c r="BE74" s="191"/>
      <c r="BF74" s="191"/>
      <c r="BG74" s="179"/>
      <c r="BH74" s="191"/>
      <c r="BI74" s="179"/>
      <c r="BJ74" s="179"/>
      <c r="BK74" s="179"/>
      <c r="BL74" s="191"/>
      <c r="BM74" s="191"/>
      <c r="BN74" s="179"/>
      <c r="BO74" s="179"/>
      <c r="BP74" s="191"/>
      <c r="BQ74" s="179"/>
      <c r="BR74" s="191"/>
      <c r="BS74" s="44"/>
      <c r="BT74" s="179"/>
      <c r="BU74" s="191"/>
      <c r="BV74" s="179"/>
      <c r="BW74" s="191"/>
      <c r="BX74" s="191"/>
      <c r="BY74" s="191"/>
      <c r="BZ74" s="191"/>
      <c r="CA74" s="191"/>
      <c r="CB74" s="179"/>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191"/>
      <c r="DN74" s="179"/>
      <c r="DO74" s="179"/>
      <c r="DP74" s="179"/>
      <c r="DQ74" s="179"/>
      <c r="DR74" s="179"/>
      <c r="DS74" s="179"/>
      <c r="DT74" s="179"/>
      <c r="DU74" s="179"/>
      <c r="DV74" s="179"/>
      <c r="DW74" s="179"/>
      <c r="DX74" s="179"/>
      <c r="DY74" s="179"/>
      <c r="DZ74" s="179"/>
      <c r="EA74" s="179"/>
      <c r="EB74" s="179"/>
      <c r="EC74" s="179"/>
      <c r="ED74" s="179"/>
      <c r="EE74" s="179"/>
      <c r="EF74" s="395"/>
      <c r="EG74" s="471"/>
      <c r="EH74" s="63"/>
      <c r="EI74" s="179"/>
      <c r="EJ74" s="191"/>
      <c r="EK74" s="44"/>
      <c r="EL74" s="179"/>
      <c r="EM74" s="179"/>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191"/>
      <c r="FM74" s="191"/>
      <c r="FN74" s="191"/>
      <c r="FO74" s="191"/>
      <c r="FP74" s="191"/>
      <c r="FQ74" s="191"/>
      <c r="FR74" s="191"/>
      <c r="FS74" s="191"/>
      <c r="FT74" s="191"/>
      <c r="FU74" s="191"/>
      <c r="FV74" s="179"/>
      <c r="FW74" s="179"/>
      <c r="FX74" s="179"/>
      <c r="FY74" s="179"/>
      <c r="FZ74" s="179"/>
      <c r="GA74" s="179"/>
      <c r="GB74" s="179"/>
      <c r="GC74" s="179"/>
      <c r="GD74" s="675"/>
      <c r="GE74" s="179"/>
      <c r="GF74" s="395"/>
      <c r="GG74" s="356"/>
      <c r="GH74" s="362"/>
      <c r="GI74" s="362"/>
      <c r="GJ74" s="362"/>
    </row>
    <row r="75" spans="1:192" s="188" customFormat="1" x14ac:dyDescent="0.25">
      <c r="A75" s="70"/>
      <c r="B75" s="43"/>
      <c r="C75" s="63"/>
      <c r="D75" s="191"/>
      <c r="E75" s="191"/>
      <c r="F75" s="191"/>
      <c r="G75" s="191"/>
      <c r="H75" s="191"/>
      <c r="I75" s="191"/>
      <c r="J75" s="191"/>
      <c r="K75" s="191"/>
      <c r="L75" s="191"/>
      <c r="M75" s="191"/>
      <c r="N75" s="191"/>
      <c r="O75" s="191"/>
      <c r="P75" s="191"/>
      <c r="Q75" s="191"/>
      <c r="R75" s="191"/>
      <c r="S75" s="193"/>
      <c r="T75" s="193"/>
      <c r="U75" s="193"/>
      <c r="V75" s="193"/>
      <c r="W75" s="191"/>
      <c r="X75" s="191"/>
      <c r="Y75" s="191"/>
      <c r="Z75" s="191"/>
      <c r="AA75" s="44"/>
      <c r="AB75" s="179"/>
      <c r="AC75" s="191"/>
      <c r="AD75" s="179"/>
      <c r="AE75" s="191"/>
      <c r="AF75" s="44"/>
      <c r="AG75" s="179"/>
      <c r="AH75" s="191"/>
      <c r="AI75" s="179"/>
      <c r="AJ75" s="191"/>
      <c r="AK75" s="179"/>
      <c r="AL75" s="191"/>
      <c r="AM75" s="179"/>
      <c r="AN75" s="191"/>
      <c r="AO75" s="587"/>
      <c r="AP75" s="587"/>
      <c r="AQ75" s="179"/>
      <c r="AR75" s="395"/>
      <c r="AS75" s="471"/>
      <c r="AT75" s="63"/>
      <c r="AU75" s="179"/>
      <c r="AV75" s="191"/>
      <c r="AW75" s="44"/>
      <c r="AX75" s="179"/>
      <c r="AY75" s="179"/>
      <c r="AZ75" s="191"/>
      <c r="BA75" s="179"/>
      <c r="BB75" s="191"/>
      <c r="BC75" s="179"/>
      <c r="BD75" s="191"/>
      <c r="BE75" s="191"/>
      <c r="BF75" s="191"/>
      <c r="BG75" s="179"/>
      <c r="BH75" s="191"/>
      <c r="BI75" s="179"/>
      <c r="BJ75" s="179"/>
      <c r="BK75" s="179"/>
      <c r="BL75" s="191"/>
      <c r="BM75" s="191"/>
      <c r="BN75" s="179"/>
      <c r="BO75" s="179"/>
      <c r="BP75" s="191"/>
      <c r="BQ75" s="179"/>
      <c r="BR75" s="191"/>
      <c r="BS75" s="44"/>
      <c r="BT75" s="179"/>
      <c r="BU75" s="191"/>
      <c r="BV75" s="179"/>
      <c r="BW75" s="191"/>
      <c r="BX75" s="191"/>
      <c r="BY75" s="191"/>
      <c r="BZ75" s="191"/>
      <c r="CA75" s="191"/>
      <c r="CB75" s="179"/>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191"/>
      <c r="DN75" s="179"/>
      <c r="DO75" s="179"/>
      <c r="DP75" s="179"/>
      <c r="DQ75" s="179"/>
      <c r="DR75" s="179"/>
      <c r="DS75" s="179"/>
      <c r="DT75" s="179"/>
      <c r="DU75" s="179"/>
      <c r="DV75" s="179"/>
      <c r="DW75" s="179"/>
      <c r="DX75" s="179"/>
      <c r="DY75" s="179"/>
      <c r="DZ75" s="179"/>
      <c r="EA75" s="179"/>
      <c r="EB75" s="179"/>
      <c r="EC75" s="179"/>
      <c r="ED75" s="179"/>
      <c r="EE75" s="179"/>
      <c r="EF75" s="395"/>
      <c r="EG75" s="471"/>
      <c r="EH75" s="63"/>
      <c r="EI75" s="179"/>
      <c r="EJ75" s="191"/>
      <c r="EK75" s="44"/>
      <c r="EL75" s="179"/>
      <c r="EM75" s="179"/>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191"/>
      <c r="FM75" s="191"/>
      <c r="FN75" s="191"/>
      <c r="FO75" s="191"/>
      <c r="FP75" s="191"/>
      <c r="FQ75" s="191"/>
      <c r="FR75" s="191"/>
      <c r="FS75" s="191"/>
      <c r="FT75" s="191"/>
      <c r="FU75" s="191"/>
      <c r="FV75" s="179"/>
      <c r="FW75" s="179"/>
      <c r="FX75" s="179"/>
      <c r="FY75" s="179"/>
      <c r="FZ75" s="179"/>
      <c r="GA75" s="179"/>
      <c r="GB75" s="179"/>
      <c r="GC75" s="179"/>
      <c r="GD75" s="675"/>
      <c r="GE75" s="179"/>
      <c r="GF75" s="395"/>
      <c r="GG75" s="356"/>
      <c r="GH75" s="362"/>
      <c r="GI75" s="362"/>
      <c r="GJ75" s="362"/>
    </row>
    <row r="76" spans="1:192" s="188" customFormat="1" x14ac:dyDescent="0.25">
      <c r="A76" s="70"/>
      <c r="B76" s="43"/>
      <c r="C76" s="63"/>
      <c r="D76" s="191"/>
      <c r="E76" s="191"/>
      <c r="F76" s="191"/>
      <c r="G76" s="191"/>
      <c r="H76" s="191"/>
      <c r="I76" s="191"/>
      <c r="J76" s="191"/>
      <c r="K76" s="191"/>
      <c r="L76" s="191"/>
      <c r="M76" s="191"/>
      <c r="N76" s="191"/>
      <c r="O76" s="191"/>
      <c r="P76" s="191"/>
      <c r="Q76" s="191"/>
      <c r="R76" s="191"/>
      <c r="S76" s="193"/>
      <c r="T76" s="193"/>
      <c r="U76" s="193"/>
      <c r="V76" s="193"/>
      <c r="W76" s="191"/>
      <c r="X76" s="191"/>
      <c r="Y76" s="191"/>
      <c r="Z76" s="191"/>
      <c r="AA76" s="44"/>
      <c r="AB76" s="44"/>
      <c r="AC76" s="191"/>
      <c r="AD76" s="44"/>
      <c r="AE76" s="191"/>
      <c r="AF76" s="44"/>
      <c r="AG76" s="44"/>
      <c r="AH76" s="191"/>
      <c r="AI76" s="44"/>
      <c r="AJ76" s="191"/>
      <c r="AK76" s="44"/>
      <c r="AL76" s="191"/>
      <c r="AM76" s="44"/>
      <c r="AN76" s="191"/>
      <c r="AO76" s="170"/>
      <c r="AP76" s="170"/>
      <c r="AQ76" s="44"/>
      <c r="AR76" s="395"/>
      <c r="AS76" s="471"/>
      <c r="AT76" s="63"/>
      <c r="AU76" s="44"/>
      <c r="AV76" s="191"/>
      <c r="AW76" s="44"/>
      <c r="AX76" s="44"/>
      <c r="AY76" s="44"/>
      <c r="AZ76" s="191"/>
      <c r="BA76" s="44"/>
      <c r="BB76" s="191"/>
      <c r="BC76" s="44"/>
      <c r="BD76" s="191"/>
      <c r="BE76" s="191"/>
      <c r="BF76" s="191"/>
      <c r="BG76" s="44"/>
      <c r="BH76" s="191"/>
      <c r="BI76" s="44"/>
      <c r="BJ76" s="44"/>
      <c r="BK76" s="44"/>
      <c r="BL76" s="191"/>
      <c r="BM76" s="191"/>
      <c r="BN76" s="44"/>
      <c r="BO76" s="44"/>
      <c r="BP76" s="191"/>
      <c r="BQ76" s="44"/>
      <c r="BR76" s="191"/>
      <c r="BS76" s="44"/>
      <c r="BT76" s="44"/>
      <c r="BU76" s="191"/>
      <c r="BV76" s="44"/>
      <c r="BW76" s="191"/>
      <c r="BX76" s="191"/>
      <c r="BY76" s="191"/>
      <c r="BZ76" s="191"/>
      <c r="CA76" s="191"/>
      <c r="CB76" s="44"/>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191"/>
      <c r="DN76" s="44"/>
      <c r="DO76" s="44"/>
      <c r="DP76" s="44"/>
      <c r="DQ76" s="44"/>
      <c r="DR76" s="44"/>
      <c r="DS76" s="44"/>
      <c r="DT76" s="44"/>
      <c r="DU76" s="44"/>
      <c r="DV76" s="44"/>
      <c r="DW76" s="44"/>
      <c r="DX76" s="44"/>
      <c r="DY76" s="44"/>
      <c r="DZ76" s="44"/>
      <c r="EA76" s="44"/>
      <c r="EB76" s="44"/>
      <c r="EC76" s="44"/>
      <c r="ED76" s="44"/>
      <c r="EE76" s="44"/>
      <c r="EF76" s="395"/>
      <c r="EG76" s="471"/>
      <c r="EH76" s="63"/>
      <c r="EI76" s="44"/>
      <c r="EJ76" s="191"/>
      <c r="EK76" s="44"/>
      <c r="EL76" s="44"/>
      <c r="EM76" s="44"/>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191"/>
      <c r="FM76" s="191"/>
      <c r="FN76" s="191"/>
      <c r="FO76" s="191"/>
      <c r="FP76" s="191"/>
      <c r="FQ76" s="191"/>
      <c r="FR76" s="191"/>
      <c r="FS76" s="191"/>
      <c r="FT76" s="191"/>
      <c r="FU76" s="191"/>
      <c r="FV76" s="44"/>
      <c r="FW76" s="44"/>
      <c r="FX76" s="44"/>
      <c r="FY76" s="44"/>
      <c r="FZ76" s="44"/>
      <c r="GA76" s="44"/>
      <c r="GB76" s="44"/>
      <c r="GC76" s="44"/>
      <c r="GD76" s="598"/>
      <c r="GE76" s="44"/>
      <c r="GF76" s="395"/>
      <c r="GG76" s="356"/>
      <c r="GH76" s="362"/>
      <c r="GI76" s="362"/>
      <c r="GJ76" s="362"/>
    </row>
    <row r="77" spans="1:192" s="188" customFormat="1" x14ac:dyDescent="0.25">
      <c r="A77" s="70"/>
      <c r="B77" s="43"/>
      <c r="C77" s="63"/>
      <c r="D77" s="191"/>
      <c r="E77" s="191"/>
      <c r="F77" s="191"/>
      <c r="G77" s="191"/>
      <c r="H77" s="191"/>
      <c r="I77" s="191"/>
      <c r="J77" s="191"/>
      <c r="K77" s="191"/>
      <c r="L77" s="191"/>
      <c r="M77" s="191"/>
      <c r="N77" s="191"/>
      <c r="O77" s="191"/>
      <c r="P77" s="191"/>
      <c r="Q77" s="191"/>
      <c r="R77" s="191"/>
      <c r="S77" s="193"/>
      <c r="T77" s="193"/>
      <c r="U77" s="193"/>
      <c r="V77" s="193"/>
      <c r="W77" s="191"/>
      <c r="X77" s="191"/>
      <c r="Y77" s="191"/>
      <c r="Z77" s="191"/>
      <c r="AA77" s="44"/>
      <c r="AB77" s="44"/>
      <c r="AC77" s="191"/>
      <c r="AD77" s="44"/>
      <c r="AE77" s="191"/>
      <c r="AF77" s="44"/>
      <c r="AG77" s="44"/>
      <c r="AH77" s="191"/>
      <c r="AI77" s="44"/>
      <c r="AJ77" s="191"/>
      <c r="AK77" s="44"/>
      <c r="AL77" s="191"/>
      <c r="AM77" s="44"/>
      <c r="AN77" s="191"/>
      <c r="AO77" s="170"/>
      <c r="AP77" s="170"/>
      <c r="AQ77" s="44"/>
      <c r="AR77" s="395"/>
      <c r="AS77" s="471"/>
      <c r="AT77" s="63"/>
      <c r="AU77" s="44"/>
      <c r="AV77" s="191"/>
      <c r="AW77" s="44"/>
      <c r="AX77" s="44"/>
      <c r="AY77" s="44"/>
      <c r="AZ77" s="191"/>
      <c r="BA77" s="44"/>
      <c r="BB77" s="191"/>
      <c r="BC77" s="44"/>
      <c r="BD77" s="191"/>
      <c r="BE77" s="191"/>
      <c r="BF77" s="191"/>
      <c r="BG77" s="44"/>
      <c r="BH77" s="191"/>
      <c r="BI77" s="44"/>
      <c r="BJ77" s="44"/>
      <c r="BK77" s="44"/>
      <c r="BL77" s="191"/>
      <c r="BM77" s="191"/>
      <c r="BN77" s="44"/>
      <c r="BO77" s="44"/>
      <c r="BP77" s="191"/>
      <c r="BQ77" s="44"/>
      <c r="BR77" s="191"/>
      <c r="BS77" s="44"/>
      <c r="BT77" s="44"/>
      <c r="BU77" s="191"/>
      <c r="BV77" s="44"/>
      <c r="BW77" s="191"/>
      <c r="BX77" s="191"/>
      <c r="BY77" s="191"/>
      <c r="BZ77" s="191"/>
      <c r="CA77" s="191"/>
      <c r="CB77" s="44"/>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191"/>
      <c r="DN77" s="44"/>
      <c r="DO77" s="44"/>
      <c r="DP77" s="44"/>
      <c r="DQ77" s="44"/>
      <c r="DR77" s="44"/>
      <c r="DS77" s="44"/>
      <c r="DT77" s="44"/>
      <c r="DU77" s="44"/>
      <c r="DV77" s="44"/>
      <c r="DW77" s="44"/>
      <c r="DX77" s="44"/>
      <c r="DY77" s="44"/>
      <c r="DZ77" s="44"/>
      <c r="EA77" s="44"/>
      <c r="EB77" s="44"/>
      <c r="EC77" s="44"/>
      <c r="ED77" s="44"/>
      <c r="EE77" s="44"/>
      <c r="EF77" s="395"/>
      <c r="EG77" s="471"/>
      <c r="EH77" s="63"/>
      <c r="EI77" s="44"/>
      <c r="EJ77" s="191"/>
      <c r="EK77" s="44"/>
      <c r="EL77" s="44"/>
      <c r="EM77" s="44"/>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191"/>
      <c r="FM77" s="191"/>
      <c r="FN77" s="191"/>
      <c r="FO77" s="191"/>
      <c r="FP77" s="191"/>
      <c r="FQ77" s="191"/>
      <c r="FR77" s="191"/>
      <c r="FS77" s="191"/>
      <c r="FT77" s="191"/>
      <c r="FU77" s="191"/>
      <c r="FV77" s="44"/>
      <c r="FW77" s="44"/>
      <c r="FX77" s="44"/>
      <c r="FY77" s="44"/>
      <c r="FZ77" s="44"/>
      <c r="GA77" s="44"/>
      <c r="GB77" s="44"/>
      <c r="GC77" s="44"/>
      <c r="GD77" s="598"/>
      <c r="GE77" s="44"/>
      <c r="GF77" s="395"/>
      <c r="GG77" s="356"/>
      <c r="GH77" s="362"/>
      <c r="GI77" s="362"/>
      <c r="GJ77" s="362"/>
    </row>
    <row r="78" spans="1:192" s="188" customFormat="1" x14ac:dyDescent="0.25">
      <c r="A78" s="70"/>
      <c r="B78" s="43"/>
      <c r="C78" s="63"/>
      <c r="D78" s="191"/>
      <c r="E78" s="191"/>
      <c r="F78" s="191"/>
      <c r="G78" s="191"/>
      <c r="H78" s="191"/>
      <c r="I78" s="191"/>
      <c r="J78" s="191"/>
      <c r="K78" s="191"/>
      <c r="L78" s="191"/>
      <c r="M78" s="191"/>
      <c r="N78" s="191"/>
      <c r="O78" s="191"/>
      <c r="P78" s="191"/>
      <c r="Q78" s="191"/>
      <c r="R78" s="191"/>
      <c r="S78" s="193"/>
      <c r="T78" s="193"/>
      <c r="U78" s="193"/>
      <c r="V78" s="193"/>
      <c r="W78" s="191"/>
      <c r="X78" s="191"/>
      <c r="Y78" s="191"/>
      <c r="Z78" s="191"/>
      <c r="AA78" s="44"/>
      <c r="AB78" s="44"/>
      <c r="AC78" s="191"/>
      <c r="AD78" s="44"/>
      <c r="AE78" s="191"/>
      <c r="AF78" s="44"/>
      <c r="AG78" s="44"/>
      <c r="AH78" s="191"/>
      <c r="AI78" s="44"/>
      <c r="AJ78" s="191"/>
      <c r="AK78" s="44"/>
      <c r="AL78" s="191"/>
      <c r="AM78" s="44"/>
      <c r="AN78" s="191"/>
      <c r="AO78" s="170"/>
      <c r="AP78" s="170"/>
      <c r="AQ78" s="44"/>
      <c r="AR78" s="395"/>
      <c r="AS78" s="471"/>
      <c r="AT78" s="63"/>
      <c r="AU78" s="44"/>
      <c r="AV78" s="191"/>
      <c r="AW78" s="44"/>
      <c r="AX78" s="44"/>
      <c r="AY78" s="44"/>
      <c r="AZ78" s="191"/>
      <c r="BA78" s="44"/>
      <c r="BB78" s="191"/>
      <c r="BC78" s="44"/>
      <c r="BD78" s="191"/>
      <c r="BE78" s="191"/>
      <c r="BF78" s="191"/>
      <c r="BG78" s="44"/>
      <c r="BH78" s="191"/>
      <c r="BI78" s="44"/>
      <c r="BJ78" s="44"/>
      <c r="BK78" s="44"/>
      <c r="BL78" s="191"/>
      <c r="BM78" s="191"/>
      <c r="BN78" s="44"/>
      <c r="BO78" s="44"/>
      <c r="BP78" s="191"/>
      <c r="BQ78" s="44"/>
      <c r="BR78" s="191"/>
      <c r="BS78" s="44"/>
      <c r="BT78" s="44"/>
      <c r="BU78" s="191"/>
      <c r="BV78" s="44"/>
      <c r="BW78" s="191"/>
      <c r="BX78" s="191"/>
      <c r="BY78" s="191"/>
      <c r="BZ78" s="191"/>
      <c r="CA78" s="191"/>
      <c r="CB78" s="44"/>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191"/>
      <c r="DN78" s="44"/>
      <c r="DO78" s="44"/>
      <c r="DP78" s="44"/>
      <c r="DQ78" s="44"/>
      <c r="DR78" s="44"/>
      <c r="DS78" s="44"/>
      <c r="DT78" s="44"/>
      <c r="DU78" s="44"/>
      <c r="DV78" s="44"/>
      <c r="DW78" s="44"/>
      <c r="DX78" s="44"/>
      <c r="DY78" s="44"/>
      <c r="DZ78" s="44"/>
      <c r="EA78" s="44"/>
      <c r="EB78" s="44"/>
      <c r="EC78" s="44"/>
      <c r="ED78" s="44"/>
      <c r="EE78" s="44"/>
      <c r="EF78" s="395"/>
      <c r="EG78" s="471"/>
      <c r="EH78" s="63"/>
      <c r="EI78" s="44"/>
      <c r="EJ78" s="191"/>
      <c r="EK78" s="44"/>
      <c r="EL78" s="44"/>
      <c r="EM78" s="44"/>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191"/>
      <c r="FM78" s="191"/>
      <c r="FN78" s="191"/>
      <c r="FO78" s="191"/>
      <c r="FP78" s="191"/>
      <c r="FQ78" s="191"/>
      <c r="FR78" s="191"/>
      <c r="FS78" s="191"/>
      <c r="FT78" s="191"/>
      <c r="FU78" s="191"/>
      <c r="FV78" s="44"/>
      <c r="FW78" s="44"/>
      <c r="FX78" s="44"/>
      <c r="FY78" s="44"/>
      <c r="FZ78" s="44"/>
      <c r="GA78" s="44"/>
      <c r="GB78" s="44"/>
      <c r="GC78" s="44"/>
      <c r="GD78" s="598"/>
      <c r="GE78" s="44"/>
      <c r="GF78" s="395"/>
      <c r="GG78" s="356"/>
      <c r="GH78" s="362"/>
      <c r="GI78" s="362"/>
      <c r="GJ78" s="362"/>
    </row>
    <row r="79" spans="1:192" s="188" customFormat="1" x14ac:dyDescent="0.25">
      <c r="A79" s="70"/>
      <c r="B79" s="43"/>
      <c r="C79" s="63"/>
      <c r="D79" s="191"/>
      <c r="E79" s="191"/>
      <c r="F79" s="191"/>
      <c r="G79" s="191"/>
      <c r="H79" s="191"/>
      <c r="I79" s="191"/>
      <c r="J79" s="191"/>
      <c r="K79" s="191"/>
      <c r="L79" s="191"/>
      <c r="M79" s="191"/>
      <c r="N79" s="191"/>
      <c r="O79" s="191"/>
      <c r="P79" s="191"/>
      <c r="Q79" s="191"/>
      <c r="R79" s="191"/>
      <c r="S79" s="193"/>
      <c r="T79" s="193"/>
      <c r="U79" s="193"/>
      <c r="V79" s="193"/>
      <c r="W79" s="191"/>
      <c r="X79" s="191"/>
      <c r="Y79" s="191"/>
      <c r="Z79" s="191"/>
      <c r="AA79" s="44"/>
      <c r="AB79" s="44"/>
      <c r="AC79" s="191"/>
      <c r="AD79" s="44"/>
      <c r="AE79" s="191"/>
      <c r="AF79" s="44"/>
      <c r="AG79" s="44"/>
      <c r="AH79" s="191"/>
      <c r="AI79" s="44"/>
      <c r="AJ79" s="191"/>
      <c r="AK79" s="44"/>
      <c r="AL79" s="191"/>
      <c r="AM79" s="44"/>
      <c r="AN79" s="191"/>
      <c r="AO79" s="170"/>
      <c r="AP79" s="170"/>
      <c r="AQ79" s="44"/>
      <c r="AR79" s="395"/>
      <c r="AS79" s="471"/>
      <c r="AT79" s="63"/>
      <c r="AU79" s="44"/>
      <c r="AV79" s="191"/>
      <c r="AW79" s="44"/>
      <c r="AX79" s="44"/>
      <c r="AY79" s="44"/>
      <c r="AZ79" s="191"/>
      <c r="BA79" s="44"/>
      <c r="BB79" s="191"/>
      <c r="BC79" s="44"/>
      <c r="BD79" s="191"/>
      <c r="BE79" s="191"/>
      <c r="BF79" s="191"/>
      <c r="BG79" s="44"/>
      <c r="BH79" s="191"/>
      <c r="BI79" s="44"/>
      <c r="BJ79" s="44"/>
      <c r="BK79" s="44"/>
      <c r="BL79" s="191"/>
      <c r="BM79" s="191"/>
      <c r="BN79" s="44"/>
      <c r="BO79" s="44"/>
      <c r="BP79" s="191"/>
      <c r="BQ79" s="44"/>
      <c r="BR79" s="191"/>
      <c r="BS79" s="44"/>
      <c r="BT79" s="44"/>
      <c r="BU79" s="191"/>
      <c r="BV79" s="44"/>
      <c r="BW79" s="191"/>
      <c r="BX79" s="191"/>
      <c r="BY79" s="191"/>
      <c r="BZ79" s="191"/>
      <c r="CA79" s="191"/>
      <c r="CB79" s="44"/>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191"/>
      <c r="DN79" s="44"/>
      <c r="DO79" s="44"/>
      <c r="DP79" s="44"/>
      <c r="DQ79" s="44"/>
      <c r="DR79" s="44"/>
      <c r="DS79" s="44"/>
      <c r="DT79" s="44"/>
      <c r="DU79" s="44"/>
      <c r="DV79" s="44"/>
      <c r="DW79" s="44"/>
      <c r="DX79" s="44"/>
      <c r="DY79" s="44"/>
      <c r="DZ79" s="44"/>
      <c r="EA79" s="44"/>
      <c r="EB79" s="44"/>
      <c r="EC79" s="44"/>
      <c r="ED79" s="44"/>
      <c r="EE79" s="44"/>
      <c r="EF79" s="395"/>
      <c r="EG79" s="471"/>
      <c r="EH79" s="63"/>
      <c r="EI79" s="44"/>
      <c r="EJ79" s="191"/>
      <c r="EK79" s="44"/>
      <c r="EL79" s="44"/>
      <c r="EM79" s="44"/>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191"/>
      <c r="FM79" s="191"/>
      <c r="FN79" s="191"/>
      <c r="FO79" s="191"/>
      <c r="FP79" s="191"/>
      <c r="FQ79" s="191"/>
      <c r="FR79" s="191"/>
      <c r="FS79" s="191"/>
      <c r="FT79" s="191"/>
      <c r="FU79" s="191"/>
      <c r="FV79" s="44"/>
      <c r="FW79" s="44"/>
      <c r="FX79" s="44"/>
      <c r="FY79" s="44"/>
      <c r="FZ79" s="44"/>
      <c r="GA79" s="44"/>
      <c r="GB79" s="44"/>
      <c r="GC79" s="44"/>
      <c r="GD79" s="598"/>
      <c r="GE79" s="44"/>
      <c r="GF79" s="395"/>
      <c r="GG79" s="356"/>
      <c r="GH79" s="362"/>
      <c r="GI79" s="362"/>
      <c r="GJ79" s="362"/>
    </row>
    <row r="80" spans="1:192" s="188" customFormat="1" x14ac:dyDescent="0.25">
      <c r="A80" s="70"/>
      <c r="B80" s="43"/>
      <c r="C80" s="63"/>
      <c r="D80" s="191"/>
      <c r="E80" s="191"/>
      <c r="F80" s="191"/>
      <c r="G80" s="191"/>
      <c r="H80" s="191"/>
      <c r="I80" s="191"/>
      <c r="J80" s="191"/>
      <c r="K80" s="191"/>
      <c r="L80" s="191"/>
      <c r="M80" s="191"/>
      <c r="N80" s="191"/>
      <c r="O80" s="191"/>
      <c r="P80" s="191"/>
      <c r="Q80" s="191"/>
      <c r="R80" s="191"/>
      <c r="S80" s="193"/>
      <c r="T80" s="193"/>
      <c r="U80" s="193"/>
      <c r="V80" s="193"/>
      <c r="W80" s="191"/>
      <c r="X80" s="191"/>
      <c r="Y80" s="191"/>
      <c r="Z80" s="191"/>
      <c r="AA80" s="44"/>
      <c r="AB80" s="44"/>
      <c r="AC80" s="191"/>
      <c r="AD80" s="44"/>
      <c r="AE80" s="191"/>
      <c r="AF80" s="44"/>
      <c r="AG80" s="44"/>
      <c r="AH80" s="191"/>
      <c r="AI80" s="44"/>
      <c r="AJ80" s="191"/>
      <c r="AK80" s="44"/>
      <c r="AL80" s="191"/>
      <c r="AM80" s="44"/>
      <c r="AN80" s="191"/>
      <c r="AO80" s="170"/>
      <c r="AP80" s="170"/>
      <c r="AQ80" s="44"/>
      <c r="AR80" s="395"/>
      <c r="AS80" s="471"/>
      <c r="AT80" s="63"/>
      <c r="AU80" s="44"/>
      <c r="AV80" s="191"/>
      <c r="AW80" s="44"/>
      <c r="AX80" s="44"/>
      <c r="AY80" s="44"/>
      <c r="AZ80" s="191"/>
      <c r="BA80" s="44"/>
      <c r="BB80" s="191"/>
      <c r="BC80" s="44"/>
      <c r="BD80" s="191"/>
      <c r="BE80" s="191"/>
      <c r="BF80" s="191"/>
      <c r="BG80" s="44"/>
      <c r="BH80" s="191"/>
      <c r="BI80" s="44"/>
      <c r="BJ80" s="44"/>
      <c r="BK80" s="44"/>
      <c r="BL80" s="191"/>
      <c r="BM80" s="191"/>
      <c r="BN80" s="44"/>
      <c r="BO80" s="44"/>
      <c r="BP80" s="191"/>
      <c r="BQ80" s="44"/>
      <c r="BR80" s="191"/>
      <c r="BS80" s="44"/>
      <c r="BT80" s="44"/>
      <c r="BU80" s="191"/>
      <c r="BV80" s="44"/>
      <c r="BW80" s="191"/>
      <c r="BX80" s="191"/>
      <c r="BY80" s="191"/>
      <c r="BZ80" s="191"/>
      <c r="CA80" s="191"/>
      <c r="CB80" s="44"/>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191"/>
      <c r="DN80" s="44"/>
      <c r="DO80" s="44"/>
      <c r="DP80" s="44"/>
      <c r="DQ80" s="44"/>
      <c r="DR80" s="44"/>
      <c r="DS80" s="44"/>
      <c r="DT80" s="44"/>
      <c r="DU80" s="44"/>
      <c r="DV80" s="44"/>
      <c r="DW80" s="44"/>
      <c r="DX80" s="44"/>
      <c r="DY80" s="44"/>
      <c r="DZ80" s="44"/>
      <c r="EA80" s="44"/>
      <c r="EB80" s="44"/>
      <c r="EC80" s="44"/>
      <c r="ED80" s="44"/>
      <c r="EE80" s="44"/>
      <c r="EF80" s="395"/>
      <c r="EG80" s="471"/>
      <c r="EH80" s="63"/>
      <c r="EI80" s="44"/>
      <c r="EJ80" s="191"/>
      <c r="EK80" s="44"/>
      <c r="EL80" s="44"/>
      <c r="EM80" s="44"/>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191"/>
      <c r="FM80" s="191"/>
      <c r="FN80" s="191"/>
      <c r="FO80" s="191"/>
      <c r="FP80" s="191"/>
      <c r="FQ80" s="191"/>
      <c r="FR80" s="191"/>
      <c r="FS80" s="191"/>
      <c r="FT80" s="191"/>
      <c r="FU80" s="191"/>
      <c r="FV80" s="44"/>
      <c r="FW80" s="44"/>
      <c r="FX80" s="44"/>
      <c r="FY80" s="44"/>
      <c r="FZ80" s="44"/>
      <c r="GA80" s="44"/>
      <c r="GB80" s="44"/>
      <c r="GC80" s="44"/>
      <c r="GD80" s="598"/>
      <c r="GE80" s="44"/>
      <c r="GF80" s="395"/>
      <c r="GG80" s="356"/>
      <c r="GH80" s="362"/>
      <c r="GI80" s="362"/>
      <c r="GJ80" s="362"/>
    </row>
    <row r="81" spans="1:192" s="188" customFormat="1" x14ac:dyDescent="0.25">
      <c r="A81" s="70"/>
      <c r="B81" s="43"/>
      <c r="C81" s="63"/>
      <c r="D81" s="191"/>
      <c r="E81" s="191"/>
      <c r="F81" s="191"/>
      <c r="G81" s="191"/>
      <c r="H81" s="191"/>
      <c r="I81" s="191"/>
      <c r="J81" s="191"/>
      <c r="K81" s="191"/>
      <c r="L81" s="191"/>
      <c r="M81" s="191"/>
      <c r="N81" s="191"/>
      <c r="O81" s="191"/>
      <c r="P81" s="191"/>
      <c r="Q81" s="191"/>
      <c r="R81" s="191"/>
      <c r="S81" s="193"/>
      <c r="T81" s="193"/>
      <c r="U81" s="193"/>
      <c r="V81" s="193"/>
      <c r="W81" s="191"/>
      <c r="X81" s="191"/>
      <c r="Y81" s="191"/>
      <c r="Z81" s="190"/>
      <c r="AA81" s="191"/>
      <c r="AB81" s="44"/>
      <c r="AC81" s="190"/>
      <c r="AD81" s="44"/>
      <c r="AE81" s="190"/>
      <c r="AF81" s="191"/>
      <c r="AG81" s="44"/>
      <c r="AH81" s="190"/>
      <c r="AI81" s="44"/>
      <c r="AJ81" s="190"/>
      <c r="AK81" s="44"/>
      <c r="AL81" s="190"/>
      <c r="AM81" s="44"/>
      <c r="AN81" s="190"/>
      <c r="AO81" s="170"/>
      <c r="AP81" s="170"/>
      <c r="AQ81" s="44"/>
      <c r="AR81" s="395"/>
      <c r="AS81" s="604"/>
      <c r="AT81" s="51"/>
      <c r="AU81" s="44"/>
      <c r="AV81" s="190"/>
      <c r="AW81" s="191"/>
      <c r="AX81" s="44"/>
      <c r="AY81" s="44"/>
      <c r="AZ81" s="190"/>
      <c r="BA81" s="44"/>
      <c r="BB81" s="190"/>
      <c r="BC81" s="44"/>
      <c r="BD81" s="190"/>
      <c r="BE81" s="190"/>
      <c r="BF81" s="190"/>
      <c r="BG81" s="44"/>
      <c r="BH81" s="190"/>
      <c r="BI81" s="44"/>
      <c r="BJ81" s="44"/>
      <c r="BK81" s="44"/>
      <c r="BL81" s="190"/>
      <c r="BM81" s="190"/>
      <c r="BN81" s="44"/>
      <c r="BO81" s="44"/>
      <c r="BP81" s="190"/>
      <c r="BQ81" s="44"/>
      <c r="BR81" s="190"/>
      <c r="BS81" s="191"/>
      <c r="BT81" s="44"/>
      <c r="BU81" s="190"/>
      <c r="BV81" s="44"/>
      <c r="BW81" s="190"/>
      <c r="BX81" s="190"/>
      <c r="BY81" s="190"/>
      <c r="BZ81" s="190"/>
      <c r="CA81" s="190"/>
      <c r="CB81" s="44"/>
      <c r="CC81" s="190"/>
      <c r="CD81" s="190"/>
      <c r="CE81" s="190"/>
      <c r="CF81" s="190"/>
      <c r="CG81" s="190"/>
      <c r="CH81" s="190"/>
      <c r="CI81" s="190"/>
      <c r="CJ81" s="190"/>
      <c r="CK81" s="190"/>
      <c r="CL81" s="190"/>
      <c r="CM81" s="190"/>
      <c r="CN81" s="190"/>
      <c r="CO81" s="190"/>
      <c r="CP81" s="190"/>
      <c r="CQ81" s="190"/>
      <c r="CR81" s="190"/>
      <c r="CS81" s="190"/>
      <c r="CT81" s="190"/>
      <c r="CU81" s="190"/>
      <c r="CV81" s="190"/>
      <c r="CW81" s="190"/>
      <c r="CX81" s="190"/>
      <c r="CY81" s="190"/>
      <c r="CZ81" s="190"/>
      <c r="DA81" s="190"/>
      <c r="DB81" s="190"/>
      <c r="DC81" s="190"/>
      <c r="DD81" s="190"/>
      <c r="DE81" s="190"/>
      <c r="DF81" s="190"/>
      <c r="DG81" s="190"/>
      <c r="DH81" s="190"/>
      <c r="DI81" s="190"/>
      <c r="DJ81" s="190"/>
      <c r="DK81" s="190"/>
      <c r="DL81" s="190"/>
      <c r="DM81" s="190"/>
      <c r="DN81" s="44"/>
      <c r="DO81" s="44"/>
      <c r="DP81" s="44"/>
      <c r="DQ81" s="44"/>
      <c r="DR81" s="44"/>
      <c r="DS81" s="44"/>
      <c r="DT81" s="44"/>
      <c r="DU81" s="44"/>
      <c r="DV81" s="44"/>
      <c r="DW81" s="44"/>
      <c r="DX81" s="44"/>
      <c r="DY81" s="44"/>
      <c r="DZ81" s="44"/>
      <c r="EA81" s="44"/>
      <c r="EB81" s="44"/>
      <c r="EC81" s="44"/>
      <c r="ED81" s="44"/>
      <c r="EE81" s="44"/>
      <c r="EF81" s="60"/>
      <c r="EG81" s="604"/>
      <c r="EH81" s="51"/>
      <c r="EI81" s="44"/>
      <c r="EJ81" s="190"/>
      <c r="EK81" s="191"/>
      <c r="EL81" s="44"/>
      <c r="EM81" s="44"/>
      <c r="EN81" s="190"/>
      <c r="EO81" s="190"/>
      <c r="EP81" s="190"/>
      <c r="EQ81" s="190"/>
      <c r="ER81" s="190"/>
      <c r="ES81" s="190"/>
      <c r="ET81" s="190"/>
      <c r="EU81" s="190"/>
      <c r="EV81" s="190"/>
      <c r="EW81" s="190"/>
      <c r="EX81" s="190"/>
      <c r="EY81" s="190"/>
      <c r="EZ81" s="190"/>
      <c r="FA81" s="190"/>
      <c r="FB81" s="190"/>
      <c r="FC81" s="190"/>
      <c r="FD81" s="190"/>
      <c r="FE81" s="190"/>
      <c r="FF81" s="190"/>
      <c r="FG81" s="190"/>
      <c r="FH81" s="190"/>
      <c r="FI81" s="190"/>
      <c r="FJ81" s="190"/>
      <c r="FK81" s="190"/>
      <c r="FL81" s="190"/>
      <c r="FM81" s="190"/>
      <c r="FN81" s="190"/>
      <c r="FO81" s="190"/>
      <c r="FP81" s="190"/>
      <c r="FQ81" s="190"/>
      <c r="FR81" s="190"/>
      <c r="FS81" s="190"/>
      <c r="FT81" s="190"/>
      <c r="FU81" s="190"/>
      <c r="FV81" s="44"/>
      <c r="FW81" s="44"/>
      <c r="FX81" s="44"/>
      <c r="FY81" s="44"/>
      <c r="FZ81" s="44"/>
      <c r="GA81" s="44"/>
      <c r="GB81" s="44"/>
      <c r="GC81" s="44"/>
      <c r="GD81" s="598"/>
      <c r="GE81" s="44"/>
      <c r="GF81" s="395"/>
      <c r="GG81" s="356"/>
      <c r="GH81" s="362"/>
      <c r="GI81" s="362"/>
      <c r="GJ81" s="362"/>
    </row>
    <row r="82" spans="1:192" s="188" customFormat="1" x14ac:dyDescent="0.25">
      <c r="A82" s="70"/>
      <c r="B82" s="43"/>
      <c r="C82" s="63"/>
      <c r="D82" s="191"/>
      <c r="E82" s="191"/>
      <c r="F82" s="191"/>
      <c r="G82" s="191"/>
      <c r="H82" s="191"/>
      <c r="I82" s="191"/>
      <c r="J82" s="191"/>
      <c r="K82" s="191"/>
      <c r="L82" s="191"/>
      <c r="M82" s="191"/>
      <c r="N82" s="191"/>
      <c r="O82" s="191"/>
      <c r="P82" s="191"/>
      <c r="Q82" s="191"/>
      <c r="R82" s="191"/>
      <c r="S82" s="193"/>
      <c r="T82" s="193"/>
      <c r="U82" s="193"/>
      <c r="V82" s="193"/>
      <c r="W82" s="191"/>
      <c r="X82" s="191"/>
      <c r="Y82" s="191"/>
      <c r="Z82" s="191"/>
      <c r="AA82" s="191"/>
      <c r="AB82" s="191"/>
      <c r="AC82" s="191"/>
      <c r="AD82" s="191"/>
      <c r="AE82" s="191"/>
      <c r="AF82" s="191"/>
      <c r="AG82" s="191"/>
      <c r="AH82" s="191"/>
      <c r="AI82" s="191"/>
      <c r="AJ82" s="191"/>
      <c r="AK82" s="191"/>
      <c r="AL82" s="191"/>
      <c r="AM82" s="191"/>
      <c r="AN82" s="191"/>
      <c r="AO82" s="174"/>
      <c r="AP82" s="174"/>
      <c r="AQ82" s="191"/>
      <c r="AR82" s="395"/>
      <c r="AS82" s="471"/>
      <c r="AT82" s="63"/>
      <c r="AU82" s="191"/>
      <c r="AV82" s="191"/>
      <c r="AW82" s="191"/>
      <c r="AX82" s="191"/>
      <c r="AY82" s="191"/>
      <c r="AZ82" s="191"/>
      <c r="BA82" s="191"/>
      <c r="BB82" s="191"/>
      <c r="BC82" s="191"/>
      <c r="BD82" s="191"/>
      <c r="BE82" s="191"/>
      <c r="BF82" s="191"/>
      <c r="BG82" s="191"/>
      <c r="BH82" s="191"/>
      <c r="BI82" s="191"/>
      <c r="BJ82" s="191"/>
      <c r="BK82" s="191"/>
      <c r="BL82" s="191"/>
      <c r="BM82" s="191"/>
      <c r="BN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c r="DZ82" s="191"/>
      <c r="EA82" s="191"/>
      <c r="EB82" s="191"/>
      <c r="EC82" s="191"/>
      <c r="ED82" s="191"/>
      <c r="EE82" s="191"/>
      <c r="EF82" s="395"/>
      <c r="EG82" s="471"/>
      <c r="EH82" s="63"/>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191"/>
      <c r="FM82" s="191"/>
      <c r="FN82" s="191"/>
      <c r="FO82" s="191"/>
      <c r="FP82" s="191"/>
      <c r="FQ82" s="191"/>
      <c r="FR82" s="191"/>
      <c r="FS82" s="191"/>
      <c r="FT82" s="191"/>
      <c r="FU82" s="191"/>
      <c r="FV82" s="191"/>
      <c r="FW82" s="191"/>
      <c r="FX82" s="191"/>
      <c r="FY82" s="191"/>
      <c r="FZ82" s="191"/>
      <c r="GA82" s="191"/>
      <c r="GB82" s="191"/>
      <c r="GC82" s="191"/>
      <c r="GD82" s="471"/>
      <c r="GE82" s="191"/>
      <c r="GF82" s="395"/>
      <c r="GG82" s="356"/>
      <c r="GH82" s="362"/>
      <c r="GI82" s="362"/>
      <c r="GJ82" s="362"/>
    </row>
    <row r="83" spans="1:192" s="188" customFormat="1" x14ac:dyDescent="0.25">
      <c r="A83" s="70"/>
      <c r="B83" s="43"/>
      <c r="C83" s="63"/>
      <c r="D83" s="191"/>
      <c r="E83" s="191"/>
      <c r="F83" s="191"/>
      <c r="G83" s="191"/>
      <c r="H83" s="191"/>
      <c r="I83" s="191"/>
      <c r="J83" s="191"/>
      <c r="K83" s="191"/>
      <c r="L83" s="191"/>
      <c r="M83" s="191"/>
      <c r="N83" s="191"/>
      <c r="O83" s="191"/>
      <c r="P83" s="191"/>
      <c r="Q83" s="191"/>
      <c r="R83" s="191"/>
      <c r="S83" s="193"/>
      <c r="T83" s="193"/>
      <c r="U83" s="193"/>
      <c r="V83" s="193"/>
      <c r="W83" s="191"/>
      <c r="X83" s="191"/>
      <c r="Y83" s="191"/>
      <c r="Z83" s="191"/>
      <c r="AA83" s="44"/>
      <c r="AB83" s="179"/>
      <c r="AC83" s="191"/>
      <c r="AD83" s="179"/>
      <c r="AE83" s="191"/>
      <c r="AF83" s="44"/>
      <c r="AG83" s="179"/>
      <c r="AH83" s="191"/>
      <c r="AI83" s="179"/>
      <c r="AJ83" s="191"/>
      <c r="AK83" s="179"/>
      <c r="AL83" s="191"/>
      <c r="AM83" s="179"/>
      <c r="AN83" s="191"/>
      <c r="AO83" s="587"/>
      <c r="AP83" s="587"/>
      <c r="AQ83" s="179"/>
      <c r="AR83" s="395"/>
      <c r="AS83" s="471"/>
      <c r="AT83" s="63"/>
      <c r="AU83" s="179"/>
      <c r="AV83" s="191"/>
      <c r="AW83" s="44"/>
      <c r="AX83" s="179"/>
      <c r="AY83" s="179"/>
      <c r="AZ83" s="191"/>
      <c r="BA83" s="179"/>
      <c r="BB83" s="191"/>
      <c r="BC83" s="179"/>
      <c r="BD83" s="191"/>
      <c r="BE83" s="191"/>
      <c r="BF83" s="191"/>
      <c r="BG83" s="179"/>
      <c r="BH83" s="191"/>
      <c r="BI83" s="179"/>
      <c r="BJ83" s="179"/>
      <c r="BK83" s="179"/>
      <c r="BL83" s="191"/>
      <c r="BM83" s="191"/>
      <c r="BN83" s="179"/>
      <c r="BO83" s="179"/>
      <c r="BP83" s="191"/>
      <c r="BQ83" s="179"/>
      <c r="BR83" s="191"/>
      <c r="BS83" s="44"/>
      <c r="BT83" s="179"/>
      <c r="BU83" s="191"/>
      <c r="BV83" s="179"/>
      <c r="BW83" s="191"/>
      <c r="BX83" s="191"/>
      <c r="BY83" s="191"/>
      <c r="BZ83" s="191"/>
      <c r="CA83" s="191"/>
      <c r="CB83" s="179"/>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191"/>
      <c r="DN83" s="179"/>
      <c r="DO83" s="179"/>
      <c r="DP83" s="179"/>
      <c r="DQ83" s="179"/>
      <c r="DR83" s="179"/>
      <c r="DS83" s="179"/>
      <c r="DT83" s="179"/>
      <c r="DU83" s="179"/>
      <c r="DV83" s="179"/>
      <c r="DW83" s="179"/>
      <c r="DX83" s="179"/>
      <c r="DY83" s="179"/>
      <c r="DZ83" s="179"/>
      <c r="EA83" s="179"/>
      <c r="EB83" s="179"/>
      <c r="EC83" s="179"/>
      <c r="ED83" s="179"/>
      <c r="EE83" s="179"/>
      <c r="EF83" s="395"/>
      <c r="EG83" s="471"/>
      <c r="EH83" s="63"/>
      <c r="EI83" s="179"/>
      <c r="EJ83" s="191"/>
      <c r="EK83" s="44"/>
      <c r="EL83" s="179"/>
      <c r="EM83" s="179"/>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191"/>
      <c r="FM83" s="191"/>
      <c r="FN83" s="191"/>
      <c r="FO83" s="191"/>
      <c r="FP83" s="191"/>
      <c r="FQ83" s="191"/>
      <c r="FR83" s="191"/>
      <c r="FS83" s="191"/>
      <c r="FT83" s="191"/>
      <c r="FU83" s="191"/>
      <c r="FV83" s="179"/>
      <c r="FW83" s="179"/>
      <c r="FX83" s="179"/>
      <c r="FY83" s="179"/>
      <c r="FZ83" s="179"/>
      <c r="GA83" s="179"/>
      <c r="GB83" s="179"/>
      <c r="GC83" s="179"/>
      <c r="GD83" s="675"/>
      <c r="GE83" s="179"/>
      <c r="GF83" s="395"/>
      <c r="GG83" s="356"/>
      <c r="GH83" s="362"/>
      <c r="GI83" s="362"/>
      <c r="GJ83" s="362"/>
    </row>
    <row r="84" spans="1:192" s="188" customFormat="1" x14ac:dyDescent="0.25">
      <c r="A84" s="70"/>
      <c r="B84" s="43"/>
      <c r="C84" s="63"/>
      <c r="D84" s="191"/>
      <c r="E84" s="191"/>
      <c r="F84" s="191"/>
      <c r="G84" s="191"/>
      <c r="H84" s="191"/>
      <c r="I84" s="191"/>
      <c r="J84" s="191"/>
      <c r="K84" s="191"/>
      <c r="L84" s="191"/>
      <c r="M84" s="191"/>
      <c r="N84" s="191"/>
      <c r="O84" s="191"/>
      <c r="P84" s="191"/>
      <c r="Q84" s="191"/>
      <c r="R84" s="191"/>
      <c r="S84" s="193"/>
      <c r="T84" s="193"/>
      <c r="U84" s="193"/>
      <c r="V84" s="193"/>
      <c r="W84" s="191"/>
      <c r="X84" s="191"/>
      <c r="Y84" s="191"/>
      <c r="Z84" s="191"/>
      <c r="AA84" s="44"/>
      <c r="AB84" s="179"/>
      <c r="AC84" s="191"/>
      <c r="AD84" s="179"/>
      <c r="AE84" s="191"/>
      <c r="AF84" s="44"/>
      <c r="AG84" s="179"/>
      <c r="AH84" s="191"/>
      <c r="AI84" s="179"/>
      <c r="AJ84" s="191"/>
      <c r="AK84" s="179"/>
      <c r="AL84" s="191"/>
      <c r="AM84" s="179"/>
      <c r="AN84" s="191"/>
      <c r="AO84" s="587"/>
      <c r="AP84" s="587"/>
      <c r="AQ84" s="179"/>
      <c r="AR84" s="395"/>
      <c r="AS84" s="471"/>
      <c r="AT84" s="63"/>
      <c r="AU84" s="179"/>
      <c r="AV84" s="191"/>
      <c r="AW84" s="44"/>
      <c r="AX84" s="179"/>
      <c r="AY84" s="179"/>
      <c r="AZ84" s="191"/>
      <c r="BA84" s="179"/>
      <c r="BB84" s="191"/>
      <c r="BC84" s="179"/>
      <c r="BD84" s="191"/>
      <c r="BE84" s="191"/>
      <c r="BF84" s="191"/>
      <c r="BG84" s="179"/>
      <c r="BH84" s="191"/>
      <c r="BI84" s="179"/>
      <c r="BJ84" s="179"/>
      <c r="BK84" s="179"/>
      <c r="BL84" s="191"/>
      <c r="BM84" s="191"/>
      <c r="BN84" s="179"/>
      <c r="BO84" s="179"/>
      <c r="BP84" s="191"/>
      <c r="BQ84" s="179"/>
      <c r="BR84" s="191"/>
      <c r="BS84" s="44"/>
      <c r="BT84" s="179"/>
      <c r="BU84" s="191"/>
      <c r="BV84" s="179"/>
      <c r="BW84" s="191"/>
      <c r="BX84" s="191"/>
      <c r="BY84" s="191"/>
      <c r="BZ84" s="191"/>
      <c r="CA84" s="191"/>
      <c r="CB84" s="179"/>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191"/>
      <c r="DN84" s="179"/>
      <c r="DO84" s="179"/>
      <c r="DP84" s="179"/>
      <c r="DQ84" s="179"/>
      <c r="DR84" s="179"/>
      <c r="DS84" s="179"/>
      <c r="DT84" s="179"/>
      <c r="DU84" s="179"/>
      <c r="DV84" s="179"/>
      <c r="DW84" s="179"/>
      <c r="DX84" s="179"/>
      <c r="DY84" s="179"/>
      <c r="DZ84" s="179"/>
      <c r="EA84" s="179"/>
      <c r="EB84" s="179"/>
      <c r="EC84" s="179"/>
      <c r="ED84" s="179"/>
      <c r="EE84" s="179"/>
      <c r="EF84" s="395"/>
      <c r="EG84" s="471"/>
      <c r="EH84" s="63"/>
      <c r="EI84" s="179"/>
      <c r="EJ84" s="191"/>
      <c r="EK84" s="44"/>
      <c r="EL84" s="179"/>
      <c r="EM84" s="179"/>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191"/>
      <c r="FM84" s="191"/>
      <c r="FN84" s="191"/>
      <c r="FO84" s="191"/>
      <c r="FP84" s="191"/>
      <c r="FQ84" s="191"/>
      <c r="FR84" s="191"/>
      <c r="FS84" s="191"/>
      <c r="FT84" s="191"/>
      <c r="FU84" s="191"/>
      <c r="FV84" s="179"/>
      <c r="FW84" s="179"/>
      <c r="FX84" s="179"/>
      <c r="FY84" s="179"/>
      <c r="FZ84" s="179"/>
      <c r="GA84" s="179"/>
      <c r="GB84" s="179"/>
      <c r="GC84" s="179"/>
      <c r="GD84" s="675"/>
      <c r="GE84" s="179"/>
      <c r="GF84" s="395"/>
      <c r="GG84" s="356"/>
      <c r="GH84" s="362"/>
      <c r="GI84" s="362"/>
      <c r="GJ84" s="362"/>
    </row>
    <row r="85" spans="1:192" s="188" customFormat="1" x14ac:dyDescent="0.25">
      <c r="A85" s="70"/>
      <c r="B85" s="43"/>
      <c r="C85" s="63"/>
      <c r="D85" s="191"/>
      <c r="E85" s="191"/>
      <c r="F85" s="191"/>
      <c r="G85" s="191"/>
      <c r="H85" s="191"/>
      <c r="I85" s="191"/>
      <c r="J85" s="191"/>
      <c r="K85" s="191"/>
      <c r="L85" s="191"/>
      <c r="M85" s="191"/>
      <c r="N85" s="191"/>
      <c r="O85" s="191"/>
      <c r="P85" s="191"/>
      <c r="Q85" s="191"/>
      <c r="R85" s="191"/>
      <c r="S85" s="193"/>
      <c r="T85" s="193"/>
      <c r="U85" s="193"/>
      <c r="V85" s="193"/>
      <c r="W85" s="191"/>
      <c r="X85" s="191"/>
      <c r="Y85" s="191"/>
      <c r="Z85" s="191"/>
      <c r="AA85" s="44"/>
      <c r="AB85" s="179"/>
      <c r="AC85" s="191"/>
      <c r="AD85" s="179"/>
      <c r="AE85" s="191"/>
      <c r="AF85" s="44"/>
      <c r="AG85" s="179"/>
      <c r="AH85" s="191"/>
      <c r="AI85" s="179"/>
      <c r="AJ85" s="191"/>
      <c r="AK85" s="179"/>
      <c r="AL85" s="191"/>
      <c r="AM85" s="179"/>
      <c r="AN85" s="191"/>
      <c r="AO85" s="587"/>
      <c r="AP85" s="587"/>
      <c r="AQ85" s="179"/>
      <c r="AR85" s="395"/>
      <c r="AS85" s="471"/>
      <c r="AT85" s="63"/>
      <c r="AU85" s="179"/>
      <c r="AV85" s="191"/>
      <c r="AW85" s="44"/>
      <c r="AX85" s="179"/>
      <c r="AY85" s="179"/>
      <c r="AZ85" s="191"/>
      <c r="BA85" s="179"/>
      <c r="BB85" s="191"/>
      <c r="BC85" s="179"/>
      <c r="BD85" s="191"/>
      <c r="BE85" s="191"/>
      <c r="BF85" s="191"/>
      <c r="BG85" s="179"/>
      <c r="BH85" s="191"/>
      <c r="BI85" s="179"/>
      <c r="BJ85" s="179"/>
      <c r="BK85" s="179"/>
      <c r="BL85" s="191"/>
      <c r="BM85" s="191"/>
      <c r="BN85" s="179"/>
      <c r="BO85" s="179"/>
      <c r="BP85" s="191"/>
      <c r="BQ85" s="179"/>
      <c r="BR85" s="191"/>
      <c r="BS85" s="44"/>
      <c r="BT85" s="179"/>
      <c r="BU85" s="191"/>
      <c r="BV85" s="179"/>
      <c r="BW85" s="191"/>
      <c r="BX85" s="191"/>
      <c r="BY85" s="191"/>
      <c r="BZ85" s="191"/>
      <c r="CA85" s="191"/>
      <c r="CB85" s="179"/>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191"/>
      <c r="DN85" s="179"/>
      <c r="DO85" s="179"/>
      <c r="DP85" s="179"/>
      <c r="DQ85" s="179"/>
      <c r="DR85" s="179"/>
      <c r="DS85" s="179"/>
      <c r="DT85" s="179"/>
      <c r="DU85" s="179"/>
      <c r="DV85" s="179"/>
      <c r="DW85" s="179"/>
      <c r="DX85" s="179"/>
      <c r="DY85" s="179"/>
      <c r="DZ85" s="179"/>
      <c r="EA85" s="179"/>
      <c r="EB85" s="179"/>
      <c r="EC85" s="179"/>
      <c r="ED85" s="179"/>
      <c r="EE85" s="179"/>
      <c r="EF85" s="395"/>
      <c r="EG85" s="471"/>
      <c r="EH85" s="63"/>
      <c r="EI85" s="179"/>
      <c r="EJ85" s="191"/>
      <c r="EK85" s="44"/>
      <c r="EL85" s="179"/>
      <c r="EM85" s="179"/>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191"/>
      <c r="FM85" s="191"/>
      <c r="FN85" s="191"/>
      <c r="FO85" s="191"/>
      <c r="FP85" s="191"/>
      <c r="FQ85" s="191"/>
      <c r="FR85" s="191"/>
      <c r="FS85" s="191"/>
      <c r="FT85" s="191"/>
      <c r="FU85" s="191"/>
      <c r="FV85" s="179"/>
      <c r="FW85" s="179"/>
      <c r="FX85" s="179"/>
      <c r="FY85" s="179"/>
      <c r="FZ85" s="179"/>
      <c r="GA85" s="179"/>
      <c r="GB85" s="179"/>
      <c r="GC85" s="179"/>
      <c r="GD85" s="675"/>
      <c r="GE85" s="179"/>
      <c r="GF85" s="395"/>
      <c r="GG85" s="356"/>
      <c r="GH85" s="362"/>
      <c r="GI85" s="362"/>
      <c r="GJ85" s="362"/>
    </row>
    <row r="86" spans="1:192" s="188" customFormat="1" x14ac:dyDescent="0.25">
      <c r="A86" s="70"/>
      <c r="B86" s="43"/>
      <c r="C86" s="63"/>
      <c r="D86" s="191"/>
      <c r="E86" s="191"/>
      <c r="F86" s="191"/>
      <c r="G86" s="191"/>
      <c r="H86" s="191"/>
      <c r="I86" s="191"/>
      <c r="J86" s="191"/>
      <c r="K86" s="191"/>
      <c r="L86" s="191"/>
      <c r="M86" s="191"/>
      <c r="N86" s="191"/>
      <c r="O86" s="191"/>
      <c r="P86" s="191"/>
      <c r="Q86" s="191"/>
      <c r="R86" s="191"/>
      <c r="S86" s="193"/>
      <c r="T86" s="193"/>
      <c r="U86" s="193"/>
      <c r="V86" s="193"/>
      <c r="W86" s="191"/>
      <c r="X86" s="191"/>
      <c r="Y86" s="191"/>
      <c r="Z86" s="191"/>
      <c r="AA86" s="44"/>
      <c r="AB86" s="44"/>
      <c r="AC86" s="191"/>
      <c r="AD86" s="44"/>
      <c r="AE86" s="191"/>
      <c r="AF86" s="44"/>
      <c r="AG86" s="44"/>
      <c r="AH86" s="191"/>
      <c r="AI86" s="44"/>
      <c r="AJ86" s="191"/>
      <c r="AK86" s="44"/>
      <c r="AL86" s="191"/>
      <c r="AM86" s="44"/>
      <c r="AN86" s="191"/>
      <c r="AO86" s="170"/>
      <c r="AP86" s="170"/>
      <c r="AQ86" s="44"/>
      <c r="AR86" s="395"/>
      <c r="AS86" s="471"/>
      <c r="AT86" s="63"/>
      <c r="AU86" s="44"/>
      <c r="AV86" s="191"/>
      <c r="AW86" s="44"/>
      <c r="AX86" s="44"/>
      <c r="AY86" s="44"/>
      <c r="AZ86" s="191"/>
      <c r="BA86" s="44"/>
      <c r="BB86" s="191"/>
      <c r="BC86" s="44"/>
      <c r="BD86" s="191"/>
      <c r="BE86" s="191"/>
      <c r="BF86" s="191"/>
      <c r="BG86" s="44"/>
      <c r="BH86" s="191"/>
      <c r="BI86" s="44"/>
      <c r="BJ86" s="44"/>
      <c r="BK86" s="44"/>
      <c r="BL86" s="191"/>
      <c r="BM86" s="191"/>
      <c r="BN86" s="44"/>
      <c r="BO86" s="44"/>
      <c r="BP86" s="191"/>
      <c r="BQ86" s="44"/>
      <c r="BR86" s="191"/>
      <c r="BS86" s="44"/>
      <c r="BT86" s="44"/>
      <c r="BU86" s="191"/>
      <c r="BV86" s="44"/>
      <c r="BW86" s="191"/>
      <c r="BX86" s="191"/>
      <c r="BY86" s="191"/>
      <c r="BZ86" s="191"/>
      <c r="CA86" s="191"/>
      <c r="CB86" s="44"/>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191"/>
      <c r="DN86" s="44"/>
      <c r="DO86" s="44"/>
      <c r="DP86" s="44"/>
      <c r="DQ86" s="44"/>
      <c r="DR86" s="44"/>
      <c r="DS86" s="44"/>
      <c r="DT86" s="44"/>
      <c r="DU86" s="44"/>
      <c r="DV86" s="44"/>
      <c r="DW86" s="44"/>
      <c r="DX86" s="44"/>
      <c r="DY86" s="44"/>
      <c r="DZ86" s="44"/>
      <c r="EA86" s="44"/>
      <c r="EB86" s="44"/>
      <c r="EC86" s="44"/>
      <c r="ED86" s="44"/>
      <c r="EE86" s="44"/>
      <c r="EF86" s="395"/>
      <c r="EG86" s="471"/>
      <c r="EH86" s="63"/>
      <c r="EI86" s="44"/>
      <c r="EJ86" s="191"/>
      <c r="EK86" s="44"/>
      <c r="EL86" s="44"/>
      <c r="EM86" s="44"/>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191"/>
      <c r="FM86" s="191"/>
      <c r="FN86" s="191"/>
      <c r="FO86" s="191"/>
      <c r="FP86" s="191"/>
      <c r="FQ86" s="191"/>
      <c r="FR86" s="191"/>
      <c r="FS86" s="191"/>
      <c r="FT86" s="191"/>
      <c r="FU86" s="191"/>
      <c r="FV86" s="44"/>
      <c r="FW86" s="44"/>
      <c r="FX86" s="44"/>
      <c r="FY86" s="44"/>
      <c r="FZ86" s="44"/>
      <c r="GA86" s="44"/>
      <c r="GB86" s="44"/>
      <c r="GC86" s="44"/>
      <c r="GD86" s="598"/>
      <c r="GE86" s="44"/>
      <c r="GF86" s="395"/>
      <c r="GG86" s="356"/>
      <c r="GH86" s="362"/>
      <c r="GI86" s="362"/>
      <c r="GJ86" s="362"/>
    </row>
    <row r="87" spans="1:192" s="188" customFormat="1" x14ac:dyDescent="0.25">
      <c r="A87" s="70"/>
      <c r="B87" s="43"/>
      <c r="C87" s="63"/>
      <c r="D87" s="191"/>
      <c r="E87" s="191"/>
      <c r="F87" s="191"/>
      <c r="G87" s="191"/>
      <c r="H87" s="191"/>
      <c r="I87" s="191"/>
      <c r="J87" s="191"/>
      <c r="K87" s="191"/>
      <c r="L87" s="191"/>
      <c r="M87" s="191"/>
      <c r="N87" s="191"/>
      <c r="O87" s="191"/>
      <c r="P87" s="191"/>
      <c r="Q87" s="191"/>
      <c r="R87" s="191"/>
      <c r="S87" s="193"/>
      <c r="T87" s="193"/>
      <c r="U87" s="193"/>
      <c r="V87" s="193"/>
      <c r="W87" s="191"/>
      <c r="X87" s="191"/>
      <c r="Y87" s="191"/>
      <c r="Z87" s="191"/>
      <c r="AA87" s="44"/>
      <c r="AB87" s="44"/>
      <c r="AC87" s="191"/>
      <c r="AD87" s="44"/>
      <c r="AE87" s="191"/>
      <c r="AF87" s="44"/>
      <c r="AG87" s="44"/>
      <c r="AH87" s="191"/>
      <c r="AI87" s="44"/>
      <c r="AJ87" s="191"/>
      <c r="AK87" s="44"/>
      <c r="AL87" s="191"/>
      <c r="AM87" s="44"/>
      <c r="AN87" s="191"/>
      <c r="AO87" s="170"/>
      <c r="AP87" s="170"/>
      <c r="AQ87" s="44"/>
      <c r="AR87" s="395"/>
      <c r="AS87" s="471"/>
      <c r="AT87" s="63"/>
      <c r="AU87" s="44"/>
      <c r="AV87" s="191"/>
      <c r="AW87" s="44"/>
      <c r="AX87" s="44"/>
      <c r="AY87" s="44"/>
      <c r="AZ87" s="191"/>
      <c r="BA87" s="44"/>
      <c r="BB87" s="191"/>
      <c r="BC87" s="44"/>
      <c r="BD87" s="191"/>
      <c r="BE87" s="191"/>
      <c r="BF87" s="191"/>
      <c r="BG87" s="44"/>
      <c r="BH87" s="191"/>
      <c r="BI87" s="44"/>
      <c r="BJ87" s="44"/>
      <c r="BK87" s="44"/>
      <c r="BL87" s="191"/>
      <c r="BM87" s="191"/>
      <c r="BN87" s="44"/>
      <c r="BO87" s="44"/>
      <c r="BP87" s="191"/>
      <c r="BQ87" s="44"/>
      <c r="BR87" s="191"/>
      <c r="BS87" s="44"/>
      <c r="BT87" s="44"/>
      <c r="BU87" s="191"/>
      <c r="BV87" s="44"/>
      <c r="BW87" s="191"/>
      <c r="BX87" s="191"/>
      <c r="BY87" s="191"/>
      <c r="BZ87" s="191"/>
      <c r="CA87" s="191"/>
      <c r="CB87" s="44"/>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191"/>
      <c r="DN87" s="44"/>
      <c r="DO87" s="44"/>
      <c r="DP87" s="44"/>
      <c r="DQ87" s="44"/>
      <c r="DR87" s="44"/>
      <c r="DS87" s="44"/>
      <c r="DT87" s="44"/>
      <c r="DU87" s="44"/>
      <c r="DV87" s="44"/>
      <c r="DW87" s="44"/>
      <c r="DX87" s="44"/>
      <c r="DY87" s="44"/>
      <c r="DZ87" s="44"/>
      <c r="EA87" s="44"/>
      <c r="EB87" s="44"/>
      <c r="EC87" s="44"/>
      <c r="ED87" s="44"/>
      <c r="EE87" s="44"/>
      <c r="EF87" s="395"/>
      <c r="EG87" s="471"/>
      <c r="EH87" s="63"/>
      <c r="EI87" s="44"/>
      <c r="EJ87" s="191"/>
      <c r="EK87" s="44"/>
      <c r="EL87" s="44"/>
      <c r="EM87" s="44"/>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191"/>
      <c r="FM87" s="191"/>
      <c r="FN87" s="191"/>
      <c r="FO87" s="191"/>
      <c r="FP87" s="191"/>
      <c r="FQ87" s="191"/>
      <c r="FR87" s="191"/>
      <c r="FS87" s="191"/>
      <c r="FT87" s="191"/>
      <c r="FU87" s="191"/>
      <c r="FV87" s="44"/>
      <c r="FW87" s="44"/>
      <c r="FX87" s="44"/>
      <c r="FY87" s="44"/>
      <c r="FZ87" s="44"/>
      <c r="GA87" s="44"/>
      <c r="GB87" s="44"/>
      <c r="GC87" s="44"/>
      <c r="GD87" s="598"/>
      <c r="GE87" s="44"/>
      <c r="GF87" s="395"/>
      <c r="GG87" s="356"/>
      <c r="GH87" s="362"/>
      <c r="GI87" s="362"/>
      <c r="GJ87" s="362"/>
    </row>
    <row r="88" spans="1:192" s="188" customFormat="1" x14ac:dyDescent="0.25">
      <c r="B88" s="43"/>
      <c r="C88" s="63"/>
      <c r="D88" s="191"/>
      <c r="E88" s="191"/>
      <c r="F88" s="191"/>
      <c r="G88" s="191"/>
      <c r="H88" s="191"/>
      <c r="I88" s="191"/>
      <c r="J88" s="191"/>
      <c r="K88" s="191"/>
      <c r="L88" s="191"/>
      <c r="M88" s="191"/>
      <c r="N88" s="191"/>
      <c r="O88" s="191"/>
      <c r="P88" s="191"/>
      <c r="Q88" s="191"/>
      <c r="R88" s="191"/>
      <c r="S88" s="193"/>
      <c r="T88" s="193"/>
      <c r="U88" s="193"/>
      <c r="V88" s="193"/>
      <c r="W88" s="191"/>
      <c r="X88" s="191"/>
      <c r="Y88" s="191"/>
      <c r="Z88" s="191"/>
      <c r="AA88" s="44"/>
      <c r="AB88" s="44"/>
      <c r="AC88" s="191"/>
      <c r="AD88" s="44"/>
      <c r="AE88" s="191"/>
      <c r="AF88" s="44"/>
      <c r="AG88" s="44"/>
      <c r="AH88" s="191"/>
      <c r="AI88" s="44"/>
      <c r="AJ88" s="191"/>
      <c r="AK88" s="44"/>
      <c r="AL88" s="191"/>
      <c r="AM88" s="44"/>
      <c r="AN88" s="191"/>
      <c r="AO88" s="170"/>
      <c r="AP88" s="170"/>
      <c r="AQ88" s="44"/>
      <c r="AR88" s="395"/>
      <c r="AS88" s="471"/>
      <c r="AT88" s="63"/>
      <c r="AU88" s="44"/>
      <c r="AV88" s="191"/>
      <c r="AW88" s="44"/>
      <c r="AX88" s="44"/>
      <c r="AY88" s="44"/>
      <c r="AZ88" s="191"/>
      <c r="BA88" s="44"/>
      <c r="BB88" s="191"/>
      <c r="BC88" s="44"/>
      <c r="BD88" s="191"/>
      <c r="BE88" s="191"/>
      <c r="BF88" s="191"/>
      <c r="BG88" s="44"/>
      <c r="BH88" s="191"/>
      <c r="BI88" s="44"/>
      <c r="BJ88" s="44"/>
      <c r="BK88" s="44"/>
      <c r="BL88" s="191"/>
      <c r="BM88" s="191"/>
      <c r="BN88" s="44"/>
      <c r="BO88" s="44"/>
      <c r="BP88" s="191"/>
      <c r="BQ88" s="44"/>
      <c r="BR88" s="191"/>
      <c r="BS88" s="44"/>
      <c r="BT88" s="44"/>
      <c r="BU88" s="191"/>
      <c r="BV88" s="44"/>
      <c r="BW88" s="191"/>
      <c r="BX88" s="191"/>
      <c r="BY88" s="191"/>
      <c r="BZ88" s="191"/>
      <c r="CA88" s="191"/>
      <c r="CB88" s="44"/>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191"/>
      <c r="DN88" s="44"/>
      <c r="DO88" s="44"/>
      <c r="DP88" s="44"/>
      <c r="DQ88" s="44"/>
      <c r="DR88" s="44"/>
      <c r="DS88" s="44"/>
      <c r="DT88" s="44"/>
      <c r="DU88" s="44"/>
      <c r="DV88" s="44"/>
      <c r="DW88" s="44"/>
      <c r="DX88" s="44"/>
      <c r="DY88" s="44"/>
      <c r="DZ88" s="44"/>
      <c r="EA88" s="44"/>
      <c r="EB88" s="44"/>
      <c r="EC88" s="44"/>
      <c r="ED88" s="44"/>
      <c r="EE88" s="44"/>
      <c r="EF88" s="395"/>
      <c r="EG88" s="471"/>
      <c r="EH88" s="63"/>
      <c r="EI88" s="44"/>
      <c r="EJ88" s="191"/>
      <c r="EK88" s="44"/>
      <c r="EL88" s="44"/>
      <c r="EM88" s="44"/>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191"/>
      <c r="FM88" s="191"/>
      <c r="FN88" s="191"/>
      <c r="FO88" s="191"/>
      <c r="FP88" s="191"/>
      <c r="FQ88" s="191"/>
      <c r="FR88" s="191"/>
      <c r="FS88" s="191"/>
      <c r="FT88" s="191"/>
      <c r="FU88" s="191"/>
      <c r="FV88" s="44"/>
      <c r="FW88" s="44"/>
      <c r="FX88" s="44"/>
      <c r="FY88" s="44"/>
      <c r="FZ88" s="44"/>
      <c r="GA88" s="44"/>
      <c r="GB88" s="44"/>
      <c r="GC88" s="44"/>
      <c r="GD88" s="598"/>
      <c r="GE88" s="44"/>
      <c r="GF88" s="395"/>
      <c r="GG88" s="356"/>
      <c r="GH88" s="362"/>
      <c r="GI88" s="362"/>
      <c r="GJ88" s="362"/>
    </row>
    <row r="89" spans="1:192" s="188" customFormat="1" x14ac:dyDescent="0.25">
      <c r="B89" s="43"/>
      <c r="C89" s="63"/>
      <c r="D89" s="191"/>
      <c r="E89" s="191"/>
      <c r="F89" s="191"/>
      <c r="G89" s="191"/>
      <c r="H89" s="191"/>
      <c r="I89" s="191"/>
      <c r="J89" s="191"/>
      <c r="K89" s="191"/>
      <c r="L89" s="191"/>
      <c r="M89" s="191"/>
      <c r="N89" s="191"/>
      <c r="O89" s="191"/>
      <c r="P89" s="191"/>
      <c r="Q89" s="191"/>
      <c r="R89" s="191"/>
      <c r="S89" s="193"/>
      <c r="T89" s="193"/>
      <c r="U89" s="193"/>
      <c r="V89" s="193"/>
      <c r="W89" s="191"/>
      <c r="X89" s="191"/>
      <c r="Y89" s="191"/>
      <c r="Z89" s="191"/>
      <c r="AA89" s="44"/>
      <c r="AB89" s="44"/>
      <c r="AC89" s="191"/>
      <c r="AD89" s="44"/>
      <c r="AE89" s="191"/>
      <c r="AF89" s="44"/>
      <c r="AG89" s="44"/>
      <c r="AH89" s="191"/>
      <c r="AI89" s="44"/>
      <c r="AJ89" s="191"/>
      <c r="AK89" s="44"/>
      <c r="AL89" s="191"/>
      <c r="AM89" s="44"/>
      <c r="AN89" s="191"/>
      <c r="AO89" s="170"/>
      <c r="AP89" s="170"/>
      <c r="AQ89" s="44"/>
      <c r="AR89" s="395"/>
      <c r="AS89" s="471"/>
      <c r="AT89" s="63"/>
      <c r="AU89" s="44"/>
      <c r="AV89" s="191"/>
      <c r="AW89" s="44"/>
      <c r="AX89" s="44"/>
      <c r="AY89" s="44"/>
      <c r="AZ89" s="191"/>
      <c r="BA89" s="44"/>
      <c r="BB89" s="191"/>
      <c r="BC89" s="44"/>
      <c r="BD89" s="191"/>
      <c r="BE89" s="191"/>
      <c r="BF89" s="191"/>
      <c r="BG89" s="44"/>
      <c r="BH89" s="191"/>
      <c r="BI89" s="44"/>
      <c r="BJ89" s="44"/>
      <c r="BK89" s="44"/>
      <c r="BL89" s="191"/>
      <c r="BM89" s="191"/>
      <c r="BN89" s="44"/>
      <c r="BO89" s="44"/>
      <c r="BP89" s="191"/>
      <c r="BQ89" s="44"/>
      <c r="BR89" s="191"/>
      <c r="BS89" s="44"/>
      <c r="BT89" s="44"/>
      <c r="BU89" s="191"/>
      <c r="BV89" s="44"/>
      <c r="BW89" s="191"/>
      <c r="BX89" s="191"/>
      <c r="BY89" s="191"/>
      <c r="BZ89" s="191"/>
      <c r="CA89" s="191"/>
      <c r="CB89" s="44"/>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191"/>
      <c r="DN89" s="44"/>
      <c r="DO89" s="44"/>
      <c r="DP89" s="44"/>
      <c r="DQ89" s="44"/>
      <c r="DR89" s="44"/>
      <c r="DS89" s="44"/>
      <c r="DT89" s="44"/>
      <c r="DU89" s="44"/>
      <c r="DV89" s="44"/>
      <c r="DW89" s="44"/>
      <c r="DX89" s="44"/>
      <c r="DY89" s="44"/>
      <c r="DZ89" s="44"/>
      <c r="EA89" s="44"/>
      <c r="EB89" s="44"/>
      <c r="EC89" s="44"/>
      <c r="ED89" s="44"/>
      <c r="EE89" s="44"/>
      <c r="EF89" s="395"/>
      <c r="EG89" s="471"/>
      <c r="EH89" s="63"/>
      <c r="EI89" s="44"/>
      <c r="EJ89" s="191"/>
      <c r="EK89" s="44"/>
      <c r="EL89" s="44"/>
      <c r="EM89" s="44"/>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191"/>
      <c r="FM89" s="191"/>
      <c r="FN89" s="191"/>
      <c r="FO89" s="191"/>
      <c r="FP89" s="191"/>
      <c r="FQ89" s="191"/>
      <c r="FR89" s="191"/>
      <c r="FS89" s="191"/>
      <c r="FT89" s="191"/>
      <c r="FU89" s="191"/>
      <c r="FV89" s="44"/>
      <c r="FW89" s="44"/>
      <c r="FX89" s="44"/>
      <c r="FY89" s="44"/>
      <c r="FZ89" s="44"/>
      <c r="GA89" s="44"/>
      <c r="GB89" s="44"/>
      <c r="GC89" s="44"/>
      <c r="GD89" s="598"/>
      <c r="GE89" s="44"/>
      <c r="GF89" s="395"/>
      <c r="GG89" s="356"/>
      <c r="GH89" s="362"/>
      <c r="GI89" s="362"/>
      <c r="GJ89" s="362"/>
    </row>
    <row r="90" spans="1:192" s="188" customFormat="1" x14ac:dyDescent="0.25">
      <c r="B90" s="43"/>
      <c r="C90" s="63"/>
      <c r="D90" s="191"/>
      <c r="E90" s="191"/>
      <c r="F90" s="191"/>
      <c r="G90" s="191"/>
      <c r="H90" s="191"/>
      <c r="I90" s="191"/>
      <c r="J90" s="191"/>
      <c r="K90" s="191"/>
      <c r="L90" s="191"/>
      <c r="M90" s="191"/>
      <c r="N90" s="191"/>
      <c r="O90" s="191"/>
      <c r="P90" s="191"/>
      <c r="Q90" s="191"/>
      <c r="R90" s="191"/>
      <c r="S90" s="193"/>
      <c r="T90" s="193"/>
      <c r="U90" s="193"/>
      <c r="V90" s="193"/>
      <c r="W90" s="191"/>
      <c r="X90" s="191"/>
      <c r="Y90" s="191"/>
      <c r="Z90" s="191"/>
      <c r="AA90" s="44"/>
      <c r="AB90" s="44"/>
      <c r="AC90" s="191"/>
      <c r="AD90" s="44"/>
      <c r="AE90" s="191"/>
      <c r="AF90" s="44"/>
      <c r="AG90" s="44"/>
      <c r="AH90" s="191"/>
      <c r="AI90" s="44"/>
      <c r="AJ90" s="191"/>
      <c r="AK90" s="44"/>
      <c r="AL90" s="191"/>
      <c r="AM90" s="44"/>
      <c r="AN90" s="191"/>
      <c r="AO90" s="170"/>
      <c r="AP90" s="170"/>
      <c r="AQ90" s="44"/>
      <c r="AR90" s="395"/>
      <c r="AS90" s="471"/>
      <c r="AT90" s="63"/>
      <c r="AU90" s="44"/>
      <c r="AV90" s="191"/>
      <c r="AW90" s="44"/>
      <c r="AX90" s="44"/>
      <c r="AY90" s="44"/>
      <c r="AZ90" s="191"/>
      <c r="BA90" s="44"/>
      <c r="BB90" s="191"/>
      <c r="BC90" s="44"/>
      <c r="BD90" s="191"/>
      <c r="BE90" s="191"/>
      <c r="BF90" s="191"/>
      <c r="BG90" s="44"/>
      <c r="BH90" s="191"/>
      <c r="BI90" s="44"/>
      <c r="BJ90" s="44"/>
      <c r="BK90" s="44"/>
      <c r="BL90" s="191"/>
      <c r="BM90" s="191"/>
      <c r="BN90" s="44"/>
      <c r="BO90" s="44"/>
      <c r="BP90" s="191"/>
      <c r="BQ90" s="44"/>
      <c r="BR90" s="191"/>
      <c r="BS90" s="44"/>
      <c r="BT90" s="44"/>
      <c r="BU90" s="191"/>
      <c r="BV90" s="44"/>
      <c r="BW90" s="191"/>
      <c r="BX90" s="191"/>
      <c r="BY90" s="191"/>
      <c r="BZ90" s="191"/>
      <c r="CA90" s="191"/>
      <c r="CB90" s="44"/>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191"/>
      <c r="DN90" s="44"/>
      <c r="DO90" s="44"/>
      <c r="DP90" s="44"/>
      <c r="DQ90" s="44"/>
      <c r="DR90" s="44"/>
      <c r="DS90" s="44"/>
      <c r="DT90" s="44"/>
      <c r="DU90" s="44"/>
      <c r="DV90" s="44"/>
      <c r="DW90" s="44"/>
      <c r="DX90" s="44"/>
      <c r="DY90" s="44"/>
      <c r="DZ90" s="44"/>
      <c r="EA90" s="44"/>
      <c r="EB90" s="44"/>
      <c r="EC90" s="44"/>
      <c r="ED90" s="44"/>
      <c r="EE90" s="44"/>
      <c r="EF90" s="395"/>
      <c r="EG90" s="471"/>
      <c r="EH90" s="63"/>
      <c r="EI90" s="44"/>
      <c r="EJ90" s="191"/>
      <c r="EK90" s="44"/>
      <c r="EL90" s="44"/>
      <c r="EM90" s="44"/>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191"/>
      <c r="FM90" s="191"/>
      <c r="FN90" s="191"/>
      <c r="FO90" s="191"/>
      <c r="FP90" s="191"/>
      <c r="FQ90" s="191"/>
      <c r="FR90" s="191"/>
      <c r="FS90" s="191"/>
      <c r="FT90" s="191"/>
      <c r="FU90" s="191"/>
      <c r="FV90" s="44"/>
      <c r="FW90" s="44"/>
      <c r="FX90" s="44"/>
      <c r="FY90" s="44"/>
      <c r="FZ90" s="44"/>
      <c r="GA90" s="44"/>
      <c r="GB90" s="44"/>
      <c r="GC90" s="44"/>
      <c r="GD90" s="598"/>
      <c r="GE90" s="44"/>
      <c r="GF90" s="395"/>
      <c r="GG90" s="356"/>
      <c r="GH90" s="362"/>
      <c r="GI90" s="362"/>
      <c r="GJ90" s="362"/>
    </row>
    <row r="91" spans="1:192" s="188" customFormat="1" x14ac:dyDescent="0.25">
      <c r="B91" s="43"/>
      <c r="C91" s="63"/>
      <c r="D91" s="191"/>
      <c r="E91" s="191"/>
      <c r="F91" s="191"/>
      <c r="G91" s="191"/>
      <c r="H91" s="191"/>
      <c r="I91" s="191"/>
      <c r="J91" s="191"/>
      <c r="K91" s="191"/>
      <c r="L91" s="191"/>
      <c r="M91" s="191"/>
      <c r="N91" s="191"/>
      <c r="O91" s="191"/>
      <c r="P91" s="191"/>
      <c r="Q91" s="191"/>
      <c r="R91" s="191"/>
      <c r="S91" s="193"/>
      <c r="T91" s="193"/>
      <c r="U91" s="193"/>
      <c r="V91" s="193"/>
      <c r="W91" s="191"/>
      <c r="X91" s="191"/>
      <c r="Y91" s="191"/>
      <c r="Z91" s="190"/>
      <c r="AA91" s="191"/>
      <c r="AB91" s="44"/>
      <c r="AC91" s="190"/>
      <c r="AD91" s="44"/>
      <c r="AE91" s="190"/>
      <c r="AF91" s="191"/>
      <c r="AG91" s="44"/>
      <c r="AH91" s="190"/>
      <c r="AI91" s="44"/>
      <c r="AJ91" s="190"/>
      <c r="AK91" s="44"/>
      <c r="AL91" s="190"/>
      <c r="AM91" s="44"/>
      <c r="AN91" s="190"/>
      <c r="AO91" s="170"/>
      <c r="AP91" s="170"/>
      <c r="AQ91" s="44"/>
      <c r="AR91" s="395"/>
      <c r="AS91" s="604"/>
      <c r="AT91" s="51"/>
      <c r="AU91" s="44"/>
      <c r="AV91" s="190"/>
      <c r="AW91" s="191"/>
      <c r="AX91" s="44"/>
      <c r="AY91" s="44"/>
      <c r="AZ91" s="190"/>
      <c r="BA91" s="44"/>
      <c r="BB91" s="190"/>
      <c r="BC91" s="44"/>
      <c r="BD91" s="190"/>
      <c r="BE91" s="190"/>
      <c r="BF91" s="190"/>
      <c r="BG91" s="44"/>
      <c r="BH91" s="190"/>
      <c r="BI91" s="44"/>
      <c r="BJ91" s="44"/>
      <c r="BK91" s="44"/>
      <c r="BL91" s="190"/>
      <c r="BM91" s="190"/>
      <c r="BN91" s="44"/>
      <c r="BO91" s="44"/>
      <c r="BP91" s="190"/>
      <c r="BQ91" s="44"/>
      <c r="BR91" s="190"/>
      <c r="BS91" s="191"/>
      <c r="BT91" s="44"/>
      <c r="BU91" s="190"/>
      <c r="BV91" s="44"/>
      <c r="BW91" s="190"/>
      <c r="BX91" s="190"/>
      <c r="BY91" s="190"/>
      <c r="BZ91" s="190"/>
      <c r="CA91" s="190"/>
      <c r="CB91" s="44"/>
      <c r="CC91" s="190"/>
      <c r="CD91" s="190"/>
      <c r="CE91" s="190"/>
      <c r="CF91" s="190"/>
      <c r="CG91" s="190"/>
      <c r="CH91" s="190"/>
      <c r="CI91" s="190"/>
      <c r="CJ91" s="190"/>
      <c r="CK91" s="190"/>
      <c r="CL91" s="190"/>
      <c r="CM91" s="190"/>
      <c r="CN91" s="190"/>
      <c r="CO91" s="190"/>
      <c r="CP91" s="190"/>
      <c r="CQ91" s="190"/>
      <c r="CR91" s="190"/>
      <c r="CS91" s="190"/>
      <c r="CT91" s="190"/>
      <c r="CU91" s="190"/>
      <c r="CV91" s="190"/>
      <c r="CW91" s="190"/>
      <c r="CX91" s="190"/>
      <c r="CY91" s="190"/>
      <c r="CZ91" s="190"/>
      <c r="DA91" s="190"/>
      <c r="DB91" s="190"/>
      <c r="DC91" s="190"/>
      <c r="DD91" s="190"/>
      <c r="DE91" s="190"/>
      <c r="DF91" s="190"/>
      <c r="DG91" s="190"/>
      <c r="DH91" s="190"/>
      <c r="DI91" s="190"/>
      <c r="DJ91" s="190"/>
      <c r="DK91" s="190"/>
      <c r="DL91" s="190"/>
      <c r="DM91" s="190"/>
      <c r="DN91" s="44"/>
      <c r="DO91" s="44"/>
      <c r="DP91" s="44"/>
      <c r="DQ91" s="44"/>
      <c r="DR91" s="44"/>
      <c r="DS91" s="44"/>
      <c r="DT91" s="44"/>
      <c r="DU91" s="44"/>
      <c r="DV91" s="44"/>
      <c r="DW91" s="44"/>
      <c r="DX91" s="44"/>
      <c r="DY91" s="44"/>
      <c r="DZ91" s="44"/>
      <c r="EA91" s="44"/>
      <c r="EB91" s="44"/>
      <c r="EC91" s="44"/>
      <c r="ED91" s="44"/>
      <c r="EE91" s="44"/>
      <c r="EF91" s="60"/>
      <c r="EG91" s="604"/>
      <c r="EH91" s="51"/>
      <c r="EI91" s="44"/>
      <c r="EJ91" s="190"/>
      <c r="EK91" s="191"/>
      <c r="EL91" s="44"/>
      <c r="EM91" s="44"/>
      <c r="EN91" s="190"/>
      <c r="EO91" s="190"/>
      <c r="EP91" s="190"/>
      <c r="EQ91" s="190"/>
      <c r="ER91" s="190"/>
      <c r="ES91" s="190"/>
      <c r="ET91" s="190"/>
      <c r="EU91" s="190"/>
      <c r="EV91" s="190"/>
      <c r="EW91" s="190"/>
      <c r="EX91" s="190"/>
      <c r="EY91" s="190"/>
      <c r="EZ91" s="190"/>
      <c r="FA91" s="190"/>
      <c r="FB91" s="190"/>
      <c r="FC91" s="190"/>
      <c r="FD91" s="190"/>
      <c r="FE91" s="190"/>
      <c r="FF91" s="190"/>
      <c r="FG91" s="190"/>
      <c r="FH91" s="190"/>
      <c r="FI91" s="190"/>
      <c r="FJ91" s="190"/>
      <c r="FK91" s="190"/>
      <c r="FL91" s="190"/>
      <c r="FM91" s="190"/>
      <c r="FN91" s="190"/>
      <c r="FO91" s="190"/>
      <c r="FP91" s="190"/>
      <c r="FQ91" s="190"/>
      <c r="FR91" s="190"/>
      <c r="FS91" s="190"/>
      <c r="FT91" s="190"/>
      <c r="FU91" s="190"/>
      <c r="FV91" s="44"/>
      <c r="FW91" s="44"/>
      <c r="FX91" s="44"/>
      <c r="FY91" s="44"/>
      <c r="FZ91" s="44"/>
      <c r="GA91" s="44"/>
      <c r="GB91" s="44"/>
      <c r="GC91" s="44"/>
      <c r="GD91" s="598"/>
      <c r="GE91" s="44"/>
      <c r="GF91" s="395"/>
      <c r="GG91" s="356"/>
      <c r="GH91" s="362"/>
      <c r="GI91" s="362"/>
      <c r="GJ91" s="362"/>
    </row>
    <row r="92" spans="1:192" s="188" customFormat="1" x14ac:dyDescent="0.25">
      <c r="B92" s="43"/>
      <c r="C92" s="63"/>
      <c r="D92" s="191"/>
      <c r="E92" s="191"/>
      <c r="F92" s="191"/>
      <c r="G92" s="191"/>
      <c r="H92" s="191"/>
      <c r="I92" s="191"/>
      <c r="J92" s="191"/>
      <c r="K92" s="191"/>
      <c r="L92" s="191"/>
      <c r="M92" s="191"/>
      <c r="N92" s="191"/>
      <c r="O92" s="191"/>
      <c r="P92" s="191"/>
      <c r="Q92" s="191"/>
      <c r="R92" s="191"/>
      <c r="S92" s="193"/>
      <c r="T92" s="193"/>
      <c r="U92" s="193"/>
      <c r="V92" s="193"/>
      <c r="W92" s="191"/>
      <c r="X92" s="191"/>
      <c r="Y92" s="191"/>
      <c r="Z92" s="191"/>
      <c r="AA92" s="191"/>
      <c r="AB92" s="191"/>
      <c r="AC92" s="191"/>
      <c r="AD92" s="191"/>
      <c r="AE92" s="191"/>
      <c r="AF92" s="191"/>
      <c r="AG92" s="191"/>
      <c r="AH92" s="191"/>
      <c r="AI92" s="191"/>
      <c r="AJ92" s="191"/>
      <c r="AK92" s="191"/>
      <c r="AL92" s="191"/>
      <c r="AM92" s="191"/>
      <c r="AN92" s="191"/>
      <c r="AO92" s="174"/>
      <c r="AP92" s="174"/>
      <c r="AQ92" s="191"/>
      <c r="AR92" s="395"/>
      <c r="AS92" s="471"/>
      <c r="AT92" s="63"/>
      <c r="AU92" s="191"/>
      <c r="AV92" s="191"/>
      <c r="AW92" s="191"/>
      <c r="AX92" s="191"/>
      <c r="AY92" s="191"/>
      <c r="AZ92" s="191"/>
      <c r="BA92" s="191"/>
      <c r="BB92" s="191"/>
      <c r="BC92" s="191"/>
      <c r="BD92" s="191"/>
      <c r="BE92" s="191"/>
      <c r="BF92" s="191"/>
      <c r="BG92" s="191"/>
      <c r="BH92" s="191"/>
      <c r="BI92" s="191"/>
      <c r="BJ92" s="191"/>
      <c r="BK92" s="191"/>
      <c r="BL92" s="191"/>
      <c r="BM92" s="191"/>
      <c r="BN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c r="DZ92" s="191"/>
      <c r="EA92" s="191"/>
      <c r="EB92" s="191"/>
      <c r="EC92" s="191"/>
      <c r="ED92" s="191"/>
      <c r="EE92" s="191"/>
      <c r="EF92" s="395"/>
      <c r="EG92" s="471"/>
      <c r="EH92" s="63"/>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191"/>
      <c r="FM92" s="191"/>
      <c r="FN92" s="191"/>
      <c r="FO92" s="191"/>
      <c r="FP92" s="191"/>
      <c r="FQ92" s="191"/>
      <c r="FR92" s="191"/>
      <c r="FS92" s="191"/>
      <c r="FT92" s="191"/>
      <c r="FU92" s="191"/>
      <c r="FV92" s="191"/>
      <c r="FW92" s="191"/>
      <c r="FX92" s="191"/>
      <c r="FY92" s="191"/>
      <c r="FZ92" s="191"/>
      <c r="GA92" s="191"/>
      <c r="GB92" s="191"/>
      <c r="GC92" s="191"/>
      <c r="GD92" s="471"/>
      <c r="GE92" s="191"/>
      <c r="GF92" s="395"/>
      <c r="GG92" s="356"/>
      <c r="GH92" s="362"/>
      <c r="GI92" s="362"/>
      <c r="GJ92" s="362"/>
    </row>
    <row r="93" spans="1:192" s="188" customFormat="1" x14ac:dyDescent="0.25">
      <c r="B93" s="43"/>
      <c r="C93" s="63"/>
      <c r="D93" s="191"/>
      <c r="E93" s="191"/>
      <c r="F93" s="191"/>
      <c r="G93" s="191"/>
      <c r="H93" s="191"/>
      <c r="I93" s="191"/>
      <c r="J93" s="191"/>
      <c r="K93" s="191"/>
      <c r="L93" s="191"/>
      <c r="M93" s="191"/>
      <c r="N93" s="191"/>
      <c r="O93" s="191"/>
      <c r="P93" s="191"/>
      <c r="Q93" s="191"/>
      <c r="R93" s="191"/>
      <c r="S93" s="193"/>
      <c r="T93" s="193"/>
      <c r="U93" s="193"/>
      <c r="V93" s="193"/>
      <c r="W93" s="191"/>
      <c r="X93" s="191"/>
      <c r="Y93" s="191"/>
      <c r="Z93" s="191"/>
      <c r="AA93" s="191"/>
      <c r="AB93" s="191"/>
      <c r="AC93" s="191"/>
      <c r="AD93" s="179"/>
      <c r="AE93" s="191"/>
      <c r="AF93" s="44"/>
      <c r="AG93" s="179"/>
      <c r="AH93" s="191"/>
      <c r="AI93" s="179"/>
      <c r="AJ93" s="191"/>
      <c r="AK93" s="179"/>
      <c r="AL93" s="191"/>
      <c r="AM93" s="179"/>
      <c r="AN93" s="191"/>
      <c r="AO93" s="587"/>
      <c r="AP93" s="587"/>
      <c r="AQ93" s="179"/>
      <c r="AR93" s="395"/>
      <c r="AS93" s="471"/>
      <c r="AT93" s="63"/>
      <c r="AU93" s="179"/>
      <c r="AV93" s="191"/>
      <c r="AW93" s="44"/>
      <c r="AX93" s="179"/>
      <c r="AY93" s="179"/>
      <c r="AZ93" s="191"/>
      <c r="BA93" s="179"/>
      <c r="BB93" s="191"/>
      <c r="BC93" s="179"/>
      <c r="BD93" s="191"/>
      <c r="BE93" s="191"/>
      <c r="BF93" s="191"/>
      <c r="BG93" s="179"/>
      <c r="BH93" s="191"/>
      <c r="BI93" s="179"/>
      <c r="BJ93" s="179"/>
      <c r="BK93" s="179"/>
      <c r="BL93" s="191"/>
      <c r="BM93" s="191"/>
      <c r="BN93" s="179"/>
      <c r="BO93" s="179"/>
      <c r="BP93" s="191"/>
      <c r="BQ93" s="179"/>
      <c r="BR93" s="191"/>
      <c r="BS93" s="44"/>
      <c r="BT93" s="179"/>
      <c r="BU93" s="191"/>
      <c r="BV93" s="179"/>
      <c r="BW93" s="191"/>
      <c r="BX93" s="191"/>
      <c r="BY93" s="191"/>
      <c r="BZ93" s="191"/>
      <c r="CA93" s="191"/>
      <c r="CB93" s="179"/>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191"/>
      <c r="DN93" s="179"/>
      <c r="DO93" s="179"/>
      <c r="DP93" s="179"/>
      <c r="DQ93" s="179"/>
      <c r="DR93" s="179"/>
      <c r="DS93" s="179"/>
      <c r="DT93" s="179"/>
      <c r="DU93" s="179"/>
      <c r="DV93" s="179"/>
      <c r="DW93" s="179"/>
      <c r="DX93" s="179"/>
      <c r="DY93" s="179"/>
      <c r="DZ93" s="179"/>
      <c r="EA93" s="179"/>
      <c r="EB93" s="179"/>
      <c r="EC93" s="179"/>
      <c r="ED93" s="179"/>
      <c r="EE93" s="179"/>
      <c r="EF93" s="395"/>
      <c r="EG93" s="471"/>
      <c r="EH93" s="63"/>
      <c r="EI93" s="179"/>
      <c r="EJ93" s="191"/>
      <c r="EK93" s="44"/>
      <c r="EL93" s="179"/>
      <c r="EM93" s="179"/>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191"/>
      <c r="FM93" s="191"/>
      <c r="FN93" s="191"/>
      <c r="FO93" s="191"/>
      <c r="FP93" s="191"/>
      <c r="FQ93" s="191"/>
      <c r="FR93" s="191"/>
      <c r="FS93" s="191"/>
      <c r="FT93" s="191"/>
      <c r="FU93" s="191"/>
      <c r="FV93" s="179"/>
      <c r="FW93" s="179"/>
      <c r="FX93" s="179"/>
      <c r="FY93" s="179"/>
      <c r="FZ93" s="179"/>
      <c r="GA93" s="179"/>
      <c r="GB93" s="179"/>
      <c r="GC93" s="179"/>
      <c r="GD93" s="675"/>
      <c r="GE93" s="179"/>
      <c r="GF93" s="395"/>
      <c r="GG93" s="356"/>
      <c r="GH93" s="362"/>
      <c r="GI93" s="362"/>
      <c r="GJ93" s="362"/>
    </row>
    <row r="94" spans="1:192" s="188" customFormat="1" x14ac:dyDescent="0.25">
      <c r="B94" s="43"/>
      <c r="C94" s="63"/>
      <c r="D94" s="191"/>
      <c r="E94" s="191"/>
      <c r="F94" s="191"/>
      <c r="G94" s="191"/>
      <c r="H94" s="191"/>
      <c r="I94" s="191"/>
      <c r="J94" s="191"/>
      <c r="K94" s="191"/>
      <c r="L94" s="191"/>
      <c r="M94" s="191"/>
      <c r="N94" s="191"/>
      <c r="O94" s="191"/>
      <c r="P94" s="191"/>
      <c r="Q94" s="191"/>
      <c r="R94" s="191"/>
      <c r="S94" s="193"/>
      <c r="T94" s="193"/>
      <c r="U94" s="193"/>
      <c r="V94" s="193"/>
      <c r="W94" s="191"/>
      <c r="X94" s="191"/>
      <c r="Y94" s="191"/>
      <c r="Z94" s="191"/>
      <c r="AA94" s="191"/>
      <c r="AB94" s="191"/>
      <c r="AC94" s="191"/>
      <c r="AD94" s="179"/>
      <c r="AE94" s="191"/>
      <c r="AF94" s="44"/>
      <c r="AG94" s="179"/>
      <c r="AH94" s="191"/>
      <c r="AI94" s="179"/>
      <c r="AJ94" s="191"/>
      <c r="AK94" s="179"/>
      <c r="AL94" s="191"/>
      <c r="AM94" s="179"/>
      <c r="AN94" s="191"/>
      <c r="AO94" s="587"/>
      <c r="AP94" s="587"/>
      <c r="AQ94" s="179"/>
      <c r="AR94" s="395"/>
      <c r="AS94" s="471"/>
      <c r="AT94" s="63"/>
      <c r="AU94" s="179"/>
      <c r="AV94" s="191"/>
      <c r="AW94" s="44"/>
      <c r="AX94" s="179"/>
      <c r="AY94" s="179"/>
      <c r="AZ94" s="191"/>
      <c r="BA94" s="179"/>
      <c r="BB94" s="191"/>
      <c r="BC94" s="179"/>
      <c r="BD94" s="191"/>
      <c r="BE94" s="191"/>
      <c r="BF94" s="191"/>
      <c r="BG94" s="179"/>
      <c r="BH94" s="191"/>
      <c r="BI94" s="179"/>
      <c r="BJ94" s="179"/>
      <c r="BK94" s="179"/>
      <c r="BL94" s="191"/>
      <c r="BM94" s="191"/>
      <c r="BN94" s="179"/>
      <c r="BO94" s="179"/>
      <c r="BP94" s="191"/>
      <c r="BQ94" s="179"/>
      <c r="BR94" s="191"/>
      <c r="BS94" s="44"/>
      <c r="BT94" s="179"/>
      <c r="BU94" s="191"/>
      <c r="BV94" s="179"/>
      <c r="BW94" s="191"/>
      <c r="BX94" s="191"/>
      <c r="BY94" s="191"/>
      <c r="BZ94" s="191"/>
      <c r="CA94" s="191"/>
      <c r="CB94" s="179"/>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191"/>
      <c r="DN94" s="179"/>
      <c r="DO94" s="179"/>
      <c r="DP94" s="179"/>
      <c r="DQ94" s="179"/>
      <c r="DR94" s="179"/>
      <c r="DS94" s="179"/>
      <c r="DT94" s="179"/>
      <c r="DU94" s="179"/>
      <c r="DV94" s="179"/>
      <c r="DW94" s="179"/>
      <c r="DX94" s="179"/>
      <c r="DY94" s="179"/>
      <c r="DZ94" s="179"/>
      <c r="EA94" s="179"/>
      <c r="EB94" s="179"/>
      <c r="EC94" s="179"/>
      <c r="ED94" s="179"/>
      <c r="EE94" s="179"/>
      <c r="EF94" s="395"/>
      <c r="EG94" s="471"/>
      <c r="EH94" s="63"/>
      <c r="EI94" s="179"/>
      <c r="EJ94" s="191"/>
      <c r="EK94" s="44"/>
      <c r="EL94" s="179"/>
      <c r="EM94" s="179"/>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191"/>
      <c r="FM94" s="191"/>
      <c r="FN94" s="191"/>
      <c r="FO94" s="191"/>
      <c r="FP94" s="191"/>
      <c r="FQ94" s="191"/>
      <c r="FR94" s="191"/>
      <c r="FS94" s="191"/>
      <c r="FT94" s="191"/>
      <c r="FU94" s="191"/>
      <c r="FV94" s="179"/>
      <c r="FW94" s="179"/>
      <c r="FX94" s="179"/>
      <c r="FY94" s="179"/>
      <c r="FZ94" s="179"/>
      <c r="GA94" s="179"/>
      <c r="GB94" s="179"/>
      <c r="GC94" s="179"/>
      <c r="GD94" s="675"/>
      <c r="GE94" s="179"/>
      <c r="GF94" s="395"/>
      <c r="GG94" s="356"/>
      <c r="GH94" s="362"/>
      <c r="GI94" s="362"/>
      <c r="GJ94" s="362"/>
    </row>
    <row r="95" spans="1:192" s="188" customFormat="1" x14ac:dyDescent="0.25">
      <c r="B95" s="43"/>
      <c r="C95" s="63"/>
      <c r="D95" s="191"/>
      <c r="E95" s="191"/>
      <c r="F95" s="191"/>
      <c r="G95" s="191"/>
      <c r="H95" s="191"/>
      <c r="I95" s="191"/>
      <c r="J95" s="191"/>
      <c r="K95" s="191"/>
      <c r="L95" s="191"/>
      <c r="M95" s="191"/>
      <c r="N95" s="191"/>
      <c r="O95" s="191"/>
      <c r="P95" s="191"/>
      <c r="Q95" s="191"/>
      <c r="R95" s="191"/>
      <c r="S95" s="193"/>
      <c r="T95" s="193"/>
      <c r="U95" s="193"/>
      <c r="V95" s="193"/>
      <c r="W95" s="191"/>
      <c r="X95" s="191"/>
      <c r="Y95" s="191"/>
      <c r="Z95" s="191"/>
      <c r="AA95" s="191"/>
      <c r="AB95" s="191"/>
      <c r="AC95" s="191"/>
      <c r="AD95" s="179"/>
      <c r="AE95" s="191"/>
      <c r="AF95" s="44"/>
      <c r="AG95" s="179"/>
      <c r="AH95" s="191"/>
      <c r="AI95" s="179"/>
      <c r="AJ95" s="191"/>
      <c r="AK95" s="179"/>
      <c r="AL95" s="191"/>
      <c r="AM95" s="179"/>
      <c r="AN95" s="191"/>
      <c r="AO95" s="587"/>
      <c r="AP95" s="587"/>
      <c r="AQ95" s="179"/>
      <c r="AR95" s="395"/>
      <c r="AS95" s="471"/>
      <c r="AT95" s="63"/>
      <c r="AU95" s="179"/>
      <c r="AV95" s="191"/>
      <c r="AW95" s="44"/>
      <c r="AX95" s="179"/>
      <c r="AY95" s="179"/>
      <c r="AZ95" s="191"/>
      <c r="BA95" s="179"/>
      <c r="BB95" s="191"/>
      <c r="BC95" s="179"/>
      <c r="BD95" s="191"/>
      <c r="BE95" s="191"/>
      <c r="BF95" s="191"/>
      <c r="BG95" s="179"/>
      <c r="BH95" s="191"/>
      <c r="BI95" s="179"/>
      <c r="BJ95" s="179"/>
      <c r="BK95" s="179"/>
      <c r="BL95" s="191"/>
      <c r="BM95" s="191"/>
      <c r="BN95" s="179"/>
      <c r="BO95" s="179"/>
      <c r="BP95" s="191"/>
      <c r="BQ95" s="179"/>
      <c r="BR95" s="191"/>
      <c r="BS95" s="44"/>
      <c r="BT95" s="179"/>
      <c r="BU95" s="191"/>
      <c r="BV95" s="179"/>
      <c r="BW95" s="191"/>
      <c r="BX95" s="191"/>
      <c r="BY95" s="191"/>
      <c r="BZ95" s="191"/>
      <c r="CA95" s="191"/>
      <c r="CB95" s="179"/>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191"/>
      <c r="DN95" s="179"/>
      <c r="DO95" s="179"/>
      <c r="DP95" s="179"/>
      <c r="DQ95" s="179"/>
      <c r="DR95" s="179"/>
      <c r="DS95" s="179"/>
      <c r="DT95" s="179"/>
      <c r="DU95" s="179"/>
      <c r="DV95" s="179"/>
      <c r="DW95" s="179"/>
      <c r="DX95" s="179"/>
      <c r="DY95" s="179"/>
      <c r="DZ95" s="179"/>
      <c r="EA95" s="179"/>
      <c r="EB95" s="179"/>
      <c r="EC95" s="179"/>
      <c r="ED95" s="179"/>
      <c r="EE95" s="179"/>
      <c r="EF95" s="395"/>
      <c r="EG95" s="471"/>
      <c r="EH95" s="63"/>
      <c r="EI95" s="179"/>
      <c r="EJ95" s="191"/>
      <c r="EK95" s="44"/>
      <c r="EL95" s="179"/>
      <c r="EM95" s="179"/>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191"/>
      <c r="FM95" s="191"/>
      <c r="FN95" s="191"/>
      <c r="FO95" s="191"/>
      <c r="FP95" s="191"/>
      <c r="FQ95" s="191"/>
      <c r="FR95" s="191"/>
      <c r="FS95" s="191"/>
      <c r="FT95" s="191"/>
      <c r="FU95" s="191"/>
      <c r="FV95" s="179"/>
      <c r="FW95" s="179"/>
      <c r="FX95" s="179"/>
      <c r="FY95" s="179"/>
      <c r="FZ95" s="179"/>
      <c r="GA95" s="179"/>
      <c r="GB95" s="179"/>
      <c r="GC95" s="179"/>
      <c r="GD95" s="675"/>
      <c r="GE95" s="179"/>
      <c r="GF95" s="395"/>
      <c r="GG95" s="356"/>
      <c r="GH95" s="362"/>
      <c r="GI95" s="362"/>
      <c r="GJ95" s="362"/>
    </row>
    <row r="96" spans="1:192" s="188" customFormat="1" x14ac:dyDescent="0.25">
      <c r="B96" s="43"/>
      <c r="C96" s="61"/>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191"/>
      <c r="AD96" s="44"/>
      <c r="AE96" s="191"/>
      <c r="AF96" s="44"/>
      <c r="AG96" s="44"/>
      <c r="AH96" s="191"/>
      <c r="AI96" s="44"/>
      <c r="AJ96" s="191"/>
      <c r="AK96" s="44"/>
      <c r="AL96" s="191"/>
      <c r="AM96" s="44"/>
      <c r="AN96" s="191"/>
      <c r="AO96" s="170"/>
      <c r="AP96" s="170"/>
      <c r="AQ96" s="44"/>
      <c r="AR96" s="395"/>
      <c r="AS96" s="471"/>
      <c r="AT96" s="63"/>
      <c r="AU96" s="44"/>
      <c r="AV96" s="191"/>
      <c r="AW96" s="44"/>
      <c r="AX96" s="44"/>
      <c r="AY96" s="44"/>
      <c r="AZ96" s="191"/>
      <c r="BA96" s="44"/>
      <c r="BB96" s="191"/>
      <c r="BC96" s="44"/>
      <c r="BD96" s="191"/>
      <c r="BE96" s="191"/>
      <c r="BF96" s="191"/>
      <c r="BG96" s="44"/>
      <c r="BH96" s="191"/>
      <c r="BI96" s="44"/>
      <c r="BJ96" s="44"/>
      <c r="BK96" s="44"/>
      <c r="BL96" s="191"/>
      <c r="BM96" s="191"/>
      <c r="BN96" s="44"/>
      <c r="BO96" s="44"/>
      <c r="BP96" s="191"/>
      <c r="BQ96" s="44"/>
      <c r="BR96" s="191"/>
      <c r="BS96" s="44"/>
      <c r="BT96" s="44"/>
      <c r="BU96" s="191"/>
      <c r="BV96" s="44"/>
      <c r="BW96" s="191"/>
      <c r="BX96" s="191"/>
      <c r="BY96" s="191"/>
      <c r="BZ96" s="191"/>
      <c r="CA96" s="191"/>
      <c r="CB96" s="44"/>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191"/>
      <c r="DN96" s="44"/>
      <c r="DO96" s="44"/>
      <c r="DP96" s="44"/>
      <c r="DQ96" s="44"/>
      <c r="DR96" s="44"/>
      <c r="DS96" s="44"/>
      <c r="DT96" s="44"/>
      <c r="DU96" s="44"/>
      <c r="DV96" s="44"/>
      <c r="DW96" s="44"/>
      <c r="DX96" s="44"/>
      <c r="DY96" s="44"/>
      <c r="DZ96" s="44"/>
      <c r="EA96" s="44"/>
      <c r="EB96" s="44"/>
      <c r="EC96" s="44"/>
      <c r="ED96" s="44"/>
      <c r="EE96" s="44"/>
      <c r="EF96" s="395"/>
      <c r="EG96" s="471"/>
      <c r="EH96" s="63"/>
      <c r="EI96" s="44"/>
      <c r="EJ96" s="191"/>
      <c r="EK96" s="44"/>
      <c r="EL96" s="44"/>
      <c r="EM96" s="44"/>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191"/>
      <c r="FM96" s="191"/>
      <c r="FN96" s="191"/>
      <c r="FO96" s="191"/>
      <c r="FP96" s="191"/>
      <c r="FQ96" s="191"/>
      <c r="FR96" s="191"/>
      <c r="FS96" s="191"/>
      <c r="FT96" s="191"/>
      <c r="FU96" s="191"/>
      <c r="FV96" s="44"/>
      <c r="FW96" s="44"/>
      <c r="FX96" s="44"/>
      <c r="FY96" s="44"/>
      <c r="FZ96" s="44"/>
      <c r="GA96" s="44"/>
      <c r="GB96" s="44"/>
      <c r="GC96" s="44"/>
      <c r="GD96" s="598"/>
      <c r="GE96" s="44"/>
      <c r="GF96" s="395"/>
      <c r="GG96" s="356"/>
      <c r="GH96" s="362"/>
      <c r="GI96" s="362"/>
      <c r="GJ96" s="362"/>
    </row>
    <row r="97" spans="2:192" s="188" customFormat="1" x14ac:dyDescent="0.25">
      <c r="B97" s="43"/>
      <c r="C97" s="61"/>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191"/>
      <c r="AD97" s="44"/>
      <c r="AE97" s="191"/>
      <c r="AF97" s="44"/>
      <c r="AG97" s="44"/>
      <c r="AH97" s="191"/>
      <c r="AI97" s="44"/>
      <c r="AJ97" s="191"/>
      <c r="AK97" s="44"/>
      <c r="AL97" s="191"/>
      <c r="AM97" s="44"/>
      <c r="AN97" s="191"/>
      <c r="AO97" s="170"/>
      <c r="AP97" s="170"/>
      <c r="AQ97" s="44"/>
      <c r="AR97" s="395"/>
      <c r="AS97" s="471"/>
      <c r="AT97" s="63"/>
      <c r="AU97" s="44"/>
      <c r="AV97" s="191"/>
      <c r="AW97" s="44"/>
      <c r="AX97" s="44"/>
      <c r="AY97" s="44"/>
      <c r="AZ97" s="191"/>
      <c r="BA97" s="44"/>
      <c r="BB97" s="191"/>
      <c r="BC97" s="44"/>
      <c r="BD97" s="191"/>
      <c r="BE97" s="191"/>
      <c r="BF97" s="191"/>
      <c r="BG97" s="44"/>
      <c r="BH97" s="191"/>
      <c r="BI97" s="44"/>
      <c r="BJ97" s="44"/>
      <c r="BK97" s="44"/>
      <c r="BL97" s="191"/>
      <c r="BM97" s="191"/>
      <c r="BN97" s="44"/>
      <c r="BO97" s="44"/>
      <c r="BP97" s="191"/>
      <c r="BQ97" s="44"/>
      <c r="BR97" s="191"/>
      <c r="BS97" s="44"/>
      <c r="BT97" s="44"/>
      <c r="BU97" s="191"/>
      <c r="BV97" s="44"/>
      <c r="BW97" s="191"/>
      <c r="BX97" s="191"/>
      <c r="BY97" s="191"/>
      <c r="BZ97" s="191"/>
      <c r="CA97" s="191"/>
      <c r="CB97" s="44"/>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191"/>
      <c r="DN97" s="44"/>
      <c r="DO97" s="44"/>
      <c r="DP97" s="44"/>
      <c r="DQ97" s="44"/>
      <c r="DR97" s="44"/>
      <c r="DS97" s="44"/>
      <c r="DT97" s="44"/>
      <c r="DU97" s="44"/>
      <c r="DV97" s="44"/>
      <c r="DW97" s="44"/>
      <c r="DX97" s="44"/>
      <c r="DY97" s="44"/>
      <c r="DZ97" s="44"/>
      <c r="EA97" s="44"/>
      <c r="EB97" s="44"/>
      <c r="EC97" s="44"/>
      <c r="ED97" s="44"/>
      <c r="EE97" s="44"/>
      <c r="EF97" s="395"/>
      <c r="EG97" s="471"/>
      <c r="EH97" s="63"/>
      <c r="EI97" s="44"/>
      <c r="EJ97" s="191"/>
      <c r="EK97" s="44"/>
      <c r="EL97" s="44"/>
      <c r="EM97" s="44"/>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191"/>
      <c r="FM97" s="191"/>
      <c r="FN97" s="191"/>
      <c r="FO97" s="191"/>
      <c r="FP97" s="191"/>
      <c r="FQ97" s="191"/>
      <c r="FR97" s="191"/>
      <c r="FS97" s="191"/>
      <c r="FT97" s="191"/>
      <c r="FU97" s="191"/>
      <c r="FV97" s="44"/>
      <c r="FW97" s="44"/>
      <c r="FX97" s="44"/>
      <c r="FY97" s="44"/>
      <c r="FZ97" s="44"/>
      <c r="GA97" s="44"/>
      <c r="GB97" s="44"/>
      <c r="GC97" s="44"/>
      <c r="GD97" s="598"/>
      <c r="GE97" s="44"/>
      <c r="GF97" s="395"/>
      <c r="GG97" s="356"/>
      <c r="GH97" s="362"/>
      <c r="GI97" s="362"/>
      <c r="GJ97" s="362"/>
    </row>
    <row r="98" spans="2:192" s="188" customFormat="1" x14ac:dyDescent="0.25">
      <c r="B98" s="43"/>
      <c r="C98" s="61"/>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191"/>
      <c r="AD98" s="44"/>
      <c r="AE98" s="191"/>
      <c r="AF98" s="44"/>
      <c r="AG98" s="44"/>
      <c r="AH98" s="191"/>
      <c r="AI98" s="44"/>
      <c r="AJ98" s="191"/>
      <c r="AK98" s="44"/>
      <c r="AL98" s="191"/>
      <c r="AM98" s="44"/>
      <c r="AN98" s="191"/>
      <c r="AO98" s="170"/>
      <c r="AP98" s="170"/>
      <c r="AQ98" s="44"/>
      <c r="AR98" s="395"/>
      <c r="AS98" s="471"/>
      <c r="AT98" s="63"/>
      <c r="AU98" s="44"/>
      <c r="AV98" s="191"/>
      <c r="AW98" s="44"/>
      <c r="AX98" s="44"/>
      <c r="AY98" s="44"/>
      <c r="AZ98" s="191"/>
      <c r="BA98" s="44"/>
      <c r="BB98" s="191"/>
      <c r="BC98" s="44"/>
      <c r="BD98" s="191"/>
      <c r="BE98" s="191"/>
      <c r="BF98" s="191"/>
      <c r="BG98" s="44"/>
      <c r="BH98" s="191"/>
      <c r="BI98" s="44"/>
      <c r="BJ98" s="44"/>
      <c r="BK98" s="44"/>
      <c r="BL98" s="191"/>
      <c r="BM98" s="191"/>
      <c r="BN98" s="44"/>
      <c r="BO98" s="44"/>
      <c r="BP98" s="191"/>
      <c r="BQ98" s="44"/>
      <c r="BR98" s="191"/>
      <c r="BS98" s="44"/>
      <c r="BT98" s="44"/>
      <c r="BU98" s="191"/>
      <c r="BV98" s="44"/>
      <c r="BW98" s="191"/>
      <c r="BX98" s="191"/>
      <c r="BY98" s="191"/>
      <c r="BZ98" s="191"/>
      <c r="CA98" s="191"/>
      <c r="CB98" s="44"/>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191"/>
      <c r="DN98" s="44"/>
      <c r="DO98" s="44"/>
      <c r="DP98" s="44"/>
      <c r="DQ98" s="44"/>
      <c r="DR98" s="44"/>
      <c r="DS98" s="44"/>
      <c r="DT98" s="44"/>
      <c r="DU98" s="44"/>
      <c r="DV98" s="44"/>
      <c r="DW98" s="44"/>
      <c r="DX98" s="44"/>
      <c r="DY98" s="44"/>
      <c r="DZ98" s="44"/>
      <c r="EA98" s="44"/>
      <c r="EB98" s="44"/>
      <c r="EC98" s="44"/>
      <c r="ED98" s="44"/>
      <c r="EE98" s="44"/>
      <c r="EF98" s="395"/>
      <c r="EG98" s="471"/>
      <c r="EH98" s="63"/>
      <c r="EI98" s="44"/>
      <c r="EJ98" s="191"/>
      <c r="EK98" s="44"/>
      <c r="EL98" s="44"/>
      <c r="EM98" s="44"/>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191"/>
      <c r="FM98" s="191"/>
      <c r="FN98" s="191"/>
      <c r="FO98" s="191"/>
      <c r="FP98" s="191"/>
      <c r="FQ98" s="191"/>
      <c r="FR98" s="191"/>
      <c r="FS98" s="191"/>
      <c r="FT98" s="191"/>
      <c r="FU98" s="191"/>
      <c r="FV98" s="44"/>
      <c r="FW98" s="44"/>
      <c r="FX98" s="44"/>
      <c r="FY98" s="44"/>
      <c r="FZ98" s="44"/>
      <c r="GA98" s="44"/>
      <c r="GB98" s="44"/>
      <c r="GC98" s="44"/>
      <c r="GD98" s="598"/>
      <c r="GE98" s="44"/>
      <c r="GF98" s="395"/>
      <c r="GG98" s="356"/>
      <c r="GH98" s="362"/>
      <c r="GI98" s="362"/>
      <c r="GJ98" s="362"/>
    </row>
    <row r="99" spans="2:192" s="188" customFormat="1" x14ac:dyDescent="0.25">
      <c r="B99" s="43"/>
      <c r="C99" s="61"/>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191"/>
      <c r="AD99" s="44"/>
      <c r="AE99" s="191"/>
      <c r="AF99" s="44"/>
      <c r="AG99" s="44"/>
      <c r="AH99" s="191"/>
      <c r="AI99" s="44"/>
      <c r="AJ99" s="191"/>
      <c r="AK99" s="44"/>
      <c r="AL99" s="191"/>
      <c r="AM99" s="44"/>
      <c r="AN99" s="191"/>
      <c r="AO99" s="170"/>
      <c r="AP99" s="170"/>
      <c r="AQ99" s="44"/>
      <c r="AR99" s="395"/>
      <c r="AS99" s="471"/>
      <c r="AT99" s="63"/>
      <c r="AU99" s="44"/>
      <c r="AV99" s="191"/>
      <c r="AW99" s="44"/>
      <c r="AX99" s="44"/>
      <c r="AY99" s="44"/>
      <c r="AZ99" s="191"/>
      <c r="BA99" s="44"/>
      <c r="BB99" s="191"/>
      <c r="BC99" s="44"/>
      <c r="BD99" s="191"/>
      <c r="BE99" s="191"/>
      <c r="BF99" s="191"/>
      <c r="BG99" s="44"/>
      <c r="BH99" s="191"/>
      <c r="BI99" s="44"/>
      <c r="BJ99" s="44"/>
      <c r="BK99" s="44"/>
      <c r="BL99" s="191"/>
      <c r="BM99" s="191"/>
      <c r="BN99" s="44"/>
      <c r="BO99" s="44"/>
      <c r="BP99" s="191"/>
      <c r="BQ99" s="44"/>
      <c r="BR99" s="191"/>
      <c r="BS99" s="44"/>
      <c r="BT99" s="44"/>
      <c r="BU99" s="191"/>
      <c r="BV99" s="44"/>
      <c r="BW99" s="191"/>
      <c r="BX99" s="191"/>
      <c r="BY99" s="191"/>
      <c r="BZ99" s="191"/>
      <c r="CA99" s="191"/>
      <c r="CB99" s="44"/>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191"/>
      <c r="DN99" s="44"/>
      <c r="DO99" s="44"/>
      <c r="DP99" s="44"/>
      <c r="DQ99" s="44"/>
      <c r="DR99" s="44"/>
      <c r="DS99" s="44"/>
      <c r="DT99" s="44"/>
      <c r="DU99" s="44"/>
      <c r="DV99" s="44"/>
      <c r="DW99" s="44"/>
      <c r="DX99" s="44"/>
      <c r="DY99" s="44"/>
      <c r="DZ99" s="44"/>
      <c r="EA99" s="44"/>
      <c r="EB99" s="44"/>
      <c r="EC99" s="44"/>
      <c r="ED99" s="44"/>
      <c r="EE99" s="44"/>
      <c r="EF99" s="395"/>
      <c r="EG99" s="471"/>
      <c r="EH99" s="63"/>
      <c r="EI99" s="44"/>
      <c r="EJ99" s="191"/>
      <c r="EK99" s="44"/>
      <c r="EL99" s="44"/>
      <c r="EM99" s="44"/>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191"/>
      <c r="FM99" s="191"/>
      <c r="FN99" s="191"/>
      <c r="FO99" s="191"/>
      <c r="FP99" s="191"/>
      <c r="FQ99" s="191"/>
      <c r="FR99" s="191"/>
      <c r="FS99" s="191"/>
      <c r="FT99" s="191"/>
      <c r="FU99" s="191"/>
      <c r="FV99" s="44"/>
      <c r="FW99" s="44"/>
      <c r="FX99" s="44"/>
      <c r="FY99" s="44"/>
      <c r="FZ99" s="44"/>
      <c r="GA99" s="44"/>
      <c r="GB99" s="44"/>
      <c r="GC99" s="44"/>
      <c r="GD99" s="598"/>
      <c r="GE99" s="44"/>
      <c r="GF99" s="395"/>
      <c r="GG99" s="356"/>
      <c r="GH99" s="362"/>
      <c r="GI99" s="362"/>
      <c r="GJ99" s="362"/>
    </row>
    <row r="100" spans="2:192" s="188" customFormat="1" x14ac:dyDescent="0.25">
      <c r="B100" s="43"/>
      <c r="C100" s="61"/>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191"/>
      <c r="AD100" s="44"/>
      <c r="AE100" s="191"/>
      <c r="AF100" s="44"/>
      <c r="AG100" s="44"/>
      <c r="AH100" s="191"/>
      <c r="AI100" s="44"/>
      <c r="AJ100" s="191"/>
      <c r="AK100" s="44"/>
      <c r="AL100" s="191"/>
      <c r="AM100" s="44"/>
      <c r="AN100" s="191"/>
      <c r="AO100" s="170"/>
      <c r="AP100" s="170"/>
      <c r="AQ100" s="44"/>
      <c r="AR100" s="395"/>
      <c r="AS100" s="471"/>
      <c r="AT100" s="63"/>
      <c r="AU100" s="44"/>
      <c r="AV100" s="191"/>
      <c r="AW100" s="44"/>
      <c r="AX100" s="44"/>
      <c r="AY100" s="44"/>
      <c r="AZ100" s="191"/>
      <c r="BA100" s="44"/>
      <c r="BB100" s="191"/>
      <c r="BC100" s="44"/>
      <c r="BD100" s="191"/>
      <c r="BE100" s="191"/>
      <c r="BF100" s="191"/>
      <c r="BG100" s="44"/>
      <c r="BH100" s="191"/>
      <c r="BI100" s="44"/>
      <c r="BJ100" s="44"/>
      <c r="BK100" s="44"/>
      <c r="BL100" s="191"/>
      <c r="BM100" s="191"/>
      <c r="BN100" s="44"/>
      <c r="BO100" s="44"/>
      <c r="BP100" s="191"/>
      <c r="BQ100" s="44"/>
      <c r="BR100" s="191"/>
      <c r="BS100" s="44"/>
      <c r="BT100" s="44"/>
      <c r="BU100" s="191"/>
      <c r="BV100" s="44"/>
      <c r="BW100" s="191"/>
      <c r="BX100" s="191"/>
      <c r="BY100" s="191"/>
      <c r="BZ100" s="191"/>
      <c r="CA100" s="191"/>
      <c r="CB100" s="44"/>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191"/>
      <c r="DN100" s="44"/>
      <c r="DO100" s="44"/>
      <c r="DP100" s="44"/>
      <c r="DQ100" s="44"/>
      <c r="DR100" s="44"/>
      <c r="DS100" s="44"/>
      <c r="DT100" s="44"/>
      <c r="DU100" s="44"/>
      <c r="DV100" s="44"/>
      <c r="DW100" s="44"/>
      <c r="DX100" s="44"/>
      <c r="DY100" s="44"/>
      <c r="DZ100" s="44"/>
      <c r="EA100" s="44"/>
      <c r="EB100" s="44"/>
      <c r="EC100" s="44"/>
      <c r="ED100" s="44"/>
      <c r="EE100" s="44"/>
      <c r="EF100" s="395"/>
      <c r="EG100" s="471"/>
      <c r="EH100" s="63"/>
      <c r="EI100" s="44"/>
      <c r="EJ100" s="191"/>
      <c r="EK100" s="44"/>
      <c r="EL100" s="44"/>
      <c r="EM100" s="44"/>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191"/>
      <c r="FM100" s="191"/>
      <c r="FN100" s="191"/>
      <c r="FO100" s="191"/>
      <c r="FP100" s="191"/>
      <c r="FQ100" s="191"/>
      <c r="FR100" s="191"/>
      <c r="FS100" s="191"/>
      <c r="FT100" s="191"/>
      <c r="FU100" s="191"/>
      <c r="FV100" s="44"/>
      <c r="FW100" s="44"/>
      <c r="FX100" s="44"/>
      <c r="FY100" s="44"/>
      <c r="FZ100" s="44"/>
      <c r="GA100" s="44"/>
      <c r="GB100" s="44"/>
      <c r="GC100" s="44"/>
      <c r="GD100" s="598"/>
      <c r="GE100" s="44"/>
      <c r="GF100" s="395"/>
      <c r="GG100" s="356"/>
      <c r="GH100" s="362"/>
      <c r="GI100" s="362"/>
      <c r="GJ100" s="362"/>
    </row>
    <row r="101" spans="2:192" s="188" customFormat="1" x14ac:dyDescent="0.25">
      <c r="B101" s="43"/>
      <c r="C101" s="61"/>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190"/>
      <c r="AD101" s="44"/>
      <c r="AE101" s="190"/>
      <c r="AF101" s="191"/>
      <c r="AG101" s="44"/>
      <c r="AH101" s="190"/>
      <c r="AI101" s="44"/>
      <c r="AJ101" s="190"/>
      <c r="AK101" s="44"/>
      <c r="AL101" s="190"/>
      <c r="AM101" s="44"/>
      <c r="AN101" s="190"/>
      <c r="AO101" s="170"/>
      <c r="AP101" s="170"/>
      <c r="AQ101" s="44"/>
      <c r="AR101" s="395"/>
      <c r="AS101" s="604"/>
      <c r="AT101" s="51"/>
      <c r="AU101" s="44"/>
      <c r="AV101" s="190"/>
      <c r="AW101" s="191"/>
      <c r="AX101" s="44"/>
      <c r="AY101" s="44"/>
      <c r="AZ101" s="190"/>
      <c r="BA101" s="44"/>
      <c r="BB101" s="190"/>
      <c r="BC101" s="44"/>
      <c r="BD101" s="190"/>
      <c r="BE101" s="190"/>
      <c r="BF101" s="190"/>
      <c r="BG101" s="44"/>
      <c r="BH101" s="190"/>
      <c r="BI101" s="44"/>
      <c r="BJ101" s="44"/>
      <c r="BK101" s="44"/>
      <c r="BL101" s="190"/>
      <c r="BM101" s="190"/>
      <c r="BN101" s="44"/>
      <c r="BO101" s="44"/>
      <c r="BP101" s="190"/>
      <c r="BQ101" s="44"/>
      <c r="BR101" s="190"/>
      <c r="BS101" s="191"/>
      <c r="BT101" s="44"/>
      <c r="BU101" s="190"/>
      <c r="BV101" s="44"/>
      <c r="BW101" s="190"/>
      <c r="BX101" s="190"/>
      <c r="BY101" s="190"/>
      <c r="BZ101" s="190"/>
      <c r="CA101" s="190"/>
      <c r="CB101" s="44"/>
      <c r="CC101" s="190"/>
      <c r="CD101" s="190"/>
      <c r="CE101" s="190"/>
      <c r="CF101" s="190"/>
      <c r="CG101" s="190"/>
      <c r="CH101" s="190"/>
      <c r="CI101" s="190"/>
      <c r="CJ101" s="190"/>
      <c r="CK101" s="190"/>
      <c r="CL101" s="190"/>
      <c r="CM101" s="190"/>
      <c r="CN101" s="190"/>
      <c r="CO101" s="190"/>
      <c r="CP101" s="190"/>
      <c r="CQ101" s="190"/>
      <c r="CR101" s="190"/>
      <c r="CS101" s="190"/>
      <c r="CT101" s="190"/>
      <c r="CU101" s="190"/>
      <c r="CV101" s="190"/>
      <c r="CW101" s="190"/>
      <c r="CX101" s="190"/>
      <c r="CY101" s="190"/>
      <c r="CZ101" s="190"/>
      <c r="DA101" s="190"/>
      <c r="DB101" s="190"/>
      <c r="DC101" s="190"/>
      <c r="DD101" s="190"/>
      <c r="DE101" s="190"/>
      <c r="DF101" s="190"/>
      <c r="DG101" s="190"/>
      <c r="DH101" s="190"/>
      <c r="DI101" s="190"/>
      <c r="DJ101" s="190"/>
      <c r="DK101" s="190"/>
      <c r="DL101" s="190"/>
      <c r="DM101" s="190"/>
      <c r="DN101" s="44"/>
      <c r="DO101" s="44"/>
      <c r="DP101" s="44"/>
      <c r="DQ101" s="44"/>
      <c r="DR101" s="44"/>
      <c r="DS101" s="44"/>
      <c r="DT101" s="44"/>
      <c r="DU101" s="44"/>
      <c r="DV101" s="44"/>
      <c r="DW101" s="44"/>
      <c r="DX101" s="44"/>
      <c r="DY101" s="44"/>
      <c r="DZ101" s="44"/>
      <c r="EA101" s="44"/>
      <c r="EB101" s="44"/>
      <c r="EC101" s="44"/>
      <c r="ED101" s="44"/>
      <c r="EE101" s="44"/>
      <c r="EF101" s="60"/>
      <c r="EG101" s="604"/>
      <c r="EH101" s="51"/>
      <c r="EI101" s="44"/>
      <c r="EJ101" s="190"/>
      <c r="EK101" s="191"/>
      <c r="EL101" s="44"/>
      <c r="EM101" s="44"/>
      <c r="EN101" s="190"/>
      <c r="EO101" s="190"/>
      <c r="EP101" s="190"/>
      <c r="EQ101" s="190"/>
      <c r="ER101" s="190"/>
      <c r="ES101" s="190"/>
      <c r="ET101" s="190"/>
      <c r="EU101" s="190"/>
      <c r="EV101" s="190"/>
      <c r="EW101" s="190"/>
      <c r="EX101" s="190"/>
      <c r="EY101" s="190"/>
      <c r="EZ101" s="190"/>
      <c r="FA101" s="190"/>
      <c r="FB101" s="190"/>
      <c r="FC101" s="190"/>
      <c r="FD101" s="190"/>
      <c r="FE101" s="190"/>
      <c r="FF101" s="190"/>
      <c r="FG101" s="190"/>
      <c r="FH101" s="190"/>
      <c r="FI101" s="190"/>
      <c r="FJ101" s="190"/>
      <c r="FK101" s="190"/>
      <c r="FL101" s="190"/>
      <c r="FM101" s="190"/>
      <c r="FN101" s="190"/>
      <c r="FO101" s="190"/>
      <c r="FP101" s="190"/>
      <c r="FQ101" s="190"/>
      <c r="FR101" s="190"/>
      <c r="FS101" s="190"/>
      <c r="FT101" s="190"/>
      <c r="FU101" s="190"/>
      <c r="FV101" s="44"/>
      <c r="FW101" s="44"/>
      <c r="FX101" s="44"/>
      <c r="FY101" s="44"/>
      <c r="FZ101" s="44"/>
      <c r="GA101" s="44"/>
      <c r="GB101" s="44"/>
      <c r="GC101" s="44"/>
      <c r="GD101" s="598"/>
      <c r="GE101" s="44"/>
      <c r="GF101" s="395"/>
      <c r="GG101" s="356"/>
      <c r="GH101" s="362"/>
      <c r="GI101" s="362"/>
      <c r="GJ101" s="362"/>
    </row>
    <row r="102" spans="2:192" x14ac:dyDescent="0.25">
      <c r="C102" s="61"/>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191"/>
      <c r="AF102" s="191"/>
      <c r="AG102" s="191"/>
      <c r="AH102" s="44"/>
      <c r="AI102" s="44"/>
      <c r="AJ102" s="44"/>
      <c r="AK102" s="44"/>
      <c r="AL102" s="44"/>
      <c r="AM102" s="44"/>
      <c r="AN102" s="44"/>
      <c r="AO102" s="170"/>
      <c r="AP102" s="170"/>
      <c r="AQ102" s="44"/>
      <c r="AR102" s="389"/>
      <c r="AS102" s="598"/>
      <c r="AT102" s="61"/>
      <c r="AU102" s="44"/>
      <c r="AV102" s="191"/>
      <c r="AW102" s="191"/>
      <c r="AX102" s="191"/>
      <c r="AY102" s="191"/>
      <c r="AZ102" s="44"/>
      <c r="BA102" s="44"/>
      <c r="BB102" s="44"/>
      <c r="BC102" s="44"/>
      <c r="BD102" s="44"/>
      <c r="BE102" s="44"/>
      <c r="BF102" s="44"/>
      <c r="BG102" s="44"/>
      <c r="BH102" s="44"/>
      <c r="BI102" s="44"/>
      <c r="BJ102" s="44"/>
      <c r="BK102" s="44"/>
      <c r="BL102" s="44"/>
      <c r="BM102" s="44"/>
      <c r="BN102" s="44"/>
      <c r="BO102" s="44"/>
      <c r="BP102" s="44"/>
      <c r="BQ102" s="44"/>
      <c r="BR102" s="191"/>
      <c r="BS102" s="191"/>
      <c r="BT102" s="191"/>
      <c r="BU102" s="44"/>
      <c r="BV102" s="191"/>
      <c r="BW102" s="44"/>
      <c r="BX102" s="44"/>
      <c r="BY102" s="44"/>
      <c r="BZ102" s="44"/>
      <c r="CA102" s="44"/>
      <c r="CB102" s="191"/>
      <c r="CC102" s="44"/>
      <c r="CD102" s="44"/>
      <c r="CE102" s="44"/>
      <c r="CF102" s="44"/>
      <c r="CG102" s="44"/>
      <c r="CH102" s="44"/>
      <c r="CI102" s="44"/>
      <c r="CJ102" s="44"/>
      <c r="CK102" s="44"/>
      <c r="CL102" s="44"/>
      <c r="CM102" s="44"/>
      <c r="CN102" s="44"/>
      <c r="CO102" s="44"/>
      <c r="CP102" s="44"/>
      <c r="CQ102" s="44"/>
      <c r="CR102" s="44"/>
      <c r="CS102" s="44"/>
      <c r="CT102" s="44"/>
      <c r="CU102" s="44"/>
      <c r="CV102" s="44"/>
      <c r="CW102" s="44"/>
      <c r="CX102" s="44"/>
      <c r="CY102" s="44"/>
      <c r="CZ102" s="44"/>
      <c r="DA102" s="44"/>
      <c r="DB102" s="44"/>
      <c r="DC102" s="44"/>
      <c r="DD102" s="44"/>
      <c r="DE102" s="44"/>
      <c r="DF102" s="44"/>
      <c r="DG102" s="44"/>
      <c r="DH102" s="44"/>
      <c r="DI102" s="44"/>
      <c r="DJ102" s="44"/>
      <c r="DK102" s="44"/>
      <c r="DL102" s="44"/>
      <c r="DM102" s="44"/>
      <c r="DN102" s="44"/>
      <c r="DO102" s="44"/>
      <c r="DP102" s="44"/>
      <c r="DQ102" s="44"/>
      <c r="DR102" s="44"/>
      <c r="DS102" s="44"/>
      <c r="DT102" s="44"/>
      <c r="DU102" s="44"/>
      <c r="DV102" s="44"/>
      <c r="DW102" s="44"/>
      <c r="DX102" s="44"/>
      <c r="DY102" s="44"/>
      <c r="DZ102" s="44"/>
      <c r="EA102" s="44"/>
      <c r="EB102" s="44"/>
      <c r="EC102" s="44"/>
      <c r="ED102" s="44"/>
      <c r="EE102" s="44"/>
      <c r="EF102" s="389"/>
      <c r="EG102" s="598"/>
      <c r="EH102" s="61"/>
      <c r="EI102" s="44"/>
      <c r="EJ102" s="191"/>
      <c r="EK102" s="191"/>
      <c r="EL102" s="191"/>
      <c r="EM102" s="44"/>
      <c r="EN102" s="44"/>
      <c r="EO102" s="44"/>
      <c r="EP102" s="44"/>
      <c r="EQ102" s="44"/>
      <c r="ER102" s="44"/>
      <c r="ES102" s="44"/>
      <c r="ET102" s="44"/>
      <c r="EU102" s="44"/>
      <c r="EV102" s="44"/>
      <c r="EW102" s="44"/>
      <c r="EX102" s="44"/>
      <c r="EY102" s="44"/>
      <c r="EZ102" s="44"/>
      <c r="FA102" s="44"/>
      <c r="FB102" s="44"/>
      <c r="FC102" s="44"/>
      <c r="FD102" s="44"/>
      <c r="FE102" s="44"/>
      <c r="FF102" s="44"/>
      <c r="FG102" s="44"/>
      <c r="FH102" s="44"/>
      <c r="FI102" s="44"/>
      <c r="FJ102" s="44"/>
      <c r="FK102" s="44"/>
      <c r="FL102" s="44"/>
      <c r="FM102" s="44"/>
      <c r="FN102" s="44"/>
      <c r="FO102" s="44"/>
      <c r="FP102" s="44"/>
      <c r="FQ102" s="44"/>
      <c r="FR102" s="44"/>
      <c r="FS102" s="44"/>
      <c r="FT102" s="44"/>
      <c r="FU102" s="44"/>
      <c r="FV102" s="44"/>
      <c r="FW102" s="44"/>
      <c r="FX102" s="44"/>
      <c r="FY102" s="44"/>
      <c r="FZ102" s="44"/>
      <c r="GA102" s="44"/>
      <c r="GB102" s="44"/>
      <c r="GC102" s="44"/>
      <c r="GD102" s="598"/>
      <c r="GE102" s="44"/>
      <c r="GF102" s="389"/>
      <c r="GG102" s="356"/>
      <c r="GH102" s="362"/>
      <c r="GI102" s="362"/>
      <c r="GJ102" s="362"/>
    </row>
    <row r="103" spans="2:192" x14ac:dyDescent="0.25">
      <c r="C103" s="61"/>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191"/>
      <c r="AF103" s="191"/>
      <c r="AG103" s="191"/>
      <c r="AH103" s="44"/>
      <c r="AI103" s="44"/>
      <c r="AJ103" s="44"/>
      <c r="AK103" s="44"/>
      <c r="AL103" s="44"/>
      <c r="AM103" s="44"/>
      <c r="AN103" s="44"/>
      <c r="AO103" s="170"/>
      <c r="AP103" s="170"/>
      <c r="AQ103" s="44"/>
      <c r="AR103" s="389"/>
      <c r="AS103" s="598"/>
      <c r="AT103" s="61"/>
      <c r="AU103" s="44"/>
      <c r="AV103" s="191"/>
      <c r="AW103" s="191"/>
      <c r="AX103" s="191"/>
      <c r="AY103" s="191"/>
      <c r="AZ103" s="44"/>
      <c r="BA103" s="44"/>
      <c r="BB103" s="44"/>
      <c r="BC103" s="44"/>
      <c r="BD103" s="44"/>
      <c r="BE103" s="44"/>
      <c r="BF103" s="44"/>
      <c r="BG103" s="44"/>
      <c r="BH103" s="44"/>
      <c r="BI103" s="44"/>
      <c r="BJ103" s="44"/>
      <c r="BK103" s="44"/>
      <c r="BL103" s="44"/>
      <c r="BM103" s="44"/>
      <c r="BN103" s="44"/>
      <c r="BO103" s="44"/>
      <c r="BP103" s="44"/>
      <c r="BQ103" s="44"/>
      <c r="BR103" s="191"/>
      <c r="BS103" s="191"/>
      <c r="BT103" s="191"/>
      <c r="BU103" s="44"/>
      <c r="BV103" s="191"/>
      <c r="BW103" s="44"/>
      <c r="BX103" s="44"/>
      <c r="BY103" s="44"/>
      <c r="BZ103" s="44"/>
      <c r="CA103" s="44"/>
      <c r="CB103" s="191"/>
      <c r="CC103" s="44"/>
      <c r="CD103" s="44"/>
      <c r="CE103" s="44"/>
      <c r="CF103" s="44"/>
      <c r="CG103" s="44"/>
      <c r="CH103" s="44"/>
      <c r="CI103" s="44"/>
      <c r="CJ103" s="44"/>
      <c r="CK103" s="44"/>
      <c r="CL103" s="44"/>
      <c r="CM103" s="44"/>
      <c r="CN103" s="44"/>
      <c r="CO103" s="44"/>
      <c r="CP103" s="44"/>
      <c r="CQ103" s="44"/>
      <c r="CR103" s="44"/>
      <c r="CS103" s="44"/>
      <c r="CT103" s="44"/>
      <c r="CU103" s="44"/>
      <c r="CV103" s="44"/>
      <c r="CW103" s="44"/>
      <c r="CX103" s="44"/>
      <c r="CY103" s="44"/>
      <c r="CZ103" s="44"/>
      <c r="DA103" s="44"/>
      <c r="DB103" s="44"/>
      <c r="DC103" s="44"/>
      <c r="DD103" s="44"/>
      <c r="DE103" s="44"/>
      <c r="DF103" s="44"/>
      <c r="DG103" s="44"/>
      <c r="DH103" s="44"/>
      <c r="DI103" s="44"/>
      <c r="DJ103" s="44"/>
      <c r="DK103" s="44"/>
      <c r="DL103" s="44"/>
      <c r="DM103" s="44"/>
      <c r="DN103" s="44"/>
      <c r="DO103" s="44"/>
      <c r="DP103" s="44"/>
      <c r="DQ103" s="44"/>
      <c r="DR103" s="44"/>
      <c r="DS103" s="44"/>
      <c r="DT103" s="44"/>
      <c r="DU103" s="44"/>
      <c r="DV103" s="44"/>
      <c r="DW103" s="44"/>
      <c r="DX103" s="44"/>
      <c r="DY103" s="44"/>
      <c r="DZ103" s="44"/>
      <c r="EA103" s="44"/>
      <c r="EB103" s="44"/>
      <c r="EC103" s="44"/>
      <c r="ED103" s="44"/>
      <c r="EE103" s="44"/>
      <c r="EF103" s="389"/>
      <c r="EG103" s="598"/>
      <c r="EH103" s="61"/>
      <c r="EI103" s="44"/>
      <c r="EJ103" s="191"/>
      <c r="EK103" s="191"/>
      <c r="EL103" s="191"/>
      <c r="EM103" s="44"/>
      <c r="EN103" s="44"/>
      <c r="EO103" s="44"/>
      <c r="EP103" s="44"/>
      <c r="EQ103" s="44"/>
      <c r="ER103" s="44"/>
      <c r="ES103" s="44"/>
      <c r="ET103" s="44"/>
      <c r="EU103" s="44"/>
      <c r="EV103" s="44"/>
      <c r="EW103" s="44"/>
      <c r="EX103" s="44"/>
      <c r="EY103" s="44"/>
      <c r="EZ103" s="44"/>
      <c r="FA103" s="44"/>
      <c r="FB103" s="44"/>
      <c r="FC103" s="44"/>
      <c r="FD103" s="44"/>
      <c r="FE103" s="44"/>
      <c r="FF103" s="44"/>
      <c r="FG103" s="44"/>
      <c r="FH103" s="44"/>
      <c r="FI103" s="44"/>
      <c r="FJ103" s="44"/>
      <c r="FK103" s="44"/>
      <c r="FL103" s="44"/>
      <c r="FM103" s="44"/>
      <c r="FN103" s="44"/>
      <c r="FO103" s="44"/>
      <c r="FP103" s="44"/>
      <c r="FQ103" s="44"/>
      <c r="FR103" s="44"/>
      <c r="FS103" s="44"/>
      <c r="FT103" s="44"/>
      <c r="FU103" s="44"/>
      <c r="FV103" s="44"/>
      <c r="FW103" s="44"/>
      <c r="FX103" s="44"/>
      <c r="FY103" s="44"/>
      <c r="FZ103" s="44"/>
      <c r="GA103" s="44"/>
      <c r="GB103" s="44"/>
      <c r="GC103" s="44"/>
      <c r="GD103" s="598"/>
      <c r="GE103" s="44"/>
      <c r="GF103" s="389"/>
      <c r="GG103" s="356"/>
      <c r="GH103" s="362"/>
      <c r="GI103" s="362"/>
      <c r="GJ103" s="362"/>
    </row>
    <row r="104" spans="2:192" x14ac:dyDescent="0.25">
      <c r="C104" s="61"/>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191"/>
      <c r="AF104" s="44"/>
      <c r="AG104" s="179"/>
      <c r="AH104" s="44"/>
      <c r="AI104" s="44"/>
      <c r="AJ104" s="44"/>
      <c r="AK104" s="44"/>
      <c r="AL104" s="44"/>
      <c r="AM104" s="44"/>
      <c r="AN104" s="44"/>
      <c r="AO104" s="170"/>
      <c r="AP104" s="170"/>
      <c r="AQ104" s="44"/>
      <c r="AR104" s="389"/>
      <c r="AS104" s="598"/>
      <c r="AT104" s="61"/>
      <c r="AU104" s="44"/>
      <c r="AV104" s="191"/>
      <c r="AW104" s="44"/>
      <c r="AX104" s="179"/>
      <c r="AY104" s="179"/>
      <c r="AZ104" s="44"/>
      <c r="BA104" s="44"/>
      <c r="BB104" s="44"/>
      <c r="BC104" s="44"/>
      <c r="BD104" s="44"/>
      <c r="BE104" s="44"/>
      <c r="BF104" s="44"/>
      <c r="BG104" s="44"/>
      <c r="BH104" s="44"/>
      <c r="BI104" s="44"/>
      <c r="BJ104" s="44"/>
      <c r="BK104" s="44"/>
      <c r="BL104" s="44"/>
      <c r="BM104" s="44"/>
      <c r="BN104" s="44"/>
      <c r="BO104" s="44"/>
      <c r="BP104" s="44"/>
      <c r="BQ104" s="44"/>
      <c r="BR104" s="191"/>
      <c r="BS104" s="44"/>
      <c r="BT104" s="179"/>
      <c r="BU104" s="44"/>
      <c r="BV104" s="179"/>
      <c r="BW104" s="44"/>
      <c r="BX104" s="44"/>
      <c r="BY104" s="44"/>
      <c r="BZ104" s="44"/>
      <c r="CA104" s="44"/>
      <c r="CB104" s="179"/>
      <c r="CC104" s="44"/>
      <c r="CD104" s="44"/>
      <c r="CE104" s="44"/>
      <c r="CF104" s="44"/>
      <c r="CG104" s="44"/>
      <c r="CH104" s="44"/>
      <c r="CI104" s="44"/>
      <c r="CJ104" s="44"/>
      <c r="CK104" s="44"/>
      <c r="CL104" s="44"/>
      <c r="CM104" s="44"/>
      <c r="CN104" s="44"/>
      <c r="CO104" s="44"/>
      <c r="CP104" s="44"/>
      <c r="CQ104" s="44"/>
      <c r="CR104" s="44"/>
      <c r="CS104" s="44"/>
      <c r="CT104" s="44"/>
      <c r="CU104" s="44"/>
      <c r="CV104" s="44"/>
      <c r="CW104" s="44"/>
      <c r="CX104" s="44"/>
      <c r="CY104" s="44"/>
      <c r="CZ104" s="44"/>
      <c r="DA104" s="44"/>
      <c r="DB104" s="44"/>
      <c r="DC104" s="44"/>
      <c r="DD104" s="44"/>
      <c r="DE104" s="44"/>
      <c r="DF104" s="44"/>
      <c r="DG104" s="44"/>
      <c r="DH104" s="44"/>
      <c r="DI104" s="44"/>
      <c r="DJ104" s="44"/>
      <c r="DK104" s="44"/>
      <c r="DL104" s="44"/>
      <c r="DM104" s="44"/>
      <c r="DN104" s="44"/>
      <c r="DO104" s="44"/>
      <c r="DP104" s="44"/>
      <c r="DQ104" s="44"/>
      <c r="DR104" s="44"/>
      <c r="DS104" s="44"/>
      <c r="DT104" s="44"/>
      <c r="DU104" s="44"/>
      <c r="DV104" s="44"/>
      <c r="DW104" s="44"/>
      <c r="DX104" s="44"/>
      <c r="DY104" s="44"/>
      <c r="DZ104" s="44"/>
      <c r="EA104" s="44"/>
      <c r="EB104" s="44"/>
      <c r="EC104" s="44"/>
      <c r="ED104" s="44"/>
      <c r="EE104" s="44"/>
      <c r="EF104" s="389"/>
      <c r="EG104" s="598"/>
      <c r="EH104" s="61"/>
      <c r="EI104" s="44"/>
      <c r="EJ104" s="191"/>
      <c r="EK104" s="44"/>
      <c r="EL104" s="179"/>
      <c r="EM104" s="44"/>
      <c r="EN104" s="44"/>
      <c r="EO104" s="44"/>
      <c r="EP104" s="44"/>
      <c r="EQ104" s="44"/>
      <c r="ER104" s="44"/>
      <c r="ES104" s="44"/>
      <c r="ET104" s="44"/>
      <c r="EU104" s="44"/>
      <c r="EV104" s="44"/>
      <c r="EW104" s="44"/>
      <c r="EX104" s="44"/>
      <c r="EY104" s="44"/>
      <c r="EZ104" s="44"/>
      <c r="FA104" s="44"/>
      <c r="FB104" s="44"/>
      <c r="FC104" s="44"/>
      <c r="FD104" s="44"/>
      <c r="FE104" s="44"/>
      <c r="FF104" s="44"/>
      <c r="FG104" s="44"/>
      <c r="FH104" s="44"/>
      <c r="FI104" s="44"/>
      <c r="FJ104" s="44"/>
      <c r="FK104" s="44"/>
      <c r="FL104" s="44"/>
      <c r="FM104" s="44"/>
      <c r="FN104" s="44"/>
      <c r="FO104" s="44"/>
      <c r="FP104" s="44"/>
      <c r="FQ104" s="44"/>
      <c r="FR104" s="44"/>
      <c r="FS104" s="44"/>
      <c r="FT104" s="44"/>
      <c r="FU104" s="44"/>
      <c r="FV104" s="44"/>
      <c r="FW104" s="44"/>
      <c r="FX104" s="44"/>
      <c r="FY104" s="44"/>
      <c r="FZ104" s="44"/>
      <c r="GA104" s="44"/>
      <c r="GB104" s="44"/>
      <c r="GC104" s="44"/>
      <c r="GD104" s="598"/>
      <c r="GE104" s="44"/>
      <c r="GF104" s="389"/>
      <c r="GG104" s="356"/>
      <c r="GH104" s="362"/>
      <c r="GI104" s="362"/>
      <c r="GJ104" s="362"/>
    </row>
    <row r="105" spans="2:192" x14ac:dyDescent="0.25">
      <c r="C105" s="61"/>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191"/>
      <c r="AF105" s="44"/>
      <c r="AG105" s="179"/>
      <c r="AH105" s="44"/>
      <c r="AI105" s="44"/>
      <c r="AJ105" s="44"/>
      <c r="AK105" s="44"/>
      <c r="AL105" s="44"/>
      <c r="AM105" s="44"/>
      <c r="AN105" s="44"/>
      <c r="AO105" s="170"/>
      <c r="AP105" s="170"/>
      <c r="AQ105" s="44"/>
      <c r="AR105" s="389"/>
      <c r="AS105" s="598"/>
      <c r="AT105" s="61"/>
      <c r="AU105" s="44"/>
      <c r="AV105" s="191"/>
      <c r="AW105" s="44"/>
      <c r="AX105" s="179"/>
      <c r="AY105" s="179"/>
      <c r="AZ105" s="44"/>
      <c r="BA105" s="44"/>
      <c r="BB105" s="44"/>
      <c r="BC105" s="44"/>
      <c r="BD105" s="44"/>
      <c r="BE105" s="44"/>
      <c r="BF105" s="44"/>
      <c r="BG105" s="44"/>
      <c r="BH105" s="44"/>
      <c r="BI105" s="44"/>
      <c r="BJ105" s="44"/>
      <c r="BK105" s="44"/>
      <c r="BL105" s="44"/>
      <c r="BM105" s="44"/>
      <c r="BN105" s="44"/>
      <c r="BO105" s="44"/>
      <c r="BP105" s="44"/>
      <c r="BQ105" s="44"/>
      <c r="BR105" s="191"/>
      <c r="BS105" s="44"/>
      <c r="BT105" s="179"/>
      <c r="BU105" s="44"/>
      <c r="BV105" s="179"/>
      <c r="BW105" s="44"/>
      <c r="BX105" s="44"/>
      <c r="BY105" s="44"/>
      <c r="BZ105" s="44"/>
      <c r="CA105" s="44"/>
      <c r="CB105" s="179"/>
      <c r="CC105" s="44"/>
      <c r="CD105" s="44"/>
      <c r="CE105" s="44"/>
      <c r="CF105" s="44"/>
      <c r="CG105" s="44"/>
      <c r="CH105" s="44"/>
      <c r="CI105" s="44"/>
      <c r="CJ105" s="44"/>
      <c r="CK105" s="44"/>
      <c r="CL105" s="44"/>
      <c r="CM105" s="44"/>
      <c r="CN105" s="44"/>
      <c r="CO105" s="44"/>
      <c r="CP105" s="44"/>
      <c r="CQ105" s="44"/>
      <c r="CR105" s="44"/>
      <c r="CS105" s="44"/>
      <c r="CT105" s="44"/>
      <c r="CU105" s="44"/>
      <c r="CV105" s="44"/>
      <c r="CW105" s="44"/>
      <c r="CX105" s="44"/>
      <c r="CY105" s="44"/>
      <c r="CZ105" s="44"/>
      <c r="DA105" s="44"/>
      <c r="DB105" s="44"/>
      <c r="DC105" s="44"/>
      <c r="DD105" s="44"/>
      <c r="DE105" s="44"/>
      <c r="DF105" s="44"/>
      <c r="DG105" s="44"/>
      <c r="DH105" s="44"/>
      <c r="DI105" s="44"/>
      <c r="DJ105" s="44"/>
      <c r="DK105" s="44"/>
      <c r="DL105" s="44"/>
      <c r="DM105" s="44"/>
      <c r="DN105" s="44"/>
      <c r="DO105" s="44"/>
      <c r="DP105" s="44"/>
      <c r="DQ105" s="44"/>
      <c r="DR105" s="44"/>
      <c r="DS105" s="44"/>
      <c r="DT105" s="44"/>
      <c r="DU105" s="44"/>
      <c r="DV105" s="44"/>
      <c r="DW105" s="44"/>
      <c r="DX105" s="44"/>
      <c r="DY105" s="44"/>
      <c r="DZ105" s="44"/>
      <c r="EA105" s="44"/>
      <c r="EB105" s="44"/>
      <c r="EC105" s="44"/>
      <c r="ED105" s="44"/>
      <c r="EE105" s="44"/>
      <c r="EF105" s="389"/>
      <c r="EG105" s="598"/>
      <c r="EH105" s="61"/>
      <c r="EI105" s="44"/>
      <c r="EJ105" s="191"/>
      <c r="EK105" s="44"/>
      <c r="EL105" s="179"/>
      <c r="EM105" s="44"/>
      <c r="EN105" s="44"/>
      <c r="EO105" s="44"/>
      <c r="EP105" s="44"/>
      <c r="EQ105" s="44"/>
      <c r="ER105" s="44"/>
      <c r="ES105" s="44"/>
      <c r="ET105" s="44"/>
      <c r="EU105" s="44"/>
      <c r="EV105" s="44"/>
      <c r="EW105" s="44"/>
      <c r="EX105" s="44"/>
      <c r="EY105" s="44"/>
      <c r="EZ105" s="44"/>
      <c r="FA105" s="44"/>
      <c r="FB105" s="44"/>
      <c r="FC105" s="44"/>
      <c r="FD105" s="44"/>
      <c r="FE105" s="44"/>
      <c r="FF105" s="44"/>
      <c r="FG105" s="44"/>
      <c r="FH105" s="44"/>
      <c r="FI105" s="44"/>
      <c r="FJ105" s="44"/>
      <c r="FK105" s="44"/>
      <c r="FL105" s="44"/>
      <c r="FM105" s="44"/>
      <c r="FN105" s="44"/>
      <c r="FO105" s="44"/>
      <c r="FP105" s="44"/>
      <c r="FQ105" s="44"/>
      <c r="FR105" s="44"/>
      <c r="FS105" s="44"/>
      <c r="FT105" s="44"/>
      <c r="FU105" s="44"/>
      <c r="FV105" s="44"/>
      <c r="FW105" s="44"/>
      <c r="FX105" s="44"/>
      <c r="FY105" s="44"/>
      <c r="FZ105" s="44"/>
      <c r="GA105" s="44"/>
      <c r="GB105" s="44"/>
      <c r="GC105" s="44"/>
      <c r="GD105" s="598"/>
      <c r="GE105" s="44"/>
      <c r="GF105" s="389"/>
      <c r="GG105" s="356"/>
      <c r="GH105" s="362"/>
      <c r="GI105" s="362"/>
      <c r="GJ105" s="362"/>
    </row>
    <row r="106" spans="2:192" x14ac:dyDescent="0.25">
      <c r="C106" s="61"/>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191"/>
      <c r="AF106" s="44"/>
      <c r="AG106" s="179"/>
      <c r="AH106" s="44"/>
      <c r="AI106" s="44"/>
      <c r="AJ106" s="44"/>
      <c r="AK106" s="44"/>
      <c r="AL106" s="44"/>
      <c r="AM106" s="44"/>
      <c r="AN106" s="44"/>
      <c r="AO106" s="170"/>
      <c r="AP106" s="170"/>
      <c r="AQ106" s="44"/>
      <c r="AR106" s="389"/>
      <c r="AS106" s="598"/>
      <c r="AT106" s="61"/>
      <c r="AU106" s="44"/>
      <c r="AV106" s="191"/>
      <c r="AW106" s="44"/>
      <c r="AX106" s="179"/>
      <c r="AY106" s="179"/>
      <c r="AZ106" s="44"/>
      <c r="BA106" s="44"/>
      <c r="BB106" s="44"/>
      <c r="BC106" s="44"/>
      <c r="BD106" s="44"/>
      <c r="BE106" s="44"/>
      <c r="BF106" s="44"/>
      <c r="BG106" s="44"/>
      <c r="BH106" s="44"/>
      <c r="BI106" s="44"/>
      <c r="BJ106" s="44"/>
      <c r="BK106" s="44"/>
      <c r="BL106" s="44"/>
      <c r="BM106" s="44"/>
      <c r="BN106" s="44"/>
      <c r="BO106" s="44"/>
      <c r="BP106" s="44"/>
      <c r="BQ106" s="44"/>
      <c r="BR106" s="191"/>
      <c r="BS106" s="44"/>
      <c r="BT106" s="179"/>
      <c r="BU106" s="44"/>
      <c r="BV106" s="179"/>
      <c r="BW106" s="44"/>
      <c r="BX106" s="44"/>
      <c r="BY106" s="44"/>
      <c r="BZ106" s="44"/>
      <c r="CA106" s="44"/>
      <c r="CB106" s="179"/>
      <c r="CC106" s="44"/>
      <c r="CD106" s="44"/>
      <c r="CE106" s="44"/>
      <c r="CF106" s="44"/>
      <c r="CG106" s="44"/>
      <c r="CH106" s="44"/>
      <c r="CI106" s="44"/>
      <c r="CJ106" s="44"/>
      <c r="CK106" s="44"/>
      <c r="CL106" s="44"/>
      <c r="CM106" s="44"/>
      <c r="CN106" s="44"/>
      <c r="CO106" s="44"/>
      <c r="CP106" s="44"/>
      <c r="CQ106" s="44"/>
      <c r="CR106" s="44"/>
      <c r="CS106" s="44"/>
      <c r="CT106" s="44"/>
      <c r="CU106" s="44"/>
      <c r="CV106" s="44"/>
      <c r="CW106" s="44"/>
      <c r="CX106" s="44"/>
      <c r="CY106" s="44"/>
      <c r="CZ106" s="44"/>
      <c r="DA106" s="44"/>
      <c r="DB106" s="44"/>
      <c r="DC106" s="44"/>
      <c r="DD106" s="44"/>
      <c r="DE106" s="44"/>
      <c r="DF106" s="44"/>
      <c r="DG106" s="44"/>
      <c r="DH106" s="44"/>
      <c r="DI106" s="44"/>
      <c r="DJ106" s="44"/>
      <c r="DK106" s="44"/>
      <c r="DL106" s="44"/>
      <c r="DM106" s="44"/>
      <c r="DN106" s="44"/>
      <c r="DO106" s="44"/>
      <c r="DP106" s="44"/>
      <c r="DQ106" s="44"/>
      <c r="DR106" s="44"/>
      <c r="DS106" s="44"/>
      <c r="DT106" s="44"/>
      <c r="DU106" s="44"/>
      <c r="DV106" s="44"/>
      <c r="DW106" s="44"/>
      <c r="DX106" s="44"/>
      <c r="DY106" s="44"/>
      <c r="DZ106" s="44"/>
      <c r="EA106" s="44"/>
      <c r="EB106" s="44"/>
      <c r="EC106" s="44"/>
      <c r="ED106" s="44"/>
      <c r="EE106" s="44"/>
      <c r="EF106" s="389"/>
      <c r="EG106" s="598"/>
      <c r="EH106" s="61"/>
      <c r="EI106" s="44"/>
      <c r="EJ106" s="191"/>
      <c r="EK106" s="44"/>
      <c r="EL106" s="179"/>
      <c r="EM106" s="44"/>
      <c r="EN106" s="44"/>
      <c r="EO106" s="44"/>
      <c r="EP106" s="44"/>
      <c r="EQ106" s="44"/>
      <c r="ER106" s="44"/>
      <c r="ES106" s="44"/>
      <c r="ET106" s="44"/>
      <c r="EU106" s="44"/>
      <c r="EV106" s="44"/>
      <c r="EW106" s="44"/>
      <c r="EX106" s="44"/>
      <c r="EY106" s="44"/>
      <c r="EZ106" s="44"/>
      <c r="FA106" s="44"/>
      <c r="FB106" s="44"/>
      <c r="FC106" s="44"/>
      <c r="FD106" s="44"/>
      <c r="FE106" s="44"/>
      <c r="FF106" s="44"/>
      <c r="FG106" s="44"/>
      <c r="FH106" s="44"/>
      <c r="FI106" s="44"/>
      <c r="FJ106" s="44"/>
      <c r="FK106" s="44"/>
      <c r="FL106" s="44"/>
      <c r="FM106" s="44"/>
      <c r="FN106" s="44"/>
      <c r="FO106" s="44"/>
      <c r="FP106" s="44"/>
      <c r="FQ106" s="44"/>
      <c r="FR106" s="44"/>
      <c r="FS106" s="44"/>
      <c r="FT106" s="44"/>
      <c r="FU106" s="44"/>
      <c r="FV106" s="44"/>
      <c r="FW106" s="44"/>
      <c r="FX106" s="44"/>
      <c r="FY106" s="44"/>
      <c r="FZ106" s="44"/>
      <c r="GA106" s="44"/>
      <c r="GB106" s="44"/>
      <c r="GC106" s="44"/>
      <c r="GD106" s="598"/>
      <c r="GE106" s="44"/>
      <c r="GF106" s="389"/>
      <c r="GG106" s="356"/>
      <c r="GH106" s="362"/>
      <c r="GI106" s="362"/>
      <c r="GJ106" s="362"/>
    </row>
    <row r="107" spans="2:192" x14ac:dyDescent="0.25">
      <c r="C107" s="61"/>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191"/>
      <c r="AF107" s="44"/>
      <c r="AG107" s="179"/>
      <c r="AH107" s="44"/>
      <c r="AI107" s="44"/>
      <c r="AJ107" s="44"/>
      <c r="AK107" s="44"/>
      <c r="AL107" s="44"/>
      <c r="AM107" s="44"/>
      <c r="AN107" s="44"/>
      <c r="AO107" s="170"/>
      <c r="AP107" s="170"/>
      <c r="AQ107" s="44"/>
      <c r="AR107" s="389"/>
      <c r="AS107" s="598"/>
      <c r="AT107" s="61"/>
      <c r="AU107" s="44"/>
      <c r="AV107" s="191"/>
      <c r="AW107" s="44"/>
      <c r="AX107" s="179"/>
      <c r="AY107" s="179"/>
      <c r="AZ107" s="44"/>
      <c r="BA107" s="44"/>
      <c r="BB107" s="44"/>
      <c r="BC107" s="44"/>
      <c r="BD107" s="44"/>
      <c r="BE107" s="44"/>
      <c r="BF107" s="44"/>
      <c r="BG107" s="44"/>
      <c r="BH107" s="44"/>
      <c r="BI107" s="44"/>
      <c r="BJ107" s="44"/>
      <c r="BK107" s="44"/>
      <c r="BL107" s="44"/>
      <c r="BM107" s="44"/>
      <c r="BN107" s="44"/>
      <c r="BO107" s="44"/>
      <c r="BP107" s="44"/>
      <c r="BQ107" s="44"/>
      <c r="BR107" s="191"/>
      <c r="BS107" s="44"/>
      <c r="BT107" s="179"/>
      <c r="BU107" s="44"/>
      <c r="BV107" s="179"/>
      <c r="BW107" s="44"/>
      <c r="BX107" s="44"/>
      <c r="BY107" s="44"/>
      <c r="BZ107" s="44"/>
      <c r="CA107" s="44"/>
      <c r="CB107" s="179"/>
      <c r="CC107" s="44"/>
      <c r="CD107" s="44"/>
      <c r="CE107" s="44"/>
      <c r="CF107" s="44"/>
      <c r="CG107" s="44"/>
      <c r="CH107" s="44"/>
      <c r="CI107" s="44"/>
      <c r="CJ107" s="44"/>
      <c r="CK107" s="44"/>
      <c r="CL107" s="44"/>
      <c r="CM107" s="44"/>
      <c r="CN107" s="44"/>
      <c r="CO107" s="44"/>
      <c r="CP107" s="44"/>
      <c r="CQ107" s="44"/>
      <c r="CR107" s="44"/>
      <c r="CS107" s="44"/>
      <c r="CT107" s="44"/>
      <c r="CU107" s="44"/>
      <c r="CV107" s="44"/>
      <c r="CW107" s="44"/>
      <c r="CX107" s="44"/>
      <c r="CY107" s="44"/>
      <c r="CZ107" s="44"/>
      <c r="DA107" s="44"/>
      <c r="DB107" s="44"/>
      <c r="DC107" s="44"/>
      <c r="DD107" s="44"/>
      <c r="DE107" s="44"/>
      <c r="DF107" s="44"/>
      <c r="DG107" s="44"/>
      <c r="DH107" s="44"/>
      <c r="DI107" s="44"/>
      <c r="DJ107" s="44"/>
      <c r="DK107" s="44"/>
      <c r="DL107" s="44"/>
      <c r="DM107" s="44"/>
      <c r="DN107" s="44"/>
      <c r="DO107" s="44"/>
      <c r="DP107" s="44"/>
      <c r="DQ107" s="44"/>
      <c r="DR107" s="44"/>
      <c r="DS107" s="44"/>
      <c r="DT107" s="44"/>
      <c r="DU107" s="44"/>
      <c r="DV107" s="44"/>
      <c r="DW107" s="44"/>
      <c r="DX107" s="44"/>
      <c r="DY107" s="44"/>
      <c r="DZ107" s="44"/>
      <c r="EA107" s="44"/>
      <c r="EB107" s="44"/>
      <c r="EC107" s="44"/>
      <c r="ED107" s="44"/>
      <c r="EE107" s="44"/>
      <c r="EF107" s="389"/>
      <c r="EG107" s="598"/>
      <c r="EH107" s="61"/>
      <c r="EI107" s="44"/>
      <c r="EJ107" s="191"/>
      <c r="EK107" s="44"/>
      <c r="EL107" s="179"/>
      <c r="EM107" s="44"/>
      <c r="EN107" s="44"/>
      <c r="EO107" s="44"/>
      <c r="EP107" s="44"/>
      <c r="EQ107" s="44"/>
      <c r="ER107" s="44"/>
      <c r="ES107" s="44"/>
      <c r="ET107" s="44"/>
      <c r="EU107" s="44"/>
      <c r="EV107" s="44"/>
      <c r="EW107" s="44"/>
      <c r="EX107" s="44"/>
      <c r="EY107" s="44"/>
      <c r="EZ107" s="44"/>
      <c r="FA107" s="44"/>
      <c r="FB107" s="44"/>
      <c r="FC107" s="44"/>
      <c r="FD107" s="44"/>
      <c r="FE107" s="44"/>
      <c r="FF107" s="44"/>
      <c r="FG107" s="44"/>
      <c r="FH107" s="44"/>
      <c r="FI107" s="44"/>
      <c r="FJ107" s="44"/>
      <c r="FK107" s="44"/>
      <c r="FL107" s="44"/>
      <c r="FM107" s="44"/>
      <c r="FN107" s="44"/>
      <c r="FO107" s="44"/>
      <c r="FP107" s="44"/>
      <c r="FQ107" s="44"/>
      <c r="FR107" s="44"/>
      <c r="FS107" s="44"/>
      <c r="FT107" s="44"/>
      <c r="FU107" s="44"/>
      <c r="FV107" s="44"/>
      <c r="FW107" s="44"/>
      <c r="FX107" s="44"/>
      <c r="FY107" s="44"/>
      <c r="FZ107" s="44"/>
      <c r="GA107" s="44"/>
      <c r="GB107" s="44"/>
      <c r="GC107" s="44"/>
      <c r="GD107" s="598"/>
      <c r="GE107" s="44"/>
      <c r="GF107" s="389"/>
      <c r="GG107" s="356"/>
      <c r="GH107" s="362"/>
      <c r="GI107" s="362"/>
      <c r="GJ107" s="362"/>
    </row>
    <row r="108" spans="2:192" x14ac:dyDescent="0.25">
      <c r="C108" s="61"/>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191"/>
      <c r="AF108" s="44"/>
      <c r="AG108" s="44"/>
      <c r="AH108" s="44"/>
      <c r="AI108" s="44"/>
      <c r="AJ108" s="44"/>
      <c r="AK108" s="44"/>
      <c r="AL108" s="44"/>
      <c r="AM108" s="44"/>
      <c r="AN108" s="44"/>
      <c r="AO108" s="170"/>
      <c r="AP108" s="170"/>
      <c r="AQ108" s="44"/>
      <c r="AR108" s="389"/>
      <c r="AS108" s="598"/>
      <c r="AT108" s="61"/>
      <c r="AU108" s="44"/>
      <c r="AV108" s="191"/>
      <c r="AW108" s="44"/>
      <c r="AX108" s="44"/>
      <c r="AY108" s="44"/>
      <c r="AZ108" s="44"/>
      <c r="BA108" s="44"/>
      <c r="BB108" s="44"/>
      <c r="BC108" s="44"/>
      <c r="BD108" s="44"/>
      <c r="BE108" s="44"/>
      <c r="BF108" s="44"/>
      <c r="BG108" s="44"/>
      <c r="BH108" s="44"/>
      <c r="BI108" s="44"/>
      <c r="BJ108" s="44"/>
      <c r="BK108" s="44"/>
      <c r="BL108" s="44"/>
      <c r="BM108" s="44"/>
      <c r="BN108" s="44"/>
      <c r="BO108" s="44"/>
      <c r="BP108" s="44"/>
      <c r="BQ108" s="44"/>
      <c r="BR108" s="191"/>
      <c r="BS108" s="44"/>
      <c r="BT108" s="44"/>
      <c r="BU108" s="44"/>
      <c r="BV108" s="44"/>
      <c r="BW108" s="44"/>
      <c r="BX108" s="44"/>
      <c r="BY108" s="44"/>
      <c r="BZ108" s="44"/>
      <c r="CA108" s="44"/>
      <c r="CB108" s="44"/>
      <c r="CC108" s="44"/>
      <c r="CD108" s="44"/>
      <c r="CE108" s="44"/>
      <c r="CF108" s="44"/>
      <c r="CG108" s="44"/>
      <c r="CH108" s="44"/>
      <c r="CI108" s="44"/>
      <c r="CJ108" s="44"/>
      <c r="CK108" s="44"/>
      <c r="CL108" s="44"/>
      <c r="CM108" s="44"/>
      <c r="CN108" s="44"/>
      <c r="CO108" s="44"/>
      <c r="CP108" s="44"/>
      <c r="CQ108" s="44"/>
      <c r="CR108" s="44"/>
      <c r="CS108" s="44"/>
      <c r="CT108" s="44"/>
      <c r="CU108" s="44"/>
      <c r="CV108" s="44"/>
      <c r="CW108" s="44"/>
      <c r="CX108" s="44"/>
      <c r="CY108" s="44"/>
      <c r="CZ108" s="44"/>
      <c r="DA108" s="44"/>
      <c r="DB108" s="44"/>
      <c r="DC108" s="44"/>
      <c r="DD108" s="44"/>
      <c r="DE108" s="44"/>
      <c r="DF108" s="44"/>
      <c r="DG108" s="44"/>
      <c r="DH108" s="44"/>
      <c r="DI108" s="44"/>
      <c r="DJ108" s="44"/>
      <c r="DK108" s="44"/>
      <c r="DL108" s="44"/>
      <c r="DM108" s="44"/>
      <c r="DN108" s="44"/>
      <c r="DO108" s="44"/>
      <c r="DP108" s="44"/>
      <c r="DQ108" s="44"/>
      <c r="DR108" s="44"/>
      <c r="DS108" s="44"/>
      <c r="DT108" s="44"/>
      <c r="DU108" s="44"/>
      <c r="DV108" s="44"/>
      <c r="DW108" s="44"/>
      <c r="DX108" s="44"/>
      <c r="DY108" s="44"/>
      <c r="DZ108" s="44"/>
      <c r="EA108" s="44"/>
      <c r="EB108" s="44"/>
      <c r="EC108" s="44"/>
      <c r="ED108" s="44"/>
      <c r="EE108" s="44"/>
      <c r="EF108" s="389"/>
      <c r="EG108" s="598"/>
      <c r="EH108" s="61"/>
      <c r="EI108" s="44"/>
      <c r="EJ108" s="191"/>
      <c r="EK108" s="44"/>
      <c r="EL108" s="44"/>
      <c r="EM108" s="44"/>
      <c r="EN108" s="44"/>
      <c r="EO108" s="44"/>
      <c r="EP108" s="44"/>
      <c r="EQ108" s="44"/>
      <c r="ER108" s="44"/>
      <c r="ES108" s="44"/>
      <c r="ET108" s="44"/>
      <c r="EU108" s="44"/>
      <c r="EV108" s="44"/>
      <c r="EW108" s="44"/>
      <c r="EX108" s="44"/>
      <c r="EY108" s="44"/>
      <c r="EZ108" s="44"/>
      <c r="FA108" s="44"/>
      <c r="FB108" s="44"/>
      <c r="FC108" s="44"/>
      <c r="FD108" s="44"/>
      <c r="FE108" s="44"/>
      <c r="FF108" s="44"/>
      <c r="FG108" s="44"/>
      <c r="FH108" s="44"/>
      <c r="FI108" s="44"/>
      <c r="FJ108" s="44"/>
      <c r="FK108" s="44"/>
      <c r="FL108" s="44"/>
      <c r="FM108" s="44"/>
      <c r="FN108" s="44"/>
      <c r="FO108" s="44"/>
      <c r="FP108" s="44"/>
      <c r="FQ108" s="44"/>
      <c r="FR108" s="44"/>
      <c r="FS108" s="44"/>
      <c r="FT108" s="44"/>
      <c r="FU108" s="44"/>
      <c r="FV108" s="44"/>
      <c r="FW108" s="44"/>
      <c r="FX108" s="44"/>
      <c r="FY108" s="44"/>
      <c r="FZ108" s="44"/>
      <c r="GA108" s="44"/>
      <c r="GB108" s="44"/>
      <c r="GC108" s="44"/>
      <c r="GD108" s="598"/>
      <c r="GE108" s="44"/>
      <c r="GF108" s="389"/>
      <c r="GG108" s="356"/>
      <c r="GH108" s="362"/>
      <c r="GI108" s="362"/>
      <c r="GJ108" s="362"/>
    </row>
    <row r="109" spans="2:192" x14ac:dyDescent="0.25">
      <c r="C109" s="61"/>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191"/>
      <c r="AF109" s="44"/>
      <c r="AG109" s="44"/>
      <c r="AH109" s="44"/>
      <c r="AI109" s="44"/>
      <c r="AJ109" s="44"/>
      <c r="AK109" s="44"/>
      <c r="AL109" s="44"/>
      <c r="AM109" s="44"/>
      <c r="AN109" s="44"/>
      <c r="AO109" s="170"/>
      <c r="AP109" s="170"/>
      <c r="AQ109" s="44"/>
      <c r="AR109" s="389"/>
      <c r="AS109" s="598"/>
      <c r="AT109" s="61"/>
      <c r="AU109" s="44"/>
      <c r="AV109" s="191"/>
      <c r="AW109" s="44"/>
      <c r="AX109" s="44"/>
      <c r="AY109" s="44"/>
      <c r="AZ109" s="44"/>
      <c r="BA109" s="44"/>
      <c r="BB109" s="44"/>
      <c r="BC109" s="44"/>
      <c r="BD109" s="44"/>
      <c r="BE109" s="44"/>
      <c r="BF109" s="44"/>
      <c r="BG109" s="44"/>
      <c r="BH109" s="44"/>
      <c r="BI109" s="44"/>
      <c r="BJ109" s="44"/>
      <c r="BK109" s="44"/>
      <c r="BL109" s="44"/>
      <c r="BM109" s="44"/>
      <c r="BN109" s="44"/>
      <c r="BO109" s="44"/>
      <c r="BP109" s="44"/>
      <c r="BQ109" s="44"/>
      <c r="BR109" s="191"/>
      <c r="BS109" s="44"/>
      <c r="BT109" s="44"/>
      <c r="BU109" s="44"/>
      <c r="BV109" s="44"/>
      <c r="BW109" s="44"/>
      <c r="BX109" s="44"/>
      <c r="BY109" s="44"/>
      <c r="BZ109" s="44"/>
      <c r="CA109" s="44"/>
      <c r="CB109" s="44"/>
      <c r="CC109" s="44"/>
      <c r="CD109" s="44"/>
      <c r="CE109" s="44"/>
      <c r="CF109" s="44"/>
      <c r="CG109" s="44"/>
      <c r="CH109" s="44"/>
      <c r="CI109" s="44"/>
      <c r="CJ109" s="44"/>
      <c r="CK109" s="44"/>
      <c r="CL109" s="44"/>
      <c r="CM109" s="44"/>
      <c r="CN109" s="44"/>
      <c r="CO109" s="44"/>
      <c r="CP109" s="44"/>
      <c r="CQ109" s="44"/>
      <c r="CR109" s="44"/>
      <c r="CS109" s="44"/>
      <c r="CT109" s="44"/>
      <c r="CU109" s="44"/>
      <c r="CV109" s="44"/>
      <c r="CW109" s="44"/>
      <c r="CX109" s="44"/>
      <c r="CY109" s="44"/>
      <c r="CZ109" s="44"/>
      <c r="DA109" s="44"/>
      <c r="DB109" s="44"/>
      <c r="DC109" s="44"/>
      <c r="DD109" s="44"/>
      <c r="DE109" s="44"/>
      <c r="DF109" s="44"/>
      <c r="DG109" s="44"/>
      <c r="DH109" s="44"/>
      <c r="DI109" s="44"/>
      <c r="DJ109" s="44"/>
      <c r="DK109" s="44"/>
      <c r="DL109" s="44"/>
      <c r="DM109" s="44"/>
      <c r="DN109" s="44"/>
      <c r="DO109" s="44"/>
      <c r="DP109" s="44"/>
      <c r="DQ109" s="44"/>
      <c r="DR109" s="44"/>
      <c r="DS109" s="44"/>
      <c r="DT109" s="44"/>
      <c r="DU109" s="44"/>
      <c r="DV109" s="44"/>
      <c r="DW109" s="44"/>
      <c r="DX109" s="44"/>
      <c r="DY109" s="44"/>
      <c r="DZ109" s="44"/>
      <c r="EA109" s="44"/>
      <c r="EB109" s="44"/>
      <c r="EC109" s="44"/>
      <c r="ED109" s="44"/>
      <c r="EE109" s="44"/>
      <c r="EF109" s="389"/>
      <c r="EG109" s="598"/>
      <c r="EH109" s="61"/>
      <c r="EI109" s="44"/>
      <c r="EJ109" s="191"/>
      <c r="EK109" s="44"/>
      <c r="EL109" s="44"/>
      <c r="EM109" s="44"/>
      <c r="EN109" s="44"/>
      <c r="EO109" s="44"/>
      <c r="EP109" s="44"/>
      <c r="EQ109" s="44"/>
      <c r="ER109" s="44"/>
      <c r="ES109" s="44"/>
      <c r="ET109" s="44"/>
      <c r="EU109" s="44"/>
      <c r="EV109" s="44"/>
      <c r="EW109" s="44"/>
      <c r="EX109" s="44"/>
      <c r="EY109" s="44"/>
      <c r="EZ109" s="44"/>
      <c r="FA109" s="44"/>
      <c r="FB109" s="44"/>
      <c r="FC109" s="44"/>
      <c r="FD109" s="44"/>
      <c r="FE109" s="44"/>
      <c r="FF109" s="44"/>
      <c r="FG109" s="44"/>
      <c r="FH109" s="44"/>
      <c r="FI109" s="44"/>
      <c r="FJ109" s="44"/>
      <c r="FK109" s="44"/>
      <c r="FL109" s="44"/>
      <c r="FM109" s="44"/>
      <c r="FN109" s="44"/>
      <c r="FO109" s="44"/>
      <c r="FP109" s="44"/>
      <c r="FQ109" s="44"/>
      <c r="FR109" s="44"/>
      <c r="FS109" s="44"/>
      <c r="FT109" s="44"/>
      <c r="FU109" s="44"/>
      <c r="FV109" s="44"/>
      <c r="FW109" s="44"/>
      <c r="FX109" s="44"/>
      <c r="FY109" s="44"/>
      <c r="FZ109" s="44"/>
      <c r="GA109" s="44"/>
      <c r="GB109" s="44"/>
      <c r="GC109" s="44"/>
      <c r="GD109" s="598"/>
      <c r="GE109" s="44"/>
      <c r="GF109" s="389"/>
      <c r="GG109" s="356"/>
      <c r="GH109" s="362"/>
      <c r="GI109" s="362"/>
      <c r="GJ109" s="362"/>
    </row>
    <row r="110" spans="2:192" x14ac:dyDescent="0.25">
      <c r="C110" s="61"/>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191"/>
      <c r="AF110" s="44"/>
      <c r="AG110" s="44"/>
      <c r="AH110" s="44"/>
      <c r="AI110" s="44"/>
      <c r="AJ110" s="44"/>
      <c r="AK110" s="44"/>
      <c r="AL110" s="44"/>
      <c r="AM110" s="44"/>
      <c r="AN110" s="44"/>
      <c r="AO110" s="170"/>
      <c r="AP110" s="170"/>
      <c r="AQ110" s="44"/>
      <c r="AR110" s="389"/>
      <c r="AS110" s="598"/>
      <c r="AT110" s="61"/>
      <c r="AU110" s="44"/>
      <c r="AV110" s="191"/>
      <c r="AW110" s="44"/>
      <c r="AX110" s="44"/>
      <c r="AY110" s="44"/>
      <c r="AZ110" s="44"/>
      <c r="BA110" s="44"/>
      <c r="BB110" s="44"/>
      <c r="BC110" s="44"/>
      <c r="BD110" s="44"/>
      <c r="BE110" s="44"/>
      <c r="BF110" s="44"/>
      <c r="BG110" s="44"/>
      <c r="BH110" s="44"/>
      <c r="BI110" s="44"/>
      <c r="BJ110" s="44"/>
      <c r="BK110" s="44"/>
      <c r="BL110" s="44"/>
      <c r="BM110" s="44"/>
      <c r="BN110" s="44"/>
      <c r="BO110" s="44"/>
      <c r="BP110" s="44"/>
      <c r="BQ110" s="44"/>
      <c r="BR110" s="191"/>
      <c r="BS110" s="44"/>
      <c r="BT110" s="44"/>
      <c r="BU110" s="44"/>
      <c r="BV110" s="44"/>
      <c r="BW110" s="44"/>
      <c r="BX110" s="44"/>
      <c r="BY110" s="44"/>
      <c r="BZ110" s="44"/>
      <c r="CA110" s="44"/>
      <c r="CB110" s="44"/>
      <c r="CC110" s="44"/>
      <c r="CD110" s="44"/>
      <c r="CE110" s="44"/>
      <c r="CF110" s="44"/>
      <c r="CG110" s="44"/>
      <c r="CH110" s="44"/>
      <c r="CI110" s="44"/>
      <c r="CJ110" s="44"/>
      <c r="CK110" s="44"/>
      <c r="CL110" s="44"/>
      <c r="CM110" s="44"/>
      <c r="CN110" s="44"/>
      <c r="CO110" s="44"/>
      <c r="CP110" s="44"/>
      <c r="CQ110" s="44"/>
      <c r="CR110" s="44"/>
      <c r="CS110" s="44"/>
      <c r="CT110" s="44"/>
      <c r="CU110" s="44"/>
      <c r="CV110" s="44"/>
      <c r="CW110" s="44"/>
      <c r="CX110" s="44"/>
      <c r="CY110" s="44"/>
      <c r="CZ110" s="44"/>
      <c r="DA110" s="44"/>
      <c r="DB110" s="44"/>
      <c r="DC110" s="44"/>
      <c r="DD110" s="44"/>
      <c r="DE110" s="44"/>
      <c r="DF110" s="44"/>
      <c r="DG110" s="44"/>
      <c r="DH110" s="44"/>
      <c r="DI110" s="44"/>
      <c r="DJ110" s="44"/>
      <c r="DK110" s="44"/>
      <c r="DL110" s="44"/>
      <c r="DM110" s="44"/>
      <c r="DN110" s="44"/>
      <c r="DO110" s="44"/>
      <c r="DP110" s="44"/>
      <c r="DQ110" s="44"/>
      <c r="DR110" s="44"/>
      <c r="DS110" s="44"/>
      <c r="DT110" s="44"/>
      <c r="DU110" s="44"/>
      <c r="DV110" s="44"/>
      <c r="DW110" s="44"/>
      <c r="DX110" s="44"/>
      <c r="DY110" s="44"/>
      <c r="DZ110" s="44"/>
      <c r="EA110" s="44"/>
      <c r="EB110" s="44"/>
      <c r="EC110" s="44"/>
      <c r="ED110" s="44"/>
      <c r="EE110" s="44"/>
      <c r="EF110" s="389"/>
      <c r="EG110" s="598"/>
      <c r="EH110" s="61"/>
      <c r="EI110" s="44"/>
      <c r="EJ110" s="191"/>
      <c r="EK110" s="44"/>
      <c r="EL110" s="44"/>
      <c r="EM110" s="44"/>
      <c r="EN110" s="44"/>
      <c r="EO110" s="44"/>
      <c r="EP110" s="44"/>
      <c r="EQ110" s="44"/>
      <c r="ER110" s="44"/>
      <c r="ES110" s="44"/>
      <c r="ET110" s="44"/>
      <c r="EU110" s="44"/>
      <c r="EV110" s="44"/>
      <c r="EW110" s="44"/>
      <c r="EX110" s="44"/>
      <c r="EY110" s="44"/>
      <c r="EZ110" s="44"/>
      <c r="FA110" s="44"/>
      <c r="FB110" s="44"/>
      <c r="FC110" s="44"/>
      <c r="FD110" s="44"/>
      <c r="FE110" s="44"/>
      <c r="FF110" s="44"/>
      <c r="FG110" s="44"/>
      <c r="FH110" s="44"/>
      <c r="FI110" s="44"/>
      <c r="FJ110" s="44"/>
      <c r="FK110" s="44"/>
      <c r="FL110" s="44"/>
      <c r="FM110" s="44"/>
      <c r="FN110" s="44"/>
      <c r="FO110" s="44"/>
      <c r="FP110" s="44"/>
      <c r="FQ110" s="44"/>
      <c r="FR110" s="44"/>
      <c r="FS110" s="44"/>
      <c r="FT110" s="44"/>
      <c r="FU110" s="44"/>
      <c r="FV110" s="44"/>
      <c r="FW110" s="44"/>
      <c r="FX110" s="44"/>
      <c r="FY110" s="44"/>
      <c r="FZ110" s="44"/>
      <c r="GA110" s="44"/>
      <c r="GB110" s="44"/>
      <c r="GC110" s="44"/>
      <c r="GD110" s="598"/>
      <c r="GE110" s="44"/>
      <c r="GF110" s="389"/>
      <c r="GG110" s="356"/>
      <c r="GH110" s="362"/>
      <c r="GI110" s="362"/>
      <c r="GJ110" s="362"/>
    </row>
    <row r="111" spans="2:192" x14ac:dyDescent="0.25">
      <c r="C111" s="61"/>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191"/>
      <c r="AF111" s="44"/>
      <c r="AG111" s="44"/>
      <c r="AH111" s="44"/>
      <c r="AI111" s="44"/>
      <c r="AJ111" s="44"/>
      <c r="AK111" s="44"/>
      <c r="AL111" s="44"/>
      <c r="AM111" s="44"/>
      <c r="AN111" s="44"/>
      <c r="AO111" s="170"/>
      <c r="AP111" s="170"/>
      <c r="AQ111" s="44"/>
      <c r="AR111" s="389"/>
      <c r="AS111" s="598"/>
      <c r="AT111" s="61"/>
      <c r="AU111" s="44"/>
      <c r="AV111" s="191"/>
      <c r="AW111" s="44"/>
      <c r="AX111" s="44"/>
      <c r="AY111" s="44"/>
      <c r="AZ111" s="44"/>
      <c r="BA111" s="44"/>
      <c r="BB111" s="44"/>
      <c r="BC111" s="44"/>
      <c r="BD111" s="44"/>
      <c r="BE111" s="44"/>
      <c r="BF111" s="44"/>
      <c r="BG111" s="44"/>
      <c r="BH111" s="44"/>
      <c r="BI111" s="44"/>
      <c r="BJ111" s="44"/>
      <c r="BK111" s="44"/>
      <c r="BL111" s="44"/>
      <c r="BM111" s="44"/>
      <c r="BN111" s="44"/>
      <c r="BO111" s="44"/>
      <c r="BP111" s="44"/>
      <c r="BQ111" s="44"/>
      <c r="BR111" s="191"/>
      <c r="BS111" s="44"/>
      <c r="BT111" s="44"/>
      <c r="BU111" s="44"/>
      <c r="BV111" s="44"/>
      <c r="BW111" s="44"/>
      <c r="BX111" s="44"/>
      <c r="BY111" s="44"/>
      <c r="BZ111" s="44"/>
      <c r="CA111" s="44"/>
      <c r="CB111" s="44"/>
      <c r="CC111" s="44"/>
      <c r="CD111" s="44"/>
      <c r="CE111" s="44"/>
      <c r="CF111" s="44"/>
      <c r="CG111" s="44"/>
      <c r="CH111" s="44"/>
      <c r="CI111" s="44"/>
      <c r="CJ111" s="44"/>
      <c r="CK111" s="44"/>
      <c r="CL111" s="44"/>
      <c r="CM111" s="44"/>
      <c r="CN111" s="44"/>
      <c r="CO111" s="44"/>
      <c r="CP111" s="44"/>
      <c r="CQ111" s="44"/>
      <c r="CR111" s="44"/>
      <c r="CS111" s="44"/>
      <c r="CT111" s="44"/>
      <c r="CU111" s="44"/>
      <c r="CV111" s="44"/>
      <c r="CW111" s="44"/>
      <c r="CX111" s="44"/>
      <c r="CY111" s="44"/>
      <c r="CZ111" s="44"/>
      <c r="DA111" s="44"/>
      <c r="DB111" s="44"/>
      <c r="DC111" s="44"/>
      <c r="DD111" s="44"/>
      <c r="DE111" s="44"/>
      <c r="DF111" s="44"/>
      <c r="DG111" s="44"/>
      <c r="DH111" s="44"/>
      <c r="DI111" s="44"/>
      <c r="DJ111" s="44"/>
      <c r="DK111" s="44"/>
      <c r="DL111" s="44"/>
      <c r="DM111" s="44"/>
      <c r="DN111" s="44"/>
      <c r="DO111" s="44"/>
      <c r="DP111" s="44"/>
      <c r="DQ111" s="44"/>
      <c r="DR111" s="44"/>
      <c r="DS111" s="44"/>
      <c r="DT111" s="44"/>
      <c r="DU111" s="44"/>
      <c r="DV111" s="44"/>
      <c r="DW111" s="44"/>
      <c r="DX111" s="44"/>
      <c r="DY111" s="44"/>
      <c r="DZ111" s="44"/>
      <c r="EA111" s="44"/>
      <c r="EB111" s="44"/>
      <c r="EC111" s="44"/>
      <c r="ED111" s="44"/>
      <c r="EE111" s="44"/>
      <c r="EF111" s="389"/>
      <c r="EG111" s="598"/>
      <c r="EH111" s="61"/>
      <c r="EI111" s="44"/>
      <c r="EJ111" s="191"/>
      <c r="EK111" s="44"/>
      <c r="EL111" s="44"/>
      <c r="EM111" s="44"/>
      <c r="EN111" s="44"/>
      <c r="EO111" s="44"/>
      <c r="EP111" s="44"/>
      <c r="EQ111" s="44"/>
      <c r="ER111" s="44"/>
      <c r="ES111" s="44"/>
      <c r="ET111" s="44"/>
      <c r="EU111" s="44"/>
      <c r="EV111" s="44"/>
      <c r="EW111" s="44"/>
      <c r="EX111" s="44"/>
      <c r="EY111" s="44"/>
      <c r="EZ111" s="44"/>
      <c r="FA111" s="44"/>
      <c r="FB111" s="44"/>
      <c r="FC111" s="44"/>
      <c r="FD111" s="44"/>
      <c r="FE111" s="44"/>
      <c r="FF111" s="44"/>
      <c r="FG111" s="44"/>
      <c r="FH111" s="44"/>
      <c r="FI111" s="44"/>
      <c r="FJ111" s="44"/>
      <c r="FK111" s="44"/>
      <c r="FL111" s="44"/>
      <c r="FM111" s="44"/>
      <c r="FN111" s="44"/>
      <c r="FO111" s="44"/>
      <c r="FP111" s="44"/>
      <c r="FQ111" s="44"/>
      <c r="FR111" s="44"/>
      <c r="FS111" s="44"/>
      <c r="FT111" s="44"/>
      <c r="FU111" s="44"/>
      <c r="FV111" s="44"/>
      <c r="FW111" s="44"/>
      <c r="FX111" s="44"/>
      <c r="FY111" s="44"/>
      <c r="FZ111" s="44"/>
      <c r="GA111" s="44"/>
      <c r="GB111" s="44"/>
      <c r="GC111" s="44"/>
      <c r="GD111" s="598"/>
      <c r="GE111" s="44"/>
      <c r="GF111" s="389"/>
      <c r="GG111" s="356"/>
      <c r="GH111" s="362"/>
      <c r="GI111" s="362"/>
      <c r="GJ111" s="362"/>
    </row>
    <row r="112" spans="2:192" x14ac:dyDescent="0.25">
      <c r="C112" s="61"/>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191"/>
      <c r="AF112" s="44"/>
      <c r="AG112" s="44"/>
      <c r="AH112" s="44"/>
      <c r="AI112" s="44"/>
      <c r="AJ112" s="44"/>
      <c r="AK112" s="44"/>
      <c r="AL112" s="44"/>
      <c r="AM112" s="44"/>
      <c r="AN112" s="44"/>
      <c r="AO112" s="170"/>
      <c r="AP112" s="170"/>
      <c r="AQ112" s="44"/>
      <c r="AR112" s="389"/>
      <c r="AS112" s="598"/>
      <c r="AT112" s="61"/>
      <c r="AU112" s="44"/>
      <c r="AV112" s="191"/>
      <c r="AW112" s="44"/>
      <c r="AX112" s="44"/>
      <c r="AY112" s="44"/>
      <c r="AZ112" s="44"/>
      <c r="BA112" s="44"/>
      <c r="BB112" s="44"/>
      <c r="BC112" s="44"/>
      <c r="BD112" s="44"/>
      <c r="BE112" s="44"/>
      <c r="BF112" s="44"/>
      <c r="BG112" s="44"/>
      <c r="BH112" s="44"/>
      <c r="BI112" s="44"/>
      <c r="BJ112" s="44"/>
      <c r="BK112" s="44"/>
      <c r="BL112" s="44"/>
      <c r="BM112" s="44"/>
      <c r="BN112" s="44"/>
      <c r="BO112" s="44"/>
      <c r="BP112" s="44"/>
      <c r="BQ112" s="44"/>
      <c r="BR112" s="191"/>
      <c r="BS112" s="44"/>
      <c r="BT112" s="44"/>
      <c r="BU112" s="44"/>
      <c r="BV112" s="44"/>
      <c r="BW112" s="44"/>
      <c r="BX112" s="44"/>
      <c r="BY112" s="44"/>
      <c r="BZ112" s="44"/>
      <c r="CA112" s="44"/>
      <c r="CB112" s="44"/>
      <c r="CC112" s="44"/>
      <c r="CD112" s="44"/>
      <c r="CE112" s="44"/>
      <c r="CF112" s="44"/>
      <c r="CG112" s="44"/>
      <c r="CH112" s="44"/>
      <c r="CI112" s="44"/>
      <c r="CJ112" s="44"/>
      <c r="CK112" s="44"/>
      <c r="CL112" s="44"/>
      <c r="CM112" s="44"/>
      <c r="CN112" s="44"/>
      <c r="CO112" s="44"/>
      <c r="CP112" s="44"/>
      <c r="CQ112" s="44"/>
      <c r="CR112" s="44"/>
      <c r="CS112" s="44"/>
      <c r="CT112" s="44"/>
      <c r="CU112" s="44"/>
      <c r="CV112" s="44"/>
      <c r="CW112" s="44"/>
      <c r="CX112" s="44"/>
      <c r="CY112" s="44"/>
      <c r="CZ112" s="44"/>
      <c r="DA112" s="44"/>
      <c r="DB112" s="44"/>
      <c r="DC112" s="44"/>
      <c r="DD112" s="44"/>
      <c r="DE112" s="44"/>
      <c r="DF112" s="44"/>
      <c r="DG112" s="44"/>
      <c r="DH112" s="44"/>
      <c r="DI112" s="44"/>
      <c r="DJ112" s="44"/>
      <c r="DK112" s="44"/>
      <c r="DL112" s="44"/>
      <c r="DM112" s="44"/>
      <c r="DN112" s="44"/>
      <c r="DO112" s="44"/>
      <c r="DP112" s="44"/>
      <c r="DQ112" s="44"/>
      <c r="DR112" s="44"/>
      <c r="DS112" s="44"/>
      <c r="DT112" s="44"/>
      <c r="DU112" s="44"/>
      <c r="DV112" s="44"/>
      <c r="DW112" s="44"/>
      <c r="DX112" s="44"/>
      <c r="DY112" s="44"/>
      <c r="DZ112" s="44"/>
      <c r="EA112" s="44"/>
      <c r="EB112" s="44"/>
      <c r="EC112" s="44"/>
      <c r="ED112" s="44"/>
      <c r="EE112" s="44"/>
      <c r="EF112" s="389"/>
      <c r="EG112" s="598"/>
      <c r="EH112" s="61"/>
      <c r="EI112" s="44"/>
      <c r="EJ112" s="191"/>
      <c r="EK112" s="44"/>
      <c r="EL112" s="44"/>
      <c r="EM112" s="44"/>
      <c r="EN112" s="44"/>
      <c r="EO112" s="44"/>
      <c r="EP112" s="44"/>
      <c r="EQ112" s="44"/>
      <c r="ER112" s="44"/>
      <c r="ES112" s="44"/>
      <c r="ET112" s="44"/>
      <c r="EU112" s="44"/>
      <c r="EV112" s="44"/>
      <c r="EW112" s="44"/>
      <c r="EX112" s="44"/>
      <c r="EY112" s="44"/>
      <c r="EZ112" s="44"/>
      <c r="FA112" s="44"/>
      <c r="FB112" s="44"/>
      <c r="FC112" s="44"/>
      <c r="FD112" s="44"/>
      <c r="FE112" s="44"/>
      <c r="FF112" s="44"/>
      <c r="FG112" s="44"/>
      <c r="FH112" s="44"/>
      <c r="FI112" s="44"/>
      <c r="FJ112" s="44"/>
      <c r="FK112" s="44"/>
      <c r="FL112" s="44"/>
      <c r="FM112" s="44"/>
      <c r="FN112" s="44"/>
      <c r="FO112" s="44"/>
      <c r="FP112" s="44"/>
      <c r="FQ112" s="44"/>
      <c r="FR112" s="44"/>
      <c r="FS112" s="44"/>
      <c r="FT112" s="44"/>
      <c r="FU112" s="44"/>
      <c r="FV112" s="44"/>
      <c r="FW112" s="44"/>
      <c r="FX112" s="44"/>
      <c r="FY112" s="44"/>
      <c r="FZ112" s="44"/>
      <c r="GA112" s="44"/>
      <c r="GB112" s="44"/>
      <c r="GC112" s="44"/>
      <c r="GD112" s="598"/>
      <c r="GE112" s="44"/>
      <c r="GF112" s="389"/>
      <c r="GG112" s="356"/>
      <c r="GH112" s="362"/>
      <c r="GI112" s="362"/>
      <c r="GJ112" s="362"/>
    </row>
    <row r="113" spans="2:192" x14ac:dyDescent="0.25">
      <c r="C113" s="61"/>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190"/>
      <c r="AF113" s="191"/>
      <c r="AG113" s="44"/>
      <c r="AH113" s="44"/>
      <c r="AI113" s="44"/>
      <c r="AJ113" s="44"/>
      <c r="AK113" s="44"/>
      <c r="AL113" s="44"/>
      <c r="AM113" s="44"/>
      <c r="AN113" s="44"/>
      <c r="AO113" s="170"/>
      <c r="AP113" s="170"/>
      <c r="AQ113" s="44"/>
      <c r="AR113" s="389"/>
      <c r="AS113" s="598"/>
      <c r="AT113" s="61"/>
      <c r="AU113" s="44"/>
      <c r="AV113" s="190"/>
      <c r="AW113" s="191"/>
      <c r="AX113" s="44"/>
      <c r="AY113" s="44"/>
      <c r="AZ113" s="44"/>
      <c r="BA113" s="44"/>
      <c r="BB113" s="44"/>
      <c r="BC113" s="44"/>
      <c r="BD113" s="44"/>
      <c r="BE113" s="44"/>
      <c r="BF113" s="44"/>
      <c r="BG113" s="44"/>
      <c r="BH113" s="44"/>
      <c r="BI113" s="44"/>
      <c r="BJ113" s="44"/>
      <c r="BK113" s="44"/>
      <c r="BL113" s="44"/>
      <c r="BM113" s="44"/>
      <c r="BN113" s="44"/>
      <c r="BO113" s="44"/>
      <c r="BP113" s="44"/>
      <c r="BQ113" s="44"/>
      <c r="BR113" s="190"/>
      <c r="BS113" s="191"/>
      <c r="BT113" s="44"/>
      <c r="BU113" s="44"/>
      <c r="BV113" s="44"/>
      <c r="BW113" s="44"/>
      <c r="BX113" s="44"/>
      <c r="BY113" s="44"/>
      <c r="BZ113" s="44"/>
      <c r="CA113" s="44"/>
      <c r="CB113" s="44"/>
      <c r="CC113" s="44"/>
      <c r="CD113" s="44"/>
      <c r="CE113" s="44"/>
      <c r="CF113" s="44"/>
      <c r="CG113" s="44"/>
      <c r="CH113" s="44"/>
      <c r="CI113" s="44"/>
      <c r="CJ113" s="44"/>
      <c r="CK113" s="44"/>
      <c r="CL113" s="44"/>
      <c r="CM113" s="44"/>
      <c r="CN113" s="44"/>
      <c r="CO113" s="44"/>
      <c r="CP113" s="44"/>
      <c r="CQ113" s="44"/>
      <c r="CR113" s="44"/>
      <c r="CS113" s="44"/>
      <c r="CT113" s="44"/>
      <c r="CU113" s="44"/>
      <c r="CV113" s="44"/>
      <c r="CW113" s="44"/>
      <c r="CX113" s="44"/>
      <c r="CY113" s="44"/>
      <c r="CZ113" s="44"/>
      <c r="DA113" s="44"/>
      <c r="DB113" s="44"/>
      <c r="DC113" s="44"/>
      <c r="DD113" s="44"/>
      <c r="DE113" s="44"/>
      <c r="DF113" s="44"/>
      <c r="DG113" s="44"/>
      <c r="DH113" s="44"/>
      <c r="DI113" s="44"/>
      <c r="DJ113" s="44"/>
      <c r="DK113" s="44"/>
      <c r="DL113" s="44"/>
      <c r="DM113" s="44"/>
      <c r="DN113" s="44"/>
      <c r="DO113" s="44"/>
      <c r="DP113" s="44"/>
      <c r="DQ113" s="44"/>
      <c r="DR113" s="44"/>
      <c r="DS113" s="44"/>
      <c r="DT113" s="44"/>
      <c r="DU113" s="44"/>
      <c r="DV113" s="44"/>
      <c r="DW113" s="44"/>
      <c r="DX113" s="44"/>
      <c r="DY113" s="44"/>
      <c r="DZ113" s="44"/>
      <c r="EA113" s="44"/>
      <c r="EB113" s="44"/>
      <c r="EC113" s="44"/>
      <c r="ED113" s="44"/>
      <c r="EE113" s="44"/>
      <c r="EF113" s="389"/>
      <c r="EG113" s="598"/>
      <c r="EH113" s="61"/>
      <c r="EI113" s="44"/>
      <c r="EJ113" s="190"/>
      <c r="EK113" s="191"/>
      <c r="EL113" s="44"/>
      <c r="EM113" s="44"/>
      <c r="EN113" s="44"/>
      <c r="EO113" s="44"/>
      <c r="EP113" s="44"/>
      <c r="EQ113" s="44"/>
      <c r="ER113" s="44"/>
      <c r="ES113" s="44"/>
      <c r="ET113" s="44"/>
      <c r="EU113" s="44"/>
      <c r="EV113" s="44"/>
      <c r="EW113" s="44"/>
      <c r="EX113" s="44"/>
      <c r="EY113" s="44"/>
      <c r="EZ113" s="44"/>
      <c r="FA113" s="44"/>
      <c r="FB113" s="44"/>
      <c r="FC113" s="44"/>
      <c r="FD113" s="44"/>
      <c r="FE113" s="44"/>
      <c r="FF113" s="44"/>
      <c r="FG113" s="44"/>
      <c r="FH113" s="44"/>
      <c r="FI113" s="44"/>
      <c r="FJ113" s="44"/>
      <c r="FK113" s="44"/>
      <c r="FL113" s="44"/>
      <c r="FM113" s="44"/>
      <c r="FN113" s="44"/>
      <c r="FO113" s="44"/>
      <c r="FP113" s="44"/>
      <c r="FQ113" s="44"/>
      <c r="FR113" s="44"/>
      <c r="FS113" s="44"/>
      <c r="FT113" s="44"/>
      <c r="FU113" s="44"/>
      <c r="FV113" s="44"/>
      <c r="FW113" s="44"/>
      <c r="FX113" s="44"/>
      <c r="FY113" s="44"/>
      <c r="FZ113" s="44"/>
      <c r="GA113" s="44"/>
      <c r="GB113" s="44"/>
      <c r="GC113" s="44"/>
      <c r="GD113" s="598"/>
      <c r="GE113" s="44"/>
      <c r="GF113" s="389"/>
      <c r="GG113" s="356"/>
      <c r="GH113" s="362"/>
      <c r="GI113" s="362"/>
      <c r="GJ113" s="362"/>
    </row>
    <row r="114" spans="2:192" s="188" customFormat="1" x14ac:dyDescent="0.25">
      <c r="B114" s="43"/>
      <c r="C114" s="61"/>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191"/>
      <c r="AI114" s="191"/>
      <c r="AJ114" s="191"/>
      <c r="AK114" s="191"/>
      <c r="AL114" s="191"/>
      <c r="AM114" s="191"/>
      <c r="AN114" s="191"/>
      <c r="AO114" s="174"/>
      <c r="AP114" s="174"/>
      <c r="AQ114" s="191"/>
      <c r="AR114" s="395"/>
      <c r="AS114" s="598"/>
      <c r="AT114" s="61"/>
      <c r="AU114" s="44"/>
      <c r="AV114" s="44"/>
      <c r="AW114" s="44"/>
      <c r="AX114" s="44"/>
      <c r="AY114" s="44"/>
      <c r="AZ114" s="191"/>
      <c r="BA114" s="191"/>
      <c r="BB114" s="191"/>
      <c r="BC114" s="191"/>
      <c r="BD114" s="191"/>
      <c r="BE114" s="191"/>
      <c r="BF114" s="191"/>
      <c r="BG114" s="191"/>
      <c r="BH114" s="44"/>
      <c r="BI114" s="191"/>
      <c r="BJ114" s="191"/>
      <c r="BK114" s="191"/>
      <c r="BL114" s="191"/>
      <c r="BM114" s="191"/>
      <c r="BN114" s="191"/>
      <c r="BO114" s="191"/>
      <c r="BP114" s="191"/>
      <c r="BQ114" s="44"/>
      <c r="BR114" s="44"/>
      <c r="BS114" s="44"/>
      <c r="BT114" s="44"/>
      <c r="BU114" s="191"/>
      <c r="BV114" s="44"/>
      <c r="BW114" s="191"/>
      <c r="BX114" s="191"/>
      <c r="BY114" s="191"/>
      <c r="BZ114" s="191"/>
      <c r="CA114" s="191"/>
      <c r="CB114" s="44"/>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191"/>
      <c r="DN114" s="191"/>
      <c r="DO114" s="191"/>
      <c r="DP114" s="191"/>
      <c r="DQ114" s="191"/>
      <c r="DR114" s="191"/>
      <c r="DS114" s="191"/>
      <c r="DT114" s="191"/>
      <c r="DU114" s="191"/>
      <c r="DV114" s="191"/>
      <c r="DW114" s="191"/>
      <c r="DX114" s="191"/>
      <c r="DY114" s="191"/>
      <c r="DZ114" s="191"/>
      <c r="EA114" s="191"/>
      <c r="EB114" s="191"/>
      <c r="EC114" s="191"/>
      <c r="ED114" s="191"/>
      <c r="EE114" s="191"/>
      <c r="EF114" s="395"/>
      <c r="EG114" s="598"/>
      <c r="EH114" s="61"/>
      <c r="EI114" s="44"/>
      <c r="EJ114" s="44"/>
      <c r="EK114" s="44"/>
      <c r="EL114" s="44"/>
      <c r="EM114" s="44"/>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191"/>
      <c r="FM114" s="191"/>
      <c r="FN114" s="191"/>
      <c r="FO114" s="191"/>
      <c r="FP114" s="191"/>
      <c r="FQ114" s="191"/>
      <c r="FR114" s="191"/>
      <c r="FS114" s="191"/>
      <c r="FT114" s="191"/>
      <c r="FU114" s="191"/>
      <c r="FV114" s="191"/>
      <c r="FW114" s="191"/>
      <c r="FX114" s="191"/>
      <c r="FY114" s="191"/>
      <c r="FZ114" s="191"/>
      <c r="GA114" s="191"/>
      <c r="GB114" s="191"/>
      <c r="GC114" s="191"/>
      <c r="GD114" s="471"/>
      <c r="GE114" s="191"/>
      <c r="GF114" s="395"/>
      <c r="GG114" s="356"/>
      <c r="GH114" s="362"/>
      <c r="GI114" s="362"/>
      <c r="GJ114" s="362"/>
    </row>
    <row r="115" spans="2:192" s="188" customFormat="1" x14ac:dyDescent="0.25">
      <c r="B115" s="43"/>
      <c r="C115" s="61"/>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191"/>
      <c r="AI115" s="179"/>
      <c r="AJ115" s="191"/>
      <c r="AK115" s="179"/>
      <c r="AL115" s="191"/>
      <c r="AM115" s="179"/>
      <c r="AN115" s="191"/>
      <c r="AO115" s="587"/>
      <c r="AP115" s="587"/>
      <c r="AQ115" s="179"/>
      <c r="AR115" s="395"/>
      <c r="AS115" s="598"/>
      <c r="AT115" s="61"/>
      <c r="AU115" s="44"/>
      <c r="AV115" s="44"/>
      <c r="AW115" s="44"/>
      <c r="AX115" s="44"/>
      <c r="AY115" s="44"/>
      <c r="AZ115" s="191"/>
      <c r="BA115" s="179"/>
      <c r="BB115" s="191"/>
      <c r="BC115" s="179"/>
      <c r="BD115" s="191"/>
      <c r="BE115" s="191"/>
      <c r="BF115" s="191"/>
      <c r="BG115" s="179"/>
      <c r="BH115" s="44"/>
      <c r="BI115" s="179"/>
      <c r="BJ115" s="179"/>
      <c r="BK115" s="179"/>
      <c r="BL115" s="191"/>
      <c r="BM115" s="191"/>
      <c r="BN115" s="179"/>
      <c r="BO115" s="179"/>
      <c r="BP115" s="191"/>
      <c r="BQ115" s="44"/>
      <c r="BR115" s="44"/>
      <c r="BS115" s="44"/>
      <c r="BT115" s="44"/>
      <c r="BU115" s="191"/>
      <c r="BV115" s="44"/>
      <c r="BW115" s="191"/>
      <c r="BX115" s="191"/>
      <c r="BY115" s="191"/>
      <c r="BZ115" s="191"/>
      <c r="CA115" s="191"/>
      <c r="CB115" s="44"/>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191"/>
      <c r="DN115" s="179"/>
      <c r="DO115" s="179"/>
      <c r="DP115" s="179"/>
      <c r="DQ115" s="179"/>
      <c r="DR115" s="179"/>
      <c r="DS115" s="179"/>
      <c r="DT115" s="179"/>
      <c r="DU115" s="179"/>
      <c r="DV115" s="179"/>
      <c r="DW115" s="179"/>
      <c r="DX115" s="179"/>
      <c r="DY115" s="179"/>
      <c r="DZ115" s="179"/>
      <c r="EA115" s="179"/>
      <c r="EB115" s="179"/>
      <c r="EC115" s="179"/>
      <c r="ED115" s="179"/>
      <c r="EE115" s="179"/>
      <c r="EF115" s="395"/>
      <c r="EG115" s="598"/>
      <c r="EH115" s="61"/>
      <c r="EI115" s="44"/>
      <c r="EJ115" s="44"/>
      <c r="EK115" s="44"/>
      <c r="EL115" s="44"/>
      <c r="EM115" s="44"/>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191"/>
      <c r="FM115" s="191"/>
      <c r="FN115" s="191"/>
      <c r="FO115" s="191"/>
      <c r="FP115" s="191"/>
      <c r="FQ115" s="191"/>
      <c r="FR115" s="191"/>
      <c r="FS115" s="191"/>
      <c r="FT115" s="191"/>
      <c r="FU115" s="191"/>
      <c r="FV115" s="179"/>
      <c r="FW115" s="179"/>
      <c r="FX115" s="179"/>
      <c r="FY115" s="179"/>
      <c r="FZ115" s="179"/>
      <c r="GA115" s="179"/>
      <c r="GB115" s="179"/>
      <c r="GC115" s="179"/>
      <c r="GD115" s="675"/>
      <c r="GE115" s="179"/>
      <c r="GF115" s="395"/>
      <c r="GG115" s="356"/>
      <c r="GH115" s="362"/>
      <c r="GI115" s="362"/>
      <c r="GJ115" s="362"/>
    </row>
    <row r="116" spans="2:192" s="188" customFormat="1" x14ac:dyDescent="0.25">
      <c r="B116" s="43"/>
      <c r="C116" s="51"/>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1"/>
      <c r="AI116" s="179"/>
      <c r="AJ116" s="191"/>
      <c r="AK116" s="179"/>
      <c r="AL116" s="191"/>
      <c r="AM116" s="179"/>
      <c r="AN116" s="191"/>
      <c r="AO116" s="587"/>
      <c r="AP116" s="587"/>
      <c r="AQ116" s="179"/>
      <c r="AR116" s="395"/>
      <c r="AS116" s="604"/>
      <c r="AT116" s="51"/>
      <c r="AU116" s="190"/>
      <c r="AV116" s="190"/>
      <c r="AW116" s="190"/>
      <c r="AX116" s="190"/>
      <c r="AY116" s="190"/>
      <c r="AZ116" s="191"/>
      <c r="BA116" s="179"/>
      <c r="BB116" s="191"/>
      <c r="BC116" s="179"/>
      <c r="BD116" s="191"/>
      <c r="BE116" s="191"/>
      <c r="BF116" s="191"/>
      <c r="BG116" s="179"/>
      <c r="BH116" s="190"/>
      <c r="BI116" s="179"/>
      <c r="BJ116" s="179"/>
      <c r="BK116" s="179"/>
      <c r="BL116" s="191"/>
      <c r="BM116" s="191"/>
      <c r="BN116" s="179"/>
      <c r="BO116" s="179"/>
      <c r="BP116" s="191"/>
      <c r="BQ116" s="190"/>
      <c r="BR116" s="190"/>
      <c r="BS116" s="190"/>
      <c r="BT116" s="190"/>
      <c r="BU116" s="191"/>
      <c r="BV116" s="190"/>
      <c r="BW116" s="191"/>
      <c r="BX116" s="191"/>
      <c r="BY116" s="191"/>
      <c r="BZ116" s="191"/>
      <c r="CA116" s="191"/>
      <c r="CB116" s="190"/>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191"/>
      <c r="DN116" s="179"/>
      <c r="DO116" s="179"/>
      <c r="DP116" s="179"/>
      <c r="DQ116" s="179"/>
      <c r="DR116" s="179"/>
      <c r="DS116" s="179"/>
      <c r="DT116" s="179"/>
      <c r="DU116" s="179"/>
      <c r="DV116" s="179"/>
      <c r="DW116" s="179"/>
      <c r="DX116" s="179"/>
      <c r="DY116" s="179"/>
      <c r="DZ116" s="179"/>
      <c r="EA116" s="179"/>
      <c r="EB116" s="179"/>
      <c r="EC116" s="179"/>
      <c r="ED116" s="179"/>
      <c r="EE116" s="179"/>
      <c r="EF116" s="395"/>
      <c r="EG116" s="604"/>
      <c r="EH116" s="51"/>
      <c r="EI116" s="190"/>
      <c r="EJ116" s="190"/>
      <c r="EK116" s="190"/>
      <c r="EL116" s="190"/>
      <c r="EM116" s="190"/>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191"/>
      <c r="FM116" s="191"/>
      <c r="FN116" s="191"/>
      <c r="FO116" s="191"/>
      <c r="FP116" s="191"/>
      <c r="FQ116" s="191"/>
      <c r="FR116" s="191"/>
      <c r="FS116" s="191"/>
      <c r="FT116" s="191"/>
      <c r="FU116" s="191"/>
      <c r="FV116" s="179"/>
      <c r="FW116" s="179"/>
      <c r="FX116" s="179"/>
      <c r="FY116" s="179"/>
      <c r="FZ116" s="179"/>
      <c r="GA116" s="179"/>
      <c r="GB116" s="179"/>
      <c r="GC116" s="179"/>
      <c r="GD116" s="675"/>
      <c r="GE116" s="179"/>
      <c r="GF116" s="395"/>
      <c r="GG116" s="356"/>
      <c r="GH116" s="362"/>
      <c r="GI116" s="362"/>
      <c r="GJ116" s="362"/>
    </row>
    <row r="117" spans="2:192" s="188" customFormat="1" x14ac:dyDescent="0.25">
      <c r="B117" s="43"/>
      <c r="C117" s="51"/>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1"/>
      <c r="AI117" s="179"/>
      <c r="AJ117" s="191"/>
      <c r="AK117" s="179"/>
      <c r="AL117" s="191"/>
      <c r="AM117" s="179"/>
      <c r="AN117" s="191"/>
      <c r="AO117" s="587"/>
      <c r="AP117" s="587"/>
      <c r="AQ117" s="179"/>
      <c r="AR117" s="395"/>
      <c r="AS117" s="604"/>
      <c r="AT117" s="51"/>
      <c r="AU117" s="190"/>
      <c r="AV117" s="190"/>
      <c r="AW117" s="190"/>
      <c r="AX117" s="190"/>
      <c r="AY117" s="190"/>
      <c r="AZ117" s="191"/>
      <c r="BA117" s="179"/>
      <c r="BB117" s="191"/>
      <c r="BC117" s="179"/>
      <c r="BD117" s="191"/>
      <c r="BE117" s="191"/>
      <c r="BF117" s="191"/>
      <c r="BG117" s="179"/>
      <c r="BH117" s="190"/>
      <c r="BI117" s="179"/>
      <c r="BJ117" s="179"/>
      <c r="BK117" s="179"/>
      <c r="BL117" s="191"/>
      <c r="BM117" s="191"/>
      <c r="BN117" s="179"/>
      <c r="BO117" s="179"/>
      <c r="BP117" s="191"/>
      <c r="BQ117" s="190"/>
      <c r="BR117" s="190"/>
      <c r="BS117" s="190"/>
      <c r="BT117" s="190"/>
      <c r="BU117" s="191"/>
      <c r="BV117" s="190"/>
      <c r="BW117" s="191"/>
      <c r="BX117" s="191"/>
      <c r="BY117" s="191"/>
      <c r="BZ117" s="191"/>
      <c r="CA117" s="191"/>
      <c r="CB117" s="190"/>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191"/>
      <c r="DN117" s="179"/>
      <c r="DO117" s="179"/>
      <c r="DP117" s="179"/>
      <c r="DQ117" s="179"/>
      <c r="DR117" s="179"/>
      <c r="DS117" s="179"/>
      <c r="DT117" s="179"/>
      <c r="DU117" s="179"/>
      <c r="DV117" s="179"/>
      <c r="DW117" s="179"/>
      <c r="DX117" s="179"/>
      <c r="DY117" s="179"/>
      <c r="DZ117" s="179"/>
      <c r="EA117" s="179"/>
      <c r="EB117" s="179"/>
      <c r="EC117" s="179"/>
      <c r="ED117" s="179"/>
      <c r="EE117" s="179"/>
      <c r="EF117" s="395"/>
      <c r="EG117" s="604"/>
      <c r="EH117" s="51"/>
      <c r="EI117" s="190"/>
      <c r="EJ117" s="190"/>
      <c r="EK117" s="190"/>
      <c r="EL117" s="190"/>
      <c r="EM117" s="190"/>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191"/>
      <c r="FM117" s="191"/>
      <c r="FN117" s="191"/>
      <c r="FO117" s="191"/>
      <c r="FP117" s="191"/>
      <c r="FQ117" s="191"/>
      <c r="FR117" s="191"/>
      <c r="FS117" s="191"/>
      <c r="FT117" s="191"/>
      <c r="FU117" s="191"/>
      <c r="FV117" s="179"/>
      <c r="FW117" s="179"/>
      <c r="FX117" s="179"/>
      <c r="FY117" s="179"/>
      <c r="FZ117" s="179"/>
      <c r="GA117" s="179"/>
      <c r="GB117" s="179"/>
      <c r="GC117" s="179"/>
      <c r="GD117" s="675"/>
      <c r="GE117" s="179"/>
      <c r="GF117" s="395"/>
      <c r="GG117" s="356"/>
      <c r="GH117" s="362"/>
      <c r="GI117" s="362"/>
      <c r="GJ117" s="362"/>
    </row>
    <row r="118" spans="2:192" s="188" customFormat="1" x14ac:dyDescent="0.25">
      <c r="B118" s="43"/>
      <c r="C118" s="51"/>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1"/>
      <c r="AI118" s="44"/>
      <c r="AJ118" s="191"/>
      <c r="AK118" s="44"/>
      <c r="AL118" s="191"/>
      <c r="AM118" s="44"/>
      <c r="AN118" s="191"/>
      <c r="AO118" s="170"/>
      <c r="AP118" s="170"/>
      <c r="AQ118" s="44"/>
      <c r="AR118" s="395"/>
      <c r="AS118" s="604"/>
      <c r="AT118" s="51"/>
      <c r="AU118" s="190"/>
      <c r="AV118" s="190"/>
      <c r="AW118" s="190"/>
      <c r="AX118" s="190"/>
      <c r="AY118" s="190"/>
      <c r="AZ118" s="191"/>
      <c r="BA118" s="44"/>
      <c r="BB118" s="191"/>
      <c r="BC118" s="44"/>
      <c r="BD118" s="191"/>
      <c r="BE118" s="191"/>
      <c r="BF118" s="191"/>
      <c r="BG118" s="44"/>
      <c r="BH118" s="190"/>
      <c r="BI118" s="44"/>
      <c r="BJ118" s="44"/>
      <c r="BK118" s="44"/>
      <c r="BL118" s="191"/>
      <c r="BM118" s="191"/>
      <c r="BN118" s="44"/>
      <c r="BO118" s="44"/>
      <c r="BP118" s="191"/>
      <c r="BQ118" s="190"/>
      <c r="BR118" s="190"/>
      <c r="BS118" s="190"/>
      <c r="BT118" s="190"/>
      <c r="BU118" s="191"/>
      <c r="BV118" s="190"/>
      <c r="BW118" s="191"/>
      <c r="BX118" s="191"/>
      <c r="BY118" s="191"/>
      <c r="BZ118" s="191"/>
      <c r="CA118" s="191"/>
      <c r="CB118" s="190"/>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191"/>
      <c r="DN118" s="44"/>
      <c r="DO118" s="44"/>
      <c r="DP118" s="44"/>
      <c r="DQ118" s="44"/>
      <c r="DR118" s="44"/>
      <c r="DS118" s="44"/>
      <c r="DT118" s="44"/>
      <c r="DU118" s="44"/>
      <c r="DV118" s="44"/>
      <c r="DW118" s="44"/>
      <c r="DX118" s="44"/>
      <c r="DY118" s="44"/>
      <c r="DZ118" s="44"/>
      <c r="EA118" s="44"/>
      <c r="EB118" s="44"/>
      <c r="EC118" s="44"/>
      <c r="ED118" s="44"/>
      <c r="EE118" s="44"/>
      <c r="EF118" s="395"/>
      <c r="EG118" s="604"/>
      <c r="EH118" s="51"/>
      <c r="EI118" s="190"/>
      <c r="EJ118" s="190"/>
      <c r="EK118" s="190"/>
      <c r="EL118" s="190"/>
      <c r="EM118" s="190"/>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191"/>
      <c r="FM118" s="191"/>
      <c r="FN118" s="191"/>
      <c r="FO118" s="191"/>
      <c r="FP118" s="191"/>
      <c r="FQ118" s="191"/>
      <c r="FR118" s="191"/>
      <c r="FS118" s="191"/>
      <c r="FT118" s="191"/>
      <c r="FU118" s="191"/>
      <c r="FV118" s="44"/>
      <c r="FW118" s="44"/>
      <c r="FX118" s="44"/>
      <c r="FY118" s="44"/>
      <c r="FZ118" s="44"/>
      <c r="GA118" s="44"/>
      <c r="GB118" s="44"/>
      <c r="GC118" s="44"/>
      <c r="GD118" s="598"/>
      <c r="GE118" s="44"/>
      <c r="GF118" s="395"/>
      <c r="GG118" s="356"/>
      <c r="GH118" s="362"/>
      <c r="GI118" s="362"/>
      <c r="GJ118" s="362"/>
    </row>
    <row r="119" spans="2:192" s="188" customFormat="1" x14ac:dyDescent="0.25">
      <c r="B119" s="43"/>
      <c r="C119" s="51"/>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1"/>
      <c r="AI119" s="44"/>
      <c r="AJ119" s="191"/>
      <c r="AK119" s="44"/>
      <c r="AL119" s="191"/>
      <c r="AM119" s="44"/>
      <c r="AN119" s="191"/>
      <c r="AO119" s="170"/>
      <c r="AP119" s="170"/>
      <c r="AQ119" s="44"/>
      <c r="AR119" s="395"/>
      <c r="AS119" s="604"/>
      <c r="AT119" s="51"/>
      <c r="AU119" s="190"/>
      <c r="AV119" s="190"/>
      <c r="AW119" s="190"/>
      <c r="AX119" s="190"/>
      <c r="AY119" s="190"/>
      <c r="AZ119" s="191"/>
      <c r="BA119" s="44"/>
      <c r="BB119" s="191"/>
      <c r="BC119" s="44"/>
      <c r="BD119" s="191"/>
      <c r="BE119" s="191"/>
      <c r="BF119" s="191"/>
      <c r="BG119" s="44"/>
      <c r="BH119" s="190"/>
      <c r="BI119" s="44"/>
      <c r="BJ119" s="44"/>
      <c r="BK119" s="44"/>
      <c r="BL119" s="191"/>
      <c r="BM119" s="191"/>
      <c r="BN119" s="44"/>
      <c r="BO119" s="44"/>
      <c r="BP119" s="191"/>
      <c r="BQ119" s="190"/>
      <c r="BR119" s="190"/>
      <c r="BS119" s="190"/>
      <c r="BT119" s="190"/>
      <c r="BU119" s="191"/>
      <c r="BV119" s="190"/>
      <c r="BW119" s="191"/>
      <c r="BX119" s="191"/>
      <c r="BY119" s="191"/>
      <c r="BZ119" s="191"/>
      <c r="CA119" s="191"/>
      <c r="CB119" s="190"/>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191"/>
      <c r="DN119" s="44"/>
      <c r="DO119" s="44"/>
      <c r="DP119" s="44"/>
      <c r="DQ119" s="44"/>
      <c r="DR119" s="44"/>
      <c r="DS119" s="44"/>
      <c r="DT119" s="44"/>
      <c r="DU119" s="44"/>
      <c r="DV119" s="44"/>
      <c r="DW119" s="44"/>
      <c r="DX119" s="44"/>
      <c r="DY119" s="44"/>
      <c r="DZ119" s="44"/>
      <c r="EA119" s="44"/>
      <c r="EB119" s="44"/>
      <c r="EC119" s="44"/>
      <c r="ED119" s="44"/>
      <c r="EE119" s="44"/>
      <c r="EF119" s="395"/>
      <c r="EG119" s="604"/>
      <c r="EH119" s="51"/>
      <c r="EI119" s="190"/>
      <c r="EJ119" s="190"/>
      <c r="EK119" s="190"/>
      <c r="EL119" s="190"/>
      <c r="EM119" s="190"/>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191"/>
      <c r="FM119" s="191"/>
      <c r="FN119" s="191"/>
      <c r="FO119" s="191"/>
      <c r="FP119" s="191"/>
      <c r="FQ119" s="191"/>
      <c r="FR119" s="191"/>
      <c r="FS119" s="191"/>
      <c r="FT119" s="191"/>
      <c r="FU119" s="191"/>
      <c r="FV119" s="44"/>
      <c r="FW119" s="44"/>
      <c r="FX119" s="44"/>
      <c r="FY119" s="44"/>
      <c r="FZ119" s="44"/>
      <c r="GA119" s="44"/>
      <c r="GB119" s="44"/>
      <c r="GC119" s="44"/>
      <c r="GD119" s="598"/>
      <c r="GE119" s="44"/>
      <c r="GF119" s="395"/>
      <c r="GG119" s="356"/>
      <c r="GH119" s="362"/>
      <c r="GI119" s="362"/>
      <c r="GJ119" s="362"/>
    </row>
    <row r="120" spans="2:192" s="188" customFormat="1" x14ac:dyDescent="0.25">
      <c r="B120" s="43"/>
      <c r="C120" s="51"/>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1"/>
      <c r="AI120" s="44"/>
      <c r="AJ120" s="191"/>
      <c r="AK120" s="44"/>
      <c r="AL120" s="191"/>
      <c r="AM120" s="44"/>
      <c r="AN120" s="191"/>
      <c r="AO120" s="170"/>
      <c r="AP120" s="170"/>
      <c r="AQ120" s="44"/>
      <c r="AR120" s="395"/>
      <c r="AS120" s="604"/>
      <c r="AT120" s="51"/>
      <c r="AU120" s="190"/>
      <c r="AV120" s="190"/>
      <c r="AW120" s="190"/>
      <c r="AX120" s="190"/>
      <c r="AY120" s="190"/>
      <c r="AZ120" s="191"/>
      <c r="BA120" s="44"/>
      <c r="BB120" s="191"/>
      <c r="BC120" s="44"/>
      <c r="BD120" s="191"/>
      <c r="BE120" s="191"/>
      <c r="BF120" s="191"/>
      <c r="BG120" s="44"/>
      <c r="BH120" s="190"/>
      <c r="BI120" s="44"/>
      <c r="BJ120" s="44"/>
      <c r="BK120" s="44"/>
      <c r="BL120" s="191"/>
      <c r="BM120" s="191"/>
      <c r="BN120" s="44"/>
      <c r="BO120" s="44"/>
      <c r="BP120" s="191"/>
      <c r="BQ120" s="190"/>
      <c r="BR120" s="190"/>
      <c r="BS120" s="190"/>
      <c r="BT120" s="190"/>
      <c r="BU120" s="191"/>
      <c r="BV120" s="190"/>
      <c r="BW120" s="191"/>
      <c r="BX120" s="191"/>
      <c r="BY120" s="191"/>
      <c r="BZ120" s="191"/>
      <c r="CA120" s="191"/>
      <c r="CB120" s="190"/>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191"/>
      <c r="DN120" s="44"/>
      <c r="DO120" s="44"/>
      <c r="DP120" s="44"/>
      <c r="DQ120" s="44"/>
      <c r="DR120" s="44"/>
      <c r="DS120" s="44"/>
      <c r="DT120" s="44"/>
      <c r="DU120" s="44"/>
      <c r="DV120" s="44"/>
      <c r="DW120" s="44"/>
      <c r="DX120" s="44"/>
      <c r="DY120" s="44"/>
      <c r="DZ120" s="44"/>
      <c r="EA120" s="44"/>
      <c r="EB120" s="44"/>
      <c r="EC120" s="44"/>
      <c r="ED120" s="44"/>
      <c r="EE120" s="44"/>
      <c r="EF120" s="395"/>
      <c r="EG120" s="604"/>
      <c r="EH120" s="51"/>
      <c r="EI120" s="190"/>
      <c r="EJ120" s="190"/>
      <c r="EK120" s="190"/>
      <c r="EL120" s="190"/>
      <c r="EM120" s="190"/>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191"/>
      <c r="FM120" s="191"/>
      <c r="FN120" s="191"/>
      <c r="FO120" s="191"/>
      <c r="FP120" s="191"/>
      <c r="FQ120" s="191"/>
      <c r="FR120" s="191"/>
      <c r="FS120" s="191"/>
      <c r="FT120" s="191"/>
      <c r="FU120" s="191"/>
      <c r="FV120" s="44"/>
      <c r="FW120" s="44"/>
      <c r="FX120" s="44"/>
      <c r="FY120" s="44"/>
      <c r="FZ120" s="44"/>
      <c r="GA120" s="44"/>
      <c r="GB120" s="44"/>
      <c r="GC120" s="44"/>
      <c r="GD120" s="598"/>
      <c r="GE120" s="44"/>
      <c r="GF120" s="395"/>
      <c r="GG120" s="356"/>
      <c r="GH120" s="362"/>
      <c r="GI120" s="362"/>
      <c r="GJ120" s="362"/>
    </row>
    <row r="121" spans="2:192" s="188" customFormat="1" x14ac:dyDescent="0.25">
      <c r="B121" s="43"/>
      <c r="C121" s="51"/>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1"/>
      <c r="AI121" s="44"/>
      <c r="AJ121" s="191"/>
      <c r="AK121" s="44"/>
      <c r="AL121" s="191"/>
      <c r="AM121" s="44"/>
      <c r="AN121" s="191"/>
      <c r="AO121" s="170"/>
      <c r="AP121" s="170"/>
      <c r="AQ121" s="44"/>
      <c r="AR121" s="395"/>
      <c r="AS121" s="604"/>
      <c r="AT121" s="51"/>
      <c r="AU121" s="190"/>
      <c r="AV121" s="190"/>
      <c r="AW121" s="190"/>
      <c r="AX121" s="190"/>
      <c r="AY121" s="190"/>
      <c r="AZ121" s="191"/>
      <c r="BA121" s="44"/>
      <c r="BB121" s="191"/>
      <c r="BC121" s="44"/>
      <c r="BD121" s="191"/>
      <c r="BE121" s="191"/>
      <c r="BF121" s="191"/>
      <c r="BG121" s="44"/>
      <c r="BH121" s="190"/>
      <c r="BI121" s="44"/>
      <c r="BJ121" s="44"/>
      <c r="BK121" s="44"/>
      <c r="BL121" s="191"/>
      <c r="BM121" s="191"/>
      <c r="BN121" s="44"/>
      <c r="BO121" s="44"/>
      <c r="BP121" s="191"/>
      <c r="BQ121" s="190"/>
      <c r="BR121" s="190"/>
      <c r="BS121" s="190"/>
      <c r="BT121" s="190"/>
      <c r="BU121" s="191"/>
      <c r="BV121" s="190"/>
      <c r="BW121" s="191"/>
      <c r="BX121" s="191"/>
      <c r="BY121" s="191"/>
      <c r="BZ121" s="191"/>
      <c r="CA121" s="191"/>
      <c r="CB121" s="190"/>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191"/>
      <c r="DN121" s="44"/>
      <c r="DO121" s="44"/>
      <c r="DP121" s="44"/>
      <c r="DQ121" s="44"/>
      <c r="DR121" s="44"/>
      <c r="DS121" s="44"/>
      <c r="DT121" s="44"/>
      <c r="DU121" s="44"/>
      <c r="DV121" s="44"/>
      <c r="DW121" s="44"/>
      <c r="DX121" s="44"/>
      <c r="DY121" s="44"/>
      <c r="DZ121" s="44"/>
      <c r="EA121" s="44"/>
      <c r="EB121" s="44"/>
      <c r="EC121" s="44"/>
      <c r="ED121" s="44"/>
      <c r="EE121" s="44"/>
      <c r="EF121" s="395"/>
      <c r="EG121" s="604"/>
      <c r="EH121" s="51"/>
      <c r="EI121" s="190"/>
      <c r="EJ121" s="190"/>
      <c r="EK121" s="190"/>
      <c r="EL121" s="190"/>
      <c r="EM121" s="190"/>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191"/>
      <c r="FM121" s="191"/>
      <c r="FN121" s="191"/>
      <c r="FO121" s="191"/>
      <c r="FP121" s="191"/>
      <c r="FQ121" s="191"/>
      <c r="FR121" s="191"/>
      <c r="FS121" s="191"/>
      <c r="FT121" s="191"/>
      <c r="FU121" s="191"/>
      <c r="FV121" s="44"/>
      <c r="FW121" s="44"/>
      <c r="FX121" s="44"/>
      <c r="FY121" s="44"/>
      <c r="FZ121" s="44"/>
      <c r="GA121" s="44"/>
      <c r="GB121" s="44"/>
      <c r="GC121" s="44"/>
      <c r="GD121" s="598"/>
      <c r="GE121" s="44"/>
      <c r="GF121" s="395"/>
      <c r="GG121" s="356"/>
    </row>
    <row r="122" spans="2:192" s="188" customFormat="1" x14ac:dyDescent="0.25">
      <c r="B122" s="43"/>
      <c r="C122" s="51"/>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1"/>
      <c r="AI122" s="44"/>
      <c r="AJ122" s="191"/>
      <c r="AK122" s="44"/>
      <c r="AL122" s="191"/>
      <c r="AM122" s="44"/>
      <c r="AN122" s="191"/>
      <c r="AO122" s="170"/>
      <c r="AP122" s="170"/>
      <c r="AQ122" s="44"/>
      <c r="AR122" s="395"/>
      <c r="AS122" s="604"/>
      <c r="AT122" s="51"/>
      <c r="AU122" s="190"/>
      <c r="AV122" s="190"/>
      <c r="AW122" s="190"/>
      <c r="AX122" s="190"/>
      <c r="AY122" s="190"/>
      <c r="AZ122" s="191"/>
      <c r="BA122" s="44"/>
      <c r="BB122" s="191"/>
      <c r="BC122" s="44"/>
      <c r="BD122" s="191"/>
      <c r="BE122" s="191"/>
      <c r="BF122" s="191"/>
      <c r="BG122" s="44"/>
      <c r="BH122" s="190"/>
      <c r="BI122" s="44"/>
      <c r="BJ122" s="44"/>
      <c r="BK122" s="44"/>
      <c r="BL122" s="191"/>
      <c r="BM122" s="191"/>
      <c r="BN122" s="44"/>
      <c r="BO122" s="44"/>
      <c r="BP122" s="191"/>
      <c r="BQ122" s="190"/>
      <c r="BR122" s="190"/>
      <c r="BS122" s="190"/>
      <c r="BT122" s="190"/>
      <c r="BU122" s="191"/>
      <c r="BV122" s="190"/>
      <c r="BW122" s="191"/>
      <c r="BX122" s="191"/>
      <c r="BY122" s="191"/>
      <c r="BZ122" s="191"/>
      <c r="CA122" s="191"/>
      <c r="CB122" s="190"/>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191"/>
      <c r="DN122" s="44"/>
      <c r="DO122" s="44"/>
      <c r="DP122" s="44"/>
      <c r="DQ122" s="44"/>
      <c r="DR122" s="44"/>
      <c r="DS122" s="44"/>
      <c r="DT122" s="44"/>
      <c r="DU122" s="44"/>
      <c r="DV122" s="44"/>
      <c r="DW122" s="44"/>
      <c r="DX122" s="44"/>
      <c r="DY122" s="44"/>
      <c r="DZ122" s="44"/>
      <c r="EA122" s="44"/>
      <c r="EB122" s="44"/>
      <c r="EC122" s="44"/>
      <c r="ED122" s="44"/>
      <c r="EE122" s="44"/>
      <c r="EF122" s="395"/>
      <c r="EG122" s="604"/>
      <c r="EH122" s="51"/>
      <c r="EI122" s="190"/>
      <c r="EJ122" s="190"/>
      <c r="EK122" s="190"/>
      <c r="EL122" s="190"/>
      <c r="EM122" s="190"/>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191"/>
      <c r="FM122" s="191"/>
      <c r="FN122" s="191"/>
      <c r="FO122" s="191"/>
      <c r="FP122" s="191"/>
      <c r="FQ122" s="191"/>
      <c r="FR122" s="191"/>
      <c r="FS122" s="191"/>
      <c r="FT122" s="191"/>
      <c r="FU122" s="191"/>
      <c r="FV122" s="44"/>
      <c r="FW122" s="44"/>
      <c r="FX122" s="44"/>
      <c r="FY122" s="44"/>
      <c r="FZ122" s="44"/>
      <c r="GA122" s="44"/>
      <c r="GB122" s="44"/>
      <c r="GC122" s="44"/>
      <c r="GD122" s="598"/>
      <c r="GE122" s="44"/>
      <c r="GF122" s="395"/>
      <c r="GG122" s="356"/>
    </row>
    <row r="123" spans="2:192" s="188" customFormat="1" x14ac:dyDescent="0.25">
      <c r="B123" s="43"/>
      <c r="C123" s="51"/>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1"/>
      <c r="AI123" s="44"/>
      <c r="AJ123" s="191"/>
      <c r="AK123" s="44"/>
      <c r="AL123" s="191"/>
      <c r="AM123" s="44"/>
      <c r="AN123" s="191"/>
      <c r="AO123" s="170"/>
      <c r="AP123" s="170"/>
      <c r="AQ123" s="44"/>
      <c r="AR123" s="395"/>
      <c r="AS123" s="604"/>
      <c r="AT123" s="51"/>
      <c r="AU123" s="190"/>
      <c r="AV123" s="190"/>
      <c r="AW123" s="190"/>
      <c r="AX123" s="190"/>
      <c r="AY123" s="190"/>
      <c r="AZ123" s="191"/>
      <c r="BA123" s="44"/>
      <c r="BB123" s="191"/>
      <c r="BC123" s="44"/>
      <c r="BD123" s="191"/>
      <c r="BE123" s="191"/>
      <c r="BF123" s="191"/>
      <c r="BG123" s="44"/>
      <c r="BH123" s="190"/>
      <c r="BI123" s="44"/>
      <c r="BJ123" s="44"/>
      <c r="BK123" s="44"/>
      <c r="BL123" s="191"/>
      <c r="BM123" s="191"/>
      <c r="BN123" s="44"/>
      <c r="BO123" s="44"/>
      <c r="BP123" s="191"/>
      <c r="BQ123" s="190"/>
      <c r="BR123" s="190"/>
      <c r="BS123" s="190"/>
      <c r="BT123" s="190"/>
      <c r="BU123" s="191"/>
      <c r="BV123" s="190"/>
      <c r="BW123" s="191"/>
      <c r="BX123" s="191"/>
      <c r="BY123" s="191"/>
      <c r="BZ123" s="191"/>
      <c r="CA123" s="191"/>
      <c r="CB123" s="190"/>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191"/>
      <c r="DN123" s="44"/>
      <c r="DO123" s="44"/>
      <c r="DP123" s="44"/>
      <c r="DQ123" s="44"/>
      <c r="DR123" s="44"/>
      <c r="DS123" s="44"/>
      <c r="DT123" s="44"/>
      <c r="DU123" s="44"/>
      <c r="DV123" s="44"/>
      <c r="DW123" s="44"/>
      <c r="DX123" s="44"/>
      <c r="DY123" s="44"/>
      <c r="DZ123" s="44"/>
      <c r="EA123" s="44"/>
      <c r="EB123" s="44"/>
      <c r="EC123" s="44"/>
      <c r="ED123" s="44"/>
      <c r="EE123" s="44"/>
      <c r="EF123" s="395"/>
      <c r="EG123" s="604"/>
      <c r="EH123" s="51"/>
      <c r="EI123" s="190"/>
      <c r="EJ123" s="190"/>
      <c r="EK123" s="190"/>
      <c r="EL123" s="190"/>
      <c r="EM123" s="190"/>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191"/>
      <c r="FM123" s="191"/>
      <c r="FN123" s="191"/>
      <c r="FO123" s="191"/>
      <c r="FP123" s="191"/>
      <c r="FQ123" s="191"/>
      <c r="FR123" s="191"/>
      <c r="FS123" s="191"/>
      <c r="FT123" s="191"/>
      <c r="FU123" s="191"/>
      <c r="FV123" s="44"/>
      <c r="FW123" s="44"/>
      <c r="FX123" s="44"/>
      <c r="FY123" s="44"/>
      <c r="FZ123" s="44"/>
      <c r="GA123" s="44"/>
      <c r="GB123" s="44"/>
      <c r="GC123" s="44"/>
      <c r="GD123" s="598"/>
      <c r="GE123" s="44"/>
      <c r="GF123" s="395"/>
      <c r="GG123" s="356"/>
      <c r="GH123" s="362"/>
      <c r="GI123" s="362"/>
      <c r="GJ123" s="362"/>
    </row>
    <row r="124" spans="2:192" s="188" customFormat="1" x14ac:dyDescent="0.25">
      <c r="B124" s="43"/>
      <c r="C124" s="51"/>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1"/>
      <c r="AI124" s="44"/>
      <c r="AJ124" s="191"/>
      <c r="AK124" s="44"/>
      <c r="AL124" s="191"/>
      <c r="AM124" s="44"/>
      <c r="AN124" s="191"/>
      <c r="AO124" s="170"/>
      <c r="AP124" s="170"/>
      <c r="AQ124" s="44"/>
      <c r="AR124" s="395"/>
      <c r="AS124" s="604"/>
      <c r="AT124" s="51"/>
      <c r="AU124" s="190"/>
      <c r="AV124" s="190"/>
      <c r="AW124" s="190"/>
      <c r="AX124" s="190"/>
      <c r="AY124" s="190"/>
      <c r="AZ124" s="191"/>
      <c r="BA124" s="44"/>
      <c r="BB124" s="191"/>
      <c r="BC124" s="44"/>
      <c r="BD124" s="191"/>
      <c r="BE124" s="191"/>
      <c r="BF124" s="191"/>
      <c r="BG124" s="44"/>
      <c r="BH124" s="190"/>
      <c r="BI124" s="44"/>
      <c r="BJ124" s="44"/>
      <c r="BK124" s="44"/>
      <c r="BL124" s="191"/>
      <c r="BM124" s="191"/>
      <c r="BN124" s="44"/>
      <c r="BO124" s="44"/>
      <c r="BP124" s="191"/>
      <c r="BQ124" s="190"/>
      <c r="BR124" s="190"/>
      <c r="BS124" s="190"/>
      <c r="BT124" s="190"/>
      <c r="BU124" s="191"/>
      <c r="BV124" s="190"/>
      <c r="BW124" s="191"/>
      <c r="BX124" s="191"/>
      <c r="BY124" s="191"/>
      <c r="BZ124" s="191"/>
      <c r="CA124" s="191"/>
      <c r="CB124" s="190"/>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191"/>
      <c r="DN124" s="44"/>
      <c r="DO124" s="44"/>
      <c r="DP124" s="44"/>
      <c r="DQ124" s="44"/>
      <c r="DR124" s="44"/>
      <c r="DS124" s="44"/>
      <c r="DT124" s="44"/>
      <c r="DU124" s="44"/>
      <c r="DV124" s="44"/>
      <c r="DW124" s="44"/>
      <c r="DX124" s="44"/>
      <c r="DY124" s="44"/>
      <c r="DZ124" s="44"/>
      <c r="EA124" s="44"/>
      <c r="EB124" s="44"/>
      <c r="EC124" s="44"/>
      <c r="ED124" s="44"/>
      <c r="EE124" s="44"/>
      <c r="EF124" s="395"/>
      <c r="EG124" s="604"/>
      <c r="EH124" s="51"/>
      <c r="EI124" s="190"/>
      <c r="EJ124" s="190"/>
      <c r="EK124" s="190"/>
      <c r="EL124" s="190"/>
      <c r="EM124" s="190"/>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191"/>
      <c r="FM124" s="191"/>
      <c r="FN124" s="191"/>
      <c r="FO124" s="191"/>
      <c r="FP124" s="191"/>
      <c r="FQ124" s="191"/>
      <c r="FR124" s="191"/>
      <c r="FS124" s="191"/>
      <c r="FT124" s="191"/>
      <c r="FU124" s="191"/>
      <c r="FV124" s="44"/>
      <c r="FW124" s="44"/>
      <c r="FX124" s="44"/>
      <c r="FY124" s="44"/>
      <c r="FZ124" s="44"/>
      <c r="GA124" s="44"/>
      <c r="GB124" s="44"/>
      <c r="GC124" s="44"/>
      <c r="GD124" s="598"/>
      <c r="GE124" s="44"/>
      <c r="GF124" s="395"/>
      <c r="GG124" s="356"/>
      <c r="GH124" s="362"/>
      <c r="GI124" s="362"/>
      <c r="GJ124" s="362"/>
    </row>
    <row r="125" spans="2:192" s="188" customFormat="1" x14ac:dyDescent="0.25">
      <c r="B125" s="43"/>
      <c r="C125" s="51"/>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44"/>
      <c r="AJ125" s="190"/>
      <c r="AK125" s="44"/>
      <c r="AL125" s="190"/>
      <c r="AM125" s="44"/>
      <c r="AN125" s="190"/>
      <c r="AO125" s="170"/>
      <c r="AP125" s="170"/>
      <c r="AQ125" s="44"/>
      <c r="AR125" s="395"/>
      <c r="AS125" s="604"/>
      <c r="AT125" s="51"/>
      <c r="AU125" s="190"/>
      <c r="AV125" s="190"/>
      <c r="AW125" s="190"/>
      <c r="AX125" s="190"/>
      <c r="AY125" s="190"/>
      <c r="AZ125" s="190"/>
      <c r="BA125" s="44"/>
      <c r="BB125" s="190"/>
      <c r="BC125" s="44"/>
      <c r="BD125" s="190"/>
      <c r="BE125" s="190"/>
      <c r="BF125" s="190"/>
      <c r="BG125" s="44"/>
      <c r="BH125" s="190"/>
      <c r="BI125" s="44"/>
      <c r="BJ125" s="44"/>
      <c r="BK125" s="44"/>
      <c r="BL125" s="190"/>
      <c r="BM125" s="190"/>
      <c r="BN125" s="44"/>
      <c r="BO125" s="44"/>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c r="CN125" s="190"/>
      <c r="CO125" s="190"/>
      <c r="CP125" s="190"/>
      <c r="CQ125" s="190"/>
      <c r="CR125" s="190"/>
      <c r="CS125" s="190"/>
      <c r="CT125" s="190"/>
      <c r="CU125" s="190"/>
      <c r="CV125" s="190"/>
      <c r="CW125" s="190"/>
      <c r="CX125" s="190"/>
      <c r="CY125" s="190"/>
      <c r="CZ125" s="190"/>
      <c r="DA125" s="190"/>
      <c r="DB125" s="190"/>
      <c r="DC125" s="190"/>
      <c r="DD125" s="190"/>
      <c r="DE125" s="190"/>
      <c r="DF125" s="190"/>
      <c r="DG125" s="190"/>
      <c r="DH125" s="190"/>
      <c r="DI125" s="190"/>
      <c r="DJ125" s="190"/>
      <c r="DK125" s="190"/>
      <c r="DL125" s="190"/>
      <c r="DM125" s="190"/>
      <c r="DN125" s="44"/>
      <c r="DO125" s="44"/>
      <c r="DP125" s="44"/>
      <c r="DQ125" s="44"/>
      <c r="DR125" s="44"/>
      <c r="DS125" s="44"/>
      <c r="DT125" s="44"/>
      <c r="DU125" s="44"/>
      <c r="DV125" s="44"/>
      <c r="DW125" s="44"/>
      <c r="DX125" s="44"/>
      <c r="DY125" s="44"/>
      <c r="DZ125" s="44"/>
      <c r="EA125" s="44"/>
      <c r="EB125" s="44"/>
      <c r="EC125" s="44"/>
      <c r="ED125" s="44"/>
      <c r="EE125" s="44"/>
      <c r="EF125" s="60"/>
      <c r="EG125" s="604"/>
      <c r="EH125" s="51"/>
      <c r="EI125" s="190"/>
      <c r="EJ125" s="190"/>
      <c r="EK125" s="190"/>
      <c r="EL125" s="190"/>
      <c r="EM125" s="190"/>
      <c r="EN125" s="190"/>
      <c r="EO125" s="190"/>
      <c r="EP125" s="190"/>
      <c r="EQ125" s="190"/>
      <c r="ER125" s="190"/>
      <c r="ES125" s="190"/>
      <c r="ET125" s="190"/>
      <c r="EU125" s="190"/>
      <c r="EV125" s="190"/>
      <c r="EW125" s="190"/>
      <c r="EX125" s="190"/>
      <c r="EY125" s="190"/>
      <c r="EZ125" s="190"/>
      <c r="FA125" s="190"/>
      <c r="FB125" s="190"/>
      <c r="FC125" s="190"/>
      <c r="FD125" s="190"/>
      <c r="FE125" s="190"/>
      <c r="FF125" s="190"/>
      <c r="FG125" s="190"/>
      <c r="FH125" s="190"/>
      <c r="FI125" s="190"/>
      <c r="FJ125" s="190"/>
      <c r="FK125" s="190"/>
      <c r="FL125" s="190"/>
      <c r="FM125" s="190"/>
      <c r="FN125" s="190"/>
      <c r="FO125" s="190"/>
      <c r="FP125" s="190"/>
      <c r="FQ125" s="190"/>
      <c r="FR125" s="190"/>
      <c r="FS125" s="190"/>
      <c r="FT125" s="190"/>
      <c r="FU125" s="190"/>
      <c r="FV125" s="44"/>
      <c r="FW125" s="44"/>
      <c r="FX125" s="44"/>
      <c r="FY125" s="44"/>
      <c r="FZ125" s="44"/>
      <c r="GA125" s="44"/>
      <c r="GB125" s="44"/>
      <c r="GC125" s="44"/>
      <c r="GD125" s="598"/>
      <c r="GE125" s="44"/>
      <c r="GF125" s="395"/>
      <c r="GG125" s="356"/>
      <c r="GH125" s="362"/>
      <c r="GI125" s="362"/>
      <c r="GJ125" s="362"/>
    </row>
    <row r="126" spans="2:192" s="188" customFormat="1" x14ac:dyDescent="0.25">
      <c r="B126" s="43"/>
      <c r="C126" s="51"/>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1"/>
      <c r="AK126" s="191"/>
      <c r="AL126" s="191"/>
      <c r="AM126" s="191"/>
      <c r="AN126" s="191"/>
      <c r="AO126" s="174"/>
      <c r="AP126" s="174"/>
      <c r="AQ126" s="191"/>
      <c r="AR126" s="395"/>
      <c r="AS126" s="604"/>
      <c r="AT126" s="51"/>
      <c r="AU126" s="190"/>
      <c r="AV126" s="190"/>
      <c r="AW126" s="190"/>
      <c r="AX126" s="190"/>
      <c r="AY126" s="190"/>
      <c r="AZ126" s="190"/>
      <c r="BA126" s="190"/>
      <c r="BB126" s="191"/>
      <c r="BC126" s="191"/>
      <c r="BD126" s="191"/>
      <c r="BE126" s="191"/>
      <c r="BF126" s="191"/>
      <c r="BG126" s="191"/>
      <c r="BH126" s="190"/>
      <c r="BI126" s="191"/>
      <c r="BJ126" s="191"/>
      <c r="BK126" s="191"/>
      <c r="BL126" s="191"/>
      <c r="BM126" s="191"/>
      <c r="BN126" s="191"/>
      <c r="BO126" s="191"/>
      <c r="BP126" s="191"/>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c r="CN126" s="190"/>
      <c r="CO126" s="190"/>
      <c r="CP126" s="190"/>
      <c r="CQ126" s="190"/>
      <c r="CR126" s="190"/>
      <c r="CS126" s="190"/>
      <c r="CT126" s="190"/>
      <c r="CU126" s="190"/>
      <c r="CV126" s="190"/>
      <c r="CW126" s="190"/>
      <c r="CX126" s="190"/>
      <c r="CY126" s="190"/>
      <c r="CZ126" s="190"/>
      <c r="DA126" s="190"/>
      <c r="DB126" s="190"/>
      <c r="DC126" s="190"/>
      <c r="DD126" s="190"/>
      <c r="DE126" s="190"/>
      <c r="DF126" s="190"/>
      <c r="DG126" s="190"/>
      <c r="DH126" s="190"/>
      <c r="DI126" s="190"/>
      <c r="DJ126" s="190"/>
      <c r="DK126" s="190"/>
      <c r="DL126" s="190"/>
      <c r="DM126" s="190"/>
      <c r="DN126" s="190"/>
      <c r="DO126" s="190"/>
      <c r="DP126" s="190"/>
      <c r="DQ126" s="190"/>
      <c r="DR126" s="190"/>
      <c r="DS126" s="190"/>
      <c r="DT126" s="190"/>
      <c r="DU126" s="190"/>
      <c r="DV126" s="190"/>
      <c r="DW126" s="190"/>
      <c r="DX126" s="190"/>
      <c r="DY126" s="190"/>
      <c r="DZ126" s="190"/>
      <c r="EA126" s="190"/>
      <c r="EB126" s="190"/>
      <c r="EC126" s="190"/>
      <c r="ED126" s="190"/>
      <c r="EE126" s="190"/>
      <c r="EF126" s="395"/>
      <c r="EG126" s="604"/>
      <c r="EH126" s="51"/>
      <c r="EI126" s="190"/>
      <c r="EJ126" s="190"/>
      <c r="EK126" s="190"/>
      <c r="EL126" s="190"/>
      <c r="EM126" s="190"/>
      <c r="EN126" s="190"/>
      <c r="EO126" s="190"/>
      <c r="EP126" s="190"/>
      <c r="EQ126" s="190"/>
      <c r="ER126" s="190"/>
      <c r="ES126" s="190"/>
      <c r="ET126" s="190"/>
      <c r="EU126" s="190"/>
      <c r="EV126" s="190"/>
      <c r="EW126" s="190"/>
      <c r="EX126" s="190"/>
      <c r="EY126" s="190"/>
      <c r="EZ126" s="190"/>
      <c r="FA126" s="190"/>
      <c r="FB126" s="190"/>
      <c r="FC126" s="190"/>
      <c r="FD126" s="190"/>
      <c r="FE126" s="190"/>
      <c r="FF126" s="190"/>
      <c r="FG126" s="190"/>
      <c r="FH126" s="190"/>
      <c r="FI126" s="190"/>
      <c r="FJ126" s="190"/>
      <c r="FK126" s="190"/>
      <c r="FL126" s="190"/>
      <c r="FM126" s="190"/>
      <c r="FN126" s="190"/>
      <c r="FO126" s="190"/>
      <c r="FP126" s="190"/>
      <c r="FQ126" s="190"/>
      <c r="FR126" s="190"/>
      <c r="FS126" s="190"/>
      <c r="FT126" s="190"/>
      <c r="FU126" s="190"/>
      <c r="FV126" s="190"/>
      <c r="FW126" s="190"/>
      <c r="FX126" s="190"/>
      <c r="FY126" s="190"/>
      <c r="FZ126" s="190"/>
      <c r="GA126" s="190"/>
      <c r="GB126" s="190"/>
      <c r="GC126" s="190"/>
      <c r="GD126" s="471"/>
      <c r="GE126" s="191"/>
      <c r="GF126" s="395"/>
      <c r="GG126" s="356"/>
      <c r="GH126" s="357"/>
      <c r="GI126" s="357"/>
      <c r="GJ126" s="357"/>
    </row>
    <row r="127" spans="2:192" s="188" customFormat="1" x14ac:dyDescent="0.25">
      <c r="B127" s="43"/>
      <c r="C127" s="51"/>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1"/>
      <c r="AK127" s="179"/>
      <c r="AL127" s="191"/>
      <c r="AM127" s="179"/>
      <c r="AN127" s="191"/>
      <c r="AO127" s="587"/>
      <c r="AP127" s="587"/>
      <c r="AQ127" s="179"/>
      <c r="AR127" s="395"/>
      <c r="AS127" s="604"/>
      <c r="AT127" s="51"/>
      <c r="AU127" s="190"/>
      <c r="AV127" s="190"/>
      <c r="AW127" s="190"/>
      <c r="AX127" s="190"/>
      <c r="AY127" s="190"/>
      <c r="AZ127" s="190"/>
      <c r="BA127" s="190"/>
      <c r="BB127" s="191"/>
      <c r="BC127" s="179"/>
      <c r="BD127" s="191"/>
      <c r="BE127" s="191"/>
      <c r="BF127" s="191"/>
      <c r="BG127" s="179"/>
      <c r="BH127" s="190"/>
      <c r="BI127" s="179"/>
      <c r="BJ127" s="179"/>
      <c r="BK127" s="179"/>
      <c r="BL127" s="191"/>
      <c r="BM127" s="191"/>
      <c r="BN127" s="179"/>
      <c r="BO127" s="179"/>
      <c r="BP127" s="191"/>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c r="CN127" s="190"/>
      <c r="CO127" s="190"/>
      <c r="CP127" s="190"/>
      <c r="CQ127" s="190"/>
      <c r="CR127" s="190"/>
      <c r="CS127" s="190"/>
      <c r="CT127" s="190"/>
      <c r="CU127" s="190"/>
      <c r="CV127" s="190"/>
      <c r="CW127" s="190"/>
      <c r="CX127" s="190"/>
      <c r="CY127" s="190"/>
      <c r="CZ127" s="190"/>
      <c r="DA127" s="190"/>
      <c r="DB127" s="190"/>
      <c r="DC127" s="190"/>
      <c r="DD127" s="190"/>
      <c r="DE127" s="190"/>
      <c r="DF127" s="190"/>
      <c r="DG127" s="190"/>
      <c r="DH127" s="190"/>
      <c r="DI127" s="190"/>
      <c r="DJ127" s="190"/>
      <c r="DK127" s="190"/>
      <c r="DL127" s="190"/>
      <c r="DM127" s="190"/>
      <c r="DN127" s="190"/>
      <c r="DO127" s="190"/>
      <c r="DP127" s="190"/>
      <c r="DQ127" s="190"/>
      <c r="DR127" s="190"/>
      <c r="DS127" s="190"/>
      <c r="DT127" s="190"/>
      <c r="DU127" s="190"/>
      <c r="DV127" s="190"/>
      <c r="DW127" s="190"/>
      <c r="DX127" s="190"/>
      <c r="DY127" s="190"/>
      <c r="DZ127" s="190"/>
      <c r="EA127" s="190"/>
      <c r="EB127" s="190"/>
      <c r="EC127" s="190"/>
      <c r="ED127" s="190"/>
      <c r="EE127" s="190"/>
      <c r="EF127" s="395"/>
      <c r="EG127" s="604"/>
      <c r="EH127" s="51"/>
      <c r="EI127" s="190"/>
      <c r="EJ127" s="190"/>
      <c r="EK127" s="190"/>
      <c r="EL127" s="190"/>
      <c r="EM127" s="190"/>
      <c r="EN127" s="190"/>
      <c r="EO127" s="190"/>
      <c r="EP127" s="190"/>
      <c r="EQ127" s="190"/>
      <c r="ER127" s="190"/>
      <c r="ES127" s="190"/>
      <c r="ET127" s="190"/>
      <c r="EU127" s="190"/>
      <c r="EV127" s="190"/>
      <c r="EW127" s="190"/>
      <c r="EX127" s="190"/>
      <c r="EY127" s="190"/>
      <c r="EZ127" s="190"/>
      <c r="FA127" s="190"/>
      <c r="FB127" s="190"/>
      <c r="FC127" s="190"/>
      <c r="FD127" s="190"/>
      <c r="FE127" s="190"/>
      <c r="FF127" s="190"/>
      <c r="FG127" s="190"/>
      <c r="FH127" s="190"/>
      <c r="FI127" s="190"/>
      <c r="FJ127" s="190"/>
      <c r="FK127" s="190"/>
      <c r="FL127" s="190"/>
      <c r="FM127" s="190"/>
      <c r="FN127" s="190"/>
      <c r="FO127" s="190"/>
      <c r="FP127" s="190"/>
      <c r="FQ127" s="190"/>
      <c r="FR127" s="190"/>
      <c r="FS127" s="190"/>
      <c r="FT127" s="190"/>
      <c r="FU127" s="190"/>
      <c r="FV127" s="190"/>
      <c r="FW127" s="190"/>
      <c r="FX127" s="190"/>
      <c r="FY127" s="190"/>
      <c r="FZ127" s="190"/>
      <c r="GA127" s="190"/>
      <c r="GB127" s="190"/>
      <c r="GC127" s="190"/>
      <c r="GD127" s="675"/>
      <c r="GE127" s="179"/>
      <c r="GF127" s="395"/>
      <c r="GG127" s="356"/>
      <c r="GH127" s="357"/>
      <c r="GI127" s="357"/>
      <c r="GJ127" s="357"/>
    </row>
    <row r="128" spans="2:192" s="188" customFormat="1" x14ac:dyDescent="0.25">
      <c r="B128" s="43"/>
      <c r="C128" s="51"/>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1"/>
      <c r="AK128" s="179"/>
      <c r="AL128" s="191"/>
      <c r="AM128" s="179"/>
      <c r="AN128" s="191"/>
      <c r="AO128" s="587"/>
      <c r="AP128" s="587"/>
      <c r="AQ128" s="179"/>
      <c r="AR128" s="395"/>
      <c r="AS128" s="604"/>
      <c r="AT128" s="51"/>
      <c r="AU128" s="190"/>
      <c r="AV128" s="190"/>
      <c r="AW128" s="190"/>
      <c r="AX128" s="190"/>
      <c r="AY128" s="190"/>
      <c r="AZ128" s="190"/>
      <c r="BA128" s="190"/>
      <c r="BB128" s="191"/>
      <c r="BC128" s="179"/>
      <c r="BD128" s="191"/>
      <c r="BE128" s="191"/>
      <c r="BF128" s="191"/>
      <c r="BG128" s="179"/>
      <c r="BH128" s="190"/>
      <c r="BI128" s="179"/>
      <c r="BJ128" s="179"/>
      <c r="BK128" s="179"/>
      <c r="BL128" s="191"/>
      <c r="BM128" s="191"/>
      <c r="BN128" s="179"/>
      <c r="BO128" s="179"/>
      <c r="BP128" s="191"/>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395"/>
      <c r="EG128" s="604"/>
      <c r="EH128" s="51"/>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675"/>
      <c r="GE128" s="179"/>
      <c r="GF128" s="395"/>
      <c r="GG128" s="356"/>
      <c r="GH128" s="357"/>
      <c r="GI128" s="357"/>
      <c r="GJ128" s="357"/>
    </row>
    <row r="129" spans="2:192" s="188" customFormat="1" x14ac:dyDescent="0.25">
      <c r="B129" s="43"/>
      <c r="C129" s="51"/>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1"/>
      <c r="AK129" s="179"/>
      <c r="AL129" s="191"/>
      <c r="AM129" s="179"/>
      <c r="AN129" s="191"/>
      <c r="AO129" s="587"/>
      <c r="AP129" s="587"/>
      <c r="AQ129" s="179"/>
      <c r="AR129" s="395"/>
      <c r="AS129" s="604"/>
      <c r="AT129" s="51"/>
      <c r="AU129" s="190"/>
      <c r="AV129" s="190"/>
      <c r="AW129" s="190"/>
      <c r="AX129" s="190"/>
      <c r="AY129" s="190"/>
      <c r="AZ129" s="190"/>
      <c r="BA129" s="190"/>
      <c r="BB129" s="191"/>
      <c r="BC129" s="179"/>
      <c r="BD129" s="191"/>
      <c r="BE129" s="191"/>
      <c r="BF129" s="191"/>
      <c r="BG129" s="179"/>
      <c r="BH129" s="190"/>
      <c r="BI129" s="179"/>
      <c r="BJ129" s="179"/>
      <c r="BK129" s="179"/>
      <c r="BL129" s="191"/>
      <c r="BM129" s="191"/>
      <c r="BN129" s="179"/>
      <c r="BO129" s="179"/>
      <c r="BP129" s="191"/>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c r="CN129" s="190"/>
      <c r="CO129" s="190"/>
      <c r="CP129" s="190"/>
      <c r="CQ129" s="190"/>
      <c r="CR129" s="190"/>
      <c r="CS129" s="190"/>
      <c r="CT129" s="190"/>
      <c r="CU129" s="190"/>
      <c r="CV129" s="190"/>
      <c r="CW129" s="190"/>
      <c r="CX129" s="190"/>
      <c r="CY129" s="190"/>
      <c r="CZ129" s="190"/>
      <c r="DA129" s="190"/>
      <c r="DB129" s="190"/>
      <c r="DC129" s="190"/>
      <c r="DD129" s="190"/>
      <c r="DE129" s="190"/>
      <c r="DF129" s="190"/>
      <c r="DG129" s="190"/>
      <c r="DH129" s="190"/>
      <c r="DI129" s="190"/>
      <c r="DJ129" s="190"/>
      <c r="DK129" s="190"/>
      <c r="DL129" s="190"/>
      <c r="DM129" s="190"/>
      <c r="DN129" s="190"/>
      <c r="DO129" s="190"/>
      <c r="DP129" s="190"/>
      <c r="DQ129" s="190"/>
      <c r="DR129" s="190"/>
      <c r="DS129" s="190"/>
      <c r="DT129" s="190"/>
      <c r="DU129" s="190"/>
      <c r="DV129" s="190"/>
      <c r="DW129" s="190"/>
      <c r="DX129" s="190"/>
      <c r="DY129" s="190"/>
      <c r="DZ129" s="190"/>
      <c r="EA129" s="190"/>
      <c r="EB129" s="190"/>
      <c r="EC129" s="190"/>
      <c r="ED129" s="190"/>
      <c r="EE129" s="190"/>
      <c r="EF129" s="395"/>
      <c r="EG129" s="604"/>
      <c r="EH129" s="51"/>
      <c r="EI129" s="190"/>
      <c r="EJ129" s="190"/>
      <c r="EK129" s="190"/>
      <c r="EL129" s="190"/>
      <c r="EM129" s="190"/>
      <c r="EN129" s="190"/>
      <c r="EO129" s="190"/>
      <c r="EP129" s="190"/>
      <c r="EQ129" s="190"/>
      <c r="ER129" s="190"/>
      <c r="ES129" s="190"/>
      <c r="ET129" s="190"/>
      <c r="EU129" s="190"/>
      <c r="EV129" s="190"/>
      <c r="EW129" s="190"/>
      <c r="EX129" s="190"/>
      <c r="EY129" s="190"/>
      <c r="EZ129" s="190"/>
      <c r="FA129" s="190"/>
      <c r="FB129" s="190"/>
      <c r="FC129" s="190"/>
      <c r="FD129" s="190"/>
      <c r="FE129" s="190"/>
      <c r="FF129" s="190"/>
      <c r="FG129" s="190"/>
      <c r="FH129" s="190"/>
      <c r="FI129" s="190"/>
      <c r="FJ129" s="190"/>
      <c r="FK129" s="190"/>
      <c r="FL129" s="190"/>
      <c r="FM129" s="190"/>
      <c r="FN129" s="190"/>
      <c r="FO129" s="190"/>
      <c r="FP129" s="190"/>
      <c r="FQ129" s="190"/>
      <c r="FR129" s="190"/>
      <c r="FS129" s="190"/>
      <c r="FT129" s="190"/>
      <c r="FU129" s="190"/>
      <c r="FV129" s="190"/>
      <c r="FW129" s="190"/>
      <c r="FX129" s="190"/>
      <c r="FY129" s="190"/>
      <c r="FZ129" s="190"/>
      <c r="GA129" s="190"/>
      <c r="GB129" s="190"/>
      <c r="GC129" s="190"/>
      <c r="GD129" s="675"/>
      <c r="GE129" s="179"/>
      <c r="GF129" s="395"/>
      <c r="GG129" s="356"/>
      <c r="GH129" s="357"/>
      <c r="GI129" s="357"/>
      <c r="GJ129" s="357"/>
    </row>
    <row r="130" spans="2:192" s="188" customFormat="1" x14ac:dyDescent="0.25">
      <c r="B130" s="43"/>
      <c r="C130" s="51"/>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1"/>
      <c r="AK130" s="44"/>
      <c r="AL130" s="191"/>
      <c r="AM130" s="44"/>
      <c r="AN130" s="191"/>
      <c r="AO130" s="170"/>
      <c r="AP130" s="170"/>
      <c r="AQ130" s="44"/>
      <c r="AR130" s="395"/>
      <c r="AS130" s="604"/>
      <c r="AT130" s="51"/>
      <c r="AU130" s="190"/>
      <c r="AV130" s="190"/>
      <c r="AW130" s="190"/>
      <c r="AX130" s="190"/>
      <c r="AY130" s="190"/>
      <c r="AZ130" s="190"/>
      <c r="BA130" s="190"/>
      <c r="BB130" s="191"/>
      <c r="BC130" s="44"/>
      <c r="BD130" s="191"/>
      <c r="BE130" s="191"/>
      <c r="BF130" s="191"/>
      <c r="BG130" s="44"/>
      <c r="BH130" s="190"/>
      <c r="BI130" s="44"/>
      <c r="BJ130" s="44"/>
      <c r="BK130" s="44"/>
      <c r="BL130" s="191"/>
      <c r="BM130" s="191"/>
      <c r="BN130" s="44"/>
      <c r="BO130" s="44"/>
      <c r="BP130" s="191"/>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c r="CN130" s="190"/>
      <c r="CO130" s="190"/>
      <c r="CP130" s="190"/>
      <c r="CQ130" s="190"/>
      <c r="CR130" s="190"/>
      <c r="CS130" s="190"/>
      <c r="CT130" s="190"/>
      <c r="CU130" s="190"/>
      <c r="CV130" s="190"/>
      <c r="CW130" s="190"/>
      <c r="CX130" s="190"/>
      <c r="CY130" s="190"/>
      <c r="CZ130" s="190"/>
      <c r="DA130" s="190"/>
      <c r="DB130" s="190"/>
      <c r="DC130" s="190"/>
      <c r="DD130" s="190"/>
      <c r="DE130" s="190"/>
      <c r="DF130" s="190"/>
      <c r="DG130" s="190"/>
      <c r="DH130" s="190"/>
      <c r="DI130" s="190"/>
      <c r="DJ130" s="190"/>
      <c r="DK130" s="190"/>
      <c r="DL130" s="190"/>
      <c r="DM130" s="190"/>
      <c r="DN130" s="190"/>
      <c r="DO130" s="190"/>
      <c r="DP130" s="190"/>
      <c r="DQ130" s="190"/>
      <c r="DR130" s="190"/>
      <c r="DS130" s="190"/>
      <c r="DT130" s="190"/>
      <c r="DU130" s="190"/>
      <c r="DV130" s="190"/>
      <c r="DW130" s="190"/>
      <c r="DX130" s="190"/>
      <c r="DY130" s="190"/>
      <c r="DZ130" s="190"/>
      <c r="EA130" s="190"/>
      <c r="EB130" s="190"/>
      <c r="EC130" s="190"/>
      <c r="ED130" s="190"/>
      <c r="EE130" s="190"/>
      <c r="EF130" s="395"/>
      <c r="EG130" s="604"/>
      <c r="EH130" s="51"/>
      <c r="EI130" s="190"/>
      <c r="EJ130" s="190"/>
      <c r="EK130" s="190"/>
      <c r="EL130" s="190"/>
      <c r="EM130" s="190"/>
      <c r="EN130" s="190"/>
      <c r="EO130" s="190"/>
      <c r="EP130" s="190"/>
      <c r="EQ130" s="190"/>
      <c r="ER130" s="190"/>
      <c r="ES130" s="190"/>
      <c r="ET130" s="190"/>
      <c r="EU130" s="190"/>
      <c r="EV130" s="190"/>
      <c r="EW130" s="190"/>
      <c r="EX130" s="190"/>
      <c r="EY130" s="190"/>
      <c r="EZ130" s="190"/>
      <c r="FA130" s="190"/>
      <c r="FB130" s="190"/>
      <c r="FC130" s="190"/>
      <c r="FD130" s="190"/>
      <c r="FE130" s="190"/>
      <c r="FF130" s="190"/>
      <c r="FG130" s="190"/>
      <c r="FH130" s="190"/>
      <c r="FI130" s="190"/>
      <c r="FJ130" s="190"/>
      <c r="FK130" s="190"/>
      <c r="FL130" s="190"/>
      <c r="FM130" s="190"/>
      <c r="FN130" s="190"/>
      <c r="FO130" s="190"/>
      <c r="FP130" s="190"/>
      <c r="FQ130" s="190"/>
      <c r="FR130" s="190"/>
      <c r="FS130" s="190"/>
      <c r="FT130" s="190"/>
      <c r="FU130" s="190"/>
      <c r="FV130" s="190"/>
      <c r="FW130" s="190"/>
      <c r="FX130" s="190"/>
      <c r="FY130" s="190"/>
      <c r="FZ130" s="190"/>
      <c r="GA130" s="190"/>
      <c r="GB130" s="190"/>
      <c r="GC130" s="190"/>
      <c r="GD130" s="598"/>
      <c r="GE130" s="44"/>
      <c r="GF130" s="395"/>
      <c r="GG130" s="356"/>
      <c r="GH130" s="357"/>
      <c r="GI130" s="357"/>
      <c r="GJ130" s="357"/>
    </row>
    <row r="131" spans="2:192" s="188" customFormat="1" x14ac:dyDescent="0.25">
      <c r="B131" s="43"/>
      <c r="C131" s="61"/>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191"/>
      <c r="AK131" s="44"/>
      <c r="AL131" s="191"/>
      <c r="AM131" s="44"/>
      <c r="AN131" s="191"/>
      <c r="AO131" s="170"/>
      <c r="AP131" s="170"/>
      <c r="AQ131" s="44"/>
      <c r="AR131" s="395"/>
      <c r="AS131" s="598"/>
      <c r="AT131" s="61"/>
      <c r="AU131" s="44"/>
      <c r="AV131" s="44"/>
      <c r="AW131" s="44"/>
      <c r="AX131" s="44"/>
      <c r="AY131" s="44"/>
      <c r="AZ131" s="44"/>
      <c r="BA131" s="44"/>
      <c r="BB131" s="191"/>
      <c r="BC131" s="44"/>
      <c r="BD131" s="191"/>
      <c r="BE131" s="191"/>
      <c r="BF131" s="191"/>
      <c r="BG131" s="44"/>
      <c r="BH131" s="44"/>
      <c r="BI131" s="44"/>
      <c r="BJ131" s="44"/>
      <c r="BK131" s="44"/>
      <c r="BL131" s="191"/>
      <c r="BM131" s="191"/>
      <c r="BN131" s="44"/>
      <c r="BO131" s="44"/>
      <c r="BP131" s="191"/>
      <c r="BQ131" s="44"/>
      <c r="BR131" s="44"/>
      <c r="BS131" s="44"/>
      <c r="BT131" s="44"/>
      <c r="BU131" s="44"/>
      <c r="BV131" s="44"/>
      <c r="BW131" s="44"/>
      <c r="BX131" s="44"/>
      <c r="BY131" s="44"/>
      <c r="BZ131" s="44"/>
      <c r="CA131" s="44"/>
      <c r="CB131" s="44"/>
      <c r="CC131" s="44"/>
      <c r="CD131" s="44"/>
      <c r="CE131" s="44"/>
      <c r="CF131" s="44"/>
      <c r="CG131" s="44"/>
      <c r="CH131" s="44"/>
      <c r="CI131" s="44"/>
      <c r="CJ131" s="44"/>
      <c r="CK131" s="44"/>
      <c r="CL131" s="44"/>
      <c r="CM131" s="44"/>
      <c r="CN131" s="44"/>
      <c r="CO131" s="44"/>
      <c r="CP131" s="44"/>
      <c r="CQ131" s="44"/>
      <c r="CR131" s="44"/>
      <c r="CS131" s="44"/>
      <c r="CT131" s="44"/>
      <c r="CU131" s="44"/>
      <c r="CV131" s="44"/>
      <c r="CW131" s="44"/>
      <c r="CX131" s="44"/>
      <c r="CY131" s="44"/>
      <c r="CZ131" s="44"/>
      <c r="DA131" s="44"/>
      <c r="DB131" s="44"/>
      <c r="DC131" s="44"/>
      <c r="DD131" s="44"/>
      <c r="DE131" s="44"/>
      <c r="DF131" s="44"/>
      <c r="DG131" s="44"/>
      <c r="DH131" s="44"/>
      <c r="DI131" s="44"/>
      <c r="DJ131" s="44"/>
      <c r="DK131" s="44"/>
      <c r="DL131" s="44"/>
      <c r="DM131" s="44"/>
      <c r="DN131" s="44"/>
      <c r="DO131" s="44"/>
      <c r="DP131" s="44"/>
      <c r="DQ131" s="44"/>
      <c r="DR131" s="44"/>
      <c r="DS131" s="44"/>
      <c r="DT131" s="44"/>
      <c r="DU131" s="44"/>
      <c r="DV131" s="44"/>
      <c r="DW131" s="44"/>
      <c r="DX131" s="44"/>
      <c r="DY131" s="44"/>
      <c r="DZ131" s="44"/>
      <c r="EA131" s="44"/>
      <c r="EB131" s="44"/>
      <c r="EC131" s="44"/>
      <c r="ED131" s="44"/>
      <c r="EE131" s="44"/>
      <c r="EF131" s="395"/>
      <c r="EG131" s="598"/>
      <c r="EH131" s="61"/>
      <c r="EI131" s="44"/>
      <c r="EJ131" s="44"/>
      <c r="EK131" s="44"/>
      <c r="EL131" s="44"/>
      <c r="EM131" s="44"/>
      <c r="EN131" s="44"/>
      <c r="EO131" s="44"/>
      <c r="EP131" s="44"/>
      <c r="EQ131" s="44"/>
      <c r="ER131" s="44"/>
      <c r="ES131" s="44"/>
      <c r="ET131" s="44"/>
      <c r="EU131" s="44"/>
      <c r="EV131" s="44"/>
      <c r="EW131" s="44"/>
      <c r="EX131" s="44"/>
      <c r="EY131" s="44"/>
      <c r="EZ131" s="44"/>
      <c r="FA131" s="44"/>
      <c r="FB131" s="44"/>
      <c r="FC131" s="44"/>
      <c r="FD131" s="44"/>
      <c r="FE131" s="44"/>
      <c r="FF131" s="44"/>
      <c r="FG131" s="44"/>
      <c r="FH131" s="44"/>
      <c r="FI131" s="44"/>
      <c r="FJ131" s="44"/>
      <c r="FK131" s="44"/>
      <c r="FL131" s="44"/>
      <c r="FM131" s="44"/>
      <c r="FN131" s="44"/>
      <c r="FO131" s="44"/>
      <c r="FP131" s="44"/>
      <c r="FQ131" s="44"/>
      <c r="FR131" s="44"/>
      <c r="FS131" s="44"/>
      <c r="FT131" s="44"/>
      <c r="FU131" s="44"/>
      <c r="FV131" s="44"/>
      <c r="FW131" s="44"/>
      <c r="FX131" s="44"/>
      <c r="FY131" s="44"/>
      <c r="FZ131" s="44"/>
      <c r="GA131" s="44"/>
      <c r="GB131" s="44"/>
      <c r="GC131" s="44"/>
      <c r="GD131" s="598"/>
      <c r="GE131" s="44"/>
      <c r="GF131" s="395"/>
      <c r="GG131" s="356"/>
      <c r="GH131" s="357"/>
      <c r="GI131" s="357"/>
      <c r="GJ131" s="357"/>
    </row>
    <row r="132" spans="2:192" s="188" customFormat="1" x14ac:dyDescent="0.25">
      <c r="B132" s="43"/>
      <c r="C132" s="61"/>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191"/>
      <c r="AK132" s="44"/>
      <c r="AL132" s="191"/>
      <c r="AM132" s="44"/>
      <c r="AN132" s="191"/>
      <c r="AO132" s="170"/>
      <c r="AP132" s="170"/>
      <c r="AQ132" s="44"/>
      <c r="AR132" s="395"/>
      <c r="AS132" s="598"/>
      <c r="AT132" s="61"/>
      <c r="AU132" s="44"/>
      <c r="AV132" s="44"/>
      <c r="AW132" s="44"/>
      <c r="AX132" s="44"/>
      <c r="AY132" s="44"/>
      <c r="AZ132" s="44"/>
      <c r="BA132" s="44"/>
      <c r="BB132" s="191"/>
      <c r="BC132" s="44"/>
      <c r="BD132" s="191"/>
      <c r="BE132" s="191"/>
      <c r="BF132" s="191"/>
      <c r="BG132" s="44"/>
      <c r="BH132" s="44"/>
      <c r="BI132" s="44"/>
      <c r="BJ132" s="44"/>
      <c r="BK132" s="44"/>
      <c r="BL132" s="191"/>
      <c r="BM132" s="191"/>
      <c r="BN132" s="44"/>
      <c r="BO132" s="44"/>
      <c r="BP132" s="191"/>
      <c r="BQ132" s="44"/>
      <c r="BR132" s="44"/>
      <c r="BS132" s="44"/>
      <c r="BT132" s="44"/>
      <c r="BU132" s="44"/>
      <c r="BV132" s="44"/>
      <c r="BW132" s="44"/>
      <c r="BX132" s="44"/>
      <c r="BY132" s="44"/>
      <c r="BZ132" s="44"/>
      <c r="CA132" s="44"/>
      <c r="CB132" s="44"/>
      <c r="CC132" s="44"/>
      <c r="CD132" s="44"/>
      <c r="CE132" s="44"/>
      <c r="CF132" s="44"/>
      <c r="CG132" s="44"/>
      <c r="CH132" s="44"/>
      <c r="CI132" s="44"/>
      <c r="CJ132" s="44"/>
      <c r="CK132" s="44"/>
      <c r="CL132" s="44"/>
      <c r="CM132" s="44"/>
      <c r="CN132" s="44"/>
      <c r="CO132" s="44"/>
      <c r="CP132" s="44"/>
      <c r="CQ132" s="44"/>
      <c r="CR132" s="44"/>
      <c r="CS132" s="44"/>
      <c r="CT132" s="44"/>
      <c r="CU132" s="44"/>
      <c r="CV132" s="44"/>
      <c r="CW132" s="44"/>
      <c r="CX132" s="44"/>
      <c r="CY132" s="44"/>
      <c r="CZ132" s="44"/>
      <c r="DA132" s="44"/>
      <c r="DB132" s="44"/>
      <c r="DC132" s="44"/>
      <c r="DD132" s="44"/>
      <c r="DE132" s="44"/>
      <c r="DF132" s="44"/>
      <c r="DG132" s="44"/>
      <c r="DH132" s="44"/>
      <c r="DI132" s="44"/>
      <c r="DJ132" s="44"/>
      <c r="DK132" s="44"/>
      <c r="DL132" s="44"/>
      <c r="DM132" s="44"/>
      <c r="DN132" s="44"/>
      <c r="DO132" s="44"/>
      <c r="DP132" s="44"/>
      <c r="DQ132" s="44"/>
      <c r="DR132" s="44"/>
      <c r="DS132" s="44"/>
      <c r="DT132" s="44"/>
      <c r="DU132" s="44"/>
      <c r="DV132" s="44"/>
      <c r="DW132" s="44"/>
      <c r="DX132" s="44"/>
      <c r="DY132" s="44"/>
      <c r="DZ132" s="44"/>
      <c r="EA132" s="44"/>
      <c r="EB132" s="44"/>
      <c r="EC132" s="44"/>
      <c r="ED132" s="44"/>
      <c r="EE132" s="44"/>
      <c r="EF132" s="395"/>
      <c r="EG132" s="598"/>
      <c r="EH132" s="61"/>
      <c r="EI132" s="44"/>
      <c r="EJ132" s="44"/>
      <c r="EK132" s="44"/>
      <c r="EL132" s="44"/>
      <c r="EM132" s="44"/>
      <c r="EN132" s="44"/>
      <c r="EO132" s="44"/>
      <c r="EP132" s="44"/>
      <c r="EQ132" s="44"/>
      <c r="ER132" s="44"/>
      <c r="ES132" s="44"/>
      <c r="ET132" s="44"/>
      <c r="EU132" s="44"/>
      <c r="EV132" s="44"/>
      <c r="EW132" s="44"/>
      <c r="EX132" s="44"/>
      <c r="EY132" s="44"/>
      <c r="EZ132" s="44"/>
      <c r="FA132" s="44"/>
      <c r="FB132" s="44"/>
      <c r="FC132" s="44"/>
      <c r="FD132" s="44"/>
      <c r="FE132" s="44"/>
      <c r="FF132" s="44"/>
      <c r="FG132" s="44"/>
      <c r="FH132" s="44"/>
      <c r="FI132" s="44"/>
      <c r="FJ132" s="44"/>
      <c r="FK132" s="44"/>
      <c r="FL132" s="44"/>
      <c r="FM132" s="44"/>
      <c r="FN132" s="44"/>
      <c r="FO132" s="44"/>
      <c r="FP132" s="44"/>
      <c r="FQ132" s="44"/>
      <c r="FR132" s="44"/>
      <c r="FS132" s="44"/>
      <c r="FT132" s="44"/>
      <c r="FU132" s="44"/>
      <c r="FV132" s="44"/>
      <c r="FW132" s="44"/>
      <c r="FX132" s="44"/>
      <c r="FY132" s="44"/>
      <c r="FZ132" s="44"/>
      <c r="GA132" s="44"/>
      <c r="GB132" s="44"/>
      <c r="GC132" s="44"/>
      <c r="GD132" s="598"/>
      <c r="GE132" s="44"/>
      <c r="GF132" s="395"/>
      <c r="GG132" s="356"/>
      <c r="GH132" s="357"/>
      <c r="GI132" s="357"/>
      <c r="GJ132" s="357"/>
    </row>
    <row r="133" spans="2:192" s="188" customFormat="1" x14ac:dyDescent="0.25">
      <c r="B133" s="43"/>
      <c r="C133" s="61"/>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191"/>
      <c r="AK133" s="44"/>
      <c r="AL133" s="191"/>
      <c r="AM133" s="44"/>
      <c r="AN133" s="191"/>
      <c r="AO133" s="170"/>
      <c r="AP133" s="170"/>
      <c r="AQ133" s="44"/>
      <c r="AR133" s="395"/>
      <c r="AS133" s="598"/>
      <c r="AT133" s="61"/>
      <c r="AU133" s="44"/>
      <c r="AV133" s="44"/>
      <c r="AW133" s="44"/>
      <c r="AX133" s="44"/>
      <c r="AY133" s="44"/>
      <c r="AZ133" s="44"/>
      <c r="BA133" s="44"/>
      <c r="BB133" s="191"/>
      <c r="BC133" s="44"/>
      <c r="BD133" s="191"/>
      <c r="BE133" s="191"/>
      <c r="BF133" s="191"/>
      <c r="BG133" s="44"/>
      <c r="BH133" s="44"/>
      <c r="BI133" s="44"/>
      <c r="BJ133" s="44"/>
      <c r="BK133" s="44"/>
      <c r="BL133" s="191"/>
      <c r="BM133" s="191"/>
      <c r="BN133" s="44"/>
      <c r="BO133" s="44"/>
      <c r="BP133" s="191"/>
      <c r="BQ133" s="44"/>
      <c r="BR133" s="44"/>
      <c r="BS133" s="44"/>
      <c r="BT133" s="44"/>
      <c r="BU133" s="44"/>
      <c r="BV133" s="44"/>
      <c r="BW133" s="44"/>
      <c r="BX133" s="44"/>
      <c r="BY133" s="44"/>
      <c r="BZ133" s="44"/>
      <c r="CA133" s="44"/>
      <c r="CB133" s="44"/>
      <c r="CC133" s="44"/>
      <c r="CD133" s="44"/>
      <c r="CE133" s="44"/>
      <c r="CF133" s="44"/>
      <c r="CG133" s="44"/>
      <c r="CH133" s="44"/>
      <c r="CI133" s="44"/>
      <c r="CJ133" s="44"/>
      <c r="CK133" s="44"/>
      <c r="CL133" s="44"/>
      <c r="CM133" s="44"/>
      <c r="CN133" s="44"/>
      <c r="CO133" s="44"/>
      <c r="CP133" s="44"/>
      <c r="CQ133" s="44"/>
      <c r="CR133" s="44"/>
      <c r="CS133" s="44"/>
      <c r="CT133" s="44"/>
      <c r="CU133" s="44"/>
      <c r="CV133" s="44"/>
      <c r="CW133" s="44"/>
      <c r="CX133" s="44"/>
      <c r="CY133" s="44"/>
      <c r="CZ133" s="44"/>
      <c r="DA133" s="44"/>
      <c r="DB133" s="44"/>
      <c r="DC133" s="44"/>
      <c r="DD133" s="44"/>
      <c r="DE133" s="44"/>
      <c r="DF133" s="44"/>
      <c r="DG133" s="44"/>
      <c r="DH133" s="44"/>
      <c r="DI133" s="44"/>
      <c r="DJ133" s="44"/>
      <c r="DK133" s="44"/>
      <c r="DL133" s="44"/>
      <c r="DM133" s="44"/>
      <c r="DN133" s="44"/>
      <c r="DO133" s="44"/>
      <c r="DP133" s="44"/>
      <c r="DQ133" s="44"/>
      <c r="DR133" s="44"/>
      <c r="DS133" s="44"/>
      <c r="DT133" s="44"/>
      <c r="DU133" s="44"/>
      <c r="DV133" s="44"/>
      <c r="DW133" s="44"/>
      <c r="DX133" s="44"/>
      <c r="DY133" s="44"/>
      <c r="DZ133" s="44"/>
      <c r="EA133" s="44"/>
      <c r="EB133" s="44"/>
      <c r="EC133" s="44"/>
      <c r="ED133" s="44"/>
      <c r="EE133" s="44"/>
      <c r="EF133" s="395"/>
      <c r="EG133" s="598"/>
      <c r="EH133" s="61"/>
      <c r="EI133" s="44"/>
      <c r="EJ133" s="44"/>
      <c r="EK133" s="44"/>
      <c r="EL133" s="44"/>
      <c r="EM133" s="44"/>
      <c r="EN133" s="44"/>
      <c r="EO133" s="44"/>
      <c r="EP133" s="44"/>
      <c r="EQ133" s="44"/>
      <c r="ER133" s="44"/>
      <c r="ES133" s="44"/>
      <c r="ET133" s="44"/>
      <c r="EU133" s="44"/>
      <c r="EV133" s="44"/>
      <c r="EW133" s="44"/>
      <c r="EX133" s="44"/>
      <c r="EY133" s="44"/>
      <c r="EZ133" s="44"/>
      <c r="FA133" s="44"/>
      <c r="FB133" s="44"/>
      <c r="FC133" s="44"/>
      <c r="FD133" s="44"/>
      <c r="FE133" s="44"/>
      <c r="FF133" s="44"/>
      <c r="FG133" s="44"/>
      <c r="FH133" s="44"/>
      <c r="FI133" s="44"/>
      <c r="FJ133" s="44"/>
      <c r="FK133" s="44"/>
      <c r="FL133" s="44"/>
      <c r="FM133" s="44"/>
      <c r="FN133" s="44"/>
      <c r="FO133" s="44"/>
      <c r="FP133" s="44"/>
      <c r="FQ133" s="44"/>
      <c r="FR133" s="44"/>
      <c r="FS133" s="44"/>
      <c r="FT133" s="44"/>
      <c r="FU133" s="44"/>
      <c r="FV133" s="44"/>
      <c r="FW133" s="44"/>
      <c r="FX133" s="44"/>
      <c r="FY133" s="44"/>
      <c r="FZ133" s="44"/>
      <c r="GA133" s="44"/>
      <c r="GB133" s="44"/>
      <c r="GC133" s="44"/>
      <c r="GD133" s="598"/>
      <c r="GE133" s="44"/>
      <c r="GF133" s="395"/>
      <c r="GG133" s="356"/>
      <c r="GH133" s="357"/>
      <c r="GI133" s="357"/>
      <c r="GJ133" s="357"/>
    </row>
    <row r="134" spans="2:192" s="188" customFormat="1" x14ac:dyDescent="0.25">
      <c r="B134" s="43"/>
      <c r="C134" s="61"/>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191"/>
      <c r="AK134" s="44"/>
      <c r="AL134" s="191"/>
      <c r="AM134" s="44"/>
      <c r="AN134" s="191"/>
      <c r="AO134" s="170"/>
      <c r="AP134" s="170"/>
      <c r="AQ134" s="44"/>
      <c r="AR134" s="395"/>
      <c r="AS134" s="598"/>
      <c r="AT134" s="61"/>
      <c r="AU134" s="44"/>
      <c r="AV134" s="44"/>
      <c r="AW134" s="44"/>
      <c r="AX134" s="44"/>
      <c r="AY134" s="44"/>
      <c r="AZ134" s="44"/>
      <c r="BA134" s="44"/>
      <c r="BB134" s="191"/>
      <c r="BC134" s="44"/>
      <c r="BD134" s="191"/>
      <c r="BE134" s="191"/>
      <c r="BF134" s="191"/>
      <c r="BG134" s="44"/>
      <c r="BH134" s="44"/>
      <c r="BI134" s="44"/>
      <c r="BJ134" s="44"/>
      <c r="BK134" s="44"/>
      <c r="BL134" s="191"/>
      <c r="BM134" s="191"/>
      <c r="BN134" s="44"/>
      <c r="BO134" s="44"/>
      <c r="BP134" s="191"/>
      <c r="BQ134" s="44"/>
      <c r="BR134" s="44"/>
      <c r="BS134" s="44"/>
      <c r="BT134" s="44"/>
      <c r="BU134" s="44"/>
      <c r="BV134" s="44"/>
      <c r="BW134" s="44"/>
      <c r="BX134" s="44"/>
      <c r="BY134" s="44"/>
      <c r="BZ134" s="44"/>
      <c r="CA134" s="44"/>
      <c r="CB134" s="44"/>
      <c r="CC134" s="44"/>
      <c r="CD134" s="44"/>
      <c r="CE134" s="44"/>
      <c r="CF134" s="44"/>
      <c r="CG134" s="44"/>
      <c r="CH134" s="44"/>
      <c r="CI134" s="44"/>
      <c r="CJ134" s="44"/>
      <c r="CK134" s="44"/>
      <c r="CL134" s="44"/>
      <c r="CM134" s="44"/>
      <c r="CN134" s="44"/>
      <c r="CO134" s="44"/>
      <c r="CP134" s="44"/>
      <c r="CQ134" s="44"/>
      <c r="CR134" s="44"/>
      <c r="CS134" s="44"/>
      <c r="CT134" s="44"/>
      <c r="CU134" s="44"/>
      <c r="CV134" s="44"/>
      <c r="CW134" s="44"/>
      <c r="CX134" s="44"/>
      <c r="CY134" s="44"/>
      <c r="CZ134" s="44"/>
      <c r="DA134" s="44"/>
      <c r="DB134" s="44"/>
      <c r="DC134" s="44"/>
      <c r="DD134" s="44"/>
      <c r="DE134" s="44"/>
      <c r="DF134" s="44"/>
      <c r="DG134" s="44"/>
      <c r="DH134" s="44"/>
      <c r="DI134" s="44"/>
      <c r="DJ134" s="44"/>
      <c r="DK134" s="44"/>
      <c r="DL134" s="44"/>
      <c r="DM134" s="44"/>
      <c r="DN134" s="44"/>
      <c r="DO134" s="44"/>
      <c r="DP134" s="44"/>
      <c r="DQ134" s="44"/>
      <c r="DR134" s="44"/>
      <c r="DS134" s="44"/>
      <c r="DT134" s="44"/>
      <c r="DU134" s="44"/>
      <c r="DV134" s="44"/>
      <c r="DW134" s="44"/>
      <c r="DX134" s="44"/>
      <c r="DY134" s="44"/>
      <c r="DZ134" s="44"/>
      <c r="EA134" s="44"/>
      <c r="EB134" s="44"/>
      <c r="EC134" s="44"/>
      <c r="ED134" s="44"/>
      <c r="EE134" s="44"/>
      <c r="EF134" s="395"/>
      <c r="EG134" s="598"/>
      <c r="EH134" s="61"/>
      <c r="EI134" s="44"/>
      <c r="EJ134" s="44"/>
      <c r="EK134" s="44"/>
      <c r="EL134" s="44"/>
      <c r="EM134" s="44"/>
      <c r="EN134" s="44"/>
      <c r="EO134" s="44"/>
      <c r="EP134" s="44"/>
      <c r="EQ134" s="44"/>
      <c r="ER134" s="44"/>
      <c r="ES134" s="44"/>
      <c r="ET134" s="44"/>
      <c r="EU134" s="44"/>
      <c r="EV134" s="44"/>
      <c r="EW134" s="44"/>
      <c r="EX134" s="44"/>
      <c r="EY134" s="44"/>
      <c r="EZ134" s="44"/>
      <c r="FA134" s="44"/>
      <c r="FB134" s="44"/>
      <c r="FC134" s="44"/>
      <c r="FD134" s="44"/>
      <c r="FE134" s="44"/>
      <c r="FF134" s="44"/>
      <c r="FG134" s="44"/>
      <c r="FH134" s="44"/>
      <c r="FI134" s="44"/>
      <c r="FJ134" s="44"/>
      <c r="FK134" s="44"/>
      <c r="FL134" s="44"/>
      <c r="FM134" s="44"/>
      <c r="FN134" s="44"/>
      <c r="FO134" s="44"/>
      <c r="FP134" s="44"/>
      <c r="FQ134" s="44"/>
      <c r="FR134" s="44"/>
      <c r="FS134" s="44"/>
      <c r="FT134" s="44"/>
      <c r="FU134" s="44"/>
      <c r="FV134" s="44"/>
      <c r="FW134" s="44"/>
      <c r="FX134" s="44"/>
      <c r="FY134" s="44"/>
      <c r="FZ134" s="44"/>
      <c r="GA134" s="44"/>
      <c r="GB134" s="44"/>
      <c r="GC134" s="44"/>
      <c r="GD134" s="598"/>
      <c r="GE134" s="44"/>
      <c r="GF134" s="395"/>
      <c r="GG134" s="356"/>
      <c r="GH134" s="357"/>
      <c r="GI134" s="357"/>
      <c r="GJ134" s="357"/>
    </row>
    <row r="135" spans="2:192" s="188" customFormat="1" x14ac:dyDescent="0.25">
      <c r="B135" s="43"/>
      <c r="C135" s="61"/>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191"/>
      <c r="AK135" s="44"/>
      <c r="AL135" s="191"/>
      <c r="AM135" s="44"/>
      <c r="AN135" s="191"/>
      <c r="AO135" s="170"/>
      <c r="AP135" s="170"/>
      <c r="AQ135" s="44"/>
      <c r="AR135" s="395"/>
      <c r="AS135" s="598"/>
      <c r="AT135" s="61"/>
      <c r="AU135" s="44"/>
      <c r="AV135" s="44"/>
      <c r="AW135" s="44"/>
      <c r="AX135" s="44"/>
      <c r="AY135" s="44"/>
      <c r="AZ135" s="44"/>
      <c r="BA135" s="44"/>
      <c r="BB135" s="191"/>
      <c r="BC135" s="44"/>
      <c r="BD135" s="191"/>
      <c r="BE135" s="191"/>
      <c r="BF135" s="191"/>
      <c r="BG135" s="44"/>
      <c r="BH135" s="44"/>
      <c r="BI135" s="44"/>
      <c r="BJ135" s="44"/>
      <c r="BK135" s="44"/>
      <c r="BL135" s="191"/>
      <c r="BM135" s="191"/>
      <c r="BN135" s="44"/>
      <c r="BO135" s="44"/>
      <c r="BP135" s="191"/>
      <c r="BQ135" s="44"/>
      <c r="BR135" s="44"/>
      <c r="BS135" s="44"/>
      <c r="BT135" s="44"/>
      <c r="BU135" s="44"/>
      <c r="BV135" s="44"/>
      <c r="BW135" s="44"/>
      <c r="BX135" s="44"/>
      <c r="BY135" s="44"/>
      <c r="BZ135" s="44"/>
      <c r="CA135" s="44"/>
      <c r="CB135" s="44"/>
      <c r="CC135" s="44"/>
      <c r="CD135" s="44"/>
      <c r="CE135" s="44"/>
      <c r="CF135" s="44"/>
      <c r="CG135" s="44"/>
      <c r="CH135" s="44"/>
      <c r="CI135" s="44"/>
      <c r="CJ135" s="44"/>
      <c r="CK135" s="44"/>
      <c r="CL135" s="44"/>
      <c r="CM135" s="44"/>
      <c r="CN135" s="44"/>
      <c r="CO135" s="44"/>
      <c r="CP135" s="44"/>
      <c r="CQ135" s="44"/>
      <c r="CR135" s="44"/>
      <c r="CS135" s="44"/>
      <c r="CT135" s="44"/>
      <c r="CU135" s="44"/>
      <c r="CV135" s="44"/>
      <c r="CW135" s="44"/>
      <c r="CX135" s="44"/>
      <c r="CY135" s="44"/>
      <c r="CZ135" s="44"/>
      <c r="DA135" s="44"/>
      <c r="DB135" s="44"/>
      <c r="DC135" s="44"/>
      <c r="DD135" s="44"/>
      <c r="DE135" s="44"/>
      <c r="DF135" s="44"/>
      <c r="DG135" s="44"/>
      <c r="DH135" s="44"/>
      <c r="DI135" s="44"/>
      <c r="DJ135" s="44"/>
      <c r="DK135" s="44"/>
      <c r="DL135" s="44"/>
      <c r="DM135" s="44"/>
      <c r="DN135" s="44"/>
      <c r="DO135" s="44"/>
      <c r="DP135" s="44"/>
      <c r="DQ135" s="44"/>
      <c r="DR135" s="44"/>
      <c r="DS135" s="44"/>
      <c r="DT135" s="44"/>
      <c r="DU135" s="44"/>
      <c r="DV135" s="44"/>
      <c r="DW135" s="44"/>
      <c r="DX135" s="44"/>
      <c r="DY135" s="44"/>
      <c r="DZ135" s="44"/>
      <c r="EA135" s="44"/>
      <c r="EB135" s="44"/>
      <c r="EC135" s="44"/>
      <c r="ED135" s="44"/>
      <c r="EE135" s="44"/>
      <c r="EF135" s="395"/>
      <c r="EG135" s="598"/>
      <c r="EH135" s="61"/>
      <c r="EI135" s="44"/>
      <c r="EJ135" s="44"/>
      <c r="EK135" s="44"/>
      <c r="EL135" s="44"/>
      <c r="EM135" s="44"/>
      <c r="EN135" s="44"/>
      <c r="EO135" s="44"/>
      <c r="EP135" s="44"/>
      <c r="EQ135" s="44"/>
      <c r="ER135" s="44"/>
      <c r="ES135" s="44"/>
      <c r="ET135" s="44"/>
      <c r="EU135" s="44"/>
      <c r="EV135" s="44"/>
      <c r="EW135" s="44"/>
      <c r="EX135" s="44"/>
      <c r="EY135" s="44"/>
      <c r="EZ135" s="44"/>
      <c r="FA135" s="44"/>
      <c r="FB135" s="44"/>
      <c r="FC135" s="44"/>
      <c r="FD135" s="44"/>
      <c r="FE135" s="44"/>
      <c r="FF135" s="44"/>
      <c r="FG135" s="44"/>
      <c r="FH135" s="44"/>
      <c r="FI135" s="44"/>
      <c r="FJ135" s="44"/>
      <c r="FK135" s="44"/>
      <c r="FL135" s="44"/>
      <c r="FM135" s="44"/>
      <c r="FN135" s="44"/>
      <c r="FO135" s="44"/>
      <c r="FP135" s="44"/>
      <c r="FQ135" s="44"/>
      <c r="FR135" s="44"/>
      <c r="FS135" s="44"/>
      <c r="FT135" s="44"/>
      <c r="FU135" s="44"/>
      <c r="FV135" s="44"/>
      <c r="FW135" s="44"/>
      <c r="FX135" s="44"/>
      <c r="FY135" s="44"/>
      <c r="FZ135" s="44"/>
      <c r="GA135" s="44"/>
      <c r="GB135" s="44"/>
      <c r="GC135" s="44"/>
      <c r="GD135" s="598"/>
      <c r="GE135" s="44"/>
      <c r="GF135" s="395"/>
      <c r="GG135" s="356"/>
      <c r="GH135" s="357"/>
      <c r="GI135" s="357"/>
      <c r="GJ135" s="357"/>
    </row>
    <row r="136" spans="2:192" s="188" customFormat="1" x14ac:dyDescent="0.25">
      <c r="B136" s="43"/>
      <c r="C136" s="61"/>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191"/>
      <c r="AK136" s="44"/>
      <c r="AL136" s="191"/>
      <c r="AM136" s="44"/>
      <c r="AN136" s="191"/>
      <c r="AO136" s="170"/>
      <c r="AP136" s="170"/>
      <c r="AQ136" s="44"/>
      <c r="AR136" s="395"/>
      <c r="AS136" s="598"/>
      <c r="AT136" s="61"/>
      <c r="AU136" s="44"/>
      <c r="AV136" s="44"/>
      <c r="AW136" s="44"/>
      <c r="AX136" s="44"/>
      <c r="AY136" s="44"/>
      <c r="AZ136" s="44"/>
      <c r="BA136" s="44"/>
      <c r="BB136" s="191"/>
      <c r="BC136" s="44"/>
      <c r="BD136" s="191"/>
      <c r="BE136" s="191"/>
      <c r="BF136" s="191"/>
      <c r="BG136" s="44"/>
      <c r="BH136" s="44"/>
      <c r="BI136" s="44"/>
      <c r="BJ136" s="44"/>
      <c r="BK136" s="44"/>
      <c r="BL136" s="191"/>
      <c r="BM136" s="191"/>
      <c r="BN136" s="44"/>
      <c r="BO136" s="44"/>
      <c r="BP136" s="191"/>
      <c r="BQ136" s="44"/>
      <c r="BR136" s="44"/>
      <c r="BS136" s="44"/>
      <c r="BT136" s="44"/>
      <c r="BU136" s="44"/>
      <c r="BV136" s="44"/>
      <c r="BW136" s="44"/>
      <c r="BX136" s="44"/>
      <c r="BY136" s="44"/>
      <c r="BZ136" s="44"/>
      <c r="CA136" s="44"/>
      <c r="CB136" s="44"/>
      <c r="CC136" s="44"/>
      <c r="CD136" s="44"/>
      <c r="CE136" s="44"/>
      <c r="CF136" s="44"/>
      <c r="CG136" s="44"/>
      <c r="CH136" s="44"/>
      <c r="CI136" s="44"/>
      <c r="CJ136" s="44"/>
      <c r="CK136" s="44"/>
      <c r="CL136" s="44"/>
      <c r="CM136" s="44"/>
      <c r="CN136" s="44"/>
      <c r="CO136" s="44"/>
      <c r="CP136" s="44"/>
      <c r="CQ136" s="44"/>
      <c r="CR136" s="44"/>
      <c r="CS136" s="44"/>
      <c r="CT136" s="44"/>
      <c r="CU136" s="44"/>
      <c r="CV136" s="44"/>
      <c r="CW136" s="44"/>
      <c r="CX136" s="44"/>
      <c r="CY136" s="44"/>
      <c r="CZ136" s="44"/>
      <c r="DA136" s="44"/>
      <c r="DB136" s="44"/>
      <c r="DC136" s="44"/>
      <c r="DD136" s="44"/>
      <c r="DE136" s="44"/>
      <c r="DF136" s="44"/>
      <c r="DG136" s="44"/>
      <c r="DH136" s="44"/>
      <c r="DI136" s="44"/>
      <c r="DJ136" s="44"/>
      <c r="DK136" s="44"/>
      <c r="DL136" s="44"/>
      <c r="DM136" s="44"/>
      <c r="DN136" s="44"/>
      <c r="DO136" s="44"/>
      <c r="DP136" s="44"/>
      <c r="DQ136" s="44"/>
      <c r="DR136" s="44"/>
      <c r="DS136" s="44"/>
      <c r="DT136" s="44"/>
      <c r="DU136" s="44"/>
      <c r="DV136" s="44"/>
      <c r="DW136" s="44"/>
      <c r="DX136" s="44"/>
      <c r="DY136" s="44"/>
      <c r="DZ136" s="44"/>
      <c r="EA136" s="44"/>
      <c r="EB136" s="44"/>
      <c r="EC136" s="44"/>
      <c r="ED136" s="44"/>
      <c r="EE136" s="44"/>
      <c r="EF136" s="395"/>
      <c r="EG136" s="598"/>
      <c r="EH136" s="61"/>
      <c r="EI136" s="44"/>
      <c r="EJ136" s="44"/>
      <c r="EK136" s="44"/>
      <c r="EL136" s="44"/>
      <c r="EM136" s="44"/>
      <c r="EN136" s="44"/>
      <c r="EO136" s="44"/>
      <c r="EP136" s="44"/>
      <c r="EQ136" s="44"/>
      <c r="ER136" s="44"/>
      <c r="ES136" s="44"/>
      <c r="ET136" s="44"/>
      <c r="EU136" s="44"/>
      <c r="EV136" s="44"/>
      <c r="EW136" s="44"/>
      <c r="EX136" s="44"/>
      <c r="EY136" s="44"/>
      <c r="EZ136" s="44"/>
      <c r="FA136" s="44"/>
      <c r="FB136" s="44"/>
      <c r="FC136" s="44"/>
      <c r="FD136" s="44"/>
      <c r="FE136" s="44"/>
      <c r="FF136" s="44"/>
      <c r="FG136" s="44"/>
      <c r="FH136" s="44"/>
      <c r="FI136" s="44"/>
      <c r="FJ136" s="44"/>
      <c r="FK136" s="44"/>
      <c r="FL136" s="44"/>
      <c r="FM136" s="44"/>
      <c r="FN136" s="44"/>
      <c r="FO136" s="44"/>
      <c r="FP136" s="44"/>
      <c r="FQ136" s="44"/>
      <c r="FR136" s="44"/>
      <c r="FS136" s="44"/>
      <c r="FT136" s="44"/>
      <c r="FU136" s="44"/>
      <c r="FV136" s="44"/>
      <c r="FW136" s="44"/>
      <c r="FX136" s="44"/>
      <c r="FY136" s="44"/>
      <c r="FZ136" s="44"/>
      <c r="GA136" s="44"/>
      <c r="GB136" s="44"/>
      <c r="GC136" s="44"/>
      <c r="GD136" s="598"/>
      <c r="GE136" s="44"/>
      <c r="GF136" s="395"/>
      <c r="GG136" s="356"/>
      <c r="GH136" s="357"/>
      <c r="GI136" s="357"/>
      <c r="GJ136" s="357"/>
    </row>
    <row r="137" spans="2:192" s="188" customFormat="1" x14ac:dyDescent="0.25">
      <c r="B137" s="43"/>
      <c r="C137" s="61"/>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190"/>
      <c r="AK137" s="44"/>
      <c r="AL137" s="190"/>
      <c r="AM137" s="44"/>
      <c r="AN137" s="190"/>
      <c r="AO137" s="170"/>
      <c r="AP137" s="170"/>
      <c r="AQ137" s="44"/>
      <c r="AR137" s="395"/>
      <c r="AS137" s="598"/>
      <c r="AT137" s="61"/>
      <c r="AU137" s="44"/>
      <c r="AV137" s="44"/>
      <c r="AW137" s="44"/>
      <c r="AX137" s="44"/>
      <c r="AY137" s="44"/>
      <c r="AZ137" s="44"/>
      <c r="BA137" s="44"/>
      <c r="BB137" s="190"/>
      <c r="BC137" s="44"/>
      <c r="BD137" s="190"/>
      <c r="BE137" s="190"/>
      <c r="BF137" s="190"/>
      <c r="BG137" s="44"/>
      <c r="BH137" s="44"/>
      <c r="BI137" s="44"/>
      <c r="BJ137" s="44"/>
      <c r="BK137" s="44"/>
      <c r="BL137" s="190"/>
      <c r="BM137" s="190"/>
      <c r="BN137" s="44"/>
      <c r="BO137" s="44"/>
      <c r="BP137" s="190"/>
      <c r="BQ137" s="44"/>
      <c r="BR137" s="44"/>
      <c r="BS137" s="44"/>
      <c r="BT137" s="44"/>
      <c r="BU137" s="44"/>
      <c r="BV137" s="44"/>
      <c r="BW137" s="44"/>
      <c r="BX137" s="44"/>
      <c r="BY137" s="44"/>
      <c r="BZ137" s="44"/>
      <c r="CA137" s="44"/>
      <c r="CB137" s="44"/>
      <c r="CC137" s="44"/>
      <c r="CD137" s="44"/>
      <c r="CE137" s="44"/>
      <c r="CF137" s="44"/>
      <c r="CG137" s="44"/>
      <c r="CH137" s="44"/>
      <c r="CI137" s="44"/>
      <c r="CJ137" s="44"/>
      <c r="CK137" s="44"/>
      <c r="CL137" s="44"/>
      <c r="CM137" s="44"/>
      <c r="CN137" s="44"/>
      <c r="CO137" s="44"/>
      <c r="CP137" s="44"/>
      <c r="CQ137" s="44"/>
      <c r="CR137" s="44"/>
      <c r="CS137" s="44"/>
      <c r="CT137" s="44"/>
      <c r="CU137" s="44"/>
      <c r="CV137" s="44"/>
      <c r="CW137" s="44"/>
      <c r="CX137" s="44"/>
      <c r="CY137" s="44"/>
      <c r="CZ137" s="44"/>
      <c r="DA137" s="44"/>
      <c r="DB137" s="44"/>
      <c r="DC137" s="44"/>
      <c r="DD137" s="44"/>
      <c r="DE137" s="44"/>
      <c r="DF137" s="44"/>
      <c r="DG137" s="44"/>
      <c r="DH137" s="44"/>
      <c r="DI137" s="44"/>
      <c r="DJ137" s="44"/>
      <c r="DK137" s="44"/>
      <c r="DL137" s="44"/>
      <c r="DM137" s="44"/>
      <c r="DN137" s="44"/>
      <c r="DO137" s="44"/>
      <c r="DP137" s="44"/>
      <c r="DQ137" s="44"/>
      <c r="DR137" s="44"/>
      <c r="DS137" s="44"/>
      <c r="DT137" s="44"/>
      <c r="DU137" s="44"/>
      <c r="DV137" s="44"/>
      <c r="DW137" s="44"/>
      <c r="DX137" s="44"/>
      <c r="DY137" s="44"/>
      <c r="DZ137" s="44"/>
      <c r="EA137" s="44"/>
      <c r="EB137" s="44"/>
      <c r="EC137" s="44"/>
      <c r="ED137" s="44"/>
      <c r="EE137" s="44"/>
      <c r="EF137" s="60"/>
      <c r="EG137" s="598"/>
      <c r="EH137" s="61"/>
      <c r="EI137" s="44"/>
      <c r="EJ137" s="44"/>
      <c r="EK137" s="44"/>
      <c r="EL137" s="44"/>
      <c r="EM137" s="44"/>
      <c r="EN137" s="44"/>
      <c r="EO137" s="44"/>
      <c r="EP137" s="44"/>
      <c r="EQ137" s="44"/>
      <c r="ER137" s="44"/>
      <c r="ES137" s="44"/>
      <c r="ET137" s="44"/>
      <c r="EU137" s="44"/>
      <c r="EV137" s="44"/>
      <c r="EW137" s="44"/>
      <c r="EX137" s="44"/>
      <c r="EY137" s="44"/>
      <c r="EZ137" s="44"/>
      <c r="FA137" s="44"/>
      <c r="FB137" s="44"/>
      <c r="FC137" s="44"/>
      <c r="FD137" s="44"/>
      <c r="FE137" s="44"/>
      <c r="FF137" s="44"/>
      <c r="FG137" s="44"/>
      <c r="FH137" s="44"/>
      <c r="FI137" s="44"/>
      <c r="FJ137" s="44"/>
      <c r="FK137" s="44"/>
      <c r="FL137" s="44"/>
      <c r="FM137" s="44"/>
      <c r="FN137" s="44"/>
      <c r="FO137" s="44"/>
      <c r="FP137" s="44"/>
      <c r="FQ137" s="44"/>
      <c r="FR137" s="44"/>
      <c r="FS137" s="44"/>
      <c r="FT137" s="44"/>
      <c r="FU137" s="44"/>
      <c r="FV137" s="44"/>
      <c r="FW137" s="44"/>
      <c r="FX137" s="44"/>
      <c r="FY137" s="44"/>
      <c r="FZ137" s="44"/>
      <c r="GA137" s="44"/>
      <c r="GB137" s="44"/>
      <c r="GC137" s="44"/>
      <c r="GD137" s="598"/>
      <c r="GE137" s="44"/>
      <c r="GF137" s="395"/>
      <c r="GG137" s="356"/>
      <c r="GH137" s="357"/>
      <c r="GI137" s="357"/>
      <c r="GJ137" s="357"/>
    </row>
    <row r="138" spans="2:192" s="188" customFormat="1" x14ac:dyDescent="0.25">
      <c r="B138" s="43"/>
      <c r="C138" s="61"/>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170"/>
      <c r="AP138" s="170"/>
      <c r="AQ138" s="44"/>
      <c r="AR138" s="389"/>
      <c r="AS138" s="598"/>
      <c r="AT138" s="61"/>
      <c r="AU138" s="44"/>
      <c r="AV138" s="44"/>
      <c r="AW138" s="44"/>
      <c r="AX138" s="44"/>
      <c r="AY138" s="44"/>
      <c r="AZ138" s="44"/>
      <c r="BA138" s="44"/>
      <c r="BB138" s="44"/>
      <c r="BC138" s="44"/>
      <c r="BD138" s="44"/>
      <c r="BE138" s="44"/>
      <c r="BF138" s="44"/>
      <c r="BG138" s="44"/>
      <c r="BH138" s="44"/>
      <c r="BI138" s="44"/>
      <c r="BJ138" s="44"/>
      <c r="BK138" s="44"/>
      <c r="BL138" s="44"/>
      <c r="BM138" s="44"/>
      <c r="BN138" s="44"/>
      <c r="BO138" s="44"/>
      <c r="BP138" s="44"/>
      <c r="BQ138" s="44"/>
      <c r="BR138" s="44"/>
      <c r="BS138" s="44"/>
      <c r="BT138" s="44"/>
      <c r="BU138" s="44"/>
      <c r="BV138" s="44"/>
      <c r="BW138" s="44"/>
      <c r="BX138" s="44"/>
      <c r="BY138" s="44"/>
      <c r="BZ138" s="44"/>
      <c r="CA138" s="44"/>
      <c r="CB138" s="44"/>
      <c r="CC138" s="44"/>
      <c r="CD138" s="44"/>
      <c r="CE138" s="44"/>
      <c r="CF138" s="44"/>
      <c r="CG138" s="44"/>
      <c r="CH138" s="44"/>
      <c r="CI138" s="44"/>
      <c r="CJ138" s="44"/>
      <c r="CK138" s="44"/>
      <c r="CL138" s="44"/>
      <c r="CM138" s="44"/>
      <c r="CN138" s="44"/>
      <c r="CO138" s="44"/>
      <c r="CP138" s="44"/>
      <c r="CQ138" s="44"/>
      <c r="CR138" s="44"/>
      <c r="CS138" s="44"/>
      <c r="CT138" s="44"/>
      <c r="CU138" s="44"/>
      <c r="CV138" s="44"/>
      <c r="CW138" s="44"/>
      <c r="CX138" s="44"/>
      <c r="CY138" s="44"/>
      <c r="CZ138" s="44"/>
      <c r="DA138" s="44"/>
      <c r="DB138" s="44"/>
      <c r="DC138" s="44"/>
      <c r="DD138" s="44"/>
      <c r="DE138" s="44"/>
      <c r="DF138" s="44"/>
      <c r="DG138" s="44"/>
      <c r="DH138" s="44"/>
      <c r="DI138" s="44"/>
      <c r="DJ138" s="44"/>
      <c r="DK138" s="44"/>
      <c r="DL138" s="44"/>
      <c r="DM138" s="44"/>
      <c r="DN138" s="44"/>
      <c r="DO138" s="44"/>
      <c r="DP138" s="44"/>
      <c r="DQ138" s="44"/>
      <c r="DR138" s="44"/>
      <c r="DS138" s="44"/>
      <c r="DT138" s="44"/>
      <c r="DU138" s="44"/>
      <c r="DV138" s="44"/>
      <c r="DW138" s="44"/>
      <c r="DX138" s="44"/>
      <c r="DY138" s="44"/>
      <c r="DZ138" s="44"/>
      <c r="EA138" s="44"/>
      <c r="EB138" s="44"/>
      <c r="EC138" s="44"/>
      <c r="ED138" s="44"/>
      <c r="EE138" s="44"/>
      <c r="EF138" s="389"/>
      <c r="EG138" s="598"/>
      <c r="EH138" s="61"/>
      <c r="EI138" s="44"/>
      <c r="EJ138" s="44"/>
      <c r="EK138" s="44"/>
      <c r="EL138" s="44"/>
      <c r="EM138" s="44"/>
      <c r="EN138" s="44"/>
      <c r="EO138" s="44"/>
      <c r="EP138" s="44"/>
      <c r="EQ138" s="44"/>
      <c r="ER138" s="44"/>
      <c r="ES138" s="44"/>
      <c r="ET138" s="44"/>
      <c r="EU138" s="44"/>
      <c r="EV138" s="44"/>
      <c r="EW138" s="44"/>
      <c r="EX138" s="44"/>
      <c r="EY138" s="44"/>
      <c r="EZ138" s="44"/>
      <c r="FA138" s="44"/>
      <c r="FB138" s="44"/>
      <c r="FC138" s="44"/>
      <c r="FD138" s="44"/>
      <c r="FE138" s="44"/>
      <c r="FF138" s="44"/>
      <c r="FG138" s="44"/>
      <c r="FH138" s="44"/>
      <c r="FI138" s="44"/>
      <c r="FJ138" s="44"/>
      <c r="FK138" s="44"/>
      <c r="FL138" s="44"/>
      <c r="FM138" s="44"/>
      <c r="FN138" s="44"/>
      <c r="FO138" s="44"/>
      <c r="FP138" s="44"/>
      <c r="FQ138" s="44"/>
      <c r="FR138" s="44"/>
      <c r="FS138" s="44"/>
      <c r="FT138" s="44"/>
      <c r="FU138" s="44"/>
      <c r="FV138" s="44"/>
      <c r="FW138" s="44"/>
      <c r="FX138" s="44"/>
      <c r="FY138" s="44"/>
      <c r="FZ138" s="44"/>
      <c r="GA138" s="44"/>
      <c r="GB138" s="44"/>
      <c r="GC138" s="44"/>
      <c r="GD138" s="598"/>
      <c r="GE138" s="44"/>
      <c r="GF138" s="389"/>
      <c r="GG138" s="356"/>
      <c r="GH138" s="357"/>
      <c r="GI138" s="357"/>
      <c r="GJ138" s="357"/>
    </row>
    <row r="139" spans="2:192" s="188" customFormat="1" x14ac:dyDescent="0.25">
      <c r="B139" s="43"/>
      <c r="C139" s="61"/>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170"/>
      <c r="AP139" s="170"/>
      <c r="AQ139" s="44"/>
      <c r="AR139" s="389"/>
      <c r="AS139" s="598"/>
      <c r="AT139" s="61"/>
      <c r="AU139" s="44"/>
      <c r="AV139" s="44"/>
      <c r="AW139" s="44"/>
      <c r="AX139" s="44"/>
      <c r="AY139" s="44"/>
      <c r="AZ139" s="44"/>
      <c r="BA139" s="44"/>
      <c r="BB139" s="44"/>
      <c r="BC139" s="44"/>
      <c r="BD139" s="44"/>
      <c r="BE139" s="44"/>
      <c r="BF139" s="44"/>
      <c r="BG139" s="44"/>
      <c r="BH139" s="44"/>
      <c r="BI139" s="44"/>
      <c r="BJ139" s="44"/>
      <c r="BK139" s="44"/>
      <c r="BL139" s="44"/>
      <c r="BM139" s="44"/>
      <c r="BN139" s="44"/>
      <c r="BO139" s="44"/>
      <c r="BP139" s="44"/>
      <c r="BQ139" s="44"/>
      <c r="BR139" s="44"/>
      <c r="BS139" s="44"/>
      <c r="BT139" s="44"/>
      <c r="BU139" s="44"/>
      <c r="BV139" s="44"/>
      <c r="BW139" s="44"/>
      <c r="BX139" s="44"/>
      <c r="BY139" s="44"/>
      <c r="BZ139" s="44"/>
      <c r="CA139" s="44"/>
      <c r="CB139" s="44"/>
      <c r="CC139" s="44"/>
      <c r="CD139" s="44"/>
      <c r="CE139" s="44"/>
      <c r="CF139" s="44"/>
      <c r="CG139" s="44"/>
      <c r="CH139" s="44"/>
      <c r="CI139" s="44"/>
      <c r="CJ139" s="44"/>
      <c r="CK139" s="44"/>
      <c r="CL139" s="44"/>
      <c r="CM139" s="44"/>
      <c r="CN139" s="44"/>
      <c r="CO139" s="44"/>
      <c r="CP139" s="44"/>
      <c r="CQ139" s="44"/>
      <c r="CR139" s="44"/>
      <c r="CS139" s="44"/>
      <c r="CT139" s="44"/>
      <c r="CU139" s="44"/>
      <c r="CV139" s="44"/>
      <c r="CW139" s="44"/>
      <c r="CX139" s="44"/>
      <c r="CY139" s="44"/>
      <c r="CZ139" s="44"/>
      <c r="DA139" s="44"/>
      <c r="DB139" s="44"/>
      <c r="DC139" s="44"/>
      <c r="DD139" s="44"/>
      <c r="DE139" s="44"/>
      <c r="DF139" s="44"/>
      <c r="DG139" s="44"/>
      <c r="DH139" s="44"/>
      <c r="DI139" s="44"/>
      <c r="DJ139" s="44"/>
      <c r="DK139" s="44"/>
      <c r="DL139" s="44"/>
      <c r="DM139" s="44"/>
      <c r="DN139" s="44"/>
      <c r="DO139" s="44"/>
      <c r="DP139" s="44"/>
      <c r="DQ139" s="44"/>
      <c r="DR139" s="44"/>
      <c r="DS139" s="44"/>
      <c r="DT139" s="44"/>
      <c r="DU139" s="44"/>
      <c r="DV139" s="44"/>
      <c r="DW139" s="44"/>
      <c r="DX139" s="44"/>
      <c r="DY139" s="44"/>
      <c r="DZ139" s="44"/>
      <c r="EA139" s="44"/>
      <c r="EB139" s="44"/>
      <c r="EC139" s="44"/>
      <c r="ED139" s="44"/>
      <c r="EE139" s="44"/>
      <c r="EF139" s="389"/>
      <c r="EG139" s="598"/>
      <c r="EH139" s="61"/>
      <c r="EI139" s="44"/>
      <c r="EJ139" s="44"/>
      <c r="EK139" s="44"/>
      <c r="EL139" s="44"/>
      <c r="EM139" s="44"/>
      <c r="EN139" s="44"/>
      <c r="EO139" s="44"/>
      <c r="EP139" s="44"/>
      <c r="EQ139" s="44"/>
      <c r="ER139" s="44"/>
      <c r="ES139" s="44"/>
      <c r="ET139" s="44"/>
      <c r="EU139" s="44"/>
      <c r="EV139" s="44"/>
      <c r="EW139" s="44"/>
      <c r="EX139" s="44"/>
      <c r="EY139" s="44"/>
      <c r="EZ139" s="44"/>
      <c r="FA139" s="44"/>
      <c r="FB139" s="44"/>
      <c r="FC139" s="44"/>
      <c r="FD139" s="44"/>
      <c r="FE139" s="44"/>
      <c r="FF139" s="44"/>
      <c r="FG139" s="44"/>
      <c r="FH139" s="44"/>
      <c r="FI139" s="44"/>
      <c r="FJ139" s="44"/>
      <c r="FK139" s="44"/>
      <c r="FL139" s="44"/>
      <c r="FM139" s="44"/>
      <c r="FN139" s="44"/>
      <c r="FO139" s="44"/>
      <c r="FP139" s="44"/>
      <c r="FQ139" s="44"/>
      <c r="FR139" s="44"/>
      <c r="FS139" s="44"/>
      <c r="FT139" s="44"/>
      <c r="FU139" s="44"/>
      <c r="FV139" s="44"/>
      <c r="FW139" s="44"/>
      <c r="FX139" s="44"/>
      <c r="FY139" s="44"/>
      <c r="FZ139" s="44"/>
      <c r="GA139" s="44"/>
      <c r="GB139" s="44"/>
      <c r="GC139" s="44"/>
      <c r="GD139" s="598"/>
      <c r="GE139" s="44"/>
      <c r="GF139" s="389"/>
      <c r="GG139" s="356"/>
      <c r="GH139" s="357"/>
      <c r="GI139" s="357"/>
      <c r="GJ139" s="357"/>
    </row>
    <row r="140" spans="2:192" s="188" customFormat="1" x14ac:dyDescent="0.25">
      <c r="B140" s="43"/>
      <c r="C140" s="61"/>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170"/>
      <c r="AP140" s="170"/>
      <c r="AQ140" s="44"/>
      <c r="AR140" s="389"/>
      <c r="AS140" s="598"/>
      <c r="AT140" s="61"/>
      <c r="AU140" s="44"/>
      <c r="AV140" s="44"/>
      <c r="AW140" s="44"/>
      <c r="AX140" s="44"/>
      <c r="AY140" s="44"/>
      <c r="AZ140" s="44"/>
      <c r="BA140" s="44"/>
      <c r="BB140" s="44"/>
      <c r="BC140" s="44"/>
      <c r="BD140" s="44"/>
      <c r="BE140" s="44"/>
      <c r="BF140" s="44"/>
      <c r="BG140" s="44"/>
      <c r="BH140" s="44"/>
      <c r="BI140" s="44"/>
      <c r="BJ140" s="44"/>
      <c r="BK140" s="44"/>
      <c r="BL140" s="44"/>
      <c r="BM140" s="44"/>
      <c r="BN140" s="44"/>
      <c r="BO140" s="44"/>
      <c r="BP140" s="44"/>
      <c r="BQ140" s="44"/>
      <c r="BR140" s="44"/>
      <c r="BS140" s="44"/>
      <c r="BT140" s="44"/>
      <c r="BU140" s="44"/>
      <c r="BV140" s="44"/>
      <c r="BW140" s="44"/>
      <c r="BX140" s="44"/>
      <c r="BY140" s="44"/>
      <c r="BZ140" s="44"/>
      <c r="CA140" s="44"/>
      <c r="CB140" s="44"/>
      <c r="CC140" s="44"/>
      <c r="CD140" s="44"/>
      <c r="CE140" s="44"/>
      <c r="CF140" s="44"/>
      <c r="CG140" s="44"/>
      <c r="CH140" s="44"/>
      <c r="CI140" s="44"/>
      <c r="CJ140" s="44"/>
      <c r="CK140" s="44"/>
      <c r="CL140" s="44"/>
      <c r="CM140" s="44"/>
      <c r="CN140" s="44"/>
      <c r="CO140" s="44"/>
      <c r="CP140" s="44"/>
      <c r="CQ140" s="44"/>
      <c r="CR140" s="44"/>
      <c r="CS140" s="44"/>
      <c r="CT140" s="44"/>
      <c r="CU140" s="44"/>
      <c r="CV140" s="44"/>
      <c r="CW140" s="44"/>
      <c r="CX140" s="44"/>
      <c r="CY140" s="44"/>
      <c r="CZ140" s="44"/>
      <c r="DA140" s="44"/>
      <c r="DB140" s="44"/>
      <c r="DC140" s="44"/>
      <c r="DD140" s="44"/>
      <c r="DE140" s="44"/>
      <c r="DF140" s="44"/>
      <c r="DG140" s="44"/>
      <c r="DH140" s="44"/>
      <c r="DI140" s="44"/>
      <c r="DJ140" s="44"/>
      <c r="DK140" s="44"/>
      <c r="DL140" s="44"/>
      <c r="DM140" s="44"/>
      <c r="DN140" s="44"/>
      <c r="DO140" s="44"/>
      <c r="DP140" s="44"/>
      <c r="DQ140" s="44"/>
      <c r="DR140" s="44"/>
      <c r="DS140" s="44"/>
      <c r="DT140" s="44"/>
      <c r="DU140" s="44"/>
      <c r="DV140" s="44"/>
      <c r="DW140" s="44"/>
      <c r="DX140" s="44"/>
      <c r="DY140" s="44"/>
      <c r="DZ140" s="44"/>
      <c r="EA140" s="44"/>
      <c r="EB140" s="44"/>
      <c r="EC140" s="44"/>
      <c r="ED140" s="44"/>
      <c r="EE140" s="44"/>
      <c r="EF140" s="389"/>
      <c r="EG140" s="598"/>
      <c r="EH140" s="61"/>
      <c r="EI140" s="44"/>
      <c r="EJ140" s="44"/>
      <c r="EK140" s="44"/>
      <c r="EL140" s="44"/>
      <c r="EM140" s="44"/>
      <c r="EN140" s="44"/>
      <c r="EO140" s="44"/>
      <c r="EP140" s="44"/>
      <c r="EQ140" s="44"/>
      <c r="ER140" s="44"/>
      <c r="ES140" s="44"/>
      <c r="ET140" s="44"/>
      <c r="EU140" s="44"/>
      <c r="EV140" s="44"/>
      <c r="EW140" s="44"/>
      <c r="EX140" s="44"/>
      <c r="EY140" s="44"/>
      <c r="EZ140" s="44"/>
      <c r="FA140" s="44"/>
      <c r="FB140" s="44"/>
      <c r="FC140" s="44"/>
      <c r="FD140" s="44"/>
      <c r="FE140" s="44"/>
      <c r="FF140" s="44"/>
      <c r="FG140" s="44"/>
      <c r="FH140" s="44"/>
      <c r="FI140" s="44"/>
      <c r="FJ140" s="44"/>
      <c r="FK140" s="44"/>
      <c r="FL140" s="44"/>
      <c r="FM140" s="44"/>
      <c r="FN140" s="44"/>
      <c r="FO140" s="44"/>
      <c r="FP140" s="44"/>
      <c r="FQ140" s="44"/>
      <c r="FR140" s="44"/>
      <c r="FS140" s="44"/>
      <c r="FT140" s="44"/>
      <c r="FU140" s="44"/>
      <c r="FV140" s="44"/>
      <c r="FW140" s="44"/>
      <c r="FX140" s="44"/>
      <c r="FY140" s="44"/>
      <c r="FZ140" s="44"/>
      <c r="GA140" s="44"/>
      <c r="GB140" s="44"/>
      <c r="GC140" s="44"/>
      <c r="GD140" s="598"/>
      <c r="GE140" s="44"/>
      <c r="GF140" s="389"/>
      <c r="GG140" s="356"/>
      <c r="GH140" s="357"/>
      <c r="GI140" s="357"/>
      <c r="GJ140" s="357"/>
    </row>
    <row r="141" spans="2:192" s="188" customFormat="1" x14ac:dyDescent="0.25">
      <c r="B141" s="43"/>
      <c r="C141" s="61"/>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170"/>
      <c r="AP141" s="170"/>
      <c r="AQ141" s="44"/>
      <c r="AR141" s="389"/>
      <c r="AS141" s="598"/>
      <c r="AT141" s="61"/>
      <c r="AU141" s="44"/>
      <c r="AV141" s="44"/>
      <c r="AW141" s="44"/>
      <c r="AX141" s="44"/>
      <c r="AY141" s="44"/>
      <c r="AZ141" s="44"/>
      <c r="BA141" s="44"/>
      <c r="BB141" s="44"/>
      <c r="BC141" s="44"/>
      <c r="BD141" s="44"/>
      <c r="BE141" s="44"/>
      <c r="BF141" s="44"/>
      <c r="BG141" s="44"/>
      <c r="BH141" s="44"/>
      <c r="BI141" s="44"/>
      <c r="BJ141" s="44"/>
      <c r="BK141" s="44"/>
      <c r="BL141" s="44"/>
      <c r="BM141" s="44"/>
      <c r="BN141" s="44"/>
      <c r="BO141" s="44"/>
      <c r="BP141" s="44"/>
      <c r="BQ141" s="44"/>
      <c r="BR141" s="44"/>
      <c r="BS141" s="44"/>
      <c r="BT141" s="44"/>
      <c r="BU141" s="44"/>
      <c r="BV141" s="44"/>
      <c r="BW141" s="44"/>
      <c r="BX141" s="44"/>
      <c r="BY141" s="44"/>
      <c r="BZ141" s="44"/>
      <c r="CA141" s="44"/>
      <c r="CB141" s="44"/>
      <c r="CC141" s="44"/>
      <c r="CD141" s="44"/>
      <c r="CE141" s="44"/>
      <c r="CF141" s="44"/>
      <c r="CG141" s="44"/>
      <c r="CH141" s="44"/>
      <c r="CI141" s="44"/>
      <c r="CJ141" s="44"/>
      <c r="CK141" s="44"/>
      <c r="CL141" s="44"/>
      <c r="CM141" s="44"/>
      <c r="CN141" s="44"/>
      <c r="CO141" s="44"/>
      <c r="CP141" s="44"/>
      <c r="CQ141" s="44"/>
      <c r="CR141" s="44"/>
      <c r="CS141" s="44"/>
      <c r="CT141" s="44"/>
      <c r="CU141" s="44"/>
      <c r="CV141" s="44"/>
      <c r="CW141" s="44"/>
      <c r="CX141" s="44"/>
      <c r="CY141" s="44"/>
      <c r="CZ141" s="44"/>
      <c r="DA141" s="44"/>
      <c r="DB141" s="44"/>
      <c r="DC141" s="44"/>
      <c r="DD141" s="44"/>
      <c r="DE141" s="44"/>
      <c r="DF141" s="44"/>
      <c r="DG141" s="44"/>
      <c r="DH141" s="44"/>
      <c r="DI141" s="44"/>
      <c r="DJ141" s="44"/>
      <c r="DK141" s="44"/>
      <c r="DL141" s="44"/>
      <c r="DM141" s="44"/>
      <c r="DN141" s="44"/>
      <c r="DO141" s="44"/>
      <c r="DP141" s="44"/>
      <c r="DQ141" s="44"/>
      <c r="DR141" s="44"/>
      <c r="DS141" s="44"/>
      <c r="DT141" s="44"/>
      <c r="DU141" s="44"/>
      <c r="DV141" s="44"/>
      <c r="DW141" s="44"/>
      <c r="DX141" s="44"/>
      <c r="DY141" s="44"/>
      <c r="DZ141" s="44"/>
      <c r="EA141" s="44"/>
      <c r="EB141" s="44"/>
      <c r="EC141" s="44"/>
      <c r="ED141" s="44"/>
      <c r="EE141" s="44"/>
      <c r="EF141" s="389"/>
      <c r="EG141" s="598"/>
      <c r="EH141" s="61"/>
      <c r="EI141" s="44"/>
      <c r="EJ141" s="44"/>
      <c r="EK141" s="44"/>
      <c r="EL141" s="44"/>
      <c r="EM141" s="44"/>
      <c r="EN141" s="44"/>
      <c r="EO141" s="44"/>
      <c r="EP141" s="44"/>
      <c r="EQ141" s="44"/>
      <c r="ER141" s="44"/>
      <c r="ES141" s="44"/>
      <c r="ET141" s="44"/>
      <c r="EU141" s="44"/>
      <c r="EV141" s="44"/>
      <c r="EW141" s="44"/>
      <c r="EX141" s="44"/>
      <c r="EY141" s="44"/>
      <c r="EZ141" s="44"/>
      <c r="FA141" s="44"/>
      <c r="FB141" s="44"/>
      <c r="FC141" s="44"/>
      <c r="FD141" s="44"/>
      <c r="FE141" s="44"/>
      <c r="FF141" s="44"/>
      <c r="FG141" s="44"/>
      <c r="FH141" s="44"/>
      <c r="FI141" s="44"/>
      <c r="FJ141" s="44"/>
      <c r="FK141" s="44"/>
      <c r="FL141" s="44"/>
      <c r="FM141" s="44"/>
      <c r="FN141" s="44"/>
      <c r="FO141" s="44"/>
      <c r="FP141" s="44"/>
      <c r="FQ141" s="44"/>
      <c r="FR141" s="44"/>
      <c r="FS141" s="44"/>
      <c r="FT141" s="44"/>
      <c r="FU141" s="44"/>
      <c r="FV141" s="44"/>
      <c r="FW141" s="44"/>
      <c r="FX141" s="44"/>
      <c r="FY141" s="44"/>
      <c r="FZ141" s="44"/>
      <c r="GA141" s="44"/>
      <c r="GB141" s="44"/>
      <c r="GC141" s="44"/>
      <c r="GD141" s="598"/>
      <c r="GE141" s="44"/>
      <c r="GF141" s="389"/>
      <c r="GG141" s="356"/>
      <c r="GH141" s="357"/>
      <c r="GI141" s="357"/>
      <c r="GJ141" s="357"/>
    </row>
    <row r="142" spans="2:192" s="188" customFormat="1" x14ac:dyDescent="0.25">
      <c r="B142" s="43"/>
      <c r="C142" s="61"/>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170"/>
      <c r="AP142" s="170"/>
      <c r="AQ142" s="44"/>
      <c r="AR142" s="389"/>
      <c r="AS142" s="598"/>
      <c r="AT142" s="61"/>
      <c r="AU142" s="44"/>
      <c r="AV142" s="44"/>
      <c r="AW142" s="44"/>
      <c r="AX142" s="44"/>
      <c r="AY142" s="44"/>
      <c r="AZ142" s="44"/>
      <c r="BA142" s="44"/>
      <c r="BB142" s="44"/>
      <c r="BC142" s="44"/>
      <c r="BD142" s="44"/>
      <c r="BE142" s="44"/>
      <c r="BF142" s="44"/>
      <c r="BG142" s="44"/>
      <c r="BH142" s="44"/>
      <c r="BI142" s="44"/>
      <c r="BJ142" s="44"/>
      <c r="BK142" s="44"/>
      <c r="BL142" s="44"/>
      <c r="BM142" s="44"/>
      <c r="BN142" s="44"/>
      <c r="BO142" s="44"/>
      <c r="BP142" s="44"/>
      <c r="BQ142" s="44"/>
      <c r="BR142" s="44"/>
      <c r="BS142" s="44"/>
      <c r="BT142" s="44"/>
      <c r="BU142" s="44"/>
      <c r="BV142" s="44"/>
      <c r="BW142" s="44"/>
      <c r="BX142" s="44"/>
      <c r="BY142" s="44"/>
      <c r="BZ142" s="44"/>
      <c r="CA142" s="44"/>
      <c r="CB142" s="44"/>
      <c r="CC142" s="44"/>
      <c r="CD142" s="44"/>
      <c r="CE142" s="44"/>
      <c r="CF142" s="44"/>
      <c r="CG142" s="44"/>
      <c r="CH142" s="44"/>
      <c r="CI142" s="44"/>
      <c r="CJ142" s="44"/>
      <c r="CK142" s="44"/>
      <c r="CL142" s="44"/>
      <c r="CM142" s="44"/>
      <c r="CN142" s="44"/>
      <c r="CO142" s="44"/>
      <c r="CP142" s="44"/>
      <c r="CQ142" s="44"/>
      <c r="CR142" s="44"/>
      <c r="CS142" s="44"/>
      <c r="CT142" s="44"/>
      <c r="CU142" s="44"/>
      <c r="CV142" s="44"/>
      <c r="CW142" s="44"/>
      <c r="CX142" s="44"/>
      <c r="CY142" s="44"/>
      <c r="CZ142" s="44"/>
      <c r="DA142" s="44"/>
      <c r="DB142" s="44"/>
      <c r="DC142" s="44"/>
      <c r="DD142" s="44"/>
      <c r="DE142" s="44"/>
      <c r="DF142" s="44"/>
      <c r="DG142" s="44"/>
      <c r="DH142" s="44"/>
      <c r="DI142" s="44"/>
      <c r="DJ142" s="44"/>
      <c r="DK142" s="44"/>
      <c r="DL142" s="44"/>
      <c r="DM142" s="44"/>
      <c r="DN142" s="44"/>
      <c r="DO142" s="44"/>
      <c r="DP142" s="44"/>
      <c r="DQ142" s="44"/>
      <c r="DR142" s="44"/>
      <c r="DS142" s="44"/>
      <c r="DT142" s="44"/>
      <c r="DU142" s="44"/>
      <c r="DV142" s="44"/>
      <c r="DW142" s="44"/>
      <c r="DX142" s="44"/>
      <c r="DY142" s="44"/>
      <c r="DZ142" s="44"/>
      <c r="EA142" s="44"/>
      <c r="EB142" s="44"/>
      <c r="EC142" s="44"/>
      <c r="ED142" s="44"/>
      <c r="EE142" s="44"/>
      <c r="EF142" s="389"/>
      <c r="EG142" s="598"/>
      <c r="EH142" s="61"/>
      <c r="EI142" s="44"/>
      <c r="EJ142" s="44"/>
      <c r="EK142" s="44"/>
      <c r="EL142" s="44"/>
      <c r="EM142" s="44"/>
      <c r="EN142" s="44"/>
      <c r="EO142" s="44"/>
      <c r="EP142" s="44"/>
      <c r="EQ142" s="44"/>
      <c r="ER142" s="44"/>
      <c r="ES142" s="44"/>
      <c r="ET142" s="44"/>
      <c r="EU142" s="44"/>
      <c r="EV142" s="44"/>
      <c r="EW142" s="44"/>
      <c r="EX142" s="44"/>
      <c r="EY142" s="44"/>
      <c r="EZ142" s="44"/>
      <c r="FA142" s="44"/>
      <c r="FB142" s="44"/>
      <c r="FC142" s="44"/>
      <c r="FD142" s="44"/>
      <c r="FE142" s="44"/>
      <c r="FF142" s="44"/>
      <c r="FG142" s="44"/>
      <c r="FH142" s="44"/>
      <c r="FI142" s="44"/>
      <c r="FJ142" s="44"/>
      <c r="FK142" s="44"/>
      <c r="FL142" s="44"/>
      <c r="FM142" s="44"/>
      <c r="FN142" s="44"/>
      <c r="FO142" s="44"/>
      <c r="FP142" s="44"/>
      <c r="FQ142" s="44"/>
      <c r="FR142" s="44"/>
      <c r="FS142" s="44"/>
      <c r="FT142" s="44"/>
      <c r="FU142" s="44"/>
      <c r="FV142" s="44"/>
      <c r="FW142" s="44"/>
      <c r="FX142" s="44"/>
      <c r="FY142" s="44"/>
      <c r="FZ142" s="44"/>
      <c r="GA142" s="44"/>
      <c r="GB142" s="44"/>
      <c r="GC142" s="44"/>
      <c r="GD142" s="598"/>
      <c r="GE142" s="44"/>
      <c r="GF142" s="389"/>
      <c r="GG142" s="356"/>
      <c r="GH142" s="357"/>
      <c r="GI142" s="357"/>
      <c r="GJ142" s="357"/>
    </row>
    <row r="143" spans="2:192" s="188" customFormat="1" x14ac:dyDescent="0.25">
      <c r="B143" s="43"/>
      <c r="C143" s="61"/>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170"/>
      <c r="AP143" s="170"/>
      <c r="AQ143" s="44"/>
      <c r="AR143" s="389"/>
      <c r="AS143" s="598"/>
      <c r="AT143" s="61"/>
      <c r="AU143" s="44"/>
      <c r="AV143" s="44"/>
      <c r="AW143" s="44"/>
      <c r="AX143" s="44"/>
      <c r="AY143" s="44"/>
      <c r="AZ143" s="44"/>
      <c r="BA143" s="44"/>
      <c r="BB143" s="44"/>
      <c r="BC143" s="44"/>
      <c r="BD143" s="44"/>
      <c r="BE143" s="44"/>
      <c r="BF143" s="44"/>
      <c r="BG143" s="44"/>
      <c r="BH143" s="44"/>
      <c r="BI143" s="44"/>
      <c r="BJ143" s="44"/>
      <c r="BK143" s="44"/>
      <c r="BL143" s="44"/>
      <c r="BM143" s="44"/>
      <c r="BN143" s="44"/>
      <c r="BO143" s="44"/>
      <c r="BP143" s="44"/>
      <c r="BQ143" s="44"/>
      <c r="BR143" s="44"/>
      <c r="BS143" s="44"/>
      <c r="BT143" s="44"/>
      <c r="BU143" s="44"/>
      <c r="BV143" s="44"/>
      <c r="BW143" s="44"/>
      <c r="BX143" s="44"/>
      <c r="BY143" s="44"/>
      <c r="BZ143" s="44"/>
      <c r="CA143" s="44"/>
      <c r="CB143" s="44"/>
      <c r="CC143" s="44"/>
      <c r="CD143" s="44"/>
      <c r="CE143" s="44"/>
      <c r="CF143" s="44"/>
      <c r="CG143" s="44"/>
      <c r="CH143" s="44"/>
      <c r="CI143" s="44"/>
      <c r="CJ143" s="44"/>
      <c r="CK143" s="44"/>
      <c r="CL143" s="44"/>
      <c r="CM143" s="44"/>
      <c r="CN143" s="44"/>
      <c r="CO143" s="44"/>
      <c r="CP143" s="44"/>
      <c r="CQ143" s="44"/>
      <c r="CR143" s="44"/>
      <c r="CS143" s="44"/>
      <c r="CT143" s="44"/>
      <c r="CU143" s="44"/>
      <c r="CV143" s="44"/>
      <c r="CW143" s="44"/>
      <c r="CX143" s="44"/>
      <c r="CY143" s="44"/>
      <c r="CZ143" s="44"/>
      <c r="DA143" s="44"/>
      <c r="DB143" s="44"/>
      <c r="DC143" s="44"/>
      <c r="DD143" s="44"/>
      <c r="DE143" s="44"/>
      <c r="DF143" s="44"/>
      <c r="DG143" s="44"/>
      <c r="DH143" s="44"/>
      <c r="DI143" s="44"/>
      <c r="DJ143" s="44"/>
      <c r="DK143" s="44"/>
      <c r="DL143" s="44"/>
      <c r="DM143" s="44"/>
      <c r="DN143" s="44"/>
      <c r="DO143" s="44"/>
      <c r="DP143" s="44"/>
      <c r="DQ143" s="44"/>
      <c r="DR143" s="44"/>
      <c r="DS143" s="44"/>
      <c r="DT143" s="44"/>
      <c r="DU143" s="44"/>
      <c r="DV143" s="44"/>
      <c r="DW143" s="44"/>
      <c r="DX143" s="44"/>
      <c r="DY143" s="44"/>
      <c r="DZ143" s="44"/>
      <c r="EA143" s="44"/>
      <c r="EB143" s="44"/>
      <c r="EC143" s="44"/>
      <c r="ED143" s="44"/>
      <c r="EE143" s="44"/>
      <c r="EF143" s="389"/>
      <c r="EG143" s="598"/>
      <c r="EH143" s="61"/>
      <c r="EI143" s="44"/>
      <c r="EJ143" s="44"/>
      <c r="EK143" s="44"/>
      <c r="EL143" s="44"/>
      <c r="EM143" s="44"/>
      <c r="EN143" s="44"/>
      <c r="EO143" s="44"/>
      <c r="EP143" s="44"/>
      <c r="EQ143" s="44"/>
      <c r="ER143" s="44"/>
      <c r="ES143" s="44"/>
      <c r="ET143" s="44"/>
      <c r="EU143" s="44"/>
      <c r="EV143" s="44"/>
      <c r="EW143" s="44"/>
      <c r="EX143" s="44"/>
      <c r="EY143" s="44"/>
      <c r="EZ143" s="44"/>
      <c r="FA143" s="44"/>
      <c r="FB143" s="44"/>
      <c r="FC143" s="44"/>
      <c r="FD143" s="44"/>
      <c r="FE143" s="44"/>
      <c r="FF143" s="44"/>
      <c r="FG143" s="44"/>
      <c r="FH143" s="44"/>
      <c r="FI143" s="44"/>
      <c r="FJ143" s="44"/>
      <c r="FK143" s="44"/>
      <c r="FL143" s="44"/>
      <c r="FM143" s="44"/>
      <c r="FN143" s="44"/>
      <c r="FO143" s="44"/>
      <c r="FP143" s="44"/>
      <c r="FQ143" s="44"/>
      <c r="FR143" s="44"/>
      <c r="FS143" s="44"/>
      <c r="FT143" s="44"/>
      <c r="FU143" s="44"/>
      <c r="FV143" s="44"/>
      <c r="FW143" s="44"/>
      <c r="FX143" s="44"/>
      <c r="FY143" s="44"/>
      <c r="FZ143" s="44"/>
      <c r="GA143" s="44"/>
      <c r="GB143" s="44"/>
      <c r="GC143" s="44"/>
      <c r="GD143" s="598"/>
      <c r="GE143" s="44"/>
      <c r="GF143" s="389"/>
      <c r="GG143" s="356"/>
      <c r="GH143" s="357"/>
      <c r="GI143" s="357"/>
      <c r="GJ143" s="357"/>
    </row>
    <row r="144" spans="2:192" s="188" customFormat="1" x14ac:dyDescent="0.25">
      <c r="B144" s="43"/>
      <c r="C144" s="61"/>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170"/>
      <c r="AP144" s="170"/>
      <c r="AQ144" s="44"/>
      <c r="AR144" s="389"/>
      <c r="AS144" s="598"/>
      <c r="AT144" s="61"/>
      <c r="AU144" s="44"/>
      <c r="AV144" s="44"/>
      <c r="AW144" s="44"/>
      <c r="AX144" s="44"/>
      <c r="AY144" s="44"/>
      <c r="AZ144" s="44"/>
      <c r="BA144" s="44"/>
      <c r="BB144" s="44"/>
      <c r="BC144" s="44"/>
      <c r="BD144" s="44"/>
      <c r="BE144" s="44"/>
      <c r="BF144" s="44"/>
      <c r="BG144" s="44"/>
      <c r="BH144" s="44"/>
      <c r="BI144" s="44"/>
      <c r="BJ144" s="44"/>
      <c r="BK144" s="44"/>
      <c r="BL144" s="44"/>
      <c r="BM144" s="44"/>
      <c r="BN144" s="44"/>
      <c r="BO144" s="44"/>
      <c r="BP144" s="44"/>
      <c r="BQ144" s="44"/>
      <c r="BR144" s="44"/>
      <c r="BS144" s="44"/>
      <c r="BT144" s="44"/>
      <c r="BU144" s="44"/>
      <c r="BV144" s="44"/>
      <c r="BW144" s="44"/>
      <c r="BX144" s="44"/>
      <c r="BY144" s="44"/>
      <c r="BZ144" s="44"/>
      <c r="CA144" s="44"/>
      <c r="CB144" s="44"/>
      <c r="CC144" s="44"/>
      <c r="CD144" s="44"/>
      <c r="CE144" s="44"/>
      <c r="CF144" s="44"/>
      <c r="CG144" s="44"/>
      <c r="CH144" s="44"/>
      <c r="CI144" s="44"/>
      <c r="CJ144" s="44"/>
      <c r="CK144" s="44"/>
      <c r="CL144" s="44"/>
      <c r="CM144" s="44"/>
      <c r="CN144" s="44"/>
      <c r="CO144" s="44"/>
      <c r="CP144" s="44"/>
      <c r="CQ144" s="44"/>
      <c r="CR144" s="44"/>
      <c r="CS144" s="44"/>
      <c r="CT144" s="44"/>
      <c r="CU144" s="44"/>
      <c r="CV144" s="44"/>
      <c r="CW144" s="44"/>
      <c r="CX144" s="44"/>
      <c r="CY144" s="44"/>
      <c r="CZ144" s="44"/>
      <c r="DA144" s="44"/>
      <c r="DB144" s="44"/>
      <c r="DC144" s="44"/>
      <c r="DD144" s="44"/>
      <c r="DE144" s="44"/>
      <c r="DF144" s="44"/>
      <c r="DG144" s="44"/>
      <c r="DH144" s="44"/>
      <c r="DI144" s="44"/>
      <c r="DJ144" s="44"/>
      <c r="DK144" s="44"/>
      <c r="DL144" s="44"/>
      <c r="DM144" s="44"/>
      <c r="DN144" s="44"/>
      <c r="DO144" s="44"/>
      <c r="DP144" s="44"/>
      <c r="DQ144" s="44"/>
      <c r="DR144" s="44"/>
      <c r="DS144" s="44"/>
      <c r="DT144" s="44"/>
      <c r="DU144" s="44"/>
      <c r="DV144" s="44"/>
      <c r="DW144" s="44"/>
      <c r="DX144" s="44"/>
      <c r="DY144" s="44"/>
      <c r="DZ144" s="44"/>
      <c r="EA144" s="44"/>
      <c r="EB144" s="44"/>
      <c r="EC144" s="44"/>
      <c r="ED144" s="44"/>
      <c r="EE144" s="44"/>
      <c r="EF144" s="389"/>
      <c r="EG144" s="598"/>
      <c r="EH144" s="61"/>
      <c r="EI144" s="44"/>
      <c r="EJ144" s="44"/>
      <c r="EK144" s="44"/>
      <c r="EL144" s="44"/>
      <c r="EM144" s="44"/>
      <c r="EN144" s="44"/>
      <c r="EO144" s="44"/>
      <c r="EP144" s="44"/>
      <c r="EQ144" s="44"/>
      <c r="ER144" s="44"/>
      <c r="ES144" s="44"/>
      <c r="ET144" s="44"/>
      <c r="EU144" s="44"/>
      <c r="EV144" s="44"/>
      <c r="EW144" s="44"/>
      <c r="EX144" s="44"/>
      <c r="EY144" s="44"/>
      <c r="EZ144" s="44"/>
      <c r="FA144" s="44"/>
      <c r="FB144" s="44"/>
      <c r="FC144" s="44"/>
      <c r="FD144" s="44"/>
      <c r="FE144" s="44"/>
      <c r="FF144" s="44"/>
      <c r="FG144" s="44"/>
      <c r="FH144" s="44"/>
      <c r="FI144" s="44"/>
      <c r="FJ144" s="44"/>
      <c r="FK144" s="44"/>
      <c r="FL144" s="44"/>
      <c r="FM144" s="44"/>
      <c r="FN144" s="44"/>
      <c r="FO144" s="44"/>
      <c r="FP144" s="44"/>
      <c r="FQ144" s="44"/>
      <c r="FR144" s="44"/>
      <c r="FS144" s="44"/>
      <c r="FT144" s="44"/>
      <c r="FU144" s="44"/>
      <c r="FV144" s="44"/>
      <c r="FW144" s="44"/>
      <c r="FX144" s="44"/>
      <c r="FY144" s="44"/>
      <c r="FZ144" s="44"/>
      <c r="GA144" s="44"/>
      <c r="GB144" s="44"/>
      <c r="GC144" s="44"/>
      <c r="GD144" s="598"/>
      <c r="GE144" s="44"/>
      <c r="GF144" s="389"/>
      <c r="GG144" s="356"/>
      <c r="GH144" s="357"/>
      <c r="GI144" s="357"/>
      <c r="GJ144" s="357"/>
    </row>
    <row r="145" spans="2:192" s="188" customFormat="1" x14ac:dyDescent="0.25">
      <c r="B145" s="43"/>
      <c r="C145" s="61"/>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170"/>
      <c r="AP145" s="170"/>
      <c r="AQ145" s="44"/>
      <c r="AR145" s="389"/>
      <c r="AS145" s="598"/>
      <c r="AT145" s="61"/>
      <c r="AU145" s="44"/>
      <c r="AV145" s="44"/>
      <c r="AW145" s="44"/>
      <c r="AX145" s="44"/>
      <c r="AY145" s="44"/>
      <c r="AZ145" s="44"/>
      <c r="BA145" s="44"/>
      <c r="BB145" s="44"/>
      <c r="BC145" s="44"/>
      <c r="BD145" s="44"/>
      <c r="BE145" s="44"/>
      <c r="BF145" s="44"/>
      <c r="BG145" s="44"/>
      <c r="BH145" s="44"/>
      <c r="BI145" s="44"/>
      <c r="BJ145" s="44"/>
      <c r="BK145" s="44"/>
      <c r="BL145" s="44"/>
      <c r="BM145" s="44"/>
      <c r="BN145" s="44"/>
      <c r="BO145" s="44"/>
      <c r="BP145" s="44"/>
      <c r="BQ145" s="44"/>
      <c r="BR145" s="44"/>
      <c r="BS145" s="44"/>
      <c r="BT145" s="44"/>
      <c r="BU145" s="44"/>
      <c r="BV145" s="44"/>
      <c r="BW145" s="44"/>
      <c r="BX145" s="44"/>
      <c r="BY145" s="44"/>
      <c r="BZ145" s="44"/>
      <c r="CA145" s="44"/>
      <c r="CB145" s="44"/>
      <c r="CC145" s="44"/>
      <c r="CD145" s="44"/>
      <c r="CE145" s="44"/>
      <c r="CF145" s="44"/>
      <c r="CG145" s="44"/>
      <c r="CH145" s="44"/>
      <c r="CI145" s="44"/>
      <c r="CJ145" s="44"/>
      <c r="CK145" s="44"/>
      <c r="CL145" s="44"/>
      <c r="CM145" s="44"/>
      <c r="CN145" s="44"/>
      <c r="CO145" s="44"/>
      <c r="CP145" s="44"/>
      <c r="CQ145" s="44"/>
      <c r="CR145" s="44"/>
      <c r="CS145" s="44"/>
      <c r="CT145" s="44"/>
      <c r="CU145" s="44"/>
      <c r="CV145" s="44"/>
      <c r="CW145" s="44"/>
      <c r="CX145" s="44"/>
      <c r="CY145" s="44"/>
      <c r="CZ145" s="44"/>
      <c r="DA145" s="44"/>
      <c r="DB145" s="44"/>
      <c r="DC145" s="44"/>
      <c r="DD145" s="44"/>
      <c r="DE145" s="44"/>
      <c r="DF145" s="44"/>
      <c r="DG145" s="44"/>
      <c r="DH145" s="44"/>
      <c r="DI145" s="44"/>
      <c r="DJ145" s="44"/>
      <c r="DK145" s="44"/>
      <c r="DL145" s="44"/>
      <c r="DM145" s="44"/>
      <c r="DN145" s="44"/>
      <c r="DO145" s="44"/>
      <c r="DP145" s="44"/>
      <c r="DQ145" s="44"/>
      <c r="DR145" s="44"/>
      <c r="DS145" s="44"/>
      <c r="DT145" s="44"/>
      <c r="DU145" s="44"/>
      <c r="DV145" s="44"/>
      <c r="DW145" s="44"/>
      <c r="DX145" s="44"/>
      <c r="DY145" s="44"/>
      <c r="DZ145" s="44"/>
      <c r="EA145" s="44"/>
      <c r="EB145" s="44"/>
      <c r="EC145" s="44"/>
      <c r="ED145" s="44"/>
      <c r="EE145" s="44"/>
      <c r="EF145" s="389"/>
      <c r="EG145" s="598"/>
      <c r="EH145" s="61"/>
      <c r="EI145" s="44"/>
      <c r="EJ145" s="44"/>
      <c r="EK145" s="44"/>
      <c r="EL145" s="44"/>
      <c r="EM145" s="44"/>
      <c r="EN145" s="44"/>
      <c r="EO145" s="44"/>
      <c r="EP145" s="44"/>
      <c r="EQ145" s="44"/>
      <c r="ER145" s="44"/>
      <c r="ES145" s="44"/>
      <c r="ET145" s="44"/>
      <c r="EU145" s="44"/>
      <c r="EV145" s="44"/>
      <c r="EW145" s="44"/>
      <c r="EX145" s="44"/>
      <c r="EY145" s="44"/>
      <c r="EZ145" s="44"/>
      <c r="FA145" s="44"/>
      <c r="FB145" s="44"/>
      <c r="FC145" s="44"/>
      <c r="FD145" s="44"/>
      <c r="FE145" s="44"/>
      <c r="FF145" s="44"/>
      <c r="FG145" s="44"/>
      <c r="FH145" s="44"/>
      <c r="FI145" s="44"/>
      <c r="FJ145" s="44"/>
      <c r="FK145" s="44"/>
      <c r="FL145" s="44"/>
      <c r="FM145" s="44"/>
      <c r="FN145" s="44"/>
      <c r="FO145" s="44"/>
      <c r="FP145" s="44"/>
      <c r="FQ145" s="44"/>
      <c r="FR145" s="44"/>
      <c r="FS145" s="44"/>
      <c r="FT145" s="44"/>
      <c r="FU145" s="44"/>
      <c r="FV145" s="44"/>
      <c r="FW145" s="44"/>
      <c r="FX145" s="44"/>
      <c r="FY145" s="44"/>
      <c r="FZ145" s="44"/>
      <c r="GA145" s="44"/>
      <c r="GB145" s="44"/>
      <c r="GC145" s="44"/>
      <c r="GD145" s="598"/>
      <c r="GE145" s="44"/>
      <c r="GF145" s="389"/>
      <c r="GG145" s="356"/>
      <c r="GH145" s="357"/>
      <c r="GI145" s="357"/>
      <c r="GJ145" s="357"/>
    </row>
    <row r="146" spans="2:192" s="188" customFormat="1" x14ac:dyDescent="0.25">
      <c r="B146" s="43"/>
      <c r="C146" s="61"/>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170"/>
      <c r="AP146" s="170"/>
      <c r="AQ146" s="44"/>
      <c r="AR146" s="389"/>
      <c r="AS146" s="598"/>
      <c r="AT146" s="61"/>
      <c r="AU146" s="44"/>
      <c r="AV146" s="44"/>
      <c r="AW146" s="44"/>
      <c r="AX146" s="44"/>
      <c r="AY146" s="44"/>
      <c r="AZ146" s="44"/>
      <c r="BA146" s="44"/>
      <c r="BB146" s="44"/>
      <c r="BC146" s="44"/>
      <c r="BD146" s="44"/>
      <c r="BE146" s="44"/>
      <c r="BF146" s="44"/>
      <c r="BG146" s="44"/>
      <c r="BH146" s="44"/>
      <c r="BI146" s="44"/>
      <c r="BJ146" s="44"/>
      <c r="BK146" s="44"/>
      <c r="BL146" s="44"/>
      <c r="BM146" s="44"/>
      <c r="BN146" s="44"/>
      <c r="BO146" s="44"/>
      <c r="BP146" s="44"/>
      <c r="BQ146" s="44"/>
      <c r="BR146" s="44"/>
      <c r="BS146" s="44"/>
      <c r="BT146" s="44"/>
      <c r="BU146" s="44"/>
      <c r="BV146" s="44"/>
      <c r="BW146" s="44"/>
      <c r="BX146" s="44"/>
      <c r="BY146" s="44"/>
      <c r="BZ146" s="44"/>
      <c r="CA146" s="44"/>
      <c r="CB146" s="44"/>
      <c r="CC146" s="44"/>
      <c r="CD146" s="44"/>
      <c r="CE146" s="44"/>
      <c r="CF146" s="44"/>
      <c r="CG146" s="44"/>
      <c r="CH146" s="44"/>
      <c r="CI146" s="44"/>
      <c r="CJ146" s="44"/>
      <c r="CK146" s="44"/>
      <c r="CL146" s="44"/>
      <c r="CM146" s="44"/>
      <c r="CN146" s="44"/>
      <c r="CO146" s="44"/>
      <c r="CP146" s="44"/>
      <c r="CQ146" s="44"/>
      <c r="CR146" s="44"/>
      <c r="CS146" s="44"/>
      <c r="CT146" s="44"/>
      <c r="CU146" s="44"/>
      <c r="CV146" s="44"/>
      <c r="CW146" s="44"/>
      <c r="CX146" s="44"/>
      <c r="CY146" s="44"/>
      <c r="CZ146" s="44"/>
      <c r="DA146" s="44"/>
      <c r="DB146" s="44"/>
      <c r="DC146" s="44"/>
      <c r="DD146" s="44"/>
      <c r="DE146" s="44"/>
      <c r="DF146" s="44"/>
      <c r="DG146" s="44"/>
      <c r="DH146" s="44"/>
      <c r="DI146" s="44"/>
      <c r="DJ146" s="44"/>
      <c r="DK146" s="44"/>
      <c r="DL146" s="44"/>
      <c r="DM146" s="44"/>
      <c r="DN146" s="44"/>
      <c r="DO146" s="44"/>
      <c r="DP146" s="44"/>
      <c r="DQ146" s="44"/>
      <c r="DR146" s="44"/>
      <c r="DS146" s="44"/>
      <c r="DT146" s="44"/>
      <c r="DU146" s="44"/>
      <c r="DV146" s="44"/>
      <c r="DW146" s="44"/>
      <c r="DX146" s="44"/>
      <c r="DY146" s="44"/>
      <c r="DZ146" s="44"/>
      <c r="EA146" s="44"/>
      <c r="EB146" s="44"/>
      <c r="EC146" s="44"/>
      <c r="ED146" s="44"/>
      <c r="EE146" s="44"/>
      <c r="EF146" s="389"/>
      <c r="EG146" s="598"/>
      <c r="EH146" s="61"/>
      <c r="EI146" s="44"/>
      <c r="EJ146" s="44"/>
      <c r="EK146" s="44"/>
      <c r="EL146" s="44"/>
      <c r="EM146" s="44"/>
      <c r="EN146" s="44"/>
      <c r="EO146" s="44"/>
      <c r="EP146" s="44"/>
      <c r="EQ146" s="44"/>
      <c r="ER146" s="44"/>
      <c r="ES146" s="44"/>
      <c r="ET146" s="44"/>
      <c r="EU146" s="44"/>
      <c r="EV146" s="44"/>
      <c r="EW146" s="44"/>
      <c r="EX146" s="44"/>
      <c r="EY146" s="44"/>
      <c r="EZ146" s="44"/>
      <c r="FA146" s="44"/>
      <c r="FB146" s="44"/>
      <c r="FC146" s="44"/>
      <c r="FD146" s="44"/>
      <c r="FE146" s="44"/>
      <c r="FF146" s="44"/>
      <c r="FG146" s="44"/>
      <c r="FH146" s="44"/>
      <c r="FI146" s="44"/>
      <c r="FJ146" s="44"/>
      <c r="FK146" s="44"/>
      <c r="FL146" s="44"/>
      <c r="FM146" s="44"/>
      <c r="FN146" s="44"/>
      <c r="FO146" s="44"/>
      <c r="FP146" s="44"/>
      <c r="FQ146" s="44"/>
      <c r="FR146" s="44"/>
      <c r="FS146" s="44"/>
      <c r="FT146" s="44"/>
      <c r="FU146" s="44"/>
      <c r="FV146" s="44"/>
      <c r="FW146" s="44"/>
      <c r="FX146" s="44"/>
      <c r="FY146" s="44"/>
      <c r="FZ146" s="44"/>
      <c r="GA146" s="44"/>
      <c r="GB146" s="44"/>
      <c r="GC146" s="44"/>
      <c r="GD146" s="598"/>
      <c r="GE146" s="44"/>
      <c r="GF146" s="389"/>
      <c r="GG146" s="356"/>
      <c r="GH146" s="357"/>
      <c r="GI146" s="357"/>
      <c r="GJ146" s="357"/>
    </row>
    <row r="147" spans="2:192" s="188" customFormat="1" x14ac:dyDescent="0.25">
      <c r="B147" s="43"/>
      <c r="C147" s="61"/>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170"/>
      <c r="AP147" s="170"/>
      <c r="AQ147" s="44"/>
      <c r="AR147" s="389"/>
      <c r="AS147" s="598"/>
      <c r="AT147" s="61"/>
      <c r="AU147" s="44"/>
      <c r="AV147" s="44"/>
      <c r="AW147" s="44"/>
      <c r="AX147" s="44"/>
      <c r="AY147" s="44"/>
      <c r="AZ147" s="44"/>
      <c r="BA147" s="44"/>
      <c r="BB147" s="44"/>
      <c r="BC147" s="44"/>
      <c r="BD147" s="44"/>
      <c r="BE147" s="44"/>
      <c r="BF147" s="44"/>
      <c r="BG147" s="44"/>
      <c r="BH147" s="44"/>
      <c r="BI147" s="44"/>
      <c r="BJ147" s="44"/>
      <c r="BK147" s="44"/>
      <c r="BL147" s="44"/>
      <c r="BM147" s="44"/>
      <c r="BN147" s="44"/>
      <c r="BO147" s="44"/>
      <c r="BP147" s="44"/>
      <c r="BQ147" s="44"/>
      <c r="BR147" s="44"/>
      <c r="BS147" s="44"/>
      <c r="BT147" s="44"/>
      <c r="BU147" s="44"/>
      <c r="BV147" s="44"/>
      <c r="BW147" s="44"/>
      <c r="BX147" s="44"/>
      <c r="BY147" s="44"/>
      <c r="BZ147" s="44"/>
      <c r="CA147" s="44"/>
      <c r="CB147" s="44"/>
      <c r="CC147" s="44"/>
      <c r="CD147" s="44"/>
      <c r="CE147" s="44"/>
      <c r="CF147" s="44"/>
      <c r="CG147" s="44"/>
      <c r="CH147" s="44"/>
      <c r="CI147" s="44"/>
      <c r="CJ147" s="44"/>
      <c r="CK147" s="44"/>
      <c r="CL147" s="44"/>
      <c r="CM147" s="44"/>
      <c r="CN147" s="44"/>
      <c r="CO147" s="44"/>
      <c r="CP147" s="44"/>
      <c r="CQ147" s="44"/>
      <c r="CR147" s="44"/>
      <c r="CS147" s="44"/>
      <c r="CT147" s="44"/>
      <c r="CU147" s="44"/>
      <c r="CV147" s="44"/>
      <c r="CW147" s="44"/>
      <c r="CX147" s="44"/>
      <c r="CY147" s="44"/>
      <c r="CZ147" s="44"/>
      <c r="DA147" s="44"/>
      <c r="DB147" s="44"/>
      <c r="DC147" s="44"/>
      <c r="DD147" s="44"/>
      <c r="DE147" s="44"/>
      <c r="DF147" s="44"/>
      <c r="DG147" s="44"/>
      <c r="DH147" s="44"/>
      <c r="DI147" s="44"/>
      <c r="DJ147" s="44"/>
      <c r="DK147" s="44"/>
      <c r="DL147" s="44"/>
      <c r="DM147" s="44"/>
      <c r="DN147" s="44"/>
      <c r="DO147" s="44"/>
      <c r="DP147" s="44"/>
      <c r="DQ147" s="44"/>
      <c r="DR147" s="44"/>
      <c r="DS147" s="44"/>
      <c r="DT147" s="44"/>
      <c r="DU147" s="44"/>
      <c r="DV147" s="44"/>
      <c r="DW147" s="44"/>
      <c r="DX147" s="44"/>
      <c r="DY147" s="44"/>
      <c r="DZ147" s="44"/>
      <c r="EA147" s="44"/>
      <c r="EB147" s="44"/>
      <c r="EC147" s="44"/>
      <c r="ED147" s="44"/>
      <c r="EE147" s="44"/>
      <c r="EF147" s="389"/>
      <c r="EG147" s="598"/>
      <c r="EH147" s="61"/>
      <c r="EI147" s="44"/>
      <c r="EJ147" s="44"/>
      <c r="EK147" s="44"/>
      <c r="EL147" s="44"/>
      <c r="EM147" s="44"/>
      <c r="EN147" s="44"/>
      <c r="EO147" s="44"/>
      <c r="EP147" s="44"/>
      <c r="EQ147" s="44"/>
      <c r="ER147" s="44"/>
      <c r="ES147" s="44"/>
      <c r="ET147" s="44"/>
      <c r="EU147" s="44"/>
      <c r="EV147" s="44"/>
      <c r="EW147" s="44"/>
      <c r="EX147" s="44"/>
      <c r="EY147" s="44"/>
      <c r="EZ147" s="44"/>
      <c r="FA147" s="44"/>
      <c r="FB147" s="44"/>
      <c r="FC147" s="44"/>
      <c r="FD147" s="44"/>
      <c r="FE147" s="44"/>
      <c r="FF147" s="44"/>
      <c r="FG147" s="44"/>
      <c r="FH147" s="44"/>
      <c r="FI147" s="44"/>
      <c r="FJ147" s="44"/>
      <c r="FK147" s="44"/>
      <c r="FL147" s="44"/>
      <c r="FM147" s="44"/>
      <c r="FN147" s="44"/>
      <c r="FO147" s="44"/>
      <c r="FP147" s="44"/>
      <c r="FQ147" s="44"/>
      <c r="FR147" s="44"/>
      <c r="FS147" s="44"/>
      <c r="FT147" s="44"/>
      <c r="FU147" s="44"/>
      <c r="FV147" s="44"/>
      <c r="FW147" s="44"/>
      <c r="FX147" s="44"/>
      <c r="FY147" s="44"/>
      <c r="FZ147" s="44"/>
      <c r="GA147" s="44"/>
      <c r="GB147" s="44"/>
      <c r="GC147" s="44"/>
      <c r="GD147" s="598"/>
      <c r="GE147" s="44"/>
      <c r="GF147" s="389"/>
      <c r="GG147" s="356"/>
      <c r="GH147" s="357"/>
      <c r="GI147" s="357"/>
      <c r="GJ147" s="357"/>
    </row>
    <row r="148" spans="2:192" s="188" customFormat="1" x14ac:dyDescent="0.25">
      <c r="B148" s="43"/>
      <c r="C148" s="61"/>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170"/>
      <c r="AP148" s="170"/>
      <c r="AQ148" s="44"/>
      <c r="AR148" s="389"/>
      <c r="AS148" s="598"/>
      <c r="AT148" s="61"/>
      <c r="AU148" s="44"/>
      <c r="AV148" s="44"/>
      <c r="AW148" s="44"/>
      <c r="AX148" s="44"/>
      <c r="AY148" s="44"/>
      <c r="AZ148" s="44"/>
      <c r="BA148" s="44"/>
      <c r="BB148" s="44"/>
      <c r="BC148" s="44"/>
      <c r="BD148" s="44"/>
      <c r="BE148" s="44"/>
      <c r="BF148" s="44"/>
      <c r="BG148" s="44"/>
      <c r="BH148" s="44"/>
      <c r="BI148" s="44"/>
      <c r="BJ148" s="44"/>
      <c r="BK148" s="44"/>
      <c r="BL148" s="44"/>
      <c r="BM148" s="44"/>
      <c r="BN148" s="44"/>
      <c r="BO148" s="44"/>
      <c r="BP148" s="44"/>
      <c r="BQ148" s="44"/>
      <c r="BR148" s="44"/>
      <c r="BS148" s="44"/>
      <c r="BT148" s="44"/>
      <c r="BU148" s="44"/>
      <c r="BV148" s="44"/>
      <c r="BW148" s="44"/>
      <c r="BX148" s="44"/>
      <c r="BY148" s="44"/>
      <c r="BZ148" s="44"/>
      <c r="CA148" s="44"/>
      <c r="CB148" s="44"/>
      <c r="CC148" s="44"/>
      <c r="CD148" s="44"/>
      <c r="CE148" s="44"/>
      <c r="CF148" s="44"/>
      <c r="CG148" s="44"/>
      <c r="CH148" s="44"/>
      <c r="CI148" s="44"/>
      <c r="CJ148" s="44"/>
      <c r="CK148" s="44"/>
      <c r="CL148" s="44"/>
      <c r="CM148" s="44"/>
      <c r="CN148" s="44"/>
      <c r="CO148" s="44"/>
      <c r="CP148" s="44"/>
      <c r="CQ148" s="44"/>
      <c r="CR148" s="44"/>
      <c r="CS148" s="44"/>
      <c r="CT148" s="44"/>
      <c r="CU148" s="44"/>
      <c r="CV148" s="44"/>
      <c r="CW148" s="44"/>
      <c r="CX148" s="44"/>
      <c r="CY148" s="44"/>
      <c r="CZ148" s="44"/>
      <c r="DA148" s="44"/>
      <c r="DB148" s="44"/>
      <c r="DC148" s="44"/>
      <c r="DD148" s="44"/>
      <c r="DE148" s="44"/>
      <c r="DF148" s="44"/>
      <c r="DG148" s="44"/>
      <c r="DH148" s="44"/>
      <c r="DI148" s="44"/>
      <c r="DJ148" s="44"/>
      <c r="DK148" s="44"/>
      <c r="DL148" s="44"/>
      <c r="DM148" s="44"/>
      <c r="DN148" s="44"/>
      <c r="DO148" s="44"/>
      <c r="DP148" s="44"/>
      <c r="DQ148" s="44"/>
      <c r="DR148" s="44"/>
      <c r="DS148" s="44"/>
      <c r="DT148" s="44"/>
      <c r="DU148" s="44"/>
      <c r="DV148" s="44"/>
      <c r="DW148" s="44"/>
      <c r="DX148" s="44"/>
      <c r="DY148" s="44"/>
      <c r="DZ148" s="44"/>
      <c r="EA148" s="44"/>
      <c r="EB148" s="44"/>
      <c r="EC148" s="44"/>
      <c r="ED148" s="44"/>
      <c r="EE148" s="44"/>
      <c r="EF148" s="389"/>
      <c r="EG148" s="598"/>
      <c r="EH148" s="61"/>
      <c r="EI148" s="44"/>
      <c r="EJ148" s="44"/>
      <c r="EK148" s="44"/>
      <c r="EL148" s="44"/>
      <c r="EM148" s="44"/>
      <c r="EN148" s="44"/>
      <c r="EO148" s="44"/>
      <c r="EP148" s="44"/>
      <c r="EQ148" s="44"/>
      <c r="ER148" s="44"/>
      <c r="ES148" s="44"/>
      <c r="ET148" s="44"/>
      <c r="EU148" s="44"/>
      <c r="EV148" s="44"/>
      <c r="EW148" s="44"/>
      <c r="EX148" s="44"/>
      <c r="EY148" s="44"/>
      <c r="EZ148" s="44"/>
      <c r="FA148" s="44"/>
      <c r="FB148" s="44"/>
      <c r="FC148" s="44"/>
      <c r="FD148" s="44"/>
      <c r="FE148" s="44"/>
      <c r="FF148" s="44"/>
      <c r="FG148" s="44"/>
      <c r="FH148" s="44"/>
      <c r="FI148" s="44"/>
      <c r="FJ148" s="44"/>
      <c r="FK148" s="44"/>
      <c r="FL148" s="44"/>
      <c r="FM148" s="44"/>
      <c r="FN148" s="44"/>
      <c r="FO148" s="44"/>
      <c r="FP148" s="44"/>
      <c r="FQ148" s="44"/>
      <c r="FR148" s="44"/>
      <c r="FS148" s="44"/>
      <c r="FT148" s="44"/>
      <c r="FU148" s="44"/>
      <c r="FV148" s="44"/>
      <c r="FW148" s="44"/>
      <c r="FX148" s="44"/>
      <c r="FY148" s="44"/>
      <c r="FZ148" s="44"/>
      <c r="GA148" s="44"/>
      <c r="GB148" s="44"/>
      <c r="GC148" s="44"/>
      <c r="GD148" s="598"/>
      <c r="GE148" s="44"/>
      <c r="GF148" s="389"/>
      <c r="GG148" s="356"/>
      <c r="GH148" s="357"/>
      <c r="GI148" s="357"/>
      <c r="GJ148" s="357"/>
    </row>
    <row r="149" spans="2:192" s="188" customFormat="1" x14ac:dyDescent="0.25">
      <c r="B149" s="43"/>
      <c r="C149" s="61"/>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170"/>
      <c r="AP149" s="170"/>
      <c r="AQ149" s="44"/>
      <c r="AR149" s="389"/>
      <c r="AS149" s="598"/>
      <c r="AT149" s="61"/>
      <c r="AU149" s="44"/>
      <c r="AV149" s="44"/>
      <c r="AW149" s="44"/>
      <c r="AX149" s="44"/>
      <c r="AY149" s="44"/>
      <c r="AZ149" s="44"/>
      <c r="BA149" s="44"/>
      <c r="BB149" s="44"/>
      <c r="BC149" s="44"/>
      <c r="BD149" s="44"/>
      <c r="BE149" s="44"/>
      <c r="BF149" s="44"/>
      <c r="BG149" s="44"/>
      <c r="BH149" s="44"/>
      <c r="BI149" s="44"/>
      <c r="BJ149" s="44"/>
      <c r="BK149" s="44"/>
      <c r="BL149" s="44"/>
      <c r="BM149" s="44"/>
      <c r="BN149" s="44"/>
      <c r="BO149" s="44"/>
      <c r="BP149" s="44"/>
      <c r="BQ149" s="44"/>
      <c r="BR149" s="44"/>
      <c r="BS149" s="44"/>
      <c r="BT149" s="44"/>
      <c r="BU149" s="44"/>
      <c r="BV149" s="44"/>
      <c r="BW149" s="44"/>
      <c r="BX149" s="44"/>
      <c r="BY149" s="44"/>
      <c r="BZ149" s="44"/>
      <c r="CA149" s="44"/>
      <c r="CB149" s="44"/>
      <c r="CC149" s="44"/>
      <c r="CD149" s="44"/>
      <c r="CE149" s="44"/>
      <c r="CF149" s="44"/>
      <c r="CG149" s="44"/>
      <c r="CH149" s="44"/>
      <c r="CI149" s="44"/>
      <c r="CJ149" s="44"/>
      <c r="CK149" s="44"/>
      <c r="CL149" s="44"/>
      <c r="CM149" s="44"/>
      <c r="CN149" s="44"/>
      <c r="CO149" s="44"/>
      <c r="CP149" s="44"/>
      <c r="CQ149" s="44"/>
      <c r="CR149" s="44"/>
      <c r="CS149" s="44"/>
      <c r="CT149" s="44"/>
      <c r="CU149" s="44"/>
      <c r="CV149" s="44"/>
      <c r="CW149" s="44"/>
      <c r="CX149" s="44"/>
      <c r="CY149" s="44"/>
      <c r="CZ149" s="44"/>
      <c r="DA149" s="44"/>
      <c r="DB149" s="44"/>
      <c r="DC149" s="44"/>
      <c r="DD149" s="44"/>
      <c r="DE149" s="44"/>
      <c r="DF149" s="44"/>
      <c r="DG149" s="44"/>
      <c r="DH149" s="44"/>
      <c r="DI149" s="44"/>
      <c r="DJ149" s="44"/>
      <c r="DK149" s="44"/>
      <c r="DL149" s="44"/>
      <c r="DM149" s="44"/>
      <c r="DN149" s="44"/>
      <c r="DO149" s="44"/>
      <c r="DP149" s="44"/>
      <c r="DQ149" s="44"/>
      <c r="DR149" s="44"/>
      <c r="DS149" s="44"/>
      <c r="DT149" s="44"/>
      <c r="DU149" s="44"/>
      <c r="DV149" s="44"/>
      <c r="DW149" s="44"/>
      <c r="DX149" s="44"/>
      <c r="DY149" s="44"/>
      <c r="DZ149" s="44"/>
      <c r="EA149" s="44"/>
      <c r="EB149" s="44"/>
      <c r="EC149" s="44"/>
      <c r="ED149" s="44"/>
      <c r="EE149" s="44"/>
      <c r="EF149" s="389"/>
      <c r="EG149" s="598"/>
      <c r="EH149" s="61"/>
      <c r="EI149" s="44"/>
      <c r="EJ149" s="44"/>
      <c r="EK149" s="44"/>
      <c r="EL149" s="44"/>
      <c r="EM149" s="44"/>
      <c r="EN149" s="44"/>
      <c r="EO149" s="44"/>
      <c r="EP149" s="44"/>
      <c r="EQ149" s="44"/>
      <c r="ER149" s="44"/>
      <c r="ES149" s="44"/>
      <c r="ET149" s="44"/>
      <c r="EU149" s="44"/>
      <c r="EV149" s="44"/>
      <c r="EW149" s="44"/>
      <c r="EX149" s="44"/>
      <c r="EY149" s="44"/>
      <c r="EZ149" s="44"/>
      <c r="FA149" s="44"/>
      <c r="FB149" s="44"/>
      <c r="FC149" s="44"/>
      <c r="FD149" s="44"/>
      <c r="FE149" s="44"/>
      <c r="FF149" s="44"/>
      <c r="FG149" s="44"/>
      <c r="FH149" s="44"/>
      <c r="FI149" s="44"/>
      <c r="FJ149" s="44"/>
      <c r="FK149" s="44"/>
      <c r="FL149" s="44"/>
      <c r="FM149" s="44"/>
      <c r="FN149" s="44"/>
      <c r="FO149" s="44"/>
      <c r="FP149" s="44"/>
      <c r="FQ149" s="44"/>
      <c r="FR149" s="44"/>
      <c r="FS149" s="44"/>
      <c r="FT149" s="44"/>
      <c r="FU149" s="44"/>
      <c r="FV149" s="44"/>
      <c r="FW149" s="44"/>
      <c r="FX149" s="44"/>
      <c r="FY149" s="44"/>
      <c r="FZ149" s="44"/>
      <c r="GA149" s="44"/>
      <c r="GB149" s="44"/>
      <c r="GC149" s="44"/>
      <c r="GD149" s="598"/>
      <c r="GE149" s="44"/>
      <c r="GF149" s="389"/>
      <c r="GG149" s="356"/>
      <c r="GH149" s="357"/>
      <c r="GI149" s="357"/>
      <c r="GJ149" s="357"/>
    </row>
    <row r="150" spans="2:192" s="188" customFormat="1" x14ac:dyDescent="0.25">
      <c r="B150" s="43"/>
      <c r="C150" s="61"/>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170"/>
      <c r="AP150" s="170"/>
      <c r="AQ150" s="44"/>
      <c r="AR150" s="389"/>
      <c r="AS150" s="598"/>
      <c r="AT150" s="61"/>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44"/>
      <c r="BQ150" s="44"/>
      <c r="BR150" s="44"/>
      <c r="BS150" s="44"/>
      <c r="BT150" s="44"/>
      <c r="BU150" s="44"/>
      <c r="BV150" s="44"/>
      <c r="BW150" s="44"/>
      <c r="BX150" s="44"/>
      <c r="BY150" s="44"/>
      <c r="BZ150" s="44"/>
      <c r="CA150" s="44"/>
      <c r="CB150" s="44"/>
      <c r="CC150" s="44"/>
      <c r="CD150" s="44"/>
      <c r="CE150" s="44"/>
      <c r="CF150" s="44"/>
      <c r="CG150" s="44"/>
      <c r="CH150" s="44"/>
      <c r="CI150" s="44"/>
      <c r="CJ150" s="44"/>
      <c r="CK150" s="44"/>
      <c r="CL150" s="44"/>
      <c r="CM150" s="44"/>
      <c r="CN150" s="44"/>
      <c r="CO150" s="44"/>
      <c r="CP150" s="44"/>
      <c r="CQ150" s="44"/>
      <c r="CR150" s="44"/>
      <c r="CS150" s="44"/>
      <c r="CT150" s="44"/>
      <c r="CU150" s="44"/>
      <c r="CV150" s="44"/>
      <c r="CW150" s="44"/>
      <c r="CX150" s="44"/>
      <c r="CY150" s="44"/>
      <c r="CZ150" s="44"/>
      <c r="DA150" s="44"/>
      <c r="DB150" s="44"/>
      <c r="DC150" s="44"/>
      <c r="DD150" s="44"/>
      <c r="DE150" s="44"/>
      <c r="DF150" s="44"/>
      <c r="DG150" s="44"/>
      <c r="DH150" s="44"/>
      <c r="DI150" s="44"/>
      <c r="DJ150" s="44"/>
      <c r="DK150" s="44"/>
      <c r="DL150" s="44"/>
      <c r="DM150" s="44"/>
      <c r="DN150" s="44"/>
      <c r="DO150" s="44"/>
      <c r="DP150" s="44"/>
      <c r="DQ150" s="44"/>
      <c r="DR150" s="44"/>
      <c r="DS150" s="44"/>
      <c r="DT150" s="44"/>
      <c r="DU150" s="44"/>
      <c r="DV150" s="44"/>
      <c r="DW150" s="44"/>
      <c r="DX150" s="44"/>
      <c r="DY150" s="44"/>
      <c r="DZ150" s="44"/>
      <c r="EA150" s="44"/>
      <c r="EB150" s="44"/>
      <c r="EC150" s="44"/>
      <c r="ED150" s="44"/>
      <c r="EE150" s="44"/>
      <c r="EF150" s="389"/>
      <c r="EG150" s="598"/>
      <c r="EH150" s="61"/>
      <c r="EI150" s="44"/>
      <c r="EJ150" s="44"/>
      <c r="EK150" s="44"/>
      <c r="EL150" s="44"/>
      <c r="EM150" s="44"/>
      <c r="EN150" s="44"/>
      <c r="EO150" s="44"/>
      <c r="EP150" s="44"/>
      <c r="EQ150" s="44"/>
      <c r="ER150" s="44"/>
      <c r="ES150" s="44"/>
      <c r="ET150" s="44"/>
      <c r="EU150" s="44"/>
      <c r="EV150" s="44"/>
      <c r="EW150" s="44"/>
      <c r="EX150" s="44"/>
      <c r="EY150" s="44"/>
      <c r="EZ150" s="44"/>
      <c r="FA150" s="44"/>
      <c r="FB150" s="44"/>
      <c r="FC150" s="44"/>
      <c r="FD150" s="44"/>
      <c r="FE150" s="44"/>
      <c r="FF150" s="44"/>
      <c r="FG150" s="44"/>
      <c r="FH150" s="44"/>
      <c r="FI150" s="44"/>
      <c r="FJ150" s="44"/>
      <c r="FK150" s="44"/>
      <c r="FL150" s="44"/>
      <c r="FM150" s="44"/>
      <c r="FN150" s="44"/>
      <c r="FO150" s="44"/>
      <c r="FP150" s="44"/>
      <c r="FQ150" s="44"/>
      <c r="FR150" s="44"/>
      <c r="FS150" s="44"/>
      <c r="FT150" s="44"/>
      <c r="FU150" s="44"/>
      <c r="FV150" s="44"/>
      <c r="FW150" s="44"/>
      <c r="FX150" s="44"/>
      <c r="FY150" s="44"/>
      <c r="FZ150" s="44"/>
      <c r="GA150" s="44"/>
      <c r="GB150" s="44"/>
      <c r="GC150" s="44"/>
      <c r="GD150" s="598"/>
      <c r="GE150" s="44"/>
      <c r="GF150" s="389"/>
      <c r="GG150" s="356"/>
      <c r="GH150" s="357"/>
      <c r="GI150" s="357"/>
      <c r="GJ150" s="357"/>
    </row>
    <row r="151" spans="2:192" s="188" customFormat="1" x14ac:dyDescent="0.25">
      <c r="B151" s="43"/>
      <c r="C151" s="61"/>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170"/>
      <c r="AP151" s="170"/>
      <c r="AQ151" s="44"/>
      <c r="AR151" s="389"/>
      <c r="AS151" s="598"/>
      <c r="AT151" s="61"/>
      <c r="AU151" s="44"/>
      <c r="AV151" s="44"/>
      <c r="AW151" s="44"/>
      <c r="AX151" s="44"/>
      <c r="AY151" s="44"/>
      <c r="AZ151" s="44"/>
      <c r="BA151" s="44"/>
      <c r="BB151" s="44"/>
      <c r="BC151" s="44"/>
      <c r="BD151" s="44"/>
      <c r="BE151" s="44"/>
      <c r="BF151" s="44"/>
      <c r="BG151" s="44"/>
      <c r="BH151" s="44"/>
      <c r="BI151" s="44"/>
      <c r="BJ151" s="44"/>
      <c r="BK151" s="44"/>
      <c r="BL151" s="44"/>
      <c r="BM151" s="44"/>
      <c r="BN151" s="44"/>
      <c r="BO151" s="44"/>
      <c r="BP151" s="44"/>
      <c r="BQ151" s="44"/>
      <c r="BR151" s="44"/>
      <c r="BS151" s="44"/>
      <c r="BT151" s="44"/>
      <c r="BU151" s="44"/>
      <c r="BV151" s="44"/>
      <c r="BW151" s="44"/>
      <c r="BX151" s="44"/>
      <c r="BY151" s="44"/>
      <c r="BZ151" s="44"/>
      <c r="CA151" s="44"/>
      <c r="CB151" s="44"/>
      <c r="CC151" s="44"/>
      <c r="CD151" s="44"/>
      <c r="CE151" s="44"/>
      <c r="CF151" s="44"/>
      <c r="CG151" s="44"/>
      <c r="CH151" s="44"/>
      <c r="CI151" s="44"/>
      <c r="CJ151" s="44"/>
      <c r="CK151" s="44"/>
      <c r="CL151" s="44"/>
      <c r="CM151" s="44"/>
      <c r="CN151" s="44"/>
      <c r="CO151" s="44"/>
      <c r="CP151" s="44"/>
      <c r="CQ151" s="44"/>
      <c r="CR151" s="44"/>
      <c r="CS151" s="44"/>
      <c r="CT151" s="44"/>
      <c r="CU151" s="44"/>
      <c r="CV151" s="44"/>
      <c r="CW151" s="44"/>
      <c r="CX151" s="44"/>
      <c r="CY151" s="44"/>
      <c r="CZ151" s="44"/>
      <c r="DA151" s="44"/>
      <c r="DB151" s="44"/>
      <c r="DC151" s="44"/>
      <c r="DD151" s="44"/>
      <c r="DE151" s="44"/>
      <c r="DF151" s="44"/>
      <c r="DG151" s="44"/>
      <c r="DH151" s="44"/>
      <c r="DI151" s="44"/>
      <c r="DJ151" s="44"/>
      <c r="DK151" s="44"/>
      <c r="DL151" s="44"/>
      <c r="DM151" s="44"/>
      <c r="DN151" s="44"/>
      <c r="DO151" s="44"/>
      <c r="DP151" s="44"/>
      <c r="DQ151" s="44"/>
      <c r="DR151" s="44"/>
      <c r="DS151" s="44"/>
      <c r="DT151" s="44"/>
      <c r="DU151" s="44"/>
      <c r="DV151" s="44"/>
      <c r="DW151" s="44"/>
      <c r="DX151" s="44"/>
      <c r="DY151" s="44"/>
      <c r="DZ151" s="44"/>
      <c r="EA151" s="44"/>
      <c r="EB151" s="44"/>
      <c r="EC151" s="44"/>
      <c r="ED151" s="44"/>
      <c r="EE151" s="44"/>
      <c r="EF151" s="389"/>
      <c r="EG151" s="598"/>
      <c r="EH151" s="61"/>
      <c r="EI151" s="44"/>
      <c r="EJ151" s="44"/>
      <c r="EK151" s="44"/>
      <c r="EL151" s="44"/>
      <c r="EM151" s="44"/>
      <c r="EN151" s="44"/>
      <c r="EO151" s="44"/>
      <c r="EP151" s="44"/>
      <c r="EQ151" s="44"/>
      <c r="ER151" s="44"/>
      <c r="ES151" s="44"/>
      <c r="ET151" s="44"/>
      <c r="EU151" s="44"/>
      <c r="EV151" s="44"/>
      <c r="EW151" s="44"/>
      <c r="EX151" s="44"/>
      <c r="EY151" s="44"/>
      <c r="EZ151" s="44"/>
      <c r="FA151" s="44"/>
      <c r="FB151" s="44"/>
      <c r="FC151" s="44"/>
      <c r="FD151" s="44"/>
      <c r="FE151" s="44"/>
      <c r="FF151" s="44"/>
      <c r="FG151" s="44"/>
      <c r="FH151" s="44"/>
      <c r="FI151" s="44"/>
      <c r="FJ151" s="44"/>
      <c r="FK151" s="44"/>
      <c r="FL151" s="44"/>
      <c r="FM151" s="44"/>
      <c r="FN151" s="44"/>
      <c r="FO151" s="44"/>
      <c r="FP151" s="44"/>
      <c r="FQ151" s="44"/>
      <c r="FR151" s="44"/>
      <c r="FS151" s="44"/>
      <c r="FT151" s="44"/>
      <c r="FU151" s="44"/>
      <c r="FV151" s="44"/>
      <c r="FW151" s="44"/>
      <c r="FX151" s="44"/>
      <c r="FY151" s="44"/>
      <c r="FZ151" s="44"/>
      <c r="GA151" s="44"/>
      <c r="GB151" s="44"/>
      <c r="GC151" s="44"/>
      <c r="GD151" s="598"/>
      <c r="GE151" s="44"/>
      <c r="GF151" s="389"/>
      <c r="GG151" s="356"/>
      <c r="GH151" s="357"/>
      <c r="GI151" s="357"/>
      <c r="GJ151" s="357"/>
    </row>
    <row r="152" spans="2:192" s="188" customFormat="1" ht="15.75" thickBot="1" x14ac:dyDescent="0.3">
      <c r="B152" s="43"/>
      <c r="C152" s="518"/>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c r="AK152" s="420"/>
      <c r="AL152" s="420"/>
      <c r="AM152" s="420"/>
      <c r="AN152" s="420"/>
      <c r="AO152" s="519"/>
      <c r="AP152" s="519"/>
      <c r="AQ152" s="420"/>
      <c r="AR152" s="538"/>
      <c r="AS152" s="599"/>
      <c r="AT152" s="518"/>
      <c r="AU152" s="420"/>
      <c r="AV152" s="420"/>
      <c r="AW152" s="420"/>
      <c r="AX152" s="420"/>
      <c r="AY152" s="420"/>
      <c r="AZ152" s="420"/>
      <c r="BA152" s="420"/>
      <c r="BB152" s="420"/>
      <c r="BC152" s="420"/>
      <c r="BD152" s="420"/>
      <c r="BE152" s="420"/>
      <c r="BF152" s="420"/>
      <c r="BG152" s="420"/>
      <c r="BH152" s="420"/>
      <c r="BI152" s="420"/>
      <c r="BJ152" s="420"/>
      <c r="BK152" s="420"/>
      <c r="BL152" s="420"/>
      <c r="BM152" s="420"/>
      <c r="BN152" s="420"/>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538"/>
      <c r="EG152" s="599"/>
      <c r="EH152" s="518"/>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599"/>
      <c r="GE152" s="420"/>
      <c r="GF152" s="538"/>
      <c r="GG152" s="356"/>
      <c r="GH152" s="357"/>
      <c r="GI152" s="357"/>
      <c r="GJ152" s="357"/>
    </row>
    <row r="153" spans="2:192" s="188" customFormat="1" ht="15.75" thickTop="1" x14ac:dyDescent="0.25">
      <c r="B153" s="43"/>
      <c r="C153" s="187"/>
      <c r="D153" s="187"/>
      <c r="E153" s="187"/>
      <c r="F153" s="187"/>
      <c r="G153" s="187"/>
      <c r="H153" s="187"/>
      <c r="I153" s="187"/>
      <c r="J153" s="187"/>
      <c r="K153" s="187"/>
      <c r="L153" s="187"/>
      <c r="M153" s="187"/>
      <c r="N153" s="187"/>
      <c r="O153" s="187"/>
      <c r="P153" s="187"/>
      <c r="Q153" s="187"/>
      <c r="R153" s="187"/>
      <c r="S153" s="187"/>
      <c r="T153" s="187"/>
      <c r="U153" s="187"/>
      <c r="V153" s="187"/>
      <c r="W153" s="187"/>
      <c r="X153" s="187"/>
      <c r="Y153" s="187"/>
      <c r="Z153" s="187"/>
      <c r="AA153" s="187"/>
      <c r="AB153" s="187"/>
      <c r="AC153" s="187"/>
      <c r="AD153" s="187"/>
      <c r="AE153" s="187"/>
      <c r="AF153" s="187"/>
      <c r="AG153" s="187"/>
      <c r="AH153" s="187"/>
      <c r="AI153" s="187"/>
      <c r="AJ153" s="187"/>
      <c r="AK153" s="187"/>
      <c r="AL153" s="187"/>
      <c r="AM153" s="187"/>
      <c r="AN153" s="187"/>
      <c r="AO153" s="187"/>
      <c r="AP153" s="187"/>
      <c r="AQ153" s="187"/>
      <c r="AR153" s="187"/>
      <c r="AS153" s="187"/>
      <c r="AT153" s="187"/>
      <c r="AU153" s="187"/>
      <c r="AV153" s="187"/>
      <c r="AW153" s="187"/>
      <c r="AX153" s="187"/>
      <c r="AY153" s="187"/>
      <c r="AZ153" s="187"/>
      <c r="BA153" s="187"/>
      <c r="BB153" s="187"/>
      <c r="BC153" s="187"/>
      <c r="BD153" s="187"/>
      <c r="BE153" s="187"/>
      <c r="BF153" s="187"/>
      <c r="BG153" s="187"/>
      <c r="BH153" s="187"/>
      <c r="BI153" s="187"/>
      <c r="BJ153" s="187"/>
      <c r="BK153" s="187"/>
      <c r="BL153" s="187"/>
      <c r="BM153" s="187"/>
      <c r="BN153" s="187"/>
      <c r="BO153" s="187"/>
      <c r="BP153" s="187"/>
      <c r="BQ153" s="187"/>
      <c r="BR153" s="187"/>
      <c r="BS153" s="187"/>
      <c r="BT153" s="187"/>
      <c r="BU153" s="187"/>
      <c r="BV153" s="187"/>
      <c r="BW153" s="187"/>
      <c r="BX153" s="187"/>
      <c r="BY153" s="187"/>
      <c r="BZ153" s="187"/>
      <c r="CA153" s="187"/>
      <c r="CB153" s="187"/>
      <c r="CC153" s="187"/>
      <c r="CD153" s="187"/>
      <c r="CE153" s="187"/>
      <c r="CF153" s="187"/>
      <c r="CG153" s="187"/>
      <c r="CH153" s="187"/>
      <c r="CI153" s="187"/>
      <c r="CJ153" s="187"/>
      <c r="CK153" s="187"/>
      <c r="CL153" s="187"/>
      <c r="CM153" s="187"/>
      <c r="CN153" s="187"/>
      <c r="CO153" s="187"/>
      <c r="CP153" s="187"/>
      <c r="CQ153" s="187"/>
      <c r="CR153" s="187"/>
      <c r="CS153" s="187"/>
      <c r="CT153" s="187"/>
      <c r="CU153" s="187"/>
      <c r="CV153" s="187"/>
      <c r="CW153" s="187"/>
      <c r="CX153" s="187"/>
      <c r="CY153" s="187"/>
      <c r="CZ153" s="187"/>
      <c r="DA153" s="187"/>
      <c r="DB153" s="187"/>
      <c r="DC153" s="187"/>
      <c r="DD153" s="187"/>
      <c r="DE153" s="187"/>
      <c r="DF153" s="187"/>
      <c r="DG153" s="187"/>
      <c r="DH153" s="187"/>
      <c r="DI153" s="187"/>
      <c r="DJ153" s="187"/>
      <c r="DK153" s="187"/>
      <c r="DL153" s="187"/>
      <c r="DM153" s="187"/>
      <c r="DN153" s="187"/>
      <c r="DO153" s="187"/>
      <c r="DP153" s="187"/>
      <c r="DQ153" s="187"/>
      <c r="DR153" s="187"/>
      <c r="DS153" s="187"/>
      <c r="DT153" s="187"/>
      <c r="DU153" s="187"/>
      <c r="DV153" s="187"/>
      <c r="DW153" s="187"/>
      <c r="DX153" s="187"/>
      <c r="DY153" s="187"/>
      <c r="DZ153" s="187"/>
      <c r="EA153" s="187"/>
      <c r="EB153" s="187"/>
      <c r="EC153" s="187"/>
      <c r="ED153" s="187"/>
      <c r="EE153" s="187"/>
      <c r="EF153" s="187"/>
      <c r="EG153" s="187"/>
      <c r="EH153" s="187"/>
      <c r="EI153" s="187"/>
      <c r="EJ153" s="187"/>
      <c r="EK153" s="187"/>
      <c r="EL153" s="187"/>
      <c r="EM153" s="187"/>
      <c r="EN153" s="187"/>
      <c r="EO153" s="187"/>
      <c r="EP153" s="187"/>
      <c r="EQ153" s="187"/>
      <c r="ER153" s="187"/>
      <c r="ES153" s="187"/>
      <c r="ET153" s="187"/>
      <c r="EU153" s="187"/>
      <c r="EV153" s="187"/>
      <c r="EW153" s="187"/>
      <c r="EX153" s="187"/>
      <c r="EY153" s="187"/>
      <c r="EZ153" s="187"/>
      <c r="FA153" s="187"/>
      <c r="FB153" s="187"/>
      <c r="FC153" s="187"/>
      <c r="FD153" s="187"/>
      <c r="FE153" s="187"/>
      <c r="FF153" s="187"/>
      <c r="FG153" s="187"/>
      <c r="FH153" s="187"/>
      <c r="FI153" s="187"/>
      <c r="FJ153" s="187"/>
      <c r="FK153" s="187"/>
      <c r="FL153" s="187"/>
      <c r="FM153" s="187"/>
      <c r="FN153" s="187"/>
      <c r="FO153" s="187"/>
      <c r="FP153" s="187"/>
      <c r="FQ153" s="187"/>
      <c r="FR153" s="187"/>
      <c r="FS153" s="187"/>
      <c r="FT153" s="187"/>
      <c r="FU153" s="187"/>
      <c r="FV153" s="187"/>
      <c r="FW153" s="187"/>
      <c r="FX153" s="187"/>
      <c r="FY153" s="187"/>
      <c r="FZ153" s="187"/>
      <c r="GA153" s="187"/>
      <c r="GB153" s="187"/>
      <c r="GC153" s="187"/>
      <c r="GD153" s="187"/>
      <c r="GE153" s="187"/>
      <c r="GF153" s="187"/>
      <c r="GG153" s="363"/>
      <c r="GH153" s="357"/>
      <c r="GI153" s="357"/>
      <c r="GJ153" s="357"/>
    </row>
    <row r="154" spans="2:192" s="188" customFormat="1" x14ac:dyDescent="0.25">
      <c r="B154" s="43"/>
      <c r="C154" s="187"/>
      <c r="D154" s="187"/>
      <c r="E154" s="187"/>
      <c r="F154" s="187"/>
      <c r="G154" s="187"/>
      <c r="H154" s="187"/>
      <c r="I154" s="187"/>
      <c r="J154" s="187"/>
      <c r="K154" s="187"/>
      <c r="L154" s="187"/>
      <c r="M154" s="187"/>
      <c r="N154" s="187"/>
      <c r="O154" s="187"/>
      <c r="P154" s="187"/>
      <c r="Q154" s="187"/>
      <c r="R154" s="187"/>
      <c r="S154" s="187"/>
      <c r="T154" s="187"/>
      <c r="U154" s="187"/>
      <c r="V154" s="187"/>
      <c r="W154" s="187"/>
      <c r="X154" s="187"/>
      <c r="Y154" s="187"/>
      <c r="Z154" s="187"/>
      <c r="AA154" s="187"/>
      <c r="AB154" s="187"/>
      <c r="AC154" s="187"/>
      <c r="AD154" s="187"/>
      <c r="AE154" s="187"/>
      <c r="AF154" s="187"/>
      <c r="AG154" s="187"/>
      <c r="AH154" s="187"/>
      <c r="AI154" s="187"/>
      <c r="AJ154" s="187"/>
      <c r="AK154" s="187"/>
      <c r="AL154" s="187"/>
      <c r="AM154" s="187"/>
      <c r="AN154" s="187"/>
      <c r="AO154" s="187"/>
      <c r="AP154" s="187"/>
      <c r="AQ154" s="187"/>
      <c r="AR154" s="187"/>
      <c r="AS154" s="187"/>
      <c r="AT154" s="187"/>
      <c r="AU154" s="187"/>
      <c r="AV154" s="187"/>
      <c r="AW154" s="187"/>
      <c r="AX154" s="187"/>
      <c r="AY154" s="187"/>
      <c r="AZ154" s="187"/>
      <c r="BA154" s="187"/>
      <c r="BB154" s="187"/>
      <c r="BC154" s="187"/>
      <c r="BD154" s="187"/>
      <c r="BE154" s="187"/>
      <c r="BF154" s="187"/>
      <c r="BG154" s="187"/>
      <c r="BH154" s="187"/>
      <c r="BI154" s="187"/>
      <c r="BJ154" s="187"/>
      <c r="BK154" s="187"/>
      <c r="BL154" s="187"/>
      <c r="BM154" s="187"/>
      <c r="BN154" s="187"/>
      <c r="BO154" s="187"/>
      <c r="BP154" s="187"/>
      <c r="BQ154" s="187"/>
      <c r="BR154" s="187"/>
      <c r="BS154" s="187"/>
      <c r="BT154" s="187"/>
      <c r="BU154" s="187"/>
      <c r="BV154" s="187"/>
      <c r="BW154" s="187"/>
      <c r="BX154" s="187"/>
      <c r="BY154" s="187"/>
      <c r="BZ154" s="187"/>
      <c r="CA154" s="187"/>
      <c r="CB154" s="187"/>
      <c r="CC154" s="187"/>
      <c r="CD154" s="187"/>
      <c r="CE154" s="187"/>
      <c r="CF154" s="187"/>
      <c r="CG154" s="187"/>
      <c r="CH154" s="187"/>
      <c r="CI154" s="187"/>
      <c r="CJ154" s="187"/>
      <c r="CK154" s="187"/>
      <c r="CL154" s="187"/>
      <c r="CM154" s="187"/>
      <c r="CN154" s="187"/>
      <c r="CO154" s="187"/>
      <c r="CP154" s="187"/>
      <c r="CQ154" s="187"/>
      <c r="CR154" s="187"/>
      <c r="CS154" s="187"/>
      <c r="CT154" s="187"/>
      <c r="CU154" s="187"/>
      <c r="CV154" s="187"/>
      <c r="CW154" s="187"/>
      <c r="CX154" s="187"/>
      <c r="CY154" s="187"/>
      <c r="CZ154" s="187"/>
      <c r="DA154" s="187"/>
      <c r="DB154" s="187"/>
      <c r="DC154" s="187"/>
      <c r="DD154" s="187"/>
      <c r="DE154" s="187"/>
      <c r="DF154" s="187"/>
      <c r="DG154" s="187"/>
      <c r="DH154" s="187"/>
      <c r="DI154" s="187"/>
      <c r="DJ154" s="187"/>
      <c r="DK154" s="187"/>
      <c r="DL154" s="187"/>
      <c r="DM154" s="187"/>
      <c r="DN154" s="187"/>
      <c r="DO154" s="187"/>
      <c r="DP154" s="187"/>
      <c r="DQ154" s="187"/>
      <c r="DR154" s="187"/>
      <c r="DS154" s="187"/>
      <c r="DT154" s="187"/>
      <c r="DU154" s="187"/>
      <c r="DV154" s="187"/>
      <c r="DW154" s="187"/>
      <c r="DX154" s="187"/>
      <c r="DY154" s="187"/>
      <c r="DZ154" s="187"/>
      <c r="EA154" s="187"/>
      <c r="EB154" s="187"/>
      <c r="EC154" s="187"/>
      <c r="ED154" s="187"/>
      <c r="EE154" s="187"/>
      <c r="EF154" s="187"/>
      <c r="EG154" s="187"/>
      <c r="EH154" s="187"/>
      <c r="EI154" s="187"/>
      <c r="EJ154" s="187"/>
      <c r="EK154" s="187"/>
      <c r="EL154" s="187"/>
      <c r="EM154" s="187"/>
      <c r="EN154" s="187"/>
      <c r="EO154" s="187"/>
      <c r="EP154" s="187"/>
      <c r="EQ154" s="187"/>
      <c r="ER154" s="187"/>
      <c r="ES154" s="187"/>
      <c r="ET154" s="187"/>
      <c r="EU154" s="187"/>
      <c r="EV154" s="187"/>
      <c r="EW154" s="187"/>
      <c r="EX154" s="187"/>
      <c r="EY154" s="187"/>
      <c r="EZ154" s="187"/>
      <c r="FA154" s="187"/>
      <c r="FB154" s="187"/>
      <c r="FC154" s="187"/>
      <c r="FD154" s="187"/>
      <c r="FE154" s="187"/>
      <c r="FF154" s="187"/>
      <c r="FG154" s="187"/>
      <c r="FH154" s="187"/>
      <c r="FI154" s="187"/>
      <c r="FJ154" s="187"/>
      <c r="FK154" s="187"/>
      <c r="FL154" s="187"/>
      <c r="FM154" s="187"/>
      <c r="FN154" s="187"/>
      <c r="FO154" s="187"/>
      <c r="FP154" s="187"/>
      <c r="FQ154" s="187"/>
      <c r="FR154" s="187"/>
      <c r="FS154" s="187"/>
      <c r="FT154" s="187"/>
      <c r="FU154" s="187"/>
      <c r="FV154" s="187"/>
      <c r="FW154" s="187"/>
      <c r="FX154" s="187"/>
      <c r="FY154" s="187"/>
      <c r="FZ154" s="187"/>
      <c r="GA154" s="187"/>
      <c r="GB154" s="187"/>
      <c r="GC154" s="187"/>
      <c r="GD154" s="187"/>
      <c r="GE154" s="187"/>
      <c r="GF154" s="187"/>
      <c r="GG154" s="363"/>
      <c r="GH154" s="357"/>
      <c r="GI154" s="357"/>
      <c r="GJ154" s="357"/>
    </row>
    <row r="155" spans="2:192" s="188" customFormat="1" x14ac:dyDescent="0.25">
      <c r="B155" s="43"/>
      <c r="C155" s="187"/>
      <c r="D155" s="187"/>
      <c r="E155" s="187"/>
      <c r="F155" s="187"/>
      <c r="G155" s="187"/>
      <c r="H155" s="187"/>
      <c r="I155" s="187"/>
      <c r="J155" s="187"/>
      <c r="K155" s="187"/>
      <c r="L155" s="187"/>
      <c r="M155" s="187"/>
      <c r="N155" s="187"/>
      <c r="O155" s="187"/>
      <c r="P155" s="187"/>
      <c r="Q155" s="187"/>
      <c r="R155" s="187"/>
      <c r="S155" s="187"/>
      <c r="T155" s="187"/>
      <c r="U155" s="187"/>
      <c r="V155" s="187"/>
      <c r="W155" s="187"/>
      <c r="X155" s="187"/>
      <c r="Y155" s="187"/>
      <c r="Z155" s="187"/>
      <c r="AA155" s="187"/>
      <c r="AB155" s="187"/>
      <c r="AC155" s="187"/>
      <c r="AD155" s="187"/>
      <c r="AE155" s="187"/>
      <c r="AF155" s="187"/>
      <c r="AG155" s="187"/>
      <c r="AH155" s="187"/>
      <c r="AI155" s="187"/>
      <c r="AJ155" s="187"/>
      <c r="AK155" s="187"/>
      <c r="AL155" s="187"/>
      <c r="AM155" s="187"/>
      <c r="AN155" s="187"/>
      <c r="AO155" s="187"/>
      <c r="AP155" s="187"/>
      <c r="AQ155" s="187"/>
      <c r="AR155" s="187"/>
      <c r="AS155" s="187"/>
      <c r="AT155" s="187"/>
      <c r="AU155" s="187"/>
      <c r="AV155" s="187"/>
      <c r="AW155" s="187"/>
      <c r="AX155" s="187"/>
      <c r="AY155" s="187"/>
      <c r="AZ155" s="187"/>
      <c r="BA155" s="187"/>
      <c r="BB155" s="187"/>
      <c r="BC155" s="187"/>
      <c r="BD155" s="187"/>
      <c r="BE155" s="187"/>
      <c r="BF155" s="187"/>
      <c r="BG155" s="187"/>
      <c r="BH155" s="187"/>
      <c r="BI155" s="187"/>
      <c r="BJ155" s="187"/>
      <c r="BK155" s="187"/>
      <c r="BL155" s="187"/>
      <c r="BM155" s="187"/>
      <c r="BN155" s="187"/>
      <c r="BO155" s="187"/>
      <c r="BP155" s="187"/>
      <c r="BQ155" s="187"/>
      <c r="BR155" s="187"/>
      <c r="BS155" s="187"/>
      <c r="BT155" s="187"/>
      <c r="BU155" s="187"/>
      <c r="BV155" s="187"/>
      <c r="BW155" s="187"/>
      <c r="BX155" s="187"/>
      <c r="BY155" s="187"/>
      <c r="BZ155" s="187"/>
      <c r="CA155" s="187"/>
      <c r="CB155" s="187"/>
      <c r="CC155" s="187"/>
      <c r="CD155" s="187"/>
      <c r="CE155" s="187"/>
      <c r="CF155" s="187"/>
      <c r="CG155" s="187"/>
      <c r="CH155" s="187"/>
      <c r="CI155" s="187"/>
      <c r="CJ155" s="187"/>
      <c r="CK155" s="187"/>
      <c r="CL155" s="187"/>
      <c r="CM155" s="187"/>
      <c r="CN155" s="187"/>
      <c r="CO155" s="187"/>
      <c r="CP155" s="187"/>
      <c r="CQ155" s="187"/>
      <c r="CR155" s="187"/>
      <c r="CS155" s="187"/>
      <c r="CT155" s="187"/>
      <c r="CU155" s="187"/>
      <c r="CV155" s="187"/>
      <c r="CW155" s="187"/>
      <c r="CX155" s="187"/>
      <c r="CY155" s="187"/>
      <c r="CZ155" s="187"/>
      <c r="DA155" s="187"/>
      <c r="DB155" s="187"/>
      <c r="DC155" s="187"/>
      <c r="DD155" s="187"/>
      <c r="DE155" s="187"/>
      <c r="DF155" s="187"/>
      <c r="DG155" s="187"/>
      <c r="DH155" s="187"/>
      <c r="DI155" s="187"/>
      <c r="DJ155" s="187"/>
      <c r="DK155" s="187"/>
      <c r="DL155" s="187"/>
      <c r="DM155" s="187"/>
      <c r="DN155" s="187"/>
      <c r="DO155" s="187"/>
      <c r="DP155" s="187"/>
      <c r="DQ155" s="187"/>
      <c r="DR155" s="187"/>
      <c r="DS155" s="187"/>
      <c r="DT155" s="187"/>
      <c r="DU155" s="187"/>
      <c r="DV155" s="187"/>
      <c r="DW155" s="187"/>
      <c r="DX155" s="187"/>
      <c r="DY155" s="187"/>
      <c r="DZ155" s="187"/>
      <c r="EA155" s="187"/>
      <c r="EB155" s="187"/>
      <c r="EC155" s="187"/>
      <c r="ED155" s="187"/>
      <c r="EE155" s="187"/>
      <c r="EF155" s="187"/>
      <c r="EG155" s="187"/>
      <c r="EH155" s="187"/>
      <c r="EI155" s="187"/>
      <c r="EJ155" s="187"/>
      <c r="EK155" s="187"/>
      <c r="EL155" s="187"/>
      <c r="EM155" s="187"/>
      <c r="EN155" s="187"/>
      <c r="EO155" s="187"/>
      <c r="EP155" s="187"/>
      <c r="EQ155" s="187"/>
      <c r="ER155" s="187"/>
      <c r="ES155" s="187"/>
      <c r="ET155" s="187"/>
      <c r="EU155" s="187"/>
      <c r="EV155" s="187"/>
      <c r="EW155" s="187"/>
      <c r="EX155" s="187"/>
      <c r="EY155" s="187"/>
      <c r="EZ155" s="187"/>
      <c r="FA155" s="187"/>
      <c r="FB155" s="187"/>
      <c r="FC155" s="187"/>
      <c r="FD155" s="187"/>
      <c r="FE155" s="187"/>
      <c r="FF155" s="187"/>
      <c r="FG155" s="187"/>
      <c r="FH155" s="187"/>
      <c r="FI155" s="187"/>
      <c r="FJ155" s="187"/>
      <c r="FK155" s="187"/>
      <c r="FL155" s="187"/>
      <c r="FM155" s="187"/>
      <c r="FN155" s="187"/>
      <c r="FO155" s="187"/>
      <c r="FP155" s="187"/>
      <c r="FQ155" s="187"/>
      <c r="FR155" s="187"/>
      <c r="FS155" s="187"/>
      <c r="FT155" s="187"/>
      <c r="FU155" s="187"/>
      <c r="FV155" s="187"/>
      <c r="FW155" s="187"/>
      <c r="FX155" s="187"/>
      <c r="FY155" s="187"/>
      <c r="FZ155" s="187"/>
      <c r="GA155" s="187"/>
      <c r="GB155" s="187"/>
      <c r="GC155" s="187"/>
      <c r="GD155" s="187"/>
      <c r="GE155" s="187"/>
      <c r="GF155" s="187"/>
      <c r="GG155" s="363"/>
      <c r="GH155" s="357"/>
      <c r="GI155" s="357"/>
      <c r="GJ155" s="357"/>
    </row>
    <row r="156" spans="2:192" s="188" customFormat="1" x14ac:dyDescent="0.25">
      <c r="B156" s="43"/>
      <c r="C156" s="187"/>
      <c r="D156" s="187"/>
      <c r="E156" s="187"/>
      <c r="F156" s="187"/>
      <c r="G156" s="187"/>
      <c r="H156" s="187"/>
      <c r="I156" s="187"/>
      <c r="J156" s="187"/>
      <c r="K156" s="187"/>
      <c r="L156" s="187"/>
      <c r="M156" s="187"/>
      <c r="N156" s="187"/>
      <c r="O156" s="187"/>
      <c r="P156" s="187"/>
      <c r="Q156" s="187"/>
      <c r="R156" s="187"/>
      <c r="S156" s="187"/>
      <c r="T156" s="187"/>
      <c r="U156" s="187"/>
      <c r="V156" s="187"/>
      <c r="W156" s="187"/>
      <c r="X156" s="187"/>
      <c r="Y156" s="187"/>
      <c r="Z156" s="187"/>
      <c r="AA156" s="187"/>
      <c r="AB156" s="187"/>
      <c r="AC156" s="187"/>
      <c r="AD156" s="187"/>
      <c r="AE156" s="187"/>
      <c r="AF156" s="187"/>
      <c r="AG156" s="187"/>
      <c r="AH156" s="187"/>
      <c r="AI156" s="187"/>
      <c r="AJ156" s="187"/>
      <c r="AK156" s="187"/>
      <c r="AL156" s="187"/>
      <c r="AM156" s="187"/>
      <c r="AN156" s="187"/>
      <c r="AO156" s="187"/>
      <c r="AP156" s="187"/>
      <c r="AQ156" s="187"/>
      <c r="AR156" s="187"/>
      <c r="AS156" s="187"/>
      <c r="AT156" s="187"/>
      <c r="AU156" s="187"/>
      <c r="AV156" s="187"/>
      <c r="AW156" s="187"/>
      <c r="AX156" s="187"/>
      <c r="AY156" s="187"/>
      <c r="AZ156" s="187"/>
      <c r="BA156" s="187"/>
      <c r="BB156" s="187"/>
      <c r="BC156" s="187"/>
      <c r="BD156" s="187"/>
      <c r="BE156" s="187"/>
      <c r="BF156" s="187"/>
      <c r="BG156" s="187"/>
      <c r="BH156" s="187"/>
      <c r="BI156" s="187"/>
      <c r="BJ156" s="187"/>
      <c r="BK156" s="187"/>
      <c r="BL156" s="187"/>
      <c r="BM156" s="187"/>
      <c r="BN156" s="187"/>
      <c r="BO156" s="187"/>
      <c r="BP156" s="187"/>
      <c r="BQ156" s="187"/>
      <c r="BR156" s="187"/>
      <c r="BS156" s="187"/>
      <c r="BT156" s="187"/>
      <c r="BU156" s="187"/>
      <c r="BV156" s="187"/>
      <c r="BW156" s="187"/>
      <c r="BX156" s="187"/>
      <c r="BY156" s="187"/>
      <c r="BZ156" s="187"/>
      <c r="CA156" s="187"/>
      <c r="CB156" s="187"/>
      <c r="CC156" s="187"/>
      <c r="CD156" s="187"/>
      <c r="CE156" s="187"/>
      <c r="CF156" s="187"/>
      <c r="CG156" s="187"/>
      <c r="CH156" s="187"/>
      <c r="CI156" s="187"/>
      <c r="CJ156" s="187"/>
      <c r="CK156" s="187"/>
      <c r="CL156" s="187"/>
      <c r="CM156" s="187"/>
      <c r="CN156" s="187"/>
      <c r="CO156" s="187"/>
      <c r="CP156" s="187"/>
      <c r="CQ156" s="187"/>
      <c r="CR156" s="187"/>
      <c r="CS156" s="187"/>
      <c r="CT156" s="187"/>
      <c r="CU156" s="187"/>
      <c r="CV156" s="187"/>
      <c r="CW156" s="187"/>
      <c r="CX156" s="187"/>
      <c r="CY156" s="187"/>
      <c r="CZ156" s="187"/>
      <c r="DA156" s="187"/>
      <c r="DB156" s="187"/>
      <c r="DC156" s="187"/>
      <c r="DD156" s="187"/>
      <c r="DE156" s="187"/>
      <c r="DF156" s="187"/>
      <c r="DG156" s="187"/>
      <c r="DH156" s="187"/>
      <c r="DI156" s="187"/>
      <c r="DJ156" s="187"/>
      <c r="DK156" s="187"/>
      <c r="DL156" s="187"/>
      <c r="DM156" s="187"/>
      <c r="DN156" s="187"/>
      <c r="DO156" s="187"/>
      <c r="DP156" s="187"/>
      <c r="DQ156" s="187"/>
      <c r="DR156" s="187"/>
      <c r="DS156" s="187"/>
      <c r="DT156" s="187"/>
      <c r="DU156" s="187"/>
      <c r="DV156" s="187"/>
      <c r="DW156" s="187"/>
      <c r="DX156" s="187"/>
      <c r="DY156" s="187"/>
      <c r="DZ156" s="187"/>
      <c r="EA156" s="187"/>
      <c r="EB156" s="187"/>
      <c r="EC156" s="187"/>
      <c r="ED156" s="187"/>
      <c r="EE156" s="187"/>
      <c r="EF156" s="187"/>
      <c r="EG156" s="187"/>
      <c r="EH156" s="187"/>
      <c r="EI156" s="187"/>
      <c r="EJ156" s="187"/>
      <c r="EK156" s="187"/>
      <c r="EL156" s="187"/>
      <c r="EM156" s="187"/>
      <c r="EN156" s="187"/>
      <c r="EO156" s="187"/>
      <c r="EP156" s="187"/>
      <c r="EQ156" s="187"/>
      <c r="ER156" s="187"/>
      <c r="ES156" s="187"/>
      <c r="ET156" s="187"/>
      <c r="EU156" s="187"/>
      <c r="EV156" s="187"/>
      <c r="EW156" s="187"/>
      <c r="EX156" s="187"/>
      <c r="EY156" s="187"/>
      <c r="EZ156" s="187"/>
      <c r="FA156" s="187"/>
      <c r="FB156" s="187"/>
      <c r="FC156" s="187"/>
      <c r="FD156" s="187"/>
      <c r="FE156" s="187"/>
      <c r="FF156" s="187"/>
      <c r="FG156" s="187"/>
      <c r="FH156" s="187"/>
      <c r="FI156" s="187"/>
      <c r="FJ156" s="187"/>
      <c r="FK156" s="187"/>
      <c r="FL156" s="187"/>
      <c r="FM156" s="187"/>
      <c r="FN156" s="187"/>
      <c r="FO156" s="187"/>
      <c r="FP156" s="187"/>
      <c r="FQ156" s="187"/>
      <c r="FR156" s="187"/>
      <c r="FS156" s="187"/>
      <c r="FT156" s="187"/>
      <c r="FU156" s="187"/>
      <c r="FV156" s="187"/>
      <c r="FW156" s="187"/>
      <c r="FX156" s="187"/>
      <c r="FY156" s="187"/>
      <c r="FZ156" s="187"/>
      <c r="GA156" s="187"/>
      <c r="GB156" s="187"/>
      <c r="GC156" s="187"/>
      <c r="GD156" s="187"/>
      <c r="GE156" s="187"/>
      <c r="GF156" s="187"/>
      <c r="GG156" s="363"/>
      <c r="GH156" s="357"/>
      <c r="GI156" s="357"/>
      <c r="GJ156" s="357"/>
    </row>
    <row r="157" spans="2:192" s="188" customFormat="1" x14ac:dyDescent="0.25">
      <c r="B157" s="43"/>
      <c r="C157" s="187"/>
      <c r="D157" s="187"/>
      <c r="E157" s="187"/>
      <c r="F157" s="187"/>
      <c r="G157" s="187"/>
      <c r="H157" s="187"/>
      <c r="I157" s="187"/>
      <c r="J157" s="187"/>
      <c r="K157" s="187"/>
      <c r="L157" s="187"/>
      <c r="M157" s="187"/>
      <c r="N157" s="187"/>
      <c r="O157" s="187"/>
      <c r="P157" s="187"/>
      <c r="Q157" s="187"/>
      <c r="R157" s="187"/>
      <c r="S157" s="187"/>
      <c r="T157" s="187"/>
      <c r="U157" s="187"/>
      <c r="V157" s="187"/>
      <c r="W157" s="187"/>
      <c r="X157" s="187"/>
      <c r="Y157" s="187"/>
      <c r="Z157" s="187"/>
      <c r="AA157" s="187"/>
      <c r="AB157" s="187"/>
      <c r="AC157" s="187"/>
      <c r="AD157" s="187"/>
      <c r="AE157" s="187"/>
      <c r="AF157" s="187"/>
      <c r="AG157" s="187"/>
      <c r="AH157" s="187"/>
      <c r="AI157" s="187"/>
      <c r="AJ157" s="187"/>
      <c r="AK157" s="187"/>
      <c r="AL157" s="187"/>
      <c r="AM157" s="187"/>
      <c r="AN157" s="187"/>
      <c r="AO157" s="187"/>
      <c r="AP157" s="187"/>
      <c r="AQ157" s="187"/>
      <c r="AR157" s="187"/>
      <c r="AS157" s="187"/>
      <c r="AT157" s="187"/>
      <c r="AU157" s="187"/>
      <c r="AV157" s="187"/>
      <c r="AW157" s="187"/>
      <c r="AX157" s="187"/>
      <c r="AY157" s="187"/>
      <c r="AZ157" s="187"/>
      <c r="BA157" s="187"/>
      <c r="BB157" s="187"/>
      <c r="BC157" s="187"/>
      <c r="BD157" s="187"/>
      <c r="BE157" s="187"/>
      <c r="BF157" s="187"/>
      <c r="BG157" s="187"/>
      <c r="BH157" s="187"/>
      <c r="BI157" s="187"/>
      <c r="BJ157" s="187"/>
      <c r="BK157" s="187"/>
      <c r="BL157" s="187"/>
      <c r="BM157" s="187"/>
      <c r="BN157" s="187"/>
      <c r="BO157" s="187"/>
      <c r="BP157" s="187"/>
      <c r="BQ157" s="187"/>
      <c r="BR157" s="187"/>
      <c r="BS157" s="187"/>
      <c r="BT157" s="187"/>
      <c r="BU157" s="187"/>
      <c r="BV157" s="187"/>
      <c r="BW157" s="187"/>
      <c r="BX157" s="187"/>
      <c r="BY157" s="187"/>
      <c r="BZ157" s="187"/>
      <c r="CA157" s="187"/>
      <c r="CB157" s="187"/>
      <c r="CC157" s="187"/>
      <c r="CD157" s="187"/>
      <c r="CE157" s="187"/>
      <c r="CF157" s="187"/>
      <c r="CG157" s="187"/>
      <c r="CH157" s="187"/>
      <c r="CI157" s="187"/>
      <c r="CJ157" s="187"/>
      <c r="CK157" s="187"/>
      <c r="CL157" s="187"/>
      <c r="CM157" s="187"/>
      <c r="CN157" s="187"/>
      <c r="CO157" s="187"/>
      <c r="CP157" s="187"/>
      <c r="CQ157" s="187"/>
      <c r="CR157" s="187"/>
      <c r="CS157" s="187"/>
      <c r="CT157" s="187"/>
      <c r="CU157" s="187"/>
      <c r="CV157" s="187"/>
      <c r="CW157" s="187"/>
      <c r="CX157" s="187"/>
      <c r="CY157" s="187"/>
      <c r="CZ157" s="187"/>
      <c r="DA157" s="187"/>
      <c r="DB157" s="187"/>
      <c r="DC157" s="187"/>
      <c r="DD157" s="187"/>
      <c r="DE157" s="187"/>
      <c r="DF157" s="187"/>
      <c r="DG157" s="187"/>
      <c r="DH157" s="187"/>
      <c r="DI157" s="187"/>
      <c r="DJ157" s="187"/>
      <c r="DK157" s="187"/>
      <c r="DL157" s="187"/>
      <c r="DM157" s="187"/>
      <c r="DN157" s="187"/>
      <c r="DO157" s="187"/>
      <c r="DP157" s="187"/>
      <c r="DQ157" s="187"/>
      <c r="DR157" s="187"/>
      <c r="DS157" s="187"/>
      <c r="DT157" s="187"/>
      <c r="DU157" s="187"/>
      <c r="DV157" s="187"/>
      <c r="DW157" s="187"/>
      <c r="DX157" s="187"/>
      <c r="DY157" s="187"/>
      <c r="DZ157" s="187"/>
      <c r="EA157" s="187"/>
      <c r="EB157" s="187"/>
      <c r="EC157" s="187"/>
      <c r="ED157" s="187"/>
      <c r="EE157" s="187"/>
      <c r="EF157" s="187"/>
      <c r="EG157" s="187"/>
      <c r="EH157" s="187"/>
      <c r="EI157" s="187"/>
      <c r="EJ157" s="187"/>
      <c r="EK157" s="187"/>
      <c r="EL157" s="187"/>
      <c r="EM157" s="187"/>
      <c r="EN157" s="187"/>
      <c r="EO157" s="187"/>
      <c r="EP157" s="187"/>
      <c r="EQ157" s="187"/>
      <c r="ER157" s="187"/>
      <c r="ES157" s="187"/>
      <c r="ET157" s="187"/>
      <c r="EU157" s="187"/>
      <c r="EV157" s="187"/>
      <c r="EW157" s="187"/>
      <c r="EX157" s="187"/>
      <c r="EY157" s="187"/>
      <c r="EZ157" s="187"/>
      <c r="FA157" s="187"/>
      <c r="FB157" s="187"/>
      <c r="FC157" s="187"/>
      <c r="FD157" s="187"/>
      <c r="FE157" s="187"/>
      <c r="FF157" s="187"/>
      <c r="FG157" s="187"/>
      <c r="FH157" s="187"/>
      <c r="FI157" s="187"/>
      <c r="FJ157" s="187"/>
      <c r="FK157" s="187"/>
      <c r="FL157" s="187"/>
      <c r="FM157" s="187"/>
      <c r="FN157" s="187"/>
      <c r="FO157" s="187"/>
      <c r="FP157" s="187"/>
      <c r="FQ157" s="187"/>
      <c r="FR157" s="187"/>
      <c r="FS157" s="187"/>
      <c r="FT157" s="187"/>
      <c r="FU157" s="187"/>
      <c r="FV157" s="187"/>
      <c r="FW157" s="187"/>
      <c r="FX157" s="187"/>
      <c r="FY157" s="187"/>
      <c r="FZ157" s="187"/>
      <c r="GA157" s="187"/>
      <c r="GB157" s="187"/>
      <c r="GC157" s="187"/>
      <c r="GD157" s="187"/>
      <c r="GE157" s="187"/>
      <c r="GF157" s="187"/>
      <c r="GG157" s="363"/>
      <c r="GH157" s="357"/>
      <c r="GI157" s="357"/>
      <c r="GJ157" s="357"/>
    </row>
    <row r="158" spans="2:192" s="188" customFormat="1" x14ac:dyDescent="0.25">
      <c r="B158" s="43"/>
      <c r="C158" s="187"/>
      <c r="D158" s="187"/>
      <c r="E158" s="187"/>
      <c r="F158" s="187"/>
      <c r="G158" s="187"/>
      <c r="H158" s="187"/>
      <c r="I158" s="187"/>
      <c r="J158" s="187"/>
      <c r="K158" s="187"/>
      <c r="L158" s="187"/>
      <c r="M158" s="187"/>
      <c r="N158" s="187"/>
      <c r="O158" s="187"/>
      <c r="P158" s="187"/>
      <c r="Q158" s="187"/>
      <c r="R158" s="187"/>
      <c r="S158" s="187"/>
      <c r="T158" s="187"/>
      <c r="U158" s="187"/>
      <c r="V158" s="187"/>
      <c r="W158" s="187"/>
      <c r="X158" s="187"/>
      <c r="Y158" s="187"/>
      <c r="Z158" s="187"/>
      <c r="AA158" s="187"/>
      <c r="AB158" s="187"/>
      <c r="AC158" s="187"/>
      <c r="AD158" s="187"/>
      <c r="AE158" s="187"/>
      <c r="AF158" s="187"/>
      <c r="AG158" s="187"/>
      <c r="AH158" s="187"/>
      <c r="AI158" s="187"/>
      <c r="AJ158" s="187"/>
      <c r="AK158" s="187"/>
      <c r="AL158" s="187"/>
      <c r="AM158" s="187"/>
      <c r="AN158" s="187"/>
      <c r="AO158" s="187"/>
      <c r="AP158" s="187"/>
      <c r="AQ158" s="187"/>
      <c r="AR158" s="187"/>
      <c r="AS158" s="187"/>
      <c r="AT158" s="187"/>
      <c r="AU158" s="187"/>
      <c r="AV158" s="187"/>
      <c r="AW158" s="187"/>
      <c r="AX158" s="187"/>
      <c r="AY158" s="187"/>
      <c r="AZ158" s="187"/>
      <c r="BA158" s="187"/>
      <c r="BB158" s="187"/>
      <c r="BC158" s="187"/>
      <c r="BD158" s="187"/>
      <c r="BE158" s="187"/>
      <c r="BF158" s="187"/>
      <c r="BG158" s="187"/>
      <c r="BH158" s="187"/>
      <c r="BI158" s="187"/>
      <c r="BJ158" s="187"/>
      <c r="BK158" s="187"/>
      <c r="BL158" s="187"/>
      <c r="BM158" s="187"/>
      <c r="BN158" s="187"/>
      <c r="BO158" s="187"/>
      <c r="BP158" s="187"/>
      <c r="BQ158" s="187"/>
      <c r="BR158" s="187"/>
      <c r="BS158" s="187"/>
      <c r="BT158" s="187"/>
      <c r="BU158" s="187"/>
      <c r="BV158" s="187"/>
      <c r="BW158" s="187"/>
      <c r="BX158" s="187"/>
      <c r="BY158" s="187"/>
      <c r="BZ158" s="187"/>
      <c r="CA158" s="187"/>
      <c r="CB158" s="187"/>
      <c r="CC158" s="187"/>
      <c r="CD158" s="187"/>
      <c r="CE158" s="187"/>
      <c r="CF158" s="187"/>
      <c r="CG158" s="187"/>
      <c r="CH158" s="187"/>
      <c r="CI158" s="187"/>
      <c r="CJ158" s="187"/>
      <c r="CK158" s="187"/>
      <c r="CL158" s="187"/>
      <c r="CM158" s="187"/>
      <c r="CN158" s="187"/>
      <c r="CO158" s="187"/>
      <c r="CP158" s="187"/>
      <c r="CQ158" s="187"/>
      <c r="CR158" s="187"/>
      <c r="CS158" s="187"/>
      <c r="CT158" s="187"/>
      <c r="CU158" s="187"/>
      <c r="CV158" s="187"/>
      <c r="CW158" s="187"/>
      <c r="CX158" s="187"/>
      <c r="CY158" s="187"/>
      <c r="CZ158" s="187"/>
      <c r="DA158" s="187"/>
      <c r="DB158" s="187"/>
      <c r="DC158" s="187"/>
      <c r="DD158" s="187"/>
      <c r="DE158" s="187"/>
      <c r="DF158" s="187"/>
      <c r="DG158" s="187"/>
      <c r="DH158" s="187"/>
      <c r="DI158" s="187"/>
      <c r="DJ158" s="187"/>
      <c r="DK158" s="187"/>
      <c r="DL158" s="187"/>
      <c r="DM158" s="187"/>
      <c r="DN158" s="187"/>
      <c r="DO158" s="187"/>
      <c r="DP158" s="187"/>
      <c r="DQ158" s="187"/>
      <c r="DR158" s="187"/>
      <c r="DS158" s="187"/>
      <c r="DT158" s="187"/>
      <c r="DU158" s="187"/>
      <c r="DV158" s="187"/>
      <c r="DW158" s="187"/>
      <c r="DX158" s="187"/>
      <c r="DY158" s="187"/>
      <c r="DZ158" s="187"/>
      <c r="EA158" s="187"/>
      <c r="EB158" s="187"/>
      <c r="EC158" s="187"/>
      <c r="ED158" s="187"/>
      <c r="EE158" s="187"/>
      <c r="EF158" s="187"/>
      <c r="EG158" s="187"/>
      <c r="EH158" s="187"/>
      <c r="EI158" s="187"/>
      <c r="EJ158" s="187"/>
      <c r="EK158" s="187"/>
      <c r="EL158" s="187"/>
      <c r="EM158" s="187"/>
      <c r="EN158" s="187"/>
      <c r="EO158" s="187"/>
      <c r="EP158" s="187"/>
      <c r="EQ158" s="187"/>
      <c r="ER158" s="187"/>
      <c r="ES158" s="187"/>
      <c r="ET158" s="187"/>
      <c r="EU158" s="187"/>
      <c r="EV158" s="187"/>
      <c r="EW158" s="187"/>
      <c r="EX158" s="187"/>
      <c r="EY158" s="187"/>
      <c r="EZ158" s="187"/>
      <c r="FA158" s="187"/>
      <c r="FB158" s="187"/>
      <c r="FC158" s="187"/>
      <c r="FD158" s="187"/>
      <c r="FE158" s="187"/>
      <c r="FF158" s="187"/>
      <c r="FG158" s="187"/>
      <c r="FH158" s="187"/>
      <c r="FI158" s="187"/>
      <c r="FJ158" s="187"/>
      <c r="FK158" s="187"/>
      <c r="FL158" s="187"/>
      <c r="FM158" s="187"/>
      <c r="FN158" s="187"/>
      <c r="FO158" s="187"/>
      <c r="FP158" s="187"/>
      <c r="FQ158" s="187"/>
      <c r="FR158" s="187"/>
      <c r="FS158" s="187"/>
      <c r="FT158" s="187"/>
      <c r="FU158" s="187"/>
      <c r="FV158" s="187"/>
      <c r="FW158" s="187"/>
      <c r="FX158" s="187"/>
      <c r="FY158" s="187"/>
      <c r="FZ158" s="187"/>
      <c r="GA158" s="187"/>
      <c r="GB158" s="187"/>
      <c r="GC158" s="187"/>
      <c r="GD158" s="187"/>
      <c r="GE158" s="187"/>
      <c r="GF158" s="187"/>
      <c r="GG158" s="363"/>
      <c r="GH158" s="357"/>
      <c r="GI158" s="357"/>
      <c r="GJ158" s="357"/>
    </row>
    <row r="159" spans="2:192" s="188" customFormat="1" x14ac:dyDescent="0.25">
      <c r="B159" s="43"/>
      <c r="C159" s="187"/>
      <c r="D159" s="187"/>
      <c r="E159" s="187"/>
      <c r="F159" s="187"/>
      <c r="G159" s="187"/>
      <c r="H159" s="187"/>
      <c r="I159" s="187"/>
      <c r="J159" s="187"/>
      <c r="K159" s="187"/>
      <c r="L159" s="187"/>
      <c r="M159" s="187"/>
      <c r="N159" s="187"/>
      <c r="O159" s="187"/>
      <c r="P159" s="187"/>
      <c r="Q159" s="187"/>
      <c r="R159" s="187"/>
      <c r="S159" s="187"/>
      <c r="T159" s="187"/>
      <c r="U159" s="187"/>
      <c r="V159" s="187"/>
      <c r="W159" s="187"/>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c r="AT159" s="187"/>
      <c r="AU159" s="187"/>
      <c r="AV159" s="187"/>
      <c r="AW159" s="187"/>
      <c r="AX159" s="187"/>
      <c r="AY159" s="187"/>
      <c r="AZ159" s="187"/>
      <c r="BA159" s="187"/>
      <c r="BB159" s="187"/>
      <c r="BC159" s="187"/>
      <c r="BD159" s="187"/>
      <c r="BE159" s="187"/>
      <c r="BF159" s="187"/>
      <c r="BG159" s="187"/>
      <c r="BH159" s="187"/>
      <c r="BI159" s="187"/>
      <c r="BJ159" s="187"/>
      <c r="BK159" s="187"/>
      <c r="BL159" s="187"/>
      <c r="BM159" s="187"/>
      <c r="BN159" s="187"/>
      <c r="BO159" s="187"/>
      <c r="BP159" s="187"/>
      <c r="BQ159" s="187"/>
      <c r="BR159" s="187"/>
      <c r="BS159" s="187"/>
      <c r="BT159" s="187"/>
      <c r="BU159" s="187"/>
      <c r="BV159" s="187"/>
      <c r="BW159" s="187"/>
      <c r="BX159" s="187"/>
      <c r="BY159" s="187"/>
      <c r="BZ159" s="187"/>
      <c r="CA159" s="187"/>
      <c r="CB159" s="187"/>
      <c r="CC159" s="187"/>
      <c r="CD159" s="187"/>
      <c r="CE159" s="187"/>
      <c r="CF159" s="187"/>
      <c r="CG159" s="187"/>
      <c r="CH159" s="187"/>
      <c r="CI159" s="187"/>
      <c r="CJ159" s="187"/>
      <c r="CK159" s="187"/>
      <c r="CL159" s="187"/>
      <c r="CM159" s="187"/>
      <c r="CN159" s="187"/>
      <c r="CO159" s="187"/>
      <c r="CP159" s="187"/>
      <c r="CQ159" s="187"/>
      <c r="CR159" s="187"/>
      <c r="CS159" s="187"/>
      <c r="CT159" s="187"/>
      <c r="CU159" s="187"/>
      <c r="CV159" s="187"/>
      <c r="CW159" s="187"/>
      <c r="CX159" s="187"/>
      <c r="CY159" s="187"/>
      <c r="CZ159" s="187"/>
      <c r="DA159" s="187"/>
      <c r="DB159" s="187"/>
      <c r="DC159" s="187"/>
      <c r="DD159" s="187"/>
      <c r="DE159" s="187"/>
      <c r="DF159" s="187"/>
      <c r="DG159" s="187"/>
      <c r="DH159" s="187"/>
      <c r="DI159" s="187"/>
      <c r="DJ159" s="187"/>
      <c r="DK159" s="187"/>
      <c r="DL159" s="187"/>
      <c r="DM159" s="187"/>
      <c r="DN159" s="187"/>
      <c r="DO159" s="187"/>
      <c r="DP159" s="187"/>
      <c r="DQ159" s="187"/>
      <c r="DR159" s="187"/>
      <c r="DS159" s="187"/>
      <c r="DT159" s="187"/>
      <c r="DU159" s="187"/>
      <c r="DV159" s="187"/>
      <c r="DW159" s="187"/>
      <c r="DX159" s="187"/>
      <c r="DY159" s="187"/>
      <c r="DZ159" s="187"/>
      <c r="EA159" s="187"/>
      <c r="EB159" s="187"/>
      <c r="EC159" s="187"/>
      <c r="ED159" s="187"/>
      <c r="EE159" s="187"/>
      <c r="EF159" s="187"/>
      <c r="EG159" s="187"/>
      <c r="EH159" s="187"/>
      <c r="EI159" s="187"/>
      <c r="EJ159" s="187"/>
      <c r="EK159" s="187"/>
      <c r="EL159" s="187"/>
      <c r="EM159" s="187"/>
      <c r="EN159" s="187"/>
      <c r="EO159" s="187"/>
      <c r="EP159" s="187"/>
      <c r="EQ159" s="187"/>
      <c r="ER159" s="187"/>
      <c r="ES159" s="187"/>
      <c r="ET159" s="187"/>
      <c r="EU159" s="187"/>
      <c r="EV159" s="187"/>
      <c r="EW159" s="187"/>
      <c r="EX159" s="187"/>
      <c r="EY159" s="187"/>
      <c r="EZ159" s="187"/>
      <c r="FA159" s="187"/>
      <c r="FB159" s="187"/>
      <c r="FC159" s="187"/>
      <c r="FD159" s="187"/>
      <c r="FE159" s="187"/>
      <c r="FF159" s="187"/>
      <c r="FG159" s="187"/>
      <c r="FH159" s="187"/>
      <c r="FI159" s="187"/>
      <c r="FJ159" s="187"/>
      <c r="FK159" s="187"/>
      <c r="FL159" s="187"/>
      <c r="FM159" s="187"/>
      <c r="FN159" s="187"/>
      <c r="FO159" s="187"/>
      <c r="FP159" s="187"/>
      <c r="FQ159" s="187"/>
      <c r="FR159" s="187"/>
      <c r="FS159" s="187"/>
      <c r="FT159" s="187"/>
      <c r="FU159" s="187"/>
      <c r="FV159" s="187"/>
      <c r="FW159" s="187"/>
      <c r="FX159" s="187"/>
      <c r="FY159" s="187"/>
      <c r="FZ159" s="187"/>
      <c r="GA159" s="187"/>
      <c r="GB159" s="187"/>
      <c r="GC159" s="187"/>
      <c r="GD159" s="187"/>
      <c r="GE159" s="187"/>
      <c r="GF159" s="187"/>
      <c r="GG159" s="363"/>
      <c r="GH159" s="357"/>
      <c r="GI159" s="357"/>
      <c r="GJ159" s="357"/>
    </row>
    <row r="160" spans="2:192" s="188" customFormat="1" x14ac:dyDescent="0.25">
      <c r="B160" s="43"/>
      <c r="C160" s="187"/>
      <c r="D160" s="187"/>
      <c r="E160" s="187"/>
      <c r="F160" s="187"/>
      <c r="G160" s="187"/>
      <c r="H160" s="187"/>
      <c r="I160" s="187"/>
      <c r="J160" s="187"/>
      <c r="K160" s="187"/>
      <c r="L160" s="187"/>
      <c r="M160" s="187"/>
      <c r="N160" s="187"/>
      <c r="O160" s="187"/>
      <c r="P160" s="187"/>
      <c r="Q160" s="187"/>
      <c r="R160" s="187"/>
      <c r="S160" s="187"/>
      <c r="T160" s="187"/>
      <c r="U160" s="187"/>
      <c r="V160" s="187"/>
      <c r="W160" s="187"/>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c r="AT160" s="187"/>
      <c r="AU160" s="187"/>
      <c r="AV160" s="187"/>
      <c r="AW160" s="187"/>
      <c r="AX160" s="187"/>
      <c r="AY160" s="187"/>
      <c r="AZ160" s="187"/>
      <c r="BA160" s="187"/>
      <c r="BB160" s="187"/>
      <c r="BC160" s="187"/>
      <c r="BD160" s="187"/>
      <c r="BE160" s="187"/>
      <c r="BF160" s="187"/>
      <c r="BG160" s="187"/>
      <c r="BH160" s="187"/>
      <c r="BI160" s="187"/>
      <c r="BJ160" s="187"/>
      <c r="BK160" s="187"/>
      <c r="BL160" s="187"/>
      <c r="BM160" s="187"/>
      <c r="BN160" s="187"/>
      <c r="BO160" s="187"/>
      <c r="BP160" s="187"/>
      <c r="BQ160" s="187"/>
      <c r="BR160" s="187"/>
      <c r="BS160" s="187"/>
      <c r="BT160" s="187"/>
      <c r="BU160" s="187"/>
      <c r="BV160" s="187"/>
      <c r="BW160" s="187"/>
      <c r="BX160" s="187"/>
      <c r="BY160" s="187"/>
      <c r="BZ160" s="187"/>
      <c r="CA160" s="187"/>
      <c r="CB160" s="187"/>
      <c r="CC160" s="187"/>
      <c r="CD160" s="187"/>
      <c r="CE160" s="187"/>
      <c r="CF160" s="187"/>
      <c r="CG160" s="187"/>
      <c r="CH160" s="187"/>
      <c r="CI160" s="187"/>
      <c r="CJ160" s="187"/>
      <c r="CK160" s="187"/>
      <c r="CL160" s="187"/>
      <c r="CM160" s="187"/>
      <c r="CN160" s="187"/>
      <c r="CO160" s="187"/>
      <c r="CP160" s="187"/>
      <c r="CQ160" s="187"/>
      <c r="CR160" s="187"/>
      <c r="CS160" s="187"/>
      <c r="CT160" s="187"/>
      <c r="CU160" s="187"/>
      <c r="CV160" s="187"/>
      <c r="CW160" s="187"/>
      <c r="CX160" s="187"/>
      <c r="CY160" s="187"/>
      <c r="CZ160" s="187"/>
      <c r="DA160" s="187"/>
      <c r="DB160" s="187"/>
      <c r="DC160" s="187"/>
      <c r="DD160" s="187"/>
      <c r="DE160" s="187"/>
      <c r="DF160" s="187"/>
      <c r="DG160" s="187"/>
      <c r="DH160" s="187"/>
      <c r="DI160" s="187"/>
      <c r="DJ160" s="187"/>
      <c r="DK160" s="187"/>
      <c r="DL160" s="187"/>
      <c r="DM160" s="187"/>
      <c r="DN160" s="187"/>
      <c r="DO160" s="187"/>
      <c r="DP160" s="187"/>
      <c r="DQ160" s="187"/>
      <c r="DR160" s="187"/>
      <c r="DS160" s="187"/>
      <c r="DT160" s="187"/>
      <c r="DU160" s="187"/>
      <c r="DV160" s="187"/>
      <c r="DW160" s="187"/>
      <c r="DX160" s="187"/>
      <c r="DY160" s="187"/>
      <c r="DZ160" s="187"/>
      <c r="EA160" s="187"/>
      <c r="EB160" s="187"/>
      <c r="EC160" s="187"/>
      <c r="ED160" s="187"/>
      <c r="EE160" s="187"/>
      <c r="EF160" s="187"/>
      <c r="EG160" s="187"/>
      <c r="EH160" s="187"/>
      <c r="EI160" s="187"/>
      <c r="EJ160" s="187"/>
      <c r="EK160" s="187"/>
      <c r="EL160" s="187"/>
      <c r="EM160" s="187"/>
      <c r="EN160" s="187"/>
      <c r="EO160" s="187"/>
      <c r="EP160" s="187"/>
      <c r="EQ160" s="187"/>
      <c r="ER160" s="187"/>
      <c r="ES160" s="187"/>
      <c r="ET160" s="187"/>
      <c r="EU160" s="187"/>
      <c r="EV160" s="187"/>
      <c r="EW160" s="187"/>
      <c r="EX160" s="187"/>
      <c r="EY160" s="187"/>
      <c r="EZ160" s="187"/>
      <c r="FA160" s="187"/>
      <c r="FB160" s="187"/>
      <c r="FC160" s="187"/>
      <c r="FD160" s="187"/>
      <c r="FE160" s="187"/>
      <c r="FF160" s="187"/>
      <c r="FG160" s="187"/>
      <c r="FH160" s="187"/>
      <c r="FI160" s="187"/>
      <c r="FJ160" s="187"/>
      <c r="FK160" s="187"/>
      <c r="FL160" s="187"/>
      <c r="FM160" s="187"/>
      <c r="FN160" s="187"/>
      <c r="FO160" s="187"/>
      <c r="FP160" s="187"/>
      <c r="FQ160" s="187"/>
      <c r="FR160" s="187"/>
      <c r="FS160" s="187"/>
      <c r="FT160" s="187"/>
      <c r="FU160" s="187"/>
      <c r="FV160" s="187"/>
      <c r="FW160" s="187"/>
      <c r="FX160" s="187"/>
      <c r="FY160" s="187"/>
      <c r="FZ160" s="187"/>
      <c r="GA160" s="187"/>
      <c r="GB160" s="187"/>
      <c r="GC160" s="187"/>
      <c r="GD160" s="187"/>
      <c r="GE160" s="187"/>
      <c r="GF160" s="187"/>
      <c r="GG160" s="363"/>
      <c r="GH160" s="357"/>
      <c r="GI160" s="357"/>
      <c r="GJ160" s="357"/>
    </row>
    <row r="161" spans="2:192" s="188" customFormat="1" x14ac:dyDescent="0.25">
      <c r="B161" s="43"/>
      <c r="C161" s="187"/>
      <c r="D161" s="187"/>
      <c r="E161" s="187"/>
      <c r="F161" s="187"/>
      <c r="G161" s="187"/>
      <c r="H161" s="187"/>
      <c r="I161" s="187"/>
      <c r="J161" s="187"/>
      <c r="K161" s="187"/>
      <c r="L161" s="187"/>
      <c r="M161" s="187"/>
      <c r="N161" s="187"/>
      <c r="O161" s="187"/>
      <c r="P161" s="187"/>
      <c r="Q161" s="187"/>
      <c r="R161" s="187"/>
      <c r="S161" s="187"/>
      <c r="T161" s="187"/>
      <c r="U161" s="187"/>
      <c r="V161" s="187"/>
      <c r="W161" s="187"/>
      <c r="X161" s="187"/>
      <c r="Y161" s="187"/>
      <c r="Z161" s="187"/>
      <c r="AA161" s="187"/>
      <c r="AB161" s="187"/>
      <c r="AC161" s="187"/>
      <c r="AD161" s="187"/>
      <c r="AE161" s="187"/>
      <c r="AF161" s="187"/>
      <c r="AG161" s="187"/>
      <c r="AH161" s="187"/>
      <c r="AI161" s="187"/>
      <c r="AJ161" s="187"/>
      <c r="AK161" s="187"/>
      <c r="AL161" s="187"/>
      <c r="AM161" s="187"/>
      <c r="AN161" s="187"/>
      <c r="AO161" s="187"/>
      <c r="AP161" s="187"/>
      <c r="AQ161" s="187"/>
      <c r="AR161" s="187"/>
      <c r="AS161" s="187"/>
      <c r="AT161" s="187"/>
      <c r="AU161" s="187"/>
      <c r="AV161" s="187"/>
      <c r="AW161" s="187"/>
      <c r="AX161" s="187"/>
      <c r="AY161" s="187"/>
      <c r="AZ161" s="187"/>
      <c r="BA161" s="187"/>
      <c r="BB161" s="187"/>
      <c r="BC161" s="187"/>
      <c r="BD161" s="187"/>
      <c r="BE161" s="187"/>
      <c r="BF161" s="187"/>
      <c r="BG161" s="187"/>
      <c r="BH161" s="187"/>
      <c r="BI161" s="187"/>
      <c r="BJ161" s="187"/>
      <c r="BK161" s="187"/>
      <c r="BL161" s="187"/>
      <c r="BM161" s="187"/>
      <c r="BN161" s="187"/>
      <c r="BO161" s="187"/>
      <c r="BP161" s="187"/>
      <c r="BQ161" s="187"/>
      <c r="BR161" s="187"/>
      <c r="BS161" s="187"/>
      <c r="BT161" s="187"/>
      <c r="BU161" s="187"/>
      <c r="BV161" s="187"/>
      <c r="BW161" s="187"/>
      <c r="BX161" s="187"/>
      <c r="BY161" s="187"/>
      <c r="BZ161" s="187"/>
      <c r="CA161" s="187"/>
      <c r="CB161" s="187"/>
      <c r="CC161" s="187"/>
      <c r="CD161" s="187"/>
      <c r="CE161" s="187"/>
      <c r="CF161" s="187"/>
      <c r="CG161" s="187"/>
      <c r="CH161" s="187"/>
      <c r="CI161" s="187"/>
      <c r="CJ161" s="187"/>
      <c r="CK161" s="187"/>
      <c r="CL161" s="187"/>
      <c r="CM161" s="187"/>
      <c r="CN161" s="187"/>
      <c r="CO161" s="187"/>
      <c r="CP161" s="187"/>
      <c r="CQ161" s="187"/>
      <c r="CR161" s="187"/>
      <c r="CS161" s="187"/>
      <c r="CT161" s="187"/>
      <c r="CU161" s="187"/>
      <c r="CV161" s="187"/>
      <c r="CW161" s="187"/>
      <c r="CX161" s="187"/>
      <c r="CY161" s="187"/>
      <c r="CZ161" s="187"/>
      <c r="DA161" s="187"/>
      <c r="DB161" s="187"/>
      <c r="DC161" s="187"/>
      <c r="DD161" s="187"/>
      <c r="DE161" s="187"/>
      <c r="DF161" s="187"/>
      <c r="DG161" s="187"/>
      <c r="DH161" s="187"/>
      <c r="DI161" s="187"/>
      <c r="DJ161" s="187"/>
      <c r="DK161" s="187"/>
      <c r="DL161" s="187"/>
      <c r="DM161" s="187"/>
      <c r="DN161" s="187"/>
      <c r="DO161" s="187"/>
      <c r="DP161" s="187"/>
      <c r="DQ161" s="187"/>
      <c r="DR161" s="187"/>
      <c r="DS161" s="187"/>
      <c r="DT161" s="187"/>
      <c r="DU161" s="187"/>
      <c r="DV161" s="187"/>
      <c r="DW161" s="187"/>
      <c r="DX161" s="187"/>
      <c r="DY161" s="187"/>
      <c r="DZ161" s="187"/>
      <c r="EA161" s="187"/>
      <c r="EB161" s="187"/>
      <c r="EC161" s="187"/>
      <c r="ED161" s="187"/>
      <c r="EE161" s="187"/>
      <c r="EF161" s="187"/>
      <c r="EG161" s="187"/>
      <c r="EH161" s="187"/>
      <c r="EI161" s="187"/>
      <c r="EJ161" s="187"/>
      <c r="EK161" s="187"/>
      <c r="EL161" s="187"/>
      <c r="EM161" s="187"/>
      <c r="EN161" s="187"/>
      <c r="EO161" s="187"/>
      <c r="EP161" s="187"/>
      <c r="EQ161" s="187"/>
      <c r="ER161" s="187"/>
      <c r="ES161" s="187"/>
      <c r="ET161" s="187"/>
      <c r="EU161" s="187"/>
      <c r="EV161" s="187"/>
      <c r="EW161" s="187"/>
      <c r="EX161" s="187"/>
      <c r="EY161" s="187"/>
      <c r="EZ161" s="187"/>
      <c r="FA161" s="187"/>
      <c r="FB161" s="187"/>
      <c r="FC161" s="187"/>
      <c r="FD161" s="187"/>
      <c r="FE161" s="187"/>
      <c r="FF161" s="187"/>
      <c r="FG161" s="187"/>
      <c r="FH161" s="187"/>
      <c r="FI161" s="187"/>
      <c r="FJ161" s="187"/>
      <c r="FK161" s="187"/>
      <c r="FL161" s="187"/>
      <c r="FM161" s="187"/>
      <c r="FN161" s="187"/>
      <c r="FO161" s="187"/>
      <c r="FP161" s="187"/>
      <c r="FQ161" s="187"/>
      <c r="FR161" s="187"/>
      <c r="FS161" s="187"/>
      <c r="FT161" s="187"/>
      <c r="FU161" s="187"/>
      <c r="FV161" s="187"/>
      <c r="FW161" s="187"/>
      <c r="FX161" s="187"/>
      <c r="FY161" s="187"/>
      <c r="FZ161" s="187"/>
      <c r="GA161" s="187"/>
      <c r="GB161" s="187"/>
      <c r="GC161" s="187"/>
      <c r="GD161" s="187"/>
      <c r="GE161" s="187"/>
      <c r="GF161" s="187"/>
      <c r="GG161" s="363"/>
      <c r="GH161" s="357"/>
      <c r="GI161" s="357"/>
      <c r="GJ161" s="357"/>
    </row>
    <row r="162" spans="2:192" s="188" customFormat="1" x14ac:dyDescent="0.25">
      <c r="B162" s="43"/>
      <c r="C162" s="187"/>
      <c r="D162" s="187"/>
      <c r="E162" s="187"/>
      <c r="F162" s="187"/>
      <c r="G162" s="187"/>
      <c r="H162" s="187"/>
      <c r="I162" s="187"/>
      <c r="J162" s="187"/>
      <c r="K162" s="187"/>
      <c r="L162" s="187"/>
      <c r="M162" s="187"/>
      <c r="N162" s="187"/>
      <c r="O162" s="187"/>
      <c r="P162" s="187"/>
      <c r="Q162" s="187"/>
      <c r="R162" s="187"/>
      <c r="S162" s="187"/>
      <c r="T162" s="187"/>
      <c r="U162" s="187"/>
      <c r="V162" s="187"/>
      <c r="W162" s="187"/>
      <c r="X162" s="187"/>
      <c r="Y162" s="187"/>
      <c r="Z162" s="187"/>
      <c r="AA162" s="187"/>
      <c r="AB162" s="187"/>
      <c r="AC162" s="187"/>
      <c r="AD162" s="187"/>
      <c r="AE162" s="187"/>
      <c r="AF162" s="187"/>
      <c r="AG162" s="187"/>
      <c r="AH162" s="187"/>
      <c r="AI162" s="187"/>
      <c r="AJ162" s="187"/>
      <c r="AK162" s="187"/>
      <c r="AL162" s="187"/>
      <c r="AM162" s="187"/>
      <c r="AN162" s="187"/>
      <c r="AO162" s="187"/>
      <c r="AP162" s="187"/>
      <c r="AQ162" s="187"/>
      <c r="AR162" s="187"/>
      <c r="AS162" s="187"/>
      <c r="AT162" s="187"/>
      <c r="AU162" s="187"/>
      <c r="AV162" s="187"/>
      <c r="AW162" s="187"/>
      <c r="AX162" s="187"/>
      <c r="AY162" s="187"/>
      <c r="AZ162" s="187"/>
      <c r="BA162" s="187"/>
      <c r="BB162" s="187"/>
      <c r="BC162" s="187"/>
      <c r="BD162" s="187"/>
      <c r="BE162" s="187"/>
      <c r="BF162" s="187"/>
      <c r="BG162" s="187"/>
      <c r="BH162" s="187"/>
      <c r="BI162" s="187"/>
      <c r="BJ162" s="187"/>
      <c r="BK162" s="187"/>
      <c r="BL162" s="187"/>
      <c r="BM162" s="187"/>
      <c r="BN162" s="187"/>
      <c r="BO162" s="187"/>
      <c r="BP162" s="187"/>
      <c r="BQ162" s="187"/>
      <c r="BR162" s="187"/>
      <c r="BS162" s="187"/>
      <c r="BT162" s="187"/>
      <c r="BU162" s="187"/>
      <c r="BV162" s="187"/>
      <c r="BW162" s="187"/>
      <c r="BX162" s="187"/>
      <c r="BY162" s="187"/>
      <c r="BZ162" s="187"/>
      <c r="CA162" s="187"/>
      <c r="CB162" s="187"/>
      <c r="CC162" s="187"/>
      <c r="CD162" s="187"/>
      <c r="CE162" s="187"/>
      <c r="CF162" s="187"/>
      <c r="CG162" s="187"/>
      <c r="CH162" s="187"/>
      <c r="CI162" s="187"/>
      <c r="CJ162" s="187"/>
      <c r="CK162" s="187"/>
      <c r="CL162" s="187"/>
      <c r="CM162" s="187"/>
      <c r="CN162" s="187"/>
      <c r="CO162" s="187"/>
      <c r="CP162" s="187"/>
      <c r="CQ162" s="187"/>
      <c r="CR162" s="187"/>
      <c r="CS162" s="187"/>
      <c r="CT162" s="187"/>
      <c r="CU162" s="187"/>
      <c r="CV162" s="187"/>
      <c r="CW162" s="187"/>
      <c r="CX162" s="187"/>
      <c r="CY162" s="187"/>
      <c r="CZ162" s="187"/>
      <c r="DA162" s="187"/>
      <c r="DB162" s="187"/>
      <c r="DC162" s="187"/>
      <c r="DD162" s="187"/>
      <c r="DE162" s="187"/>
      <c r="DF162" s="187"/>
      <c r="DG162" s="187"/>
      <c r="DH162" s="187"/>
      <c r="DI162" s="187"/>
      <c r="DJ162" s="187"/>
      <c r="DK162" s="187"/>
      <c r="DL162" s="187"/>
      <c r="DM162" s="187"/>
      <c r="DN162" s="187"/>
      <c r="DO162" s="187"/>
      <c r="DP162" s="187"/>
      <c r="DQ162" s="187"/>
      <c r="DR162" s="187"/>
      <c r="DS162" s="187"/>
      <c r="DT162" s="187"/>
      <c r="DU162" s="187"/>
      <c r="DV162" s="187"/>
      <c r="DW162" s="187"/>
      <c r="DX162" s="187"/>
      <c r="DY162" s="187"/>
      <c r="DZ162" s="187"/>
      <c r="EA162" s="187"/>
      <c r="EB162" s="187"/>
      <c r="EC162" s="187"/>
      <c r="ED162" s="187"/>
      <c r="EE162" s="187"/>
      <c r="EF162" s="187"/>
      <c r="EG162" s="187"/>
      <c r="EH162" s="187"/>
      <c r="EI162" s="187"/>
      <c r="EJ162" s="187"/>
      <c r="EK162" s="187"/>
      <c r="EL162" s="187"/>
      <c r="EM162" s="187"/>
      <c r="EN162" s="187"/>
      <c r="EO162" s="187"/>
      <c r="EP162" s="187"/>
      <c r="EQ162" s="187"/>
      <c r="ER162" s="187"/>
      <c r="ES162" s="187"/>
      <c r="ET162" s="187"/>
      <c r="EU162" s="187"/>
      <c r="EV162" s="187"/>
      <c r="EW162" s="187"/>
      <c r="EX162" s="187"/>
      <c r="EY162" s="187"/>
      <c r="EZ162" s="187"/>
      <c r="FA162" s="187"/>
      <c r="FB162" s="187"/>
      <c r="FC162" s="187"/>
      <c r="FD162" s="187"/>
      <c r="FE162" s="187"/>
      <c r="FF162" s="187"/>
      <c r="FG162" s="187"/>
      <c r="FH162" s="187"/>
      <c r="FI162" s="187"/>
      <c r="FJ162" s="187"/>
      <c r="FK162" s="187"/>
      <c r="FL162" s="187"/>
      <c r="FM162" s="187"/>
      <c r="FN162" s="187"/>
      <c r="FO162" s="187"/>
      <c r="FP162" s="187"/>
      <c r="FQ162" s="187"/>
      <c r="FR162" s="187"/>
      <c r="FS162" s="187"/>
      <c r="FT162" s="187"/>
      <c r="FU162" s="187"/>
      <c r="FV162" s="187"/>
      <c r="FW162" s="187"/>
      <c r="FX162" s="187"/>
      <c r="FY162" s="187"/>
      <c r="FZ162" s="187"/>
      <c r="GA162" s="187"/>
      <c r="GB162" s="187"/>
      <c r="GC162" s="187"/>
      <c r="GD162" s="187"/>
      <c r="GE162" s="187"/>
      <c r="GF162" s="187"/>
      <c r="GG162" s="363"/>
      <c r="GH162" s="357"/>
      <c r="GI162" s="357"/>
      <c r="GJ162" s="357"/>
    </row>
    <row r="163" spans="2:192" s="188" customFormat="1" x14ac:dyDescent="0.25">
      <c r="B163" s="43"/>
      <c r="C163" s="187"/>
      <c r="D163" s="187"/>
      <c r="E163" s="187"/>
      <c r="F163" s="187"/>
      <c r="G163" s="187"/>
      <c r="H163" s="187"/>
      <c r="I163" s="187"/>
      <c r="J163" s="187"/>
      <c r="K163" s="187"/>
      <c r="L163" s="187"/>
      <c r="M163" s="187"/>
      <c r="N163" s="187"/>
      <c r="O163" s="187"/>
      <c r="P163" s="187"/>
      <c r="Q163" s="187"/>
      <c r="R163" s="187"/>
      <c r="S163" s="187"/>
      <c r="T163" s="187"/>
      <c r="U163" s="187"/>
      <c r="V163" s="187"/>
      <c r="W163" s="187"/>
      <c r="X163" s="187"/>
      <c r="Y163" s="187"/>
      <c r="Z163" s="187"/>
      <c r="AA163" s="187"/>
      <c r="AB163" s="187"/>
      <c r="AC163" s="187"/>
      <c r="AD163" s="187"/>
      <c r="AE163" s="187"/>
      <c r="AF163" s="187"/>
      <c r="AG163" s="187"/>
      <c r="AH163" s="187"/>
      <c r="AI163" s="187"/>
      <c r="AJ163" s="187"/>
      <c r="AK163" s="187"/>
      <c r="AL163" s="187"/>
      <c r="AM163" s="187"/>
      <c r="AN163" s="187"/>
      <c r="AO163" s="187"/>
      <c r="AP163" s="187"/>
      <c r="AQ163" s="187"/>
      <c r="AR163" s="187"/>
      <c r="AS163" s="187"/>
      <c r="AT163" s="187"/>
      <c r="AU163" s="187"/>
      <c r="AV163" s="187"/>
      <c r="AW163" s="187"/>
      <c r="AX163" s="187"/>
      <c r="AY163" s="187"/>
      <c r="AZ163" s="187"/>
      <c r="BA163" s="187"/>
      <c r="BB163" s="187"/>
      <c r="BC163" s="187"/>
      <c r="BD163" s="187"/>
      <c r="BE163" s="187"/>
      <c r="BF163" s="187"/>
      <c r="BG163" s="187"/>
      <c r="BH163" s="187"/>
      <c r="BI163" s="187"/>
      <c r="BJ163" s="187"/>
      <c r="BK163" s="187"/>
      <c r="BL163" s="187"/>
      <c r="BM163" s="187"/>
      <c r="BN163" s="187"/>
      <c r="BO163" s="187"/>
      <c r="BP163" s="187"/>
      <c r="BQ163" s="187"/>
      <c r="BR163" s="187"/>
      <c r="BS163" s="187"/>
      <c r="BT163" s="187"/>
      <c r="BU163" s="187"/>
      <c r="BV163" s="187"/>
      <c r="BW163" s="187"/>
      <c r="BX163" s="187"/>
      <c r="BY163" s="187"/>
      <c r="BZ163" s="187"/>
      <c r="CA163" s="187"/>
      <c r="CB163" s="187"/>
      <c r="CC163" s="187"/>
      <c r="CD163" s="187"/>
      <c r="CE163" s="187"/>
      <c r="CF163" s="187"/>
      <c r="CG163" s="187"/>
      <c r="CH163" s="187"/>
      <c r="CI163" s="187"/>
      <c r="CJ163" s="187"/>
      <c r="CK163" s="187"/>
      <c r="CL163" s="187"/>
      <c r="CM163" s="187"/>
      <c r="CN163" s="187"/>
      <c r="CO163" s="187"/>
      <c r="CP163" s="187"/>
      <c r="CQ163" s="187"/>
      <c r="CR163" s="187"/>
      <c r="CS163" s="187"/>
      <c r="CT163" s="187"/>
      <c r="CU163" s="187"/>
      <c r="CV163" s="187"/>
      <c r="CW163" s="187"/>
      <c r="CX163" s="187"/>
      <c r="CY163" s="187"/>
      <c r="CZ163" s="187"/>
      <c r="DA163" s="187"/>
      <c r="DB163" s="187"/>
      <c r="DC163" s="187"/>
      <c r="DD163" s="187"/>
      <c r="DE163" s="187"/>
      <c r="DF163" s="187"/>
      <c r="DG163" s="187"/>
      <c r="DH163" s="187"/>
      <c r="DI163" s="187"/>
      <c r="DJ163" s="187"/>
      <c r="DK163" s="187"/>
      <c r="DL163" s="187"/>
      <c r="DM163" s="187"/>
      <c r="DN163" s="187"/>
      <c r="DO163" s="187"/>
      <c r="DP163" s="187"/>
      <c r="DQ163" s="187"/>
      <c r="DR163" s="187"/>
      <c r="DS163" s="187"/>
      <c r="DT163" s="187"/>
      <c r="DU163" s="187"/>
      <c r="DV163" s="187"/>
      <c r="DW163" s="187"/>
      <c r="DX163" s="187"/>
      <c r="DY163" s="187"/>
      <c r="DZ163" s="187"/>
      <c r="EA163" s="187"/>
      <c r="EB163" s="187"/>
      <c r="EC163" s="187"/>
      <c r="ED163" s="187"/>
      <c r="EE163" s="187"/>
      <c r="EF163" s="187"/>
      <c r="EG163" s="187"/>
      <c r="EH163" s="187"/>
      <c r="EI163" s="187"/>
      <c r="EJ163" s="187"/>
      <c r="EK163" s="187"/>
      <c r="EL163" s="187"/>
      <c r="EM163" s="187"/>
      <c r="EN163" s="187"/>
      <c r="EO163" s="187"/>
      <c r="EP163" s="187"/>
      <c r="EQ163" s="187"/>
      <c r="ER163" s="187"/>
      <c r="ES163" s="187"/>
      <c r="ET163" s="187"/>
      <c r="EU163" s="187"/>
      <c r="EV163" s="187"/>
      <c r="EW163" s="187"/>
      <c r="EX163" s="187"/>
      <c r="EY163" s="187"/>
      <c r="EZ163" s="187"/>
      <c r="FA163" s="187"/>
      <c r="FB163" s="187"/>
      <c r="FC163" s="187"/>
      <c r="FD163" s="187"/>
      <c r="FE163" s="187"/>
      <c r="FF163" s="187"/>
      <c r="FG163" s="187"/>
      <c r="FH163" s="187"/>
      <c r="FI163" s="187"/>
      <c r="FJ163" s="187"/>
      <c r="FK163" s="187"/>
      <c r="FL163" s="187"/>
      <c r="FM163" s="187"/>
      <c r="FN163" s="187"/>
      <c r="FO163" s="187"/>
      <c r="FP163" s="187"/>
      <c r="FQ163" s="187"/>
      <c r="FR163" s="187"/>
      <c r="FS163" s="187"/>
      <c r="FT163" s="187"/>
      <c r="FU163" s="187"/>
      <c r="FV163" s="187"/>
      <c r="FW163" s="187"/>
      <c r="FX163" s="187"/>
      <c r="FY163" s="187"/>
      <c r="FZ163" s="187"/>
      <c r="GA163" s="187"/>
      <c r="GB163" s="187"/>
      <c r="GC163" s="187"/>
      <c r="GD163" s="187"/>
      <c r="GE163" s="187"/>
      <c r="GF163" s="187"/>
      <c r="GG163" s="363"/>
      <c r="GH163" s="357"/>
      <c r="GI163" s="357"/>
      <c r="GJ163" s="357"/>
    </row>
    <row r="164" spans="2:192" s="188" customFormat="1" x14ac:dyDescent="0.25">
      <c r="B164" s="43"/>
      <c r="C164" s="187"/>
      <c r="D164" s="187"/>
      <c r="E164" s="187"/>
      <c r="F164" s="187"/>
      <c r="G164" s="187"/>
      <c r="H164" s="187"/>
      <c r="I164" s="187"/>
      <c r="J164" s="187"/>
      <c r="K164" s="187"/>
      <c r="L164" s="187"/>
      <c r="M164" s="187"/>
      <c r="N164" s="187"/>
      <c r="O164" s="187"/>
      <c r="P164" s="187"/>
      <c r="Q164" s="187"/>
      <c r="R164" s="187"/>
      <c r="S164" s="187"/>
      <c r="T164" s="187"/>
      <c r="U164" s="187"/>
      <c r="V164" s="187"/>
      <c r="W164" s="187"/>
      <c r="X164" s="187"/>
      <c r="Y164" s="187"/>
      <c r="Z164" s="187"/>
      <c r="AA164" s="187"/>
      <c r="AB164" s="187"/>
      <c r="AC164" s="187"/>
      <c r="AD164" s="187"/>
      <c r="AE164" s="187"/>
      <c r="AF164" s="187"/>
      <c r="AG164" s="187"/>
      <c r="AH164" s="187"/>
      <c r="AI164" s="187"/>
      <c r="AJ164" s="187"/>
      <c r="AK164" s="187"/>
      <c r="AL164" s="187"/>
      <c r="AM164" s="187"/>
      <c r="AN164" s="187"/>
      <c r="AO164" s="187"/>
      <c r="AP164" s="187"/>
      <c r="AQ164" s="187"/>
      <c r="AR164" s="187"/>
      <c r="AS164" s="187"/>
      <c r="AT164" s="187"/>
      <c r="AU164" s="187"/>
      <c r="AV164" s="187"/>
      <c r="AW164" s="187"/>
      <c r="AX164" s="187"/>
      <c r="AY164" s="187"/>
      <c r="AZ164" s="187"/>
      <c r="BA164" s="187"/>
      <c r="BB164" s="187"/>
      <c r="BC164" s="187"/>
      <c r="BD164" s="187"/>
      <c r="BE164" s="187"/>
      <c r="BF164" s="187"/>
      <c r="BG164" s="187"/>
      <c r="BH164" s="187"/>
      <c r="BI164" s="187"/>
      <c r="BJ164" s="187"/>
      <c r="BK164" s="187"/>
      <c r="BL164" s="187"/>
      <c r="BM164" s="187"/>
      <c r="BN164" s="187"/>
      <c r="BO164" s="187"/>
      <c r="BP164" s="187"/>
      <c r="BQ164" s="187"/>
      <c r="BR164" s="187"/>
      <c r="BS164" s="187"/>
      <c r="BT164" s="187"/>
      <c r="BU164" s="187"/>
      <c r="BV164" s="187"/>
      <c r="BW164" s="187"/>
      <c r="BX164" s="187"/>
      <c r="BY164" s="187"/>
      <c r="BZ164" s="187"/>
      <c r="CA164" s="187"/>
      <c r="CB164" s="187"/>
      <c r="CC164" s="187"/>
      <c r="CD164" s="187"/>
      <c r="CE164" s="187"/>
      <c r="CF164" s="187"/>
      <c r="CG164" s="187"/>
      <c r="CH164" s="187"/>
      <c r="CI164" s="187"/>
      <c r="CJ164" s="187"/>
      <c r="CK164" s="187"/>
      <c r="CL164" s="187"/>
      <c r="CM164" s="187"/>
      <c r="CN164" s="187"/>
      <c r="CO164" s="187"/>
      <c r="CP164" s="187"/>
      <c r="CQ164" s="187"/>
      <c r="CR164" s="187"/>
      <c r="CS164" s="187"/>
      <c r="CT164" s="187"/>
      <c r="CU164" s="187"/>
      <c r="CV164" s="187"/>
      <c r="CW164" s="187"/>
      <c r="CX164" s="187"/>
      <c r="CY164" s="187"/>
      <c r="CZ164" s="187"/>
      <c r="DA164" s="187"/>
      <c r="DB164" s="187"/>
      <c r="DC164" s="187"/>
      <c r="DD164" s="187"/>
      <c r="DE164" s="187"/>
      <c r="DF164" s="187"/>
      <c r="DG164" s="187"/>
      <c r="DH164" s="187"/>
      <c r="DI164" s="187"/>
      <c r="DJ164" s="187"/>
      <c r="DK164" s="187"/>
      <c r="DL164" s="187"/>
      <c r="DM164" s="187"/>
      <c r="DN164" s="187"/>
      <c r="DO164" s="187"/>
      <c r="DP164" s="187"/>
      <c r="DQ164" s="187"/>
      <c r="DR164" s="187"/>
      <c r="DS164" s="187"/>
      <c r="DT164" s="187"/>
      <c r="DU164" s="187"/>
      <c r="DV164" s="187"/>
      <c r="DW164" s="187"/>
      <c r="DX164" s="187"/>
      <c r="DY164" s="187"/>
      <c r="DZ164" s="187"/>
      <c r="EA164" s="187"/>
      <c r="EB164" s="187"/>
      <c r="EC164" s="187"/>
      <c r="ED164" s="187"/>
      <c r="EE164" s="187"/>
      <c r="EF164" s="187"/>
      <c r="EG164" s="187"/>
      <c r="EH164" s="187"/>
      <c r="EI164" s="187"/>
      <c r="EJ164" s="187"/>
      <c r="EK164" s="187"/>
      <c r="EL164" s="187"/>
      <c r="EM164" s="187"/>
      <c r="EN164" s="187"/>
      <c r="EO164" s="187"/>
      <c r="EP164" s="187"/>
      <c r="EQ164" s="187"/>
      <c r="ER164" s="187"/>
      <c r="ES164" s="187"/>
      <c r="ET164" s="187"/>
      <c r="EU164" s="187"/>
      <c r="EV164" s="187"/>
      <c r="EW164" s="187"/>
      <c r="EX164" s="187"/>
      <c r="EY164" s="187"/>
      <c r="EZ164" s="187"/>
      <c r="FA164" s="187"/>
      <c r="FB164" s="187"/>
      <c r="FC164" s="187"/>
      <c r="FD164" s="187"/>
      <c r="FE164" s="187"/>
      <c r="FF164" s="187"/>
      <c r="FG164" s="187"/>
      <c r="FH164" s="187"/>
      <c r="FI164" s="187"/>
      <c r="FJ164" s="187"/>
      <c r="FK164" s="187"/>
      <c r="FL164" s="187"/>
      <c r="FM164" s="187"/>
      <c r="FN164" s="187"/>
      <c r="FO164" s="187"/>
      <c r="FP164" s="187"/>
      <c r="FQ164" s="187"/>
      <c r="FR164" s="187"/>
      <c r="FS164" s="187"/>
      <c r="FT164" s="187"/>
      <c r="FU164" s="187"/>
      <c r="FV164" s="187"/>
      <c r="FW164" s="187"/>
      <c r="FX164" s="187"/>
      <c r="FY164" s="187"/>
      <c r="FZ164" s="187"/>
      <c r="GA164" s="187"/>
      <c r="GB164" s="187"/>
      <c r="GC164" s="187"/>
      <c r="GD164" s="187"/>
      <c r="GE164" s="187"/>
      <c r="GF164" s="187"/>
      <c r="GG164" s="363"/>
      <c r="GH164" s="357"/>
      <c r="GI164" s="357"/>
      <c r="GJ164" s="357"/>
    </row>
    <row r="165" spans="2:192" s="188" customFormat="1" x14ac:dyDescent="0.25">
      <c r="B165" s="43"/>
      <c r="C165" s="187"/>
      <c r="D165" s="187"/>
      <c r="E165" s="187"/>
      <c r="F165" s="187"/>
      <c r="G165" s="187"/>
      <c r="H165" s="187"/>
      <c r="I165" s="187"/>
      <c r="J165" s="187"/>
      <c r="K165" s="187"/>
      <c r="L165" s="187"/>
      <c r="M165" s="187"/>
      <c r="N165" s="187"/>
      <c r="O165" s="187"/>
      <c r="P165" s="187"/>
      <c r="Q165" s="187"/>
      <c r="R165" s="187"/>
      <c r="S165" s="187"/>
      <c r="T165" s="187"/>
      <c r="U165" s="187"/>
      <c r="V165" s="187"/>
      <c r="W165" s="187"/>
      <c r="X165" s="187"/>
      <c r="Y165" s="187"/>
      <c r="Z165" s="187"/>
      <c r="AA165" s="187"/>
      <c r="AB165" s="187"/>
      <c r="AC165" s="187"/>
      <c r="AD165" s="187"/>
      <c r="AE165" s="187"/>
      <c r="AF165" s="187"/>
      <c r="AG165" s="187"/>
      <c r="AH165" s="187"/>
      <c r="AI165" s="187"/>
      <c r="AJ165" s="187"/>
      <c r="AK165" s="187"/>
      <c r="AL165" s="187"/>
      <c r="AM165" s="187"/>
      <c r="AN165" s="187"/>
      <c r="AO165" s="187"/>
      <c r="AP165" s="187"/>
      <c r="AQ165" s="187"/>
      <c r="AR165" s="187"/>
      <c r="AS165" s="187"/>
      <c r="AT165" s="187"/>
      <c r="AU165" s="187"/>
      <c r="AV165" s="187"/>
      <c r="AW165" s="187"/>
      <c r="AX165" s="187"/>
      <c r="AY165" s="187"/>
      <c r="AZ165" s="187"/>
      <c r="BA165" s="187"/>
      <c r="BB165" s="187"/>
      <c r="BC165" s="187"/>
      <c r="BD165" s="187"/>
      <c r="BE165" s="187"/>
      <c r="BF165" s="187"/>
      <c r="BG165" s="187"/>
      <c r="BH165" s="187"/>
      <c r="BI165" s="187"/>
      <c r="BJ165" s="187"/>
      <c r="BK165" s="187"/>
      <c r="BL165" s="187"/>
      <c r="BM165" s="187"/>
      <c r="BN165" s="187"/>
      <c r="BO165" s="187"/>
      <c r="BP165" s="187"/>
      <c r="BQ165" s="187"/>
      <c r="BR165" s="187"/>
      <c r="BS165" s="187"/>
      <c r="BT165" s="187"/>
      <c r="BU165" s="187"/>
      <c r="BV165" s="187"/>
      <c r="BW165" s="187"/>
      <c r="BX165" s="187"/>
      <c r="BY165" s="187"/>
      <c r="BZ165" s="187"/>
      <c r="CA165" s="187"/>
      <c r="CB165" s="187"/>
      <c r="CC165" s="187"/>
      <c r="CD165" s="187"/>
      <c r="CE165" s="187"/>
      <c r="CF165" s="187"/>
      <c r="CG165" s="187"/>
      <c r="CH165" s="187"/>
      <c r="CI165" s="187"/>
      <c r="CJ165" s="187"/>
      <c r="CK165" s="187"/>
      <c r="CL165" s="187"/>
      <c r="CM165" s="187"/>
      <c r="CN165" s="187"/>
      <c r="CO165" s="187"/>
      <c r="CP165" s="187"/>
      <c r="CQ165" s="187"/>
      <c r="CR165" s="187"/>
      <c r="CS165" s="187"/>
      <c r="CT165" s="187"/>
      <c r="CU165" s="187"/>
      <c r="CV165" s="187"/>
      <c r="CW165" s="187"/>
      <c r="CX165" s="187"/>
      <c r="CY165" s="187"/>
      <c r="CZ165" s="187"/>
      <c r="DA165" s="187"/>
      <c r="DB165" s="187"/>
      <c r="DC165" s="187"/>
      <c r="DD165" s="187"/>
      <c r="DE165" s="187"/>
      <c r="DF165" s="187"/>
      <c r="DG165" s="187"/>
      <c r="DH165" s="187"/>
      <c r="DI165" s="187"/>
      <c r="DJ165" s="187"/>
      <c r="DK165" s="187"/>
      <c r="DL165" s="187"/>
      <c r="DM165" s="187"/>
      <c r="DN165" s="187"/>
      <c r="DO165" s="187"/>
      <c r="DP165" s="187"/>
      <c r="DQ165" s="187"/>
      <c r="DR165" s="187"/>
      <c r="DS165" s="187"/>
      <c r="DT165" s="187"/>
      <c r="DU165" s="187"/>
      <c r="DV165" s="187"/>
      <c r="DW165" s="187"/>
      <c r="DX165" s="187"/>
      <c r="DY165" s="187"/>
      <c r="DZ165" s="187"/>
      <c r="EA165" s="187"/>
      <c r="EB165" s="187"/>
      <c r="EC165" s="187"/>
      <c r="ED165" s="187"/>
      <c r="EE165" s="187"/>
      <c r="EF165" s="187"/>
      <c r="EG165" s="187"/>
      <c r="EH165" s="187"/>
      <c r="EI165" s="187"/>
      <c r="EJ165" s="187"/>
      <c r="EK165" s="187"/>
      <c r="EL165" s="187"/>
      <c r="EM165" s="187"/>
      <c r="EN165" s="187"/>
      <c r="EO165" s="187"/>
      <c r="EP165" s="187"/>
      <c r="EQ165" s="187"/>
      <c r="ER165" s="187"/>
      <c r="ES165" s="187"/>
      <c r="ET165" s="187"/>
      <c r="EU165" s="187"/>
      <c r="EV165" s="187"/>
      <c r="EW165" s="187"/>
      <c r="EX165" s="187"/>
      <c r="EY165" s="187"/>
      <c r="EZ165" s="187"/>
      <c r="FA165" s="187"/>
      <c r="FB165" s="187"/>
      <c r="FC165" s="187"/>
      <c r="FD165" s="187"/>
      <c r="FE165" s="187"/>
      <c r="FF165" s="187"/>
      <c r="FG165" s="187"/>
      <c r="FH165" s="187"/>
      <c r="FI165" s="187"/>
      <c r="FJ165" s="187"/>
      <c r="FK165" s="187"/>
      <c r="FL165" s="187"/>
      <c r="FM165" s="187"/>
      <c r="FN165" s="187"/>
      <c r="FO165" s="187"/>
      <c r="FP165" s="187"/>
      <c r="FQ165" s="187"/>
      <c r="FR165" s="187"/>
      <c r="FS165" s="187"/>
      <c r="FT165" s="187"/>
      <c r="FU165" s="187"/>
      <c r="FV165" s="187"/>
      <c r="FW165" s="187"/>
      <c r="FX165" s="187"/>
      <c r="FY165" s="187"/>
      <c r="FZ165" s="187"/>
      <c r="GA165" s="187"/>
      <c r="GB165" s="187"/>
      <c r="GC165" s="187"/>
      <c r="GD165" s="187"/>
      <c r="GE165" s="187"/>
      <c r="GF165" s="187"/>
      <c r="GG165" s="363"/>
      <c r="GH165" s="357"/>
      <c r="GI165" s="357"/>
      <c r="GJ165" s="357"/>
    </row>
    <row r="166" spans="2:192" s="188" customFormat="1" x14ac:dyDescent="0.25">
      <c r="B166" s="43"/>
      <c r="C166" s="187"/>
      <c r="D166" s="187"/>
      <c r="E166" s="187"/>
      <c r="F166" s="187"/>
      <c r="G166" s="187"/>
      <c r="H166" s="187"/>
      <c r="I166" s="187"/>
      <c r="J166" s="187"/>
      <c r="K166" s="187"/>
      <c r="L166" s="187"/>
      <c r="M166" s="187"/>
      <c r="N166" s="187"/>
      <c r="O166" s="187"/>
      <c r="P166" s="187"/>
      <c r="Q166" s="187"/>
      <c r="R166" s="187"/>
      <c r="S166" s="187"/>
      <c r="T166" s="187"/>
      <c r="U166" s="187"/>
      <c r="V166" s="187"/>
      <c r="W166" s="187"/>
      <c r="X166" s="187"/>
      <c r="Y166" s="187"/>
      <c r="Z166" s="187"/>
      <c r="AA166" s="187"/>
      <c r="AB166" s="187"/>
      <c r="AC166" s="187"/>
      <c r="AD166" s="187"/>
      <c r="AE166" s="187"/>
      <c r="AF166" s="187"/>
      <c r="AG166" s="187"/>
      <c r="AH166" s="187"/>
      <c r="AI166" s="187"/>
      <c r="AJ166" s="187"/>
      <c r="AK166" s="187"/>
      <c r="AL166" s="187"/>
      <c r="AM166" s="187"/>
      <c r="AN166" s="187"/>
      <c r="AO166" s="187"/>
      <c r="AP166" s="187"/>
      <c r="AQ166" s="187"/>
      <c r="AR166" s="187"/>
      <c r="AS166" s="187"/>
      <c r="AT166" s="187"/>
      <c r="AU166" s="187"/>
      <c r="AV166" s="187"/>
      <c r="AW166" s="187"/>
      <c r="AX166" s="187"/>
      <c r="AY166" s="187"/>
      <c r="AZ166" s="187"/>
      <c r="BA166" s="187"/>
      <c r="BB166" s="187"/>
      <c r="BC166" s="187"/>
      <c r="BD166" s="187"/>
      <c r="BE166" s="187"/>
      <c r="BF166" s="187"/>
      <c r="BG166" s="187"/>
      <c r="BH166" s="187"/>
      <c r="BI166" s="187"/>
      <c r="BJ166" s="187"/>
      <c r="BK166" s="187"/>
      <c r="BL166" s="187"/>
      <c r="BM166" s="187"/>
      <c r="BN166" s="187"/>
      <c r="BO166" s="187"/>
      <c r="BP166" s="187"/>
      <c r="BQ166" s="187"/>
      <c r="BR166" s="187"/>
      <c r="BS166" s="187"/>
      <c r="BT166" s="187"/>
      <c r="BU166" s="187"/>
      <c r="BV166" s="187"/>
      <c r="BW166" s="187"/>
      <c r="BX166" s="187"/>
      <c r="BY166" s="187"/>
      <c r="BZ166" s="187"/>
      <c r="CA166" s="187"/>
      <c r="CB166" s="187"/>
      <c r="CC166" s="187"/>
      <c r="CD166" s="187"/>
      <c r="CE166" s="187"/>
      <c r="CF166" s="187"/>
      <c r="CG166" s="187"/>
      <c r="CH166" s="187"/>
      <c r="CI166" s="187"/>
      <c r="CJ166" s="187"/>
      <c r="CK166" s="187"/>
      <c r="CL166" s="187"/>
      <c r="CM166" s="187"/>
      <c r="CN166" s="187"/>
      <c r="CO166" s="187"/>
      <c r="CP166" s="187"/>
      <c r="CQ166" s="187"/>
      <c r="CR166" s="187"/>
      <c r="CS166" s="187"/>
      <c r="CT166" s="187"/>
      <c r="CU166" s="187"/>
      <c r="CV166" s="187"/>
      <c r="CW166" s="187"/>
      <c r="CX166" s="187"/>
      <c r="CY166" s="187"/>
      <c r="CZ166" s="187"/>
      <c r="DA166" s="187"/>
      <c r="DB166" s="187"/>
      <c r="DC166" s="187"/>
      <c r="DD166" s="187"/>
      <c r="DE166" s="187"/>
      <c r="DF166" s="187"/>
      <c r="DG166" s="187"/>
      <c r="DH166" s="187"/>
      <c r="DI166" s="187"/>
      <c r="DJ166" s="187"/>
      <c r="DK166" s="187"/>
      <c r="DL166" s="187"/>
      <c r="DM166" s="187"/>
      <c r="DN166" s="187"/>
      <c r="DO166" s="187"/>
      <c r="DP166" s="187"/>
      <c r="DQ166" s="187"/>
      <c r="DR166" s="187"/>
      <c r="DS166" s="187"/>
      <c r="DT166" s="187"/>
      <c r="DU166" s="187"/>
      <c r="DV166" s="187"/>
      <c r="DW166" s="187"/>
      <c r="DX166" s="187"/>
      <c r="DY166" s="187"/>
      <c r="DZ166" s="187"/>
      <c r="EA166" s="187"/>
      <c r="EB166" s="187"/>
      <c r="EC166" s="187"/>
      <c r="ED166" s="187"/>
      <c r="EE166" s="187"/>
      <c r="EF166" s="187"/>
      <c r="EG166" s="187"/>
      <c r="EH166" s="187"/>
      <c r="EI166" s="187"/>
      <c r="EJ166" s="187"/>
      <c r="EK166" s="187"/>
      <c r="EL166" s="187"/>
      <c r="EM166" s="187"/>
      <c r="EN166" s="187"/>
      <c r="EO166" s="187"/>
      <c r="EP166" s="187"/>
      <c r="EQ166" s="187"/>
      <c r="ER166" s="187"/>
      <c r="ES166" s="187"/>
      <c r="ET166" s="187"/>
      <c r="EU166" s="187"/>
      <c r="EV166" s="187"/>
      <c r="EW166" s="187"/>
      <c r="EX166" s="187"/>
      <c r="EY166" s="187"/>
      <c r="EZ166" s="187"/>
      <c r="FA166" s="187"/>
      <c r="FB166" s="187"/>
      <c r="FC166" s="187"/>
      <c r="FD166" s="187"/>
      <c r="FE166" s="187"/>
      <c r="FF166" s="187"/>
      <c r="FG166" s="187"/>
      <c r="FH166" s="187"/>
      <c r="FI166" s="187"/>
      <c r="FJ166" s="187"/>
      <c r="FK166" s="187"/>
      <c r="FL166" s="187"/>
      <c r="FM166" s="187"/>
      <c r="FN166" s="187"/>
      <c r="FO166" s="187"/>
      <c r="FP166" s="187"/>
      <c r="FQ166" s="187"/>
      <c r="FR166" s="187"/>
      <c r="FS166" s="187"/>
      <c r="FT166" s="187"/>
      <c r="FU166" s="187"/>
      <c r="FV166" s="187"/>
      <c r="FW166" s="187"/>
      <c r="FX166" s="187"/>
      <c r="FY166" s="187"/>
      <c r="FZ166" s="187"/>
      <c r="GA166" s="187"/>
      <c r="GB166" s="187"/>
      <c r="GC166" s="187"/>
      <c r="GD166" s="187"/>
      <c r="GE166" s="187"/>
      <c r="GF166" s="187"/>
      <c r="GG166" s="363"/>
      <c r="GH166" s="357"/>
      <c r="GI166" s="357"/>
      <c r="GJ166" s="357"/>
    </row>
    <row r="167" spans="2:192" s="188" customFormat="1" x14ac:dyDescent="0.25">
      <c r="B167" s="43"/>
      <c r="C167" s="187"/>
      <c r="D167" s="187"/>
      <c r="E167" s="187"/>
      <c r="F167" s="187"/>
      <c r="G167" s="187"/>
      <c r="H167" s="187"/>
      <c r="I167" s="187"/>
      <c r="J167" s="187"/>
      <c r="K167" s="187"/>
      <c r="L167" s="187"/>
      <c r="M167" s="187"/>
      <c r="N167" s="187"/>
      <c r="O167" s="187"/>
      <c r="P167" s="187"/>
      <c r="Q167" s="187"/>
      <c r="R167" s="187"/>
      <c r="S167" s="187"/>
      <c r="T167" s="187"/>
      <c r="U167" s="187"/>
      <c r="V167" s="187"/>
      <c r="W167" s="187"/>
      <c r="X167" s="187"/>
      <c r="Y167" s="187"/>
      <c r="Z167" s="187"/>
      <c r="AA167" s="187"/>
      <c r="AB167" s="187"/>
      <c r="AC167" s="187"/>
      <c r="AD167" s="187"/>
      <c r="AE167" s="187"/>
      <c r="AF167" s="187"/>
      <c r="AG167" s="187"/>
      <c r="AH167" s="187"/>
      <c r="AI167" s="187"/>
      <c r="AJ167" s="187"/>
      <c r="AK167" s="187"/>
      <c r="AL167" s="187"/>
      <c r="AM167" s="187"/>
      <c r="AN167" s="187"/>
      <c r="AO167" s="187"/>
      <c r="AP167" s="187"/>
      <c r="AQ167" s="187"/>
      <c r="AR167" s="187"/>
      <c r="AS167" s="187"/>
      <c r="AT167" s="187"/>
      <c r="AU167" s="187"/>
      <c r="AV167" s="187"/>
      <c r="AW167" s="187"/>
      <c r="AX167" s="187"/>
      <c r="AY167" s="187"/>
      <c r="AZ167" s="187"/>
      <c r="BA167" s="187"/>
      <c r="BB167" s="187"/>
      <c r="BC167" s="187"/>
      <c r="BD167" s="187"/>
      <c r="BE167" s="187"/>
      <c r="BF167" s="187"/>
      <c r="BG167" s="187"/>
      <c r="BH167" s="187"/>
      <c r="BI167" s="187"/>
      <c r="BJ167" s="187"/>
      <c r="BK167" s="187"/>
      <c r="BL167" s="187"/>
      <c r="BM167" s="187"/>
      <c r="BN167" s="187"/>
      <c r="BO167" s="187"/>
      <c r="BP167" s="187"/>
      <c r="BQ167" s="187"/>
      <c r="BR167" s="187"/>
      <c r="BS167" s="187"/>
      <c r="BT167" s="187"/>
      <c r="BU167" s="187"/>
      <c r="BV167" s="187"/>
      <c r="BW167" s="187"/>
      <c r="BX167" s="187"/>
      <c r="BY167" s="187"/>
      <c r="BZ167" s="187"/>
      <c r="CA167" s="187"/>
      <c r="CB167" s="187"/>
      <c r="CC167" s="187"/>
      <c r="CD167" s="187"/>
      <c r="CE167" s="187"/>
      <c r="CF167" s="187"/>
      <c r="CG167" s="187"/>
      <c r="CH167" s="187"/>
      <c r="CI167" s="187"/>
      <c r="CJ167" s="187"/>
      <c r="CK167" s="187"/>
      <c r="CL167" s="187"/>
      <c r="CM167" s="187"/>
      <c r="CN167" s="187"/>
      <c r="CO167" s="187"/>
      <c r="CP167" s="187"/>
      <c r="CQ167" s="187"/>
      <c r="CR167" s="187"/>
      <c r="CS167" s="187"/>
      <c r="CT167" s="187"/>
      <c r="CU167" s="187"/>
      <c r="CV167" s="187"/>
      <c r="CW167" s="187"/>
      <c r="CX167" s="187"/>
      <c r="CY167" s="187"/>
      <c r="CZ167" s="187"/>
      <c r="DA167" s="187"/>
      <c r="DB167" s="187"/>
      <c r="DC167" s="187"/>
      <c r="DD167" s="187"/>
      <c r="DE167" s="187"/>
      <c r="DF167" s="187"/>
      <c r="DG167" s="187"/>
      <c r="DH167" s="187"/>
      <c r="DI167" s="187"/>
      <c r="DJ167" s="187"/>
      <c r="DK167" s="187"/>
      <c r="DL167" s="187"/>
      <c r="DM167" s="187"/>
      <c r="DN167" s="187"/>
      <c r="DO167" s="187"/>
      <c r="DP167" s="187"/>
      <c r="DQ167" s="187"/>
      <c r="DR167" s="187"/>
      <c r="DS167" s="187"/>
      <c r="DT167" s="187"/>
      <c r="DU167" s="187"/>
      <c r="DV167" s="187"/>
      <c r="DW167" s="187"/>
      <c r="DX167" s="187"/>
      <c r="DY167" s="187"/>
      <c r="DZ167" s="187"/>
      <c r="EA167" s="187"/>
      <c r="EB167" s="187"/>
      <c r="EC167" s="187"/>
      <c r="ED167" s="187"/>
      <c r="EE167" s="187"/>
      <c r="EF167" s="187"/>
      <c r="EG167" s="187"/>
      <c r="EH167" s="187"/>
      <c r="EI167" s="187"/>
      <c r="EJ167" s="187"/>
      <c r="EK167" s="187"/>
      <c r="EL167" s="187"/>
      <c r="EM167" s="187"/>
      <c r="EN167" s="187"/>
      <c r="EO167" s="187"/>
      <c r="EP167" s="187"/>
      <c r="EQ167" s="187"/>
      <c r="ER167" s="187"/>
      <c r="ES167" s="187"/>
      <c r="ET167" s="187"/>
      <c r="EU167" s="187"/>
      <c r="EV167" s="187"/>
      <c r="EW167" s="187"/>
      <c r="EX167" s="187"/>
      <c r="EY167" s="187"/>
      <c r="EZ167" s="187"/>
      <c r="FA167" s="187"/>
      <c r="FB167" s="187"/>
      <c r="FC167" s="187"/>
      <c r="FD167" s="187"/>
      <c r="FE167" s="187"/>
      <c r="FF167" s="187"/>
      <c r="FG167" s="187"/>
      <c r="FH167" s="187"/>
      <c r="FI167" s="187"/>
      <c r="FJ167" s="187"/>
      <c r="FK167" s="187"/>
      <c r="FL167" s="187"/>
      <c r="FM167" s="187"/>
      <c r="FN167" s="187"/>
      <c r="FO167" s="187"/>
      <c r="FP167" s="187"/>
      <c r="FQ167" s="187"/>
      <c r="FR167" s="187"/>
      <c r="FS167" s="187"/>
      <c r="FT167" s="187"/>
      <c r="FU167" s="187"/>
      <c r="FV167" s="187"/>
      <c r="FW167" s="187"/>
      <c r="FX167" s="187"/>
      <c r="FY167" s="187"/>
      <c r="FZ167" s="187"/>
      <c r="GA167" s="187"/>
      <c r="GB167" s="187"/>
      <c r="GC167" s="187"/>
      <c r="GD167" s="187"/>
      <c r="GE167" s="187"/>
      <c r="GF167" s="187"/>
      <c r="GG167" s="363"/>
      <c r="GH167" s="357"/>
      <c r="GI167" s="357"/>
      <c r="GJ167" s="357"/>
    </row>
    <row r="168" spans="2:192" s="188" customFormat="1" x14ac:dyDescent="0.25">
      <c r="B168" s="43"/>
      <c r="C168" s="187"/>
      <c r="D168" s="187"/>
      <c r="E168" s="187"/>
      <c r="F168" s="187"/>
      <c r="G168" s="187"/>
      <c r="H168" s="187"/>
      <c r="I168" s="187"/>
      <c r="J168" s="187"/>
      <c r="K168" s="187"/>
      <c r="L168" s="187"/>
      <c r="M168" s="187"/>
      <c r="N168" s="187"/>
      <c r="O168" s="187"/>
      <c r="P168" s="187"/>
      <c r="Q168" s="187"/>
      <c r="R168" s="187"/>
      <c r="S168" s="187"/>
      <c r="T168" s="187"/>
      <c r="U168" s="187"/>
      <c r="V168" s="187"/>
      <c r="W168" s="187"/>
      <c r="X168" s="187"/>
      <c r="Y168" s="187"/>
      <c r="Z168" s="187"/>
      <c r="AA168" s="187"/>
      <c r="AB168" s="187"/>
      <c r="AC168" s="187"/>
      <c r="AD168" s="187"/>
      <c r="AE168" s="187"/>
      <c r="AF168" s="187"/>
      <c r="AG168" s="187"/>
      <c r="AH168" s="187"/>
      <c r="AI168" s="187"/>
      <c r="AJ168" s="187"/>
      <c r="AK168" s="187"/>
      <c r="AL168" s="187"/>
      <c r="AM168" s="187"/>
      <c r="AN168" s="187"/>
      <c r="AO168" s="187"/>
      <c r="AP168" s="187"/>
      <c r="AQ168" s="187"/>
      <c r="AR168" s="187"/>
      <c r="AS168" s="187"/>
      <c r="AT168" s="187"/>
      <c r="AU168" s="187"/>
      <c r="AV168" s="187"/>
      <c r="AW168" s="187"/>
      <c r="AX168" s="187"/>
      <c r="AY168" s="187"/>
      <c r="AZ168" s="187"/>
      <c r="BA168" s="187"/>
      <c r="BB168" s="187"/>
      <c r="BC168" s="187"/>
      <c r="BD168" s="187"/>
      <c r="BE168" s="187"/>
      <c r="BF168" s="187"/>
      <c r="BG168" s="187"/>
      <c r="BH168" s="187"/>
      <c r="BI168" s="187"/>
      <c r="BJ168" s="187"/>
      <c r="BK168" s="187"/>
      <c r="BL168" s="187"/>
      <c r="BM168" s="187"/>
      <c r="BN168" s="187"/>
      <c r="BO168" s="187"/>
      <c r="BP168" s="187"/>
      <c r="BQ168" s="187"/>
      <c r="BR168" s="187"/>
      <c r="BS168" s="187"/>
      <c r="BT168" s="187"/>
      <c r="BU168" s="187"/>
      <c r="BV168" s="187"/>
      <c r="BW168" s="187"/>
      <c r="BX168" s="187"/>
      <c r="BY168" s="187"/>
      <c r="BZ168" s="187"/>
      <c r="CA168" s="187"/>
      <c r="CB168" s="187"/>
      <c r="CC168" s="187"/>
      <c r="CD168" s="187"/>
      <c r="CE168" s="187"/>
      <c r="CF168" s="187"/>
      <c r="CG168" s="187"/>
      <c r="CH168" s="187"/>
      <c r="CI168" s="187"/>
      <c r="CJ168" s="187"/>
      <c r="CK168" s="187"/>
      <c r="CL168" s="187"/>
      <c r="CM168" s="187"/>
      <c r="CN168" s="187"/>
      <c r="CO168" s="187"/>
      <c r="CP168" s="187"/>
      <c r="CQ168" s="187"/>
      <c r="CR168" s="187"/>
      <c r="CS168" s="187"/>
      <c r="CT168" s="187"/>
      <c r="CU168" s="187"/>
      <c r="CV168" s="187"/>
      <c r="CW168" s="187"/>
      <c r="CX168" s="187"/>
      <c r="CY168" s="187"/>
      <c r="CZ168" s="187"/>
      <c r="DA168" s="187"/>
      <c r="DB168" s="187"/>
      <c r="DC168" s="187"/>
      <c r="DD168" s="187"/>
      <c r="DE168" s="187"/>
      <c r="DF168" s="187"/>
      <c r="DG168" s="187"/>
      <c r="DH168" s="187"/>
      <c r="DI168" s="187"/>
      <c r="DJ168" s="187"/>
      <c r="DK168" s="187"/>
      <c r="DL168" s="187"/>
      <c r="DM168" s="187"/>
      <c r="DN168" s="187"/>
      <c r="DO168" s="187"/>
      <c r="DP168" s="187"/>
      <c r="DQ168" s="187"/>
      <c r="DR168" s="187"/>
      <c r="DS168" s="187"/>
      <c r="DT168" s="187"/>
      <c r="DU168" s="187"/>
      <c r="DV168" s="187"/>
      <c r="DW168" s="187"/>
      <c r="DX168" s="187"/>
      <c r="DY168" s="187"/>
      <c r="DZ168" s="187"/>
      <c r="EA168" s="187"/>
      <c r="EB168" s="187"/>
      <c r="EC168" s="187"/>
      <c r="ED168" s="187"/>
      <c r="EE168" s="187"/>
      <c r="EF168" s="187"/>
      <c r="EG168" s="187"/>
      <c r="EH168" s="187"/>
      <c r="EI168" s="187"/>
      <c r="EJ168" s="187"/>
      <c r="EK168" s="187"/>
      <c r="EL168" s="187"/>
      <c r="EM168" s="187"/>
      <c r="EN168" s="187"/>
      <c r="EO168" s="187"/>
      <c r="EP168" s="187"/>
      <c r="EQ168" s="187"/>
      <c r="ER168" s="187"/>
      <c r="ES168" s="187"/>
      <c r="ET168" s="187"/>
      <c r="EU168" s="187"/>
      <c r="EV168" s="187"/>
      <c r="EW168" s="187"/>
      <c r="EX168" s="187"/>
      <c r="EY168" s="187"/>
      <c r="EZ168" s="187"/>
      <c r="FA168" s="187"/>
      <c r="FB168" s="187"/>
      <c r="FC168" s="187"/>
      <c r="FD168" s="187"/>
      <c r="FE168" s="187"/>
      <c r="FF168" s="187"/>
      <c r="FG168" s="187"/>
      <c r="FH168" s="187"/>
      <c r="FI168" s="187"/>
      <c r="FJ168" s="187"/>
      <c r="FK168" s="187"/>
      <c r="FL168" s="187"/>
      <c r="FM168" s="187"/>
      <c r="FN168" s="187"/>
      <c r="FO168" s="187"/>
      <c r="FP168" s="187"/>
      <c r="FQ168" s="187"/>
      <c r="FR168" s="187"/>
      <c r="FS168" s="187"/>
      <c r="FT168" s="187"/>
      <c r="FU168" s="187"/>
      <c r="FV168" s="187"/>
      <c r="FW168" s="187"/>
      <c r="FX168" s="187"/>
      <c r="FY168" s="187"/>
      <c r="FZ168" s="187"/>
      <c r="GA168" s="187"/>
      <c r="GB168" s="187"/>
      <c r="GC168" s="187"/>
      <c r="GD168" s="187"/>
      <c r="GE168" s="187"/>
      <c r="GF168" s="187"/>
      <c r="GG168" s="363"/>
      <c r="GH168" s="357"/>
      <c r="GI168" s="357"/>
      <c r="GJ168" s="357"/>
    </row>
    <row r="169" spans="2:192" s="188" customFormat="1" x14ac:dyDescent="0.25">
      <c r="B169" s="43"/>
      <c r="C169" s="187"/>
      <c r="D169" s="187"/>
      <c r="E169" s="187"/>
      <c r="F169" s="187"/>
      <c r="G169" s="187"/>
      <c r="H169" s="187"/>
      <c r="I169" s="187"/>
      <c r="J169" s="187"/>
      <c r="K169" s="187"/>
      <c r="L169" s="187"/>
      <c r="M169" s="187"/>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7"/>
      <c r="AK169" s="187"/>
      <c r="AL169" s="187"/>
      <c r="AM169" s="187"/>
      <c r="AN169" s="187"/>
      <c r="AO169" s="187"/>
      <c r="AP169" s="187"/>
      <c r="AQ169" s="187"/>
      <c r="AR169" s="187"/>
      <c r="AS169" s="187"/>
      <c r="AT169" s="187"/>
      <c r="AU169" s="187"/>
      <c r="AV169" s="187"/>
      <c r="AW169" s="187"/>
      <c r="AX169" s="187"/>
      <c r="AY169" s="187"/>
      <c r="AZ169" s="187"/>
      <c r="BA169" s="187"/>
      <c r="BB169" s="187"/>
      <c r="BC169" s="187"/>
      <c r="BD169" s="187"/>
      <c r="BE169" s="187"/>
      <c r="BF169" s="187"/>
      <c r="BG169" s="187"/>
      <c r="BH169" s="187"/>
      <c r="BI169" s="187"/>
      <c r="BJ169" s="187"/>
      <c r="BK169" s="187"/>
      <c r="BL169" s="187"/>
      <c r="BM169" s="187"/>
      <c r="BN169" s="187"/>
      <c r="BO169" s="187"/>
      <c r="BP169" s="187"/>
      <c r="BQ169" s="187"/>
      <c r="BR169" s="187"/>
      <c r="BS169" s="187"/>
      <c r="BT169" s="187"/>
      <c r="BU169" s="187"/>
      <c r="BV169" s="187"/>
      <c r="BW169" s="187"/>
      <c r="BX169" s="187"/>
      <c r="BY169" s="187"/>
      <c r="BZ169" s="187"/>
      <c r="CA169" s="187"/>
      <c r="CB169" s="187"/>
      <c r="CC169" s="187"/>
      <c r="CD169" s="187"/>
      <c r="CE169" s="187"/>
      <c r="CF169" s="187"/>
      <c r="CG169" s="187"/>
      <c r="CH169" s="187"/>
      <c r="CI169" s="187"/>
      <c r="CJ169" s="187"/>
      <c r="CK169" s="187"/>
      <c r="CL169" s="187"/>
      <c r="CM169" s="187"/>
      <c r="CN169" s="187"/>
      <c r="CO169" s="187"/>
      <c r="CP169" s="187"/>
      <c r="CQ169" s="187"/>
      <c r="CR169" s="187"/>
      <c r="CS169" s="187"/>
      <c r="CT169" s="187"/>
      <c r="CU169" s="187"/>
      <c r="CV169" s="187"/>
      <c r="CW169" s="187"/>
      <c r="CX169" s="187"/>
      <c r="CY169" s="187"/>
      <c r="CZ169" s="187"/>
      <c r="DA169" s="187"/>
      <c r="DB169" s="187"/>
      <c r="DC169" s="187"/>
      <c r="DD169" s="187"/>
      <c r="DE169" s="187"/>
      <c r="DF169" s="187"/>
      <c r="DG169" s="187"/>
      <c r="DH169" s="187"/>
      <c r="DI169" s="187"/>
      <c r="DJ169" s="187"/>
      <c r="DK169" s="187"/>
      <c r="DL169" s="187"/>
      <c r="DM169" s="187"/>
      <c r="DN169" s="187"/>
      <c r="DO169" s="187"/>
      <c r="DP169" s="187"/>
      <c r="DQ169" s="187"/>
      <c r="DR169" s="187"/>
      <c r="DS169" s="187"/>
      <c r="DT169" s="187"/>
      <c r="DU169" s="187"/>
      <c r="DV169" s="187"/>
      <c r="DW169" s="187"/>
      <c r="DX169" s="187"/>
      <c r="DY169" s="187"/>
      <c r="DZ169" s="187"/>
      <c r="EA169" s="187"/>
      <c r="EB169" s="187"/>
      <c r="EC169" s="187"/>
      <c r="ED169" s="187"/>
      <c r="EE169" s="187"/>
      <c r="EF169" s="187"/>
      <c r="EG169" s="187"/>
      <c r="EH169" s="187"/>
      <c r="EI169" s="187"/>
      <c r="EJ169" s="187"/>
      <c r="EK169" s="187"/>
      <c r="EL169" s="187"/>
      <c r="EM169" s="187"/>
      <c r="EN169" s="187"/>
      <c r="EO169" s="187"/>
      <c r="EP169" s="187"/>
      <c r="EQ169" s="187"/>
      <c r="ER169" s="187"/>
      <c r="ES169" s="187"/>
      <c r="ET169" s="187"/>
      <c r="EU169" s="187"/>
      <c r="EV169" s="187"/>
      <c r="EW169" s="187"/>
      <c r="EX169" s="187"/>
      <c r="EY169" s="187"/>
      <c r="EZ169" s="187"/>
      <c r="FA169" s="187"/>
      <c r="FB169" s="187"/>
      <c r="FC169" s="187"/>
      <c r="FD169" s="187"/>
      <c r="FE169" s="187"/>
      <c r="FF169" s="187"/>
      <c r="FG169" s="187"/>
      <c r="FH169" s="187"/>
      <c r="FI169" s="187"/>
      <c r="FJ169" s="187"/>
      <c r="FK169" s="187"/>
      <c r="FL169" s="187"/>
      <c r="FM169" s="187"/>
      <c r="FN169" s="187"/>
      <c r="FO169" s="187"/>
      <c r="FP169" s="187"/>
      <c r="FQ169" s="187"/>
      <c r="FR169" s="187"/>
      <c r="FS169" s="187"/>
      <c r="FT169" s="187"/>
      <c r="FU169" s="187"/>
      <c r="FV169" s="187"/>
      <c r="FW169" s="187"/>
      <c r="FX169" s="187"/>
      <c r="FY169" s="187"/>
      <c r="FZ169" s="187"/>
      <c r="GA169" s="187"/>
      <c r="GB169" s="187"/>
      <c r="GC169" s="187"/>
      <c r="GD169" s="187"/>
      <c r="GE169" s="187"/>
      <c r="GF169" s="187"/>
      <c r="GG169" s="363"/>
      <c r="GH169" s="357"/>
      <c r="GI169" s="357"/>
      <c r="GJ169" s="357"/>
    </row>
    <row r="170" spans="2:192" s="188" customFormat="1" x14ac:dyDescent="0.25">
      <c r="B170" s="43"/>
      <c r="C170" s="187"/>
      <c r="D170" s="187"/>
      <c r="E170" s="187"/>
      <c r="F170" s="187"/>
      <c r="G170" s="187"/>
      <c r="H170" s="187"/>
      <c r="I170" s="187"/>
      <c r="J170" s="187"/>
      <c r="K170" s="187"/>
      <c r="L170" s="187"/>
      <c r="M170" s="187"/>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7"/>
      <c r="AK170" s="187"/>
      <c r="AL170" s="187"/>
      <c r="AM170" s="187"/>
      <c r="AN170" s="187"/>
      <c r="AO170" s="187"/>
      <c r="AP170" s="187"/>
      <c r="AQ170" s="187"/>
      <c r="AR170" s="187"/>
      <c r="AS170" s="187"/>
      <c r="AT170" s="187"/>
      <c r="AU170" s="187"/>
      <c r="AV170" s="187"/>
      <c r="AW170" s="187"/>
      <c r="AX170" s="187"/>
      <c r="AY170" s="187"/>
      <c r="AZ170" s="187"/>
      <c r="BA170" s="187"/>
      <c r="BB170" s="187"/>
      <c r="BC170" s="187"/>
      <c r="BD170" s="187"/>
      <c r="BE170" s="187"/>
      <c r="BF170" s="187"/>
      <c r="BG170" s="187"/>
      <c r="BH170" s="187"/>
      <c r="BI170" s="187"/>
      <c r="BJ170" s="187"/>
      <c r="BK170" s="187"/>
      <c r="BL170" s="187"/>
      <c r="BM170" s="187"/>
      <c r="BN170" s="187"/>
      <c r="BO170" s="187"/>
      <c r="BP170" s="187"/>
      <c r="BQ170" s="187"/>
      <c r="BR170" s="187"/>
      <c r="BS170" s="187"/>
      <c r="BT170" s="187"/>
      <c r="BU170" s="187"/>
      <c r="BV170" s="187"/>
      <c r="BW170" s="187"/>
      <c r="BX170" s="187"/>
      <c r="BY170" s="187"/>
      <c r="BZ170" s="187"/>
      <c r="CA170" s="187"/>
      <c r="CB170" s="187"/>
      <c r="CC170" s="187"/>
      <c r="CD170" s="187"/>
      <c r="CE170" s="187"/>
      <c r="CF170" s="187"/>
      <c r="CG170" s="187"/>
      <c r="CH170" s="187"/>
      <c r="CI170" s="187"/>
      <c r="CJ170" s="187"/>
      <c r="CK170" s="187"/>
      <c r="CL170" s="187"/>
      <c r="CM170" s="187"/>
      <c r="CN170" s="187"/>
      <c r="CO170" s="187"/>
      <c r="CP170" s="187"/>
      <c r="CQ170" s="187"/>
      <c r="CR170" s="187"/>
      <c r="CS170" s="187"/>
      <c r="CT170" s="187"/>
      <c r="CU170" s="187"/>
      <c r="CV170" s="187"/>
      <c r="CW170" s="187"/>
      <c r="CX170" s="187"/>
      <c r="CY170" s="187"/>
      <c r="CZ170" s="187"/>
      <c r="DA170" s="187"/>
      <c r="DB170" s="187"/>
      <c r="DC170" s="187"/>
      <c r="DD170" s="187"/>
      <c r="DE170" s="187"/>
      <c r="DF170" s="187"/>
      <c r="DG170" s="187"/>
      <c r="DH170" s="187"/>
      <c r="DI170" s="187"/>
      <c r="DJ170" s="187"/>
      <c r="DK170" s="187"/>
      <c r="DL170" s="187"/>
      <c r="DM170" s="187"/>
      <c r="DN170" s="187"/>
      <c r="DO170" s="187"/>
      <c r="DP170" s="187"/>
      <c r="DQ170" s="187"/>
      <c r="DR170" s="187"/>
      <c r="DS170" s="187"/>
      <c r="DT170" s="187"/>
      <c r="DU170" s="187"/>
      <c r="DV170" s="187"/>
      <c r="DW170" s="187"/>
      <c r="DX170" s="187"/>
      <c r="DY170" s="187"/>
      <c r="DZ170" s="187"/>
      <c r="EA170" s="187"/>
      <c r="EB170" s="187"/>
      <c r="EC170" s="187"/>
      <c r="ED170" s="187"/>
      <c r="EE170" s="187"/>
      <c r="EF170" s="187"/>
      <c r="EG170" s="187"/>
      <c r="EH170" s="187"/>
      <c r="EI170" s="187"/>
      <c r="EJ170" s="187"/>
      <c r="EK170" s="187"/>
      <c r="EL170" s="187"/>
      <c r="EM170" s="187"/>
      <c r="EN170" s="187"/>
      <c r="EO170" s="187"/>
      <c r="EP170" s="187"/>
      <c r="EQ170" s="187"/>
      <c r="ER170" s="187"/>
      <c r="ES170" s="187"/>
      <c r="ET170" s="187"/>
      <c r="EU170" s="187"/>
      <c r="EV170" s="187"/>
      <c r="EW170" s="187"/>
      <c r="EX170" s="187"/>
      <c r="EY170" s="187"/>
      <c r="EZ170" s="187"/>
      <c r="FA170" s="187"/>
      <c r="FB170" s="187"/>
      <c r="FC170" s="187"/>
      <c r="FD170" s="187"/>
      <c r="FE170" s="187"/>
      <c r="FF170" s="187"/>
      <c r="FG170" s="187"/>
      <c r="FH170" s="187"/>
      <c r="FI170" s="187"/>
      <c r="FJ170" s="187"/>
      <c r="FK170" s="187"/>
      <c r="FL170" s="187"/>
      <c r="FM170" s="187"/>
      <c r="FN170" s="187"/>
      <c r="FO170" s="187"/>
      <c r="FP170" s="187"/>
      <c r="FQ170" s="187"/>
      <c r="FR170" s="187"/>
      <c r="FS170" s="187"/>
      <c r="FT170" s="187"/>
      <c r="FU170" s="187"/>
      <c r="FV170" s="187"/>
      <c r="FW170" s="187"/>
      <c r="FX170" s="187"/>
      <c r="FY170" s="187"/>
      <c r="FZ170" s="187"/>
      <c r="GA170" s="187"/>
      <c r="GB170" s="187"/>
      <c r="GC170" s="187"/>
      <c r="GD170" s="187"/>
      <c r="GE170" s="187"/>
      <c r="GF170" s="187"/>
      <c r="GG170" s="363"/>
      <c r="GH170" s="357"/>
      <c r="GI170" s="357"/>
      <c r="GJ170" s="357"/>
    </row>
    <row r="171" spans="2:192" s="188" customFormat="1" x14ac:dyDescent="0.25">
      <c r="B171" s="43"/>
      <c r="C171" s="187"/>
      <c r="D171" s="187"/>
      <c r="E171" s="187"/>
      <c r="F171" s="187"/>
      <c r="G171" s="187"/>
      <c r="H171" s="187"/>
      <c r="I171" s="187"/>
      <c r="J171" s="187"/>
      <c r="K171" s="187"/>
      <c r="L171" s="187"/>
      <c r="M171" s="187"/>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7"/>
      <c r="AK171" s="187"/>
      <c r="AL171" s="187"/>
      <c r="AM171" s="187"/>
      <c r="AN171" s="187"/>
      <c r="AO171" s="187"/>
      <c r="AP171" s="187"/>
      <c r="AQ171" s="187"/>
      <c r="AR171" s="187"/>
      <c r="AS171" s="187"/>
      <c r="AT171" s="187"/>
      <c r="AU171" s="187"/>
      <c r="AV171" s="187"/>
      <c r="AW171" s="187"/>
      <c r="AX171" s="187"/>
      <c r="AY171" s="187"/>
      <c r="AZ171" s="187"/>
      <c r="BA171" s="187"/>
      <c r="BB171" s="187"/>
      <c r="BC171" s="187"/>
      <c r="BD171" s="187"/>
      <c r="BE171" s="187"/>
      <c r="BF171" s="187"/>
      <c r="BG171" s="187"/>
      <c r="BH171" s="187"/>
      <c r="BI171" s="187"/>
      <c r="BJ171" s="187"/>
      <c r="BK171" s="187"/>
      <c r="BL171" s="187"/>
      <c r="BM171" s="187"/>
      <c r="BN171" s="187"/>
      <c r="BO171" s="187"/>
      <c r="BP171" s="187"/>
      <c r="BQ171" s="187"/>
      <c r="BR171" s="187"/>
      <c r="BS171" s="187"/>
      <c r="BT171" s="187"/>
      <c r="BU171" s="187"/>
      <c r="BV171" s="187"/>
      <c r="BW171" s="187"/>
      <c r="BX171" s="187"/>
      <c r="BY171" s="187"/>
      <c r="BZ171" s="187"/>
      <c r="CA171" s="187"/>
      <c r="CB171" s="187"/>
      <c r="CC171" s="187"/>
      <c r="CD171" s="187"/>
      <c r="CE171" s="187"/>
      <c r="CF171" s="187"/>
      <c r="CG171" s="187"/>
      <c r="CH171" s="187"/>
      <c r="CI171" s="187"/>
      <c r="CJ171" s="187"/>
      <c r="CK171" s="187"/>
      <c r="CL171" s="187"/>
      <c r="CM171" s="187"/>
      <c r="CN171" s="187"/>
      <c r="CO171" s="187"/>
      <c r="CP171" s="187"/>
      <c r="CQ171" s="187"/>
      <c r="CR171" s="187"/>
      <c r="CS171" s="187"/>
      <c r="CT171" s="187"/>
      <c r="CU171" s="187"/>
      <c r="CV171" s="187"/>
      <c r="CW171" s="187"/>
      <c r="CX171" s="187"/>
      <c r="CY171" s="187"/>
      <c r="CZ171" s="187"/>
      <c r="DA171" s="187"/>
      <c r="DB171" s="187"/>
      <c r="DC171" s="187"/>
      <c r="DD171" s="187"/>
      <c r="DE171" s="187"/>
      <c r="DF171" s="187"/>
      <c r="DG171" s="187"/>
      <c r="DH171" s="187"/>
      <c r="DI171" s="187"/>
      <c r="DJ171" s="187"/>
      <c r="DK171" s="187"/>
      <c r="DL171" s="187"/>
      <c r="DM171" s="187"/>
      <c r="DN171" s="187"/>
      <c r="DO171" s="187"/>
      <c r="DP171" s="187"/>
      <c r="DQ171" s="187"/>
      <c r="DR171" s="187"/>
      <c r="DS171" s="187"/>
      <c r="DT171" s="187"/>
      <c r="DU171" s="187"/>
      <c r="DV171" s="187"/>
      <c r="DW171" s="187"/>
      <c r="DX171" s="187"/>
      <c r="DY171" s="187"/>
      <c r="DZ171" s="187"/>
      <c r="EA171" s="187"/>
      <c r="EB171" s="187"/>
      <c r="EC171" s="187"/>
      <c r="ED171" s="187"/>
      <c r="EE171" s="187"/>
      <c r="EF171" s="187"/>
      <c r="EG171" s="187"/>
      <c r="EH171" s="187"/>
      <c r="EI171" s="187"/>
      <c r="EJ171" s="187"/>
      <c r="EK171" s="187"/>
      <c r="EL171" s="187"/>
      <c r="EM171" s="187"/>
      <c r="EN171" s="187"/>
      <c r="EO171" s="187"/>
      <c r="EP171" s="187"/>
      <c r="EQ171" s="187"/>
      <c r="ER171" s="187"/>
      <c r="ES171" s="187"/>
      <c r="ET171" s="187"/>
      <c r="EU171" s="187"/>
      <c r="EV171" s="187"/>
      <c r="EW171" s="187"/>
      <c r="EX171" s="187"/>
      <c r="EY171" s="187"/>
      <c r="EZ171" s="187"/>
      <c r="FA171" s="187"/>
      <c r="FB171" s="187"/>
      <c r="FC171" s="187"/>
      <c r="FD171" s="187"/>
      <c r="FE171" s="187"/>
      <c r="FF171" s="187"/>
      <c r="FG171" s="187"/>
      <c r="FH171" s="187"/>
      <c r="FI171" s="187"/>
      <c r="FJ171" s="187"/>
      <c r="FK171" s="187"/>
      <c r="FL171" s="187"/>
      <c r="FM171" s="187"/>
      <c r="FN171" s="187"/>
      <c r="FO171" s="187"/>
      <c r="FP171" s="187"/>
      <c r="FQ171" s="187"/>
      <c r="FR171" s="187"/>
      <c r="FS171" s="187"/>
      <c r="FT171" s="187"/>
      <c r="FU171" s="187"/>
      <c r="FV171" s="187"/>
      <c r="FW171" s="187"/>
      <c r="FX171" s="187"/>
      <c r="FY171" s="187"/>
      <c r="FZ171" s="187"/>
      <c r="GA171" s="187"/>
      <c r="GB171" s="187"/>
      <c r="GC171" s="187"/>
      <c r="GD171" s="187"/>
      <c r="GE171" s="187"/>
      <c r="GF171" s="187"/>
      <c r="GG171" s="363"/>
      <c r="GH171" s="357"/>
      <c r="GI171" s="357"/>
      <c r="GJ171" s="357"/>
    </row>
    <row r="172" spans="2:192" s="188" customFormat="1" x14ac:dyDescent="0.25">
      <c r="B172" s="43"/>
      <c r="C172" s="187"/>
      <c r="D172" s="187"/>
      <c r="E172" s="187"/>
      <c r="F172" s="187"/>
      <c r="G172" s="187"/>
      <c r="H172" s="187"/>
      <c r="I172" s="187"/>
      <c r="J172" s="187"/>
      <c r="K172" s="187"/>
      <c r="L172" s="187"/>
      <c r="M172" s="187"/>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7"/>
      <c r="AK172" s="187"/>
      <c r="AL172" s="187"/>
      <c r="AM172" s="187"/>
      <c r="AN172" s="187"/>
      <c r="AO172" s="187"/>
      <c r="AP172" s="187"/>
      <c r="AQ172" s="187"/>
      <c r="AR172" s="187"/>
      <c r="AS172" s="187"/>
      <c r="AT172" s="187"/>
      <c r="AU172" s="187"/>
      <c r="AV172" s="187"/>
      <c r="AW172" s="187"/>
      <c r="AX172" s="187"/>
      <c r="AY172" s="187"/>
      <c r="AZ172" s="187"/>
      <c r="BA172" s="187"/>
      <c r="BB172" s="187"/>
      <c r="BC172" s="187"/>
      <c r="BD172" s="187"/>
      <c r="BE172" s="187"/>
      <c r="BF172" s="187"/>
      <c r="BG172" s="187"/>
      <c r="BH172" s="187"/>
      <c r="BI172" s="187"/>
      <c r="BJ172" s="187"/>
      <c r="BK172" s="187"/>
      <c r="BL172" s="187"/>
      <c r="BM172" s="187"/>
      <c r="BN172" s="187"/>
      <c r="BO172" s="187"/>
      <c r="BP172" s="187"/>
      <c r="BQ172" s="187"/>
      <c r="BR172" s="187"/>
      <c r="BS172" s="187"/>
      <c r="BT172" s="187"/>
      <c r="BU172" s="187"/>
      <c r="BV172" s="187"/>
      <c r="BW172" s="187"/>
      <c r="BX172" s="187"/>
      <c r="BY172" s="187"/>
      <c r="BZ172" s="187"/>
      <c r="CA172" s="187"/>
      <c r="CB172" s="187"/>
      <c r="CC172" s="187"/>
      <c r="CD172" s="187"/>
      <c r="CE172" s="187"/>
      <c r="CF172" s="187"/>
      <c r="CG172" s="187"/>
      <c r="CH172" s="187"/>
      <c r="CI172" s="187"/>
      <c r="CJ172" s="187"/>
      <c r="CK172" s="187"/>
      <c r="CL172" s="187"/>
      <c r="CM172" s="187"/>
      <c r="CN172" s="187"/>
      <c r="CO172" s="187"/>
      <c r="CP172" s="187"/>
      <c r="CQ172" s="187"/>
      <c r="CR172" s="187"/>
      <c r="CS172" s="187"/>
      <c r="CT172" s="187"/>
      <c r="CU172" s="187"/>
      <c r="CV172" s="187"/>
      <c r="CW172" s="187"/>
      <c r="CX172" s="187"/>
      <c r="CY172" s="187"/>
      <c r="CZ172" s="187"/>
      <c r="DA172" s="187"/>
      <c r="DB172" s="187"/>
      <c r="DC172" s="187"/>
      <c r="DD172" s="187"/>
      <c r="DE172" s="187"/>
      <c r="DF172" s="187"/>
      <c r="DG172" s="187"/>
      <c r="DH172" s="187"/>
      <c r="DI172" s="187"/>
      <c r="DJ172" s="187"/>
      <c r="DK172" s="187"/>
      <c r="DL172" s="187"/>
      <c r="DM172" s="187"/>
      <c r="DN172" s="187"/>
      <c r="DO172" s="187"/>
      <c r="DP172" s="187"/>
      <c r="DQ172" s="187"/>
      <c r="DR172" s="187"/>
      <c r="DS172" s="187"/>
      <c r="DT172" s="187"/>
      <c r="DU172" s="187"/>
      <c r="DV172" s="187"/>
      <c r="DW172" s="187"/>
      <c r="DX172" s="187"/>
      <c r="DY172" s="187"/>
      <c r="DZ172" s="187"/>
      <c r="EA172" s="187"/>
      <c r="EB172" s="187"/>
      <c r="EC172" s="187"/>
      <c r="ED172" s="187"/>
      <c r="EE172" s="187"/>
      <c r="EF172" s="187"/>
      <c r="EG172" s="187"/>
      <c r="EH172" s="187"/>
      <c r="EI172" s="187"/>
      <c r="EJ172" s="187"/>
      <c r="EK172" s="187"/>
      <c r="EL172" s="187"/>
      <c r="EM172" s="187"/>
      <c r="EN172" s="187"/>
      <c r="EO172" s="187"/>
      <c r="EP172" s="187"/>
      <c r="EQ172" s="187"/>
      <c r="ER172" s="187"/>
      <c r="ES172" s="187"/>
      <c r="ET172" s="187"/>
      <c r="EU172" s="187"/>
      <c r="EV172" s="187"/>
      <c r="EW172" s="187"/>
      <c r="EX172" s="187"/>
      <c r="EY172" s="187"/>
      <c r="EZ172" s="187"/>
      <c r="FA172" s="187"/>
      <c r="FB172" s="187"/>
      <c r="FC172" s="187"/>
      <c r="FD172" s="187"/>
      <c r="FE172" s="187"/>
      <c r="FF172" s="187"/>
      <c r="FG172" s="187"/>
      <c r="FH172" s="187"/>
      <c r="FI172" s="187"/>
      <c r="FJ172" s="187"/>
      <c r="FK172" s="187"/>
      <c r="FL172" s="187"/>
      <c r="FM172" s="187"/>
      <c r="FN172" s="187"/>
      <c r="FO172" s="187"/>
      <c r="FP172" s="187"/>
      <c r="FQ172" s="187"/>
      <c r="FR172" s="187"/>
      <c r="FS172" s="187"/>
      <c r="FT172" s="187"/>
      <c r="FU172" s="187"/>
      <c r="FV172" s="187"/>
      <c r="FW172" s="187"/>
      <c r="FX172" s="187"/>
      <c r="FY172" s="187"/>
      <c r="FZ172" s="187"/>
      <c r="GA172" s="187"/>
      <c r="GB172" s="187"/>
      <c r="GC172" s="187"/>
      <c r="GD172" s="187"/>
      <c r="GE172" s="187"/>
      <c r="GF172" s="187"/>
      <c r="GG172" s="363"/>
      <c r="GH172" s="357"/>
      <c r="GI172" s="357"/>
      <c r="GJ172" s="357"/>
    </row>
    <row r="173" spans="2:192" s="188" customFormat="1" x14ac:dyDescent="0.25">
      <c r="B173" s="43"/>
      <c r="C173" s="187"/>
      <c r="D173" s="187"/>
      <c r="E173" s="187"/>
      <c r="F173" s="187"/>
      <c r="G173" s="187"/>
      <c r="H173" s="187"/>
      <c r="I173" s="187"/>
      <c r="J173" s="187"/>
      <c r="K173" s="187"/>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7"/>
      <c r="AK173" s="187"/>
      <c r="AL173" s="187"/>
      <c r="AM173" s="187"/>
      <c r="AN173" s="187"/>
      <c r="AO173" s="187"/>
      <c r="AP173" s="187"/>
      <c r="AQ173" s="187"/>
      <c r="AR173" s="187"/>
      <c r="AS173" s="187"/>
      <c r="AT173" s="187"/>
      <c r="AU173" s="187"/>
      <c r="AV173" s="187"/>
      <c r="AW173" s="187"/>
      <c r="AX173" s="187"/>
      <c r="AY173" s="187"/>
      <c r="AZ173" s="187"/>
      <c r="BA173" s="187"/>
      <c r="BB173" s="187"/>
      <c r="BC173" s="187"/>
      <c r="BD173" s="187"/>
      <c r="BE173" s="187"/>
      <c r="BF173" s="187"/>
      <c r="BG173" s="187"/>
      <c r="BH173" s="187"/>
      <c r="BI173" s="187"/>
      <c r="BJ173" s="187"/>
      <c r="BK173" s="187"/>
      <c r="BL173" s="187"/>
      <c r="BM173" s="187"/>
      <c r="BN173" s="187"/>
      <c r="BO173" s="187"/>
      <c r="BP173" s="187"/>
      <c r="BQ173" s="187"/>
      <c r="BR173" s="187"/>
      <c r="BS173" s="187"/>
      <c r="BT173" s="187"/>
      <c r="BU173" s="187"/>
      <c r="BV173" s="187"/>
      <c r="BW173" s="187"/>
      <c r="BX173" s="187"/>
      <c r="BY173" s="187"/>
      <c r="BZ173" s="187"/>
      <c r="CA173" s="187"/>
      <c r="CB173" s="187"/>
      <c r="CC173" s="187"/>
      <c r="CD173" s="187"/>
      <c r="CE173" s="187"/>
      <c r="CF173" s="187"/>
      <c r="CG173" s="187"/>
      <c r="CH173" s="187"/>
      <c r="CI173" s="187"/>
      <c r="CJ173" s="187"/>
      <c r="CK173" s="187"/>
      <c r="CL173" s="187"/>
      <c r="CM173" s="187"/>
      <c r="CN173" s="187"/>
      <c r="CO173" s="187"/>
      <c r="CP173" s="187"/>
      <c r="CQ173" s="187"/>
      <c r="CR173" s="187"/>
      <c r="CS173" s="187"/>
      <c r="CT173" s="187"/>
      <c r="CU173" s="187"/>
      <c r="CV173" s="187"/>
      <c r="CW173" s="187"/>
      <c r="CX173" s="187"/>
      <c r="CY173" s="187"/>
      <c r="CZ173" s="187"/>
      <c r="DA173" s="187"/>
      <c r="DB173" s="187"/>
      <c r="DC173" s="187"/>
      <c r="DD173" s="187"/>
      <c r="DE173" s="187"/>
      <c r="DF173" s="187"/>
      <c r="DG173" s="187"/>
      <c r="DH173" s="187"/>
      <c r="DI173" s="187"/>
      <c r="DJ173" s="187"/>
      <c r="DK173" s="187"/>
      <c r="DL173" s="187"/>
      <c r="DM173" s="187"/>
      <c r="DN173" s="187"/>
      <c r="DO173" s="187"/>
      <c r="DP173" s="187"/>
      <c r="DQ173" s="187"/>
      <c r="DR173" s="187"/>
      <c r="DS173" s="187"/>
      <c r="DT173" s="187"/>
      <c r="DU173" s="187"/>
      <c r="DV173" s="187"/>
      <c r="DW173" s="187"/>
      <c r="DX173" s="187"/>
      <c r="DY173" s="187"/>
      <c r="DZ173" s="187"/>
      <c r="EA173" s="187"/>
      <c r="EB173" s="187"/>
      <c r="EC173" s="187"/>
      <c r="ED173" s="187"/>
      <c r="EE173" s="187"/>
      <c r="EF173" s="187"/>
      <c r="EG173" s="187"/>
      <c r="EH173" s="187"/>
      <c r="EI173" s="187"/>
      <c r="EJ173" s="187"/>
      <c r="EK173" s="187"/>
      <c r="EL173" s="187"/>
      <c r="EM173" s="187"/>
      <c r="EN173" s="187"/>
      <c r="EO173" s="187"/>
      <c r="EP173" s="187"/>
      <c r="EQ173" s="187"/>
      <c r="ER173" s="187"/>
      <c r="ES173" s="187"/>
      <c r="ET173" s="187"/>
      <c r="EU173" s="187"/>
      <c r="EV173" s="187"/>
      <c r="EW173" s="187"/>
      <c r="EX173" s="187"/>
      <c r="EY173" s="187"/>
      <c r="EZ173" s="187"/>
      <c r="FA173" s="187"/>
      <c r="FB173" s="187"/>
      <c r="FC173" s="187"/>
      <c r="FD173" s="187"/>
      <c r="FE173" s="187"/>
      <c r="FF173" s="187"/>
      <c r="FG173" s="187"/>
      <c r="FH173" s="187"/>
      <c r="FI173" s="187"/>
      <c r="FJ173" s="187"/>
      <c r="FK173" s="187"/>
      <c r="FL173" s="187"/>
      <c r="FM173" s="187"/>
      <c r="FN173" s="187"/>
      <c r="FO173" s="187"/>
      <c r="FP173" s="187"/>
      <c r="FQ173" s="187"/>
      <c r="FR173" s="187"/>
      <c r="FS173" s="187"/>
      <c r="FT173" s="187"/>
      <c r="FU173" s="187"/>
      <c r="FV173" s="187"/>
      <c r="FW173" s="187"/>
      <c r="FX173" s="187"/>
      <c r="FY173" s="187"/>
      <c r="FZ173" s="187"/>
      <c r="GA173" s="187"/>
      <c r="GB173" s="187"/>
      <c r="GC173" s="187"/>
      <c r="GD173" s="187"/>
      <c r="GE173" s="187"/>
      <c r="GF173" s="187"/>
      <c r="GG173" s="363"/>
      <c r="GH173" s="357"/>
      <c r="GI173" s="357"/>
      <c r="GJ173" s="357"/>
    </row>
    <row r="174" spans="2:192" s="188" customFormat="1" x14ac:dyDescent="0.25">
      <c r="B174" s="43"/>
      <c r="C174" s="187"/>
      <c r="D174" s="187"/>
      <c r="E174" s="187"/>
      <c r="F174" s="187"/>
      <c r="G174" s="187"/>
      <c r="H174" s="187"/>
      <c r="I174" s="187"/>
      <c r="J174" s="187"/>
      <c r="K174" s="187"/>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7"/>
      <c r="AK174" s="187"/>
      <c r="AL174" s="187"/>
      <c r="AM174" s="187"/>
      <c r="AN174" s="187"/>
      <c r="AO174" s="187"/>
      <c r="AP174" s="187"/>
      <c r="AQ174" s="187"/>
      <c r="AR174" s="187"/>
      <c r="AS174" s="187"/>
      <c r="AT174" s="187"/>
      <c r="AU174" s="187"/>
      <c r="AV174" s="187"/>
      <c r="AW174" s="187"/>
      <c r="AX174" s="187"/>
      <c r="AY174" s="187"/>
      <c r="AZ174" s="187"/>
      <c r="BA174" s="187"/>
      <c r="BB174" s="187"/>
      <c r="BC174" s="187"/>
      <c r="BD174" s="187"/>
      <c r="BE174" s="187"/>
      <c r="BF174" s="187"/>
      <c r="BG174" s="187"/>
      <c r="BH174" s="187"/>
      <c r="BI174" s="187"/>
      <c r="BJ174" s="187"/>
      <c r="BK174" s="187"/>
      <c r="BL174" s="187"/>
      <c r="BM174" s="187"/>
      <c r="BN174" s="187"/>
      <c r="BO174" s="187"/>
      <c r="BP174" s="187"/>
      <c r="BQ174" s="187"/>
      <c r="BR174" s="187"/>
      <c r="BS174" s="187"/>
      <c r="BT174" s="187"/>
      <c r="BU174" s="187"/>
      <c r="BV174" s="187"/>
      <c r="BW174" s="187"/>
      <c r="BX174" s="187"/>
      <c r="BY174" s="187"/>
      <c r="BZ174" s="187"/>
      <c r="CA174" s="187"/>
      <c r="CB174" s="187"/>
      <c r="CC174" s="187"/>
      <c r="CD174" s="187"/>
      <c r="CE174" s="187"/>
      <c r="CF174" s="187"/>
      <c r="CG174" s="187"/>
      <c r="CH174" s="187"/>
      <c r="CI174" s="187"/>
      <c r="CJ174" s="187"/>
      <c r="CK174" s="187"/>
      <c r="CL174" s="187"/>
      <c r="CM174" s="187"/>
      <c r="CN174" s="187"/>
      <c r="CO174" s="187"/>
      <c r="CP174" s="187"/>
      <c r="CQ174" s="187"/>
      <c r="CR174" s="187"/>
      <c r="CS174" s="187"/>
      <c r="CT174" s="187"/>
      <c r="CU174" s="187"/>
      <c r="CV174" s="187"/>
      <c r="CW174" s="187"/>
      <c r="CX174" s="187"/>
      <c r="CY174" s="187"/>
      <c r="CZ174" s="187"/>
      <c r="DA174" s="187"/>
      <c r="DB174" s="187"/>
      <c r="DC174" s="187"/>
      <c r="DD174" s="187"/>
      <c r="DE174" s="187"/>
      <c r="DF174" s="187"/>
      <c r="DG174" s="187"/>
      <c r="DH174" s="187"/>
      <c r="DI174" s="187"/>
      <c r="DJ174" s="187"/>
      <c r="DK174" s="187"/>
      <c r="DL174" s="187"/>
      <c r="DM174" s="187"/>
      <c r="DN174" s="187"/>
      <c r="DO174" s="187"/>
      <c r="DP174" s="187"/>
      <c r="DQ174" s="187"/>
      <c r="DR174" s="187"/>
      <c r="DS174" s="187"/>
      <c r="DT174" s="187"/>
      <c r="DU174" s="187"/>
      <c r="DV174" s="187"/>
      <c r="DW174" s="187"/>
      <c r="DX174" s="187"/>
      <c r="DY174" s="187"/>
      <c r="DZ174" s="187"/>
      <c r="EA174" s="187"/>
      <c r="EB174" s="187"/>
      <c r="EC174" s="187"/>
      <c r="ED174" s="187"/>
      <c r="EE174" s="187"/>
      <c r="EF174" s="187"/>
      <c r="EG174" s="187"/>
      <c r="EH174" s="187"/>
      <c r="EI174" s="187"/>
      <c r="EJ174" s="187"/>
      <c r="EK174" s="187"/>
      <c r="EL174" s="187"/>
      <c r="EM174" s="187"/>
      <c r="EN174" s="187"/>
      <c r="EO174" s="187"/>
      <c r="EP174" s="187"/>
      <c r="EQ174" s="187"/>
      <c r="ER174" s="187"/>
      <c r="ES174" s="187"/>
      <c r="ET174" s="187"/>
      <c r="EU174" s="187"/>
      <c r="EV174" s="187"/>
      <c r="EW174" s="187"/>
      <c r="EX174" s="187"/>
      <c r="EY174" s="187"/>
      <c r="EZ174" s="187"/>
      <c r="FA174" s="187"/>
      <c r="FB174" s="187"/>
      <c r="FC174" s="187"/>
      <c r="FD174" s="187"/>
      <c r="FE174" s="187"/>
      <c r="FF174" s="187"/>
      <c r="FG174" s="187"/>
      <c r="FH174" s="187"/>
      <c r="FI174" s="187"/>
      <c r="FJ174" s="187"/>
      <c r="FK174" s="187"/>
      <c r="FL174" s="187"/>
      <c r="FM174" s="187"/>
      <c r="FN174" s="187"/>
      <c r="FO174" s="187"/>
      <c r="FP174" s="187"/>
      <c r="FQ174" s="187"/>
      <c r="FR174" s="187"/>
      <c r="FS174" s="187"/>
      <c r="FT174" s="187"/>
      <c r="FU174" s="187"/>
      <c r="FV174" s="187"/>
      <c r="FW174" s="187"/>
      <c r="FX174" s="187"/>
      <c r="FY174" s="187"/>
      <c r="FZ174" s="187"/>
      <c r="GA174" s="187"/>
      <c r="GB174" s="187"/>
      <c r="GC174" s="187"/>
      <c r="GD174" s="187"/>
      <c r="GE174" s="187"/>
      <c r="GF174" s="187"/>
      <c r="GG174" s="363"/>
      <c r="GH174" s="357"/>
      <c r="GI174" s="357"/>
      <c r="GJ174" s="357"/>
    </row>
    <row r="175" spans="2:192" s="188" customFormat="1" x14ac:dyDescent="0.25">
      <c r="B175" s="43"/>
      <c r="C175" s="187"/>
      <c r="D175" s="187"/>
      <c r="E175" s="187"/>
      <c r="F175" s="187"/>
      <c r="G175" s="187"/>
      <c r="H175" s="187"/>
      <c r="I175" s="187"/>
      <c r="J175" s="187"/>
      <c r="K175" s="187"/>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7"/>
      <c r="AK175" s="187"/>
      <c r="AL175" s="187"/>
      <c r="AM175" s="187"/>
      <c r="AN175" s="187"/>
      <c r="AO175" s="187"/>
      <c r="AP175" s="187"/>
      <c r="AQ175" s="187"/>
      <c r="AR175" s="187"/>
      <c r="AS175" s="187"/>
      <c r="AT175" s="187"/>
      <c r="AU175" s="187"/>
      <c r="AV175" s="187"/>
      <c r="AW175" s="187"/>
      <c r="AX175" s="187"/>
      <c r="AY175" s="187"/>
      <c r="AZ175" s="187"/>
      <c r="BA175" s="187"/>
      <c r="BB175" s="187"/>
      <c r="BC175" s="187"/>
      <c r="BD175" s="187"/>
      <c r="BE175" s="187"/>
      <c r="BF175" s="187"/>
      <c r="BG175" s="187"/>
      <c r="BH175" s="187"/>
      <c r="BI175" s="187"/>
      <c r="BJ175" s="187"/>
      <c r="BK175" s="187"/>
      <c r="BL175" s="187"/>
      <c r="BM175" s="187"/>
      <c r="BN175" s="187"/>
      <c r="BO175" s="187"/>
      <c r="BP175" s="187"/>
      <c r="BQ175" s="187"/>
      <c r="BR175" s="187"/>
      <c r="BS175" s="187"/>
      <c r="BT175" s="187"/>
      <c r="BU175" s="187"/>
      <c r="BV175" s="187"/>
      <c r="BW175" s="187"/>
      <c r="BX175" s="187"/>
      <c r="BY175" s="187"/>
      <c r="BZ175" s="187"/>
      <c r="CA175" s="187"/>
      <c r="CB175" s="187"/>
      <c r="CC175" s="187"/>
      <c r="CD175" s="187"/>
      <c r="CE175" s="187"/>
      <c r="CF175" s="187"/>
      <c r="CG175" s="187"/>
      <c r="CH175" s="187"/>
      <c r="CI175" s="187"/>
      <c r="CJ175" s="187"/>
      <c r="CK175" s="187"/>
      <c r="CL175" s="187"/>
      <c r="CM175" s="187"/>
      <c r="CN175" s="187"/>
      <c r="CO175" s="187"/>
      <c r="CP175" s="187"/>
      <c r="CQ175" s="187"/>
      <c r="CR175" s="187"/>
      <c r="CS175" s="187"/>
      <c r="CT175" s="187"/>
      <c r="CU175" s="187"/>
      <c r="CV175" s="187"/>
      <c r="CW175" s="187"/>
      <c r="CX175" s="187"/>
      <c r="CY175" s="187"/>
      <c r="CZ175" s="187"/>
      <c r="DA175" s="187"/>
      <c r="DB175" s="187"/>
      <c r="DC175" s="187"/>
      <c r="DD175" s="187"/>
      <c r="DE175" s="187"/>
      <c r="DF175" s="187"/>
      <c r="DG175" s="187"/>
      <c r="DH175" s="187"/>
      <c r="DI175" s="187"/>
      <c r="DJ175" s="187"/>
      <c r="DK175" s="187"/>
      <c r="DL175" s="187"/>
      <c r="DM175" s="187"/>
      <c r="DN175" s="187"/>
      <c r="DO175" s="187"/>
      <c r="DP175" s="187"/>
      <c r="DQ175" s="187"/>
      <c r="DR175" s="187"/>
      <c r="DS175" s="187"/>
      <c r="DT175" s="187"/>
      <c r="DU175" s="187"/>
      <c r="DV175" s="187"/>
      <c r="DW175" s="187"/>
      <c r="DX175" s="187"/>
      <c r="DY175" s="187"/>
      <c r="DZ175" s="187"/>
      <c r="EA175" s="187"/>
      <c r="EB175" s="187"/>
      <c r="EC175" s="187"/>
      <c r="ED175" s="187"/>
      <c r="EE175" s="187"/>
      <c r="EF175" s="187"/>
      <c r="EG175" s="187"/>
      <c r="EH175" s="187"/>
      <c r="EI175" s="187"/>
      <c r="EJ175" s="187"/>
      <c r="EK175" s="187"/>
      <c r="EL175" s="187"/>
      <c r="EM175" s="187"/>
      <c r="EN175" s="187"/>
      <c r="EO175" s="187"/>
      <c r="EP175" s="187"/>
      <c r="EQ175" s="187"/>
      <c r="ER175" s="187"/>
      <c r="ES175" s="187"/>
      <c r="ET175" s="187"/>
      <c r="EU175" s="187"/>
      <c r="EV175" s="187"/>
      <c r="EW175" s="187"/>
      <c r="EX175" s="187"/>
      <c r="EY175" s="187"/>
      <c r="EZ175" s="187"/>
      <c r="FA175" s="187"/>
      <c r="FB175" s="187"/>
      <c r="FC175" s="187"/>
      <c r="FD175" s="187"/>
      <c r="FE175" s="187"/>
      <c r="FF175" s="187"/>
      <c r="FG175" s="187"/>
      <c r="FH175" s="187"/>
      <c r="FI175" s="187"/>
      <c r="FJ175" s="187"/>
      <c r="FK175" s="187"/>
      <c r="FL175" s="187"/>
      <c r="FM175" s="187"/>
      <c r="FN175" s="187"/>
      <c r="FO175" s="187"/>
      <c r="FP175" s="187"/>
      <c r="FQ175" s="187"/>
      <c r="FR175" s="187"/>
      <c r="FS175" s="187"/>
      <c r="FT175" s="187"/>
      <c r="FU175" s="187"/>
      <c r="FV175" s="187"/>
      <c r="FW175" s="187"/>
      <c r="FX175" s="187"/>
      <c r="FY175" s="187"/>
      <c r="FZ175" s="187"/>
      <c r="GA175" s="187"/>
      <c r="GB175" s="187"/>
      <c r="GC175" s="187"/>
      <c r="GD175" s="187"/>
      <c r="GE175" s="187"/>
      <c r="GF175" s="187"/>
      <c r="GG175" s="363"/>
      <c r="GH175" s="357"/>
      <c r="GI175" s="357"/>
      <c r="GJ175" s="357"/>
    </row>
    <row r="176" spans="2:192" s="188" customFormat="1" x14ac:dyDescent="0.25">
      <c r="B176" s="43"/>
      <c r="C176" s="187"/>
      <c r="D176" s="187"/>
      <c r="E176" s="187"/>
      <c r="F176" s="187"/>
      <c r="G176" s="187"/>
      <c r="H176" s="187"/>
      <c r="I176" s="187"/>
      <c r="J176" s="187"/>
      <c r="K176" s="187"/>
      <c r="L176" s="187"/>
      <c r="M176" s="187"/>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7"/>
      <c r="AK176" s="187"/>
      <c r="AL176" s="187"/>
      <c r="AM176" s="187"/>
      <c r="AN176" s="187"/>
      <c r="AO176" s="187"/>
      <c r="AP176" s="187"/>
      <c r="AQ176" s="187"/>
      <c r="AR176" s="187"/>
      <c r="AS176" s="187"/>
      <c r="AT176" s="187"/>
      <c r="AU176" s="187"/>
      <c r="AV176" s="187"/>
      <c r="AW176" s="187"/>
      <c r="AX176" s="187"/>
      <c r="AY176" s="187"/>
      <c r="AZ176" s="187"/>
      <c r="BA176" s="187"/>
      <c r="BB176" s="187"/>
      <c r="BC176" s="187"/>
      <c r="BD176" s="187"/>
      <c r="BE176" s="187"/>
      <c r="BF176" s="187"/>
      <c r="BG176" s="187"/>
      <c r="BH176" s="187"/>
      <c r="BI176" s="187"/>
      <c r="BJ176" s="187"/>
      <c r="BK176" s="187"/>
      <c r="BL176" s="187"/>
      <c r="BM176" s="187"/>
      <c r="BN176" s="187"/>
      <c r="BO176" s="187"/>
      <c r="BP176" s="187"/>
      <c r="BQ176" s="187"/>
      <c r="BR176" s="187"/>
      <c r="BS176" s="187"/>
      <c r="BT176" s="187"/>
      <c r="BU176" s="187"/>
      <c r="BV176" s="187"/>
      <c r="BW176" s="187"/>
      <c r="BX176" s="187"/>
      <c r="BY176" s="187"/>
      <c r="BZ176" s="187"/>
      <c r="CA176" s="187"/>
      <c r="CB176" s="187"/>
      <c r="CC176" s="187"/>
      <c r="CD176" s="187"/>
      <c r="CE176" s="187"/>
      <c r="CF176" s="187"/>
      <c r="CG176" s="187"/>
      <c r="CH176" s="187"/>
      <c r="CI176" s="187"/>
      <c r="CJ176" s="187"/>
      <c r="CK176" s="187"/>
      <c r="CL176" s="187"/>
      <c r="CM176" s="187"/>
      <c r="CN176" s="187"/>
      <c r="CO176" s="187"/>
      <c r="CP176" s="187"/>
      <c r="CQ176" s="187"/>
      <c r="CR176" s="187"/>
      <c r="CS176" s="187"/>
      <c r="CT176" s="187"/>
      <c r="CU176" s="187"/>
      <c r="CV176" s="187"/>
      <c r="CW176" s="187"/>
      <c r="CX176" s="187"/>
      <c r="CY176" s="187"/>
      <c r="CZ176" s="187"/>
      <c r="DA176" s="187"/>
      <c r="DB176" s="187"/>
      <c r="DC176" s="187"/>
      <c r="DD176" s="187"/>
      <c r="DE176" s="187"/>
      <c r="DF176" s="187"/>
      <c r="DG176" s="187"/>
      <c r="DH176" s="187"/>
      <c r="DI176" s="187"/>
      <c r="DJ176" s="187"/>
      <c r="DK176" s="187"/>
      <c r="DL176" s="187"/>
      <c r="DM176" s="187"/>
      <c r="DN176" s="187"/>
      <c r="DO176" s="187"/>
      <c r="DP176" s="187"/>
      <c r="DQ176" s="187"/>
      <c r="DR176" s="187"/>
      <c r="DS176" s="187"/>
      <c r="DT176" s="187"/>
      <c r="DU176" s="187"/>
      <c r="DV176" s="187"/>
      <c r="DW176" s="187"/>
      <c r="DX176" s="187"/>
      <c r="DY176" s="187"/>
      <c r="DZ176" s="187"/>
      <c r="EA176" s="187"/>
      <c r="EB176" s="187"/>
      <c r="EC176" s="187"/>
      <c r="ED176" s="187"/>
      <c r="EE176" s="187"/>
      <c r="EF176" s="187"/>
      <c r="EG176" s="187"/>
      <c r="EH176" s="187"/>
      <c r="EI176" s="187"/>
      <c r="EJ176" s="187"/>
      <c r="EK176" s="187"/>
      <c r="EL176" s="187"/>
      <c r="EM176" s="187"/>
      <c r="EN176" s="187"/>
      <c r="EO176" s="187"/>
      <c r="EP176" s="187"/>
      <c r="EQ176" s="187"/>
      <c r="ER176" s="187"/>
      <c r="ES176" s="187"/>
      <c r="ET176" s="187"/>
      <c r="EU176" s="187"/>
      <c r="EV176" s="187"/>
      <c r="EW176" s="187"/>
      <c r="EX176" s="187"/>
      <c r="EY176" s="187"/>
      <c r="EZ176" s="187"/>
      <c r="FA176" s="187"/>
      <c r="FB176" s="187"/>
      <c r="FC176" s="187"/>
      <c r="FD176" s="187"/>
      <c r="FE176" s="187"/>
      <c r="FF176" s="187"/>
      <c r="FG176" s="187"/>
      <c r="FH176" s="187"/>
      <c r="FI176" s="187"/>
      <c r="FJ176" s="187"/>
      <c r="FK176" s="187"/>
      <c r="FL176" s="187"/>
      <c r="FM176" s="187"/>
      <c r="FN176" s="187"/>
      <c r="FO176" s="187"/>
      <c r="FP176" s="187"/>
      <c r="FQ176" s="187"/>
      <c r="FR176" s="187"/>
      <c r="FS176" s="187"/>
      <c r="FT176" s="187"/>
      <c r="FU176" s="187"/>
      <c r="FV176" s="187"/>
      <c r="FW176" s="187"/>
      <c r="FX176" s="187"/>
      <c r="FY176" s="187"/>
      <c r="FZ176" s="187"/>
      <c r="GA176" s="187"/>
      <c r="GB176" s="187"/>
      <c r="GC176" s="187"/>
      <c r="GD176" s="187"/>
      <c r="GE176" s="187"/>
      <c r="GF176" s="187"/>
      <c r="GG176" s="363"/>
      <c r="GH176" s="357"/>
      <c r="GI176" s="357"/>
      <c r="GJ176" s="357"/>
    </row>
    <row r="177" spans="2:192" s="188" customFormat="1" x14ac:dyDescent="0.25">
      <c r="B177" s="43"/>
      <c r="C177" s="187"/>
      <c r="D177" s="187"/>
      <c r="E177" s="187"/>
      <c r="F177" s="187"/>
      <c r="G177" s="187"/>
      <c r="H177" s="187"/>
      <c r="I177" s="187"/>
      <c r="J177" s="187"/>
      <c r="K177" s="187"/>
      <c r="L177" s="187"/>
      <c r="M177" s="187"/>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7"/>
      <c r="AK177" s="187"/>
      <c r="AL177" s="187"/>
      <c r="AM177" s="187"/>
      <c r="AN177" s="187"/>
      <c r="AO177" s="187"/>
      <c r="AP177" s="187"/>
      <c r="AQ177" s="187"/>
      <c r="AR177" s="187"/>
      <c r="AS177" s="187"/>
      <c r="AT177" s="187"/>
      <c r="AU177" s="187"/>
      <c r="AV177" s="187"/>
      <c r="AW177" s="187"/>
      <c r="AX177" s="187"/>
      <c r="AY177" s="187"/>
      <c r="AZ177" s="187"/>
      <c r="BA177" s="187"/>
      <c r="BB177" s="187"/>
      <c r="BC177" s="187"/>
      <c r="BD177" s="187"/>
      <c r="BE177" s="187"/>
      <c r="BF177" s="187"/>
      <c r="BG177" s="187"/>
      <c r="BH177" s="187"/>
      <c r="BI177" s="187"/>
      <c r="BJ177" s="187"/>
      <c r="BK177" s="187"/>
      <c r="BL177" s="187"/>
      <c r="BM177" s="187"/>
      <c r="BN177" s="187"/>
      <c r="BO177" s="187"/>
      <c r="BP177" s="187"/>
      <c r="BQ177" s="187"/>
      <c r="BR177" s="187"/>
      <c r="BS177" s="187"/>
      <c r="BT177" s="187"/>
      <c r="BU177" s="187"/>
      <c r="BV177" s="187"/>
      <c r="BW177" s="187"/>
      <c r="BX177" s="187"/>
      <c r="BY177" s="187"/>
      <c r="BZ177" s="187"/>
      <c r="CA177" s="187"/>
      <c r="CB177" s="187"/>
      <c r="CC177" s="187"/>
      <c r="CD177" s="187"/>
      <c r="CE177" s="187"/>
      <c r="CF177" s="187"/>
      <c r="CG177" s="187"/>
      <c r="CH177" s="187"/>
      <c r="CI177" s="187"/>
      <c r="CJ177" s="187"/>
      <c r="CK177" s="187"/>
      <c r="CL177" s="187"/>
      <c r="CM177" s="187"/>
      <c r="CN177" s="187"/>
      <c r="CO177" s="187"/>
      <c r="CP177" s="187"/>
      <c r="CQ177" s="187"/>
      <c r="CR177" s="187"/>
      <c r="CS177" s="187"/>
      <c r="CT177" s="187"/>
      <c r="CU177" s="187"/>
      <c r="CV177" s="187"/>
      <c r="CW177" s="187"/>
      <c r="CX177" s="187"/>
      <c r="CY177" s="187"/>
      <c r="CZ177" s="187"/>
      <c r="DA177" s="187"/>
      <c r="DB177" s="187"/>
      <c r="DC177" s="187"/>
      <c r="DD177" s="187"/>
      <c r="DE177" s="187"/>
      <c r="DF177" s="187"/>
      <c r="DG177" s="187"/>
      <c r="DH177" s="187"/>
      <c r="DI177" s="187"/>
      <c r="DJ177" s="187"/>
      <c r="DK177" s="187"/>
      <c r="DL177" s="187"/>
      <c r="DM177" s="187"/>
      <c r="DN177" s="187"/>
      <c r="DO177" s="187"/>
      <c r="DP177" s="187"/>
      <c r="DQ177" s="187"/>
      <c r="DR177" s="187"/>
      <c r="DS177" s="187"/>
      <c r="DT177" s="187"/>
      <c r="DU177" s="187"/>
      <c r="DV177" s="187"/>
      <c r="DW177" s="187"/>
      <c r="DX177" s="187"/>
      <c r="DY177" s="187"/>
      <c r="DZ177" s="187"/>
      <c r="EA177" s="187"/>
      <c r="EB177" s="187"/>
      <c r="EC177" s="187"/>
      <c r="ED177" s="187"/>
      <c r="EE177" s="187"/>
      <c r="EF177" s="187"/>
      <c r="EG177" s="187"/>
      <c r="EH177" s="187"/>
      <c r="EI177" s="187"/>
      <c r="EJ177" s="187"/>
      <c r="EK177" s="187"/>
      <c r="EL177" s="187"/>
      <c r="EM177" s="187"/>
      <c r="EN177" s="187"/>
      <c r="EO177" s="187"/>
      <c r="EP177" s="187"/>
      <c r="EQ177" s="187"/>
      <c r="ER177" s="187"/>
      <c r="ES177" s="187"/>
      <c r="ET177" s="187"/>
      <c r="EU177" s="187"/>
      <c r="EV177" s="187"/>
      <c r="EW177" s="187"/>
      <c r="EX177" s="187"/>
      <c r="EY177" s="187"/>
      <c r="EZ177" s="187"/>
      <c r="FA177" s="187"/>
      <c r="FB177" s="187"/>
      <c r="FC177" s="187"/>
      <c r="FD177" s="187"/>
      <c r="FE177" s="187"/>
      <c r="FF177" s="187"/>
      <c r="FG177" s="187"/>
      <c r="FH177" s="187"/>
      <c r="FI177" s="187"/>
      <c r="FJ177" s="187"/>
      <c r="FK177" s="187"/>
      <c r="FL177" s="187"/>
      <c r="FM177" s="187"/>
      <c r="FN177" s="187"/>
      <c r="FO177" s="187"/>
      <c r="FP177" s="187"/>
      <c r="FQ177" s="187"/>
      <c r="FR177" s="187"/>
      <c r="FS177" s="187"/>
      <c r="FT177" s="187"/>
      <c r="FU177" s="187"/>
      <c r="FV177" s="187"/>
      <c r="FW177" s="187"/>
      <c r="FX177" s="187"/>
      <c r="FY177" s="187"/>
      <c r="FZ177" s="187"/>
      <c r="GA177" s="187"/>
      <c r="GB177" s="187"/>
      <c r="GC177" s="187"/>
      <c r="GD177" s="187"/>
      <c r="GE177" s="187"/>
      <c r="GF177" s="187"/>
      <c r="GG177" s="363"/>
      <c r="GH177" s="357"/>
      <c r="GI177" s="357"/>
      <c r="GJ177" s="357"/>
    </row>
    <row r="178" spans="2:192" s="188" customFormat="1" x14ac:dyDescent="0.25">
      <c r="B178" s="43"/>
      <c r="C178" s="187"/>
      <c r="D178" s="187"/>
      <c r="E178" s="187"/>
      <c r="F178" s="187"/>
      <c r="G178" s="187"/>
      <c r="H178" s="187"/>
      <c r="I178" s="187"/>
      <c r="J178" s="187"/>
      <c r="K178" s="187"/>
      <c r="L178" s="187"/>
      <c r="M178" s="187"/>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7"/>
      <c r="AK178" s="187"/>
      <c r="AL178" s="187"/>
      <c r="AM178" s="187"/>
      <c r="AN178" s="187"/>
      <c r="AO178" s="187"/>
      <c r="AP178" s="187"/>
      <c r="AQ178" s="187"/>
      <c r="AR178" s="187"/>
      <c r="AS178" s="187"/>
      <c r="AT178" s="187"/>
      <c r="AU178" s="187"/>
      <c r="AV178" s="187"/>
      <c r="AW178" s="187"/>
      <c r="AX178" s="187"/>
      <c r="AY178" s="187"/>
      <c r="AZ178" s="187"/>
      <c r="BA178" s="187"/>
      <c r="BB178" s="187"/>
      <c r="BC178" s="187"/>
      <c r="BD178" s="187"/>
      <c r="BE178" s="187"/>
      <c r="BF178" s="187"/>
      <c r="BG178" s="187"/>
      <c r="BH178" s="187"/>
      <c r="BI178" s="187"/>
      <c r="BJ178" s="187"/>
      <c r="BK178" s="187"/>
      <c r="BL178" s="187"/>
      <c r="BM178" s="187"/>
      <c r="BN178" s="187"/>
      <c r="BO178" s="187"/>
      <c r="BP178" s="187"/>
      <c r="BQ178" s="187"/>
      <c r="BR178" s="187"/>
      <c r="BS178" s="187"/>
      <c r="BT178" s="187"/>
      <c r="BU178" s="187"/>
      <c r="BV178" s="187"/>
      <c r="BW178" s="187"/>
      <c r="BX178" s="187"/>
      <c r="BY178" s="187"/>
      <c r="BZ178" s="187"/>
      <c r="CA178" s="187"/>
      <c r="CB178" s="187"/>
      <c r="CC178" s="187"/>
      <c r="CD178" s="187"/>
      <c r="CE178" s="187"/>
      <c r="CF178" s="187"/>
      <c r="CG178" s="187"/>
      <c r="CH178" s="187"/>
      <c r="CI178" s="187"/>
      <c r="CJ178" s="187"/>
      <c r="CK178" s="187"/>
      <c r="CL178" s="187"/>
      <c r="CM178" s="187"/>
      <c r="CN178" s="187"/>
      <c r="CO178" s="187"/>
      <c r="CP178" s="187"/>
      <c r="CQ178" s="187"/>
      <c r="CR178" s="187"/>
      <c r="CS178" s="187"/>
      <c r="CT178" s="187"/>
      <c r="CU178" s="187"/>
      <c r="CV178" s="187"/>
      <c r="CW178" s="187"/>
      <c r="CX178" s="187"/>
      <c r="CY178" s="187"/>
      <c r="CZ178" s="187"/>
      <c r="DA178" s="187"/>
      <c r="DB178" s="187"/>
      <c r="DC178" s="187"/>
      <c r="DD178" s="187"/>
      <c r="DE178" s="187"/>
      <c r="DF178" s="187"/>
      <c r="DG178" s="187"/>
      <c r="DH178" s="187"/>
      <c r="DI178" s="187"/>
      <c r="DJ178" s="187"/>
      <c r="DK178" s="187"/>
      <c r="DL178" s="187"/>
      <c r="DM178" s="187"/>
      <c r="DN178" s="187"/>
      <c r="DO178" s="187"/>
      <c r="DP178" s="187"/>
      <c r="DQ178" s="187"/>
      <c r="DR178" s="187"/>
      <c r="DS178" s="187"/>
      <c r="DT178" s="187"/>
      <c r="DU178" s="187"/>
      <c r="DV178" s="187"/>
      <c r="DW178" s="187"/>
      <c r="DX178" s="187"/>
      <c r="DY178" s="187"/>
      <c r="DZ178" s="187"/>
      <c r="EA178" s="187"/>
      <c r="EB178" s="187"/>
      <c r="EC178" s="187"/>
      <c r="ED178" s="187"/>
      <c r="EE178" s="187"/>
      <c r="EF178" s="187"/>
      <c r="EG178" s="187"/>
      <c r="EH178" s="187"/>
      <c r="EI178" s="187"/>
      <c r="EJ178" s="187"/>
      <c r="EK178" s="187"/>
      <c r="EL178" s="187"/>
      <c r="EM178" s="187"/>
      <c r="EN178" s="187"/>
      <c r="EO178" s="187"/>
      <c r="EP178" s="187"/>
      <c r="EQ178" s="187"/>
      <c r="ER178" s="187"/>
      <c r="ES178" s="187"/>
      <c r="ET178" s="187"/>
      <c r="EU178" s="187"/>
      <c r="EV178" s="187"/>
      <c r="EW178" s="187"/>
      <c r="EX178" s="187"/>
      <c r="EY178" s="187"/>
      <c r="EZ178" s="187"/>
      <c r="FA178" s="187"/>
      <c r="FB178" s="187"/>
      <c r="FC178" s="187"/>
      <c r="FD178" s="187"/>
      <c r="FE178" s="187"/>
      <c r="FF178" s="187"/>
      <c r="FG178" s="187"/>
      <c r="FH178" s="187"/>
      <c r="FI178" s="187"/>
      <c r="FJ178" s="187"/>
      <c r="FK178" s="187"/>
      <c r="FL178" s="187"/>
      <c r="FM178" s="187"/>
      <c r="FN178" s="187"/>
      <c r="FO178" s="187"/>
      <c r="FP178" s="187"/>
      <c r="FQ178" s="187"/>
      <c r="FR178" s="187"/>
      <c r="FS178" s="187"/>
      <c r="FT178" s="187"/>
      <c r="FU178" s="187"/>
      <c r="FV178" s="187"/>
      <c r="FW178" s="187"/>
      <c r="FX178" s="187"/>
      <c r="FY178" s="187"/>
      <c r="FZ178" s="187"/>
      <c r="GA178" s="187"/>
      <c r="GB178" s="187"/>
      <c r="GC178" s="187"/>
      <c r="GD178" s="187"/>
      <c r="GE178" s="187"/>
      <c r="GF178" s="187"/>
      <c r="GG178" s="363"/>
      <c r="GH178" s="357"/>
      <c r="GI178" s="357"/>
      <c r="GJ178" s="357"/>
    </row>
    <row r="179" spans="2:192" s="188" customFormat="1" x14ac:dyDescent="0.25">
      <c r="B179" s="43"/>
      <c r="C179" s="187"/>
      <c r="D179" s="187"/>
      <c r="E179" s="187"/>
      <c r="F179" s="187"/>
      <c r="G179" s="187"/>
      <c r="H179" s="187"/>
      <c r="I179" s="187"/>
      <c r="J179" s="187"/>
      <c r="K179" s="187"/>
      <c r="L179" s="187"/>
      <c r="M179" s="187"/>
      <c r="N179" s="187"/>
      <c r="O179" s="187"/>
      <c r="P179" s="187"/>
      <c r="Q179" s="187"/>
      <c r="R179" s="187"/>
      <c r="S179" s="187"/>
      <c r="T179" s="187"/>
      <c r="U179" s="187"/>
      <c r="V179" s="187"/>
      <c r="W179" s="187"/>
      <c r="X179" s="187"/>
      <c r="Y179" s="187"/>
      <c r="Z179" s="187"/>
      <c r="AA179" s="187"/>
      <c r="AB179" s="187"/>
      <c r="AC179" s="187"/>
      <c r="AD179" s="187"/>
      <c r="AE179" s="187"/>
      <c r="AF179" s="187"/>
      <c r="AG179" s="187"/>
      <c r="AH179" s="187"/>
      <c r="AI179" s="187"/>
      <c r="AJ179" s="187"/>
      <c r="AK179" s="187"/>
      <c r="AL179" s="187"/>
      <c r="AM179" s="187"/>
      <c r="AN179" s="187"/>
      <c r="AO179" s="187"/>
      <c r="AP179" s="187"/>
      <c r="AQ179" s="187"/>
      <c r="AR179" s="187"/>
      <c r="AS179" s="187"/>
      <c r="AT179" s="187"/>
      <c r="AU179" s="187"/>
      <c r="AV179" s="187"/>
      <c r="AW179" s="187"/>
      <c r="AX179" s="187"/>
      <c r="AY179" s="187"/>
      <c r="AZ179" s="187"/>
      <c r="BA179" s="187"/>
      <c r="BB179" s="187"/>
      <c r="BC179" s="187"/>
      <c r="BD179" s="187"/>
      <c r="BE179" s="187"/>
      <c r="BF179" s="187"/>
      <c r="BG179" s="187"/>
      <c r="BH179" s="187"/>
      <c r="BI179" s="187"/>
      <c r="BJ179" s="187"/>
      <c r="BK179" s="187"/>
      <c r="BL179" s="187"/>
      <c r="BM179" s="187"/>
      <c r="BN179" s="187"/>
      <c r="BO179" s="187"/>
      <c r="BP179" s="187"/>
      <c r="BQ179" s="187"/>
      <c r="BR179" s="187"/>
      <c r="BS179" s="187"/>
      <c r="BT179" s="187"/>
      <c r="BU179" s="187"/>
      <c r="BV179" s="187"/>
      <c r="BW179" s="187"/>
      <c r="BX179" s="187"/>
      <c r="BY179" s="187"/>
      <c r="BZ179" s="187"/>
      <c r="CA179" s="187"/>
      <c r="CB179" s="187"/>
      <c r="CC179" s="187"/>
      <c r="CD179" s="187"/>
      <c r="CE179" s="187"/>
      <c r="CF179" s="187"/>
      <c r="CG179" s="187"/>
      <c r="CH179" s="187"/>
      <c r="CI179" s="187"/>
      <c r="CJ179" s="187"/>
      <c r="CK179" s="187"/>
      <c r="CL179" s="187"/>
      <c r="CM179" s="187"/>
      <c r="CN179" s="187"/>
      <c r="CO179" s="187"/>
      <c r="CP179" s="187"/>
      <c r="CQ179" s="187"/>
      <c r="CR179" s="187"/>
      <c r="CS179" s="187"/>
      <c r="CT179" s="187"/>
      <c r="CU179" s="187"/>
      <c r="CV179" s="187"/>
      <c r="CW179" s="187"/>
      <c r="CX179" s="187"/>
      <c r="CY179" s="187"/>
      <c r="CZ179" s="187"/>
      <c r="DA179" s="187"/>
      <c r="DB179" s="187"/>
      <c r="DC179" s="187"/>
      <c r="DD179" s="187"/>
      <c r="DE179" s="187"/>
      <c r="DF179" s="187"/>
      <c r="DG179" s="187"/>
      <c r="DH179" s="187"/>
      <c r="DI179" s="187"/>
      <c r="DJ179" s="187"/>
      <c r="DK179" s="187"/>
      <c r="DL179" s="187"/>
      <c r="DM179" s="187"/>
      <c r="DN179" s="187"/>
      <c r="DO179" s="187"/>
      <c r="DP179" s="187"/>
      <c r="DQ179" s="187"/>
      <c r="DR179" s="187"/>
      <c r="DS179" s="187"/>
      <c r="DT179" s="187"/>
      <c r="DU179" s="187"/>
      <c r="DV179" s="187"/>
      <c r="DW179" s="187"/>
      <c r="DX179" s="187"/>
      <c r="DY179" s="187"/>
      <c r="DZ179" s="187"/>
      <c r="EA179" s="187"/>
      <c r="EB179" s="187"/>
      <c r="EC179" s="187"/>
      <c r="ED179" s="187"/>
      <c r="EE179" s="187"/>
      <c r="EF179" s="187"/>
      <c r="EG179" s="187"/>
      <c r="EH179" s="187"/>
      <c r="EI179" s="187"/>
      <c r="EJ179" s="187"/>
      <c r="EK179" s="187"/>
      <c r="EL179" s="187"/>
      <c r="EM179" s="187"/>
      <c r="EN179" s="187"/>
      <c r="EO179" s="187"/>
      <c r="EP179" s="187"/>
      <c r="EQ179" s="187"/>
      <c r="ER179" s="187"/>
      <c r="ES179" s="187"/>
      <c r="ET179" s="187"/>
      <c r="EU179" s="187"/>
      <c r="EV179" s="187"/>
      <c r="EW179" s="187"/>
      <c r="EX179" s="187"/>
      <c r="EY179" s="187"/>
      <c r="EZ179" s="187"/>
      <c r="FA179" s="187"/>
      <c r="FB179" s="187"/>
      <c r="FC179" s="187"/>
      <c r="FD179" s="187"/>
      <c r="FE179" s="187"/>
      <c r="FF179" s="187"/>
      <c r="FG179" s="187"/>
      <c r="FH179" s="187"/>
      <c r="FI179" s="187"/>
      <c r="FJ179" s="187"/>
      <c r="FK179" s="187"/>
      <c r="FL179" s="187"/>
      <c r="FM179" s="187"/>
      <c r="FN179" s="187"/>
      <c r="FO179" s="187"/>
      <c r="FP179" s="187"/>
      <c r="FQ179" s="187"/>
      <c r="FR179" s="187"/>
      <c r="FS179" s="187"/>
      <c r="FT179" s="187"/>
      <c r="FU179" s="187"/>
      <c r="FV179" s="187"/>
      <c r="FW179" s="187"/>
      <c r="FX179" s="187"/>
      <c r="FY179" s="187"/>
      <c r="FZ179" s="187"/>
      <c r="GA179" s="187"/>
      <c r="GB179" s="187"/>
      <c r="GC179" s="187"/>
      <c r="GD179" s="187"/>
      <c r="GE179" s="187"/>
      <c r="GF179" s="187"/>
      <c r="GG179" s="363"/>
      <c r="GH179" s="357"/>
      <c r="GI179" s="357"/>
      <c r="GJ179" s="357"/>
    </row>
    <row r="180" spans="2:192" s="188" customFormat="1" x14ac:dyDescent="0.25">
      <c r="B180" s="43"/>
      <c r="C180" s="187"/>
      <c r="D180" s="187"/>
      <c r="E180" s="187"/>
      <c r="F180" s="187"/>
      <c r="G180" s="187"/>
      <c r="H180" s="187"/>
      <c r="I180" s="187"/>
      <c r="J180" s="187"/>
      <c r="K180" s="187"/>
      <c r="L180" s="187"/>
      <c r="M180" s="187"/>
      <c r="N180" s="187"/>
      <c r="O180" s="187"/>
      <c r="P180" s="187"/>
      <c r="Q180" s="187"/>
      <c r="R180" s="187"/>
      <c r="S180" s="187"/>
      <c r="T180" s="187"/>
      <c r="U180" s="187"/>
      <c r="V180" s="187"/>
      <c r="W180" s="187"/>
      <c r="X180" s="187"/>
      <c r="Y180" s="187"/>
      <c r="Z180" s="187"/>
      <c r="AA180" s="187"/>
      <c r="AB180" s="187"/>
      <c r="AC180" s="187"/>
      <c r="AD180" s="187"/>
      <c r="AE180" s="187"/>
      <c r="AF180" s="187"/>
      <c r="AG180" s="187"/>
      <c r="AH180" s="187"/>
      <c r="AI180" s="187"/>
      <c r="AJ180" s="187"/>
      <c r="AK180" s="187"/>
      <c r="AL180" s="187"/>
      <c r="AM180" s="187"/>
      <c r="AN180" s="187"/>
      <c r="AO180" s="187"/>
      <c r="AP180" s="187"/>
      <c r="AQ180" s="187"/>
      <c r="AR180" s="187"/>
      <c r="AS180" s="187"/>
      <c r="AT180" s="187"/>
      <c r="AU180" s="187"/>
      <c r="AV180" s="187"/>
      <c r="AW180" s="187"/>
      <c r="AX180" s="187"/>
      <c r="AY180" s="187"/>
      <c r="AZ180" s="187"/>
      <c r="BA180" s="187"/>
      <c r="BB180" s="187"/>
      <c r="BC180" s="187"/>
      <c r="BD180" s="187"/>
      <c r="BE180" s="187"/>
      <c r="BF180" s="187"/>
      <c r="BG180" s="187"/>
      <c r="BH180" s="187"/>
      <c r="BI180" s="187"/>
      <c r="BJ180" s="187"/>
      <c r="BK180" s="187"/>
      <c r="BL180" s="187"/>
      <c r="BM180" s="187"/>
      <c r="BN180" s="187"/>
      <c r="BO180" s="187"/>
      <c r="BP180" s="187"/>
      <c r="BQ180" s="187"/>
      <c r="BR180" s="187"/>
      <c r="BS180" s="187"/>
      <c r="BT180" s="187"/>
      <c r="BU180" s="187"/>
      <c r="BV180" s="187"/>
      <c r="BW180" s="187"/>
      <c r="BX180" s="187"/>
      <c r="BY180" s="187"/>
      <c r="BZ180" s="187"/>
      <c r="CA180" s="187"/>
      <c r="CB180" s="187"/>
      <c r="CC180" s="187"/>
      <c r="CD180" s="187"/>
      <c r="CE180" s="187"/>
      <c r="CF180" s="187"/>
      <c r="CG180" s="187"/>
      <c r="CH180" s="187"/>
      <c r="CI180" s="187"/>
      <c r="CJ180" s="187"/>
      <c r="CK180" s="187"/>
      <c r="CL180" s="187"/>
      <c r="CM180" s="187"/>
      <c r="CN180" s="187"/>
      <c r="CO180" s="187"/>
      <c r="CP180" s="187"/>
      <c r="CQ180" s="187"/>
      <c r="CR180" s="187"/>
      <c r="CS180" s="187"/>
      <c r="CT180" s="187"/>
      <c r="CU180" s="187"/>
      <c r="CV180" s="187"/>
      <c r="CW180" s="187"/>
      <c r="CX180" s="187"/>
      <c r="CY180" s="187"/>
      <c r="CZ180" s="187"/>
      <c r="DA180" s="187"/>
      <c r="DB180" s="187"/>
      <c r="DC180" s="187"/>
      <c r="DD180" s="187"/>
      <c r="DE180" s="187"/>
      <c r="DF180" s="187"/>
      <c r="DG180" s="187"/>
      <c r="DH180" s="187"/>
      <c r="DI180" s="187"/>
      <c r="DJ180" s="187"/>
      <c r="DK180" s="187"/>
      <c r="DL180" s="187"/>
      <c r="DM180" s="187"/>
      <c r="DN180" s="187"/>
      <c r="DO180" s="187"/>
      <c r="DP180" s="187"/>
      <c r="DQ180" s="187"/>
      <c r="DR180" s="187"/>
      <c r="DS180" s="187"/>
      <c r="DT180" s="187"/>
      <c r="DU180" s="187"/>
      <c r="DV180" s="187"/>
      <c r="DW180" s="187"/>
      <c r="DX180" s="187"/>
      <c r="DY180" s="187"/>
      <c r="DZ180" s="187"/>
      <c r="EA180" s="187"/>
      <c r="EB180" s="187"/>
      <c r="EC180" s="187"/>
      <c r="ED180" s="187"/>
      <c r="EE180" s="187"/>
      <c r="EF180" s="187"/>
      <c r="EG180" s="187"/>
      <c r="EH180" s="187"/>
      <c r="EI180" s="187"/>
      <c r="EJ180" s="187"/>
      <c r="EK180" s="187"/>
      <c r="EL180" s="187"/>
      <c r="EM180" s="187"/>
      <c r="EN180" s="187"/>
      <c r="EO180" s="187"/>
      <c r="EP180" s="187"/>
      <c r="EQ180" s="187"/>
      <c r="ER180" s="187"/>
      <c r="ES180" s="187"/>
      <c r="ET180" s="187"/>
      <c r="EU180" s="187"/>
      <c r="EV180" s="187"/>
      <c r="EW180" s="187"/>
      <c r="EX180" s="187"/>
      <c r="EY180" s="187"/>
      <c r="EZ180" s="187"/>
      <c r="FA180" s="187"/>
      <c r="FB180" s="187"/>
      <c r="FC180" s="187"/>
      <c r="FD180" s="187"/>
      <c r="FE180" s="187"/>
      <c r="FF180" s="187"/>
      <c r="FG180" s="187"/>
      <c r="FH180" s="187"/>
      <c r="FI180" s="187"/>
      <c r="FJ180" s="187"/>
      <c r="FK180" s="187"/>
      <c r="FL180" s="187"/>
      <c r="FM180" s="187"/>
      <c r="FN180" s="187"/>
      <c r="FO180" s="187"/>
      <c r="FP180" s="187"/>
      <c r="FQ180" s="187"/>
      <c r="FR180" s="187"/>
      <c r="FS180" s="187"/>
      <c r="FT180" s="187"/>
      <c r="FU180" s="187"/>
      <c r="FV180" s="187"/>
      <c r="FW180" s="187"/>
      <c r="FX180" s="187"/>
      <c r="FY180" s="187"/>
      <c r="FZ180" s="187"/>
      <c r="GA180" s="187"/>
      <c r="GB180" s="187"/>
      <c r="GC180" s="187"/>
      <c r="GD180" s="187"/>
      <c r="GE180" s="187"/>
      <c r="GF180" s="187"/>
      <c r="GG180" s="363"/>
      <c r="GH180" s="357"/>
      <c r="GI180" s="357"/>
      <c r="GJ180" s="357"/>
    </row>
    <row r="181" spans="2:192" s="188" customFormat="1" x14ac:dyDescent="0.25">
      <c r="B181" s="43"/>
      <c r="C181" s="187"/>
      <c r="D181" s="187"/>
      <c r="E181" s="187"/>
      <c r="F181" s="187"/>
      <c r="G181" s="187"/>
      <c r="H181" s="187"/>
      <c r="I181" s="187"/>
      <c r="J181" s="187"/>
      <c r="K181" s="187"/>
      <c r="L181" s="187"/>
      <c r="M181" s="187"/>
      <c r="N181" s="187"/>
      <c r="O181" s="187"/>
      <c r="P181" s="187"/>
      <c r="Q181" s="187"/>
      <c r="R181" s="187"/>
      <c r="S181" s="187"/>
      <c r="T181" s="187"/>
      <c r="U181" s="187"/>
      <c r="V181" s="187"/>
      <c r="W181" s="187"/>
      <c r="X181" s="187"/>
      <c r="Y181" s="187"/>
      <c r="Z181" s="187"/>
      <c r="AA181" s="187"/>
      <c r="AB181" s="187"/>
      <c r="AC181" s="187"/>
      <c r="AD181" s="187"/>
      <c r="AE181" s="187"/>
      <c r="AF181" s="187"/>
      <c r="AG181" s="187"/>
      <c r="AH181" s="187"/>
      <c r="AI181" s="187"/>
      <c r="AJ181" s="187"/>
      <c r="AK181" s="187"/>
      <c r="AL181" s="187"/>
      <c r="AM181" s="187"/>
      <c r="AN181" s="187"/>
      <c r="AO181" s="187"/>
      <c r="AP181" s="187"/>
      <c r="AQ181" s="187"/>
      <c r="AR181" s="187"/>
      <c r="AS181" s="187"/>
      <c r="AT181" s="187"/>
      <c r="AU181" s="187"/>
      <c r="AV181" s="187"/>
      <c r="AW181" s="187"/>
      <c r="AX181" s="187"/>
      <c r="AY181" s="187"/>
      <c r="AZ181" s="187"/>
      <c r="BA181" s="187"/>
      <c r="BB181" s="187"/>
      <c r="BC181" s="187"/>
      <c r="BD181" s="187"/>
      <c r="BE181" s="187"/>
      <c r="BF181" s="187"/>
      <c r="BG181" s="187"/>
      <c r="BH181" s="187"/>
      <c r="BI181" s="187"/>
      <c r="BJ181" s="187"/>
      <c r="BK181" s="187"/>
      <c r="BL181" s="187"/>
      <c r="BM181" s="187"/>
      <c r="BN181" s="187"/>
      <c r="BO181" s="187"/>
      <c r="BP181" s="187"/>
      <c r="BQ181" s="187"/>
      <c r="BR181" s="187"/>
      <c r="BS181" s="187"/>
      <c r="BT181" s="187"/>
      <c r="BU181" s="187"/>
      <c r="BV181" s="187"/>
      <c r="BW181" s="187"/>
      <c r="BX181" s="187"/>
      <c r="BY181" s="187"/>
      <c r="BZ181" s="187"/>
      <c r="CA181" s="187"/>
      <c r="CB181" s="187"/>
      <c r="CC181" s="187"/>
      <c r="CD181" s="187"/>
      <c r="CE181" s="187"/>
      <c r="CF181" s="187"/>
      <c r="CG181" s="187"/>
      <c r="CH181" s="187"/>
      <c r="CI181" s="187"/>
      <c r="CJ181" s="187"/>
      <c r="CK181" s="187"/>
      <c r="CL181" s="187"/>
      <c r="CM181" s="187"/>
      <c r="CN181" s="187"/>
      <c r="CO181" s="187"/>
      <c r="CP181" s="187"/>
      <c r="CQ181" s="187"/>
      <c r="CR181" s="187"/>
      <c r="CS181" s="187"/>
      <c r="CT181" s="187"/>
      <c r="CU181" s="187"/>
      <c r="CV181" s="187"/>
      <c r="CW181" s="187"/>
      <c r="CX181" s="187"/>
      <c r="CY181" s="187"/>
      <c r="CZ181" s="187"/>
      <c r="DA181" s="187"/>
      <c r="DB181" s="187"/>
      <c r="DC181" s="187"/>
      <c r="DD181" s="187"/>
      <c r="DE181" s="187"/>
      <c r="DF181" s="187"/>
      <c r="DG181" s="187"/>
      <c r="DH181" s="187"/>
      <c r="DI181" s="187"/>
      <c r="DJ181" s="187"/>
      <c r="DK181" s="187"/>
      <c r="DL181" s="187"/>
      <c r="DM181" s="187"/>
      <c r="DN181" s="187"/>
      <c r="DO181" s="187"/>
      <c r="DP181" s="187"/>
      <c r="DQ181" s="187"/>
      <c r="DR181" s="187"/>
      <c r="DS181" s="187"/>
      <c r="DT181" s="187"/>
      <c r="DU181" s="187"/>
      <c r="DV181" s="187"/>
      <c r="DW181" s="187"/>
      <c r="DX181" s="187"/>
      <c r="DY181" s="187"/>
      <c r="DZ181" s="187"/>
      <c r="EA181" s="187"/>
      <c r="EB181" s="187"/>
      <c r="EC181" s="187"/>
      <c r="ED181" s="187"/>
      <c r="EE181" s="187"/>
      <c r="EF181" s="187"/>
      <c r="EG181" s="187"/>
      <c r="EH181" s="187"/>
      <c r="EI181" s="187"/>
      <c r="EJ181" s="187"/>
      <c r="EK181" s="187"/>
      <c r="EL181" s="187"/>
      <c r="EM181" s="187"/>
      <c r="EN181" s="187"/>
      <c r="EO181" s="187"/>
      <c r="EP181" s="187"/>
      <c r="EQ181" s="187"/>
      <c r="ER181" s="187"/>
      <c r="ES181" s="187"/>
      <c r="ET181" s="187"/>
      <c r="EU181" s="187"/>
      <c r="EV181" s="187"/>
      <c r="EW181" s="187"/>
      <c r="EX181" s="187"/>
      <c r="EY181" s="187"/>
      <c r="EZ181" s="187"/>
      <c r="FA181" s="187"/>
      <c r="FB181" s="187"/>
      <c r="FC181" s="187"/>
      <c r="FD181" s="187"/>
      <c r="FE181" s="187"/>
      <c r="FF181" s="187"/>
      <c r="FG181" s="187"/>
      <c r="FH181" s="187"/>
      <c r="FI181" s="187"/>
      <c r="FJ181" s="187"/>
      <c r="FK181" s="187"/>
      <c r="FL181" s="187"/>
      <c r="FM181" s="187"/>
      <c r="FN181" s="187"/>
      <c r="FO181" s="187"/>
      <c r="FP181" s="187"/>
      <c r="FQ181" s="187"/>
      <c r="FR181" s="187"/>
      <c r="FS181" s="187"/>
      <c r="FT181" s="187"/>
      <c r="FU181" s="187"/>
      <c r="FV181" s="187"/>
      <c r="FW181" s="187"/>
      <c r="FX181" s="187"/>
      <c r="FY181" s="187"/>
      <c r="FZ181" s="187"/>
      <c r="GA181" s="187"/>
      <c r="GB181" s="187"/>
      <c r="GC181" s="187"/>
      <c r="GD181" s="187"/>
      <c r="GE181" s="187"/>
      <c r="GF181" s="187"/>
      <c r="GG181" s="363"/>
      <c r="GH181" s="357"/>
      <c r="GI181" s="357"/>
      <c r="GJ181" s="357"/>
    </row>
    <row r="182" spans="2:192" s="188" customFormat="1" x14ac:dyDescent="0.25">
      <c r="B182" s="43"/>
      <c r="C182" s="187"/>
      <c r="D182" s="187"/>
      <c r="E182" s="187"/>
      <c r="F182" s="187"/>
      <c r="G182" s="187"/>
      <c r="H182" s="187"/>
      <c r="I182" s="187"/>
      <c r="J182" s="187"/>
      <c r="K182" s="187"/>
      <c r="L182" s="187"/>
      <c r="M182" s="187"/>
      <c r="N182" s="187"/>
      <c r="O182" s="187"/>
      <c r="P182" s="187"/>
      <c r="Q182" s="187"/>
      <c r="R182" s="187"/>
      <c r="S182" s="187"/>
      <c r="T182" s="187"/>
      <c r="U182" s="187"/>
      <c r="V182" s="187"/>
      <c r="W182" s="187"/>
      <c r="X182" s="187"/>
      <c r="Y182" s="187"/>
      <c r="Z182" s="187"/>
      <c r="AA182" s="187"/>
      <c r="AB182" s="187"/>
      <c r="AC182" s="187"/>
      <c r="AD182" s="187"/>
      <c r="AE182" s="187"/>
      <c r="AF182" s="187"/>
      <c r="AG182" s="187"/>
      <c r="AH182" s="187"/>
      <c r="AI182" s="187"/>
      <c r="AJ182" s="187"/>
      <c r="AK182" s="187"/>
      <c r="AL182" s="187"/>
      <c r="AM182" s="187"/>
      <c r="AN182" s="187"/>
      <c r="AO182" s="187"/>
      <c r="AP182" s="187"/>
      <c r="AQ182" s="187"/>
      <c r="AR182" s="187"/>
      <c r="AS182" s="187"/>
      <c r="AT182" s="187"/>
      <c r="AU182" s="187"/>
      <c r="AV182" s="187"/>
      <c r="AW182" s="187"/>
      <c r="AX182" s="187"/>
      <c r="AY182" s="187"/>
      <c r="AZ182" s="187"/>
      <c r="BA182" s="187"/>
      <c r="BB182" s="187"/>
      <c r="BC182" s="187"/>
      <c r="BD182" s="187"/>
      <c r="BE182" s="187"/>
      <c r="BF182" s="187"/>
      <c r="BG182" s="187"/>
      <c r="BH182" s="187"/>
      <c r="BI182" s="187"/>
      <c r="BJ182" s="187"/>
      <c r="BK182" s="187"/>
      <c r="BL182" s="187"/>
      <c r="BM182" s="187"/>
      <c r="BN182" s="187"/>
      <c r="BO182" s="187"/>
      <c r="BP182" s="187"/>
      <c r="BQ182" s="187"/>
      <c r="BR182" s="187"/>
      <c r="BS182" s="187"/>
      <c r="BT182" s="187"/>
      <c r="BU182" s="187"/>
      <c r="BV182" s="187"/>
      <c r="BW182" s="187"/>
      <c r="BX182" s="187"/>
      <c r="BY182" s="187"/>
      <c r="BZ182" s="187"/>
      <c r="CA182" s="187"/>
      <c r="CB182" s="187"/>
      <c r="CC182" s="187"/>
      <c r="CD182" s="187"/>
      <c r="CE182" s="187"/>
      <c r="CF182" s="187"/>
      <c r="CG182" s="187"/>
      <c r="CH182" s="187"/>
      <c r="CI182" s="187"/>
      <c r="CJ182" s="187"/>
      <c r="CK182" s="187"/>
      <c r="CL182" s="187"/>
      <c r="CM182" s="187"/>
      <c r="CN182" s="187"/>
      <c r="CO182" s="187"/>
      <c r="CP182" s="187"/>
      <c r="CQ182" s="187"/>
      <c r="CR182" s="187"/>
      <c r="CS182" s="187"/>
      <c r="CT182" s="187"/>
      <c r="CU182" s="187"/>
      <c r="CV182" s="187"/>
      <c r="CW182" s="187"/>
      <c r="CX182" s="187"/>
      <c r="CY182" s="187"/>
      <c r="CZ182" s="187"/>
      <c r="DA182" s="187"/>
      <c r="DB182" s="187"/>
      <c r="DC182" s="187"/>
      <c r="DD182" s="187"/>
      <c r="DE182" s="187"/>
      <c r="DF182" s="187"/>
      <c r="DG182" s="187"/>
      <c r="DH182" s="187"/>
      <c r="DI182" s="187"/>
      <c r="DJ182" s="187"/>
      <c r="DK182" s="187"/>
      <c r="DL182" s="187"/>
      <c r="DM182" s="187"/>
      <c r="DN182" s="187"/>
      <c r="DO182" s="187"/>
      <c r="DP182" s="187"/>
      <c r="DQ182" s="187"/>
      <c r="DR182" s="187"/>
      <c r="DS182" s="187"/>
      <c r="DT182" s="187"/>
      <c r="DU182" s="187"/>
      <c r="DV182" s="187"/>
      <c r="DW182" s="187"/>
      <c r="DX182" s="187"/>
      <c r="DY182" s="187"/>
      <c r="DZ182" s="187"/>
      <c r="EA182" s="187"/>
      <c r="EB182" s="187"/>
      <c r="EC182" s="187"/>
      <c r="ED182" s="187"/>
      <c r="EE182" s="187"/>
      <c r="EF182" s="187"/>
      <c r="EG182" s="187"/>
      <c r="EH182" s="187"/>
      <c r="EI182" s="187"/>
      <c r="EJ182" s="187"/>
      <c r="EK182" s="187"/>
      <c r="EL182" s="187"/>
      <c r="EM182" s="187"/>
      <c r="EN182" s="187"/>
      <c r="EO182" s="187"/>
      <c r="EP182" s="187"/>
      <c r="EQ182" s="187"/>
      <c r="ER182" s="187"/>
      <c r="ES182" s="187"/>
      <c r="ET182" s="187"/>
      <c r="EU182" s="187"/>
      <c r="EV182" s="187"/>
      <c r="EW182" s="187"/>
      <c r="EX182" s="187"/>
      <c r="EY182" s="187"/>
      <c r="EZ182" s="187"/>
      <c r="FA182" s="187"/>
      <c r="FB182" s="187"/>
      <c r="FC182" s="187"/>
      <c r="FD182" s="187"/>
      <c r="FE182" s="187"/>
      <c r="FF182" s="187"/>
      <c r="FG182" s="187"/>
      <c r="FH182" s="187"/>
      <c r="FI182" s="187"/>
      <c r="FJ182" s="187"/>
      <c r="FK182" s="187"/>
      <c r="FL182" s="187"/>
      <c r="FM182" s="187"/>
      <c r="FN182" s="187"/>
      <c r="FO182" s="187"/>
      <c r="FP182" s="187"/>
      <c r="FQ182" s="187"/>
      <c r="FR182" s="187"/>
      <c r="FS182" s="187"/>
      <c r="FT182" s="187"/>
      <c r="FU182" s="187"/>
      <c r="FV182" s="187"/>
      <c r="FW182" s="187"/>
      <c r="FX182" s="187"/>
      <c r="FY182" s="187"/>
      <c r="FZ182" s="187"/>
      <c r="GA182" s="187"/>
      <c r="GB182" s="187"/>
      <c r="GC182" s="187"/>
      <c r="GD182" s="187"/>
      <c r="GE182" s="187"/>
      <c r="GF182" s="187"/>
      <c r="GG182" s="363"/>
      <c r="GH182" s="357"/>
      <c r="GI182" s="357"/>
      <c r="GJ182" s="357"/>
    </row>
    <row r="183" spans="2:192" s="188" customFormat="1" x14ac:dyDescent="0.25">
      <c r="B183" s="43"/>
      <c r="C183" s="187"/>
      <c r="D183" s="187"/>
      <c r="E183" s="187"/>
      <c r="F183" s="187"/>
      <c r="G183" s="187"/>
      <c r="H183" s="187"/>
      <c r="I183" s="187"/>
      <c r="J183" s="187"/>
      <c r="K183" s="187"/>
      <c r="L183" s="187"/>
      <c r="M183" s="187"/>
      <c r="N183" s="187"/>
      <c r="O183" s="187"/>
      <c r="P183" s="187"/>
      <c r="Q183" s="187"/>
      <c r="R183" s="187"/>
      <c r="S183" s="187"/>
      <c r="T183" s="187"/>
      <c r="U183" s="187"/>
      <c r="V183" s="187"/>
      <c r="W183" s="187"/>
      <c r="X183" s="187"/>
      <c r="Y183" s="187"/>
      <c r="Z183" s="187"/>
      <c r="AA183" s="187"/>
      <c r="AB183" s="187"/>
      <c r="AC183" s="187"/>
      <c r="AD183" s="187"/>
      <c r="AE183" s="187"/>
      <c r="AF183" s="187"/>
      <c r="AG183" s="187"/>
      <c r="AH183" s="187"/>
      <c r="AI183" s="187"/>
      <c r="AJ183" s="187"/>
      <c r="AK183" s="187"/>
      <c r="AL183" s="187"/>
      <c r="AM183" s="187"/>
      <c r="AN183" s="187"/>
      <c r="AO183" s="187"/>
      <c r="AP183" s="187"/>
      <c r="AQ183" s="187"/>
      <c r="AR183" s="187"/>
      <c r="AS183" s="187"/>
      <c r="AT183" s="187"/>
      <c r="AU183" s="187"/>
      <c r="AV183" s="187"/>
      <c r="AW183" s="187"/>
      <c r="AX183" s="187"/>
      <c r="AY183" s="187"/>
      <c r="AZ183" s="187"/>
      <c r="BA183" s="187"/>
      <c r="BB183" s="187"/>
      <c r="BC183" s="187"/>
      <c r="BD183" s="187"/>
      <c r="BE183" s="187"/>
      <c r="BF183" s="187"/>
      <c r="BG183" s="187"/>
      <c r="BH183" s="187"/>
      <c r="BI183" s="187"/>
      <c r="BJ183" s="187"/>
      <c r="BK183" s="187"/>
      <c r="BL183" s="187"/>
      <c r="BM183" s="187"/>
      <c r="BN183" s="187"/>
      <c r="BO183" s="187"/>
      <c r="BP183" s="187"/>
      <c r="BQ183" s="187"/>
      <c r="BR183" s="187"/>
      <c r="BS183" s="187"/>
      <c r="BT183" s="187"/>
      <c r="BU183" s="187"/>
      <c r="BV183" s="187"/>
      <c r="BW183" s="187"/>
      <c r="BX183" s="187"/>
      <c r="BY183" s="187"/>
      <c r="BZ183" s="187"/>
      <c r="CA183" s="187"/>
      <c r="CB183" s="187"/>
      <c r="CC183" s="187"/>
      <c r="CD183" s="187"/>
      <c r="CE183" s="187"/>
      <c r="CF183" s="187"/>
      <c r="CG183" s="187"/>
      <c r="CH183" s="187"/>
      <c r="CI183" s="187"/>
      <c r="CJ183" s="187"/>
      <c r="CK183" s="187"/>
      <c r="CL183" s="187"/>
      <c r="CM183" s="187"/>
      <c r="CN183" s="187"/>
      <c r="CO183" s="187"/>
      <c r="CP183" s="187"/>
      <c r="CQ183" s="187"/>
      <c r="CR183" s="187"/>
      <c r="CS183" s="187"/>
      <c r="CT183" s="187"/>
      <c r="CU183" s="187"/>
      <c r="CV183" s="187"/>
      <c r="CW183" s="187"/>
      <c r="CX183" s="187"/>
      <c r="CY183" s="187"/>
      <c r="CZ183" s="187"/>
      <c r="DA183" s="187"/>
      <c r="DB183" s="187"/>
      <c r="DC183" s="187"/>
      <c r="DD183" s="187"/>
      <c r="DE183" s="187"/>
      <c r="DF183" s="187"/>
      <c r="DG183" s="187"/>
      <c r="DH183" s="187"/>
      <c r="DI183" s="187"/>
      <c r="DJ183" s="187"/>
      <c r="DK183" s="187"/>
      <c r="DL183" s="187"/>
      <c r="DM183" s="187"/>
      <c r="DN183" s="187"/>
      <c r="DO183" s="187"/>
      <c r="DP183" s="187"/>
      <c r="DQ183" s="187"/>
      <c r="DR183" s="187"/>
      <c r="DS183" s="187"/>
      <c r="DT183" s="187"/>
      <c r="DU183" s="187"/>
      <c r="DV183" s="187"/>
      <c r="DW183" s="187"/>
      <c r="DX183" s="187"/>
      <c r="DY183" s="187"/>
      <c r="DZ183" s="187"/>
      <c r="EA183" s="187"/>
      <c r="EB183" s="187"/>
      <c r="EC183" s="187"/>
      <c r="ED183" s="187"/>
      <c r="EE183" s="187"/>
      <c r="EF183" s="187"/>
      <c r="EG183" s="187"/>
      <c r="EH183" s="187"/>
      <c r="EI183" s="187"/>
      <c r="EJ183" s="187"/>
      <c r="EK183" s="187"/>
      <c r="EL183" s="187"/>
      <c r="EM183" s="187"/>
      <c r="EN183" s="187"/>
      <c r="EO183" s="187"/>
      <c r="EP183" s="187"/>
      <c r="EQ183" s="187"/>
      <c r="ER183" s="187"/>
      <c r="ES183" s="187"/>
      <c r="ET183" s="187"/>
      <c r="EU183" s="187"/>
      <c r="EV183" s="187"/>
      <c r="EW183" s="187"/>
      <c r="EX183" s="187"/>
      <c r="EY183" s="187"/>
      <c r="EZ183" s="187"/>
      <c r="FA183" s="187"/>
      <c r="FB183" s="187"/>
      <c r="FC183" s="187"/>
      <c r="FD183" s="187"/>
      <c r="FE183" s="187"/>
      <c r="FF183" s="187"/>
      <c r="FG183" s="187"/>
      <c r="FH183" s="187"/>
      <c r="FI183" s="187"/>
      <c r="FJ183" s="187"/>
      <c r="FK183" s="187"/>
      <c r="FL183" s="187"/>
      <c r="FM183" s="187"/>
      <c r="FN183" s="187"/>
      <c r="FO183" s="187"/>
      <c r="FP183" s="187"/>
      <c r="FQ183" s="187"/>
      <c r="FR183" s="187"/>
      <c r="FS183" s="187"/>
      <c r="FT183" s="187"/>
      <c r="FU183" s="187"/>
      <c r="FV183" s="187"/>
      <c r="FW183" s="187"/>
      <c r="FX183" s="187"/>
      <c r="FY183" s="187"/>
      <c r="FZ183" s="187"/>
      <c r="GA183" s="187"/>
      <c r="GB183" s="187"/>
      <c r="GC183" s="187"/>
      <c r="GD183" s="187"/>
      <c r="GE183" s="187"/>
      <c r="GF183" s="187"/>
      <c r="GG183" s="363"/>
      <c r="GH183" s="357"/>
      <c r="GI183" s="357"/>
      <c r="GJ183" s="357"/>
    </row>
    <row r="184" spans="2:192" s="188" customFormat="1" x14ac:dyDescent="0.25">
      <c r="B184" s="43"/>
      <c r="C184" s="187"/>
      <c r="D184" s="187"/>
      <c r="E184" s="187"/>
      <c r="F184" s="187"/>
      <c r="G184" s="187"/>
      <c r="H184" s="187"/>
      <c r="I184" s="187"/>
      <c r="J184" s="187"/>
      <c r="K184" s="187"/>
      <c r="L184" s="187"/>
      <c r="M184" s="187"/>
      <c r="N184" s="187"/>
      <c r="O184" s="187"/>
      <c r="P184" s="187"/>
      <c r="Q184" s="187"/>
      <c r="R184" s="187"/>
      <c r="S184" s="187"/>
      <c r="T184" s="187"/>
      <c r="U184" s="187"/>
      <c r="V184" s="187"/>
      <c r="W184" s="187"/>
      <c r="X184" s="187"/>
      <c r="Y184" s="187"/>
      <c r="Z184" s="187"/>
      <c r="AA184" s="187"/>
      <c r="AB184" s="187"/>
      <c r="AC184" s="187"/>
      <c r="AD184" s="187"/>
      <c r="AE184" s="187"/>
      <c r="AF184" s="187"/>
      <c r="AG184" s="187"/>
      <c r="AH184" s="187"/>
      <c r="AI184" s="187"/>
      <c r="AJ184" s="187"/>
      <c r="AK184" s="187"/>
      <c r="AL184" s="187"/>
      <c r="AM184" s="187"/>
      <c r="AN184" s="187"/>
      <c r="AO184" s="187"/>
      <c r="AP184" s="187"/>
      <c r="AQ184" s="187"/>
      <c r="AR184" s="187"/>
      <c r="AS184" s="187"/>
      <c r="AT184" s="187"/>
      <c r="AU184" s="187"/>
      <c r="AV184" s="187"/>
      <c r="AW184" s="187"/>
      <c r="AX184" s="187"/>
      <c r="AY184" s="187"/>
      <c r="AZ184" s="187"/>
      <c r="BA184" s="187"/>
      <c r="BB184" s="187"/>
      <c r="BC184" s="187"/>
      <c r="BD184" s="187"/>
      <c r="BE184" s="187"/>
      <c r="BF184" s="187"/>
      <c r="BG184" s="187"/>
      <c r="BH184" s="187"/>
      <c r="BI184" s="187"/>
      <c r="BJ184" s="187"/>
      <c r="BK184" s="187"/>
      <c r="BL184" s="187"/>
      <c r="BM184" s="187"/>
      <c r="BN184" s="187"/>
      <c r="BO184" s="187"/>
      <c r="BP184" s="187"/>
      <c r="BQ184" s="187"/>
      <c r="BR184" s="187"/>
      <c r="BS184" s="187"/>
      <c r="BT184" s="187"/>
      <c r="BU184" s="187"/>
      <c r="BV184" s="187"/>
      <c r="BW184" s="187"/>
      <c r="BX184" s="187"/>
      <c r="BY184" s="187"/>
      <c r="BZ184" s="187"/>
      <c r="CA184" s="187"/>
      <c r="CB184" s="187"/>
      <c r="CC184" s="187"/>
      <c r="CD184" s="187"/>
      <c r="CE184" s="187"/>
      <c r="CF184" s="187"/>
      <c r="CG184" s="187"/>
      <c r="CH184" s="187"/>
      <c r="CI184" s="187"/>
      <c r="CJ184" s="187"/>
      <c r="CK184" s="187"/>
      <c r="CL184" s="187"/>
      <c r="CM184" s="187"/>
      <c r="CN184" s="187"/>
      <c r="CO184" s="187"/>
      <c r="CP184" s="187"/>
      <c r="CQ184" s="187"/>
      <c r="CR184" s="187"/>
      <c r="CS184" s="187"/>
      <c r="CT184" s="187"/>
      <c r="CU184" s="187"/>
      <c r="CV184" s="187"/>
      <c r="CW184" s="187"/>
      <c r="CX184" s="187"/>
      <c r="CY184" s="187"/>
      <c r="CZ184" s="187"/>
      <c r="DA184" s="187"/>
      <c r="DB184" s="187"/>
      <c r="DC184" s="187"/>
      <c r="DD184" s="187"/>
      <c r="DE184" s="187"/>
      <c r="DF184" s="187"/>
      <c r="DG184" s="187"/>
      <c r="DH184" s="187"/>
      <c r="DI184" s="187"/>
      <c r="DJ184" s="187"/>
      <c r="DK184" s="187"/>
      <c r="DL184" s="187"/>
      <c r="DM184" s="187"/>
      <c r="DN184" s="187"/>
      <c r="DO184" s="187"/>
      <c r="DP184" s="187"/>
      <c r="DQ184" s="187"/>
      <c r="DR184" s="187"/>
      <c r="DS184" s="187"/>
      <c r="DT184" s="187"/>
      <c r="DU184" s="187"/>
      <c r="DV184" s="187"/>
      <c r="DW184" s="187"/>
      <c r="DX184" s="187"/>
      <c r="DY184" s="187"/>
      <c r="DZ184" s="187"/>
      <c r="EA184" s="187"/>
      <c r="EB184" s="187"/>
      <c r="EC184" s="187"/>
      <c r="ED184" s="187"/>
      <c r="EE184" s="187"/>
      <c r="EF184" s="187"/>
      <c r="EG184" s="187"/>
      <c r="EH184" s="187"/>
      <c r="EI184" s="187"/>
      <c r="EJ184" s="187"/>
      <c r="EK184" s="187"/>
      <c r="EL184" s="187"/>
      <c r="EM184" s="187"/>
      <c r="EN184" s="187"/>
      <c r="EO184" s="187"/>
      <c r="EP184" s="187"/>
      <c r="EQ184" s="187"/>
      <c r="ER184" s="187"/>
      <c r="ES184" s="187"/>
      <c r="ET184" s="187"/>
      <c r="EU184" s="187"/>
      <c r="EV184" s="187"/>
      <c r="EW184" s="187"/>
      <c r="EX184" s="187"/>
      <c r="EY184" s="187"/>
      <c r="EZ184" s="187"/>
      <c r="FA184" s="187"/>
      <c r="FB184" s="187"/>
      <c r="FC184" s="187"/>
      <c r="FD184" s="187"/>
      <c r="FE184" s="187"/>
      <c r="FF184" s="187"/>
      <c r="FG184" s="187"/>
      <c r="FH184" s="187"/>
      <c r="FI184" s="187"/>
      <c r="FJ184" s="187"/>
      <c r="FK184" s="187"/>
      <c r="FL184" s="187"/>
      <c r="FM184" s="187"/>
      <c r="FN184" s="187"/>
      <c r="FO184" s="187"/>
      <c r="FP184" s="187"/>
      <c r="FQ184" s="187"/>
      <c r="FR184" s="187"/>
      <c r="FS184" s="187"/>
      <c r="FT184" s="187"/>
      <c r="FU184" s="187"/>
      <c r="FV184" s="187"/>
      <c r="FW184" s="187"/>
      <c r="FX184" s="187"/>
      <c r="FY184" s="187"/>
      <c r="FZ184" s="187"/>
      <c r="GA184" s="187"/>
      <c r="GB184" s="187"/>
      <c r="GC184" s="187"/>
      <c r="GD184" s="187"/>
      <c r="GE184" s="187"/>
      <c r="GF184" s="187"/>
      <c r="GG184" s="363"/>
      <c r="GH184" s="357"/>
      <c r="GI184" s="357"/>
      <c r="GJ184" s="357"/>
    </row>
    <row r="185" spans="2:192" s="188" customFormat="1" x14ac:dyDescent="0.25">
      <c r="B185" s="43"/>
      <c r="C185" s="187"/>
      <c r="D185" s="187"/>
      <c r="E185" s="187"/>
      <c r="F185" s="187"/>
      <c r="G185" s="187"/>
      <c r="H185" s="187"/>
      <c r="I185" s="187"/>
      <c r="J185" s="187"/>
      <c r="K185" s="187"/>
      <c r="L185" s="187"/>
      <c r="M185" s="187"/>
      <c r="N185" s="187"/>
      <c r="O185" s="187"/>
      <c r="P185" s="187"/>
      <c r="Q185" s="187"/>
      <c r="R185" s="187"/>
      <c r="S185" s="187"/>
      <c r="T185" s="187"/>
      <c r="U185" s="187"/>
      <c r="V185" s="187"/>
      <c r="W185" s="187"/>
      <c r="X185" s="187"/>
      <c r="Y185" s="187"/>
      <c r="Z185" s="187"/>
      <c r="AA185" s="187"/>
      <c r="AB185" s="187"/>
      <c r="AC185" s="187"/>
      <c r="AD185" s="187"/>
      <c r="AE185" s="187"/>
      <c r="AF185" s="187"/>
      <c r="AG185" s="187"/>
      <c r="AH185" s="187"/>
      <c r="AI185" s="187"/>
      <c r="AJ185" s="187"/>
      <c r="AK185" s="187"/>
      <c r="AL185" s="187"/>
      <c r="AM185" s="187"/>
      <c r="AN185" s="187"/>
      <c r="AO185" s="187"/>
      <c r="AP185" s="187"/>
      <c r="AQ185" s="187"/>
      <c r="AR185" s="187"/>
      <c r="AS185" s="187"/>
      <c r="AT185" s="187"/>
      <c r="AU185" s="187"/>
      <c r="AV185" s="187"/>
      <c r="AW185" s="187"/>
      <c r="AX185" s="187"/>
      <c r="AY185" s="187"/>
      <c r="AZ185" s="187"/>
      <c r="BA185" s="187"/>
      <c r="BB185" s="187"/>
      <c r="BC185" s="187"/>
      <c r="BD185" s="187"/>
      <c r="BE185" s="187"/>
      <c r="BF185" s="187"/>
      <c r="BG185" s="187"/>
      <c r="BH185" s="187"/>
      <c r="BI185" s="187"/>
      <c r="BJ185" s="187"/>
      <c r="BK185" s="187"/>
      <c r="BL185" s="187"/>
      <c r="BM185" s="187"/>
      <c r="BN185" s="187"/>
      <c r="BO185" s="187"/>
      <c r="BP185" s="187"/>
      <c r="BQ185" s="187"/>
      <c r="BR185" s="187"/>
      <c r="BS185" s="187"/>
      <c r="BT185" s="187"/>
      <c r="BU185" s="187"/>
      <c r="BV185" s="187"/>
      <c r="BW185" s="187"/>
      <c r="BX185" s="187"/>
      <c r="BY185" s="187"/>
      <c r="BZ185" s="187"/>
      <c r="CA185" s="187"/>
      <c r="CB185" s="187"/>
      <c r="CC185" s="187"/>
      <c r="CD185" s="187"/>
      <c r="CE185" s="187"/>
      <c r="CF185" s="187"/>
      <c r="CG185" s="187"/>
      <c r="CH185" s="187"/>
      <c r="CI185" s="187"/>
      <c r="CJ185" s="187"/>
      <c r="CK185" s="187"/>
      <c r="CL185" s="187"/>
      <c r="CM185" s="187"/>
      <c r="CN185" s="187"/>
      <c r="CO185" s="187"/>
      <c r="CP185" s="187"/>
      <c r="CQ185" s="187"/>
      <c r="CR185" s="187"/>
      <c r="CS185" s="187"/>
      <c r="CT185" s="187"/>
      <c r="CU185" s="187"/>
      <c r="CV185" s="187"/>
      <c r="CW185" s="187"/>
      <c r="CX185" s="187"/>
      <c r="CY185" s="187"/>
      <c r="CZ185" s="187"/>
      <c r="DA185" s="187"/>
      <c r="DB185" s="187"/>
      <c r="DC185" s="187"/>
      <c r="DD185" s="187"/>
      <c r="DE185" s="187"/>
      <c r="DF185" s="187"/>
      <c r="DG185" s="187"/>
      <c r="DH185" s="187"/>
      <c r="DI185" s="187"/>
      <c r="DJ185" s="187"/>
      <c r="DK185" s="187"/>
      <c r="DL185" s="187"/>
      <c r="DM185" s="187"/>
      <c r="DN185" s="187"/>
      <c r="DO185" s="187"/>
      <c r="DP185" s="187"/>
      <c r="DQ185" s="187"/>
      <c r="DR185" s="187"/>
      <c r="DS185" s="187"/>
      <c r="DT185" s="187"/>
      <c r="DU185" s="187"/>
      <c r="DV185" s="187"/>
      <c r="DW185" s="187"/>
      <c r="DX185" s="187"/>
      <c r="DY185" s="187"/>
      <c r="DZ185" s="187"/>
      <c r="EA185" s="187"/>
      <c r="EB185" s="187"/>
      <c r="EC185" s="187"/>
      <c r="ED185" s="187"/>
      <c r="EE185" s="187"/>
      <c r="EF185" s="187"/>
      <c r="EG185" s="187"/>
      <c r="EH185" s="187"/>
      <c r="EI185" s="187"/>
      <c r="EJ185" s="187"/>
      <c r="EK185" s="187"/>
      <c r="EL185" s="187"/>
      <c r="EM185" s="187"/>
      <c r="EN185" s="187"/>
      <c r="EO185" s="187"/>
      <c r="EP185" s="187"/>
      <c r="EQ185" s="187"/>
      <c r="ER185" s="187"/>
      <c r="ES185" s="187"/>
      <c r="ET185" s="187"/>
      <c r="EU185" s="187"/>
      <c r="EV185" s="187"/>
      <c r="EW185" s="187"/>
      <c r="EX185" s="187"/>
      <c r="EY185" s="187"/>
      <c r="EZ185" s="187"/>
      <c r="FA185" s="187"/>
      <c r="FB185" s="187"/>
      <c r="FC185" s="187"/>
      <c r="FD185" s="187"/>
      <c r="FE185" s="187"/>
      <c r="FF185" s="187"/>
      <c r="FG185" s="187"/>
      <c r="FH185" s="187"/>
      <c r="FI185" s="187"/>
      <c r="FJ185" s="187"/>
      <c r="FK185" s="187"/>
      <c r="FL185" s="187"/>
      <c r="FM185" s="187"/>
      <c r="FN185" s="187"/>
      <c r="FO185" s="187"/>
      <c r="FP185" s="187"/>
      <c r="FQ185" s="187"/>
      <c r="FR185" s="187"/>
      <c r="FS185" s="187"/>
      <c r="FT185" s="187"/>
      <c r="FU185" s="187"/>
      <c r="FV185" s="187"/>
      <c r="FW185" s="187"/>
      <c r="FX185" s="187"/>
      <c r="FY185" s="187"/>
      <c r="FZ185" s="187"/>
      <c r="GA185" s="187"/>
      <c r="GB185" s="187"/>
      <c r="GC185" s="187"/>
      <c r="GD185" s="187"/>
      <c r="GE185" s="187"/>
      <c r="GF185" s="187"/>
      <c r="GG185" s="363"/>
      <c r="GH185" s="357"/>
      <c r="GI185" s="357"/>
      <c r="GJ185" s="357"/>
    </row>
    <row r="186" spans="2:192" s="188" customFormat="1" x14ac:dyDescent="0.25">
      <c r="B186" s="43"/>
      <c r="C186" s="187"/>
      <c r="D186" s="187"/>
      <c r="E186" s="187"/>
      <c r="F186" s="187"/>
      <c r="G186" s="187"/>
      <c r="H186" s="187"/>
      <c r="I186" s="187"/>
      <c r="J186" s="187"/>
      <c r="K186" s="187"/>
      <c r="L186" s="187"/>
      <c r="M186" s="187"/>
      <c r="N186" s="187"/>
      <c r="O186" s="187"/>
      <c r="P186" s="187"/>
      <c r="Q186" s="187"/>
      <c r="R186" s="187"/>
      <c r="S186" s="187"/>
      <c r="T186" s="187"/>
      <c r="U186" s="187"/>
      <c r="V186" s="187"/>
      <c r="W186" s="187"/>
      <c r="X186" s="187"/>
      <c r="Y186" s="187"/>
      <c r="Z186" s="187"/>
      <c r="AA186" s="187"/>
      <c r="AB186" s="187"/>
      <c r="AC186" s="187"/>
      <c r="AD186" s="187"/>
      <c r="AE186" s="187"/>
      <c r="AF186" s="187"/>
      <c r="AG186" s="187"/>
      <c r="AH186" s="187"/>
      <c r="AI186" s="187"/>
      <c r="AJ186" s="187"/>
      <c r="AK186" s="187"/>
      <c r="AL186" s="187"/>
      <c r="AM186" s="187"/>
      <c r="AN186" s="187"/>
      <c r="AO186" s="187"/>
      <c r="AP186" s="187"/>
      <c r="AQ186" s="187"/>
      <c r="AR186" s="187"/>
      <c r="AS186" s="187"/>
      <c r="AT186" s="187"/>
      <c r="AU186" s="187"/>
      <c r="AV186" s="187"/>
      <c r="AW186" s="187"/>
      <c r="AX186" s="187"/>
      <c r="AY186" s="187"/>
      <c r="AZ186" s="187"/>
      <c r="BA186" s="187"/>
      <c r="BB186" s="187"/>
      <c r="BC186" s="187"/>
      <c r="BD186" s="187"/>
      <c r="BE186" s="187"/>
      <c r="BF186" s="187"/>
      <c r="BG186" s="187"/>
      <c r="BH186" s="187"/>
      <c r="BI186" s="187"/>
      <c r="BJ186" s="187"/>
      <c r="BK186" s="187"/>
      <c r="BL186" s="187"/>
      <c r="BM186" s="187"/>
      <c r="BN186" s="187"/>
      <c r="BO186" s="187"/>
      <c r="BP186" s="187"/>
      <c r="BQ186" s="187"/>
      <c r="BR186" s="187"/>
      <c r="BS186" s="187"/>
      <c r="BT186" s="187"/>
      <c r="BU186" s="187"/>
      <c r="BV186" s="187"/>
      <c r="BW186" s="187"/>
      <c r="BX186" s="187"/>
      <c r="BY186" s="187"/>
      <c r="BZ186" s="187"/>
      <c r="CA186" s="187"/>
      <c r="CB186" s="187"/>
      <c r="CC186" s="187"/>
      <c r="CD186" s="187"/>
      <c r="CE186" s="187"/>
      <c r="CF186" s="187"/>
      <c r="CG186" s="187"/>
      <c r="CH186" s="187"/>
      <c r="CI186" s="187"/>
      <c r="CJ186" s="187"/>
      <c r="CK186" s="187"/>
      <c r="CL186" s="187"/>
      <c r="CM186" s="187"/>
      <c r="CN186" s="187"/>
      <c r="CO186" s="187"/>
      <c r="CP186" s="187"/>
      <c r="CQ186" s="187"/>
      <c r="CR186" s="187"/>
      <c r="CS186" s="187"/>
      <c r="CT186" s="187"/>
      <c r="CU186" s="187"/>
      <c r="CV186" s="187"/>
      <c r="CW186" s="187"/>
      <c r="CX186" s="187"/>
      <c r="CY186" s="187"/>
      <c r="CZ186" s="187"/>
      <c r="DA186" s="187"/>
      <c r="DB186" s="187"/>
      <c r="DC186" s="187"/>
      <c r="DD186" s="187"/>
      <c r="DE186" s="187"/>
      <c r="DF186" s="187"/>
      <c r="DG186" s="187"/>
      <c r="DH186" s="187"/>
      <c r="DI186" s="187"/>
      <c r="DJ186" s="187"/>
      <c r="DK186" s="187"/>
      <c r="DL186" s="187"/>
      <c r="DM186" s="187"/>
      <c r="DN186" s="187"/>
      <c r="DO186" s="187"/>
      <c r="DP186" s="187"/>
      <c r="DQ186" s="187"/>
      <c r="DR186" s="187"/>
      <c r="DS186" s="187"/>
      <c r="DT186" s="187"/>
      <c r="DU186" s="187"/>
      <c r="DV186" s="187"/>
      <c r="DW186" s="187"/>
      <c r="DX186" s="187"/>
      <c r="DY186" s="187"/>
      <c r="DZ186" s="187"/>
      <c r="EA186" s="187"/>
      <c r="EB186" s="187"/>
      <c r="EC186" s="187"/>
      <c r="ED186" s="187"/>
      <c r="EE186" s="187"/>
      <c r="EF186" s="187"/>
      <c r="EG186" s="187"/>
      <c r="EH186" s="187"/>
      <c r="EI186" s="187"/>
      <c r="EJ186" s="187"/>
      <c r="EK186" s="187"/>
      <c r="EL186" s="187"/>
      <c r="EM186" s="187"/>
      <c r="EN186" s="187"/>
      <c r="EO186" s="187"/>
      <c r="EP186" s="187"/>
      <c r="EQ186" s="187"/>
      <c r="ER186" s="187"/>
      <c r="ES186" s="187"/>
      <c r="ET186" s="187"/>
      <c r="EU186" s="187"/>
      <c r="EV186" s="187"/>
      <c r="EW186" s="187"/>
      <c r="EX186" s="187"/>
      <c r="EY186" s="187"/>
      <c r="EZ186" s="187"/>
      <c r="FA186" s="187"/>
      <c r="FB186" s="187"/>
      <c r="FC186" s="187"/>
      <c r="FD186" s="187"/>
      <c r="FE186" s="187"/>
      <c r="FF186" s="187"/>
      <c r="FG186" s="187"/>
      <c r="FH186" s="187"/>
      <c r="FI186" s="187"/>
      <c r="FJ186" s="187"/>
      <c r="FK186" s="187"/>
      <c r="FL186" s="187"/>
      <c r="FM186" s="187"/>
      <c r="FN186" s="187"/>
      <c r="FO186" s="187"/>
      <c r="FP186" s="187"/>
      <c r="FQ186" s="187"/>
      <c r="FR186" s="187"/>
      <c r="FS186" s="187"/>
      <c r="FT186" s="187"/>
      <c r="FU186" s="187"/>
      <c r="FV186" s="187"/>
      <c r="FW186" s="187"/>
      <c r="FX186" s="187"/>
      <c r="FY186" s="187"/>
      <c r="FZ186" s="187"/>
      <c r="GA186" s="187"/>
      <c r="GB186" s="187"/>
      <c r="GC186" s="187"/>
      <c r="GD186" s="187"/>
      <c r="GE186" s="187"/>
      <c r="GF186" s="187"/>
      <c r="GG186" s="363"/>
      <c r="GH186" s="357"/>
      <c r="GI186" s="357"/>
      <c r="GJ186" s="357"/>
    </row>
    <row r="187" spans="2:192" s="188" customFormat="1" x14ac:dyDescent="0.25">
      <c r="B187" s="43"/>
      <c r="C187" s="187"/>
      <c r="D187" s="187"/>
      <c r="E187" s="187"/>
      <c r="F187" s="187"/>
      <c r="G187" s="187"/>
      <c r="H187" s="187"/>
      <c r="I187" s="187"/>
      <c r="J187" s="187"/>
      <c r="K187" s="187"/>
      <c r="L187" s="187"/>
      <c r="M187" s="187"/>
      <c r="N187" s="187"/>
      <c r="O187" s="187"/>
      <c r="P187" s="187"/>
      <c r="Q187" s="187"/>
      <c r="R187" s="187"/>
      <c r="S187" s="187"/>
      <c r="T187" s="187"/>
      <c r="U187" s="187"/>
      <c r="V187" s="187"/>
      <c r="W187" s="187"/>
      <c r="X187" s="187"/>
      <c r="Y187" s="187"/>
      <c r="Z187" s="187"/>
      <c r="AA187" s="187"/>
      <c r="AB187" s="187"/>
      <c r="AC187" s="187"/>
      <c r="AD187" s="187"/>
      <c r="AE187" s="187"/>
      <c r="AF187" s="187"/>
      <c r="AG187" s="187"/>
      <c r="AH187" s="187"/>
      <c r="AI187" s="187"/>
      <c r="AJ187" s="187"/>
      <c r="AK187" s="187"/>
      <c r="AL187" s="187"/>
      <c r="AM187" s="187"/>
      <c r="AN187" s="187"/>
      <c r="AO187" s="187"/>
      <c r="AP187" s="187"/>
      <c r="AQ187" s="187"/>
      <c r="AR187" s="187"/>
      <c r="AS187" s="187"/>
      <c r="AT187" s="187"/>
      <c r="AU187" s="187"/>
      <c r="AV187" s="187"/>
      <c r="AW187" s="187"/>
      <c r="AX187" s="187"/>
      <c r="AY187" s="187"/>
      <c r="AZ187" s="187"/>
      <c r="BA187" s="187"/>
      <c r="BB187" s="187"/>
      <c r="BC187" s="187"/>
      <c r="BD187" s="187"/>
      <c r="BE187" s="187"/>
      <c r="BF187" s="187"/>
      <c r="BG187" s="187"/>
      <c r="BH187" s="187"/>
      <c r="BI187" s="187"/>
      <c r="BJ187" s="187"/>
      <c r="BK187" s="187"/>
      <c r="BL187" s="187"/>
      <c r="BM187" s="187"/>
      <c r="BN187" s="187"/>
      <c r="BO187" s="187"/>
      <c r="BP187" s="187"/>
      <c r="BQ187" s="187"/>
      <c r="BR187" s="187"/>
      <c r="BS187" s="187"/>
      <c r="BT187" s="187"/>
      <c r="BU187" s="187"/>
      <c r="BV187" s="187"/>
      <c r="BW187" s="187"/>
      <c r="BX187" s="187"/>
      <c r="BY187" s="187"/>
      <c r="BZ187" s="187"/>
      <c r="CA187" s="187"/>
      <c r="CB187" s="187"/>
      <c r="CC187" s="187"/>
      <c r="CD187" s="187"/>
      <c r="CE187" s="187"/>
      <c r="CF187" s="187"/>
      <c r="CG187" s="187"/>
      <c r="CH187" s="187"/>
      <c r="CI187" s="187"/>
      <c r="CJ187" s="187"/>
      <c r="CK187" s="187"/>
      <c r="CL187" s="187"/>
      <c r="CM187" s="187"/>
      <c r="CN187" s="187"/>
      <c r="CO187" s="187"/>
      <c r="CP187" s="187"/>
      <c r="CQ187" s="187"/>
      <c r="CR187" s="187"/>
      <c r="CS187" s="187"/>
      <c r="CT187" s="187"/>
      <c r="CU187" s="187"/>
      <c r="CV187" s="187"/>
      <c r="CW187" s="187"/>
      <c r="CX187" s="187"/>
      <c r="CY187" s="187"/>
      <c r="CZ187" s="187"/>
      <c r="DA187" s="187"/>
      <c r="DB187" s="187"/>
      <c r="DC187" s="187"/>
      <c r="DD187" s="187"/>
      <c r="DE187" s="187"/>
      <c r="DF187" s="187"/>
      <c r="DG187" s="187"/>
      <c r="DH187" s="187"/>
      <c r="DI187" s="187"/>
      <c r="DJ187" s="187"/>
      <c r="DK187" s="187"/>
      <c r="DL187" s="187"/>
      <c r="DM187" s="187"/>
      <c r="DN187" s="187"/>
      <c r="DO187" s="187"/>
      <c r="DP187" s="187"/>
      <c r="DQ187" s="187"/>
      <c r="DR187" s="187"/>
      <c r="DS187" s="187"/>
      <c r="DT187" s="187"/>
      <c r="DU187" s="187"/>
      <c r="DV187" s="187"/>
      <c r="DW187" s="187"/>
      <c r="DX187" s="187"/>
      <c r="DY187" s="187"/>
      <c r="DZ187" s="187"/>
      <c r="EA187" s="187"/>
      <c r="EB187" s="187"/>
      <c r="EC187" s="187"/>
      <c r="ED187" s="187"/>
      <c r="EE187" s="187"/>
      <c r="EF187" s="187"/>
      <c r="EG187" s="187"/>
      <c r="EH187" s="187"/>
      <c r="EI187" s="187"/>
      <c r="EJ187" s="187"/>
      <c r="EK187" s="187"/>
      <c r="EL187" s="187"/>
      <c r="EM187" s="187"/>
      <c r="EN187" s="187"/>
      <c r="EO187" s="187"/>
      <c r="EP187" s="187"/>
      <c r="EQ187" s="187"/>
      <c r="ER187" s="187"/>
      <c r="ES187" s="187"/>
      <c r="ET187" s="187"/>
      <c r="EU187" s="187"/>
      <c r="EV187" s="187"/>
      <c r="EW187" s="187"/>
      <c r="EX187" s="187"/>
      <c r="EY187" s="187"/>
      <c r="EZ187" s="187"/>
      <c r="FA187" s="187"/>
      <c r="FB187" s="187"/>
      <c r="FC187" s="187"/>
      <c r="FD187" s="187"/>
      <c r="FE187" s="187"/>
      <c r="FF187" s="187"/>
      <c r="FG187" s="187"/>
      <c r="FH187" s="187"/>
      <c r="FI187" s="187"/>
      <c r="FJ187" s="187"/>
      <c r="FK187" s="187"/>
      <c r="FL187" s="187"/>
      <c r="FM187" s="187"/>
      <c r="FN187" s="187"/>
      <c r="FO187" s="187"/>
      <c r="FP187" s="187"/>
      <c r="FQ187" s="187"/>
      <c r="FR187" s="187"/>
      <c r="FS187" s="187"/>
      <c r="FT187" s="187"/>
      <c r="FU187" s="187"/>
      <c r="FV187" s="187"/>
      <c r="FW187" s="187"/>
      <c r="FX187" s="187"/>
      <c r="FY187" s="187"/>
      <c r="FZ187" s="187"/>
      <c r="GA187" s="187"/>
      <c r="GB187" s="187"/>
      <c r="GC187" s="187"/>
      <c r="GD187" s="187"/>
      <c r="GE187" s="187"/>
      <c r="GF187" s="187"/>
      <c r="GG187" s="363"/>
      <c r="GH187" s="357"/>
      <c r="GI187" s="357"/>
      <c r="GJ187" s="357"/>
    </row>
    <row r="188" spans="2:192" s="188" customFormat="1" x14ac:dyDescent="0.25">
      <c r="B188" s="43"/>
      <c r="C188" s="187"/>
      <c r="D188" s="187"/>
      <c r="E188" s="187"/>
      <c r="F188" s="187"/>
      <c r="G188" s="187"/>
      <c r="H188" s="187"/>
      <c r="I188" s="187"/>
      <c r="J188" s="187"/>
      <c r="K188" s="187"/>
      <c r="L188" s="187"/>
      <c r="M188" s="187"/>
      <c r="N188" s="187"/>
      <c r="O188" s="187"/>
      <c r="P188" s="187"/>
      <c r="Q188" s="187"/>
      <c r="R188" s="187"/>
      <c r="S188" s="187"/>
      <c r="T188" s="187"/>
      <c r="U188" s="187"/>
      <c r="V188" s="187"/>
      <c r="W188" s="187"/>
      <c r="X188" s="187"/>
      <c r="Y188" s="187"/>
      <c r="Z188" s="187"/>
      <c r="AA188" s="187"/>
      <c r="AB188" s="187"/>
      <c r="AC188" s="187"/>
      <c r="AD188" s="187"/>
      <c r="AE188" s="187"/>
      <c r="AF188" s="187"/>
      <c r="AG188" s="187"/>
      <c r="AH188" s="187"/>
      <c r="AI188" s="187"/>
      <c r="AJ188" s="187"/>
      <c r="AK188" s="187"/>
      <c r="AL188" s="187"/>
      <c r="AM188" s="187"/>
      <c r="AN188" s="187"/>
      <c r="AO188" s="187"/>
      <c r="AP188" s="187"/>
      <c r="AQ188" s="187"/>
      <c r="AR188" s="187"/>
      <c r="AS188" s="187"/>
      <c r="AT188" s="187"/>
      <c r="AU188" s="187"/>
      <c r="AV188" s="187"/>
      <c r="AW188" s="187"/>
      <c r="AX188" s="187"/>
      <c r="AY188" s="187"/>
      <c r="AZ188" s="187"/>
      <c r="BA188" s="187"/>
      <c r="BB188" s="187"/>
      <c r="BC188" s="187"/>
      <c r="BD188" s="187"/>
      <c r="BE188" s="187"/>
      <c r="BF188" s="187"/>
      <c r="BG188" s="187"/>
      <c r="BH188" s="187"/>
      <c r="BI188" s="187"/>
      <c r="BJ188" s="187"/>
      <c r="BK188" s="187"/>
      <c r="BL188" s="187"/>
      <c r="BM188" s="187"/>
      <c r="BN188" s="187"/>
      <c r="BO188" s="187"/>
      <c r="BP188" s="187"/>
      <c r="BQ188" s="187"/>
      <c r="BR188" s="187"/>
      <c r="BS188" s="187"/>
      <c r="BT188" s="187"/>
      <c r="BU188" s="187"/>
      <c r="BV188" s="187"/>
      <c r="BW188" s="187"/>
      <c r="BX188" s="187"/>
      <c r="BY188" s="187"/>
      <c r="BZ188" s="187"/>
      <c r="CA188" s="187"/>
      <c r="CB188" s="187"/>
      <c r="CC188" s="187"/>
      <c r="CD188" s="187"/>
      <c r="CE188" s="187"/>
      <c r="CF188" s="187"/>
      <c r="CG188" s="187"/>
      <c r="CH188" s="187"/>
      <c r="CI188" s="187"/>
      <c r="CJ188" s="187"/>
      <c r="CK188" s="187"/>
      <c r="CL188" s="187"/>
      <c r="CM188" s="187"/>
      <c r="CN188" s="187"/>
      <c r="CO188" s="187"/>
      <c r="CP188" s="187"/>
      <c r="CQ188" s="187"/>
      <c r="CR188" s="187"/>
      <c r="CS188" s="187"/>
      <c r="CT188" s="187"/>
      <c r="CU188" s="187"/>
      <c r="CV188" s="187"/>
      <c r="CW188" s="187"/>
      <c r="CX188" s="187"/>
      <c r="CY188" s="187"/>
      <c r="CZ188" s="187"/>
      <c r="DA188" s="187"/>
      <c r="DB188" s="187"/>
      <c r="DC188" s="187"/>
      <c r="DD188" s="187"/>
      <c r="DE188" s="187"/>
      <c r="DF188" s="187"/>
      <c r="DG188" s="187"/>
      <c r="DH188" s="187"/>
      <c r="DI188" s="187"/>
      <c r="DJ188" s="187"/>
      <c r="DK188" s="187"/>
      <c r="DL188" s="187"/>
      <c r="DM188" s="187"/>
      <c r="DN188" s="187"/>
      <c r="DO188" s="187"/>
      <c r="DP188" s="187"/>
      <c r="DQ188" s="187"/>
      <c r="DR188" s="187"/>
      <c r="DS188" s="187"/>
      <c r="DT188" s="187"/>
      <c r="DU188" s="187"/>
      <c r="DV188" s="187"/>
      <c r="DW188" s="187"/>
      <c r="DX188" s="187"/>
      <c r="DY188" s="187"/>
      <c r="DZ188" s="187"/>
      <c r="EA188" s="187"/>
      <c r="EB188" s="187"/>
      <c r="EC188" s="187"/>
      <c r="ED188" s="187"/>
      <c r="EE188" s="187"/>
      <c r="EF188" s="187"/>
      <c r="EG188" s="187"/>
      <c r="EH188" s="187"/>
      <c r="EI188" s="187"/>
      <c r="EJ188" s="187"/>
      <c r="EK188" s="187"/>
      <c r="EL188" s="187"/>
      <c r="EM188" s="187"/>
      <c r="EN188" s="187"/>
      <c r="EO188" s="187"/>
      <c r="EP188" s="187"/>
      <c r="EQ188" s="187"/>
      <c r="ER188" s="187"/>
      <c r="ES188" s="187"/>
      <c r="ET188" s="187"/>
      <c r="EU188" s="187"/>
      <c r="EV188" s="187"/>
      <c r="EW188" s="187"/>
      <c r="EX188" s="187"/>
      <c r="EY188" s="187"/>
      <c r="EZ188" s="187"/>
      <c r="FA188" s="187"/>
      <c r="FB188" s="187"/>
      <c r="FC188" s="187"/>
      <c r="FD188" s="187"/>
      <c r="FE188" s="187"/>
      <c r="FF188" s="187"/>
      <c r="FG188" s="187"/>
      <c r="FH188" s="187"/>
      <c r="FI188" s="187"/>
      <c r="FJ188" s="187"/>
      <c r="FK188" s="187"/>
      <c r="FL188" s="187"/>
      <c r="FM188" s="187"/>
      <c r="FN188" s="187"/>
      <c r="FO188" s="187"/>
      <c r="FP188" s="187"/>
      <c r="FQ188" s="187"/>
      <c r="FR188" s="187"/>
      <c r="FS188" s="187"/>
      <c r="FT188" s="187"/>
      <c r="FU188" s="187"/>
      <c r="FV188" s="187"/>
      <c r="FW188" s="187"/>
      <c r="FX188" s="187"/>
      <c r="FY188" s="187"/>
      <c r="FZ188" s="187"/>
      <c r="GA188" s="187"/>
      <c r="GB188" s="187"/>
      <c r="GC188" s="187"/>
      <c r="GD188" s="187"/>
      <c r="GE188" s="187"/>
      <c r="GF188" s="187"/>
      <c r="GG188" s="363"/>
      <c r="GH188" s="357"/>
      <c r="GI188" s="357"/>
      <c r="GJ188" s="357"/>
    </row>
    <row r="189" spans="2:192" s="188" customFormat="1" x14ac:dyDescent="0.25">
      <c r="B189" s="43"/>
      <c r="C189" s="187"/>
      <c r="D189" s="187"/>
      <c r="E189" s="187"/>
      <c r="F189" s="187"/>
      <c r="G189" s="187"/>
      <c r="H189" s="187"/>
      <c r="I189" s="187"/>
      <c r="J189" s="187"/>
      <c r="K189" s="187"/>
      <c r="L189" s="187"/>
      <c r="M189" s="187"/>
      <c r="N189" s="187"/>
      <c r="O189" s="187"/>
      <c r="P189" s="187"/>
      <c r="Q189" s="187"/>
      <c r="R189" s="187"/>
      <c r="S189" s="187"/>
      <c r="T189" s="187"/>
      <c r="U189" s="187"/>
      <c r="V189" s="187"/>
      <c r="W189" s="187"/>
      <c r="X189" s="187"/>
      <c r="Y189" s="187"/>
      <c r="Z189" s="187"/>
      <c r="AA189" s="187"/>
      <c r="AB189" s="187"/>
      <c r="AC189" s="187"/>
      <c r="AD189" s="187"/>
      <c r="AE189" s="187"/>
      <c r="AF189" s="187"/>
      <c r="AG189" s="187"/>
      <c r="AH189" s="187"/>
      <c r="AI189" s="187"/>
      <c r="AJ189" s="187"/>
      <c r="AK189" s="187"/>
      <c r="AL189" s="187"/>
      <c r="AM189" s="187"/>
      <c r="AN189" s="187"/>
      <c r="AO189" s="187"/>
      <c r="AP189" s="187"/>
      <c r="AQ189" s="187"/>
      <c r="AR189" s="187"/>
      <c r="AS189" s="187"/>
      <c r="AT189" s="187"/>
      <c r="AU189" s="187"/>
      <c r="AV189" s="187"/>
      <c r="AW189" s="187"/>
      <c r="AX189" s="187"/>
      <c r="AY189" s="187"/>
      <c r="AZ189" s="187"/>
      <c r="BA189" s="187"/>
      <c r="BB189" s="187"/>
      <c r="BC189" s="187"/>
      <c r="BD189" s="187"/>
      <c r="BE189" s="187"/>
      <c r="BF189" s="187"/>
      <c r="BG189" s="187"/>
      <c r="BH189" s="187"/>
      <c r="BI189" s="187"/>
      <c r="BJ189" s="187"/>
      <c r="BK189" s="187"/>
      <c r="BL189" s="187"/>
      <c r="BM189" s="187"/>
      <c r="BN189" s="187"/>
      <c r="BO189" s="187"/>
      <c r="BP189" s="187"/>
      <c r="BQ189" s="187"/>
      <c r="BR189" s="187"/>
      <c r="BS189" s="187"/>
      <c r="BT189" s="187"/>
      <c r="BU189" s="187"/>
      <c r="BV189" s="187"/>
      <c r="BW189" s="187"/>
      <c r="BX189" s="187"/>
      <c r="BY189" s="187"/>
      <c r="BZ189" s="187"/>
      <c r="CA189" s="187"/>
      <c r="CB189" s="187"/>
      <c r="CC189" s="187"/>
      <c r="CD189" s="187"/>
      <c r="CE189" s="187"/>
      <c r="CF189" s="187"/>
      <c r="CG189" s="187"/>
      <c r="CH189" s="187"/>
      <c r="CI189" s="187"/>
      <c r="CJ189" s="187"/>
      <c r="CK189" s="187"/>
      <c r="CL189" s="187"/>
      <c r="CM189" s="187"/>
      <c r="CN189" s="187"/>
      <c r="CO189" s="187"/>
      <c r="CP189" s="187"/>
      <c r="CQ189" s="187"/>
      <c r="CR189" s="187"/>
      <c r="CS189" s="187"/>
      <c r="CT189" s="187"/>
      <c r="CU189" s="187"/>
      <c r="CV189" s="187"/>
      <c r="CW189" s="187"/>
      <c r="CX189" s="187"/>
      <c r="CY189" s="187"/>
      <c r="CZ189" s="187"/>
      <c r="DA189" s="187"/>
      <c r="DB189" s="187"/>
      <c r="DC189" s="187"/>
      <c r="DD189" s="187"/>
      <c r="DE189" s="187"/>
      <c r="DF189" s="187"/>
      <c r="DG189" s="187"/>
      <c r="DH189" s="187"/>
      <c r="DI189" s="187"/>
      <c r="DJ189" s="187"/>
      <c r="DK189" s="187"/>
      <c r="DL189" s="187"/>
      <c r="DM189" s="187"/>
      <c r="DN189" s="187"/>
      <c r="DO189" s="187"/>
      <c r="DP189" s="187"/>
      <c r="DQ189" s="187"/>
      <c r="DR189" s="187"/>
      <c r="DS189" s="187"/>
      <c r="DT189" s="187"/>
      <c r="DU189" s="187"/>
      <c r="DV189" s="187"/>
      <c r="DW189" s="187"/>
      <c r="DX189" s="187"/>
      <c r="DY189" s="187"/>
      <c r="DZ189" s="187"/>
      <c r="EA189" s="187"/>
      <c r="EB189" s="187"/>
      <c r="EC189" s="187"/>
      <c r="ED189" s="187"/>
      <c r="EE189" s="187"/>
      <c r="EF189" s="187"/>
      <c r="EG189" s="187"/>
      <c r="EH189" s="187"/>
      <c r="EI189" s="187"/>
      <c r="EJ189" s="187"/>
      <c r="EK189" s="187"/>
      <c r="EL189" s="187"/>
      <c r="EM189" s="187"/>
      <c r="EN189" s="187"/>
      <c r="EO189" s="187"/>
      <c r="EP189" s="187"/>
      <c r="EQ189" s="187"/>
      <c r="ER189" s="187"/>
      <c r="ES189" s="187"/>
      <c r="ET189" s="187"/>
      <c r="EU189" s="187"/>
      <c r="EV189" s="187"/>
      <c r="EW189" s="187"/>
      <c r="EX189" s="187"/>
      <c r="EY189" s="187"/>
      <c r="EZ189" s="187"/>
      <c r="FA189" s="187"/>
      <c r="FB189" s="187"/>
      <c r="FC189" s="187"/>
      <c r="FD189" s="187"/>
      <c r="FE189" s="187"/>
      <c r="FF189" s="187"/>
      <c r="FG189" s="187"/>
      <c r="FH189" s="187"/>
      <c r="FI189" s="187"/>
      <c r="FJ189" s="187"/>
      <c r="FK189" s="187"/>
      <c r="FL189" s="187"/>
      <c r="FM189" s="187"/>
      <c r="FN189" s="187"/>
      <c r="FO189" s="187"/>
      <c r="FP189" s="187"/>
      <c r="FQ189" s="187"/>
      <c r="FR189" s="187"/>
      <c r="FS189" s="187"/>
      <c r="FT189" s="187"/>
      <c r="FU189" s="187"/>
      <c r="FV189" s="187"/>
      <c r="FW189" s="187"/>
      <c r="FX189" s="187"/>
      <c r="FY189" s="187"/>
      <c r="FZ189" s="187"/>
      <c r="GA189" s="187"/>
      <c r="GB189" s="187"/>
      <c r="GC189" s="187"/>
      <c r="GD189" s="187"/>
      <c r="GE189" s="187"/>
      <c r="GF189" s="187"/>
      <c r="GG189" s="363"/>
      <c r="GH189" s="357"/>
      <c r="GI189" s="357"/>
      <c r="GJ189" s="357"/>
    </row>
    <row r="190" spans="2:192" s="188" customFormat="1" x14ac:dyDescent="0.25">
      <c r="B190" s="43"/>
      <c r="C190" s="187"/>
      <c r="D190" s="187"/>
      <c r="E190" s="187"/>
      <c r="F190" s="187"/>
      <c r="G190" s="187"/>
      <c r="H190" s="187"/>
      <c r="I190" s="187"/>
      <c r="J190" s="187"/>
      <c r="K190" s="187"/>
      <c r="L190" s="187"/>
      <c r="M190" s="187"/>
      <c r="N190" s="187"/>
      <c r="O190" s="187"/>
      <c r="P190" s="187"/>
      <c r="Q190" s="187"/>
      <c r="R190" s="187"/>
      <c r="S190" s="187"/>
      <c r="T190" s="187"/>
      <c r="U190" s="187"/>
      <c r="V190" s="187"/>
      <c r="W190" s="187"/>
      <c r="X190" s="187"/>
      <c r="Y190" s="187"/>
      <c r="Z190" s="187"/>
      <c r="AA190" s="187"/>
      <c r="AB190" s="187"/>
      <c r="AC190" s="187"/>
      <c r="AD190" s="187"/>
      <c r="AE190" s="187"/>
      <c r="AF190" s="187"/>
      <c r="AG190" s="187"/>
      <c r="AH190" s="187"/>
      <c r="AI190" s="187"/>
      <c r="AJ190" s="187"/>
      <c r="AK190" s="187"/>
      <c r="AL190" s="187"/>
      <c r="AM190" s="187"/>
      <c r="AN190" s="187"/>
      <c r="AO190" s="187"/>
      <c r="AP190" s="187"/>
      <c r="AQ190" s="187"/>
      <c r="AR190" s="187"/>
      <c r="AS190" s="187"/>
      <c r="AT190" s="187"/>
      <c r="AU190" s="187"/>
      <c r="AV190" s="187"/>
      <c r="AW190" s="187"/>
      <c r="AX190" s="187"/>
      <c r="AY190" s="187"/>
      <c r="AZ190" s="187"/>
      <c r="BA190" s="187"/>
      <c r="BB190" s="187"/>
      <c r="BC190" s="187"/>
      <c r="BD190" s="187"/>
      <c r="BE190" s="187"/>
      <c r="BF190" s="187"/>
      <c r="BG190" s="187"/>
      <c r="BH190" s="187"/>
      <c r="BI190" s="187"/>
      <c r="BJ190" s="187"/>
      <c r="BK190" s="187"/>
      <c r="BL190" s="187"/>
      <c r="BM190" s="187"/>
      <c r="BN190" s="187"/>
      <c r="BO190" s="187"/>
      <c r="BP190" s="187"/>
      <c r="BQ190" s="187"/>
      <c r="BR190" s="187"/>
      <c r="BS190" s="187"/>
      <c r="BT190" s="187"/>
      <c r="BU190" s="187"/>
      <c r="BV190" s="187"/>
      <c r="BW190" s="187"/>
      <c r="BX190" s="187"/>
      <c r="BY190" s="187"/>
      <c r="BZ190" s="187"/>
      <c r="CA190" s="187"/>
      <c r="CB190" s="187"/>
      <c r="CC190" s="187"/>
      <c r="CD190" s="187"/>
      <c r="CE190" s="187"/>
      <c r="CF190" s="187"/>
      <c r="CG190" s="187"/>
      <c r="CH190" s="187"/>
      <c r="CI190" s="187"/>
      <c r="CJ190" s="187"/>
      <c r="CK190" s="187"/>
      <c r="CL190" s="187"/>
      <c r="CM190" s="187"/>
      <c r="CN190" s="187"/>
      <c r="CO190" s="187"/>
      <c r="CP190" s="187"/>
      <c r="CQ190" s="187"/>
      <c r="CR190" s="187"/>
      <c r="CS190" s="187"/>
      <c r="CT190" s="187"/>
      <c r="CU190" s="187"/>
      <c r="CV190" s="187"/>
      <c r="CW190" s="187"/>
      <c r="CX190" s="187"/>
      <c r="CY190" s="187"/>
      <c r="CZ190" s="187"/>
      <c r="DA190" s="187"/>
      <c r="DB190" s="187"/>
      <c r="DC190" s="187"/>
      <c r="DD190" s="187"/>
      <c r="DE190" s="187"/>
      <c r="DF190" s="187"/>
      <c r="DG190" s="187"/>
      <c r="DH190" s="187"/>
      <c r="DI190" s="187"/>
      <c r="DJ190" s="187"/>
      <c r="DK190" s="187"/>
      <c r="DL190" s="187"/>
      <c r="DM190" s="187"/>
      <c r="DN190" s="187"/>
      <c r="DO190" s="187"/>
      <c r="DP190" s="187"/>
      <c r="DQ190" s="187"/>
      <c r="DR190" s="187"/>
      <c r="DS190" s="187"/>
      <c r="DT190" s="187"/>
      <c r="DU190" s="187"/>
      <c r="DV190" s="187"/>
      <c r="DW190" s="187"/>
      <c r="DX190" s="187"/>
      <c r="DY190" s="187"/>
      <c r="DZ190" s="187"/>
      <c r="EA190" s="187"/>
      <c r="EB190" s="187"/>
      <c r="EC190" s="187"/>
      <c r="ED190" s="187"/>
      <c r="EE190" s="187"/>
      <c r="EF190" s="187"/>
      <c r="EG190" s="187"/>
      <c r="EH190" s="187"/>
      <c r="EI190" s="187"/>
      <c r="EJ190" s="187"/>
      <c r="EK190" s="187"/>
      <c r="EL190" s="187"/>
      <c r="EM190" s="187"/>
      <c r="EN190" s="187"/>
      <c r="EO190" s="187"/>
      <c r="EP190" s="187"/>
      <c r="EQ190" s="187"/>
      <c r="ER190" s="187"/>
      <c r="ES190" s="187"/>
      <c r="ET190" s="187"/>
      <c r="EU190" s="187"/>
      <c r="EV190" s="187"/>
      <c r="EW190" s="187"/>
      <c r="EX190" s="187"/>
      <c r="EY190" s="187"/>
      <c r="EZ190" s="187"/>
      <c r="FA190" s="187"/>
      <c r="FB190" s="187"/>
      <c r="FC190" s="187"/>
      <c r="FD190" s="187"/>
      <c r="FE190" s="187"/>
      <c r="FF190" s="187"/>
      <c r="FG190" s="187"/>
      <c r="FH190" s="187"/>
      <c r="FI190" s="187"/>
      <c r="FJ190" s="187"/>
      <c r="FK190" s="187"/>
      <c r="FL190" s="187"/>
      <c r="FM190" s="187"/>
      <c r="FN190" s="187"/>
      <c r="FO190" s="187"/>
      <c r="FP190" s="187"/>
      <c r="FQ190" s="187"/>
      <c r="FR190" s="187"/>
      <c r="FS190" s="187"/>
      <c r="FT190" s="187"/>
      <c r="FU190" s="187"/>
      <c r="FV190" s="187"/>
      <c r="FW190" s="187"/>
      <c r="FX190" s="187"/>
      <c r="FY190" s="187"/>
      <c r="FZ190" s="187"/>
      <c r="GA190" s="187"/>
      <c r="GB190" s="187"/>
      <c r="GC190" s="187"/>
      <c r="GD190" s="187"/>
      <c r="GE190" s="187"/>
      <c r="GF190" s="187"/>
      <c r="GG190" s="363"/>
      <c r="GH190" s="357"/>
      <c r="GI190" s="357"/>
      <c r="GJ190" s="357"/>
    </row>
    <row r="191" spans="2:192" s="188" customFormat="1" x14ac:dyDescent="0.25">
      <c r="B191" s="43"/>
      <c r="C191" s="187"/>
      <c r="D191" s="187"/>
      <c r="E191" s="187"/>
      <c r="F191" s="187"/>
      <c r="G191" s="187"/>
      <c r="H191" s="187"/>
      <c r="I191" s="187"/>
      <c r="J191" s="187"/>
      <c r="K191" s="187"/>
      <c r="L191" s="187"/>
      <c r="M191" s="187"/>
      <c r="N191" s="187"/>
      <c r="O191" s="187"/>
      <c r="P191" s="187"/>
      <c r="Q191" s="187"/>
      <c r="R191" s="187"/>
      <c r="S191" s="187"/>
      <c r="T191" s="187"/>
      <c r="U191" s="187"/>
      <c r="V191" s="187"/>
      <c r="W191" s="187"/>
      <c r="X191" s="187"/>
      <c r="Y191" s="187"/>
      <c r="Z191" s="187"/>
      <c r="AA191" s="187"/>
      <c r="AB191" s="187"/>
      <c r="AC191" s="187"/>
      <c r="AD191" s="187"/>
      <c r="AE191" s="187"/>
      <c r="AF191" s="187"/>
      <c r="AG191" s="187"/>
      <c r="AH191" s="187"/>
      <c r="AI191" s="187"/>
      <c r="AJ191" s="187"/>
      <c r="AK191" s="187"/>
      <c r="AL191" s="187"/>
      <c r="AM191" s="187"/>
      <c r="AN191" s="187"/>
      <c r="AO191" s="187"/>
      <c r="AP191" s="187"/>
      <c r="AQ191" s="187"/>
      <c r="AR191" s="187"/>
      <c r="AS191" s="187"/>
      <c r="AT191" s="187"/>
      <c r="AU191" s="187"/>
      <c r="AV191" s="187"/>
      <c r="AW191" s="187"/>
      <c r="AX191" s="187"/>
      <c r="AY191" s="187"/>
      <c r="AZ191" s="187"/>
      <c r="BA191" s="187"/>
      <c r="BB191" s="187"/>
      <c r="BC191" s="187"/>
      <c r="BD191" s="187"/>
      <c r="BE191" s="187"/>
      <c r="BF191" s="187"/>
      <c r="BG191" s="187"/>
      <c r="BH191" s="187"/>
      <c r="BI191" s="187"/>
      <c r="BJ191" s="187"/>
      <c r="BK191" s="187"/>
      <c r="BL191" s="187"/>
      <c r="BM191" s="187"/>
      <c r="BN191" s="187"/>
      <c r="BO191" s="187"/>
      <c r="BP191" s="187"/>
      <c r="BQ191" s="187"/>
      <c r="BR191" s="187"/>
      <c r="BS191" s="187"/>
      <c r="BT191" s="187"/>
      <c r="BU191" s="187"/>
      <c r="BV191" s="187"/>
      <c r="BW191" s="187"/>
      <c r="BX191" s="187"/>
      <c r="BY191" s="187"/>
      <c r="BZ191" s="187"/>
      <c r="CA191" s="187"/>
      <c r="CB191" s="187"/>
      <c r="CC191" s="187"/>
      <c r="CD191" s="187"/>
      <c r="CE191" s="187"/>
      <c r="CF191" s="187"/>
      <c r="CG191" s="187"/>
      <c r="CH191" s="187"/>
      <c r="CI191" s="187"/>
      <c r="CJ191" s="187"/>
      <c r="CK191" s="187"/>
      <c r="CL191" s="187"/>
      <c r="CM191" s="187"/>
      <c r="CN191" s="187"/>
      <c r="CO191" s="187"/>
      <c r="CP191" s="187"/>
      <c r="CQ191" s="187"/>
      <c r="CR191" s="187"/>
      <c r="CS191" s="187"/>
      <c r="CT191" s="187"/>
      <c r="CU191" s="187"/>
      <c r="CV191" s="187"/>
      <c r="CW191" s="187"/>
      <c r="CX191" s="187"/>
      <c r="CY191" s="187"/>
      <c r="CZ191" s="187"/>
      <c r="DA191" s="187"/>
      <c r="DB191" s="187"/>
      <c r="DC191" s="187"/>
      <c r="DD191" s="187"/>
      <c r="DE191" s="187"/>
      <c r="DF191" s="187"/>
      <c r="DG191" s="187"/>
      <c r="DH191" s="187"/>
      <c r="DI191" s="187"/>
      <c r="DJ191" s="187"/>
      <c r="DK191" s="187"/>
      <c r="DL191" s="187"/>
      <c r="DM191" s="187"/>
      <c r="DN191" s="187"/>
      <c r="DO191" s="187"/>
      <c r="DP191" s="187"/>
      <c r="DQ191" s="187"/>
      <c r="DR191" s="187"/>
      <c r="DS191" s="187"/>
      <c r="DT191" s="187"/>
      <c r="DU191" s="187"/>
      <c r="DV191" s="187"/>
      <c r="DW191" s="187"/>
      <c r="DX191" s="187"/>
      <c r="DY191" s="187"/>
      <c r="DZ191" s="187"/>
      <c r="EA191" s="187"/>
      <c r="EB191" s="187"/>
      <c r="EC191" s="187"/>
      <c r="ED191" s="187"/>
      <c r="EE191" s="187"/>
      <c r="EF191" s="187"/>
      <c r="EG191" s="187"/>
      <c r="EH191" s="187"/>
      <c r="EI191" s="187"/>
      <c r="EJ191" s="187"/>
      <c r="EK191" s="187"/>
      <c r="EL191" s="187"/>
      <c r="EM191" s="187"/>
      <c r="EN191" s="187"/>
      <c r="EO191" s="187"/>
      <c r="EP191" s="187"/>
      <c r="EQ191" s="187"/>
      <c r="ER191" s="187"/>
      <c r="ES191" s="187"/>
      <c r="ET191" s="187"/>
      <c r="EU191" s="187"/>
      <c r="EV191" s="187"/>
      <c r="EW191" s="187"/>
      <c r="EX191" s="187"/>
      <c r="EY191" s="187"/>
      <c r="EZ191" s="187"/>
      <c r="FA191" s="187"/>
      <c r="FB191" s="187"/>
      <c r="FC191" s="187"/>
      <c r="FD191" s="187"/>
      <c r="FE191" s="187"/>
      <c r="FF191" s="187"/>
      <c r="FG191" s="187"/>
      <c r="FH191" s="187"/>
      <c r="FI191" s="187"/>
      <c r="FJ191" s="187"/>
      <c r="FK191" s="187"/>
      <c r="FL191" s="187"/>
      <c r="FM191" s="187"/>
      <c r="FN191" s="187"/>
      <c r="FO191" s="187"/>
      <c r="FP191" s="187"/>
      <c r="FQ191" s="187"/>
      <c r="FR191" s="187"/>
      <c r="FS191" s="187"/>
      <c r="FT191" s="187"/>
      <c r="FU191" s="187"/>
      <c r="FV191" s="187"/>
      <c r="FW191" s="187"/>
      <c r="FX191" s="187"/>
      <c r="FY191" s="187"/>
      <c r="FZ191" s="187"/>
      <c r="GA191" s="187"/>
      <c r="GB191" s="187"/>
      <c r="GC191" s="187"/>
      <c r="GD191" s="187"/>
      <c r="GE191" s="187"/>
      <c r="GF191" s="187"/>
      <c r="GG191" s="363"/>
      <c r="GH191" s="357"/>
      <c r="GI191" s="357"/>
      <c r="GJ191" s="357"/>
    </row>
    <row r="192" spans="2:192" s="188" customFormat="1" x14ac:dyDescent="0.25">
      <c r="B192" s="43"/>
      <c r="C192" s="187"/>
      <c r="D192" s="187"/>
      <c r="E192" s="187"/>
      <c r="F192" s="187"/>
      <c r="G192" s="187"/>
      <c r="H192" s="187"/>
      <c r="I192" s="187"/>
      <c r="J192" s="187"/>
      <c r="K192" s="187"/>
      <c r="L192" s="187"/>
      <c r="M192" s="187"/>
      <c r="N192" s="187"/>
      <c r="O192" s="187"/>
      <c r="P192" s="187"/>
      <c r="Q192" s="187"/>
      <c r="R192" s="187"/>
      <c r="S192" s="187"/>
      <c r="T192" s="187"/>
      <c r="U192" s="187"/>
      <c r="V192" s="187"/>
      <c r="W192" s="187"/>
      <c r="X192" s="187"/>
      <c r="Y192" s="187"/>
      <c r="Z192" s="187"/>
      <c r="AA192" s="187"/>
      <c r="AB192" s="187"/>
      <c r="AC192" s="187"/>
      <c r="AD192" s="187"/>
      <c r="AE192" s="187"/>
      <c r="AF192" s="187"/>
      <c r="AG192" s="187"/>
      <c r="AH192" s="187"/>
      <c r="AI192" s="187"/>
      <c r="AJ192" s="187"/>
      <c r="AK192" s="187"/>
      <c r="AL192" s="187"/>
      <c r="AM192" s="187"/>
      <c r="AN192" s="187"/>
      <c r="AO192" s="187"/>
      <c r="AP192" s="187"/>
      <c r="AQ192" s="187"/>
      <c r="AR192" s="187"/>
      <c r="AS192" s="187"/>
      <c r="AT192" s="187"/>
      <c r="AU192" s="187"/>
      <c r="AV192" s="187"/>
      <c r="AW192" s="187"/>
      <c r="AX192" s="187"/>
      <c r="AY192" s="187"/>
      <c r="AZ192" s="187"/>
      <c r="BA192" s="187"/>
      <c r="BB192" s="187"/>
      <c r="BC192" s="187"/>
      <c r="BD192" s="187"/>
      <c r="BE192" s="187"/>
      <c r="BF192" s="187"/>
      <c r="BG192" s="187"/>
      <c r="BH192" s="187"/>
      <c r="BI192" s="187"/>
      <c r="BJ192" s="187"/>
      <c r="BK192" s="187"/>
      <c r="BL192" s="187"/>
      <c r="BM192" s="187"/>
      <c r="BN192" s="187"/>
      <c r="BO192" s="187"/>
      <c r="BP192" s="187"/>
      <c r="BQ192" s="187"/>
      <c r="BR192" s="187"/>
      <c r="BS192" s="187"/>
      <c r="BT192" s="187"/>
      <c r="BU192" s="187"/>
      <c r="BV192" s="187"/>
      <c r="BW192" s="187"/>
      <c r="BX192" s="187"/>
      <c r="BY192" s="187"/>
      <c r="BZ192" s="187"/>
      <c r="CA192" s="187"/>
      <c r="CB192" s="187"/>
      <c r="CC192" s="187"/>
      <c r="CD192" s="187"/>
      <c r="CE192" s="187"/>
      <c r="CF192" s="187"/>
      <c r="CG192" s="187"/>
      <c r="CH192" s="187"/>
      <c r="CI192" s="187"/>
      <c r="CJ192" s="187"/>
      <c r="CK192" s="187"/>
      <c r="CL192" s="187"/>
      <c r="CM192" s="187"/>
      <c r="CN192" s="187"/>
      <c r="CO192" s="187"/>
      <c r="CP192" s="187"/>
      <c r="CQ192" s="187"/>
      <c r="CR192" s="187"/>
      <c r="CS192" s="187"/>
      <c r="CT192" s="187"/>
      <c r="CU192" s="187"/>
      <c r="CV192" s="187"/>
      <c r="CW192" s="187"/>
      <c r="CX192" s="187"/>
      <c r="CY192" s="187"/>
      <c r="CZ192" s="187"/>
      <c r="DA192" s="187"/>
      <c r="DB192" s="187"/>
      <c r="DC192" s="187"/>
      <c r="DD192" s="187"/>
      <c r="DE192" s="187"/>
      <c r="DF192" s="187"/>
      <c r="DG192" s="187"/>
      <c r="DH192" s="187"/>
      <c r="DI192" s="187"/>
      <c r="DJ192" s="187"/>
      <c r="DK192" s="187"/>
      <c r="DL192" s="187"/>
      <c r="DM192" s="187"/>
      <c r="DN192" s="187"/>
      <c r="DO192" s="187"/>
      <c r="DP192" s="187"/>
      <c r="DQ192" s="187"/>
      <c r="DR192" s="187"/>
      <c r="DS192" s="187"/>
      <c r="DT192" s="187"/>
      <c r="DU192" s="187"/>
      <c r="DV192" s="187"/>
      <c r="DW192" s="187"/>
      <c r="DX192" s="187"/>
      <c r="DY192" s="187"/>
      <c r="DZ192" s="187"/>
      <c r="EA192" s="187"/>
      <c r="EB192" s="187"/>
      <c r="EC192" s="187"/>
      <c r="ED192" s="187"/>
      <c r="EE192" s="187"/>
      <c r="EF192" s="187"/>
      <c r="EG192" s="187"/>
      <c r="EH192" s="187"/>
      <c r="EI192" s="187"/>
      <c r="EJ192" s="187"/>
      <c r="EK192" s="187"/>
      <c r="EL192" s="187"/>
      <c r="EM192" s="187"/>
      <c r="EN192" s="187"/>
      <c r="EO192" s="187"/>
      <c r="EP192" s="187"/>
      <c r="EQ192" s="187"/>
      <c r="ER192" s="187"/>
      <c r="ES192" s="187"/>
      <c r="ET192" s="187"/>
      <c r="EU192" s="187"/>
      <c r="EV192" s="187"/>
      <c r="EW192" s="187"/>
      <c r="EX192" s="187"/>
      <c r="EY192" s="187"/>
      <c r="EZ192" s="187"/>
      <c r="FA192" s="187"/>
      <c r="FB192" s="187"/>
      <c r="FC192" s="187"/>
      <c r="FD192" s="187"/>
      <c r="FE192" s="187"/>
      <c r="FF192" s="187"/>
      <c r="FG192" s="187"/>
      <c r="FH192" s="187"/>
      <c r="FI192" s="187"/>
      <c r="FJ192" s="187"/>
      <c r="FK192" s="187"/>
      <c r="FL192" s="187"/>
      <c r="FM192" s="187"/>
      <c r="FN192" s="187"/>
      <c r="FO192" s="187"/>
      <c r="FP192" s="187"/>
      <c r="FQ192" s="187"/>
      <c r="FR192" s="187"/>
      <c r="FS192" s="187"/>
      <c r="FT192" s="187"/>
      <c r="FU192" s="187"/>
      <c r="FV192" s="187"/>
      <c r="FW192" s="187"/>
      <c r="FX192" s="187"/>
      <c r="FY192" s="187"/>
      <c r="FZ192" s="187"/>
      <c r="GA192" s="187"/>
      <c r="GB192" s="187"/>
      <c r="GC192" s="187"/>
      <c r="GD192" s="187"/>
      <c r="GE192" s="187"/>
      <c r="GF192" s="187"/>
      <c r="GG192" s="363"/>
      <c r="GH192" s="357"/>
      <c r="GI192" s="357"/>
      <c r="GJ192" s="357"/>
    </row>
    <row r="193" spans="2:192" s="188" customFormat="1" x14ac:dyDescent="0.25">
      <c r="B193" s="43"/>
      <c r="C193" s="187"/>
      <c r="D193" s="187"/>
      <c r="E193" s="187"/>
      <c r="F193" s="187"/>
      <c r="G193" s="187"/>
      <c r="H193" s="187"/>
      <c r="I193" s="187"/>
      <c r="J193" s="187"/>
      <c r="K193" s="187"/>
      <c r="L193" s="187"/>
      <c r="M193" s="187"/>
      <c r="N193" s="187"/>
      <c r="O193" s="187"/>
      <c r="P193" s="187"/>
      <c r="Q193" s="187"/>
      <c r="R193" s="187"/>
      <c r="S193" s="187"/>
      <c r="T193" s="187"/>
      <c r="U193" s="187"/>
      <c r="V193" s="187"/>
      <c r="W193" s="187"/>
      <c r="X193" s="187"/>
      <c r="Y193" s="187"/>
      <c r="Z193" s="187"/>
      <c r="AA193" s="187"/>
      <c r="AB193" s="187"/>
      <c r="AC193" s="187"/>
      <c r="AD193" s="187"/>
      <c r="AE193" s="187"/>
      <c r="AF193" s="187"/>
      <c r="AG193" s="187"/>
      <c r="AH193" s="187"/>
      <c r="AI193" s="187"/>
      <c r="AJ193" s="187"/>
      <c r="AK193" s="187"/>
      <c r="AL193" s="187"/>
      <c r="AM193" s="187"/>
      <c r="AN193" s="187"/>
      <c r="AO193" s="187"/>
      <c r="AP193" s="187"/>
      <c r="AQ193" s="187"/>
      <c r="AR193" s="187"/>
      <c r="AS193" s="187"/>
      <c r="AT193" s="187"/>
      <c r="AU193" s="187"/>
      <c r="AV193" s="187"/>
      <c r="AW193" s="187"/>
      <c r="AX193" s="187"/>
      <c r="AY193" s="187"/>
      <c r="AZ193" s="187"/>
      <c r="BA193" s="187"/>
      <c r="BB193" s="187"/>
      <c r="BC193" s="187"/>
      <c r="BD193" s="187"/>
      <c r="BE193" s="187"/>
      <c r="BF193" s="187"/>
      <c r="BG193" s="187"/>
      <c r="BH193" s="187"/>
      <c r="BI193" s="187"/>
      <c r="BJ193" s="187"/>
      <c r="BK193" s="187"/>
      <c r="BL193" s="187"/>
      <c r="BM193" s="187"/>
      <c r="BN193" s="187"/>
      <c r="BO193" s="187"/>
      <c r="BP193" s="187"/>
      <c r="BQ193" s="187"/>
      <c r="BR193" s="187"/>
      <c r="BS193" s="187"/>
      <c r="BT193" s="187"/>
      <c r="BU193" s="187"/>
      <c r="BV193" s="187"/>
      <c r="BW193" s="187"/>
      <c r="BX193" s="187"/>
      <c r="BY193" s="187"/>
      <c r="BZ193" s="187"/>
      <c r="CA193" s="187"/>
      <c r="CB193" s="187"/>
      <c r="CC193" s="187"/>
      <c r="CD193" s="187"/>
      <c r="CE193" s="187"/>
      <c r="CF193" s="187"/>
      <c r="CG193" s="187"/>
      <c r="CH193" s="187"/>
      <c r="CI193" s="187"/>
      <c r="CJ193" s="187"/>
      <c r="CK193" s="187"/>
      <c r="CL193" s="187"/>
      <c r="CM193" s="187"/>
      <c r="CN193" s="187"/>
      <c r="CO193" s="187"/>
      <c r="CP193" s="187"/>
      <c r="CQ193" s="187"/>
      <c r="CR193" s="187"/>
      <c r="CS193" s="187"/>
      <c r="CT193" s="187"/>
      <c r="CU193" s="187"/>
      <c r="CV193" s="187"/>
      <c r="CW193" s="187"/>
      <c r="CX193" s="187"/>
      <c r="CY193" s="187"/>
      <c r="CZ193" s="187"/>
      <c r="DA193" s="187"/>
      <c r="DB193" s="187"/>
      <c r="DC193" s="187"/>
      <c r="DD193" s="187"/>
      <c r="DE193" s="187"/>
      <c r="DF193" s="187"/>
      <c r="DG193" s="187"/>
      <c r="DH193" s="187"/>
      <c r="DI193" s="187"/>
      <c r="DJ193" s="187"/>
      <c r="DK193" s="187"/>
      <c r="DL193" s="187"/>
      <c r="DM193" s="187"/>
      <c r="DN193" s="187"/>
      <c r="DO193" s="187"/>
      <c r="DP193" s="187"/>
      <c r="DQ193" s="187"/>
      <c r="DR193" s="187"/>
      <c r="DS193" s="187"/>
      <c r="DT193" s="187"/>
      <c r="DU193" s="187"/>
      <c r="DV193" s="187"/>
      <c r="DW193" s="187"/>
      <c r="DX193" s="187"/>
      <c r="DY193" s="187"/>
      <c r="DZ193" s="187"/>
      <c r="EA193" s="187"/>
      <c r="EB193" s="187"/>
      <c r="EC193" s="187"/>
      <c r="ED193" s="187"/>
      <c r="EE193" s="187"/>
      <c r="EF193" s="187"/>
      <c r="EG193" s="187"/>
      <c r="EH193" s="187"/>
      <c r="EI193" s="187"/>
      <c r="EJ193" s="187"/>
      <c r="EK193" s="187"/>
      <c r="EL193" s="187"/>
      <c r="EM193" s="187"/>
      <c r="EN193" s="187"/>
      <c r="EO193" s="187"/>
      <c r="EP193" s="187"/>
      <c r="EQ193" s="187"/>
      <c r="ER193" s="187"/>
      <c r="ES193" s="187"/>
      <c r="ET193" s="187"/>
      <c r="EU193" s="187"/>
      <c r="EV193" s="187"/>
      <c r="EW193" s="187"/>
      <c r="EX193" s="187"/>
      <c r="EY193" s="187"/>
      <c r="EZ193" s="187"/>
      <c r="FA193" s="187"/>
      <c r="FB193" s="187"/>
      <c r="FC193" s="187"/>
      <c r="FD193" s="187"/>
      <c r="FE193" s="187"/>
      <c r="FF193" s="187"/>
      <c r="FG193" s="187"/>
      <c r="FH193" s="187"/>
      <c r="FI193" s="187"/>
      <c r="FJ193" s="187"/>
      <c r="FK193" s="187"/>
      <c r="FL193" s="187"/>
      <c r="FM193" s="187"/>
      <c r="FN193" s="187"/>
      <c r="FO193" s="187"/>
      <c r="FP193" s="187"/>
      <c r="FQ193" s="187"/>
      <c r="FR193" s="187"/>
      <c r="FS193" s="187"/>
      <c r="FT193" s="187"/>
      <c r="FU193" s="187"/>
      <c r="FV193" s="187"/>
      <c r="FW193" s="187"/>
      <c r="FX193" s="187"/>
      <c r="FY193" s="187"/>
      <c r="FZ193" s="187"/>
      <c r="GA193" s="187"/>
      <c r="GB193" s="187"/>
      <c r="GC193" s="187"/>
      <c r="GD193" s="187"/>
      <c r="GE193" s="187"/>
      <c r="GF193" s="187"/>
      <c r="GG193" s="363"/>
      <c r="GH193" s="357"/>
      <c r="GI193" s="357"/>
      <c r="GJ193" s="357"/>
    </row>
    <row r="194" spans="2:192" s="188" customFormat="1" x14ac:dyDescent="0.25">
      <c r="B194" s="43"/>
      <c r="C194" s="187"/>
      <c r="D194" s="187"/>
      <c r="E194" s="187"/>
      <c r="F194" s="187"/>
      <c r="G194" s="187"/>
      <c r="H194" s="187"/>
      <c r="I194" s="187"/>
      <c r="J194" s="187"/>
      <c r="K194" s="187"/>
      <c r="L194" s="187"/>
      <c r="M194" s="187"/>
      <c r="N194" s="187"/>
      <c r="O194" s="187"/>
      <c r="P194" s="187"/>
      <c r="Q194" s="187"/>
      <c r="R194" s="187"/>
      <c r="S194" s="187"/>
      <c r="T194" s="187"/>
      <c r="U194" s="187"/>
      <c r="V194" s="187"/>
      <c r="W194" s="187"/>
      <c r="X194" s="187"/>
      <c r="Y194" s="187"/>
      <c r="Z194" s="187"/>
      <c r="AA194" s="187"/>
      <c r="AB194" s="187"/>
      <c r="AC194" s="187"/>
      <c r="AD194" s="187"/>
      <c r="AE194" s="187"/>
      <c r="AF194" s="187"/>
      <c r="AG194" s="187"/>
      <c r="AH194" s="187"/>
      <c r="AI194" s="187"/>
      <c r="AJ194" s="187"/>
      <c r="AK194" s="187"/>
      <c r="AL194" s="187"/>
      <c r="AM194" s="187"/>
      <c r="AN194" s="187"/>
      <c r="AO194" s="187"/>
      <c r="AP194" s="187"/>
      <c r="AQ194" s="187"/>
      <c r="AR194" s="187"/>
      <c r="AS194" s="187"/>
      <c r="AT194" s="187"/>
      <c r="AU194" s="187"/>
      <c r="AV194" s="187"/>
      <c r="AW194" s="187"/>
      <c r="AX194" s="187"/>
      <c r="AY194" s="187"/>
      <c r="AZ194" s="187"/>
      <c r="BA194" s="187"/>
      <c r="BB194" s="187"/>
      <c r="BC194" s="187"/>
      <c r="BD194" s="187"/>
      <c r="BE194" s="187"/>
      <c r="BF194" s="187"/>
      <c r="BG194" s="187"/>
      <c r="BH194" s="187"/>
      <c r="BI194" s="187"/>
      <c r="BJ194" s="187"/>
      <c r="BK194" s="187"/>
      <c r="BL194" s="187"/>
      <c r="BM194" s="187"/>
      <c r="BN194" s="187"/>
      <c r="BO194" s="187"/>
      <c r="BP194" s="187"/>
      <c r="BQ194" s="187"/>
      <c r="BR194" s="187"/>
      <c r="BS194" s="187"/>
      <c r="BT194" s="187"/>
      <c r="BU194" s="187"/>
      <c r="BV194" s="187"/>
      <c r="BW194" s="187"/>
      <c r="BX194" s="187"/>
      <c r="BY194" s="187"/>
      <c r="BZ194" s="187"/>
      <c r="CA194" s="187"/>
      <c r="CB194" s="187"/>
      <c r="CC194" s="187"/>
      <c r="CD194" s="187"/>
      <c r="CE194" s="187"/>
      <c r="CF194" s="187"/>
      <c r="CG194" s="187"/>
      <c r="CH194" s="187"/>
      <c r="CI194" s="187"/>
      <c r="CJ194" s="187"/>
      <c r="CK194" s="187"/>
      <c r="CL194" s="187"/>
      <c r="CM194" s="187"/>
      <c r="CN194" s="187"/>
      <c r="CO194" s="187"/>
      <c r="CP194" s="187"/>
      <c r="CQ194" s="187"/>
      <c r="CR194" s="187"/>
      <c r="CS194" s="187"/>
      <c r="CT194" s="187"/>
      <c r="CU194" s="187"/>
      <c r="CV194" s="187"/>
      <c r="CW194" s="187"/>
      <c r="CX194" s="187"/>
      <c r="CY194" s="187"/>
      <c r="CZ194" s="187"/>
      <c r="DA194" s="187"/>
      <c r="DB194" s="187"/>
      <c r="DC194" s="187"/>
      <c r="DD194" s="187"/>
      <c r="DE194" s="187"/>
      <c r="DF194" s="187"/>
      <c r="DG194" s="187"/>
      <c r="DH194" s="187"/>
      <c r="DI194" s="187"/>
      <c r="DJ194" s="187"/>
      <c r="DK194" s="187"/>
      <c r="DL194" s="187"/>
      <c r="DM194" s="187"/>
      <c r="DN194" s="187"/>
      <c r="DO194" s="187"/>
      <c r="DP194" s="187"/>
      <c r="DQ194" s="187"/>
      <c r="DR194" s="187"/>
      <c r="DS194" s="187"/>
      <c r="DT194" s="187"/>
      <c r="DU194" s="187"/>
      <c r="DV194" s="187"/>
      <c r="DW194" s="187"/>
      <c r="DX194" s="187"/>
      <c r="DY194" s="187"/>
      <c r="DZ194" s="187"/>
      <c r="EA194" s="187"/>
      <c r="EB194" s="187"/>
      <c r="EC194" s="187"/>
      <c r="ED194" s="187"/>
      <c r="EE194" s="187"/>
      <c r="EF194" s="187"/>
      <c r="EG194" s="187"/>
      <c r="EH194" s="187"/>
      <c r="EI194" s="187"/>
      <c r="EJ194" s="187"/>
      <c r="EK194" s="187"/>
      <c r="EL194" s="187"/>
      <c r="EM194" s="187"/>
      <c r="EN194" s="187"/>
      <c r="EO194" s="187"/>
      <c r="EP194" s="187"/>
      <c r="EQ194" s="187"/>
      <c r="ER194" s="187"/>
      <c r="ES194" s="187"/>
      <c r="ET194" s="187"/>
      <c r="EU194" s="187"/>
      <c r="EV194" s="187"/>
      <c r="EW194" s="187"/>
      <c r="EX194" s="187"/>
      <c r="EY194" s="187"/>
      <c r="EZ194" s="187"/>
      <c r="FA194" s="187"/>
      <c r="FB194" s="187"/>
      <c r="FC194" s="187"/>
      <c r="FD194" s="187"/>
      <c r="FE194" s="187"/>
      <c r="FF194" s="187"/>
      <c r="FG194" s="187"/>
      <c r="FH194" s="187"/>
      <c r="FI194" s="187"/>
      <c r="FJ194" s="187"/>
      <c r="FK194" s="187"/>
      <c r="FL194" s="187"/>
      <c r="FM194" s="187"/>
      <c r="FN194" s="187"/>
      <c r="FO194" s="187"/>
      <c r="FP194" s="187"/>
      <c r="FQ194" s="187"/>
      <c r="FR194" s="187"/>
      <c r="FS194" s="187"/>
      <c r="FT194" s="187"/>
      <c r="FU194" s="187"/>
      <c r="FV194" s="187"/>
      <c r="FW194" s="187"/>
      <c r="FX194" s="187"/>
      <c r="FY194" s="187"/>
      <c r="FZ194" s="187"/>
      <c r="GA194" s="187"/>
      <c r="GB194" s="187"/>
      <c r="GC194" s="187"/>
      <c r="GD194" s="187"/>
      <c r="GE194" s="187"/>
      <c r="GF194" s="187"/>
      <c r="GG194" s="363"/>
      <c r="GH194" s="357"/>
      <c r="GI194" s="357"/>
      <c r="GJ194" s="357"/>
    </row>
    <row r="195" spans="2:192" s="188" customFormat="1" x14ac:dyDescent="0.25">
      <c r="B195" s="43"/>
      <c r="C195" s="187"/>
      <c r="D195" s="187"/>
      <c r="E195" s="187"/>
      <c r="F195" s="187"/>
      <c r="G195" s="187"/>
      <c r="H195" s="187"/>
      <c r="I195" s="187"/>
      <c r="J195" s="187"/>
      <c r="K195" s="187"/>
      <c r="L195" s="187"/>
      <c r="M195" s="187"/>
      <c r="N195" s="187"/>
      <c r="O195" s="187"/>
      <c r="P195" s="187"/>
      <c r="Q195" s="187"/>
      <c r="R195" s="187"/>
      <c r="S195" s="187"/>
      <c r="T195" s="187"/>
      <c r="U195" s="187"/>
      <c r="V195" s="187"/>
      <c r="W195" s="187"/>
      <c r="X195" s="187"/>
      <c r="Y195" s="187"/>
      <c r="Z195" s="187"/>
      <c r="AA195" s="187"/>
      <c r="AB195" s="187"/>
      <c r="AC195" s="187"/>
      <c r="AD195" s="187"/>
      <c r="AE195" s="187"/>
      <c r="AF195" s="187"/>
      <c r="AG195" s="187"/>
      <c r="AH195" s="187"/>
      <c r="AI195" s="187"/>
      <c r="AJ195" s="187"/>
      <c r="AK195" s="187"/>
      <c r="AL195" s="187"/>
      <c r="AM195" s="187"/>
      <c r="AN195" s="187"/>
      <c r="AO195" s="187"/>
      <c r="AP195" s="187"/>
      <c r="AQ195" s="187"/>
      <c r="AR195" s="187"/>
      <c r="AS195" s="187"/>
      <c r="AT195" s="187"/>
      <c r="AU195" s="187"/>
      <c r="AV195" s="187"/>
      <c r="AW195" s="187"/>
      <c r="AX195" s="187"/>
      <c r="AY195" s="187"/>
      <c r="AZ195" s="187"/>
      <c r="BA195" s="187"/>
      <c r="BB195" s="187"/>
      <c r="BC195" s="187"/>
      <c r="BD195" s="187"/>
      <c r="BE195" s="187"/>
      <c r="BF195" s="187"/>
      <c r="BG195" s="187"/>
      <c r="BH195" s="187"/>
      <c r="BI195" s="187"/>
      <c r="BJ195" s="187"/>
      <c r="BK195" s="187"/>
      <c r="BL195" s="187"/>
      <c r="BM195" s="187"/>
      <c r="BN195" s="187"/>
      <c r="BO195" s="187"/>
      <c r="BP195" s="187"/>
      <c r="BQ195" s="187"/>
      <c r="BR195" s="187"/>
      <c r="BS195" s="187"/>
      <c r="BT195" s="187"/>
      <c r="BU195" s="187"/>
      <c r="BV195" s="187"/>
      <c r="BW195" s="187"/>
      <c r="BX195" s="187"/>
      <c r="BY195" s="187"/>
      <c r="BZ195" s="187"/>
      <c r="CA195" s="187"/>
      <c r="CB195" s="187"/>
      <c r="CC195" s="187"/>
      <c r="CD195" s="187"/>
      <c r="CE195" s="187"/>
      <c r="CF195" s="187"/>
      <c r="CG195" s="187"/>
      <c r="CH195" s="187"/>
      <c r="CI195" s="187"/>
      <c r="CJ195" s="187"/>
      <c r="CK195" s="187"/>
      <c r="CL195" s="187"/>
      <c r="CM195" s="187"/>
      <c r="CN195" s="187"/>
      <c r="CO195" s="187"/>
      <c r="CP195" s="187"/>
      <c r="CQ195" s="187"/>
      <c r="CR195" s="187"/>
      <c r="CS195" s="187"/>
      <c r="CT195" s="187"/>
      <c r="CU195" s="187"/>
      <c r="CV195" s="187"/>
      <c r="CW195" s="187"/>
      <c r="CX195" s="187"/>
      <c r="CY195" s="187"/>
      <c r="CZ195" s="187"/>
      <c r="DA195" s="187"/>
      <c r="DB195" s="187"/>
      <c r="DC195" s="187"/>
      <c r="DD195" s="187"/>
      <c r="DE195" s="187"/>
      <c r="DF195" s="187"/>
      <c r="DG195" s="187"/>
      <c r="DH195" s="187"/>
      <c r="DI195" s="187"/>
      <c r="DJ195" s="187"/>
      <c r="DK195" s="187"/>
      <c r="DL195" s="187"/>
      <c r="DM195" s="187"/>
      <c r="DN195" s="187"/>
      <c r="DO195" s="187"/>
      <c r="DP195" s="187"/>
      <c r="DQ195" s="187"/>
      <c r="DR195" s="187"/>
      <c r="DS195" s="187"/>
      <c r="DT195" s="187"/>
      <c r="DU195" s="187"/>
      <c r="DV195" s="187"/>
      <c r="DW195" s="187"/>
      <c r="DX195" s="187"/>
      <c r="DY195" s="187"/>
      <c r="DZ195" s="187"/>
      <c r="EA195" s="187"/>
      <c r="EB195" s="187"/>
      <c r="EC195" s="187"/>
      <c r="ED195" s="187"/>
      <c r="EE195" s="187"/>
      <c r="EF195" s="187"/>
      <c r="EG195" s="187"/>
      <c r="EH195" s="187"/>
      <c r="EI195" s="187"/>
      <c r="EJ195" s="187"/>
      <c r="EK195" s="187"/>
      <c r="EL195" s="187"/>
      <c r="EM195" s="187"/>
      <c r="EN195" s="187"/>
      <c r="EO195" s="187"/>
      <c r="EP195" s="187"/>
      <c r="EQ195" s="187"/>
      <c r="ER195" s="187"/>
      <c r="ES195" s="187"/>
      <c r="ET195" s="187"/>
      <c r="EU195" s="187"/>
      <c r="EV195" s="187"/>
      <c r="EW195" s="187"/>
      <c r="EX195" s="187"/>
      <c r="EY195" s="187"/>
      <c r="EZ195" s="187"/>
      <c r="FA195" s="187"/>
      <c r="FB195" s="187"/>
      <c r="FC195" s="187"/>
      <c r="FD195" s="187"/>
      <c r="FE195" s="187"/>
      <c r="FF195" s="187"/>
      <c r="FG195" s="187"/>
      <c r="FH195" s="187"/>
      <c r="FI195" s="187"/>
      <c r="FJ195" s="187"/>
      <c r="FK195" s="187"/>
      <c r="FL195" s="187"/>
      <c r="FM195" s="187"/>
      <c r="FN195" s="187"/>
      <c r="FO195" s="187"/>
      <c r="FP195" s="187"/>
      <c r="FQ195" s="187"/>
      <c r="FR195" s="187"/>
      <c r="FS195" s="187"/>
      <c r="FT195" s="187"/>
      <c r="FU195" s="187"/>
      <c r="FV195" s="187"/>
      <c r="FW195" s="187"/>
      <c r="FX195" s="187"/>
      <c r="FY195" s="187"/>
      <c r="FZ195" s="187"/>
      <c r="GA195" s="187"/>
      <c r="GB195" s="187"/>
      <c r="GC195" s="187"/>
      <c r="GD195" s="187"/>
      <c r="GE195" s="187"/>
      <c r="GF195" s="187"/>
      <c r="GG195" s="363"/>
      <c r="GH195" s="357"/>
      <c r="GI195" s="357"/>
      <c r="GJ195" s="357"/>
    </row>
    <row r="196" spans="2:192" s="188" customFormat="1" x14ac:dyDescent="0.25">
      <c r="B196" s="43"/>
      <c r="C196" s="187"/>
      <c r="D196" s="187"/>
      <c r="E196" s="187"/>
      <c r="F196" s="187"/>
      <c r="G196" s="187"/>
      <c r="H196" s="187"/>
      <c r="I196" s="187"/>
      <c r="J196" s="187"/>
      <c r="K196" s="187"/>
      <c r="L196" s="187"/>
      <c r="M196" s="187"/>
      <c r="N196" s="187"/>
      <c r="O196" s="187"/>
      <c r="P196" s="187"/>
      <c r="Q196" s="187"/>
      <c r="R196" s="187"/>
      <c r="S196" s="187"/>
      <c r="T196" s="187"/>
      <c r="U196" s="187"/>
      <c r="V196" s="187"/>
      <c r="W196" s="187"/>
      <c r="X196" s="187"/>
      <c r="Y196" s="187"/>
      <c r="Z196" s="187"/>
      <c r="AA196" s="187"/>
      <c r="AB196" s="187"/>
      <c r="AC196" s="187"/>
      <c r="AD196" s="187"/>
      <c r="AE196" s="187"/>
      <c r="AF196" s="187"/>
      <c r="AG196" s="187"/>
      <c r="AH196" s="187"/>
      <c r="AI196" s="187"/>
      <c r="AJ196" s="187"/>
      <c r="AK196" s="187"/>
      <c r="AL196" s="187"/>
      <c r="AM196" s="187"/>
      <c r="AN196" s="187"/>
      <c r="AO196" s="187"/>
      <c r="AP196" s="187"/>
      <c r="AQ196" s="187"/>
      <c r="AR196" s="187"/>
      <c r="AS196" s="187"/>
      <c r="AT196" s="187"/>
      <c r="AU196" s="187"/>
      <c r="AV196" s="187"/>
      <c r="AW196" s="187"/>
      <c r="AX196" s="187"/>
      <c r="AY196" s="187"/>
      <c r="AZ196" s="187"/>
      <c r="BA196" s="187"/>
      <c r="BB196" s="187"/>
      <c r="BC196" s="187"/>
      <c r="BD196" s="187"/>
      <c r="BE196" s="187"/>
      <c r="BF196" s="187"/>
      <c r="BG196" s="187"/>
      <c r="BH196" s="187"/>
      <c r="BI196" s="187"/>
      <c r="BJ196" s="187"/>
      <c r="BK196" s="187"/>
      <c r="BL196" s="187"/>
      <c r="BM196" s="187"/>
      <c r="BN196" s="187"/>
      <c r="BO196" s="187"/>
      <c r="BP196" s="187"/>
      <c r="BQ196" s="187"/>
      <c r="BR196" s="187"/>
      <c r="BS196" s="187"/>
      <c r="BT196" s="187"/>
      <c r="BU196" s="187"/>
      <c r="BV196" s="187"/>
      <c r="BW196" s="187"/>
      <c r="BX196" s="187"/>
      <c r="BY196" s="187"/>
      <c r="BZ196" s="187"/>
      <c r="CA196" s="187"/>
      <c r="CB196" s="187"/>
      <c r="CC196" s="187"/>
      <c r="CD196" s="187"/>
      <c r="CE196" s="187"/>
      <c r="CF196" s="187"/>
      <c r="CG196" s="187"/>
      <c r="CH196" s="187"/>
      <c r="CI196" s="187"/>
      <c r="CJ196" s="187"/>
      <c r="CK196" s="187"/>
      <c r="CL196" s="187"/>
      <c r="CM196" s="187"/>
      <c r="CN196" s="187"/>
      <c r="CO196" s="187"/>
      <c r="CP196" s="187"/>
      <c r="CQ196" s="187"/>
      <c r="CR196" s="187"/>
      <c r="CS196" s="187"/>
      <c r="CT196" s="187"/>
      <c r="CU196" s="187"/>
      <c r="CV196" s="187"/>
      <c r="CW196" s="187"/>
      <c r="CX196" s="187"/>
      <c r="CY196" s="187"/>
      <c r="CZ196" s="187"/>
      <c r="DA196" s="187"/>
      <c r="DB196" s="187"/>
      <c r="DC196" s="187"/>
      <c r="DD196" s="187"/>
      <c r="DE196" s="187"/>
      <c r="DF196" s="187"/>
      <c r="DG196" s="187"/>
      <c r="DH196" s="187"/>
      <c r="DI196" s="187"/>
      <c r="DJ196" s="187"/>
      <c r="DK196" s="187"/>
      <c r="DL196" s="187"/>
      <c r="DM196" s="187"/>
      <c r="DN196" s="187"/>
      <c r="DO196" s="187"/>
      <c r="DP196" s="187"/>
      <c r="DQ196" s="187"/>
      <c r="DR196" s="187"/>
      <c r="DS196" s="187"/>
      <c r="DT196" s="187"/>
      <c r="DU196" s="187"/>
      <c r="DV196" s="187"/>
      <c r="DW196" s="187"/>
      <c r="DX196" s="187"/>
      <c r="DY196" s="187"/>
      <c r="DZ196" s="187"/>
      <c r="EA196" s="187"/>
      <c r="EB196" s="187"/>
      <c r="EC196" s="187"/>
      <c r="ED196" s="187"/>
      <c r="EE196" s="187"/>
      <c r="EF196" s="187"/>
      <c r="EG196" s="187"/>
      <c r="EH196" s="187"/>
      <c r="EI196" s="187"/>
      <c r="EJ196" s="187"/>
      <c r="EK196" s="187"/>
      <c r="EL196" s="187"/>
      <c r="EM196" s="187"/>
      <c r="EN196" s="187"/>
      <c r="EO196" s="187"/>
      <c r="EP196" s="187"/>
      <c r="EQ196" s="187"/>
      <c r="ER196" s="187"/>
      <c r="ES196" s="187"/>
      <c r="ET196" s="187"/>
      <c r="EU196" s="187"/>
      <c r="EV196" s="187"/>
      <c r="EW196" s="187"/>
      <c r="EX196" s="187"/>
      <c r="EY196" s="187"/>
      <c r="EZ196" s="187"/>
      <c r="FA196" s="187"/>
      <c r="FB196" s="187"/>
      <c r="FC196" s="187"/>
      <c r="FD196" s="187"/>
      <c r="FE196" s="187"/>
      <c r="FF196" s="187"/>
      <c r="FG196" s="187"/>
      <c r="FH196" s="187"/>
      <c r="FI196" s="187"/>
      <c r="FJ196" s="187"/>
      <c r="FK196" s="187"/>
      <c r="FL196" s="187"/>
      <c r="FM196" s="187"/>
      <c r="FN196" s="187"/>
      <c r="FO196" s="187"/>
      <c r="FP196" s="187"/>
      <c r="FQ196" s="187"/>
      <c r="FR196" s="187"/>
      <c r="FS196" s="187"/>
      <c r="FT196" s="187"/>
      <c r="FU196" s="187"/>
      <c r="FV196" s="187"/>
      <c r="FW196" s="187"/>
      <c r="FX196" s="187"/>
      <c r="FY196" s="187"/>
      <c r="FZ196" s="187"/>
      <c r="GA196" s="187"/>
      <c r="GB196" s="187"/>
      <c r="GC196" s="187"/>
      <c r="GD196" s="187"/>
      <c r="GE196" s="187"/>
      <c r="GF196" s="187"/>
      <c r="GG196" s="363"/>
      <c r="GH196" s="357"/>
      <c r="GI196" s="357"/>
      <c r="GJ196" s="357"/>
    </row>
    <row r="197" spans="2:192" s="188" customFormat="1" x14ac:dyDescent="0.25">
      <c r="B197" s="43"/>
      <c r="C197" s="187"/>
      <c r="D197" s="187"/>
      <c r="E197" s="187"/>
      <c r="F197" s="187"/>
      <c r="G197" s="187"/>
      <c r="H197" s="187"/>
      <c r="I197" s="187"/>
      <c r="J197" s="187"/>
      <c r="K197" s="187"/>
      <c r="L197" s="187"/>
      <c r="M197" s="187"/>
      <c r="N197" s="187"/>
      <c r="O197" s="187"/>
      <c r="P197" s="187"/>
      <c r="Q197" s="187"/>
      <c r="R197" s="187"/>
      <c r="S197" s="187"/>
      <c r="T197" s="187"/>
      <c r="U197" s="187"/>
      <c r="V197" s="187"/>
      <c r="W197" s="187"/>
      <c r="X197" s="187"/>
      <c r="Y197" s="187"/>
      <c r="Z197" s="187"/>
      <c r="AA197" s="187"/>
      <c r="AB197" s="187"/>
      <c r="AC197" s="187"/>
      <c r="AD197" s="187"/>
      <c r="AE197" s="187"/>
      <c r="AF197" s="187"/>
      <c r="AG197" s="187"/>
      <c r="AH197" s="187"/>
      <c r="AI197" s="187"/>
      <c r="AJ197" s="187"/>
      <c r="AK197" s="187"/>
      <c r="AL197" s="187"/>
      <c r="AM197" s="187"/>
      <c r="AN197" s="187"/>
      <c r="AO197" s="187"/>
      <c r="AP197" s="187"/>
      <c r="AQ197" s="187"/>
      <c r="AR197" s="187"/>
      <c r="AS197" s="187"/>
      <c r="AT197" s="187"/>
      <c r="AU197" s="187"/>
      <c r="AV197" s="187"/>
      <c r="AW197" s="187"/>
      <c r="AX197" s="187"/>
      <c r="AY197" s="187"/>
      <c r="AZ197" s="187"/>
      <c r="BA197" s="187"/>
      <c r="BB197" s="187"/>
      <c r="BC197" s="187"/>
      <c r="BD197" s="187"/>
      <c r="BE197" s="187"/>
      <c r="BF197" s="187"/>
      <c r="BG197" s="187"/>
      <c r="BH197" s="187"/>
      <c r="BI197" s="187"/>
      <c r="BJ197" s="187"/>
      <c r="BK197" s="187"/>
      <c r="BL197" s="187"/>
      <c r="BM197" s="187"/>
      <c r="BN197" s="187"/>
      <c r="BO197" s="187"/>
      <c r="BP197" s="187"/>
      <c r="BQ197" s="187"/>
      <c r="BR197" s="187"/>
      <c r="BS197" s="187"/>
      <c r="BT197" s="187"/>
      <c r="BU197" s="187"/>
      <c r="BV197" s="187"/>
      <c r="BW197" s="187"/>
      <c r="BX197" s="187"/>
      <c r="BY197" s="187"/>
      <c r="BZ197" s="187"/>
      <c r="CA197" s="187"/>
      <c r="CB197" s="187"/>
      <c r="CC197" s="187"/>
      <c r="CD197" s="187"/>
      <c r="CE197" s="187"/>
      <c r="CF197" s="187"/>
      <c r="CG197" s="187"/>
      <c r="CH197" s="187"/>
      <c r="CI197" s="187"/>
      <c r="CJ197" s="187"/>
      <c r="CK197" s="187"/>
      <c r="CL197" s="187"/>
      <c r="CM197" s="187"/>
      <c r="CN197" s="187"/>
      <c r="CO197" s="187"/>
      <c r="CP197" s="187"/>
      <c r="CQ197" s="187"/>
      <c r="CR197" s="187"/>
      <c r="CS197" s="187"/>
      <c r="CT197" s="187"/>
      <c r="CU197" s="187"/>
      <c r="CV197" s="187"/>
      <c r="CW197" s="187"/>
      <c r="CX197" s="187"/>
      <c r="CY197" s="187"/>
      <c r="CZ197" s="187"/>
      <c r="DA197" s="187"/>
      <c r="DB197" s="187"/>
      <c r="DC197" s="187"/>
      <c r="DD197" s="187"/>
      <c r="DE197" s="187"/>
      <c r="DF197" s="187"/>
      <c r="DG197" s="187"/>
      <c r="DH197" s="187"/>
      <c r="DI197" s="187"/>
      <c r="DJ197" s="187"/>
      <c r="DK197" s="187"/>
      <c r="DL197" s="187"/>
      <c r="DM197" s="187"/>
      <c r="DN197" s="187"/>
      <c r="DO197" s="187"/>
      <c r="DP197" s="187"/>
      <c r="DQ197" s="187"/>
      <c r="DR197" s="187"/>
      <c r="DS197" s="187"/>
      <c r="DT197" s="187"/>
      <c r="DU197" s="187"/>
      <c r="DV197" s="187"/>
      <c r="DW197" s="187"/>
      <c r="DX197" s="187"/>
      <c r="DY197" s="187"/>
      <c r="DZ197" s="187"/>
      <c r="EA197" s="187"/>
      <c r="EB197" s="187"/>
      <c r="EC197" s="187"/>
      <c r="ED197" s="187"/>
      <c r="EE197" s="187"/>
      <c r="EF197" s="187"/>
      <c r="EG197" s="187"/>
      <c r="EH197" s="187"/>
      <c r="EI197" s="187"/>
      <c r="EJ197" s="187"/>
      <c r="EK197" s="187"/>
      <c r="EL197" s="187"/>
      <c r="EM197" s="187"/>
      <c r="EN197" s="187"/>
      <c r="EO197" s="187"/>
      <c r="EP197" s="187"/>
      <c r="EQ197" s="187"/>
      <c r="ER197" s="187"/>
      <c r="ES197" s="187"/>
      <c r="ET197" s="187"/>
      <c r="EU197" s="187"/>
      <c r="EV197" s="187"/>
      <c r="EW197" s="187"/>
      <c r="EX197" s="187"/>
      <c r="EY197" s="187"/>
      <c r="EZ197" s="187"/>
      <c r="FA197" s="187"/>
      <c r="FB197" s="187"/>
      <c r="FC197" s="187"/>
      <c r="FD197" s="187"/>
      <c r="FE197" s="187"/>
      <c r="FF197" s="187"/>
      <c r="FG197" s="187"/>
      <c r="FH197" s="187"/>
      <c r="FI197" s="187"/>
      <c r="FJ197" s="187"/>
      <c r="FK197" s="187"/>
      <c r="FL197" s="187"/>
      <c r="FM197" s="187"/>
      <c r="FN197" s="187"/>
      <c r="FO197" s="187"/>
      <c r="FP197" s="187"/>
      <c r="FQ197" s="187"/>
      <c r="FR197" s="187"/>
      <c r="FS197" s="187"/>
      <c r="FT197" s="187"/>
      <c r="FU197" s="187"/>
      <c r="FV197" s="187"/>
      <c r="FW197" s="187"/>
      <c r="FX197" s="187"/>
      <c r="FY197" s="187"/>
      <c r="FZ197" s="187"/>
      <c r="GA197" s="187"/>
      <c r="GB197" s="187"/>
      <c r="GC197" s="187"/>
      <c r="GD197" s="187"/>
      <c r="GE197" s="187"/>
      <c r="GF197" s="187"/>
      <c r="GG197" s="363"/>
      <c r="GH197" s="357"/>
      <c r="GI197" s="357"/>
      <c r="GJ197" s="357"/>
    </row>
    <row r="198" spans="2:192" s="188" customFormat="1" x14ac:dyDescent="0.25">
      <c r="B198" s="43"/>
      <c r="C198" s="187"/>
      <c r="D198" s="187"/>
      <c r="E198" s="187"/>
      <c r="F198" s="187"/>
      <c r="G198" s="187"/>
      <c r="H198" s="187"/>
      <c r="I198" s="187"/>
      <c r="J198" s="187"/>
      <c r="K198" s="187"/>
      <c r="L198" s="187"/>
      <c r="M198" s="187"/>
      <c r="N198" s="187"/>
      <c r="O198" s="187"/>
      <c r="P198" s="187"/>
      <c r="Q198" s="187"/>
      <c r="R198" s="187"/>
      <c r="S198" s="187"/>
      <c r="T198" s="187"/>
      <c r="U198" s="187"/>
      <c r="V198" s="187"/>
      <c r="W198" s="187"/>
      <c r="X198" s="187"/>
      <c r="Y198" s="187"/>
      <c r="Z198" s="187"/>
      <c r="AA198" s="187"/>
      <c r="AB198" s="187"/>
      <c r="AC198" s="187"/>
      <c r="AD198" s="187"/>
      <c r="AE198" s="187"/>
      <c r="AF198" s="187"/>
      <c r="AG198" s="187"/>
      <c r="AH198" s="187"/>
      <c r="AI198" s="187"/>
      <c r="AJ198" s="187"/>
      <c r="AK198" s="187"/>
      <c r="AL198" s="187"/>
      <c r="AM198" s="187"/>
      <c r="AN198" s="187"/>
      <c r="AO198" s="187"/>
      <c r="AP198" s="187"/>
      <c r="AQ198" s="187"/>
      <c r="AR198" s="187"/>
      <c r="AS198" s="187"/>
      <c r="AT198" s="187"/>
      <c r="AU198" s="187"/>
      <c r="AV198" s="187"/>
      <c r="AW198" s="187"/>
      <c r="AX198" s="187"/>
      <c r="AY198" s="187"/>
      <c r="AZ198" s="187"/>
      <c r="BA198" s="187"/>
      <c r="BB198" s="187"/>
      <c r="BC198" s="187"/>
      <c r="BD198" s="187"/>
      <c r="BE198" s="187"/>
      <c r="BF198" s="187"/>
      <c r="BG198" s="187"/>
      <c r="BH198" s="187"/>
      <c r="BI198" s="187"/>
      <c r="BJ198" s="187"/>
      <c r="BK198" s="187"/>
      <c r="BL198" s="187"/>
      <c r="BM198" s="187"/>
      <c r="BN198" s="187"/>
      <c r="BO198" s="187"/>
      <c r="BP198" s="187"/>
      <c r="BQ198" s="187"/>
      <c r="BR198" s="187"/>
      <c r="BS198" s="187"/>
      <c r="BT198" s="187"/>
      <c r="BU198" s="187"/>
      <c r="BV198" s="187"/>
      <c r="BW198" s="187"/>
      <c r="BX198" s="187"/>
      <c r="BY198" s="187"/>
      <c r="BZ198" s="187"/>
      <c r="CA198" s="187"/>
      <c r="CB198" s="187"/>
      <c r="CC198" s="187"/>
      <c r="CD198" s="187"/>
      <c r="CE198" s="187"/>
      <c r="CF198" s="187"/>
      <c r="CG198" s="187"/>
      <c r="CH198" s="187"/>
      <c r="CI198" s="187"/>
      <c r="CJ198" s="187"/>
      <c r="CK198" s="187"/>
      <c r="CL198" s="187"/>
      <c r="CM198" s="187"/>
      <c r="CN198" s="187"/>
      <c r="CO198" s="187"/>
      <c r="CP198" s="187"/>
      <c r="CQ198" s="187"/>
      <c r="CR198" s="187"/>
      <c r="CS198" s="187"/>
      <c r="CT198" s="187"/>
      <c r="CU198" s="187"/>
      <c r="CV198" s="187"/>
      <c r="CW198" s="187"/>
      <c r="CX198" s="187"/>
      <c r="CY198" s="187"/>
      <c r="CZ198" s="187"/>
      <c r="DA198" s="187"/>
      <c r="DB198" s="187"/>
      <c r="DC198" s="187"/>
      <c r="DD198" s="187"/>
      <c r="DE198" s="187"/>
      <c r="DF198" s="187"/>
      <c r="DG198" s="187"/>
      <c r="DH198" s="187"/>
      <c r="DI198" s="187"/>
      <c r="DJ198" s="187"/>
      <c r="DK198" s="187"/>
      <c r="DL198" s="187"/>
      <c r="DM198" s="187"/>
      <c r="DN198" s="187"/>
      <c r="DO198" s="187"/>
      <c r="DP198" s="187"/>
      <c r="DQ198" s="187"/>
      <c r="DR198" s="187"/>
      <c r="DS198" s="187"/>
      <c r="DT198" s="187"/>
      <c r="DU198" s="187"/>
      <c r="DV198" s="187"/>
      <c r="DW198" s="187"/>
      <c r="DX198" s="187"/>
      <c r="DY198" s="187"/>
      <c r="DZ198" s="187"/>
      <c r="EA198" s="187"/>
      <c r="EB198" s="187"/>
      <c r="EC198" s="187"/>
      <c r="ED198" s="187"/>
      <c r="EE198" s="187"/>
      <c r="EF198" s="187"/>
      <c r="EG198" s="187"/>
      <c r="EH198" s="187"/>
      <c r="EI198" s="187"/>
      <c r="EJ198" s="187"/>
      <c r="EK198" s="187"/>
      <c r="EL198" s="187"/>
      <c r="EM198" s="187"/>
      <c r="EN198" s="187"/>
      <c r="EO198" s="187"/>
      <c r="EP198" s="187"/>
      <c r="EQ198" s="187"/>
      <c r="ER198" s="187"/>
      <c r="ES198" s="187"/>
      <c r="ET198" s="187"/>
      <c r="EU198" s="187"/>
      <c r="EV198" s="187"/>
      <c r="EW198" s="187"/>
      <c r="EX198" s="187"/>
      <c r="EY198" s="187"/>
      <c r="EZ198" s="187"/>
      <c r="FA198" s="187"/>
      <c r="FB198" s="187"/>
      <c r="FC198" s="187"/>
      <c r="FD198" s="187"/>
      <c r="FE198" s="187"/>
      <c r="FF198" s="187"/>
      <c r="FG198" s="187"/>
      <c r="FH198" s="187"/>
      <c r="FI198" s="187"/>
      <c r="FJ198" s="187"/>
      <c r="FK198" s="187"/>
      <c r="FL198" s="187"/>
      <c r="FM198" s="187"/>
      <c r="FN198" s="187"/>
      <c r="FO198" s="187"/>
      <c r="FP198" s="187"/>
      <c r="FQ198" s="187"/>
      <c r="FR198" s="187"/>
      <c r="FS198" s="187"/>
      <c r="FT198" s="187"/>
      <c r="FU198" s="187"/>
      <c r="FV198" s="187"/>
      <c r="FW198" s="187"/>
      <c r="FX198" s="187"/>
      <c r="FY198" s="187"/>
      <c r="FZ198" s="187"/>
      <c r="GA198" s="187"/>
      <c r="GB198" s="187"/>
      <c r="GC198" s="187"/>
      <c r="GD198" s="187"/>
      <c r="GE198" s="187"/>
      <c r="GF198" s="187"/>
      <c r="GG198" s="363"/>
      <c r="GH198" s="357"/>
      <c r="GI198" s="357"/>
      <c r="GJ198" s="357"/>
    </row>
    <row r="199" spans="2:192" s="188" customFormat="1" x14ac:dyDescent="0.25">
      <c r="B199" s="43"/>
      <c r="C199" s="187"/>
      <c r="D199" s="187"/>
      <c r="E199" s="187"/>
      <c r="F199" s="187"/>
      <c r="G199" s="187"/>
      <c r="H199" s="187"/>
      <c r="I199" s="187"/>
      <c r="J199" s="187"/>
      <c r="K199" s="187"/>
      <c r="L199" s="187"/>
      <c r="M199" s="187"/>
      <c r="N199" s="187"/>
      <c r="O199" s="187"/>
      <c r="P199" s="187"/>
      <c r="Q199" s="187"/>
      <c r="R199" s="187"/>
      <c r="S199" s="187"/>
      <c r="T199" s="18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187"/>
      <c r="CK199" s="187"/>
      <c r="CL199" s="187"/>
      <c r="CM199" s="187"/>
      <c r="CN199" s="187"/>
      <c r="CO199" s="187"/>
      <c r="CP199" s="187"/>
      <c r="CQ199" s="187"/>
      <c r="CR199" s="187"/>
      <c r="CS199" s="187"/>
      <c r="CT199" s="187"/>
      <c r="CU199" s="187"/>
      <c r="CV199" s="187"/>
      <c r="CW199" s="187"/>
      <c r="CX199" s="187"/>
      <c r="CY199" s="187"/>
      <c r="CZ199" s="187"/>
      <c r="DA199" s="187"/>
      <c r="DB199" s="187"/>
      <c r="DC199" s="187"/>
      <c r="DD199" s="187"/>
      <c r="DE199" s="187"/>
      <c r="DF199" s="187"/>
      <c r="DG199" s="187"/>
      <c r="DH199" s="187"/>
      <c r="DI199" s="187"/>
      <c r="DJ199" s="187"/>
      <c r="DK199" s="187"/>
      <c r="DL199" s="187"/>
      <c r="DM199" s="187"/>
      <c r="DN199" s="187"/>
      <c r="DO199" s="187"/>
      <c r="DP199" s="187"/>
      <c r="DQ199" s="187"/>
      <c r="DR199" s="187"/>
      <c r="DS199" s="187"/>
      <c r="DT199" s="187"/>
      <c r="DU199" s="187"/>
      <c r="DV199" s="187"/>
      <c r="DW199" s="187"/>
      <c r="DX199" s="187"/>
      <c r="DY199" s="187"/>
      <c r="DZ199" s="187"/>
      <c r="EA199" s="187"/>
      <c r="EB199" s="187"/>
      <c r="EC199" s="187"/>
      <c r="ED199" s="187"/>
      <c r="EE199" s="187"/>
      <c r="EF199" s="187"/>
      <c r="EG199" s="187"/>
      <c r="EH199" s="187"/>
      <c r="EI199" s="187"/>
      <c r="EJ199" s="187"/>
      <c r="EK199" s="187"/>
      <c r="EL199" s="187"/>
      <c r="EM199" s="187"/>
      <c r="EN199" s="187"/>
      <c r="EO199" s="187"/>
      <c r="EP199" s="187"/>
      <c r="EQ199" s="187"/>
      <c r="ER199" s="187"/>
      <c r="ES199" s="187"/>
      <c r="ET199" s="187"/>
      <c r="EU199" s="187"/>
      <c r="EV199" s="187"/>
      <c r="EW199" s="187"/>
      <c r="EX199" s="187"/>
      <c r="EY199" s="187"/>
      <c r="EZ199" s="187"/>
      <c r="FA199" s="187"/>
      <c r="FB199" s="187"/>
      <c r="FC199" s="187"/>
      <c r="FD199" s="187"/>
      <c r="FE199" s="187"/>
      <c r="FF199" s="187"/>
      <c r="FG199" s="187"/>
      <c r="FH199" s="187"/>
      <c r="FI199" s="187"/>
      <c r="FJ199" s="187"/>
      <c r="FK199" s="187"/>
      <c r="FL199" s="187"/>
      <c r="FM199" s="187"/>
      <c r="FN199" s="187"/>
      <c r="FO199" s="187"/>
      <c r="FP199" s="187"/>
      <c r="FQ199" s="187"/>
      <c r="FR199" s="187"/>
      <c r="FS199" s="187"/>
      <c r="FT199" s="187"/>
      <c r="FU199" s="187"/>
      <c r="FV199" s="187"/>
      <c r="FW199" s="187"/>
      <c r="FX199" s="187"/>
      <c r="FY199" s="187"/>
      <c r="FZ199" s="187"/>
      <c r="GA199" s="187"/>
      <c r="GB199" s="187"/>
      <c r="GC199" s="187"/>
      <c r="GD199" s="187"/>
      <c r="GE199" s="187"/>
      <c r="GF199" s="187"/>
      <c r="GG199" s="363"/>
      <c r="GH199" s="357"/>
      <c r="GI199" s="357"/>
      <c r="GJ199" s="357"/>
    </row>
    <row r="200" spans="2:192" s="188" customFormat="1" x14ac:dyDescent="0.25">
      <c r="B200" s="43"/>
      <c r="C200" s="187"/>
      <c r="D200" s="187"/>
      <c r="E200" s="187"/>
      <c r="F200" s="187"/>
      <c r="G200" s="187"/>
      <c r="H200" s="187"/>
      <c r="I200" s="187"/>
      <c r="J200" s="187"/>
      <c r="K200" s="187"/>
      <c r="L200" s="187"/>
      <c r="M200" s="187"/>
      <c r="N200" s="187"/>
      <c r="O200" s="187"/>
      <c r="P200" s="187"/>
      <c r="Q200" s="187"/>
      <c r="R200" s="187"/>
      <c r="S200" s="187"/>
      <c r="T200" s="187"/>
      <c r="U200" s="187"/>
      <c r="V200" s="187"/>
      <c r="W200" s="187"/>
      <c r="X200" s="187"/>
      <c r="Y200" s="187"/>
      <c r="Z200" s="187"/>
      <c r="AA200" s="187"/>
      <c r="AB200" s="187"/>
      <c r="AC200" s="187"/>
      <c r="AD200" s="187"/>
      <c r="AE200" s="187"/>
      <c r="AF200" s="187"/>
      <c r="AG200" s="187"/>
      <c r="AH200" s="187"/>
      <c r="AI200" s="187"/>
      <c r="AJ200" s="187"/>
      <c r="AK200" s="187"/>
      <c r="AL200" s="187"/>
      <c r="AM200" s="187"/>
      <c r="AN200" s="187"/>
      <c r="AO200" s="187"/>
      <c r="AP200" s="187"/>
      <c r="AQ200" s="187"/>
      <c r="AR200" s="187"/>
      <c r="AS200" s="187"/>
      <c r="AT200" s="187"/>
      <c r="AU200" s="187"/>
      <c r="AV200" s="187"/>
      <c r="AW200" s="187"/>
      <c r="AX200" s="187"/>
      <c r="AY200" s="187"/>
      <c r="AZ200" s="187"/>
      <c r="BA200" s="187"/>
      <c r="BB200" s="187"/>
      <c r="BC200" s="187"/>
      <c r="BD200" s="187"/>
      <c r="BE200" s="187"/>
      <c r="BF200" s="187"/>
      <c r="BG200" s="187"/>
      <c r="BH200" s="187"/>
      <c r="BI200" s="187"/>
      <c r="BJ200" s="187"/>
      <c r="BK200" s="187"/>
      <c r="BL200" s="187"/>
      <c r="BM200" s="187"/>
      <c r="BN200" s="187"/>
      <c r="BO200" s="187"/>
      <c r="BP200" s="187"/>
      <c r="BQ200" s="187"/>
      <c r="BR200" s="187"/>
      <c r="BS200" s="187"/>
      <c r="BT200" s="187"/>
      <c r="BU200" s="187"/>
      <c r="BV200" s="187"/>
      <c r="BW200" s="187"/>
      <c r="BX200" s="187"/>
      <c r="BY200" s="187"/>
      <c r="BZ200" s="187"/>
      <c r="CA200" s="187"/>
      <c r="CB200" s="187"/>
      <c r="CC200" s="187"/>
      <c r="CD200" s="187"/>
      <c r="CE200" s="187"/>
      <c r="CF200" s="187"/>
      <c r="CG200" s="187"/>
      <c r="CH200" s="187"/>
      <c r="CI200" s="187"/>
      <c r="CJ200" s="187"/>
      <c r="CK200" s="187"/>
      <c r="CL200" s="187"/>
      <c r="CM200" s="187"/>
      <c r="CN200" s="187"/>
      <c r="CO200" s="187"/>
      <c r="CP200" s="187"/>
      <c r="CQ200" s="187"/>
      <c r="CR200" s="187"/>
      <c r="CS200" s="187"/>
      <c r="CT200" s="187"/>
      <c r="CU200" s="187"/>
      <c r="CV200" s="187"/>
      <c r="CW200" s="187"/>
      <c r="CX200" s="187"/>
      <c r="CY200" s="187"/>
      <c r="CZ200" s="187"/>
      <c r="DA200" s="187"/>
      <c r="DB200" s="187"/>
      <c r="DC200" s="187"/>
      <c r="DD200" s="187"/>
      <c r="DE200" s="187"/>
      <c r="DF200" s="187"/>
      <c r="DG200" s="187"/>
      <c r="DH200" s="187"/>
      <c r="DI200" s="187"/>
      <c r="DJ200" s="187"/>
      <c r="DK200" s="187"/>
      <c r="DL200" s="187"/>
      <c r="DM200" s="187"/>
      <c r="DN200" s="187"/>
      <c r="DO200" s="187"/>
      <c r="DP200" s="187"/>
      <c r="DQ200" s="187"/>
      <c r="DR200" s="187"/>
      <c r="DS200" s="187"/>
      <c r="DT200" s="187"/>
      <c r="DU200" s="187"/>
      <c r="DV200" s="187"/>
      <c r="DW200" s="187"/>
      <c r="DX200" s="187"/>
      <c r="DY200" s="187"/>
      <c r="DZ200" s="187"/>
      <c r="EA200" s="187"/>
      <c r="EB200" s="187"/>
      <c r="EC200" s="187"/>
      <c r="ED200" s="187"/>
      <c r="EE200" s="187"/>
      <c r="EF200" s="187"/>
      <c r="EG200" s="187"/>
      <c r="EH200" s="187"/>
      <c r="EI200" s="187"/>
      <c r="EJ200" s="187"/>
      <c r="EK200" s="187"/>
      <c r="EL200" s="187"/>
      <c r="EM200" s="187"/>
      <c r="EN200" s="187"/>
      <c r="EO200" s="187"/>
      <c r="EP200" s="187"/>
      <c r="EQ200" s="187"/>
      <c r="ER200" s="187"/>
      <c r="ES200" s="187"/>
      <c r="ET200" s="187"/>
      <c r="EU200" s="187"/>
      <c r="EV200" s="187"/>
      <c r="EW200" s="187"/>
      <c r="EX200" s="187"/>
      <c r="EY200" s="187"/>
      <c r="EZ200" s="187"/>
      <c r="FA200" s="187"/>
      <c r="FB200" s="187"/>
      <c r="FC200" s="187"/>
      <c r="FD200" s="187"/>
      <c r="FE200" s="187"/>
      <c r="FF200" s="187"/>
      <c r="FG200" s="187"/>
      <c r="FH200" s="187"/>
      <c r="FI200" s="187"/>
      <c r="FJ200" s="187"/>
      <c r="FK200" s="187"/>
      <c r="FL200" s="187"/>
      <c r="FM200" s="187"/>
      <c r="FN200" s="187"/>
      <c r="FO200" s="187"/>
      <c r="FP200" s="187"/>
      <c r="FQ200" s="187"/>
      <c r="FR200" s="187"/>
      <c r="FS200" s="187"/>
      <c r="FT200" s="187"/>
      <c r="FU200" s="187"/>
      <c r="FV200" s="187"/>
      <c r="FW200" s="187"/>
      <c r="FX200" s="187"/>
      <c r="FY200" s="187"/>
      <c r="FZ200" s="187"/>
      <c r="GA200" s="187"/>
      <c r="GB200" s="187"/>
      <c r="GC200" s="187"/>
      <c r="GD200" s="187"/>
      <c r="GE200" s="187"/>
      <c r="GF200" s="187"/>
      <c r="GG200" s="363"/>
      <c r="GH200" s="357"/>
      <c r="GI200" s="357"/>
      <c r="GJ200" s="357"/>
    </row>
    <row r="201" spans="2:192" s="188" customFormat="1" x14ac:dyDescent="0.25">
      <c r="B201" s="43"/>
      <c r="C201" s="187"/>
      <c r="D201" s="187"/>
      <c r="E201" s="187"/>
      <c r="F201" s="187"/>
      <c r="G201" s="187"/>
      <c r="H201" s="187"/>
      <c r="I201" s="187"/>
      <c r="J201" s="187"/>
      <c r="K201" s="187"/>
      <c r="L201" s="187"/>
      <c r="M201" s="187"/>
      <c r="N201" s="187"/>
      <c r="O201" s="187"/>
      <c r="P201" s="187"/>
      <c r="Q201" s="187"/>
      <c r="R201" s="187"/>
      <c r="S201" s="187"/>
      <c r="T201" s="187"/>
      <c r="U201" s="187"/>
      <c r="V201" s="187"/>
      <c r="W201" s="187"/>
      <c r="X201" s="187"/>
      <c r="Y201" s="187"/>
      <c r="Z201" s="187"/>
      <c r="AA201" s="187"/>
      <c r="AB201" s="187"/>
      <c r="AC201" s="187"/>
      <c r="AD201" s="187"/>
      <c r="AE201" s="187"/>
      <c r="AF201" s="187"/>
      <c r="AG201" s="187"/>
      <c r="AH201" s="187"/>
      <c r="AI201" s="187"/>
      <c r="AJ201" s="187"/>
      <c r="AK201" s="187"/>
      <c r="AL201" s="187"/>
      <c r="AM201" s="187"/>
      <c r="AN201" s="187"/>
      <c r="AO201" s="187"/>
      <c r="AP201" s="187"/>
      <c r="AQ201" s="187"/>
      <c r="AR201" s="187"/>
      <c r="AS201" s="187"/>
      <c r="AT201" s="187"/>
      <c r="AU201" s="187"/>
      <c r="AV201" s="187"/>
      <c r="AW201" s="187"/>
      <c r="AX201" s="187"/>
      <c r="AY201" s="187"/>
      <c r="AZ201" s="187"/>
      <c r="BA201" s="187"/>
      <c r="BB201" s="187"/>
      <c r="BC201" s="187"/>
      <c r="BD201" s="187"/>
      <c r="BE201" s="187"/>
      <c r="BF201" s="187"/>
      <c r="BG201" s="187"/>
      <c r="BH201" s="187"/>
      <c r="BI201" s="187"/>
      <c r="BJ201" s="187"/>
      <c r="BK201" s="187"/>
      <c r="BL201" s="187"/>
      <c r="BM201" s="187"/>
      <c r="BN201" s="187"/>
      <c r="BO201" s="187"/>
      <c r="BP201" s="187"/>
      <c r="BQ201" s="187"/>
      <c r="BR201" s="187"/>
      <c r="BS201" s="187"/>
      <c r="BT201" s="187"/>
      <c r="BU201" s="187"/>
      <c r="BV201" s="187"/>
      <c r="BW201" s="187"/>
      <c r="BX201" s="187"/>
      <c r="BY201" s="187"/>
      <c r="BZ201" s="187"/>
      <c r="CA201" s="187"/>
      <c r="CB201" s="187"/>
      <c r="CC201" s="187"/>
      <c r="CD201" s="187"/>
      <c r="CE201" s="187"/>
      <c r="CF201" s="187"/>
      <c r="CG201" s="187"/>
      <c r="CH201" s="187"/>
      <c r="CI201" s="187"/>
      <c r="CJ201" s="187"/>
      <c r="CK201" s="187"/>
      <c r="CL201" s="187"/>
      <c r="CM201" s="187"/>
      <c r="CN201" s="187"/>
      <c r="CO201" s="187"/>
      <c r="CP201" s="187"/>
      <c r="CQ201" s="187"/>
      <c r="CR201" s="187"/>
      <c r="CS201" s="187"/>
      <c r="CT201" s="187"/>
      <c r="CU201" s="187"/>
      <c r="CV201" s="187"/>
      <c r="CW201" s="187"/>
      <c r="CX201" s="187"/>
      <c r="CY201" s="187"/>
      <c r="CZ201" s="187"/>
      <c r="DA201" s="187"/>
      <c r="DB201" s="187"/>
      <c r="DC201" s="187"/>
      <c r="DD201" s="187"/>
      <c r="DE201" s="187"/>
      <c r="DF201" s="187"/>
      <c r="DG201" s="187"/>
      <c r="DH201" s="187"/>
      <c r="DI201" s="187"/>
      <c r="DJ201" s="187"/>
      <c r="DK201" s="187"/>
      <c r="DL201" s="187"/>
      <c r="DM201" s="187"/>
      <c r="DN201" s="187"/>
      <c r="DO201" s="187"/>
      <c r="DP201" s="187"/>
      <c r="DQ201" s="187"/>
      <c r="DR201" s="187"/>
      <c r="DS201" s="187"/>
      <c r="DT201" s="187"/>
      <c r="DU201" s="187"/>
      <c r="DV201" s="187"/>
      <c r="DW201" s="187"/>
      <c r="DX201" s="187"/>
      <c r="DY201" s="187"/>
      <c r="DZ201" s="187"/>
      <c r="EA201" s="187"/>
      <c r="EB201" s="187"/>
      <c r="EC201" s="187"/>
      <c r="ED201" s="187"/>
      <c r="EE201" s="187"/>
      <c r="EF201" s="187"/>
      <c r="EG201" s="187"/>
      <c r="EH201" s="187"/>
      <c r="EI201" s="187"/>
      <c r="EJ201" s="187"/>
      <c r="EK201" s="187"/>
      <c r="EL201" s="187"/>
      <c r="EM201" s="187"/>
      <c r="EN201" s="187"/>
      <c r="EO201" s="187"/>
      <c r="EP201" s="187"/>
      <c r="EQ201" s="187"/>
      <c r="ER201" s="187"/>
      <c r="ES201" s="187"/>
      <c r="ET201" s="187"/>
      <c r="EU201" s="187"/>
      <c r="EV201" s="187"/>
      <c r="EW201" s="187"/>
      <c r="EX201" s="187"/>
      <c r="EY201" s="187"/>
      <c r="EZ201" s="187"/>
      <c r="FA201" s="187"/>
      <c r="FB201" s="187"/>
      <c r="FC201" s="187"/>
      <c r="FD201" s="187"/>
      <c r="FE201" s="187"/>
      <c r="FF201" s="187"/>
      <c r="FG201" s="187"/>
      <c r="FH201" s="187"/>
      <c r="FI201" s="187"/>
      <c r="FJ201" s="187"/>
      <c r="FK201" s="187"/>
      <c r="FL201" s="187"/>
      <c r="FM201" s="187"/>
      <c r="FN201" s="187"/>
      <c r="FO201" s="187"/>
      <c r="FP201" s="187"/>
      <c r="FQ201" s="187"/>
      <c r="FR201" s="187"/>
      <c r="FS201" s="187"/>
      <c r="FT201" s="187"/>
      <c r="FU201" s="187"/>
      <c r="FV201" s="187"/>
      <c r="FW201" s="187"/>
      <c r="FX201" s="187"/>
      <c r="FY201" s="187"/>
      <c r="FZ201" s="187"/>
      <c r="GA201" s="187"/>
      <c r="GB201" s="187"/>
      <c r="GC201" s="187"/>
      <c r="GD201" s="187"/>
      <c r="GE201" s="187"/>
      <c r="GF201" s="187"/>
      <c r="GG201" s="363"/>
      <c r="GH201" s="357"/>
      <c r="GI201" s="357"/>
      <c r="GJ201" s="357"/>
    </row>
    <row r="202" spans="2:192" s="188" customFormat="1" x14ac:dyDescent="0.25">
      <c r="B202" s="43"/>
      <c r="C202" s="187"/>
      <c r="D202" s="187"/>
      <c r="E202" s="187"/>
      <c r="F202" s="187"/>
      <c r="G202" s="187"/>
      <c r="H202" s="187"/>
      <c r="I202" s="187"/>
      <c r="J202" s="187"/>
      <c r="K202" s="187"/>
      <c r="L202" s="187"/>
      <c r="M202" s="187"/>
      <c r="N202" s="187"/>
      <c r="O202" s="187"/>
      <c r="P202" s="187"/>
      <c r="Q202" s="187"/>
      <c r="R202" s="187"/>
      <c r="S202" s="187"/>
      <c r="T202" s="187"/>
      <c r="U202" s="187"/>
      <c r="V202" s="187"/>
      <c r="W202" s="187"/>
      <c r="X202" s="187"/>
      <c r="Y202" s="187"/>
      <c r="Z202" s="187"/>
      <c r="AA202" s="187"/>
      <c r="AB202" s="187"/>
      <c r="AC202" s="187"/>
      <c r="AD202" s="187"/>
      <c r="AE202" s="187"/>
      <c r="AF202" s="187"/>
      <c r="AG202" s="187"/>
      <c r="AH202" s="187"/>
      <c r="AI202" s="187"/>
      <c r="AJ202" s="187"/>
      <c r="AK202" s="187"/>
      <c r="AL202" s="187"/>
      <c r="AM202" s="187"/>
      <c r="AN202" s="187"/>
      <c r="AO202" s="187"/>
      <c r="AP202" s="187"/>
      <c r="AQ202" s="187"/>
      <c r="AR202" s="187"/>
      <c r="AS202" s="187"/>
      <c r="AT202" s="187"/>
      <c r="AU202" s="187"/>
      <c r="AV202" s="187"/>
      <c r="AW202" s="187"/>
      <c r="AX202" s="187"/>
      <c r="AY202" s="187"/>
      <c r="AZ202" s="187"/>
      <c r="BA202" s="187"/>
      <c r="BB202" s="187"/>
      <c r="BC202" s="187"/>
      <c r="BD202" s="187"/>
      <c r="BE202" s="187"/>
      <c r="BF202" s="187"/>
      <c r="BG202" s="187"/>
      <c r="BH202" s="187"/>
      <c r="BI202" s="187"/>
      <c r="BJ202" s="187"/>
      <c r="BK202" s="187"/>
      <c r="BL202" s="187"/>
      <c r="BM202" s="187"/>
      <c r="BN202" s="187"/>
      <c r="BO202" s="187"/>
      <c r="BP202" s="187"/>
      <c r="BQ202" s="187"/>
      <c r="BR202" s="187"/>
      <c r="BS202" s="187"/>
      <c r="BT202" s="187"/>
      <c r="BU202" s="187"/>
      <c r="BV202" s="187"/>
      <c r="BW202" s="187"/>
      <c r="BX202" s="187"/>
      <c r="BY202" s="187"/>
      <c r="BZ202" s="187"/>
      <c r="CA202" s="187"/>
      <c r="CB202" s="187"/>
      <c r="CC202" s="187"/>
      <c r="CD202" s="187"/>
      <c r="CE202" s="187"/>
      <c r="CF202" s="187"/>
      <c r="CG202" s="187"/>
      <c r="CH202" s="187"/>
      <c r="CI202" s="187"/>
      <c r="CJ202" s="187"/>
      <c r="CK202" s="187"/>
      <c r="CL202" s="187"/>
      <c r="CM202" s="187"/>
      <c r="CN202" s="187"/>
      <c r="CO202" s="187"/>
      <c r="CP202" s="187"/>
      <c r="CQ202" s="187"/>
      <c r="CR202" s="187"/>
      <c r="CS202" s="187"/>
      <c r="CT202" s="187"/>
      <c r="CU202" s="187"/>
      <c r="CV202" s="187"/>
      <c r="CW202" s="187"/>
      <c r="CX202" s="187"/>
      <c r="CY202" s="187"/>
      <c r="CZ202" s="187"/>
      <c r="DA202" s="187"/>
      <c r="DB202" s="187"/>
      <c r="DC202" s="187"/>
      <c r="DD202" s="187"/>
      <c r="DE202" s="187"/>
      <c r="DF202" s="187"/>
      <c r="DG202" s="187"/>
      <c r="DH202" s="187"/>
      <c r="DI202" s="187"/>
      <c r="DJ202" s="187"/>
      <c r="DK202" s="187"/>
      <c r="DL202" s="187"/>
      <c r="DM202" s="187"/>
      <c r="DN202" s="187"/>
      <c r="DO202" s="187"/>
      <c r="DP202" s="187"/>
      <c r="DQ202" s="187"/>
      <c r="DR202" s="187"/>
      <c r="DS202" s="187"/>
      <c r="DT202" s="187"/>
      <c r="DU202" s="187"/>
      <c r="DV202" s="187"/>
      <c r="DW202" s="187"/>
      <c r="DX202" s="187"/>
      <c r="DY202" s="187"/>
      <c r="DZ202" s="187"/>
      <c r="EA202" s="187"/>
      <c r="EB202" s="187"/>
      <c r="EC202" s="187"/>
      <c r="ED202" s="187"/>
      <c r="EE202" s="187"/>
      <c r="EF202" s="187"/>
      <c r="EG202" s="187"/>
      <c r="EH202" s="187"/>
      <c r="EI202" s="187"/>
      <c r="EJ202" s="187"/>
      <c r="EK202" s="187"/>
      <c r="EL202" s="187"/>
      <c r="EM202" s="187"/>
      <c r="EN202" s="187"/>
      <c r="EO202" s="187"/>
      <c r="EP202" s="187"/>
      <c r="EQ202" s="187"/>
      <c r="ER202" s="187"/>
      <c r="ES202" s="187"/>
      <c r="ET202" s="187"/>
      <c r="EU202" s="187"/>
      <c r="EV202" s="187"/>
      <c r="EW202" s="187"/>
      <c r="EX202" s="187"/>
      <c r="EY202" s="187"/>
      <c r="EZ202" s="187"/>
      <c r="FA202" s="187"/>
      <c r="FB202" s="187"/>
      <c r="FC202" s="187"/>
      <c r="FD202" s="187"/>
      <c r="FE202" s="187"/>
      <c r="FF202" s="187"/>
      <c r="FG202" s="187"/>
      <c r="FH202" s="187"/>
      <c r="FI202" s="187"/>
      <c r="FJ202" s="187"/>
      <c r="FK202" s="187"/>
      <c r="FL202" s="187"/>
      <c r="FM202" s="187"/>
      <c r="FN202" s="187"/>
      <c r="FO202" s="187"/>
      <c r="FP202" s="187"/>
      <c r="FQ202" s="187"/>
      <c r="FR202" s="187"/>
      <c r="FS202" s="187"/>
      <c r="FT202" s="187"/>
      <c r="FU202" s="187"/>
      <c r="FV202" s="187"/>
      <c r="FW202" s="187"/>
      <c r="FX202" s="187"/>
      <c r="FY202" s="187"/>
      <c r="FZ202" s="187"/>
      <c r="GA202" s="187"/>
      <c r="GB202" s="187"/>
      <c r="GC202" s="187"/>
      <c r="GD202" s="187"/>
      <c r="GE202" s="187"/>
      <c r="GF202" s="187"/>
      <c r="GG202" s="363"/>
      <c r="GH202" s="357"/>
      <c r="GI202" s="357"/>
      <c r="GJ202" s="357"/>
    </row>
    <row r="203" spans="2:192" s="188" customFormat="1" x14ac:dyDescent="0.25">
      <c r="B203" s="43"/>
      <c r="C203" s="187"/>
      <c r="D203" s="187"/>
      <c r="E203" s="187"/>
      <c r="F203" s="187"/>
      <c r="G203" s="187"/>
      <c r="H203" s="187"/>
      <c r="I203" s="187"/>
      <c r="J203" s="187"/>
      <c r="K203" s="187"/>
      <c r="L203" s="187"/>
      <c r="M203" s="187"/>
      <c r="N203" s="187"/>
      <c r="O203" s="187"/>
      <c r="P203" s="187"/>
      <c r="Q203" s="187"/>
      <c r="R203" s="187"/>
      <c r="S203" s="187"/>
      <c r="T203" s="187"/>
      <c r="U203" s="187"/>
      <c r="V203" s="187"/>
      <c r="W203" s="187"/>
      <c r="X203" s="187"/>
      <c r="Y203" s="187"/>
      <c r="Z203" s="187"/>
      <c r="AA203" s="187"/>
      <c r="AB203" s="187"/>
      <c r="AC203" s="187"/>
      <c r="AD203" s="187"/>
      <c r="AE203" s="187"/>
      <c r="AF203" s="187"/>
      <c r="AG203" s="187"/>
      <c r="AH203" s="187"/>
      <c r="AI203" s="187"/>
      <c r="AJ203" s="187"/>
      <c r="AK203" s="187"/>
      <c r="AL203" s="187"/>
      <c r="AM203" s="187"/>
      <c r="AN203" s="187"/>
      <c r="AO203" s="187"/>
      <c r="AP203" s="187"/>
      <c r="AQ203" s="187"/>
      <c r="AR203" s="187"/>
      <c r="AS203" s="187"/>
      <c r="AT203" s="187"/>
      <c r="AU203" s="187"/>
      <c r="AV203" s="187"/>
      <c r="AW203" s="187"/>
      <c r="AX203" s="187"/>
      <c r="AY203" s="187"/>
      <c r="AZ203" s="187"/>
      <c r="BA203" s="187"/>
      <c r="BB203" s="187"/>
      <c r="BC203" s="187"/>
      <c r="BD203" s="187"/>
      <c r="BE203" s="187"/>
      <c r="BF203" s="187"/>
      <c r="BG203" s="187"/>
      <c r="BH203" s="187"/>
      <c r="BI203" s="187"/>
      <c r="BJ203" s="187"/>
      <c r="BK203" s="187"/>
      <c r="BL203" s="187"/>
      <c r="BM203" s="187"/>
      <c r="BN203" s="187"/>
      <c r="BO203" s="187"/>
      <c r="BP203" s="187"/>
      <c r="BQ203" s="187"/>
      <c r="BR203" s="187"/>
      <c r="BS203" s="187"/>
      <c r="BT203" s="187"/>
      <c r="BU203" s="187"/>
      <c r="BV203" s="187"/>
      <c r="BW203" s="187"/>
      <c r="BX203" s="187"/>
      <c r="BY203" s="187"/>
      <c r="BZ203" s="187"/>
      <c r="CA203" s="187"/>
      <c r="CB203" s="187"/>
      <c r="CC203" s="187"/>
      <c r="CD203" s="187"/>
      <c r="CE203" s="187"/>
      <c r="CF203" s="187"/>
      <c r="CG203" s="187"/>
      <c r="CH203" s="187"/>
      <c r="CI203" s="187"/>
      <c r="CJ203" s="187"/>
      <c r="CK203" s="187"/>
      <c r="CL203" s="187"/>
      <c r="CM203" s="187"/>
      <c r="CN203" s="187"/>
      <c r="CO203" s="187"/>
      <c r="CP203" s="187"/>
      <c r="CQ203" s="187"/>
      <c r="CR203" s="187"/>
      <c r="CS203" s="187"/>
      <c r="CT203" s="187"/>
      <c r="CU203" s="187"/>
      <c r="CV203" s="187"/>
      <c r="CW203" s="187"/>
      <c r="CX203" s="187"/>
      <c r="CY203" s="187"/>
      <c r="CZ203" s="187"/>
      <c r="DA203" s="187"/>
      <c r="DB203" s="187"/>
      <c r="DC203" s="187"/>
      <c r="DD203" s="187"/>
      <c r="DE203" s="187"/>
      <c r="DF203" s="187"/>
      <c r="DG203" s="187"/>
      <c r="DH203" s="187"/>
      <c r="DI203" s="187"/>
      <c r="DJ203" s="187"/>
      <c r="DK203" s="187"/>
      <c r="DL203" s="187"/>
      <c r="DM203" s="187"/>
      <c r="DN203" s="187"/>
      <c r="DO203" s="187"/>
      <c r="DP203" s="187"/>
      <c r="DQ203" s="187"/>
      <c r="DR203" s="187"/>
      <c r="DS203" s="187"/>
      <c r="DT203" s="187"/>
      <c r="DU203" s="187"/>
      <c r="DV203" s="187"/>
      <c r="DW203" s="187"/>
      <c r="DX203" s="187"/>
      <c r="DY203" s="187"/>
      <c r="DZ203" s="187"/>
      <c r="EA203" s="187"/>
      <c r="EB203" s="187"/>
      <c r="EC203" s="187"/>
      <c r="ED203" s="187"/>
      <c r="EE203" s="187"/>
      <c r="EF203" s="187"/>
      <c r="EG203" s="187"/>
      <c r="EH203" s="187"/>
      <c r="EI203" s="187"/>
      <c r="EJ203" s="187"/>
      <c r="EK203" s="187"/>
      <c r="EL203" s="187"/>
      <c r="EM203" s="187"/>
      <c r="EN203" s="187"/>
      <c r="EO203" s="187"/>
      <c r="EP203" s="187"/>
      <c r="EQ203" s="187"/>
      <c r="ER203" s="187"/>
      <c r="ES203" s="187"/>
      <c r="ET203" s="187"/>
      <c r="EU203" s="187"/>
      <c r="EV203" s="187"/>
      <c r="EW203" s="187"/>
      <c r="EX203" s="187"/>
      <c r="EY203" s="187"/>
      <c r="EZ203" s="187"/>
      <c r="FA203" s="187"/>
      <c r="FB203" s="187"/>
      <c r="FC203" s="187"/>
      <c r="FD203" s="187"/>
      <c r="FE203" s="187"/>
      <c r="FF203" s="187"/>
      <c r="FG203" s="187"/>
      <c r="FH203" s="187"/>
      <c r="FI203" s="187"/>
      <c r="FJ203" s="187"/>
      <c r="FK203" s="187"/>
      <c r="FL203" s="187"/>
      <c r="FM203" s="187"/>
      <c r="FN203" s="187"/>
      <c r="FO203" s="187"/>
      <c r="FP203" s="187"/>
      <c r="FQ203" s="187"/>
      <c r="FR203" s="187"/>
      <c r="FS203" s="187"/>
      <c r="FT203" s="187"/>
      <c r="FU203" s="187"/>
      <c r="FV203" s="187"/>
      <c r="FW203" s="187"/>
      <c r="FX203" s="187"/>
      <c r="FY203" s="187"/>
      <c r="FZ203" s="187"/>
      <c r="GA203" s="187"/>
      <c r="GB203" s="187"/>
      <c r="GC203" s="187"/>
      <c r="GD203" s="187"/>
      <c r="GE203" s="187"/>
      <c r="GF203" s="187"/>
      <c r="GG203" s="363"/>
      <c r="GH203" s="357"/>
      <c r="GI203" s="357"/>
      <c r="GJ203" s="357"/>
    </row>
    <row r="204" spans="2:192" s="188" customFormat="1" x14ac:dyDescent="0.25">
      <c r="B204" s="43"/>
      <c r="C204" s="187"/>
      <c r="D204" s="187"/>
      <c r="E204" s="187"/>
      <c r="F204" s="187"/>
      <c r="G204" s="187"/>
      <c r="H204" s="187"/>
      <c r="I204" s="187"/>
      <c r="J204" s="187"/>
      <c r="K204" s="187"/>
      <c r="L204" s="187"/>
      <c r="M204" s="187"/>
      <c r="N204" s="187"/>
      <c r="O204" s="187"/>
      <c r="P204" s="187"/>
      <c r="Q204" s="187"/>
      <c r="R204" s="187"/>
      <c r="S204" s="187"/>
      <c r="T204" s="187"/>
      <c r="U204" s="187"/>
      <c r="V204" s="187"/>
      <c r="W204" s="187"/>
      <c r="X204" s="187"/>
      <c r="Y204" s="187"/>
      <c r="Z204" s="187"/>
      <c r="AA204" s="187"/>
      <c r="AB204" s="187"/>
      <c r="AC204" s="187"/>
      <c r="AD204" s="187"/>
      <c r="AE204" s="187"/>
      <c r="AF204" s="187"/>
      <c r="AG204" s="187"/>
      <c r="AH204" s="187"/>
      <c r="AI204" s="187"/>
      <c r="AJ204" s="187"/>
      <c r="AK204" s="187"/>
      <c r="AL204" s="187"/>
      <c r="AM204" s="187"/>
      <c r="AN204" s="187"/>
      <c r="AO204" s="187"/>
      <c r="AP204" s="187"/>
      <c r="AQ204" s="187"/>
      <c r="AR204" s="187"/>
      <c r="AS204" s="187"/>
      <c r="AT204" s="187"/>
      <c r="AU204" s="187"/>
      <c r="AV204" s="187"/>
      <c r="AW204" s="187"/>
      <c r="AX204" s="187"/>
      <c r="AY204" s="187"/>
      <c r="AZ204" s="187"/>
      <c r="BA204" s="187"/>
      <c r="BB204" s="187"/>
      <c r="BC204" s="187"/>
      <c r="BD204" s="187"/>
      <c r="BE204" s="187"/>
      <c r="BF204" s="187"/>
      <c r="BG204" s="187"/>
      <c r="BH204" s="187"/>
      <c r="BI204" s="187"/>
      <c r="BJ204" s="187"/>
      <c r="BK204" s="187"/>
      <c r="BL204" s="187"/>
      <c r="BM204" s="187"/>
      <c r="BN204" s="187"/>
      <c r="BO204" s="187"/>
      <c r="BP204" s="187"/>
      <c r="BQ204" s="187"/>
      <c r="BR204" s="187"/>
      <c r="BS204" s="187"/>
      <c r="BT204" s="187"/>
      <c r="BU204" s="187"/>
      <c r="BV204" s="187"/>
      <c r="BW204" s="187"/>
      <c r="BX204" s="187"/>
      <c r="BY204" s="187"/>
      <c r="BZ204" s="187"/>
      <c r="CA204" s="187"/>
      <c r="CB204" s="187"/>
      <c r="CC204" s="187"/>
      <c r="CD204" s="187"/>
      <c r="CE204" s="187"/>
      <c r="CF204" s="187"/>
      <c r="CG204" s="187"/>
      <c r="CH204" s="187"/>
      <c r="CI204" s="187"/>
      <c r="CJ204" s="187"/>
      <c r="CK204" s="187"/>
      <c r="CL204" s="187"/>
      <c r="CM204" s="187"/>
      <c r="CN204" s="187"/>
      <c r="CO204" s="187"/>
      <c r="CP204" s="187"/>
      <c r="CQ204" s="187"/>
      <c r="CR204" s="187"/>
      <c r="CS204" s="187"/>
      <c r="CT204" s="187"/>
      <c r="CU204" s="187"/>
      <c r="CV204" s="187"/>
      <c r="CW204" s="187"/>
      <c r="CX204" s="187"/>
      <c r="CY204" s="187"/>
      <c r="CZ204" s="187"/>
      <c r="DA204" s="187"/>
      <c r="DB204" s="187"/>
      <c r="DC204" s="187"/>
      <c r="DD204" s="187"/>
      <c r="DE204" s="187"/>
      <c r="DF204" s="187"/>
      <c r="DG204" s="187"/>
      <c r="DH204" s="187"/>
      <c r="DI204" s="187"/>
      <c r="DJ204" s="187"/>
      <c r="DK204" s="187"/>
      <c r="DL204" s="187"/>
      <c r="DM204" s="187"/>
      <c r="DN204" s="187"/>
      <c r="DO204" s="187"/>
      <c r="DP204" s="187"/>
      <c r="DQ204" s="187"/>
      <c r="DR204" s="187"/>
      <c r="DS204" s="187"/>
      <c r="DT204" s="187"/>
      <c r="DU204" s="187"/>
      <c r="DV204" s="187"/>
      <c r="DW204" s="187"/>
      <c r="DX204" s="187"/>
      <c r="DY204" s="187"/>
      <c r="DZ204" s="187"/>
      <c r="EA204" s="187"/>
      <c r="EB204" s="187"/>
      <c r="EC204" s="187"/>
      <c r="ED204" s="187"/>
      <c r="EE204" s="187"/>
      <c r="EF204" s="187"/>
      <c r="EG204" s="187"/>
      <c r="EH204" s="187"/>
      <c r="EI204" s="187"/>
      <c r="EJ204" s="187"/>
      <c r="EK204" s="187"/>
      <c r="EL204" s="187"/>
      <c r="EM204" s="187"/>
      <c r="EN204" s="187"/>
      <c r="EO204" s="187"/>
      <c r="EP204" s="187"/>
      <c r="EQ204" s="187"/>
      <c r="ER204" s="187"/>
      <c r="ES204" s="187"/>
      <c r="ET204" s="187"/>
      <c r="EU204" s="187"/>
      <c r="EV204" s="187"/>
      <c r="EW204" s="187"/>
      <c r="EX204" s="187"/>
      <c r="EY204" s="187"/>
      <c r="EZ204" s="187"/>
      <c r="FA204" s="187"/>
      <c r="FB204" s="187"/>
      <c r="FC204" s="187"/>
      <c r="FD204" s="187"/>
      <c r="FE204" s="187"/>
      <c r="FF204" s="187"/>
      <c r="FG204" s="187"/>
      <c r="FH204" s="187"/>
      <c r="FI204" s="187"/>
      <c r="FJ204" s="187"/>
      <c r="FK204" s="187"/>
      <c r="FL204" s="187"/>
      <c r="FM204" s="187"/>
      <c r="FN204" s="187"/>
      <c r="FO204" s="187"/>
      <c r="FP204" s="187"/>
      <c r="FQ204" s="187"/>
      <c r="FR204" s="187"/>
      <c r="FS204" s="187"/>
      <c r="FT204" s="187"/>
      <c r="FU204" s="187"/>
      <c r="FV204" s="187"/>
      <c r="FW204" s="187"/>
      <c r="FX204" s="187"/>
      <c r="FY204" s="187"/>
      <c r="FZ204" s="187"/>
      <c r="GA204" s="187"/>
      <c r="GB204" s="187"/>
      <c r="GC204" s="187"/>
      <c r="GD204" s="187"/>
      <c r="GE204" s="187"/>
      <c r="GF204" s="187"/>
      <c r="GG204" s="363"/>
      <c r="GH204" s="357"/>
      <c r="GI204" s="357"/>
      <c r="GJ204" s="357"/>
    </row>
    <row r="205" spans="2:192" s="188" customFormat="1" x14ac:dyDescent="0.25">
      <c r="B205" s="43"/>
      <c r="C205" s="187"/>
      <c r="D205" s="187"/>
      <c r="E205" s="187"/>
      <c r="F205" s="187"/>
      <c r="G205" s="187"/>
      <c r="H205" s="187"/>
      <c r="I205" s="187"/>
      <c r="J205" s="187"/>
      <c r="K205" s="187"/>
      <c r="L205" s="187"/>
      <c r="M205" s="187"/>
      <c r="N205" s="187"/>
      <c r="O205" s="187"/>
      <c r="P205" s="187"/>
      <c r="Q205" s="187"/>
      <c r="R205" s="187"/>
      <c r="S205" s="187"/>
      <c r="T205" s="187"/>
      <c r="U205" s="187"/>
      <c r="V205" s="187"/>
      <c r="W205" s="187"/>
      <c r="X205" s="187"/>
      <c r="Y205" s="187"/>
      <c r="Z205" s="187"/>
      <c r="AA205" s="187"/>
      <c r="AB205" s="187"/>
      <c r="AC205" s="187"/>
      <c r="AD205" s="187"/>
      <c r="AE205" s="187"/>
      <c r="AF205" s="187"/>
      <c r="AG205" s="187"/>
      <c r="AH205" s="187"/>
      <c r="AI205" s="187"/>
      <c r="AJ205" s="187"/>
      <c r="AK205" s="187"/>
      <c r="AL205" s="187"/>
      <c r="AM205" s="187"/>
      <c r="AN205" s="187"/>
      <c r="AO205" s="187"/>
      <c r="AP205" s="187"/>
      <c r="AQ205" s="187"/>
      <c r="AR205" s="187"/>
      <c r="AS205" s="187"/>
      <c r="AT205" s="187"/>
      <c r="AU205" s="187"/>
      <c r="AV205" s="187"/>
      <c r="AW205" s="187"/>
      <c r="AX205" s="187"/>
      <c r="AY205" s="187"/>
      <c r="AZ205" s="187"/>
      <c r="BA205" s="187"/>
      <c r="BB205" s="187"/>
      <c r="BC205" s="187"/>
      <c r="BD205" s="187"/>
      <c r="BE205" s="187"/>
      <c r="BF205" s="187"/>
      <c r="BG205" s="187"/>
      <c r="BH205" s="187"/>
      <c r="BI205" s="187"/>
      <c r="BJ205" s="187"/>
      <c r="BK205" s="187"/>
      <c r="BL205" s="187"/>
      <c r="BM205" s="187"/>
      <c r="BN205" s="187"/>
      <c r="BO205" s="187"/>
      <c r="BP205" s="187"/>
      <c r="BQ205" s="187"/>
      <c r="BR205" s="187"/>
      <c r="BS205" s="187"/>
      <c r="BT205" s="187"/>
      <c r="BU205" s="187"/>
      <c r="BV205" s="187"/>
      <c r="BW205" s="187"/>
      <c r="BX205" s="187"/>
      <c r="BY205" s="187"/>
      <c r="BZ205" s="187"/>
      <c r="CA205" s="187"/>
      <c r="CB205" s="187"/>
      <c r="CC205" s="187"/>
      <c r="CD205" s="187"/>
      <c r="CE205" s="187"/>
      <c r="CF205" s="187"/>
      <c r="CG205" s="187"/>
      <c r="CH205" s="187"/>
      <c r="CI205" s="187"/>
      <c r="CJ205" s="187"/>
      <c r="CK205" s="187"/>
      <c r="CL205" s="187"/>
      <c r="CM205" s="187"/>
      <c r="CN205" s="187"/>
      <c r="CO205" s="187"/>
      <c r="CP205" s="187"/>
      <c r="CQ205" s="187"/>
      <c r="CR205" s="187"/>
      <c r="CS205" s="187"/>
      <c r="CT205" s="187"/>
      <c r="CU205" s="187"/>
      <c r="CV205" s="187"/>
      <c r="CW205" s="187"/>
      <c r="CX205" s="187"/>
      <c r="CY205" s="187"/>
      <c r="CZ205" s="187"/>
      <c r="DA205" s="187"/>
      <c r="DB205" s="187"/>
      <c r="DC205" s="187"/>
      <c r="DD205" s="187"/>
      <c r="DE205" s="187"/>
      <c r="DF205" s="187"/>
      <c r="DG205" s="187"/>
      <c r="DH205" s="187"/>
      <c r="DI205" s="187"/>
      <c r="DJ205" s="187"/>
      <c r="DK205" s="187"/>
      <c r="DL205" s="187"/>
      <c r="DM205" s="187"/>
      <c r="DN205" s="187"/>
      <c r="DO205" s="187"/>
      <c r="DP205" s="187"/>
      <c r="DQ205" s="187"/>
      <c r="DR205" s="187"/>
      <c r="DS205" s="187"/>
      <c r="DT205" s="187"/>
      <c r="DU205" s="187"/>
      <c r="DV205" s="187"/>
      <c r="DW205" s="187"/>
      <c r="DX205" s="187"/>
      <c r="DY205" s="187"/>
      <c r="DZ205" s="187"/>
      <c r="EA205" s="187"/>
      <c r="EB205" s="187"/>
      <c r="EC205" s="187"/>
      <c r="ED205" s="187"/>
      <c r="EE205" s="187"/>
      <c r="EF205" s="187"/>
      <c r="EG205" s="187"/>
      <c r="EH205" s="187"/>
      <c r="EI205" s="187"/>
      <c r="EJ205" s="187"/>
      <c r="EK205" s="187"/>
      <c r="EL205" s="187"/>
      <c r="EM205" s="187"/>
      <c r="EN205" s="187"/>
      <c r="EO205" s="187"/>
      <c r="EP205" s="187"/>
      <c r="EQ205" s="187"/>
      <c r="ER205" s="187"/>
      <c r="ES205" s="187"/>
      <c r="ET205" s="187"/>
      <c r="EU205" s="187"/>
      <c r="EV205" s="187"/>
      <c r="EW205" s="187"/>
      <c r="EX205" s="187"/>
      <c r="EY205" s="187"/>
      <c r="EZ205" s="187"/>
      <c r="FA205" s="187"/>
      <c r="FB205" s="187"/>
      <c r="FC205" s="187"/>
      <c r="FD205" s="187"/>
      <c r="FE205" s="187"/>
      <c r="FF205" s="187"/>
      <c r="FG205" s="187"/>
      <c r="FH205" s="187"/>
      <c r="FI205" s="187"/>
      <c r="FJ205" s="187"/>
      <c r="FK205" s="187"/>
      <c r="FL205" s="187"/>
      <c r="FM205" s="187"/>
      <c r="FN205" s="187"/>
      <c r="FO205" s="187"/>
      <c r="FP205" s="187"/>
      <c r="FQ205" s="187"/>
      <c r="FR205" s="187"/>
      <c r="FS205" s="187"/>
      <c r="FT205" s="187"/>
      <c r="FU205" s="187"/>
      <c r="FV205" s="187"/>
      <c r="FW205" s="187"/>
      <c r="FX205" s="187"/>
      <c r="FY205" s="187"/>
      <c r="FZ205" s="187"/>
      <c r="GA205" s="187"/>
      <c r="GB205" s="187"/>
      <c r="GC205" s="187"/>
      <c r="GD205" s="187"/>
      <c r="GE205" s="187"/>
      <c r="GF205" s="187"/>
      <c r="GG205" s="363"/>
      <c r="GH205" s="357"/>
      <c r="GI205" s="357"/>
      <c r="GJ205" s="357"/>
    </row>
    <row r="206" spans="2:192" s="188" customFormat="1" x14ac:dyDescent="0.25">
      <c r="B206" s="43"/>
      <c r="C206" s="187"/>
      <c r="D206" s="187"/>
      <c r="E206" s="187"/>
      <c r="F206" s="187"/>
      <c r="G206" s="187"/>
      <c r="H206" s="187"/>
      <c r="I206" s="187"/>
      <c r="J206" s="187"/>
      <c r="K206" s="187"/>
      <c r="L206" s="187"/>
      <c r="M206" s="187"/>
      <c r="N206" s="187"/>
      <c r="O206" s="187"/>
      <c r="P206" s="187"/>
      <c r="Q206" s="187"/>
      <c r="R206" s="187"/>
      <c r="S206" s="187"/>
      <c r="T206" s="187"/>
      <c r="U206" s="187"/>
      <c r="V206" s="187"/>
      <c r="W206" s="187"/>
      <c r="X206" s="187"/>
      <c r="Y206" s="187"/>
      <c r="Z206" s="187"/>
      <c r="AA206" s="187"/>
      <c r="AB206" s="187"/>
      <c r="AC206" s="187"/>
      <c r="AD206" s="187"/>
      <c r="AE206" s="187"/>
      <c r="AF206" s="187"/>
      <c r="AG206" s="187"/>
      <c r="AH206" s="187"/>
      <c r="AI206" s="187"/>
      <c r="AJ206" s="187"/>
      <c r="AK206" s="187"/>
      <c r="AL206" s="187"/>
      <c r="AM206" s="187"/>
      <c r="AN206" s="187"/>
      <c r="AO206" s="187"/>
      <c r="AP206" s="187"/>
      <c r="AQ206" s="187"/>
      <c r="AR206" s="187"/>
      <c r="AS206" s="187"/>
      <c r="AT206" s="187"/>
      <c r="AU206" s="187"/>
      <c r="AV206" s="187"/>
      <c r="AW206" s="187"/>
      <c r="AX206" s="187"/>
      <c r="AY206" s="187"/>
      <c r="AZ206" s="187"/>
      <c r="BA206" s="187"/>
      <c r="BB206" s="187"/>
      <c r="BC206" s="187"/>
      <c r="BD206" s="187"/>
      <c r="BE206" s="187"/>
      <c r="BF206" s="187"/>
      <c r="BG206" s="187"/>
      <c r="BH206" s="187"/>
      <c r="BI206" s="187"/>
      <c r="BJ206" s="187"/>
      <c r="BK206" s="187"/>
      <c r="BL206" s="187"/>
      <c r="BM206" s="187"/>
      <c r="BN206" s="187"/>
      <c r="BO206" s="187"/>
      <c r="BP206" s="187"/>
      <c r="BQ206" s="187"/>
      <c r="BR206" s="187"/>
      <c r="BS206" s="187"/>
      <c r="BT206" s="187"/>
      <c r="BU206" s="187"/>
      <c r="BV206" s="187"/>
      <c r="BW206" s="187"/>
      <c r="BX206" s="187"/>
      <c r="BY206" s="187"/>
      <c r="BZ206" s="187"/>
      <c r="CA206" s="187"/>
      <c r="CB206" s="187"/>
      <c r="CC206" s="187"/>
      <c r="CD206" s="187"/>
      <c r="CE206" s="187"/>
      <c r="CF206" s="187"/>
      <c r="CG206" s="187"/>
      <c r="CH206" s="187"/>
      <c r="CI206" s="187"/>
      <c r="CJ206" s="187"/>
      <c r="CK206" s="187"/>
      <c r="CL206" s="187"/>
      <c r="CM206" s="187"/>
      <c r="CN206" s="187"/>
      <c r="CO206" s="187"/>
      <c r="CP206" s="187"/>
      <c r="CQ206" s="187"/>
      <c r="CR206" s="187"/>
      <c r="CS206" s="187"/>
      <c r="CT206" s="187"/>
      <c r="CU206" s="187"/>
      <c r="CV206" s="187"/>
      <c r="CW206" s="187"/>
      <c r="CX206" s="187"/>
      <c r="CY206" s="187"/>
      <c r="CZ206" s="187"/>
      <c r="DA206" s="187"/>
      <c r="DB206" s="187"/>
      <c r="DC206" s="187"/>
      <c r="DD206" s="187"/>
      <c r="DE206" s="187"/>
      <c r="DF206" s="187"/>
      <c r="DG206" s="187"/>
      <c r="DH206" s="187"/>
      <c r="DI206" s="187"/>
      <c r="DJ206" s="187"/>
      <c r="DK206" s="187"/>
      <c r="DL206" s="187"/>
      <c r="DM206" s="187"/>
      <c r="DN206" s="187"/>
      <c r="DO206" s="187"/>
      <c r="DP206" s="187"/>
      <c r="DQ206" s="187"/>
      <c r="DR206" s="187"/>
      <c r="DS206" s="187"/>
      <c r="DT206" s="187"/>
      <c r="DU206" s="187"/>
      <c r="DV206" s="187"/>
      <c r="DW206" s="187"/>
      <c r="DX206" s="187"/>
      <c r="DY206" s="187"/>
      <c r="DZ206" s="187"/>
      <c r="EA206" s="187"/>
      <c r="EB206" s="187"/>
      <c r="EC206" s="187"/>
      <c r="ED206" s="187"/>
      <c r="EE206" s="187"/>
      <c r="EF206" s="187"/>
      <c r="EG206" s="187"/>
      <c r="EH206" s="187"/>
      <c r="EI206" s="187"/>
      <c r="EJ206" s="187"/>
      <c r="EK206" s="187"/>
      <c r="EL206" s="187"/>
      <c r="EM206" s="187"/>
      <c r="EN206" s="187"/>
      <c r="EO206" s="187"/>
      <c r="EP206" s="187"/>
      <c r="EQ206" s="187"/>
      <c r="ER206" s="187"/>
      <c r="ES206" s="187"/>
      <c r="ET206" s="187"/>
      <c r="EU206" s="187"/>
      <c r="EV206" s="187"/>
      <c r="EW206" s="187"/>
      <c r="EX206" s="187"/>
      <c r="EY206" s="187"/>
      <c r="EZ206" s="187"/>
      <c r="FA206" s="187"/>
      <c r="FB206" s="187"/>
      <c r="FC206" s="187"/>
      <c r="FD206" s="187"/>
      <c r="FE206" s="187"/>
      <c r="FF206" s="187"/>
      <c r="FG206" s="187"/>
      <c r="FH206" s="187"/>
      <c r="FI206" s="187"/>
      <c r="FJ206" s="187"/>
      <c r="FK206" s="187"/>
      <c r="FL206" s="187"/>
      <c r="FM206" s="187"/>
      <c r="FN206" s="187"/>
      <c r="FO206" s="187"/>
      <c r="FP206" s="187"/>
      <c r="FQ206" s="187"/>
      <c r="FR206" s="187"/>
      <c r="FS206" s="187"/>
      <c r="FT206" s="187"/>
      <c r="FU206" s="187"/>
      <c r="FV206" s="187"/>
      <c r="FW206" s="187"/>
      <c r="FX206" s="187"/>
      <c r="FY206" s="187"/>
      <c r="FZ206" s="187"/>
      <c r="GA206" s="187"/>
      <c r="GB206" s="187"/>
      <c r="GC206" s="187"/>
      <c r="GD206" s="187"/>
      <c r="GE206" s="187"/>
      <c r="GF206" s="187"/>
      <c r="GG206" s="363"/>
      <c r="GH206" s="357"/>
      <c r="GI206" s="357"/>
      <c r="GJ206" s="357"/>
    </row>
    <row r="207" spans="2:192" s="188" customFormat="1" x14ac:dyDescent="0.25">
      <c r="B207" s="43"/>
      <c r="C207" s="187"/>
      <c r="D207" s="187"/>
      <c r="E207" s="187"/>
      <c r="F207" s="187"/>
      <c r="G207" s="187"/>
      <c r="H207" s="187"/>
      <c r="I207" s="187"/>
      <c r="J207" s="187"/>
      <c r="K207" s="187"/>
      <c r="L207" s="187"/>
      <c r="M207" s="187"/>
      <c r="N207" s="187"/>
      <c r="O207" s="187"/>
      <c r="P207" s="187"/>
      <c r="Q207" s="187"/>
      <c r="R207" s="187"/>
      <c r="S207" s="187"/>
      <c r="T207" s="187"/>
      <c r="U207" s="187"/>
      <c r="V207" s="187"/>
      <c r="W207" s="187"/>
      <c r="X207" s="187"/>
      <c r="Y207" s="187"/>
      <c r="Z207" s="187"/>
      <c r="AA207" s="187"/>
      <c r="AB207" s="187"/>
      <c r="AC207" s="187"/>
      <c r="AD207" s="187"/>
      <c r="AE207" s="187"/>
      <c r="AF207" s="187"/>
      <c r="AG207" s="187"/>
      <c r="AH207" s="187"/>
      <c r="AI207" s="187"/>
      <c r="AJ207" s="187"/>
      <c r="AK207" s="187"/>
      <c r="AL207" s="187"/>
      <c r="AM207" s="187"/>
      <c r="AN207" s="187"/>
      <c r="AO207" s="187"/>
      <c r="AP207" s="187"/>
      <c r="AQ207" s="187"/>
      <c r="AR207" s="187"/>
      <c r="AS207" s="187"/>
      <c r="AT207" s="187"/>
      <c r="AU207" s="187"/>
      <c r="AV207" s="187"/>
      <c r="AW207" s="187"/>
      <c r="AX207" s="187"/>
      <c r="AY207" s="187"/>
      <c r="AZ207" s="187"/>
      <c r="BA207" s="187"/>
      <c r="BB207" s="187"/>
      <c r="BC207" s="187"/>
      <c r="BD207" s="187"/>
      <c r="BE207" s="187"/>
      <c r="BF207" s="187"/>
      <c r="BG207" s="187"/>
      <c r="BH207" s="187"/>
      <c r="BI207" s="187"/>
      <c r="BJ207" s="187"/>
      <c r="BK207" s="187"/>
      <c r="BL207" s="187"/>
      <c r="BM207" s="187"/>
      <c r="BN207" s="187"/>
      <c r="BO207" s="187"/>
      <c r="BP207" s="187"/>
      <c r="BQ207" s="187"/>
      <c r="BR207" s="187"/>
      <c r="BS207" s="187"/>
      <c r="BT207" s="187"/>
      <c r="BU207" s="187"/>
      <c r="BV207" s="187"/>
      <c r="BW207" s="187"/>
      <c r="BX207" s="187"/>
      <c r="BY207" s="187"/>
      <c r="BZ207" s="187"/>
      <c r="CA207" s="187"/>
      <c r="CB207" s="187"/>
      <c r="CC207" s="187"/>
      <c r="CD207" s="187"/>
      <c r="CE207" s="187"/>
      <c r="CF207" s="187"/>
      <c r="CG207" s="187"/>
      <c r="CH207" s="187"/>
      <c r="CI207" s="187"/>
      <c r="CJ207" s="187"/>
      <c r="CK207" s="187"/>
      <c r="CL207" s="187"/>
      <c r="CM207" s="187"/>
      <c r="CN207" s="187"/>
      <c r="CO207" s="187"/>
      <c r="CP207" s="187"/>
      <c r="CQ207" s="187"/>
      <c r="CR207" s="187"/>
      <c r="CS207" s="187"/>
      <c r="CT207" s="187"/>
      <c r="CU207" s="187"/>
      <c r="CV207" s="187"/>
      <c r="CW207" s="187"/>
      <c r="CX207" s="187"/>
      <c r="CY207" s="187"/>
      <c r="CZ207" s="187"/>
      <c r="DA207" s="187"/>
      <c r="DB207" s="187"/>
      <c r="DC207" s="187"/>
      <c r="DD207" s="187"/>
      <c r="DE207" s="187"/>
      <c r="DF207" s="187"/>
      <c r="DG207" s="187"/>
      <c r="DH207" s="187"/>
      <c r="DI207" s="187"/>
      <c r="DJ207" s="187"/>
      <c r="DK207" s="187"/>
      <c r="DL207" s="187"/>
      <c r="DM207" s="187"/>
      <c r="DN207" s="187"/>
      <c r="DO207" s="187"/>
      <c r="DP207" s="187"/>
      <c r="DQ207" s="187"/>
      <c r="DR207" s="187"/>
      <c r="DS207" s="187"/>
      <c r="DT207" s="187"/>
      <c r="DU207" s="187"/>
      <c r="DV207" s="187"/>
      <c r="DW207" s="187"/>
      <c r="DX207" s="187"/>
      <c r="DY207" s="187"/>
      <c r="DZ207" s="187"/>
      <c r="EA207" s="187"/>
      <c r="EB207" s="187"/>
      <c r="EC207" s="187"/>
      <c r="ED207" s="187"/>
      <c r="EE207" s="187"/>
      <c r="EF207" s="187"/>
      <c r="EG207" s="187"/>
      <c r="EH207" s="187"/>
      <c r="EI207" s="187"/>
      <c r="EJ207" s="187"/>
      <c r="EK207" s="187"/>
      <c r="EL207" s="187"/>
      <c r="EM207" s="187"/>
      <c r="EN207" s="187"/>
      <c r="EO207" s="187"/>
      <c r="EP207" s="187"/>
      <c r="EQ207" s="187"/>
      <c r="ER207" s="187"/>
      <c r="ES207" s="187"/>
      <c r="ET207" s="187"/>
      <c r="EU207" s="187"/>
      <c r="EV207" s="187"/>
      <c r="EW207" s="187"/>
      <c r="EX207" s="187"/>
      <c r="EY207" s="187"/>
      <c r="EZ207" s="187"/>
      <c r="FA207" s="187"/>
      <c r="FB207" s="187"/>
      <c r="FC207" s="187"/>
      <c r="FD207" s="187"/>
      <c r="FE207" s="187"/>
      <c r="FF207" s="187"/>
      <c r="FG207" s="187"/>
      <c r="FH207" s="187"/>
      <c r="FI207" s="187"/>
      <c r="FJ207" s="187"/>
      <c r="FK207" s="187"/>
      <c r="FL207" s="187"/>
      <c r="FM207" s="187"/>
      <c r="FN207" s="187"/>
      <c r="FO207" s="187"/>
      <c r="FP207" s="187"/>
      <c r="FQ207" s="187"/>
      <c r="FR207" s="187"/>
      <c r="FS207" s="187"/>
      <c r="FT207" s="187"/>
      <c r="FU207" s="187"/>
      <c r="FV207" s="187"/>
      <c r="FW207" s="187"/>
      <c r="FX207" s="187"/>
      <c r="FY207" s="187"/>
      <c r="FZ207" s="187"/>
      <c r="GA207" s="187"/>
      <c r="GB207" s="187"/>
      <c r="GC207" s="187"/>
      <c r="GD207" s="187"/>
      <c r="GE207" s="187"/>
      <c r="GF207" s="187"/>
      <c r="GG207" s="363"/>
      <c r="GH207" s="357"/>
      <c r="GI207" s="357"/>
      <c r="GJ207" s="357"/>
    </row>
    <row r="208" spans="2:192" s="188" customFormat="1" x14ac:dyDescent="0.25">
      <c r="B208" s="43"/>
      <c r="C208" s="187"/>
      <c r="D208" s="187"/>
      <c r="E208" s="187"/>
      <c r="F208" s="187"/>
      <c r="G208" s="187"/>
      <c r="H208" s="187"/>
      <c r="I208" s="187"/>
      <c r="J208" s="187"/>
      <c r="K208" s="187"/>
      <c r="L208" s="187"/>
      <c r="M208" s="187"/>
      <c r="N208" s="187"/>
      <c r="O208" s="187"/>
      <c r="P208" s="187"/>
      <c r="Q208" s="187"/>
      <c r="R208" s="187"/>
      <c r="S208" s="187"/>
      <c r="T208" s="187"/>
      <c r="U208" s="187"/>
      <c r="V208" s="187"/>
      <c r="W208" s="187"/>
      <c r="X208" s="187"/>
      <c r="Y208" s="187"/>
      <c r="Z208" s="187"/>
      <c r="AA208" s="187"/>
      <c r="AB208" s="187"/>
      <c r="AC208" s="187"/>
      <c r="AD208" s="187"/>
      <c r="AE208" s="187"/>
      <c r="AF208" s="187"/>
      <c r="AG208" s="187"/>
      <c r="AH208" s="187"/>
      <c r="AI208" s="187"/>
      <c r="AJ208" s="187"/>
      <c r="AK208" s="187"/>
      <c r="AL208" s="187"/>
      <c r="AM208" s="187"/>
      <c r="AN208" s="187"/>
      <c r="AO208" s="187"/>
      <c r="AP208" s="187"/>
      <c r="AQ208" s="187"/>
      <c r="AR208" s="187"/>
      <c r="AS208" s="187"/>
      <c r="AT208" s="187"/>
      <c r="AU208" s="187"/>
      <c r="AV208" s="187"/>
      <c r="AW208" s="187"/>
      <c r="AX208" s="187"/>
      <c r="AY208" s="187"/>
      <c r="AZ208" s="187"/>
      <c r="BA208" s="187"/>
      <c r="BB208" s="187"/>
      <c r="BC208" s="187"/>
      <c r="BD208" s="187"/>
      <c r="BE208" s="187"/>
      <c r="BF208" s="187"/>
      <c r="BG208" s="187"/>
      <c r="BH208" s="187"/>
      <c r="BI208" s="187"/>
      <c r="BJ208" s="187"/>
      <c r="BK208" s="187"/>
      <c r="BL208" s="187"/>
      <c r="BM208" s="187"/>
      <c r="BN208" s="187"/>
      <c r="BO208" s="187"/>
      <c r="BP208" s="187"/>
      <c r="BQ208" s="187"/>
      <c r="BR208" s="187"/>
      <c r="BS208" s="187"/>
      <c r="BT208" s="187"/>
      <c r="BU208" s="187"/>
      <c r="BV208" s="187"/>
      <c r="BW208" s="187"/>
      <c r="BX208" s="187"/>
      <c r="BY208" s="187"/>
      <c r="BZ208" s="187"/>
      <c r="CA208" s="187"/>
      <c r="CB208" s="187"/>
      <c r="CC208" s="187"/>
      <c r="CD208" s="187"/>
      <c r="CE208" s="187"/>
      <c r="CF208" s="187"/>
      <c r="CG208" s="187"/>
      <c r="CH208" s="187"/>
      <c r="CI208" s="187"/>
      <c r="CJ208" s="187"/>
      <c r="CK208" s="187"/>
      <c r="CL208" s="187"/>
      <c r="CM208" s="187"/>
      <c r="CN208" s="187"/>
      <c r="CO208" s="187"/>
      <c r="CP208" s="187"/>
      <c r="CQ208" s="187"/>
      <c r="CR208" s="187"/>
      <c r="CS208" s="187"/>
      <c r="CT208" s="187"/>
      <c r="CU208" s="187"/>
      <c r="CV208" s="187"/>
      <c r="CW208" s="187"/>
      <c r="CX208" s="187"/>
      <c r="CY208" s="187"/>
      <c r="CZ208" s="187"/>
      <c r="DA208" s="187"/>
      <c r="DB208" s="187"/>
      <c r="DC208" s="187"/>
      <c r="DD208" s="187"/>
      <c r="DE208" s="187"/>
      <c r="DF208" s="187"/>
      <c r="DG208" s="187"/>
      <c r="DH208" s="187"/>
      <c r="DI208" s="187"/>
      <c r="DJ208" s="187"/>
      <c r="DK208" s="187"/>
      <c r="DL208" s="187"/>
      <c r="DM208" s="187"/>
      <c r="DN208" s="187"/>
      <c r="DO208" s="187"/>
      <c r="DP208" s="187"/>
      <c r="DQ208" s="187"/>
      <c r="DR208" s="187"/>
      <c r="DS208" s="187"/>
      <c r="DT208" s="187"/>
      <c r="DU208" s="187"/>
      <c r="DV208" s="187"/>
      <c r="DW208" s="187"/>
      <c r="DX208" s="187"/>
      <c r="DY208" s="187"/>
      <c r="DZ208" s="187"/>
      <c r="EA208" s="187"/>
      <c r="EB208" s="187"/>
      <c r="EC208" s="187"/>
      <c r="ED208" s="187"/>
      <c r="EE208" s="187"/>
      <c r="EF208" s="187"/>
      <c r="EG208" s="187"/>
      <c r="EH208" s="187"/>
      <c r="EI208" s="187"/>
      <c r="EJ208" s="187"/>
      <c r="EK208" s="187"/>
      <c r="EL208" s="187"/>
      <c r="EM208" s="187"/>
      <c r="EN208" s="187"/>
      <c r="EO208" s="187"/>
      <c r="EP208" s="187"/>
      <c r="EQ208" s="187"/>
      <c r="ER208" s="187"/>
      <c r="ES208" s="187"/>
      <c r="ET208" s="187"/>
      <c r="EU208" s="187"/>
      <c r="EV208" s="187"/>
      <c r="EW208" s="187"/>
      <c r="EX208" s="187"/>
      <c r="EY208" s="187"/>
      <c r="EZ208" s="187"/>
      <c r="FA208" s="187"/>
      <c r="FB208" s="187"/>
      <c r="FC208" s="187"/>
      <c r="FD208" s="187"/>
      <c r="FE208" s="187"/>
      <c r="FF208" s="187"/>
      <c r="FG208" s="187"/>
      <c r="FH208" s="187"/>
      <c r="FI208" s="187"/>
      <c r="FJ208" s="187"/>
      <c r="FK208" s="187"/>
      <c r="FL208" s="187"/>
      <c r="FM208" s="187"/>
      <c r="FN208" s="187"/>
      <c r="FO208" s="187"/>
      <c r="FP208" s="187"/>
      <c r="FQ208" s="187"/>
      <c r="FR208" s="187"/>
      <c r="FS208" s="187"/>
      <c r="FT208" s="187"/>
      <c r="FU208" s="187"/>
      <c r="FV208" s="187"/>
      <c r="FW208" s="187"/>
      <c r="FX208" s="187"/>
      <c r="FY208" s="187"/>
      <c r="FZ208" s="187"/>
      <c r="GA208" s="187"/>
      <c r="GB208" s="187"/>
      <c r="GC208" s="187"/>
      <c r="GD208" s="187"/>
      <c r="GE208" s="187"/>
      <c r="GF208" s="187"/>
      <c r="GG208" s="363"/>
      <c r="GH208" s="357"/>
      <c r="GI208" s="357"/>
      <c r="GJ208" s="357"/>
    </row>
    <row r="209" spans="2:192" s="188" customFormat="1" x14ac:dyDescent="0.25">
      <c r="B209" s="43"/>
      <c r="C209" s="187"/>
      <c r="D209" s="187"/>
      <c r="E209" s="187"/>
      <c r="F209" s="187"/>
      <c r="G209" s="187"/>
      <c r="H209" s="187"/>
      <c r="I209" s="187"/>
      <c r="J209" s="187"/>
      <c r="K209" s="187"/>
      <c r="L209" s="187"/>
      <c r="M209" s="187"/>
      <c r="N209" s="187"/>
      <c r="O209" s="187"/>
      <c r="P209" s="187"/>
      <c r="Q209" s="187"/>
      <c r="R209" s="187"/>
      <c r="S209" s="187"/>
      <c r="T209" s="18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187"/>
      <c r="CK209" s="187"/>
      <c r="CL209" s="187"/>
      <c r="CM209" s="187"/>
      <c r="CN209" s="187"/>
      <c r="CO209" s="187"/>
      <c r="CP209" s="187"/>
      <c r="CQ209" s="187"/>
      <c r="CR209" s="187"/>
      <c r="CS209" s="187"/>
      <c r="CT209" s="187"/>
      <c r="CU209" s="187"/>
      <c r="CV209" s="187"/>
      <c r="CW209" s="187"/>
      <c r="CX209" s="187"/>
      <c r="CY209" s="187"/>
      <c r="CZ209" s="187"/>
      <c r="DA209" s="187"/>
      <c r="DB209" s="187"/>
      <c r="DC209" s="187"/>
      <c r="DD209" s="187"/>
      <c r="DE209" s="187"/>
      <c r="DF209" s="187"/>
      <c r="DG209" s="187"/>
      <c r="DH209" s="187"/>
      <c r="DI209" s="187"/>
      <c r="DJ209" s="187"/>
      <c r="DK209" s="187"/>
      <c r="DL209" s="187"/>
      <c r="DM209" s="187"/>
      <c r="DN209" s="187"/>
      <c r="DO209" s="187"/>
      <c r="DP209" s="187"/>
      <c r="DQ209" s="187"/>
      <c r="DR209" s="187"/>
      <c r="DS209" s="187"/>
      <c r="DT209" s="187"/>
      <c r="DU209" s="187"/>
      <c r="DV209" s="187"/>
      <c r="DW209" s="187"/>
      <c r="DX209" s="187"/>
      <c r="DY209" s="187"/>
      <c r="DZ209" s="187"/>
      <c r="EA209" s="187"/>
      <c r="EB209" s="187"/>
      <c r="EC209" s="187"/>
      <c r="ED209" s="187"/>
      <c r="EE209" s="187"/>
      <c r="EF209" s="187"/>
      <c r="EG209" s="187"/>
      <c r="EH209" s="187"/>
      <c r="EI209" s="187"/>
      <c r="EJ209" s="187"/>
      <c r="EK209" s="187"/>
      <c r="EL209" s="187"/>
      <c r="EM209" s="187"/>
      <c r="EN209" s="187"/>
      <c r="EO209" s="187"/>
      <c r="EP209" s="187"/>
      <c r="EQ209" s="187"/>
      <c r="ER209" s="187"/>
      <c r="ES209" s="187"/>
      <c r="ET209" s="187"/>
      <c r="EU209" s="187"/>
      <c r="EV209" s="187"/>
      <c r="EW209" s="187"/>
      <c r="EX209" s="187"/>
      <c r="EY209" s="187"/>
      <c r="EZ209" s="187"/>
      <c r="FA209" s="187"/>
      <c r="FB209" s="187"/>
      <c r="FC209" s="187"/>
      <c r="FD209" s="187"/>
      <c r="FE209" s="187"/>
      <c r="FF209" s="187"/>
      <c r="FG209" s="187"/>
      <c r="FH209" s="187"/>
      <c r="FI209" s="187"/>
      <c r="FJ209" s="187"/>
      <c r="FK209" s="187"/>
      <c r="FL209" s="187"/>
      <c r="FM209" s="187"/>
      <c r="FN209" s="187"/>
      <c r="FO209" s="187"/>
      <c r="FP209" s="187"/>
      <c r="FQ209" s="187"/>
      <c r="FR209" s="187"/>
      <c r="FS209" s="187"/>
      <c r="FT209" s="187"/>
      <c r="FU209" s="187"/>
      <c r="FV209" s="187"/>
      <c r="FW209" s="187"/>
      <c r="FX209" s="187"/>
      <c r="FY209" s="187"/>
      <c r="FZ209" s="187"/>
      <c r="GA209" s="187"/>
      <c r="GB209" s="187"/>
      <c r="GC209" s="187"/>
      <c r="GD209" s="187"/>
      <c r="GE209" s="187"/>
      <c r="GF209" s="187"/>
      <c r="GG209" s="363"/>
      <c r="GH209" s="357"/>
      <c r="GI209" s="357"/>
      <c r="GJ209" s="357"/>
    </row>
    <row r="210" spans="2:192" s="188" customFormat="1" x14ac:dyDescent="0.25">
      <c r="B210" s="43"/>
      <c r="C210" s="187"/>
      <c r="D210" s="187"/>
      <c r="E210" s="187"/>
      <c r="F210" s="187"/>
      <c r="G210" s="187"/>
      <c r="H210" s="187"/>
      <c r="I210" s="187"/>
      <c r="J210" s="187"/>
      <c r="K210" s="187"/>
      <c r="L210" s="187"/>
      <c r="M210" s="187"/>
      <c r="N210" s="187"/>
      <c r="O210" s="187"/>
      <c r="P210" s="187"/>
      <c r="Q210" s="187"/>
      <c r="R210" s="187"/>
      <c r="S210" s="187"/>
      <c r="T210" s="187"/>
      <c r="U210" s="187"/>
      <c r="V210" s="187"/>
      <c r="W210" s="187"/>
      <c r="X210" s="187"/>
      <c r="Y210" s="187"/>
      <c r="Z210" s="187"/>
      <c r="AA210" s="187"/>
      <c r="AB210" s="187"/>
      <c r="AC210" s="187"/>
      <c r="AD210" s="187"/>
      <c r="AE210" s="187"/>
      <c r="AF210" s="187"/>
      <c r="AG210" s="187"/>
      <c r="AH210" s="187"/>
      <c r="AI210" s="187"/>
      <c r="AJ210" s="187"/>
      <c r="AK210" s="187"/>
      <c r="AL210" s="187"/>
      <c r="AM210" s="187"/>
      <c r="AN210" s="187"/>
      <c r="AO210" s="187"/>
      <c r="AP210" s="187"/>
      <c r="AQ210" s="187"/>
      <c r="AR210" s="187"/>
      <c r="AS210" s="187"/>
      <c r="AT210" s="187"/>
      <c r="AU210" s="187"/>
      <c r="AV210" s="187"/>
      <c r="AW210" s="187"/>
      <c r="AX210" s="187"/>
      <c r="AY210" s="187"/>
      <c r="AZ210" s="187"/>
      <c r="BA210" s="187"/>
      <c r="BB210" s="187"/>
      <c r="BC210" s="187"/>
      <c r="BD210" s="187"/>
      <c r="BE210" s="187"/>
      <c r="BF210" s="187"/>
      <c r="BG210" s="187"/>
      <c r="BH210" s="187"/>
      <c r="BI210" s="187"/>
      <c r="BJ210" s="187"/>
      <c r="BK210" s="187"/>
      <c r="BL210" s="187"/>
      <c r="BM210" s="187"/>
      <c r="BN210" s="187"/>
      <c r="BO210" s="187"/>
      <c r="BP210" s="187"/>
      <c r="BQ210" s="187"/>
      <c r="BR210" s="187"/>
      <c r="BS210" s="187"/>
      <c r="BT210" s="187"/>
      <c r="BU210" s="187"/>
      <c r="BV210" s="187"/>
      <c r="BW210" s="187"/>
      <c r="BX210" s="187"/>
      <c r="BY210" s="187"/>
      <c r="BZ210" s="187"/>
      <c r="CA210" s="187"/>
      <c r="CB210" s="187"/>
      <c r="CC210" s="187"/>
      <c r="CD210" s="187"/>
      <c r="CE210" s="187"/>
      <c r="CF210" s="187"/>
      <c r="CG210" s="187"/>
      <c r="CH210" s="187"/>
      <c r="CI210" s="187"/>
      <c r="CJ210" s="187"/>
      <c r="CK210" s="187"/>
      <c r="CL210" s="187"/>
      <c r="CM210" s="187"/>
      <c r="CN210" s="187"/>
      <c r="CO210" s="187"/>
      <c r="CP210" s="187"/>
      <c r="CQ210" s="187"/>
      <c r="CR210" s="187"/>
      <c r="CS210" s="187"/>
      <c r="CT210" s="187"/>
      <c r="CU210" s="187"/>
      <c r="CV210" s="187"/>
      <c r="CW210" s="187"/>
      <c r="CX210" s="187"/>
      <c r="CY210" s="187"/>
      <c r="CZ210" s="187"/>
      <c r="DA210" s="187"/>
      <c r="DB210" s="187"/>
      <c r="DC210" s="187"/>
      <c r="DD210" s="187"/>
      <c r="DE210" s="187"/>
      <c r="DF210" s="187"/>
      <c r="DG210" s="187"/>
      <c r="DH210" s="187"/>
      <c r="DI210" s="187"/>
      <c r="DJ210" s="187"/>
      <c r="DK210" s="187"/>
      <c r="DL210" s="187"/>
      <c r="DM210" s="187"/>
      <c r="DN210" s="187"/>
      <c r="DO210" s="187"/>
      <c r="DP210" s="187"/>
      <c r="DQ210" s="187"/>
      <c r="DR210" s="187"/>
      <c r="DS210" s="187"/>
      <c r="DT210" s="187"/>
      <c r="DU210" s="187"/>
      <c r="DV210" s="187"/>
      <c r="DW210" s="187"/>
      <c r="DX210" s="187"/>
      <c r="DY210" s="187"/>
      <c r="DZ210" s="187"/>
      <c r="EA210" s="187"/>
      <c r="EB210" s="187"/>
      <c r="EC210" s="187"/>
      <c r="ED210" s="187"/>
      <c r="EE210" s="187"/>
      <c r="EF210" s="187"/>
      <c r="EG210" s="187"/>
      <c r="EH210" s="187"/>
      <c r="EI210" s="187"/>
      <c r="EJ210" s="187"/>
      <c r="EK210" s="187"/>
      <c r="EL210" s="187"/>
      <c r="EM210" s="187"/>
      <c r="EN210" s="187"/>
      <c r="EO210" s="187"/>
      <c r="EP210" s="187"/>
      <c r="EQ210" s="187"/>
      <c r="ER210" s="187"/>
      <c r="ES210" s="187"/>
      <c r="ET210" s="187"/>
      <c r="EU210" s="187"/>
      <c r="EV210" s="187"/>
      <c r="EW210" s="187"/>
      <c r="EX210" s="187"/>
      <c r="EY210" s="187"/>
      <c r="EZ210" s="187"/>
      <c r="FA210" s="187"/>
      <c r="FB210" s="187"/>
      <c r="FC210" s="187"/>
      <c r="FD210" s="187"/>
      <c r="FE210" s="187"/>
      <c r="FF210" s="187"/>
      <c r="FG210" s="187"/>
      <c r="FH210" s="187"/>
      <c r="FI210" s="187"/>
      <c r="FJ210" s="187"/>
      <c r="FK210" s="187"/>
      <c r="FL210" s="187"/>
      <c r="FM210" s="187"/>
      <c r="FN210" s="187"/>
      <c r="FO210" s="187"/>
      <c r="FP210" s="187"/>
      <c r="FQ210" s="187"/>
      <c r="FR210" s="187"/>
      <c r="FS210" s="187"/>
      <c r="FT210" s="187"/>
      <c r="FU210" s="187"/>
      <c r="FV210" s="187"/>
      <c r="FW210" s="187"/>
      <c r="FX210" s="187"/>
      <c r="FY210" s="187"/>
      <c r="FZ210" s="187"/>
      <c r="GA210" s="187"/>
      <c r="GB210" s="187"/>
      <c r="GC210" s="187"/>
      <c r="GD210" s="187"/>
      <c r="GE210" s="187"/>
      <c r="GF210" s="187"/>
      <c r="GG210" s="363"/>
      <c r="GH210" s="357"/>
      <c r="GI210" s="357"/>
      <c r="GJ210" s="357"/>
    </row>
    <row r="211" spans="2:192" s="188" customFormat="1" x14ac:dyDescent="0.25">
      <c r="B211" s="43"/>
      <c r="C211" s="187"/>
      <c r="D211" s="187"/>
      <c r="E211" s="187"/>
      <c r="F211" s="187"/>
      <c r="G211" s="187"/>
      <c r="H211" s="187"/>
      <c r="I211" s="187"/>
      <c r="J211" s="187"/>
      <c r="K211" s="187"/>
      <c r="L211" s="187"/>
      <c r="M211" s="187"/>
      <c r="N211" s="187"/>
      <c r="O211" s="187"/>
      <c r="P211" s="187"/>
      <c r="Q211" s="187"/>
      <c r="R211" s="187"/>
      <c r="S211" s="187"/>
      <c r="T211" s="187"/>
      <c r="U211" s="187"/>
      <c r="V211" s="187"/>
      <c r="W211" s="187"/>
      <c r="X211" s="187"/>
      <c r="Y211" s="187"/>
      <c r="Z211" s="187"/>
      <c r="AA211" s="187"/>
      <c r="AB211" s="187"/>
      <c r="AC211" s="187"/>
      <c r="AD211" s="187"/>
      <c r="AE211" s="187"/>
      <c r="AF211" s="187"/>
      <c r="AG211" s="187"/>
      <c r="AH211" s="187"/>
      <c r="AI211" s="187"/>
      <c r="AJ211" s="187"/>
      <c r="AK211" s="187"/>
      <c r="AL211" s="187"/>
      <c r="AM211" s="187"/>
      <c r="AN211" s="187"/>
      <c r="AO211" s="187"/>
      <c r="AP211" s="187"/>
      <c r="AQ211" s="187"/>
      <c r="AR211" s="187"/>
      <c r="AS211" s="187"/>
      <c r="AT211" s="187"/>
      <c r="AU211" s="187"/>
      <c r="AV211" s="187"/>
      <c r="AW211" s="187"/>
      <c r="AX211" s="187"/>
      <c r="AY211" s="187"/>
      <c r="AZ211" s="187"/>
      <c r="BA211" s="187"/>
      <c r="BB211" s="187"/>
      <c r="BC211" s="187"/>
      <c r="BD211" s="187"/>
      <c r="BE211" s="187"/>
      <c r="BF211" s="187"/>
      <c r="BG211" s="187"/>
      <c r="BH211" s="187"/>
      <c r="BI211" s="187"/>
      <c r="BJ211" s="187"/>
      <c r="BK211" s="187"/>
      <c r="BL211" s="187"/>
      <c r="BM211" s="187"/>
      <c r="BN211" s="187"/>
      <c r="BO211" s="187"/>
      <c r="BP211" s="187"/>
      <c r="BQ211" s="187"/>
      <c r="BR211" s="187"/>
      <c r="BS211" s="187"/>
      <c r="BT211" s="187"/>
      <c r="BU211" s="187"/>
      <c r="BV211" s="187"/>
      <c r="BW211" s="187"/>
      <c r="BX211" s="187"/>
      <c r="BY211" s="187"/>
      <c r="BZ211" s="187"/>
      <c r="CA211" s="187"/>
      <c r="CB211" s="187"/>
      <c r="CC211" s="187"/>
      <c r="CD211" s="187"/>
      <c r="CE211" s="187"/>
      <c r="CF211" s="187"/>
      <c r="CG211" s="187"/>
      <c r="CH211" s="187"/>
      <c r="CI211" s="187"/>
      <c r="CJ211" s="187"/>
      <c r="CK211" s="187"/>
      <c r="CL211" s="187"/>
      <c r="CM211" s="187"/>
      <c r="CN211" s="187"/>
      <c r="CO211" s="187"/>
      <c r="CP211" s="187"/>
      <c r="CQ211" s="187"/>
      <c r="CR211" s="187"/>
      <c r="CS211" s="187"/>
      <c r="CT211" s="187"/>
      <c r="CU211" s="187"/>
      <c r="CV211" s="187"/>
      <c r="CW211" s="187"/>
      <c r="CX211" s="187"/>
      <c r="CY211" s="187"/>
      <c r="CZ211" s="187"/>
      <c r="DA211" s="187"/>
      <c r="DB211" s="187"/>
      <c r="DC211" s="187"/>
      <c r="DD211" s="187"/>
      <c r="DE211" s="187"/>
      <c r="DF211" s="187"/>
      <c r="DG211" s="187"/>
      <c r="DH211" s="187"/>
      <c r="DI211" s="187"/>
      <c r="DJ211" s="187"/>
      <c r="DK211" s="187"/>
      <c r="DL211" s="187"/>
      <c r="DM211" s="187"/>
      <c r="DN211" s="187"/>
      <c r="DO211" s="187"/>
      <c r="DP211" s="187"/>
      <c r="DQ211" s="187"/>
      <c r="DR211" s="187"/>
      <c r="DS211" s="187"/>
      <c r="DT211" s="187"/>
      <c r="DU211" s="187"/>
      <c r="DV211" s="187"/>
      <c r="DW211" s="187"/>
      <c r="DX211" s="187"/>
      <c r="DY211" s="187"/>
      <c r="DZ211" s="187"/>
      <c r="EA211" s="187"/>
      <c r="EB211" s="187"/>
      <c r="EC211" s="187"/>
      <c r="ED211" s="187"/>
      <c r="EE211" s="187"/>
      <c r="EF211" s="187"/>
      <c r="EG211" s="187"/>
      <c r="EH211" s="187"/>
      <c r="EI211" s="187"/>
      <c r="EJ211" s="187"/>
      <c r="EK211" s="187"/>
      <c r="EL211" s="187"/>
      <c r="EM211" s="187"/>
      <c r="EN211" s="187"/>
      <c r="EO211" s="187"/>
      <c r="EP211" s="187"/>
      <c r="EQ211" s="187"/>
      <c r="ER211" s="187"/>
      <c r="ES211" s="187"/>
      <c r="ET211" s="187"/>
      <c r="EU211" s="187"/>
      <c r="EV211" s="187"/>
      <c r="EW211" s="187"/>
      <c r="EX211" s="187"/>
      <c r="EY211" s="187"/>
      <c r="EZ211" s="187"/>
      <c r="FA211" s="187"/>
      <c r="FB211" s="187"/>
      <c r="FC211" s="187"/>
      <c r="FD211" s="187"/>
      <c r="FE211" s="187"/>
      <c r="FF211" s="187"/>
      <c r="FG211" s="187"/>
      <c r="FH211" s="187"/>
      <c r="FI211" s="187"/>
      <c r="FJ211" s="187"/>
      <c r="FK211" s="187"/>
      <c r="FL211" s="187"/>
      <c r="FM211" s="187"/>
      <c r="FN211" s="187"/>
      <c r="FO211" s="187"/>
      <c r="FP211" s="187"/>
      <c r="FQ211" s="187"/>
      <c r="FR211" s="187"/>
      <c r="FS211" s="187"/>
      <c r="FT211" s="187"/>
      <c r="FU211" s="187"/>
      <c r="FV211" s="187"/>
      <c r="FW211" s="187"/>
      <c r="FX211" s="187"/>
      <c r="FY211" s="187"/>
      <c r="FZ211" s="187"/>
      <c r="GA211" s="187"/>
      <c r="GB211" s="187"/>
      <c r="GC211" s="187"/>
      <c r="GD211" s="187"/>
      <c r="GE211" s="187"/>
      <c r="GF211" s="187"/>
      <c r="GG211" s="363"/>
      <c r="GH211" s="357"/>
      <c r="GI211" s="357"/>
      <c r="GJ211" s="357"/>
    </row>
    <row r="212" spans="2:192" s="188" customFormat="1" x14ac:dyDescent="0.25">
      <c r="B212" s="43"/>
      <c r="C212" s="187"/>
      <c r="D212" s="187"/>
      <c r="E212" s="187"/>
      <c r="F212" s="187"/>
      <c r="G212" s="187"/>
      <c r="H212" s="187"/>
      <c r="I212" s="187"/>
      <c r="J212" s="187"/>
      <c r="K212" s="187"/>
      <c r="L212" s="187"/>
      <c r="M212" s="187"/>
      <c r="N212" s="187"/>
      <c r="O212" s="187"/>
      <c r="P212" s="187"/>
      <c r="Q212" s="187"/>
      <c r="R212" s="187"/>
      <c r="S212" s="187"/>
      <c r="T212" s="187"/>
      <c r="U212" s="187"/>
      <c r="V212" s="187"/>
      <c r="W212" s="187"/>
      <c r="X212" s="187"/>
      <c r="Y212" s="187"/>
      <c r="Z212" s="187"/>
      <c r="AA212" s="187"/>
      <c r="AB212" s="187"/>
      <c r="AC212" s="187"/>
      <c r="AD212" s="187"/>
      <c r="AE212" s="187"/>
      <c r="AF212" s="187"/>
      <c r="AG212" s="187"/>
      <c r="AH212" s="187"/>
      <c r="AI212" s="187"/>
      <c r="AJ212" s="187"/>
      <c r="AK212" s="187"/>
      <c r="AL212" s="187"/>
      <c r="AM212" s="187"/>
      <c r="AN212" s="187"/>
      <c r="AO212" s="187"/>
      <c r="AP212" s="187"/>
      <c r="AQ212" s="187"/>
      <c r="AR212" s="187"/>
      <c r="AS212" s="187"/>
      <c r="AT212" s="187"/>
      <c r="AU212" s="187"/>
      <c r="AV212" s="187"/>
      <c r="AW212" s="187"/>
      <c r="AX212" s="187"/>
      <c r="AY212" s="187"/>
      <c r="AZ212" s="187"/>
      <c r="BA212" s="187"/>
      <c r="BB212" s="187"/>
      <c r="BC212" s="187"/>
      <c r="BD212" s="187"/>
      <c r="BE212" s="187"/>
      <c r="BF212" s="187"/>
      <c r="BG212" s="187"/>
      <c r="BH212" s="187"/>
      <c r="BI212" s="187"/>
      <c r="BJ212" s="187"/>
      <c r="BK212" s="187"/>
      <c r="BL212" s="187"/>
      <c r="BM212" s="187"/>
      <c r="BN212" s="187"/>
      <c r="BO212" s="187"/>
      <c r="BP212" s="187"/>
      <c r="BQ212" s="187"/>
      <c r="BR212" s="187"/>
      <c r="BS212" s="187"/>
      <c r="BT212" s="187"/>
      <c r="BU212" s="187"/>
      <c r="BV212" s="187"/>
      <c r="BW212" s="187"/>
      <c r="BX212" s="187"/>
      <c r="BY212" s="187"/>
      <c r="BZ212" s="187"/>
      <c r="CA212" s="187"/>
      <c r="CB212" s="187"/>
      <c r="CC212" s="187"/>
      <c r="CD212" s="187"/>
      <c r="CE212" s="187"/>
      <c r="CF212" s="187"/>
      <c r="CG212" s="187"/>
      <c r="CH212" s="187"/>
      <c r="CI212" s="187"/>
      <c r="CJ212" s="187"/>
      <c r="CK212" s="187"/>
      <c r="CL212" s="187"/>
      <c r="CM212" s="187"/>
      <c r="CN212" s="187"/>
      <c r="CO212" s="187"/>
      <c r="CP212" s="187"/>
      <c r="CQ212" s="187"/>
      <c r="CR212" s="187"/>
      <c r="CS212" s="187"/>
      <c r="CT212" s="187"/>
      <c r="CU212" s="187"/>
      <c r="CV212" s="187"/>
      <c r="CW212" s="187"/>
      <c r="CX212" s="187"/>
      <c r="CY212" s="187"/>
      <c r="CZ212" s="187"/>
      <c r="DA212" s="187"/>
      <c r="DB212" s="187"/>
      <c r="DC212" s="187"/>
      <c r="DD212" s="187"/>
      <c r="DE212" s="187"/>
      <c r="DF212" s="187"/>
      <c r="DG212" s="187"/>
      <c r="DH212" s="187"/>
      <c r="DI212" s="187"/>
      <c r="DJ212" s="187"/>
      <c r="DK212" s="187"/>
      <c r="DL212" s="187"/>
      <c r="DM212" s="187"/>
      <c r="DN212" s="187"/>
      <c r="DO212" s="187"/>
      <c r="DP212" s="187"/>
      <c r="DQ212" s="187"/>
      <c r="DR212" s="187"/>
      <c r="DS212" s="187"/>
      <c r="DT212" s="187"/>
      <c r="DU212" s="187"/>
      <c r="DV212" s="187"/>
      <c r="DW212" s="187"/>
      <c r="DX212" s="187"/>
      <c r="DY212" s="187"/>
      <c r="DZ212" s="187"/>
      <c r="EA212" s="187"/>
      <c r="EB212" s="187"/>
      <c r="EC212" s="187"/>
      <c r="ED212" s="187"/>
      <c r="EE212" s="187"/>
      <c r="EF212" s="187"/>
      <c r="EG212" s="187"/>
      <c r="EH212" s="187"/>
      <c r="EI212" s="187"/>
      <c r="EJ212" s="187"/>
      <c r="EK212" s="187"/>
      <c r="EL212" s="187"/>
      <c r="EM212" s="187"/>
      <c r="EN212" s="187"/>
      <c r="EO212" s="187"/>
      <c r="EP212" s="187"/>
      <c r="EQ212" s="187"/>
      <c r="ER212" s="187"/>
      <c r="ES212" s="187"/>
      <c r="ET212" s="187"/>
      <c r="EU212" s="187"/>
      <c r="EV212" s="187"/>
      <c r="EW212" s="187"/>
      <c r="EX212" s="187"/>
      <c r="EY212" s="187"/>
      <c r="EZ212" s="187"/>
      <c r="FA212" s="187"/>
      <c r="FB212" s="187"/>
      <c r="FC212" s="187"/>
      <c r="FD212" s="187"/>
      <c r="FE212" s="187"/>
      <c r="FF212" s="187"/>
      <c r="FG212" s="187"/>
      <c r="FH212" s="187"/>
      <c r="FI212" s="187"/>
      <c r="FJ212" s="187"/>
      <c r="FK212" s="187"/>
      <c r="FL212" s="187"/>
      <c r="FM212" s="187"/>
      <c r="FN212" s="187"/>
      <c r="FO212" s="187"/>
      <c r="FP212" s="187"/>
      <c r="FQ212" s="187"/>
      <c r="FR212" s="187"/>
      <c r="FS212" s="187"/>
      <c r="FT212" s="187"/>
      <c r="FU212" s="187"/>
      <c r="FV212" s="187"/>
      <c r="FW212" s="187"/>
      <c r="FX212" s="187"/>
      <c r="FY212" s="187"/>
      <c r="FZ212" s="187"/>
      <c r="GA212" s="187"/>
      <c r="GB212" s="187"/>
      <c r="GC212" s="187"/>
      <c r="GD212" s="187"/>
      <c r="GE212" s="187"/>
      <c r="GF212" s="187"/>
      <c r="GG212" s="363"/>
      <c r="GH212" s="357"/>
      <c r="GI212" s="357"/>
      <c r="GJ212" s="357"/>
    </row>
    <row r="213" spans="2:192" s="188" customFormat="1" x14ac:dyDescent="0.25">
      <c r="B213" s="43"/>
      <c r="C213" s="187"/>
      <c r="D213" s="187"/>
      <c r="E213" s="187"/>
      <c r="F213" s="187"/>
      <c r="G213" s="187"/>
      <c r="H213" s="187"/>
      <c r="I213" s="187"/>
      <c r="J213" s="187"/>
      <c r="K213" s="187"/>
      <c r="L213" s="187"/>
      <c r="M213" s="187"/>
      <c r="N213" s="187"/>
      <c r="O213" s="187"/>
      <c r="P213" s="187"/>
      <c r="Q213" s="187"/>
      <c r="R213" s="187"/>
      <c r="S213" s="187"/>
      <c r="T213" s="187"/>
      <c r="U213" s="187"/>
      <c r="V213" s="187"/>
      <c r="W213" s="187"/>
      <c r="X213" s="187"/>
      <c r="Y213" s="187"/>
      <c r="Z213" s="187"/>
      <c r="AA213" s="187"/>
      <c r="AB213" s="187"/>
      <c r="AC213" s="187"/>
      <c r="AD213" s="187"/>
      <c r="AE213" s="187"/>
      <c r="AF213" s="187"/>
      <c r="AG213" s="187"/>
      <c r="AH213" s="187"/>
      <c r="AI213" s="187"/>
      <c r="AJ213" s="187"/>
      <c r="AK213" s="187"/>
      <c r="AL213" s="187"/>
      <c r="AM213" s="187"/>
      <c r="AN213" s="187"/>
      <c r="AO213" s="187"/>
      <c r="AP213" s="187"/>
      <c r="AQ213" s="187"/>
      <c r="AR213" s="187"/>
      <c r="AS213" s="187"/>
      <c r="AT213" s="187"/>
      <c r="AU213" s="187"/>
      <c r="AV213" s="187"/>
      <c r="AW213" s="187"/>
      <c r="AX213" s="187"/>
      <c r="AY213" s="187"/>
      <c r="AZ213" s="187"/>
      <c r="BA213" s="187"/>
      <c r="BB213" s="187"/>
      <c r="BC213" s="187"/>
      <c r="BD213" s="187"/>
      <c r="BE213" s="187"/>
      <c r="BF213" s="187"/>
      <c r="BG213" s="187"/>
      <c r="BH213" s="187"/>
      <c r="BI213" s="187"/>
      <c r="BJ213" s="187"/>
      <c r="BK213" s="187"/>
      <c r="BL213" s="187"/>
      <c r="BM213" s="187"/>
      <c r="BN213" s="187"/>
      <c r="BO213" s="187"/>
      <c r="BP213" s="187"/>
      <c r="BQ213" s="187"/>
      <c r="BR213" s="187"/>
      <c r="BS213" s="187"/>
      <c r="BT213" s="187"/>
      <c r="BU213" s="187"/>
      <c r="BV213" s="187"/>
      <c r="BW213" s="187"/>
      <c r="BX213" s="187"/>
      <c r="BY213" s="187"/>
      <c r="BZ213" s="187"/>
      <c r="CA213" s="187"/>
      <c r="CB213" s="187"/>
      <c r="CC213" s="187"/>
      <c r="CD213" s="187"/>
      <c r="CE213" s="187"/>
      <c r="CF213" s="187"/>
      <c r="CG213" s="187"/>
      <c r="CH213" s="187"/>
      <c r="CI213" s="187"/>
      <c r="CJ213" s="187"/>
      <c r="CK213" s="187"/>
      <c r="CL213" s="187"/>
      <c r="CM213" s="187"/>
      <c r="CN213" s="187"/>
      <c r="CO213" s="187"/>
      <c r="CP213" s="187"/>
      <c r="CQ213" s="187"/>
      <c r="CR213" s="187"/>
      <c r="CS213" s="187"/>
      <c r="CT213" s="187"/>
      <c r="CU213" s="187"/>
      <c r="CV213" s="187"/>
      <c r="CW213" s="187"/>
      <c r="CX213" s="187"/>
      <c r="CY213" s="187"/>
      <c r="CZ213" s="187"/>
      <c r="DA213" s="187"/>
      <c r="DB213" s="187"/>
      <c r="DC213" s="187"/>
      <c r="DD213" s="187"/>
      <c r="DE213" s="187"/>
      <c r="DF213" s="187"/>
      <c r="DG213" s="187"/>
      <c r="DH213" s="187"/>
      <c r="DI213" s="187"/>
      <c r="DJ213" s="187"/>
      <c r="DK213" s="187"/>
      <c r="DL213" s="187"/>
      <c r="DM213" s="187"/>
      <c r="DN213" s="187"/>
      <c r="DO213" s="187"/>
      <c r="DP213" s="187"/>
      <c r="DQ213" s="187"/>
      <c r="DR213" s="187"/>
      <c r="DS213" s="187"/>
      <c r="DT213" s="187"/>
      <c r="DU213" s="187"/>
      <c r="DV213" s="187"/>
      <c r="DW213" s="187"/>
      <c r="DX213" s="187"/>
      <c r="DY213" s="187"/>
      <c r="DZ213" s="187"/>
      <c r="EA213" s="187"/>
      <c r="EB213" s="187"/>
      <c r="EC213" s="187"/>
      <c r="ED213" s="187"/>
      <c r="EE213" s="187"/>
      <c r="EF213" s="187"/>
      <c r="EG213" s="187"/>
      <c r="EH213" s="187"/>
      <c r="EI213" s="187"/>
      <c r="EJ213" s="187"/>
      <c r="EK213" s="187"/>
      <c r="EL213" s="187"/>
      <c r="EM213" s="187"/>
      <c r="EN213" s="187"/>
      <c r="EO213" s="187"/>
      <c r="EP213" s="187"/>
      <c r="EQ213" s="187"/>
      <c r="ER213" s="187"/>
      <c r="ES213" s="187"/>
      <c r="ET213" s="187"/>
      <c r="EU213" s="187"/>
      <c r="EV213" s="187"/>
      <c r="EW213" s="187"/>
      <c r="EX213" s="187"/>
      <c r="EY213" s="187"/>
      <c r="EZ213" s="187"/>
      <c r="FA213" s="187"/>
      <c r="FB213" s="187"/>
      <c r="FC213" s="187"/>
      <c r="FD213" s="187"/>
      <c r="FE213" s="187"/>
      <c r="FF213" s="187"/>
      <c r="FG213" s="187"/>
      <c r="FH213" s="187"/>
      <c r="FI213" s="187"/>
      <c r="FJ213" s="187"/>
      <c r="FK213" s="187"/>
      <c r="FL213" s="187"/>
      <c r="FM213" s="187"/>
      <c r="FN213" s="187"/>
      <c r="FO213" s="187"/>
      <c r="FP213" s="187"/>
      <c r="FQ213" s="187"/>
      <c r="FR213" s="187"/>
      <c r="FS213" s="187"/>
      <c r="FT213" s="187"/>
      <c r="FU213" s="187"/>
      <c r="FV213" s="187"/>
      <c r="FW213" s="187"/>
      <c r="FX213" s="187"/>
      <c r="FY213" s="187"/>
      <c r="FZ213" s="187"/>
      <c r="GA213" s="187"/>
      <c r="GB213" s="187"/>
      <c r="GC213" s="187"/>
      <c r="GD213" s="187"/>
      <c r="GE213" s="187"/>
      <c r="GF213" s="187"/>
      <c r="GG213" s="363"/>
      <c r="GH213" s="357"/>
      <c r="GI213" s="357"/>
      <c r="GJ213" s="357"/>
    </row>
    <row r="214" spans="2:192" s="188" customFormat="1" x14ac:dyDescent="0.25">
      <c r="B214" s="43"/>
      <c r="C214" s="187"/>
      <c r="D214" s="187"/>
      <c r="E214" s="187"/>
      <c r="F214" s="187"/>
      <c r="G214" s="187"/>
      <c r="H214" s="187"/>
      <c r="I214" s="187"/>
      <c r="J214" s="187"/>
      <c r="K214" s="187"/>
      <c r="L214" s="187"/>
      <c r="M214" s="187"/>
      <c r="N214" s="187"/>
      <c r="O214" s="187"/>
      <c r="P214" s="187"/>
      <c r="Q214" s="187"/>
      <c r="R214" s="187"/>
      <c r="S214" s="187"/>
      <c r="T214" s="187"/>
      <c r="U214" s="187"/>
      <c r="V214" s="187"/>
      <c r="W214" s="187"/>
      <c r="X214" s="187"/>
      <c r="Y214" s="187"/>
      <c r="Z214" s="187"/>
      <c r="AA214" s="187"/>
      <c r="AB214" s="187"/>
      <c r="AC214" s="187"/>
      <c r="AD214" s="187"/>
      <c r="AE214" s="187"/>
      <c r="AF214" s="187"/>
      <c r="AG214" s="187"/>
      <c r="AH214" s="187"/>
      <c r="AI214" s="187"/>
      <c r="AJ214" s="187"/>
      <c r="AK214" s="187"/>
      <c r="AL214" s="187"/>
      <c r="AM214" s="187"/>
      <c r="AN214" s="187"/>
      <c r="AO214" s="187"/>
      <c r="AP214" s="187"/>
      <c r="AQ214" s="187"/>
      <c r="AR214" s="187"/>
      <c r="AS214" s="187"/>
      <c r="AT214" s="187"/>
      <c r="AU214" s="187"/>
      <c r="AV214" s="187"/>
      <c r="AW214" s="187"/>
      <c r="AX214" s="187"/>
      <c r="AY214" s="187"/>
      <c r="AZ214" s="187"/>
      <c r="BA214" s="187"/>
      <c r="BB214" s="187"/>
      <c r="BC214" s="187"/>
      <c r="BD214" s="187"/>
      <c r="BE214" s="187"/>
      <c r="BF214" s="187"/>
      <c r="BG214" s="187"/>
      <c r="BH214" s="187"/>
      <c r="BI214" s="187"/>
      <c r="BJ214" s="187"/>
      <c r="BK214" s="187"/>
      <c r="BL214" s="187"/>
      <c r="BM214" s="187"/>
      <c r="BN214" s="187"/>
      <c r="BO214" s="187"/>
      <c r="BP214" s="187"/>
      <c r="BQ214" s="187"/>
      <c r="BR214" s="187"/>
      <c r="BS214" s="187"/>
      <c r="BT214" s="187"/>
      <c r="BU214" s="187"/>
      <c r="BV214" s="187"/>
      <c r="BW214" s="187"/>
      <c r="BX214" s="187"/>
      <c r="BY214" s="187"/>
      <c r="BZ214" s="187"/>
      <c r="CA214" s="187"/>
      <c r="CB214" s="187"/>
      <c r="CC214" s="187"/>
      <c r="CD214" s="187"/>
      <c r="CE214" s="187"/>
      <c r="CF214" s="187"/>
      <c r="CG214" s="187"/>
      <c r="CH214" s="187"/>
      <c r="CI214" s="187"/>
      <c r="CJ214" s="187"/>
      <c r="CK214" s="187"/>
      <c r="CL214" s="187"/>
      <c r="CM214" s="187"/>
      <c r="CN214" s="187"/>
      <c r="CO214" s="187"/>
      <c r="CP214" s="187"/>
      <c r="CQ214" s="187"/>
      <c r="CR214" s="187"/>
      <c r="CS214" s="187"/>
      <c r="CT214" s="187"/>
      <c r="CU214" s="187"/>
      <c r="CV214" s="187"/>
      <c r="CW214" s="187"/>
      <c r="CX214" s="187"/>
      <c r="CY214" s="187"/>
      <c r="CZ214" s="187"/>
      <c r="DA214" s="187"/>
      <c r="DB214" s="187"/>
      <c r="DC214" s="187"/>
      <c r="DD214" s="187"/>
      <c r="DE214" s="187"/>
      <c r="DF214" s="187"/>
      <c r="DG214" s="187"/>
      <c r="DH214" s="187"/>
      <c r="DI214" s="187"/>
      <c r="DJ214" s="187"/>
      <c r="DK214" s="187"/>
      <c r="DL214" s="187"/>
      <c r="DM214" s="187"/>
      <c r="DN214" s="187"/>
      <c r="DO214" s="187"/>
      <c r="DP214" s="187"/>
      <c r="DQ214" s="187"/>
      <c r="DR214" s="187"/>
      <c r="DS214" s="187"/>
      <c r="DT214" s="187"/>
      <c r="DU214" s="187"/>
      <c r="DV214" s="187"/>
      <c r="DW214" s="187"/>
      <c r="DX214" s="187"/>
      <c r="DY214" s="187"/>
      <c r="DZ214" s="187"/>
      <c r="EA214" s="187"/>
      <c r="EB214" s="187"/>
      <c r="EC214" s="187"/>
      <c r="ED214" s="187"/>
      <c r="EE214" s="187"/>
      <c r="EF214" s="187"/>
      <c r="EG214" s="187"/>
      <c r="EH214" s="187"/>
      <c r="EI214" s="187"/>
      <c r="EJ214" s="187"/>
      <c r="EK214" s="187"/>
      <c r="EL214" s="187"/>
      <c r="EM214" s="187"/>
      <c r="EN214" s="187"/>
      <c r="EO214" s="187"/>
      <c r="EP214" s="187"/>
      <c r="EQ214" s="187"/>
      <c r="ER214" s="187"/>
      <c r="ES214" s="187"/>
      <c r="ET214" s="187"/>
      <c r="EU214" s="187"/>
      <c r="EV214" s="187"/>
      <c r="EW214" s="187"/>
      <c r="EX214" s="187"/>
      <c r="EY214" s="187"/>
      <c r="EZ214" s="187"/>
      <c r="FA214" s="187"/>
      <c r="FB214" s="187"/>
      <c r="FC214" s="187"/>
      <c r="FD214" s="187"/>
      <c r="FE214" s="187"/>
      <c r="FF214" s="187"/>
      <c r="FG214" s="187"/>
      <c r="FH214" s="187"/>
      <c r="FI214" s="187"/>
      <c r="FJ214" s="187"/>
      <c r="FK214" s="187"/>
      <c r="FL214" s="187"/>
      <c r="FM214" s="187"/>
      <c r="FN214" s="187"/>
      <c r="FO214" s="187"/>
      <c r="FP214" s="187"/>
      <c r="FQ214" s="187"/>
      <c r="FR214" s="187"/>
      <c r="FS214" s="187"/>
      <c r="FT214" s="187"/>
      <c r="FU214" s="187"/>
      <c r="FV214" s="187"/>
      <c r="FW214" s="187"/>
      <c r="FX214" s="187"/>
      <c r="FY214" s="187"/>
      <c r="FZ214" s="187"/>
      <c r="GA214" s="187"/>
      <c r="GB214" s="187"/>
      <c r="GC214" s="187"/>
      <c r="GD214" s="187"/>
      <c r="GE214" s="187"/>
      <c r="GF214" s="187"/>
      <c r="GG214" s="363"/>
      <c r="GH214" s="357"/>
      <c r="GI214" s="357"/>
      <c r="GJ214" s="357"/>
    </row>
    <row r="215" spans="2:192" s="188" customFormat="1" x14ac:dyDescent="0.25">
      <c r="B215" s="43"/>
      <c r="C215" s="187"/>
      <c r="D215" s="187"/>
      <c r="E215" s="187"/>
      <c r="F215" s="187"/>
      <c r="G215" s="187"/>
      <c r="H215" s="187"/>
      <c r="I215" s="187"/>
      <c r="J215" s="187"/>
      <c r="K215" s="187"/>
      <c r="L215" s="187"/>
      <c r="M215" s="187"/>
      <c r="N215" s="187"/>
      <c r="O215" s="187"/>
      <c r="P215" s="187"/>
      <c r="Q215" s="187"/>
      <c r="R215" s="187"/>
      <c r="S215" s="187"/>
      <c r="T215" s="187"/>
      <c r="U215" s="187"/>
      <c r="V215" s="187"/>
      <c r="W215" s="187"/>
      <c r="X215" s="187"/>
      <c r="Y215" s="187"/>
      <c r="Z215" s="187"/>
      <c r="AA215" s="187"/>
      <c r="AB215" s="187"/>
      <c r="AC215" s="187"/>
      <c r="AD215" s="187"/>
      <c r="AE215" s="187"/>
      <c r="AF215" s="187"/>
      <c r="AG215" s="187"/>
      <c r="AH215" s="187"/>
      <c r="AI215" s="187"/>
      <c r="AJ215" s="187"/>
      <c r="AK215" s="187"/>
      <c r="AL215" s="187"/>
      <c r="AM215" s="187"/>
      <c r="AN215" s="187"/>
      <c r="AO215" s="187"/>
      <c r="AP215" s="187"/>
      <c r="AQ215" s="187"/>
      <c r="AR215" s="187"/>
      <c r="AS215" s="187"/>
      <c r="AT215" s="187"/>
      <c r="AU215" s="187"/>
      <c r="AV215" s="187"/>
      <c r="AW215" s="187"/>
      <c r="AX215" s="187"/>
      <c r="AY215" s="187"/>
      <c r="AZ215" s="187"/>
      <c r="BA215" s="187"/>
      <c r="BB215" s="187"/>
      <c r="BC215" s="187"/>
      <c r="BD215" s="187"/>
      <c r="BE215" s="187"/>
      <c r="BF215" s="187"/>
      <c r="BG215" s="187"/>
      <c r="BH215" s="187"/>
      <c r="BI215" s="187"/>
      <c r="BJ215" s="187"/>
      <c r="BK215" s="187"/>
      <c r="BL215" s="187"/>
      <c r="BM215" s="187"/>
      <c r="BN215" s="187"/>
      <c r="BO215" s="187"/>
      <c r="BP215" s="187"/>
      <c r="BQ215" s="187"/>
      <c r="BR215" s="187"/>
      <c r="BS215" s="187"/>
      <c r="BT215" s="187"/>
      <c r="BU215" s="187"/>
      <c r="BV215" s="187"/>
      <c r="BW215" s="187"/>
      <c r="BX215" s="187"/>
      <c r="BY215" s="187"/>
      <c r="BZ215" s="187"/>
      <c r="CA215" s="187"/>
      <c r="CB215" s="187"/>
      <c r="CC215" s="187"/>
      <c r="CD215" s="187"/>
      <c r="CE215" s="187"/>
      <c r="CF215" s="187"/>
      <c r="CG215" s="187"/>
      <c r="CH215" s="187"/>
      <c r="CI215" s="187"/>
      <c r="CJ215" s="187"/>
      <c r="CK215" s="187"/>
      <c r="CL215" s="187"/>
      <c r="CM215" s="187"/>
      <c r="CN215" s="187"/>
      <c r="CO215" s="187"/>
      <c r="CP215" s="187"/>
      <c r="CQ215" s="187"/>
      <c r="CR215" s="187"/>
      <c r="CS215" s="187"/>
      <c r="CT215" s="187"/>
      <c r="CU215" s="187"/>
      <c r="CV215" s="187"/>
      <c r="CW215" s="187"/>
      <c r="CX215" s="187"/>
      <c r="CY215" s="187"/>
      <c r="CZ215" s="187"/>
      <c r="DA215" s="187"/>
      <c r="DB215" s="187"/>
      <c r="DC215" s="187"/>
      <c r="DD215" s="187"/>
      <c r="DE215" s="187"/>
      <c r="DF215" s="187"/>
      <c r="DG215" s="187"/>
      <c r="DH215" s="187"/>
      <c r="DI215" s="187"/>
      <c r="DJ215" s="187"/>
      <c r="DK215" s="187"/>
      <c r="DL215" s="187"/>
      <c r="DM215" s="187"/>
      <c r="DN215" s="187"/>
      <c r="DO215" s="187"/>
      <c r="DP215" s="187"/>
      <c r="DQ215" s="187"/>
      <c r="DR215" s="187"/>
      <c r="DS215" s="187"/>
      <c r="DT215" s="187"/>
      <c r="DU215" s="187"/>
      <c r="DV215" s="187"/>
      <c r="DW215" s="187"/>
      <c r="DX215" s="187"/>
      <c r="DY215" s="187"/>
      <c r="DZ215" s="187"/>
      <c r="EA215" s="187"/>
      <c r="EB215" s="187"/>
      <c r="EC215" s="187"/>
      <c r="ED215" s="187"/>
      <c r="EE215" s="187"/>
      <c r="EF215" s="187"/>
      <c r="EG215" s="187"/>
      <c r="EH215" s="187"/>
      <c r="EI215" s="187"/>
      <c r="EJ215" s="187"/>
      <c r="EK215" s="187"/>
      <c r="EL215" s="187"/>
      <c r="EM215" s="187"/>
      <c r="EN215" s="187"/>
      <c r="EO215" s="187"/>
      <c r="EP215" s="187"/>
      <c r="EQ215" s="187"/>
      <c r="ER215" s="187"/>
      <c r="ES215" s="187"/>
      <c r="ET215" s="187"/>
      <c r="EU215" s="187"/>
      <c r="EV215" s="187"/>
      <c r="EW215" s="187"/>
      <c r="EX215" s="187"/>
      <c r="EY215" s="187"/>
      <c r="EZ215" s="187"/>
      <c r="FA215" s="187"/>
      <c r="FB215" s="187"/>
      <c r="FC215" s="187"/>
      <c r="FD215" s="187"/>
      <c r="FE215" s="187"/>
      <c r="FF215" s="187"/>
      <c r="FG215" s="187"/>
      <c r="FH215" s="187"/>
      <c r="FI215" s="187"/>
      <c r="FJ215" s="187"/>
      <c r="FK215" s="187"/>
      <c r="FL215" s="187"/>
      <c r="FM215" s="187"/>
      <c r="FN215" s="187"/>
      <c r="FO215" s="187"/>
      <c r="FP215" s="187"/>
      <c r="FQ215" s="187"/>
      <c r="FR215" s="187"/>
      <c r="FS215" s="187"/>
      <c r="FT215" s="187"/>
      <c r="FU215" s="187"/>
      <c r="FV215" s="187"/>
      <c r="FW215" s="187"/>
      <c r="FX215" s="187"/>
      <c r="FY215" s="187"/>
      <c r="FZ215" s="187"/>
      <c r="GA215" s="187"/>
      <c r="GB215" s="187"/>
      <c r="GC215" s="187"/>
      <c r="GD215" s="187"/>
      <c r="GE215" s="187"/>
      <c r="GF215" s="187"/>
      <c r="GG215" s="363"/>
      <c r="GH215" s="357"/>
      <c r="GI215" s="357"/>
      <c r="GJ215" s="357"/>
    </row>
    <row r="216" spans="2:192" s="188" customFormat="1" x14ac:dyDescent="0.25">
      <c r="B216" s="43"/>
      <c r="C216" s="187"/>
      <c r="D216" s="187"/>
      <c r="E216" s="187"/>
      <c r="F216" s="187"/>
      <c r="G216" s="187"/>
      <c r="H216" s="187"/>
      <c r="I216" s="187"/>
      <c r="J216" s="187"/>
      <c r="K216" s="187"/>
      <c r="L216" s="187"/>
      <c r="M216" s="187"/>
      <c r="N216" s="187"/>
      <c r="O216" s="187"/>
      <c r="P216" s="187"/>
      <c r="Q216" s="187"/>
      <c r="R216" s="187"/>
      <c r="S216" s="187"/>
      <c r="T216" s="187"/>
      <c r="U216" s="187"/>
      <c r="V216" s="187"/>
      <c r="W216" s="187"/>
      <c r="X216" s="187"/>
      <c r="Y216" s="187"/>
      <c r="Z216" s="187"/>
      <c r="AA216" s="187"/>
      <c r="AB216" s="187"/>
      <c r="AC216" s="187"/>
      <c r="AD216" s="187"/>
      <c r="AE216" s="187"/>
      <c r="AF216" s="187"/>
      <c r="AG216" s="187"/>
      <c r="AH216" s="187"/>
      <c r="AI216" s="187"/>
      <c r="AJ216" s="187"/>
      <c r="AK216" s="187"/>
      <c r="AL216" s="187"/>
      <c r="AM216" s="187"/>
      <c r="AN216" s="187"/>
      <c r="AO216" s="187"/>
      <c r="AP216" s="187"/>
      <c r="AQ216" s="187"/>
      <c r="AR216" s="187"/>
      <c r="AS216" s="187"/>
      <c r="AT216" s="187"/>
      <c r="AU216" s="187"/>
      <c r="AV216" s="187"/>
      <c r="AW216" s="187"/>
      <c r="AX216" s="187"/>
      <c r="AY216" s="187"/>
      <c r="AZ216" s="187"/>
      <c r="BA216" s="187"/>
      <c r="BB216" s="187"/>
      <c r="BC216" s="187"/>
      <c r="BD216" s="187"/>
      <c r="BE216" s="187"/>
      <c r="BF216" s="187"/>
      <c r="BG216" s="187"/>
      <c r="BH216" s="187"/>
      <c r="BI216" s="187"/>
      <c r="BJ216" s="187"/>
      <c r="BK216" s="187"/>
      <c r="BL216" s="187"/>
      <c r="BM216" s="187"/>
      <c r="BN216" s="187"/>
      <c r="BO216" s="187"/>
      <c r="BP216" s="187"/>
      <c r="BQ216" s="187"/>
      <c r="BR216" s="187"/>
      <c r="BS216" s="187"/>
      <c r="BT216" s="187"/>
      <c r="BU216" s="187"/>
      <c r="BV216" s="187"/>
      <c r="BW216" s="187"/>
      <c r="BX216" s="187"/>
      <c r="BY216" s="187"/>
      <c r="BZ216" s="187"/>
      <c r="CA216" s="187"/>
      <c r="CB216" s="187"/>
      <c r="CC216" s="187"/>
      <c r="CD216" s="187"/>
      <c r="CE216" s="187"/>
      <c r="CF216" s="187"/>
      <c r="CG216" s="187"/>
      <c r="CH216" s="187"/>
      <c r="CI216" s="187"/>
      <c r="CJ216" s="187"/>
      <c r="CK216" s="187"/>
      <c r="CL216" s="187"/>
      <c r="CM216" s="187"/>
      <c r="CN216" s="187"/>
      <c r="CO216" s="187"/>
      <c r="CP216" s="187"/>
      <c r="CQ216" s="187"/>
      <c r="CR216" s="187"/>
      <c r="CS216" s="187"/>
      <c r="CT216" s="187"/>
      <c r="CU216" s="187"/>
      <c r="CV216" s="187"/>
      <c r="CW216" s="187"/>
      <c r="CX216" s="187"/>
      <c r="CY216" s="187"/>
      <c r="CZ216" s="187"/>
      <c r="DA216" s="187"/>
      <c r="DB216" s="187"/>
      <c r="DC216" s="187"/>
      <c r="DD216" s="187"/>
      <c r="DE216" s="187"/>
      <c r="DF216" s="187"/>
      <c r="DG216" s="187"/>
      <c r="DH216" s="187"/>
      <c r="DI216" s="187"/>
      <c r="DJ216" s="187"/>
      <c r="DK216" s="187"/>
      <c r="DL216" s="187"/>
      <c r="DM216" s="187"/>
      <c r="DN216" s="187"/>
      <c r="DO216" s="187"/>
      <c r="DP216" s="187"/>
      <c r="DQ216" s="187"/>
      <c r="DR216" s="187"/>
      <c r="DS216" s="187"/>
      <c r="DT216" s="187"/>
      <c r="DU216" s="187"/>
      <c r="DV216" s="187"/>
      <c r="DW216" s="187"/>
      <c r="DX216" s="187"/>
      <c r="DY216" s="187"/>
      <c r="DZ216" s="187"/>
      <c r="EA216" s="187"/>
      <c r="EB216" s="187"/>
      <c r="EC216" s="187"/>
      <c r="ED216" s="187"/>
      <c r="EE216" s="187"/>
      <c r="EF216" s="187"/>
      <c r="EG216" s="187"/>
      <c r="EH216" s="187"/>
      <c r="EI216" s="187"/>
      <c r="EJ216" s="187"/>
      <c r="EK216" s="187"/>
      <c r="EL216" s="187"/>
      <c r="EM216" s="187"/>
      <c r="EN216" s="187"/>
      <c r="EO216" s="187"/>
      <c r="EP216" s="187"/>
      <c r="EQ216" s="187"/>
      <c r="ER216" s="187"/>
      <c r="ES216" s="187"/>
      <c r="ET216" s="187"/>
      <c r="EU216" s="187"/>
      <c r="EV216" s="187"/>
      <c r="EW216" s="187"/>
      <c r="EX216" s="187"/>
      <c r="EY216" s="187"/>
      <c r="EZ216" s="187"/>
      <c r="FA216" s="187"/>
      <c r="FB216" s="187"/>
      <c r="FC216" s="187"/>
      <c r="FD216" s="187"/>
      <c r="FE216" s="187"/>
      <c r="FF216" s="187"/>
      <c r="FG216" s="187"/>
      <c r="FH216" s="187"/>
      <c r="FI216" s="187"/>
      <c r="FJ216" s="187"/>
      <c r="FK216" s="187"/>
      <c r="FL216" s="187"/>
      <c r="FM216" s="187"/>
      <c r="FN216" s="187"/>
      <c r="FO216" s="187"/>
      <c r="FP216" s="187"/>
      <c r="FQ216" s="187"/>
      <c r="FR216" s="187"/>
      <c r="FS216" s="187"/>
      <c r="FT216" s="187"/>
      <c r="FU216" s="187"/>
      <c r="FV216" s="187"/>
      <c r="FW216" s="187"/>
      <c r="FX216" s="187"/>
      <c r="FY216" s="187"/>
      <c r="FZ216" s="187"/>
      <c r="GA216" s="187"/>
      <c r="GB216" s="187"/>
      <c r="GC216" s="187"/>
      <c r="GD216" s="187"/>
      <c r="GE216" s="187"/>
      <c r="GF216" s="187"/>
      <c r="GG216" s="363"/>
      <c r="GH216" s="357"/>
      <c r="GI216" s="357"/>
      <c r="GJ216" s="357"/>
    </row>
    <row r="217" spans="2:192" s="188" customFormat="1" x14ac:dyDescent="0.25">
      <c r="B217" s="43"/>
      <c r="C217" s="187"/>
      <c r="D217" s="187"/>
      <c r="E217" s="187"/>
      <c r="F217" s="187"/>
      <c r="G217" s="187"/>
      <c r="H217" s="187"/>
      <c r="I217" s="187"/>
      <c r="J217" s="187"/>
      <c r="K217" s="187"/>
      <c r="L217" s="187"/>
      <c r="M217" s="187"/>
      <c r="N217" s="187"/>
      <c r="O217" s="187"/>
      <c r="P217" s="187"/>
      <c r="Q217" s="187"/>
      <c r="R217" s="187"/>
      <c r="S217" s="187"/>
      <c r="T217" s="187"/>
      <c r="U217" s="187"/>
      <c r="V217" s="187"/>
      <c r="W217" s="187"/>
      <c r="X217" s="187"/>
      <c r="Y217" s="187"/>
      <c r="Z217" s="187"/>
      <c r="AA217" s="187"/>
      <c r="AB217" s="187"/>
      <c r="AC217" s="187"/>
      <c r="AD217" s="187"/>
      <c r="AE217" s="187"/>
      <c r="AF217" s="187"/>
      <c r="AG217" s="187"/>
      <c r="AH217" s="187"/>
      <c r="AI217" s="187"/>
      <c r="AJ217" s="187"/>
      <c r="AK217" s="187"/>
      <c r="AL217" s="187"/>
      <c r="AM217" s="187"/>
      <c r="AN217" s="187"/>
      <c r="AO217" s="187"/>
      <c r="AP217" s="187"/>
      <c r="AQ217" s="187"/>
      <c r="AR217" s="187"/>
      <c r="AS217" s="187"/>
      <c r="AT217" s="187"/>
      <c r="AU217" s="187"/>
      <c r="AV217" s="187"/>
      <c r="AW217" s="187"/>
      <c r="AX217" s="187"/>
      <c r="AY217" s="187"/>
      <c r="AZ217" s="187"/>
      <c r="BA217" s="187"/>
      <c r="BB217" s="187"/>
      <c r="BC217" s="187"/>
      <c r="BD217" s="187"/>
      <c r="BE217" s="187"/>
      <c r="BF217" s="187"/>
      <c r="BG217" s="187"/>
      <c r="BH217" s="187"/>
      <c r="BI217" s="187"/>
      <c r="BJ217" s="187"/>
      <c r="BK217" s="187"/>
      <c r="BL217" s="187"/>
      <c r="BM217" s="187"/>
      <c r="BN217" s="187"/>
      <c r="BO217" s="187"/>
      <c r="BP217" s="187"/>
      <c r="BQ217" s="187"/>
      <c r="BR217" s="187"/>
      <c r="BS217" s="187"/>
      <c r="BT217" s="187"/>
      <c r="BU217" s="187"/>
      <c r="BV217" s="187"/>
      <c r="BW217" s="187"/>
      <c r="BX217" s="187"/>
      <c r="BY217" s="187"/>
      <c r="BZ217" s="187"/>
      <c r="CA217" s="187"/>
      <c r="CB217" s="187"/>
      <c r="CC217" s="187"/>
      <c r="CD217" s="187"/>
      <c r="CE217" s="187"/>
      <c r="CF217" s="187"/>
      <c r="CG217" s="187"/>
      <c r="CH217" s="187"/>
      <c r="CI217" s="187"/>
      <c r="CJ217" s="187"/>
      <c r="CK217" s="187"/>
      <c r="CL217" s="187"/>
      <c r="CM217" s="187"/>
      <c r="CN217" s="187"/>
      <c r="CO217" s="187"/>
      <c r="CP217" s="187"/>
      <c r="CQ217" s="187"/>
      <c r="CR217" s="187"/>
      <c r="CS217" s="187"/>
      <c r="CT217" s="187"/>
      <c r="CU217" s="187"/>
      <c r="CV217" s="187"/>
      <c r="CW217" s="187"/>
      <c r="CX217" s="187"/>
      <c r="CY217" s="187"/>
      <c r="CZ217" s="187"/>
      <c r="DA217" s="187"/>
      <c r="DB217" s="187"/>
      <c r="DC217" s="187"/>
      <c r="DD217" s="187"/>
      <c r="DE217" s="187"/>
      <c r="DF217" s="187"/>
      <c r="DG217" s="187"/>
      <c r="DH217" s="187"/>
      <c r="DI217" s="187"/>
      <c r="DJ217" s="187"/>
      <c r="DK217" s="187"/>
      <c r="DL217" s="187"/>
      <c r="DM217" s="187"/>
      <c r="DN217" s="187"/>
      <c r="DO217" s="187"/>
      <c r="DP217" s="187"/>
      <c r="DQ217" s="187"/>
      <c r="DR217" s="187"/>
      <c r="DS217" s="187"/>
      <c r="DT217" s="187"/>
      <c r="DU217" s="187"/>
      <c r="DV217" s="187"/>
      <c r="DW217" s="187"/>
      <c r="DX217" s="187"/>
      <c r="DY217" s="187"/>
      <c r="DZ217" s="187"/>
      <c r="EA217" s="187"/>
      <c r="EB217" s="187"/>
      <c r="EC217" s="187"/>
      <c r="ED217" s="187"/>
      <c r="EE217" s="187"/>
      <c r="EF217" s="187"/>
      <c r="EG217" s="187"/>
      <c r="EH217" s="187"/>
      <c r="EI217" s="187"/>
      <c r="EJ217" s="187"/>
      <c r="EK217" s="187"/>
      <c r="EL217" s="187"/>
      <c r="EM217" s="187"/>
      <c r="EN217" s="187"/>
      <c r="EO217" s="187"/>
      <c r="EP217" s="187"/>
      <c r="EQ217" s="187"/>
      <c r="ER217" s="187"/>
      <c r="ES217" s="187"/>
      <c r="ET217" s="187"/>
      <c r="EU217" s="187"/>
      <c r="EV217" s="187"/>
      <c r="EW217" s="187"/>
      <c r="EX217" s="187"/>
      <c r="EY217" s="187"/>
      <c r="EZ217" s="187"/>
      <c r="FA217" s="187"/>
      <c r="FB217" s="187"/>
      <c r="FC217" s="187"/>
      <c r="FD217" s="187"/>
      <c r="FE217" s="187"/>
      <c r="FF217" s="187"/>
      <c r="FG217" s="187"/>
      <c r="FH217" s="187"/>
      <c r="FI217" s="187"/>
      <c r="FJ217" s="187"/>
      <c r="FK217" s="187"/>
      <c r="FL217" s="187"/>
      <c r="FM217" s="187"/>
      <c r="FN217" s="187"/>
      <c r="FO217" s="187"/>
      <c r="FP217" s="187"/>
      <c r="FQ217" s="187"/>
      <c r="FR217" s="187"/>
      <c r="FS217" s="187"/>
      <c r="FT217" s="187"/>
      <c r="FU217" s="187"/>
      <c r="FV217" s="187"/>
      <c r="FW217" s="187"/>
      <c r="FX217" s="187"/>
      <c r="FY217" s="187"/>
      <c r="FZ217" s="187"/>
      <c r="GA217" s="187"/>
      <c r="GB217" s="187"/>
      <c r="GC217" s="187"/>
      <c r="GD217" s="187"/>
      <c r="GE217" s="187"/>
      <c r="GF217" s="187"/>
      <c r="GG217" s="363"/>
      <c r="GH217" s="357"/>
      <c r="GI217" s="357"/>
      <c r="GJ217" s="357"/>
    </row>
    <row r="218" spans="2:192" s="188" customFormat="1" x14ac:dyDescent="0.25">
      <c r="B218" s="43"/>
      <c r="C218" s="187"/>
      <c r="D218" s="187"/>
      <c r="E218" s="187"/>
      <c r="F218" s="187"/>
      <c r="G218" s="187"/>
      <c r="H218" s="187"/>
      <c r="I218" s="187"/>
      <c r="J218" s="187"/>
      <c r="K218" s="187"/>
      <c r="L218" s="187"/>
      <c r="M218" s="187"/>
      <c r="N218" s="187"/>
      <c r="O218" s="187"/>
      <c r="P218" s="187"/>
      <c r="Q218" s="187"/>
      <c r="R218" s="187"/>
      <c r="S218" s="187"/>
      <c r="T218" s="187"/>
      <c r="U218" s="187"/>
      <c r="V218" s="187"/>
      <c r="W218" s="187"/>
      <c r="X218" s="187"/>
      <c r="Y218" s="187"/>
      <c r="Z218" s="187"/>
      <c r="AA218" s="187"/>
      <c r="AB218" s="187"/>
      <c r="AC218" s="187"/>
      <c r="AD218" s="187"/>
      <c r="AE218" s="187"/>
      <c r="AF218" s="187"/>
      <c r="AG218" s="187"/>
      <c r="AH218" s="187"/>
      <c r="AI218" s="187"/>
      <c r="AJ218" s="187"/>
      <c r="AK218" s="187"/>
      <c r="AL218" s="187"/>
      <c r="AM218" s="187"/>
      <c r="AN218" s="187"/>
      <c r="AO218" s="187"/>
      <c r="AP218" s="187"/>
      <c r="AQ218" s="187"/>
      <c r="AR218" s="187"/>
      <c r="AS218" s="187"/>
      <c r="AT218" s="187"/>
      <c r="AU218" s="187"/>
      <c r="AV218" s="187"/>
      <c r="AW218" s="187"/>
      <c r="AX218" s="187"/>
      <c r="AY218" s="187"/>
      <c r="AZ218" s="187"/>
      <c r="BA218" s="187"/>
      <c r="BB218" s="187"/>
      <c r="BC218" s="187"/>
      <c r="BD218" s="187"/>
      <c r="BE218" s="187"/>
      <c r="BF218" s="187"/>
      <c r="BG218" s="187"/>
      <c r="BH218" s="187"/>
      <c r="BI218" s="187"/>
      <c r="BJ218" s="187"/>
      <c r="BK218" s="187"/>
      <c r="BL218" s="187"/>
      <c r="BM218" s="187"/>
      <c r="BN218" s="187"/>
      <c r="BO218" s="187"/>
      <c r="BP218" s="187"/>
      <c r="BQ218" s="187"/>
      <c r="BR218" s="187"/>
      <c r="BS218" s="187"/>
      <c r="BT218" s="187"/>
      <c r="BU218" s="187"/>
      <c r="BV218" s="187"/>
      <c r="BW218" s="187"/>
      <c r="BX218" s="187"/>
      <c r="BY218" s="187"/>
      <c r="BZ218" s="187"/>
      <c r="CA218" s="187"/>
      <c r="CB218" s="187"/>
      <c r="CC218" s="187"/>
      <c r="CD218" s="187"/>
      <c r="CE218" s="187"/>
      <c r="CF218" s="187"/>
      <c r="CG218" s="187"/>
      <c r="CH218" s="187"/>
      <c r="CI218" s="187"/>
      <c r="CJ218" s="187"/>
      <c r="CK218" s="187"/>
      <c r="CL218" s="187"/>
      <c r="CM218" s="187"/>
      <c r="CN218" s="187"/>
      <c r="CO218" s="187"/>
      <c r="CP218" s="187"/>
      <c r="CQ218" s="187"/>
      <c r="CR218" s="187"/>
      <c r="CS218" s="187"/>
      <c r="CT218" s="187"/>
      <c r="CU218" s="187"/>
      <c r="CV218" s="187"/>
      <c r="CW218" s="187"/>
      <c r="CX218" s="187"/>
      <c r="CY218" s="187"/>
      <c r="CZ218" s="187"/>
      <c r="DA218" s="187"/>
      <c r="DB218" s="187"/>
      <c r="DC218" s="187"/>
      <c r="DD218" s="187"/>
      <c r="DE218" s="187"/>
      <c r="DF218" s="187"/>
      <c r="DG218" s="187"/>
      <c r="DH218" s="187"/>
      <c r="DI218" s="187"/>
      <c r="DJ218" s="187"/>
      <c r="DK218" s="187"/>
      <c r="DL218" s="187"/>
      <c r="DM218" s="187"/>
      <c r="DN218" s="187"/>
      <c r="DO218" s="187"/>
      <c r="DP218" s="187"/>
      <c r="DQ218" s="187"/>
      <c r="DR218" s="187"/>
      <c r="DS218" s="187"/>
      <c r="DT218" s="187"/>
      <c r="DU218" s="187"/>
      <c r="DV218" s="187"/>
      <c r="DW218" s="187"/>
      <c r="DX218" s="187"/>
      <c r="DY218" s="187"/>
      <c r="DZ218" s="187"/>
      <c r="EA218" s="187"/>
      <c r="EB218" s="187"/>
      <c r="EC218" s="187"/>
      <c r="ED218" s="187"/>
      <c r="EE218" s="187"/>
      <c r="EF218" s="187"/>
      <c r="EG218" s="187"/>
      <c r="EH218" s="187"/>
      <c r="EI218" s="187"/>
      <c r="EJ218" s="187"/>
      <c r="EK218" s="187"/>
      <c r="EL218" s="187"/>
      <c r="EM218" s="187"/>
      <c r="EN218" s="187"/>
      <c r="EO218" s="187"/>
      <c r="EP218" s="187"/>
      <c r="EQ218" s="187"/>
      <c r="ER218" s="187"/>
      <c r="ES218" s="187"/>
      <c r="ET218" s="187"/>
      <c r="EU218" s="187"/>
      <c r="EV218" s="187"/>
      <c r="EW218" s="187"/>
      <c r="EX218" s="187"/>
      <c r="EY218" s="187"/>
      <c r="EZ218" s="187"/>
      <c r="FA218" s="187"/>
      <c r="FB218" s="187"/>
      <c r="FC218" s="187"/>
      <c r="FD218" s="187"/>
      <c r="FE218" s="187"/>
      <c r="FF218" s="187"/>
      <c r="FG218" s="187"/>
      <c r="FH218" s="187"/>
      <c r="FI218" s="187"/>
      <c r="FJ218" s="187"/>
      <c r="FK218" s="187"/>
      <c r="FL218" s="187"/>
      <c r="FM218" s="187"/>
      <c r="FN218" s="187"/>
      <c r="FO218" s="187"/>
      <c r="FP218" s="187"/>
      <c r="FQ218" s="187"/>
      <c r="FR218" s="187"/>
      <c r="FS218" s="187"/>
      <c r="FT218" s="187"/>
      <c r="FU218" s="187"/>
      <c r="FV218" s="187"/>
      <c r="FW218" s="187"/>
      <c r="FX218" s="187"/>
      <c r="FY218" s="187"/>
      <c r="FZ218" s="187"/>
      <c r="GA218" s="187"/>
      <c r="GB218" s="187"/>
      <c r="GC218" s="187"/>
      <c r="GD218" s="187"/>
      <c r="GE218" s="187"/>
      <c r="GF218" s="187"/>
      <c r="GG218" s="363"/>
      <c r="GH218" s="357"/>
      <c r="GI218" s="357"/>
      <c r="GJ218" s="357"/>
    </row>
    <row r="219" spans="2:192" s="188" customFormat="1" x14ac:dyDescent="0.25">
      <c r="B219" s="43"/>
      <c r="C219" s="187"/>
      <c r="D219" s="187"/>
      <c r="E219" s="187"/>
      <c r="F219" s="187"/>
      <c r="G219" s="187"/>
      <c r="H219" s="187"/>
      <c r="I219" s="187"/>
      <c r="J219" s="187"/>
      <c r="K219" s="187"/>
      <c r="L219" s="187"/>
      <c r="M219" s="187"/>
      <c r="N219" s="187"/>
      <c r="O219" s="187"/>
      <c r="P219" s="187"/>
      <c r="Q219" s="187"/>
      <c r="R219" s="187"/>
      <c r="S219" s="187"/>
      <c r="T219" s="187"/>
      <c r="U219" s="187"/>
      <c r="V219" s="187"/>
      <c r="W219" s="187"/>
      <c r="X219" s="187"/>
      <c r="Y219" s="187"/>
      <c r="Z219" s="187"/>
      <c r="AA219" s="187"/>
      <c r="AB219" s="187"/>
      <c r="AC219" s="187"/>
      <c r="AD219" s="187"/>
      <c r="AE219" s="187"/>
      <c r="AF219" s="187"/>
      <c r="AG219" s="187"/>
      <c r="AH219" s="187"/>
      <c r="AI219" s="187"/>
      <c r="AJ219" s="187"/>
      <c r="AK219" s="187"/>
      <c r="AL219" s="187"/>
      <c r="AM219" s="187"/>
      <c r="AN219" s="187"/>
      <c r="AO219" s="187"/>
      <c r="AP219" s="187"/>
      <c r="AQ219" s="187"/>
      <c r="AR219" s="187"/>
      <c r="AS219" s="187"/>
      <c r="AT219" s="187"/>
      <c r="AU219" s="187"/>
      <c r="AV219" s="187"/>
      <c r="AW219" s="187"/>
      <c r="AX219" s="187"/>
      <c r="AY219" s="187"/>
      <c r="AZ219" s="187"/>
      <c r="BA219" s="187"/>
      <c r="BB219" s="187"/>
      <c r="BC219" s="187"/>
      <c r="BD219" s="187"/>
      <c r="BE219" s="187"/>
      <c r="BF219" s="187"/>
      <c r="BG219" s="187"/>
      <c r="BH219" s="187"/>
      <c r="BI219" s="187"/>
      <c r="BJ219" s="187"/>
      <c r="BK219" s="187"/>
      <c r="BL219" s="187"/>
      <c r="BM219" s="187"/>
      <c r="BN219" s="187"/>
      <c r="BO219" s="187"/>
      <c r="BP219" s="187"/>
      <c r="BQ219" s="187"/>
      <c r="BR219" s="187"/>
      <c r="BS219" s="187"/>
      <c r="BT219" s="187"/>
      <c r="BU219" s="187"/>
      <c r="BV219" s="187"/>
      <c r="BW219" s="187"/>
      <c r="BX219" s="187"/>
      <c r="BY219" s="187"/>
      <c r="BZ219" s="187"/>
      <c r="CA219" s="187"/>
      <c r="CB219" s="187"/>
      <c r="CC219" s="187"/>
      <c r="CD219" s="187"/>
      <c r="CE219" s="187"/>
      <c r="CF219" s="187"/>
      <c r="CG219" s="187"/>
      <c r="CH219" s="187"/>
      <c r="CI219" s="187"/>
      <c r="CJ219" s="187"/>
      <c r="CK219" s="187"/>
      <c r="CL219" s="187"/>
      <c r="CM219" s="187"/>
      <c r="CN219" s="187"/>
      <c r="CO219" s="187"/>
      <c r="CP219" s="187"/>
      <c r="CQ219" s="187"/>
      <c r="CR219" s="187"/>
      <c r="CS219" s="187"/>
      <c r="CT219" s="187"/>
      <c r="CU219" s="187"/>
      <c r="CV219" s="187"/>
      <c r="CW219" s="187"/>
      <c r="CX219" s="187"/>
      <c r="CY219" s="187"/>
      <c r="CZ219" s="187"/>
      <c r="DA219" s="187"/>
      <c r="DB219" s="187"/>
      <c r="DC219" s="187"/>
      <c r="DD219" s="187"/>
      <c r="DE219" s="187"/>
      <c r="DF219" s="187"/>
      <c r="DG219" s="187"/>
      <c r="DH219" s="187"/>
      <c r="DI219" s="187"/>
      <c r="DJ219" s="187"/>
      <c r="DK219" s="187"/>
      <c r="DL219" s="187"/>
      <c r="DM219" s="187"/>
      <c r="DN219" s="187"/>
      <c r="DO219" s="187"/>
      <c r="DP219" s="187"/>
      <c r="DQ219" s="187"/>
      <c r="DR219" s="187"/>
      <c r="DS219" s="187"/>
      <c r="DT219" s="187"/>
      <c r="DU219" s="187"/>
      <c r="DV219" s="187"/>
      <c r="DW219" s="187"/>
      <c r="DX219" s="187"/>
      <c r="DY219" s="187"/>
      <c r="DZ219" s="187"/>
      <c r="EA219" s="187"/>
      <c r="EB219" s="187"/>
      <c r="EC219" s="187"/>
      <c r="ED219" s="187"/>
      <c r="EE219" s="187"/>
      <c r="EF219" s="187"/>
      <c r="EG219" s="187"/>
      <c r="EH219" s="187"/>
      <c r="EI219" s="187"/>
      <c r="EJ219" s="187"/>
      <c r="EK219" s="187"/>
      <c r="EL219" s="187"/>
      <c r="EM219" s="187"/>
      <c r="EN219" s="187"/>
      <c r="EO219" s="187"/>
      <c r="EP219" s="187"/>
      <c r="EQ219" s="187"/>
      <c r="ER219" s="187"/>
      <c r="ES219" s="187"/>
      <c r="ET219" s="187"/>
      <c r="EU219" s="187"/>
      <c r="EV219" s="187"/>
      <c r="EW219" s="187"/>
      <c r="EX219" s="187"/>
      <c r="EY219" s="187"/>
      <c r="EZ219" s="187"/>
      <c r="FA219" s="187"/>
      <c r="FB219" s="187"/>
      <c r="FC219" s="187"/>
      <c r="FD219" s="187"/>
      <c r="FE219" s="187"/>
      <c r="FF219" s="187"/>
      <c r="FG219" s="187"/>
      <c r="FH219" s="187"/>
      <c r="FI219" s="187"/>
      <c r="FJ219" s="187"/>
      <c r="FK219" s="187"/>
      <c r="FL219" s="187"/>
      <c r="FM219" s="187"/>
      <c r="FN219" s="187"/>
      <c r="FO219" s="187"/>
      <c r="FP219" s="187"/>
      <c r="FQ219" s="187"/>
      <c r="FR219" s="187"/>
      <c r="FS219" s="187"/>
      <c r="FT219" s="187"/>
      <c r="FU219" s="187"/>
      <c r="FV219" s="187"/>
      <c r="FW219" s="187"/>
      <c r="FX219" s="187"/>
      <c r="FY219" s="187"/>
      <c r="FZ219" s="187"/>
      <c r="GA219" s="187"/>
      <c r="GB219" s="187"/>
      <c r="GC219" s="187"/>
      <c r="GD219" s="187"/>
      <c r="GE219" s="187"/>
      <c r="GF219" s="187"/>
      <c r="GG219" s="363"/>
      <c r="GH219" s="361"/>
      <c r="GI219" s="361"/>
      <c r="GJ219" s="357"/>
    </row>
    <row r="220" spans="2:192" x14ac:dyDescent="0.25">
      <c r="C220" s="187"/>
      <c r="D220" s="187"/>
      <c r="E220" s="187"/>
      <c r="F220" s="187"/>
      <c r="G220" s="187"/>
      <c r="H220" s="187"/>
      <c r="I220" s="187"/>
      <c r="J220" s="187"/>
      <c r="K220" s="187"/>
      <c r="L220" s="187"/>
      <c r="M220" s="187"/>
      <c r="N220" s="187"/>
      <c r="O220" s="187"/>
      <c r="P220" s="187"/>
      <c r="Q220" s="187"/>
      <c r="R220" s="187"/>
      <c r="S220" s="187"/>
      <c r="T220" s="187"/>
      <c r="U220" s="187"/>
      <c r="V220" s="187"/>
      <c r="W220" s="187"/>
      <c r="X220" s="187"/>
      <c r="Y220" s="187"/>
      <c r="Z220" s="187"/>
      <c r="AA220" s="187"/>
      <c r="AB220" s="187"/>
      <c r="AC220" s="187"/>
      <c r="AD220" s="187"/>
      <c r="AE220" s="187"/>
      <c r="AF220" s="187"/>
      <c r="AG220" s="187"/>
      <c r="AH220" s="187"/>
      <c r="AI220" s="187"/>
      <c r="AJ220" s="187"/>
      <c r="AK220" s="187"/>
      <c r="AL220" s="187"/>
      <c r="AM220" s="187"/>
      <c r="AN220" s="187"/>
      <c r="AO220" s="187"/>
      <c r="AP220" s="187"/>
      <c r="AQ220" s="187"/>
      <c r="AR220" s="187"/>
      <c r="AS220" s="187"/>
      <c r="AT220" s="187"/>
      <c r="AU220" s="187"/>
      <c r="AV220" s="187"/>
      <c r="AW220" s="187"/>
      <c r="AX220" s="187"/>
      <c r="AY220" s="187"/>
      <c r="AZ220" s="187"/>
      <c r="BA220" s="187"/>
      <c r="BB220" s="187"/>
      <c r="BC220" s="187"/>
      <c r="BD220" s="187"/>
      <c r="BE220" s="187"/>
      <c r="BF220" s="187"/>
      <c r="BG220" s="187"/>
      <c r="BH220" s="187"/>
      <c r="BI220" s="187"/>
      <c r="BJ220" s="187"/>
      <c r="BK220" s="187"/>
      <c r="BL220" s="187"/>
      <c r="BM220" s="187"/>
      <c r="BN220" s="187"/>
      <c r="BO220" s="187"/>
      <c r="BP220" s="187"/>
      <c r="BQ220" s="187"/>
      <c r="BR220" s="187"/>
      <c r="BS220" s="187"/>
      <c r="BT220" s="187"/>
      <c r="BU220" s="187"/>
      <c r="BV220" s="187"/>
      <c r="BW220" s="187"/>
      <c r="BX220" s="187"/>
      <c r="BY220" s="187"/>
      <c r="BZ220" s="187"/>
      <c r="CA220" s="187"/>
      <c r="CB220" s="187"/>
      <c r="CC220" s="187"/>
      <c r="CD220" s="187"/>
      <c r="CE220" s="187"/>
      <c r="CF220" s="187"/>
      <c r="CG220" s="187"/>
      <c r="CH220" s="187"/>
      <c r="CI220" s="187"/>
      <c r="CJ220" s="187"/>
      <c r="CK220" s="187"/>
      <c r="CL220" s="187"/>
      <c r="CM220" s="187"/>
      <c r="CN220" s="187"/>
      <c r="CO220" s="187"/>
      <c r="CP220" s="187"/>
      <c r="CQ220" s="187"/>
      <c r="CR220" s="187"/>
      <c r="CS220" s="187"/>
      <c r="CT220" s="187"/>
      <c r="CU220" s="187"/>
      <c r="CV220" s="187"/>
      <c r="CW220" s="187"/>
      <c r="CX220" s="187"/>
      <c r="CY220" s="187"/>
      <c r="CZ220" s="187"/>
      <c r="DA220" s="187"/>
      <c r="DB220" s="187"/>
      <c r="DC220" s="187"/>
      <c r="DD220" s="187"/>
      <c r="DE220" s="187"/>
      <c r="DF220" s="187"/>
      <c r="DG220" s="187"/>
      <c r="DH220" s="187"/>
      <c r="DI220" s="187"/>
      <c r="DJ220" s="187"/>
      <c r="DK220" s="187"/>
      <c r="DL220" s="187"/>
      <c r="DM220" s="187"/>
      <c r="DN220" s="187"/>
      <c r="DO220" s="187"/>
      <c r="DP220" s="187"/>
      <c r="DQ220" s="187"/>
      <c r="DR220" s="187"/>
      <c r="DS220" s="187"/>
      <c r="DT220" s="187"/>
      <c r="DU220" s="187"/>
      <c r="DV220" s="187"/>
      <c r="DW220" s="187"/>
      <c r="DX220" s="187"/>
      <c r="DY220" s="187"/>
      <c r="DZ220" s="187"/>
      <c r="EA220" s="187"/>
      <c r="EB220" s="187"/>
      <c r="EC220" s="187"/>
      <c r="ED220" s="187"/>
      <c r="EE220" s="187"/>
      <c r="EF220" s="187"/>
      <c r="EG220" s="187"/>
      <c r="EH220" s="187"/>
      <c r="EI220" s="187"/>
      <c r="EJ220" s="187"/>
      <c r="EK220" s="187"/>
      <c r="EL220" s="187"/>
      <c r="EM220" s="187"/>
      <c r="EN220" s="187"/>
      <c r="EO220" s="187"/>
      <c r="EP220" s="187"/>
      <c r="EQ220" s="187"/>
      <c r="ER220" s="187"/>
      <c r="ES220" s="187"/>
      <c r="ET220" s="187"/>
      <c r="EU220" s="187"/>
      <c r="EV220" s="187"/>
      <c r="EW220" s="187"/>
      <c r="EX220" s="187"/>
      <c r="EY220" s="187"/>
      <c r="EZ220" s="187"/>
      <c r="FA220" s="187"/>
      <c r="FB220" s="187"/>
      <c r="FC220" s="187"/>
      <c r="FD220" s="187"/>
      <c r="FE220" s="187"/>
      <c r="FF220" s="187"/>
      <c r="FG220" s="187"/>
      <c r="FH220" s="187"/>
      <c r="FI220" s="187"/>
      <c r="FJ220" s="187"/>
      <c r="FK220" s="187"/>
      <c r="FL220" s="187"/>
      <c r="FM220" s="187"/>
      <c r="FN220" s="187"/>
      <c r="FO220" s="187"/>
      <c r="FP220" s="187"/>
      <c r="FQ220" s="187"/>
      <c r="FR220" s="187"/>
      <c r="FS220" s="187"/>
      <c r="FT220" s="187"/>
      <c r="FU220" s="187"/>
      <c r="FV220" s="187"/>
      <c r="FW220" s="187"/>
      <c r="FX220" s="187"/>
      <c r="FY220" s="187"/>
      <c r="FZ220" s="187"/>
      <c r="GA220" s="187"/>
      <c r="GB220" s="187"/>
      <c r="GC220" s="187"/>
      <c r="GD220" s="187"/>
      <c r="GE220" s="187"/>
      <c r="GF220" s="187"/>
      <c r="GG220" s="363"/>
    </row>
    <row r="221" spans="2:192" x14ac:dyDescent="0.25">
      <c r="C221" s="187"/>
      <c r="D221" s="187"/>
      <c r="E221" s="187"/>
      <c r="F221" s="187"/>
      <c r="G221" s="187"/>
      <c r="H221" s="187"/>
      <c r="I221" s="187"/>
      <c r="J221" s="187"/>
      <c r="K221" s="187"/>
      <c r="L221" s="187"/>
      <c r="M221" s="187"/>
      <c r="N221" s="187"/>
      <c r="O221" s="187"/>
      <c r="P221" s="187"/>
      <c r="Q221" s="187"/>
      <c r="R221" s="187"/>
      <c r="S221" s="187"/>
      <c r="T221" s="187"/>
      <c r="U221" s="187"/>
      <c r="V221" s="187"/>
      <c r="W221" s="187"/>
      <c r="X221" s="187"/>
      <c r="Y221" s="187"/>
      <c r="Z221" s="187"/>
      <c r="AA221" s="187"/>
      <c r="AB221" s="187"/>
      <c r="AC221" s="187"/>
      <c r="AD221" s="187"/>
      <c r="AE221" s="187"/>
      <c r="AF221" s="187"/>
      <c r="AG221" s="187"/>
      <c r="AH221" s="187"/>
      <c r="AI221" s="187"/>
      <c r="AJ221" s="187"/>
      <c r="AK221" s="187"/>
      <c r="AL221" s="187"/>
      <c r="AM221" s="187"/>
      <c r="AN221" s="187"/>
      <c r="AO221" s="187"/>
      <c r="AP221" s="187"/>
      <c r="AQ221" s="187"/>
      <c r="AR221" s="187"/>
      <c r="AS221" s="187"/>
      <c r="AT221" s="187"/>
      <c r="AU221" s="187"/>
      <c r="AV221" s="187"/>
      <c r="AW221" s="187"/>
      <c r="AX221" s="187"/>
      <c r="AY221" s="187"/>
      <c r="AZ221" s="187"/>
      <c r="BA221" s="187"/>
      <c r="BB221" s="187"/>
      <c r="BC221" s="187"/>
      <c r="BD221" s="187"/>
      <c r="BE221" s="187"/>
      <c r="BF221" s="187"/>
      <c r="BG221" s="187"/>
      <c r="BH221" s="187"/>
      <c r="BI221" s="187"/>
      <c r="BJ221" s="187"/>
      <c r="BK221" s="187"/>
      <c r="BL221" s="187"/>
      <c r="BM221" s="187"/>
      <c r="BN221" s="187"/>
      <c r="BO221" s="187"/>
      <c r="BP221" s="187"/>
      <c r="BQ221" s="187"/>
      <c r="BR221" s="187"/>
      <c r="BS221" s="187"/>
      <c r="BT221" s="187"/>
      <c r="BU221" s="187"/>
      <c r="BV221" s="187"/>
      <c r="BW221" s="187"/>
      <c r="BX221" s="187"/>
      <c r="BY221" s="187"/>
      <c r="BZ221" s="187"/>
      <c r="CA221" s="187"/>
      <c r="CB221" s="187"/>
      <c r="CC221" s="187"/>
      <c r="CD221" s="187"/>
      <c r="CE221" s="187"/>
      <c r="CF221" s="187"/>
      <c r="CG221" s="187"/>
      <c r="CH221" s="187"/>
      <c r="CI221" s="187"/>
      <c r="CJ221" s="187"/>
      <c r="CK221" s="187"/>
      <c r="CL221" s="187"/>
      <c r="CM221" s="187"/>
      <c r="CN221" s="187"/>
      <c r="CO221" s="187"/>
      <c r="CP221" s="187"/>
      <c r="CQ221" s="187"/>
      <c r="CR221" s="187"/>
      <c r="CS221" s="187"/>
      <c r="CT221" s="187"/>
      <c r="CU221" s="187"/>
      <c r="CV221" s="187"/>
      <c r="CW221" s="187"/>
      <c r="CX221" s="187"/>
      <c r="CY221" s="187"/>
      <c r="CZ221" s="187"/>
      <c r="DA221" s="187"/>
      <c r="DB221" s="187"/>
      <c r="DC221" s="187"/>
      <c r="DD221" s="187"/>
      <c r="DE221" s="187"/>
      <c r="DF221" s="187"/>
      <c r="DG221" s="187"/>
      <c r="DH221" s="187"/>
      <c r="DI221" s="187"/>
      <c r="DJ221" s="187"/>
      <c r="DK221" s="187"/>
      <c r="DL221" s="187"/>
      <c r="DM221" s="187"/>
      <c r="DN221" s="187"/>
      <c r="DO221" s="187"/>
      <c r="DP221" s="187"/>
      <c r="DQ221" s="187"/>
      <c r="DR221" s="187"/>
      <c r="DS221" s="187"/>
      <c r="DT221" s="187"/>
      <c r="DU221" s="187"/>
      <c r="DV221" s="187"/>
      <c r="DW221" s="187"/>
      <c r="DX221" s="187"/>
      <c r="DY221" s="187"/>
      <c r="DZ221" s="187"/>
      <c r="EA221" s="187"/>
      <c r="EB221" s="187"/>
      <c r="EC221" s="187"/>
      <c r="ED221" s="187"/>
      <c r="EE221" s="187"/>
      <c r="EF221" s="187"/>
      <c r="EG221" s="187"/>
      <c r="EH221" s="187"/>
      <c r="EI221" s="187"/>
      <c r="EJ221" s="187"/>
      <c r="EK221" s="187"/>
      <c r="EL221" s="187"/>
      <c r="EM221" s="187"/>
      <c r="EN221" s="187"/>
      <c r="EO221" s="187"/>
      <c r="EP221" s="187"/>
      <c r="EQ221" s="187"/>
      <c r="ER221" s="187"/>
      <c r="ES221" s="187"/>
      <c r="ET221" s="187"/>
      <c r="EU221" s="187"/>
      <c r="EV221" s="187"/>
      <c r="EW221" s="187"/>
      <c r="EX221" s="187"/>
      <c r="EY221" s="187"/>
      <c r="EZ221" s="187"/>
      <c r="FA221" s="187"/>
      <c r="FB221" s="187"/>
      <c r="FC221" s="187"/>
      <c r="FD221" s="187"/>
      <c r="FE221" s="187"/>
      <c r="FF221" s="187"/>
      <c r="FG221" s="187"/>
      <c r="FH221" s="187"/>
      <c r="FI221" s="187"/>
      <c r="FJ221" s="187"/>
      <c r="FK221" s="187"/>
      <c r="FL221" s="187"/>
      <c r="FM221" s="187"/>
      <c r="FN221" s="187"/>
      <c r="FO221" s="187"/>
      <c r="FP221" s="187"/>
      <c r="FQ221" s="187"/>
      <c r="FR221" s="187"/>
      <c r="FS221" s="187"/>
      <c r="FT221" s="187"/>
      <c r="FU221" s="187"/>
      <c r="FV221" s="187"/>
      <c r="FW221" s="187"/>
      <c r="FX221" s="187"/>
      <c r="FY221" s="187"/>
      <c r="FZ221" s="187"/>
      <c r="GA221" s="187"/>
      <c r="GB221" s="187"/>
      <c r="GC221" s="187"/>
      <c r="GD221" s="187"/>
      <c r="GE221" s="187"/>
      <c r="GF221" s="187"/>
      <c r="GG221" s="363"/>
    </row>
    <row r="222" spans="2:192" x14ac:dyDescent="0.25">
      <c r="C222" s="187"/>
      <c r="D222" s="187"/>
      <c r="E222" s="187"/>
      <c r="F222" s="187"/>
      <c r="G222" s="187"/>
      <c r="H222" s="187"/>
      <c r="I222" s="187"/>
      <c r="J222" s="187"/>
      <c r="K222" s="187"/>
      <c r="L222" s="187"/>
      <c r="M222" s="187"/>
      <c r="N222" s="187"/>
      <c r="O222" s="187"/>
      <c r="P222" s="187"/>
      <c r="Q222" s="187"/>
      <c r="R222" s="187"/>
      <c r="S222" s="187"/>
      <c r="T222" s="187"/>
      <c r="U222" s="187"/>
      <c r="V222" s="187"/>
      <c r="W222" s="187"/>
      <c r="X222" s="187"/>
      <c r="Y222" s="187"/>
      <c r="Z222" s="187"/>
      <c r="AA222" s="187"/>
      <c r="AB222" s="187"/>
      <c r="AC222" s="187"/>
      <c r="AD222" s="187"/>
      <c r="AE222" s="187"/>
      <c r="AF222" s="187"/>
      <c r="AG222" s="187"/>
      <c r="AH222" s="187"/>
      <c r="AI222" s="187"/>
      <c r="AJ222" s="187"/>
      <c r="AK222" s="187"/>
      <c r="AL222" s="187"/>
      <c r="AM222" s="187"/>
      <c r="AN222" s="187"/>
      <c r="AO222" s="187"/>
      <c r="AP222" s="187"/>
      <c r="AQ222" s="187"/>
      <c r="AR222" s="187"/>
      <c r="AS222" s="187"/>
      <c r="AT222" s="187"/>
      <c r="AU222" s="187"/>
      <c r="AV222" s="187"/>
      <c r="AW222" s="187"/>
      <c r="AX222" s="187"/>
      <c r="AY222" s="187"/>
      <c r="AZ222" s="187"/>
      <c r="BA222" s="187"/>
      <c r="BB222" s="187"/>
      <c r="BC222" s="187"/>
      <c r="BD222" s="187"/>
      <c r="BE222" s="187"/>
      <c r="BF222" s="187"/>
      <c r="BG222" s="187"/>
      <c r="BH222" s="187"/>
      <c r="BI222" s="187"/>
      <c r="BJ222" s="187"/>
      <c r="BK222" s="187"/>
      <c r="BL222" s="187"/>
      <c r="BM222" s="187"/>
      <c r="BN222" s="187"/>
      <c r="BO222" s="187"/>
      <c r="BP222" s="187"/>
      <c r="BQ222" s="187"/>
      <c r="BR222" s="187"/>
      <c r="BS222" s="187"/>
      <c r="BT222" s="187"/>
      <c r="BU222" s="187"/>
      <c r="BV222" s="187"/>
      <c r="BW222" s="187"/>
      <c r="BX222" s="187"/>
      <c r="BY222" s="187"/>
      <c r="BZ222" s="187"/>
      <c r="CA222" s="187"/>
      <c r="CB222" s="187"/>
      <c r="CC222" s="187"/>
      <c r="CD222" s="187"/>
      <c r="CE222" s="187"/>
      <c r="CF222" s="187"/>
      <c r="CG222" s="187"/>
      <c r="CH222" s="187"/>
      <c r="CI222" s="187"/>
      <c r="CJ222" s="187"/>
      <c r="CK222" s="187"/>
      <c r="CL222" s="187"/>
      <c r="CM222" s="187"/>
      <c r="CN222" s="187"/>
      <c r="CO222" s="187"/>
      <c r="CP222" s="187"/>
      <c r="CQ222" s="187"/>
      <c r="CR222" s="187"/>
      <c r="CS222" s="187"/>
      <c r="CT222" s="187"/>
      <c r="CU222" s="187"/>
      <c r="CV222" s="187"/>
      <c r="CW222" s="187"/>
      <c r="CX222" s="187"/>
      <c r="CY222" s="187"/>
      <c r="CZ222" s="187"/>
      <c r="DA222" s="187"/>
      <c r="DB222" s="187"/>
      <c r="DC222" s="187"/>
      <c r="DD222" s="187"/>
      <c r="DE222" s="187"/>
      <c r="DF222" s="187"/>
      <c r="DG222" s="187"/>
      <c r="DH222" s="187"/>
      <c r="DI222" s="187"/>
      <c r="DJ222" s="187"/>
      <c r="DK222" s="187"/>
      <c r="DL222" s="187"/>
      <c r="DM222" s="187"/>
      <c r="DN222" s="187"/>
      <c r="DO222" s="187"/>
      <c r="DP222" s="187"/>
      <c r="DQ222" s="187"/>
      <c r="DR222" s="187"/>
      <c r="DS222" s="187"/>
      <c r="DT222" s="187"/>
      <c r="DU222" s="187"/>
      <c r="DV222" s="187"/>
      <c r="DW222" s="187"/>
      <c r="DX222" s="187"/>
      <c r="DY222" s="187"/>
      <c r="DZ222" s="187"/>
      <c r="EA222" s="187"/>
      <c r="EB222" s="187"/>
      <c r="EC222" s="187"/>
      <c r="ED222" s="187"/>
      <c r="EE222" s="187"/>
      <c r="EF222" s="187"/>
      <c r="EG222" s="187"/>
      <c r="EH222" s="187"/>
      <c r="EI222" s="187"/>
      <c r="EJ222" s="187"/>
      <c r="EK222" s="187"/>
      <c r="EL222" s="187"/>
      <c r="EM222" s="187"/>
      <c r="EN222" s="187"/>
      <c r="EO222" s="187"/>
      <c r="EP222" s="187"/>
      <c r="EQ222" s="187"/>
      <c r="ER222" s="187"/>
      <c r="ES222" s="187"/>
      <c r="ET222" s="187"/>
      <c r="EU222" s="187"/>
      <c r="EV222" s="187"/>
      <c r="EW222" s="187"/>
      <c r="EX222" s="187"/>
      <c r="EY222" s="187"/>
      <c r="EZ222" s="187"/>
      <c r="FA222" s="187"/>
      <c r="FB222" s="187"/>
      <c r="FC222" s="187"/>
      <c r="FD222" s="187"/>
      <c r="FE222" s="187"/>
      <c r="FF222" s="187"/>
      <c r="FG222" s="187"/>
      <c r="FH222" s="187"/>
      <c r="FI222" s="187"/>
      <c r="FJ222" s="187"/>
      <c r="FK222" s="187"/>
      <c r="FL222" s="187"/>
      <c r="FM222" s="187"/>
      <c r="FN222" s="187"/>
      <c r="FO222" s="187"/>
      <c r="FP222" s="187"/>
      <c r="FQ222" s="187"/>
      <c r="FR222" s="187"/>
      <c r="FS222" s="187"/>
      <c r="FT222" s="187"/>
      <c r="FU222" s="187"/>
      <c r="FV222" s="187"/>
      <c r="FW222" s="187"/>
      <c r="FX222" s="187"/>
      <c r="FY222" s="187"/>
      <c r="FZ222" s="187"/>
      <c r="GA222" s="187"/>
      <c r="GB222" s="187"/>
      <c r="GC222" s="187"/>
      <c r="GD222" s="187"/>
      <c r="GE222" s="187"/>
      <c r="GF222" s="187"/>
      <c r="GG222" s="363"/>
    </row>
    <row r="223" spans="2:192" x14ac:dyDescent="0.25">
      <c r="C223" s="187"/>
      <c r="D223" s="187"/>
      <c r="E223" s="187"/>
      <c r="F223" s="187"/>
      <c r="G223" s="187"/>
      <c r="H223" s="187"/>
      <c r="I223" s="187"/>
      <c r="J223" s="187"/>
      <c r="K223" s="187"/>
      <c r="L223" s="187"/>
      <c r="M223" s="187"/>
      <c r="N223" s="187"/>
      <c r="O223" s="187"/>
      <c r="P223" s="187"/>
      <c r="Q223" s="187"/>
      <c r="R223" s="187"/>
      <c r="S223" s="187"/>
      <c r="T223" s="187"/>
      <c r="U223" s="187"/>
      <c r="V223" s="187"/>
      <c r="W223" s="187"/>
      <c r="X223" s="187"/>
      <c r="Y223" s="187"/>
      <c r="Z223" s="187"/>
      <c r="AA223" s="187"/>
      <c r="AB223" s="187"/>
      <c r="AC223" s="187"/>
      <c r="AD223" s="187"/>
      <c r="AE223" s="187"/>
      <c r="AF223" s="187"/>
      <c r="AG223" s="187"/>
      <c r="AH223" s="187"/>
      <c r="AI223" s="187"/>
      <c r="AJ223" s="187"/>
      <c r="AK223" s="187"/>
      <c r="AL223" s="187"/>
      <c r="AM223" s="187"/>
      <c r="AN223" s="187"/>
      <c r="AO223" s="187"/>
      <c r="AP223" s="187"/>
      <c r="AQ223" s="187"/>
      <c r="AR223" s="187"/>
      <c r="AS223" s="187"/>
      <c r="AT223" s="187"/>
      <c r="AU223" s="187"/>
      <c r="AV223" s="187"/>
      <c r="AW223" s="187"/>
      <c r="AX223" s="187"/>
      <c r="AY223" s="187"/>
      <c r="AZ223" s="187"/>
      <c r="BA223" s="187"/>
      <c r="BB223" s="187"/>
      <c r="BC223" s="187"/>
      <c r="BD223" s="187"/>
      <c r="BE223" s="187"/>
      <c r="BF223" s="187"/>
      <c r="BG223" s="187"/>
      <c r="BH223" s="187"/>
      <c r="BI223" s="187"/>
      <c r="BJ223" s="187"/>
      <c r="BK223" s="187"/>
      <c r="BL223" s="187"/>
      <c r="BM223" s="187"/>
      <c r="BN223" s="187"/>
      <c r="BO223" s="187"/>
      <c r="BP223" s="187"/>
      <c r="BQ223" s="187"/>
      <c r="BR223" s="187"/>
      <c r="BS223" s="187"/>
      <c r="BT223" s="187"/>
      <c r="BU223" s="187"/>
      <c r="BV223" s="187"/>
      <c r="BW223" s="187"/>
      <c r="BX223" s="187"/>
      <c r="BY223" s="187"/>
      <c r="BZ223" s="187"/>
      <c r="CA223" s="187"/>
      <c r="CB223" s="187"/>
      <c r="CC223" s="187"/>
      <c r="CD223" s="187"/>
      <c r="CE223" s="187"/>
      <c r="CF223" s="187"/>
      <c r="CG223" s="187"/>
      <c r="CH223" s="187"/>
      <c r="CI223" s="187"/>
      <c r="CJ223" s="187"/>
      <c r="CK223" s="187"/>
      <c r="CL223" s="187"/>
      <c r="CM223" s="187"/>
      <c r="CN223" s="187"/>
      <c r="CO223" s="187"/>
      <c r="CP223" s="187"/>
      <c r="CQ223" s="187"/>
      <c r="CR223" s="187"/>
      <c r="CS223" s="187"/>
      <c r="CT223" s="187"/>
      <c r="CU223" s="187"/>
      <c r="CV223" s="187"/>
      <c r="CW223" s="187"/>
      <c r="CX223" s="187"/>
      <c r="CY223" s="187"/>
      <c r="CZ223" s="187"/>
      <c r="DA223" s="187"/>
      <c r="DB223" s="187"/>
      <c r="DC223" s="187"/>
      <c r="DD223" s="187"/>
      <c r="DE223" s="187"/>
      <c r="DF223" s="187"/>
      <c r="DG223" s="187"/>
      <c r="DH223" s="187"/>
      <c r="DI223" s="187"/>
      <c r="DJ223" s="187"/>
      <c r="DK223" s="187"/>
      <c r="DL223" s="187"/>
      <c r="DM223" s="187"/>
      <c r="DN223" s="187"/>
      <c r="DO223" s="187"/>
      <c r="DP223" s="187"/>
      <c r="DQ223" s="187"/>
      <c r="DR223" s="187"/>
      <c r="DS223" s="187"/>
      <c r="DT223" s="187"/>
      <c r="DU223" s="187"/>
      <c r="DV223" s="187"/>
      <c r="DW223" s="187"/>
      <c r="DX223" s="187"/>
      <c r="DY223" s="187"/>
      <c r="DZ223" s="187"/>
      <c r="EA223" s="187"/>
      <c r="EB223" s="187"/>
      <c r="EC223" s="187"/>
      <c r="ED223" s="187"/>
      <c r="EE223" s="187"/>
      <c r="EF223" s="187"/>
      <c r="EG223" s="187"/>
      <c r="EH223" s="187"/>
      <c r="EI223" s="187"/>
      <c r="EJ223" s="187"/>
      <c r="EK223" s="187"/>
      <c r="EL223" s="187"/>
      <c r="EM223" s="187"/>
      <c r="EN223" s="187"/>
      <c r="EO223" s="187"/>
      <c r="EP223" s="187"/>
      <c r="EQ223" s="187"/>
      <c r="ER223" s="187"/>
      <c r="ES223" s="187"/>
      <c r="ET223" s="187"/>
      <c r="EU223" s="187"/>
      <c r="EV223" s="187"/>
      <c r="EW223" s="187"/>
      <c r="EX223" s="187"/>
      <c r="EY223" s="187"/>
      <c r="EZ223" s="187"/>
      <c r="FA223" s="187"/>
      <c r="FB223" s="187"/>
      <c r="FC223" s="187"/>
      <c r="FD223" s="187"/>
      <c r="FE223" s="187"/>
      <c r="FF223" s="187"/>
      <c r="FG223" s="187"/>
      <c r="FH223" s="187"/>
      <c r="FI223" s="187"/>
      <c r="FJ223" s="187"/>
      <c r="FK223" s="187"/>
      <c r="FL223" s="187"/>
      <c r="FM223" s="187"/>
      <c r="FN223" s="187"/>
      <c r="FO223" s="187"/>
      <c r="FP223" s="187"/>
      <c r="FQ223" s="187"/>
      <c r="FR223" s="187"/>
      <c r="FS223" s="187"/>
      <c r="FT223" s="187"/>
      <c r="FU223" s="187"/>
      <c r="FV223" s="187"/>
      <c r="FW223" s="187"/>
      <c r="FX223" s="187"/>
      <c r="FY223" s="187"/>
      <c r="FZ223" s="187"/>
      <c r="GA223" s="187"/>
      <c r="GB223" s="187"/>
      <c r="GC223" s="187"/>
      <c r="GD223" s="187"/>
      <c r="GE223" s="187"/>
      <c r="GF223" s="187"/>
      <c r="GG223" s="363"/>
    </row>
    <row r="224" spans="2:192" x14ac:dyDescent="0.25">
      <c r="C224" s="187"/>
      <c r="D224" s="187"/>
      <c r="E224" s="187"/>
      <c r="F224" s="187"/>
      <c r="G224" s="187"/>
      <c r="H224" s="187"/>
      <c r="I224" s="187"/>
      <c r="J224" s="187"/>
      <c r="K224" s="187"/>
      <c r="L224" s="187"/>
      <c r="M224" s="187"/>
      <c r="N224" s="187"/>
      <c r="O224" s="187"/>
      <c r="P224" s="187"/>
      <c r="Q224" s="187"/>
      <c r="R224" s="187"/>
      <c r="S224" s="187"/>
      <c r="T224" s="187"/>
      <c r="U224" s="187"/>
      <c r="V224" s="187"/>
      <c r="W224" s="187"/>
      <c r="X224" s="187"/>
      <c r="Y224" s="187"/>
      <c r="Z224" s="187"/>
      <c r="AA224" s="187"/>
      <c r="AB224" s="187"/>
      <c r="AC224" s="187"/>
      <c r="AD224" s="187"/>
      <c r="AE224" s="187"/>
      <c r="AF224" s="187"/>
      <c r="AG224" s="187"/>
      <c r="AH224" s="187"/>
      <c r="AI224" s="187"/>
      <c r="AJ224" s="187"/>
      <c r="AK224" s="187"/>
      <c r="AL224" s="187"/>
      <c r="AM224" s="187"/>
      <c r="AN224" s="187"/>
      <c r="AO224" s="187"/>
      <c r="AP224" s="187"/>
      <c r="AQ224" s="187"/>
      <c r="AR224" s="187"/>
      <c r="AS224" s="187"/>
      <c r="AT224" s="187"/>
      <c r="AU224" s="187"/>
      <c r="AV224" s="187"/>
      <c r="AW224" s="187"/>
      <c r="AX224" s="187"/>
      <c r="AY224" s="187"/>
      <c r="AZ224" s="187"/>
      <c r="BA224" s="187"/>
      <c r="BB224" s="187"/>
      <c r="BC224" s="187"/>
      <c r="BD224" s="187"/>
      <c r="BE224" s="187"/>
      <c r="BF224" s="187"/>
      <c r="BG224" s="187"/>
      <c r="BH224" s="187"/>
      <c r="BI224" s="187"/>
      <c r="BJ224" s="187"/>
      <c r="BK224" s="187"/>
      <c r="BL224" s="187"/>
      <c r="BM224" s="187"/>
      <c r="BN224" s="187"/>
      <c r="BO224" s="187"/>
      <c r="BP224" s="187"/>
      <c r="BQ224" s="187"/>
      <c r="BR224" s="187"/>
      <c r="BS224" s="187"/>
      <c r="BT224" s="187"/>
      <c r="BU224" s="187"/>
      <c r="BV224" s="187"/>
      <c r="BW224" s="187"/>
      <c r="BX224" s="187"/>
      <c r="BY224" s="187"/>
      <c r="BZ224" s="187"/>
      <c r="CA224" s="187"/>
      <c r="CB224" s="187"/>
      <c r="CC224" s="187"/>
      <c r="CD224" s="187"/>
      <c r="CE224" s="187"/>
      <c r="CF224" s="187"/>
      <c r="CG224" s="187"/>
      <c r="CH224" s="187"/>
      <c r="CI224" s="187"/>
      <c r="CJ224" s="187"/>
      <c r="CK224" s="187"/>
      <c r="CL224" s="187"/>
      <c r="CM224" s="187"/>
      <c r="CN224" s="187"/>
      <c r="CO224" s="187"/>
      <c r="CP224" s="187"/>
      <c r="CQ224" s="187"/>
      <c r="CR224" s="187"/>
      <c r="CS224" s="187"/>
      <c r="CT224" s="187"/>
      <c r="CU224" s="187"/>
      <c r="CV224" s="187"/>
      <c r="CW224" s="187"/>
      <c r="CX224" s="187"/>
      <c r="CY224" s="187"/>
      <c r="CZ224" s="187"/>
      <c r="DA224" s="187"/>
      <c r="DB224" s="187"/>
      <c r="DC224" s="187"/>
      <c r="DD224" s="187"/>
      <c r="DE224" s="187"/>
      <c r="DF224" s="187"/>
      <c r="DG224" s="187"/>
      <c r="DH224" s="187"/>
      <c r="DI224" s="187"/>
      <c r="DJ224" s="187"/>
      <c r="DK224" s="187"/>
      <c r="DL224" s="187"/>
      <c r="DM224" s="187"/>
      <c r="DN224" s="187"/>
      <c r="DO224" s="187"/>
      <c r="DP224" s="187"/>
      <c r="DQ224" s="187"/>
      <c r="DR224" s="187"/>
      <c r="DS224" s="187"/>
      <c r="DT224" s="187"/>
      <c r="DU224" s="187"/>
      <c r="DV224" s="187"/>
      <c r="DW224" s="187"/>
      <c r="DX224" s="187"/>
      <c r="DY224" s="187"/>
      <c r="DZ224" s="187"/>
      <c r="EA224" s="187"/>
      <c r="EB224" s="187"/>
      <c r="EC224" s="187"/>
      <c r="ED224" s="187"/>
      <c r="EE224" s="187"/>
      <c r="EF224" s="187"/>
      <c r="EG224" s="187"/>
      <c r="EH224" s="187"/>
      <c r="EI224" s="187"/>
      <c r="EJ224" s="187"/>
      <c r="EK224" s="187"/>
      <c r="EL224" s="187"/>
      <c r="EM224" s="187"/>
      <c r="EN224" s="187"/>
      <c r="EO224" s="187"/>
      <c r="EP224" s="187"/>
      <c r="EQ224" s="187"/>
      <c r="ER224" s="187"/>
      <c r="ES224" s="187"/>
      <c r="ET224" s="187"/>
      <c r="EU224" s="187"/>
      <c r="EV224" s="187"/>
      <c r="EW224" s="187"/>
      <c r="EX224" s="187"/>
      <c r="EY224" s="187"/>
      <c r="EZ224" s="187"/>
      <c r="FA224" s="187"/>
      <c r="FB224" s="187"/>
      <c r="FC224" s="187"/>
      <c r="FD224" s="187"/>
      <c r="FE224" s="187"/>
      <c r="FF224" s="187"/>
      <c r="FG224" s="187"/>
      <c r="FH224" s="187"/>
      <c r="FI224" s="187"/>
      <c r="FJ224" s="187"/>
      <c r="FK224" s="187"/>
      <c r="FL224" s="187"/>
      <c r="FM224" s="187"/>
      <c r="FN224" s="187"/>
      <c r="FO224" s="187"/>
      <c r="FP224" s="187"/>
      <c r="FQ224" s="187"/>
      <c r="FR224" s="187"/>
      <c r="FS224" s="187"/>
      <c r="FT224" s="187"/>
      <c r="FU224" s="187"/>
      <c r="FV224" s="187"/>
      <c r="FW224" s="187"/>
      <c r="FX224" s="187"/>
      <c r="FY224" s="187"/>
      <c r="FZ224" s="187"/>
      <c r="GA224" s="187"/>
      <c r="GB224" s="187"/>
      <c r="GC224" s="187"/>
      <c r="GD224" s="187"/>
      <c r="GE224" s="187"/>
      <c r="GF224" s="187"/>
      <c r="GG224" s="363"/>
    </row>
    <row r="225" spans="1:189" x14ac:dyDescent="0.25">
      <c r="C225" s="187"/>
      <c r="D225" s="187"/>
      <c r="E225" s="187"/>
      <c r="F225" s="187"/>
      <c r="G225" s="187"/>
      <c r="H225" s="187"/>
      <c r="I225" s="187"/>
      <c r="J225" s="187"/>
      <c r="K225" s="187"/>
      <c r="L225" s="187"/>
      <c r="M225" s="187"/>
      <c r="N225" s="187"/>
      <c r="O225" s="187"/>
      <c r="P225" s="187"/>
      <c r="Q225" s="187"/>
      <c r="R225" s="187"/>
      <c r="S225" s="187"/>
      <c r="T225" s="187"/>
      <c r="U225" s="187"/>
      <c r="V225" s="187"/>
      <c r="W225" s="187"/>
      <c r="X225" s="187"/>
      <c r="Y225" s="187"/>
      <c r="Z225" s="187"/>
      <c r="AA225" s="187"/>
      <c r="AB225" s="187"/>
      <c r="AC225" s="187"/>
      <c r="AD225" s="187"/>
      <c r="AE225" s="187"/>
      <c r="AF225" s="187"/>
      <c r="AG225" s="187"/>
      <c r="AH225" s="187"/>
      <c r="AI225" s="187"/>
      <c r="AJ225" s="187"/>
      <c r="AK225" s="187"/>
      <c r="AL225" s="187"/>
      <c r="AM225" s="187"/>
      <c r="AN225" s="187"/>
      <c r="AO225" s="187"/>
      <c r="AP225" s="187"/>
      <c r="AQ225" s="187"/>
      <c r="AR225" s="187"/>
      <c r="AS225" s="187"/>
      <c r="AT225" s="187"/>
      <c r="AU225" s="187"/>
      <c r="AV225" s="187"/>
      <c r="AW225" s="187"/>
      <c r="AX225" s="187"/>
      <c r="AY225" s="187"/>
      <c r="AZ225" s="187"/>
      <c r="BA225" s="187"/>
      <c r="BB225" s="187"/>
      <c r="BC225" s="187"/>
      <c r="BD225" s="187"/>
      <c r="BE225" s="187"/>
      <c r="BF225" s="187"/>
      <c r="BG225" s="187"/>
      <c r="BH225" s="187"/>
      <c r="BI225" s="187"/>
      <c r="BJ225" s="187"/>
      <c r="BK225" s="187"/>
      <c r="BL225" s="187"/>
      <c r="BM225" s="187"/>
      <c r="BN225" s="187"/>
      <c r="BO225" s="187"/>
      <c r="BP225" s="187"/>
      <c r="BQ225" s="187"/>
      <c r="BR225" s="187"/>
      <c r="BS225" s="187"/>
      <c r="BT225" s="187"/>
      <c r="BU225" s="187"/>
      <c r="BV225" s="187"/>
      <c r="BW225" s="187"/>
      <c r="BX225" s="187"/>
      <c r="BY225" s="187"/>
      <c r="BZ225" s="187"/>
      <c r="CA225" s="187"/>
      <c r="CB225" s="187"/>
      <c r="CC225" s="187"/>
      <c r="CD225" s="187"/>
      <c r="CE225" s="187"/>
      <c r="CF225" s="187"/>
      <c r="CG225" s="187"/>
      <c r="CH225" s="187"/>
      <c r="CI225" s="187"/>
      <c r="CJ225" s="187"/>
      <c r="CK225" s="187"/>
      <c r="CL225" s="187"/>
      <c r="CM225" s="187"/>
      <c r="CN225" s="187"/>
      <c r="CO225" s="187"/>
      <c r="CP225" s="187"/>
      <c r="CQ225" s="187"/>
      <c r="CR225" s="187"/>
      <c r="CS225" s="187"/>
      <c r="CT225" s="187"/>
      <c r="CU225" s="187"/>
      <c r="CV225" s="187"/>
      <c r="CW225" s="187"/>
      <c r="CX225" s="187"/>
      <c r="CY225" s="187"/>
      <c r="CZ225" s="187"/>
      <c r="DA225" s="187"/>
      <c r="DB225" s="187"/>
      <c r="DC225" s="187"/>
      <c r="DD225" s="187"/>
      <c r="DE225" s="187"/>
      <c r="DF225" s="187"/>
      <c r="DG225" s="187"/>
      <c r="DH225" s="187"/>
      <c r="DI225" s="187"/>
      <c r="DJ225" s="187"/>
      <c r="DK225" s="187"/>
      <c r="DL225" s="187"/>
      <c r="DM225" s="187"/>
      <c r="DN225" s="187"/>
      <c r="DO225" s="187"/>
      <c r="DP225" s="187"/>
      <c r="DQ225" s="187"/>
      <c r="DR225" s="187"/>
      <c r="DS225" s="187"/>
      <c r="DT225" s="187"/>
      <c r="DU225" s="187"/>
      <c r="DV225" s="187"/>
      <c r="DW225" s="187"/>
      <c r="DX225" s="187"/>
      <c r="DY225" s="187"/>
      <c r="DZ225" s="187"/>
      <c r="EA225" s="187"/>
      <c r="EB225" s="187"/>
      <c r="EC225" s="187"/>
      <c r="ED225" s="187"/>
      <c r="EE225" s="187"/>
      <c r="EF225" s="187"/>
      <c r="EG225" s="187"/>
      <c r="EH225" s="187"/>
      <c r="EI225" s="187"/>
      <c r="EJ225" s="187"/>
      <c r="EK225" s="187"/>
      <c r="EL225" s="187"/>
      <c r="EM225" s="187"/>
      <c r="EN225" s="187"/>
      <c r="EO225" s="187"/>
      <c r="EP225" s="187"/>
      <c r="EQ225" s="187"/>
      <c r="ER225" s="187"/>
      <c r="ES225" s="187"/>
      <c r="ET225" s="187"/>
      <c r="EU225" s="187"/>
      <c r="EV225" s="187"/>
      <c r="EW225" s="187"/>
      <c r="EX225" s="187"/>
      <c r="EY225" s="187"/>
      <c r="EZ225" s="187"/>
      <c r="FA225" s="187"/>
      <c r="FB225" s="187"/>
      <c r="FC225" s="187"/>
      <c r="FD225" s="187"/>
      <c r="FE225" s="187"/>
      <c r="FF225" s="187"/>
      <c r="FG225" s="187"/>
      <c r="FH225" s="187"/>
      <c r="FI225" s="187"/>
      <c r="FJ225" s="187"/>
      <c r="FK225" s="187"/>
      <c r="FL225" s="187"/>
      <c r="FM225" s="187"/>
      <c r="FN225" s="187"/>
      <c r="FO225" s="187"/>
      <c r="FP225" s="187"/>
      <c r="FQ225" s="187"/>
      <c r="FR225" s="187"/>
      <c r="FS225" s="187"/>
      <c r="FT225" s="187"/>
      <c r="FU225" s="187"/>
      <c r="FV225" s="187"/>
      <c r="FW225" s="187"/>
      <c r="FX225" s="187"/>
      <c r="FY225" s="187"/>
      <c r="FZ225" s="187"/>
      <c r="GA225" s="187"/>
      <c r="GB225" s="187"/>
      <c r="GC225" s="187"/>
      <c r="GD225" s="187"/>
      <c r="GE225" s="187"/>
      <c r="GF225" s="187"/>
      <c r="GG225" s="363"/>
    </row>
    <row r="226" spans="1:189" x14ac:dyDescent="0.25">
      <c r="C226" s="187"/>
      <c r="D226" s="187"/>
      <c r="E226" s="187"/>
      <c r="F226" s="187"/>
      <c r="G226" s="187"/>
      <c r="H226" s="187"/>
      <c r="I226" s="187"/>
      <c r="J226" s="187"/>
      <c r="K226" s="187"/>
      <c r="L226" s="187"/>
      <c r="M226" s="187"/>
      <c r="N226" s="187"/>
      <c r="O226" s="187"/>
      <c r="P226" s="187"/>
      <c r="Q226" s="187"/>
      <c r="R226" s="187"/>
      <c r="S226" s="187"/>
      <c r="T226" s="187"/>
      <c r="U226" s="187"/>
      <c r="V226" s="187"/>
      <c r="W226" s="187"/>
      <c r="X226" s="187"/>
      <c r="Y226" s="187"/>
      <c r="Z226" s="187"/>
      <c r="AA226" s="187"/>
      <c r="AB226" s="187"/>
      <c r="AC226" s="187"/>
      <c r="AD226" s="187"/>
      <c r="AE226" s="187"/>
      <c r="AF226" s="187"/>
      <c r="AG226" s="187"/>
      <c r="AH226" s="187"/>
      <c r="AI226" s="187"/>
      <c r="AJ226" s="187"/>
      <c r="AK226" s="187"/>
      <c r="AL226" s="187"/>
      <c r="AM226" s="187"/>
      <c r="AN226" s="187"/>
      <c r="AO226" s="187"/>
      <c r="AP226" s="187"/>
      <c r="AQ226" s="187"/>
      <c r="AR226" s="187"/>
      <c r="AS226" s="187"/>
      <c r="AT226" s="187"/>
      <c r="AU226" s="187"/>
      <c r="AV226" s="187"/>
      <c r="AW226" s="187"/>
      <c r="AX226" s="187"/>
      <c r="AY226" s="187"/>
      <c r="AZ226" s="187"/>
      <c r="BA226" s="187"/>
      <c r="BB226" s="187"/>
      <c r="BC226" s="187"/>
      <c r="BD226" s="187"/>
      <c r="BE226" s="187"/>
      <c r="BF226" s="187"/>
      <c r="BG226" s="187"/>
      <c r="BH226" s="187"/>
      <c r="BI226" s="187"/>
      <c r="BJ226" s="187"/>
      <c r="BK226" s="187"/>
      <c r="BL226" s="187"/>
      <c r="BM226" s="187"/>
      <c r="BN226" s="187"/>
      <c r="BO226" s="187"/>
      <c r="BP226" s="187"/>
      <c r="BQ226" s="187"/>
      <c r="BR226" s="187"/>
      <c r="BS226" s="187"/>
      <c r="BT226" s="187"/>
      <c r="BU226" s="187"/>
      <c r="BV226" s="187"/>
      <c r="BW226" s="187"/>
      <c r="BX226" s="187"/>
      <c r="BY226" s="187"/>
      <c r="BZ226" s="187"/>
      <c r="CA226" s="187"/>
      <c r="CB226" s="187"/>
      <c r="CC226" s="187"/>
      <c r="CD226" s="187"/>
      <c r="CE226" s="187"/>
      <c r="CF226" s="187"/>
      <c r="CG226" s="187"/>
      <c r="CH226" s="187"/>
      <c r="CI226" s="187"/>
      <c r="CJ226" s="187"/>
      <c r="CK226" s="187"/>
      <c r="CL226" s="187"/>
      <c r="CM226" s="187"/>
      <c r="CN226" s="187"/>
      <c r="CO226" s="187"/>
      <c r="CP226" s="187"/>
      <c r="CQ226" s="187"/>
      <c r="CR226" s="187"/>
      <c r="CS226" s="187"/>
      <c r="CT226" s="187"/>
      <c r="CU226" s="187"/>
      <c r="CV226" s="187"/>
      <c r="CW226" s="187"/>
      <c r="CX226" s="187"/>
      <c r="CY226" s="187"/>
      <c r="CZ226" s="187"/>
      <c r="DA226" s="187"/>
      <c r="DB226" s="187"/>
      <c r="DC226" s="187"/>
      <c r="DD226" s="187"/>
      <c r="DE226" s="187"/>
      <c r="DF226" s="187"/>
      <c r="DG226" s="187"/>
      <c r="DH226" s="187"/>
      <c r="DI226" s="187"/>
      <c r="DJ226" s="187"/>
      <c r="DK226" s="187"/>
      <c r="DL226" s="187"/>
      <c r="DM226" s="187"/>
      <c r="DN226" s="187"/>
      <c r="DO226" s="187"/>
      <c r="DP226" s="187"/>
      <c r="DQ226" s="187"/>
      <c r="DR226" s="187"/>
      <c r="DS226" s="187"/>
      <c r="DT226" s="187"/>
      <c r="DU226" s="187"/>
      <c r="DV226" s="187"/>
      <c r="DW226" s="187"/>
      <c r="DX226" s="187"/>
      <c r="DY226" s="187"/>
      <c r="DZ226" s="187"/>
      <c r="EA226" s="187"/>
      <c r="EB226" s="187"/>
      <c r="EC226" s="187"/>
      <c r="ED226" s="187"/>
      <c r="EE226" s="187"/>
      <c r="EF226" s="187"/>
      <c r="EG226" s="187"/>
      <c r="EH226" s="187"/>
      <c r="EI226" s="187"/>
      <c r="EJ226" s="187"/>
      <c r="EK226" s="187"/>
      <c r="EL226" s="187"/>
      <c r="EM226" s="187"/>
      <c r="EN226" s="187"/>
      <c r="EO226" s="187"/>
      <c r="EP226" s="187"/>
      <c r="EQ226" s="187"/>
      <c r="ER226" s="187"/>
      <c r="ES226" s="187"/>
      <c r="ET226" s="187"/>
      <c r="EU226" s="187"/>
      <c r="EV226" s="187"/>
      <c r="EW226" s="187"/>
      <c r="EX226" s="187"/>
      <c r="EY226" s="187"/>
      <c r="EZ226" s="187"/>
      <c r="FA226" s="187"/>
      <c r="FB226" s="187"/>
      <c r="FC226" s="187"/>
      <c r="FD226" s="187"/>
      <c r="FE226" s="187"/>
      <c r="FF226" s="187"/>
      <c r="FG226" s="187"/>
      <c r="FH226" s="187"/>
      <c r="FI226" s="187"/>
      <c r="FJ226" s="187"/>
      <c r="FK226" s="187"/>
      <c r="FL226" s="187"/>
      <c r="FM226" s="187"/>
      <c r="FN226" s="187"/>
      <c r="FO226" s="187"/>
      <c r="FP226" s="187"/>
      <c r="FQ226" s="187"/>
      <c r="FR226" s="187"/>
      <c r="FS226" s="187"/>
      <c r="FT226" s="187"/>
      <c r="FU226" s="187"/>
      <c r="FV226" s="187"/>
      <c r="FW226" s="187"/>
      <c r="FX226" s="187"/>
      <c r="FY226" s="187"/>
      <c r="FZ226" s="187"/>
      <c r="GA226" s="187"/>
      <c r="GB226" s="187"/>
      <c r="GC226" s="187"/>
      <c r="GD226" s="187"/>
      <c r="GE226" s="187"/>
      <c r="GF226" s="187"/>
      <c r="GG226" s="363"/>
    </row>
    <row r="227" spans="1:189" x14ac:dyDescent="0.25">
      <c r="C227" s="187"/>
      <c r="D227" s="187"/>
      <c r="E227" s="187"/>
      <c r="F227" s="187"/>
      <c r="G227" s="187"/>
      <c r="H227" s="187"/>
      <c r="I227" s="187"/>
      <c r="J227" s="187"/>
      <c r="K227" s="187"/>
      <c r="L227" s="187"/>
      <c r="M227" s="187"/>
      <c r="N227" s="187"/>
      <c r="O227" s="187"/>
      <c r="P227" s="187"/>
      <c r="Q227" s="187"/>
      <c r="R227" s="187"/>
      <c r="S227" s="187"/>
      <c r="T227" s="187"/>
      <c r="U227" s="187"/>
      <c r="V227" s="187"/>
      <c r="W227" s="187"/>
      <c r="X227" s="187"/>
      <c r="Y227" s="187"/>
      <c r="Z227" s="187"/>
      <c r="AA227" s="187"/>
      <c r="AB227" s="187"/>
      <c r="AC227" s="187"/>
      <c r="AD227" s="187"/>
      <c r="AE227" s="187"/>
      <c r="AF227" s="187"/>
      <c r="AG227" s="187"/>
      <c r="AH227" s="187"/>
      <c r="AI227" s="187"/>
      <c r="AJ227" s="187"/>
      <c r="AK227" s="187"/>
      <c r="AL227" s="187"/>
      <c r="AM227" s="187"/>
      <c r="AN227" s="187"/>
      <c r="AO227" s="187"/>
      <c r="AP227" s="187"/>
      <c r="AQ227" s="187"/>
      <c r="AR227" s="187"/>
      <c r="AS227" s="187"/>
      <c r="AT227" s="187"/>
      <c r="AU227" s="187"/>
      <c r="AV227" s="187"/>
      <c r="AW227" s="187"/>
      <c r="AX227" s="187"/>
      <c r="AY227" s="187"/>
      <c r="AZ227" s="187"/>
      <c r="BA227" s="187"/>
      <c r="BB227" s="187"/>
      <c r="BC227" s="187"/>
      <c r="BD227" s="187"/>
      <c r="BE227" s="187"/>
      <c r="BF227" s="187"/>
      <c r="BG227" s="187"/>
      <c r="BH227" s="187"/>
      <c r="BI227" s="187"/>
      <c r="BJ227" s="187"/>
      <c r="BK227" s="187"/>
      <c r="BL227" s="187"/>
      <c r="BM227" s="187"/>
      <c r="BN227" s="187"/>
      <c r="BO227" s="187"/>
      <c r="BP227" s="187"/>
      <c r="BQ227" s="187"/>
      <c r="BR227" s="187"/>
      <c r="BS227" s="187"/>
      <c r="BT227" s="187"/>
      <c r="BU227" s="187"/>
      <c r="BV227" s="187"/>
      <c r="BW227" s="187"/>
      <c r="BX227" s="187"/>
      <c r="BY227" s="187"/>
      <c r="BZ227" s="187"/>
      <c r="CA227" s="187"/>
      <c r="CB227" s="187"/>
      <c r="CC227" s="187"/>
      <c r="CD227" s="187"/>
      <c r="CE227" s="187"/>
      <c r="CF227" s="187"/>
      <c r="CG227" s="187"/>
      <c r="CH227" s="187"/>
      <c r="CI227" s="187"/>
      <c r="CJ227" s="187"/>
      <c r="CK227" s="187"/>
      <c r="CL227" s="187"/>
      <c r="CM227" s="187"/>
      <c r="CN227" s="187"/>
      <c r="CO227" s="187"/>
      <c r="CP227" s="187"/>
      <c r="CQ227" s="187"/>
      <c r="CR227" s="187"/>
      <c r="CS227" s="187"/>
      <c r="CT227" s="187"/>
      <c r="CU227" s="187"/>
      <c r="CV227" s="187"/>
      <c r="CW227" s="187"/>
      <c r="CX227" s="187"/>
      <c r="CY227" s="187"/>
      <c r="CZ227" s="187"/>
      <c r="DA227" s="187"/>
      <c r="DB227" s="187"/>
      <c r="DC227" s="187"/>
      <c r="DD227" s="187"/>
      <c r="DE227" s="187"/>
      <c r="DF227" s="187"/>
      <c r="DG227" s="187"/>
      <c r="DH227" s="187"/>
      <c r="DI227" s="187"/>
      <c r="DJ227" s="187"/>
      <c r="DK227" s="187"/>
      <c r="DL227" s="187"/>
      <c r="DM227" s="187"/>
      <c r="DN227" s="187"/>
      <c r="DO227" s="187"/>
      <c r="DP227" s="187"/>
      <c r="DQ227" s="187"/>
      <c r="DR227" s="187"/>
      <c r="DS227" s="187"/>
      <c r="DT227" s="187"/>
      <c r="DU227" s="187"/>
      <c r="DV227" s="187"/>
      <c r="DW227" s="187"/>
      <c r="DX227" s="187"/>
      <c r="DY227" s="187"/>
      <c r="DZ227" s="187"/>
      <c r="EA227" s="187"/>
      <c r="EB227" s="187"/>
      <c r="EC227" s="187"/>
      <c r="ED227" s="187"/>
      <c r="EE227" s="187"/>
      <c r="EF227" s="187"/>
      <c r="EG227" s="187"/>
      <c r="EH227" s="187"/>
      <c r="EI227" s="187"/>
      <c r="EJ227" s="187"/>
      <c r="EK227" s="187"/>
      <c r="EL227" s="187"/>
      <c r="EM227" s="187"/>
      <c r="EN227" s="187"/>
      <c r="EO227" s="187"/>
      <c r="EP227" s="187"/>
      <c r="EQ227" s="187"/>
      <c r="ER227" s="187"/>
      <c r="ES227" s="187"/>
      <c r="ET227" s="187"/>
      <c r="EU227" s="187"/>
      <c r="EV227" s="187"/>
      <c r="EW227" s="187"/>
      <c r="EX227" s="187"/>
      <c r="EY227" s="187"/>
      <c r="EZ227" s="187"/>
      <c r="FA227" s="187"/>
      <c r="FB227" s="187"/>
      <c r="FC227" s="187"/>
      <c r="FD227" s="187"/>
      <c r="FE227" s="187"/>
      <c r="FF227" s="187"/>
      <c r="FG227" s="187"/>
      <c r="FH227" s="187"/>
      <c r="FI227" s="187"/>
      <c r="FJ227" s="187"/>
      <c r="FK227" s="187"/>
      <c r="FL227" s="187"/>
      <c r="FM227" s="187"/>
      <c r="FN227" s="187"/>
      <c r="FO227" s="187"/>
      <c r="FP227" s="187"/>
      <c r="FQ227" s="187"/>
      <c r="FR227" s="187"/>
      <c r="FS227" s="187"/>
      <c r="FT227" s="187"/>
      <c r="FU227" s="187"/>
      <c r="FV227" s="187"/>
      <c r="FW227" s="187"/>
      <c r="FX227" s="187"/>
      <c r="FY227" s="187"/>
      <c r="FZ227" s="187"/>
      <c r="GA227" s="187"/>
      <c r="GB227" s="187"/>
      <c r="GC227" s="187"/>
      <c r="GD227" s="187"/>
      <c r="GE227" s="187"/>
      <c r="GF227" s="187"/>
      <c r="GG227" s="363"/>
    </row>
    <row r="228" spans="1:189" x14ac:dyDescent="0.25">
      <c r="C228" s="187"/>
      <c r="D228" s="187"/>
      <c r="E228" s="187"/>
      <c r="F228" s="187"/>
      <c r="G228" s="187"/>
      <c r="H228" s="187"/>
      <c r="I228" s="187"/>
      <c r="J228" s="187"/>
      <c r="K228" s="187"/>
      <c r="L228" s="187"/>
      <c r="M228" s="187"/>
      <c r="N228" s="187"/>
      <c r="O228" s="187"/>
      <c r="P228" s="187"/>
      <c r="Q228" s="187"/>
      <c r="R228" s="187"/>
      <c r="S228" s="187"/>
      <c r="T228" s="187"/>
      <c r="U228" s="187"/>
      <c r="V228" s="187"/>
      <c r="W228" s="187"/>
      <c r="X228" s="187"/>
      <c r="Y228" s="187"/>
      <c r="Z228" s="187"/>
      <c r="AA228" s="187"/>
      <c r="AB228" s="187"/>
      <c r="AC228" s="187"/>
      <c r="AD228" s="187"/>
      <c r="AE228" s="187"/>
      <c r="AF228" s="187"/>
      <c r="AG228" s="187"/>
      <c r="AH228" s="187"/>
      <c r="AI228" s="187"/>
      <c r="AJ228" s="187"/>
      <c r="AK228" s="187"/>
      <c r="AL228" s="187"/>
      <c r="AM228" s="187"/>
      <c r="AN228" s="187"/>
      <c r="AO228" s="187"/>
      <c r="AP228" s="187"/>
      <c r="AQ228" s="187"/>
      <c r="AR228" s="187"/>
      <c r="AS228" s="187"/>
      <c r="AT228" s="187"/>
      <c r="AU228" s="187"/>
      <c r="AV228" s="187"/>
      <c r="AW228" s="187"/>
      <c r="AX228" s="187"/>
      <c r="AY228" s="187"/>
      <c r="AZ228" s="187"/>
      <c r="BA228" s="187"/>
      <c r="BB228" s="187"/>
      <c r="BC228" s="187"/>
      <c r="BD228" s="187"/>
      <c r="BE228" s="187"/>
      <c r="BF228" s="187"/>
      <c r="BG228" s="187"/>
      <c r="BH228" s="187"/>
      <c r="BI228" s="187"/>
      <c r="BJ228" s="187"/>
      <c r="BK228" s="187"/>
      <c r="BL228" s="187"/>
      <c r="BM228" s="187"/>
      <c r="BN228" s="187"/>
      <c r="BO228" s="187"/>
      <c r="BP228" s="187"/>
      <c r="BQ228" s="187"/>
      <c r="BR228" s="187"/>
      <c r="BS228" s="187"/>
      <c r="BT228" s="187"/>
      <c r="BU228" s="187"/>
      <c r="BV228" s="187"/>
      <c r="BW228" s="187"/>
      <c r="BX228" s="187"/>
      <c r="BY228" s="187"/>
      <c r="BZ228" s="187"/>
      <c r="CA228" s="187"/>
      <c r="CB228" s="187"/>
      <c r="CC228" s="187"/>
      <c r="CD228" s="187"/>
      <c r="CE228" s="187"/>
      <c r="CF228" s="187"/>
      <c r="CG228" s="187"/>
      <c r="CH228" s="187"/>
      <c r="CI228" s="187"/>
      <c r="CJ228" s="187"/>
      <c r="CK228" s="187"/>
      <c r="CL228" s="187"/>
      <c r="CM228" s="187"/>
      <c r="CN228" s="187"/>
      <c r="CO228" s="187"/>
      <c r="CP228" s="187"/>
      <c r="CQ228" s="187"/>
      <c r="CR228" s="187"/>
      <c r="CS228" s="187"/>
      <c r="CT228" s="187"/>
      <c r="CU228" s="187"/>
      <c r="CV228" s="187"/>
      <c r="CW228" s="187"/>
      <c r="CX228" s="187"/>
      <c r="CY228" s="187"/>
      <c r="CZ228" s="187"/>
      <c r="DA228" s="187"/>
      <c r="DB228" s="187"/>
      <c r="DC228" s="187"/>
      <c r="DD228" s="187"/>
      <c r="DE228" s="187"/>
      <c r="DF228" s="187"/>
      <c r="DG228" s="187"/>
      <c r="DH228" s="187"/>
      <c r="DI228" s="187"/>
      <c r="DJ228" s="187"/>
      <c r="DK228" s="187"/>
      <c r="DL228" s="187"/>
      <c r="DM228" s="187"/>
      <c r="DN228" s="187"/>
      <c r="DO228" s="187"/>
      <c r="DP228" s="187"/>
      <c r="DQ228" s="187"/>
      <c r="DR228" s="187"/>
      <c r="DS228" s="187"/>
      <c r="DT228" s="187"/>
      <c r="DU228" s="187"/>
      <c r="DV228" s="187"/>
      <c r="DW228" s="187"/>
      <c r="DX228" s="187"/>
      <c r="DY228" s="187"/>
      <c r="DZ228" s="187"/>
      <c r="EA228" s="187"/>
      <c r="EB228" s="187"/>
      <c r="EC228" s="187"/>
      <c r="ED228" s="187"/>
      <c r="EE228" s="187"/>
      <c r="EF228" s="187"/>
      <c r="EG228" s="187"/>
      <c r="EH228" s="187"/>
      <c r="EI228" s="187"/>
      <c r="EJ228" s="187"/>
      <c r="EK228" s="187"/>
      <c r="EL228" s="187"/>
      <c r="EM228" s="187"/>
      <c r="EN228" s="187"/>
      <c r="EO228" s="187"/>
      <c r="EP228" s="187"/>
      <c r="EQ228" s="187"/>
      <c r="ER228" s="187"/>
      <c r="ES228" s="187"/>
      <c r="ET228" s="187"/>
      <c r="EU228" s="187"/>
      <c r="EV228" s="187"/>
      <c r="EW228" s="187"/>
      <c r="EX228" s="187"/>
      <c r="EY228" s="187"/>
      <c r="EZ228" s="187"/>
      <c r="FA228" s="187"/>
      <c r="FB228" s="187"/>
      <c r="FC228" s="187"/>
      <c r="FD228" s="187"/>
      <c r="FE228" s="187"/>
      <c r="FF228" s="187"/>
      <c r="FG228" s="187"/>
      <c r="FH228" s="187"/>
      <c r="FI228" s="187"/>
      <c r="FJ228" s="187"/>
      <c r="FK228" s="187"/>
      <c r="FL228" s="187"/>
      <c r="FM228" s="187"/>
      <c r="FN228" s="187"/>
      <c r="FO228" s="187"/>
      <c r="FP228" s="187"/>
      <c r="FQ228" s="187"/>
      <c r="FR228" s="187"/>
      <c r="FS228" s="187"/>
      <c r="FT228" s="187"/>
      <c r="FU228" s="187"/>
      <c r="FV228" s="187"/>
      <c r="FW228" s="187"/>
      <c r="FX228" s="187"/>
      <c r="FY228" s="187"/>
      <c r="FZ228" s="187"/>
      <c r="GA228" s="187"/>
      <c r="GB228" s="187"/>
      <c r="GC228" s="187"/>
      <c r="GD228" s="187"/>
      <c r="GE228" s="187"/>
      <c r="GF228" s="187"/>
      <c r="GG228" s="363"/>
    </row>
    <row r="229" spans="1:189" x14ac:dyDescent="0.25">
      <c r="C229" s="187"/>
      <c r="D229" s="187"/>
      <c r="E229" s="187"/>
      <c r="F229" s="187"/>
      <c r="G229" s="187"/>
      <c r="H229" s="187"/>
      <c r="I229" s="187"/>
      <c r="J229" s="187"/>
      <c r="K229" s="187"/>
      <c r="L229" s="187"/>
      <c r="M229" s="187"/>
      <c r="N229" s="187"/>
      <c r="O229" s="187"/>
      <c r="P229" s="187"/>
      <c r="Q229" s="187"/>
      <c r="R229" s="187"/>
      <c r="S229" s="187"/>
      <c r="T229" s="187"/>
      <c r="U229" s="187"/>
      <c r="V229" s="187"/>
      <c r="W229" s="187"/>
      <c r="X229" s="187"/>
      <c r="Y229" s="187"/>
      <c r="Z229" s="187"/>
      <c r="AA229" s="187"/>
      <c r="AB229" s="187"/>
      <c r="AC229" s="187"/>
      <c r="AD229" s="187"/>
      <c r="AE229" s="187"/>
      <c r="AF229" s="187"/>
      <c r="AG229" s="187"/>
      <c r="AH229" s="187"/>
      <c r="AI229" s="187"/>
      <c r="AJ229" s="187"/>
      <c r="AK229" s="187"/>
      <c r="AL229" s="187"/>
      <c r="AM229" s="187"/>
      <c r="AN229" s="187"/>
      <c r="AO229" s="187"/>
      <c r="AP229" s="187"/>
      <c r="AQ229" s="187"/>
      <c r="AR229" s="187"/>
      <c r="AS229" s="187"/>
      <c r="AT229" s="187"/>
      <c r="AU229" s="187"/>
      <c r="AV229" s="187"/>
      <c r="AW229" s="187"/>
      <c r="AX229" s="187"/>
      <c r="AY229" s="187"/>
      <c r="AZ229" s="187"/>
      <c r="BA229" s="187"/>
      <c r="BB229" s="187"/>
      <c r="BC229" s="187"/>
      <c r="BD229" s="187"/>
      <c r="BE229" s="187"/>
      <c r="BF229" s="187"/>
      <c r="BG229" s="187"/>
      <c r="BH229" s="187"/>
      <c r="BI229" s="187"/>
      <c r="BJ229" s="187"/>
      <c r="BK229" s="187"/>
      <c r="BL229" s="187"/>
      <c r="BM229" s="187"/>
      <c r="BN229" s="187"/>
      <c r="BO229" s="187"/>
      <c r="BP229" s="187"/>
      <c r="BQ229" s="187"/>
      <c r="BR229" s="187"/>
      <c r="BS229" s="187"/>
      <c r="BT229" s="187"/>
      <c r="BU229" s="187"/>
      <c r="BV229" s="187"/>
      <c r="BW229" s="187"/>
      <c r="BX229" s="187"/>
      <c r="BY229" s="187"/>
      <c r="BZ229" s="187"/>
      <c r="CA229" s="187"/>
      <c r="CB229" s="187"/>
      <c r="CC229" s="187"/>
      <c r="CD229" s="187"/>
      <c r="CE229" s="187"/>
      <c r="CF229" s="187"/>
      <c r="CG229" s="187"/>
      <c r="CH229" s="187"/>
      <c r="CI229" s="187"/>
      <c r="CJ229" s="187"/>
      <c r="CK229" s="187"/>
      <c r="CL229" s="187"/>
      <c r="CM229" s="187"/>
      <c r="CN229" s="187"/>
      <c r="CO229" s="187"/>
      <c r="CP229" s="187"/>
      <c r="CQ229" s="187"/>
      <c r="CR229" s="187"/>
      <c r="CS229" s="187"/>
      <c r="CT229" s="187"/>
      <c r="CU229" s="187"/>
      <c r="CV229" s="187"/>
      <c r="CW229" s="187"/>
      <c r="CX229" s="187"/>
      <c r="CY229" s="187"/>
      <c r="CZ229" s="187"/>
      <c r="DA229" s="187"/>
      <c r="DB229" s="187"/>
      <c r="DC229" s="187"/>
      <c r="DD229" s="187"/>
      <c r="DE229" s="187"/>
      <c r="DF229" s="187"/>
      <c r="DG229" s="187"/>
      <c r="DH229" s="187"/>
      <c r="DI229" s="187"/>
      <c r="DJ229" s="187"/>
      <c r="DK229" s="187"/>
      <c r="DL229" s="187"/>
      <c r="DM229" s="187"/>
      <c r="DN229" s="187"/>
      <c r="DO229" s="187"/>
      <c r="DP229" s="187"/>
      <c r="DQ229" s="187"/>
      <c r="DR229" s="187"/>
      <c r="DS229" s="187"/>
      <c r="DT229" s="187"/>
      <c r="DU229" s="187"/>
      <c r="DV229" s="187"/>
      <c r="DW229" s="187"/>
      <c r="DX229" s="187"/>
      <c r="DY229" s="187"/>
      <c r="DZ229" s="187"/>
      <c r="EA229" s="187"/>
      <c r="EB229" s="187"/>
      <c r="EC229" s="187"/>
      <c r="ED229" s="187"/>
      <c r="EE229" s="187"/>
      <c r="EF229" s="187"/>
      <c r="EG229" s="187"/>
      <c r="EH229" s="187"/>
      <c r="EI229" s="187"/>
      <c r="EJ229" s="187"/>
      <c r="EK229" s="187"/>
      <c r="EL229" s="187"/>
      <c r="EM229" s="187"/>
      <c r="EN229" s="187"/>
      <c r="EO229" s="187"/>
      <c r="EP229" s="187"/>
      <c r="EQ229" s="187"/>
      <c r="ER229" s="187"/>
      <c r="ES229" s="187"/>
      <c r="ET229" s="187"/>
      <c r="EU229" s="187"/>
      <c r="EV229" s="187"/>
      <c r="EW229" s="187"/>
      <c r="EX229" s="187"/>
      <c r="EY229" s="187"/>
      <c r="EZ229" s="187"/>
      <c r="FA229" s="187"/>
      <c r="FB229" s="187"/>
      <c r="FC229" s="187"/>
      <c r="FD229" s="187"/>
      <c r="FE229" s="187"/>
      <c r="FF229" s="187"/>
      <c r="FG229" s="187"/>
      <c r="FH229" s="187"/>
      <c r="FI229" s="187"/>
      <c r="FJ229" s="187"/>
      <c r="FK229" s="187"/>
      <c r="FL229" s="187"/>
      <c r="FM229" s="187"/>
      <c r="FN229" s="187"/>
      <c r="FO229" s="187"/>
      <c r="FP229" s="187"/>
      <c r="FQ229" s="187"/>
      <c r="FR229" s="187"/>
      <c r="FS229" s="187"/>
      <c r="FT229" s="187"/>
      <c r="FU229" s="187"/>
      <c r="FV229" s="187"/>
      <c r="FW229" s="187"/>
      <c r="FX229" s="187"/>
      <c r="FY229" s="187"/>
      <c r="FZ229" s="187"/>
      <c r="GA229" s="187"/>
      <c r="GB229" s="187"/>
      <c r="GC229" s="187"/>
      <c r="GD229" s="187"/>
      <c r="GE229" s="187"/>
      <c r="GF229" s="187"/>
      <c r="GG229" s="363"/>
    </row>
    <row r="230" spans="1:189" x14ac:dyDescent="0.25">
      <c r="C230" s="187"/>
      <c r="D230" s="187"/>
      <c r="E230" s="187"/>
      <c r="F230" s="187"/>
      <c r="G230" s="187"/>
      <c r="H230" s="187"/>
      <c r="I230" s="187"/>
      <c r="J230" s="187"/>
      <c r="K230" s="187"/>
      <c r="L230" s="187"/>
      <c r="M230" s="187"/>
      <c r="N230" s="187"/>
      <c r="O230" s="187"/>
      <c r="P230" s="187"/>
      <c r="Q230" s="187"/>
      <c r="R230" s="187"/>
      <c r="S230" s="187"/>
      <c r="T230" s="187"/>
      <c r="U230" s="187"/>
      <c r="V230" s="187"/>
      <c r="W230" s="187"/>
      <c r="X230" s="187"/>
      <c r="Y230" s="187"/>
      <c r="Z230" s="187"/>
      <c r="AA230" s="187"/>
      <c r="AB230" s="187"/>
      <c r="AC230" s="187"/>
      <c r="AD230" s="187"/>
      <c r="AE230" s="187"/>
      <c r="AF230" s="187"/>
      <c r="AG230" s="187"/>
      <c r="AH230" s="187"/>
      <c r="AI230" s="187"/>
      <c r="AJ230" s="187"/>
      <c r="AK230" s="187"/>
      <c r="AL230" s="187"/>
      <c r="AM230" s="187"/>
      <c r="AN230" s="187"/>
      <c r="AO230" s="187"/>
      <c r="AP230" s="187"/>
      <c r="AQ230" s="187"/>
      <c r="AR230" s="187"/>
      <c r="AS230" s="187"/>
      <c r="AT230" s="187"/>
      <c r="AU230" s="187"/>
      <c r="AV230" s="187"/>
      <c r="AW230" s="187"/>
      <c r="AX230" s="187"/>
      <c r="AY230" s="187"/>
      <c r="AZ230" s="187"/>
      <c r="BA230" s="187"/>
      <c r="BB230" s="187"/>
      <c r="BC230" s="187"/>
      <c r="BD230" s="187"/>
      <c r="BE230" s="187"/>
      <c r="BF230" s="187"/>
      <c r="BG230" s="187"/>
      <c r="BH230" s="187"/>
      <c r="BI230" s="187"/>
      <c r="BJ230" s="187"/>
      <c r="BK230" s="187"/>
      <c r="BL230" s="187"/>
      <c r="BM230" s="187"/>
      <c r="BN230" s="187"/>
      <c r="BO230" s="187"/>
      <c r="BP230" s="187"/>
      <c r="BQ230" s="187"/>
      <c r="BR230" s="187"/>
      <c r="BS230" s="187"/>
      <c r="BT230" s="187"/>
      <c r="BU230" s="187"/>
      <c r="BV230" s="187"/>
      <c r="BW230" s="187"/>
      <c r="BX230" s="187"/>
      <c r="BY230" s="187"/>
      <c r="BZ230" s="187"/>
      <c r="CA230" s="187"/>
      <c r="CB230" s="187"/>
      <c r="CC230" s="187"/>
      <c r="CD230" s="187"/>
      <c r="CE230" s="187"/>
      <c r="CF230" s="187"/>
      <c r="CG230" s="187"/>
      <c r="CH230" s="187"/>
      <c r="CI230" s="187"/>
      <c r="CJ230" s="187"/>
      <c r="CK230" s="187"/>
      <c r="CL230" s="187"/>
      <c r="CM230" s="187"/>
      <c r="CN230" s="187"/>
      <c r="CO230" s="187"/>
      <c r="CP230" s="187"/>
      <c r="CQ230" s="187"/>
      <c r="CR230" s="187"/>
      <c r="CS230" s="187"/>
      <c r="CT230" s="187"/>
      <c r="CU230" s="187"/>
      <c r="CV230" s="187"/>
      <c r="CW230" s="187"/>
      <c r="CX230" s="187"/>
      <c r="CY230" s="187"/>
      <c r="CZ230" s="187"/>
      <c r="DA230" s="187"/>
      <c r="DB230" s="187"/>
      <c r="DC230" s="187"/>
      <c r="DD230" s="187"/>
      <c r="DE230" s="187"/>
      <c r="DF230" s="187"/>
      <c r="DG230" s="187"/>
      <c r="DH230" s="187"/>
      <c r="DI230" s="187"/>
      <c r="DJ230" s="187"/>
      <c r="DK230" s="187"/>
      <c r="DL230" s="187"/>
      <c r="DM230" s="187"/>
      <c r="DN230" s="187"/>
      <c r="DO230" s="187"/>
      <c r="DP230" s="187"/>
      <c r="DQ230" s="187"/>
      <c r="DR230" s="187"/>
      <c r="DS230" s="187"/>
      <c r="DT230" s="187"/>
      <c r="DU230" s="187"/>
      <c r="DV230" s="187"/>
      <c r="DW230" s="187"/>
      <c r="DX230" s="187"/>
      <c r="DY230" s="187"/>
      <c r="DZ230" s="187"/>
      <c r="EA230" s="187"/>
      <c r="EB230" s="187"/>
      <c r="EC230" s="187"/>
      <c r="ED230" s="187"/>
      <c r="EE230" s="187"/>
      <c r="EF230" s="187"/>
      <c r="EG230" s="187"/>
      <c r="EH230" s="187"/>
      <c r="EI230" s="187"/>
      <c r="EJ230" s="187"/>
      <c r="EK230" s="187"/>
      <c r="EL230" s="187"/>
      <c r="EM230" s="187"/>
      <c r="EN230" s="187"/>
      <c r="EO230" s="187"/>
      <c r="EP230" s="187"/>
      <c r="EQ230" s="187"/>
      <c r="ER230" s="187"/>
      <c r="ES230" s="187"/>
      <c r="ET230" s="187"/>
      <c r="EU230" s="187"/>
      <c r="EV230" s="187"/>
      <c r="EW230" s="187"/>
      <c r="EX230" s="187"/>
      <c r="EY230" s="187"/>
      <c r="EZ230" s="187"/>
      <c r="FA230" s="187"/>
      <c r="FB230" s="187"/>
      <c r="FC230" s="187"/>
      <c r="FD230" s="187"/>
      <c r="FE230" s="187"/>
      <c r="FF230" s="187"/>
      <c r="FG230" s="187"/>
      <c r="FH230" s="187"/>
      <c r="FI230" s="187"/>
      <c r="FJ230" s="187"/>
      <c r="FK230" s="187"/>
      <c r="FL230" s="187"/>
      <c r="FM230" s="187"/>
      <c r="FN230" s="187"/>
      <c r="FO230" s="187"/>
      <c r="FP230" s="187"/>
      <c r="FQ230" s="187"/>
      <c r="FR230" s="187"/>
      <c r="FS230" s="187"/>
      <c r="FT230" s="187"/>
      <c r="FU230" s="187"/>
      <c r="FV230" s="187"/>
      <c r="FW230" s="187"/>
      <c r="FX230" s="187"/>
      <c r="FY230" s="187"/>
      <c r="FZ230" s="187"/>
      <c r="GA230" s="187"/>
      <c r="GB230" s="187"/>
      <c r="GC230" s="187"/>
      <c r="GD230" s="187"/>
      <c r="GE230" s="187"/>
      <c r="GF230" s="187"/>
      <c r="GG230" s="363"/>
    </row>
    <row r="231" spans="1:189" s="361" customFormat="1" x14ac:dyDescent="0.25">
      <c r="A231" s="186"/>
      <c r="B231" s="43"/>
      <c r="C231" s="187"/>
      <c r="D231" s="187"/>
      <c r="E231" s="187"/>
      <c r="F231" s="187"/>
      <c r="G231" s="187"/>
      <c r="H231" s="187"/>
      <c r="I231" s="187"/>
      <c r="J231" s="187"/>
      <c r="K231" s="187"/>
      <c r="L231" s="187"/>
      <c r="M231" s="187"/>
      <c r="N231" s="187"/>
      <c r="O231" s="187"/>
      <c r="P231" s="187"/>
      <c r="Q231" s="187"/>
      <c r="R231" s="187"/>
      <c r="S231" s="187"/>
      <c r="T231" s="187"/>
      <c r="U231" s="187"/>
      <c r="V231" s="187"/>
      <c r="W231" s="187"/>
      <c r="X231" s="187"/>
      <c r="Y231" s="187"/>
      <c r="Z231" s="187"/>
      <c r="AA231" s="187"/>
      <c r="AB231" s="187"/>
      <c r="AC231" s="187"/>
      <c r="AD231" s="187"/>
      <c r="AE231" s="187"/>
      <c r="AF231" s="187"/>
      <c r="AG231" s="187"/>
      <c r="AH231" s="187"/>
      <c r="AI231" s="187"/>
      <c r="AJ231" s="187"/>
      <c r="AK231" s="187"/>
      <c r="AL231" s="187"/>
      <c r="AM231" s="187"/>
      <c r="AN231" s="187"/>
      <c r="AO231" s="187"/>
      <c r="AP231" s="187"/>
      <c r="AQ231" s="187"/>
      <c r="AR231" s="187"/>
      <c r="AS231" s="187"/>
      <c r="AT231" s="187"/>
      <c r="AU231" s="187"/>
      <c r="AV231" s="187"/>
      <c r="AW231" s="187"/>
      <c r="AX231" s="187"/>
      <c r="AY231" s="187"/>
      <c r="AZ231" s="187"/>
      <c r="BA231" s="187"/>
      <c r="BB231" s="187"/>
      <c r="BC231" s="187"/>
      <c r="BD231" s="187"/>
      <c r="BE231" s="187"/>
      <c r="BF231" s="187"/>
      <c r="BG231" s="187"/>
      <c r="BH231" s="187"/>
      <c r="BI231" s="187"/>
      <c r="BJ231" s="187"/>
      <c r="BK231" s="187"/>
      <c r="BL231" s="187"/>
      <c r="BM231" s="187"/>
      <c r="BN231" s="187"/>
      <c r="BO231" s="187"/>
      <c r="BP231" s="187"/>
      <c r="BQ231" s="187"/>
      <c r="BR231" s="187"/>
      <c r="BS231" s="187"/>
      <c r="BT231" s="187"/>
      <c r="BU231" s="187"/>
      <c r="BV231" s="187"/>
      <c r="BW231" s="187"/>
      <c r="BX231" s="187"/>
      <c r="BY231" s="187"/>
      <c r="BZ231" s="187"/>
      <c r="CA231" s="187"/>
      <c r="CB231" s="187"/>
      <c r="CC231" s="187"/>
      <c r="CD231" s="187"/>
      <c r="CE231" s="187"/>
      <c r="CF231" s="187"/>
      <c r="CG231" s="187"/>
      <c r="CH231" s="187"/>
      <c r="CI231" s="187"/>
      <c r="CJ231" s="187"/>
      <c r="CK231" s="187"/>
      <c r="CL231" s="187"/>
      <c r="CM231" s="187"/>
      <c r="CN231" s="187"/>
      <c r="CO231" s="187"/>
      <c r="CP231" s="187"/>
      <c r="CQ231" s="187"/>
      <c r="CR231" s="187"/>
      <c r="CS231" s="187"/>
      <c r="CT231" s="187"/>
      <c r="CU231" s="187"/>
      <c r="CV231" s="187"/>
      <c r="CW231" s="187"/>
      <c r="CX231" s="187"/>
      <c r="CY231" s="187"/>
      <c r="CZ231" s="187"/>
      <c r="DA231" s="187"/>
      <c r="DB231" s="187"/>
      <c r="DC231" s="187"/>
      <c r="DD231" s="187"/>
      <c r="DE231" s="187"/>
      <c r="DF231" s="187"/>
      <c r="DG231" s="187"/>
      <c r="DH231" s="187"/>
      <c r="DI231" s="187"/>
      <c r="DJ231" s="187"/>
      <c r="DK231" s="187"/>
      <c r="DL231" s="187"/>
      <c r="DM231" s="187"/>
      <c r="DN231" s="187"/>
      <c r="DO231" s="187"/>
      <c r="DP231" s="187"/>
      <c r="DQ231" s="187"/>
      <c r="DR231" s="187"/>
      <c r="DS231" s="187"/>
      <c r="DT231" s="187"/>
      <c r="DU231" s="187"/>
      <c r="DV231" s="187"/>
      <c r="DW231" s="187"/>
      <c r="DX231" s="187"/>
      <c r="DY231" s="187"/>
      <c r="DZ231" s="187"/>
      <c r="EA231" s="187"/>
      <c r="EB231" s="187"/>
      <c r="EC231" s="187"/>
      <c r="ED231" s="187"/>
      <c r="EE231" s="187"/>
      <c r="EF231" s="187"/>
      <c r="EG231" s="187"/>
      <c r="EH231" s="187"/>
      <c r="EI231" s="187"/>
      <c r="EJ231" s="187"/>
      <c r="EK231" s="187"/>
      <c r="EL231" s="187"/>
      <c r="EM231" s="187"/>
      <c r="EN231" s="187"/>
      <c r="EO231" s="187"/>
      <c r="EP231" s="187"/>
      <c r="EQ231" s="187"/>
      <c r="ER231" s="187"/>
      <c r="ES231" s="187"/>
      <c r="ET231" s="187"/>
      <c r="EU231" s="187"/>
      <c r="EV231" s="187"/>
      <c r="EW231" s="187"/>
      <c r="EX231" s="187"/>
      <c r="EY231" s="187"/>
      <c r="EZ231" s="187"/>
      <c r="FA231" s="187"/>
      <c r="FB231" s="187"/>
      <c r="FC231" s="187"/>
      <c r="FD231" s="187"/>
      <c r="FE231" s="187"/>
      <c r="FF231" s="187"/>
      <c r="FG231" s="187"/>
      <c r="FH231" s="187"/>
      <c r="FI231" s="187"/>
      <c r="FJ231" s="187"/>
      <c r="FK231" s="187"/>
      <c r="FL231" s="187"/>
      <c r="FM231" s="187"/>
      <c r="FN231" s="187"/>
      <c r="FO231" s="187"/>
      <c r="FP231" s="187"/>
      <c r="FQ231" s="187"/>
      <c r="FR231" s="187"/>
      <c r="FS231" s="187"/>
      <c r="FT231" s="187"/>
      <c r="FU231" s="187"/>
      <c r="FV231" s="187"/>
      <c r="FW231" s="187"/>
      <c r="FX231" s="187"/>
      <c r="FY231" s="187"/>
      <c r="FZ231" s="187"/>
      <c r="GA231" s="187"/>
      <c r="GB231" s="187"/>
      <c r="GC231" s="187"/>
      <c r="GD231" s="187"/>
      <c r="GE231" s="187"/>
      <c r="GF231" s="187"/>
      <c r="GG231" s="363"/>
    </row>
    <row r="232" spans="1:189" s="361" customFormat="1" x14ac:dyDescent="0.25">
      <c r="A232" s="186"/>
      <c r="B232" s="43"/>
      <c r="C232" s="187"/>
      <c r="D232" s="187"/>
      <c r="E232" s="187"/>
      <c r="F232" s="187"/>
      <c r="G232" s="187"/>
      <c r="H232" s="187"/>
      <c r="I232" s="187"/>
      <c r="J232" s="187"/>
      <c r="K232" s="187"/>
      <c r="L232" s="187"/>
      <c r="M232" s="187"/>
      <c r="N232" s="187"/>
      <c r="O232" s="187"/>
      <c r="P232" s="187"/>
      <c r="Q232" s="187"/>
      <c r="R232" s="187"/>
      <c r="S232" s="187"/>
      <c r="T232" s="187"/>
      <c r="U232" s="187"/>
      <c r="V232" s="187"/>
      <c r="W232" s="187"/>
      <c r="X232" s="187"/>
      <c r="Y232" s="187"/>
      <c r="Z232" s="187"/>
      <c r="AA232" s="187"/>
      <c r="AB232" s="187"/>
      <c r="AC232" s="187"/>
      <c r="AD232" s="187"/>
      <c r="AE232" s="187"/>
      <c r="AF232" s="187"/>
      <c r="AG232" s="187"/>
      <c r="AH232" s="187"/>
      <c r="AI232" s="187"/>
      <c r="AJ232" s="187"/>
      <c r="AK232" s="187"/>
      <c r="AL232" s="187"/>
      <c r="AM232" s="187"/>
      <c r="AN232" s="187"/>
      <c r="AO232" s="187"/>
      <c r="AP232" s="187"/>
      <c r="AQ232" s="187"/>
      <c r="AR232" s="187"/>
      <c r="AS232" s="187"/>
      <c r="AT232" s="187"/>
      <c r="AU232" s="187"/>
      <c r="AV232" s="187"/>
      <c r="AW232" s="187"/>
      <c r="AX232" s="187"/>
      <c r="AY232" s="187"/>
      <c r="AZ232" s="187"/>
      <c r="BA232" s="187"/>
      <c r="BB232" s="187"/>
      <c r="BC232" s="187"/>
      <c r="BD232" s="187"/>
      <c r="BE232" s="187"/>
      <c r="BF232" s="187"/>
      <c r="BG232" s="187"/>
      <c r="BH232" s="187"/>
      <c r="BI232" s="187"/>
      <c r="BJ232" s="187"/>
      <c r="BK232" s="187"/>
      <c r="BL232" s="187"/>
      <c r="BM232" s="187"/>
      <c r="BN232" s="187"/>
      <c r="BO232" s="187"/>
      <c r="BP232" s="187"/>
      <c r="BQ232" s="187"/>
      <c r="BR232" s="187"/>
      <c r="BS232" s="187"/>
      <c r="BT232" s="187"/>
      <c r="BU232" s="187"/>
      <c r="BV232" s="187"/>
      <c r="BW232" s="187"/>
      <c r="BX232" s="187"/>
      <c r="BY232" s="187"/>
      <c r="BZ232" s="187"/>
      <c r="CA232" s="187"/>
      <c r="CB232" s="187"/>
      <c r="CC232" s="187"/>
      <c r="CD232" s="187"/>
      <c r="CE232" s="187"/>
      <c r="CF232" s="187"/>
      <c r="CG232" s="187"/>
      <c r="CH232" s="187"/>
      <c r="CI232" s="187"/>
      <c r="CJ232" s="187"/>
      <c r="CK232" s="187"/>
      <c r="CL232" s="187"/>
      <c r="CM232" s="187"/>
      <c r="CN232" s="187"/>
      <c r="CO232" s="187"/>
      <c r="CP232" s="187"/>
      <c r="CQ232" s="187"/>
      <c r="CR232" s="187"/>
      <c r="CS232" s="187"/>
      <c r="CT232" s="187"/>
      <c r="CU232" s="187"/>
      <c r="CV232" s="187"/>
      <c r="CW232" s="187"/>
      <c r="CX232" s="187"/>
      <c r="CY232" s="187"/>
      <c r="CZ232" s="187"/>
      <c r="DA232" s="187"/>
      <c r="DB232" s="187"/>
      <c r="DC232" s="187"/>
      <c r="DD232" s="187"/>
      <c r="DE232" s="187"/>
      <c r="DF232" s="187"/>
      <c r="DG232" s="187"/>
      <c r="DH232" s="187"/>
      <c r="DI232" s="187"/>
      <c r="DJ232" s="187"/>
      <c r="DK232" s="187"/>
      <c r="DL232" s="187"/>
      <c r="DM232" s="187"/>
      <c r="DN232" s="187"/>
      <c r="DO232" s="187"/>
      <c r="DP232" s="187"/>
      <c r="DQ232" s="187"/>
      <c r="DR232" s="187"/>
      <c r="DS232" s="187"/>
      <c r="DT232" s="187"/>
      <c r="DU232" s="187"/>
      <c r="DV232" s="187"/>
      <c r="DW232" s="187"/>
      <c r="DX232" s="187"/>
      <c r="DY232" s="187"/>
      <c r="DZ232" s="187"/>
      <c r="EA232" s="187"/>
      <c r="EB232" s="187"/>
      <c r="EC232" s="187"/>
      <c r="ED232" s="187"/>
      <c r="EE232" s="187"/>
      <c r="EF232" s="187"/>
      <c r="EG232" s="187"/>
      <c r="EH232" s="187"/>
      <c r="EI232" s="187"/>
      <c r="EJ232" s="187"/>
      <c r="EK232" s="187"/>
      <c r="EL232" s="187"/>
      <c r="EM232" s="187"/>
      <c r="EN232" s="187"/>
      <c r="EO232" s="187"/>
      <c r="EP232" s="187"/>
      <c r="EQ232" s="187"/>
      <c r="ER232" s="187"/>
      <c r="ES232" s="187"/>
      <c r="ET232" s="187"/>
      <c r="EU232" s="187"/>
      <c r="EV232" s="187"/>
      <c r="EW232" s="187"/>
      <c r="EX232" s="187"/>
      <c r="EY232" s="187"/>
      <c r="EZ232" s="187"/>
      <c r="FA232" s="187"/>
      <c r="FB232" s="187"/>
      <c r="FC232" s="187"/>
      <c r="FD232" s="187"/>
      <c r="FE232" s="187"/>
      <c r="FF232" s="187"/>
      <c r="FG232" s="187"/>
      <c r="FH232" s="187"/>
      <c r="FI232" s="187"/>
      <c r="FJ232" s="187"/>
      <c r="FK232" s="187"/>
      <c r="FL232" s="187"/>
      <c r="FM232" s="187"/>
      <c r="FN232" s="187"/>
      <c r="FO232" s="187"/>
      <c r="FP232" s="187"/>
      <c r="FQ232" s="187"/>
      <c r="FR232" s="187"/>
      <c r="FS232" s="187"/>
      <c r="FT232" s="187"/>
      <c r="FU232" s="187"/>
      <c r="FV232" s="187"/>
      <c r="FW232" s="187"/>
      <c r="FX232" s="187"/>
      <c r="FY232" s="187"/>
      <c r="FZ232" s="187"/>
      <c r="GA232" s="187"/>
      <c r="GB232" s="187"/>
      <c r="GC232" s="187"/>
      <c r="GD232" s="187"/>
      <c r="GE232" s="187"/>
      <c r="GF232" s="187"/>
      <c r="GG232" s="363"/>
    </row>
    <row r="233" spans="1:189" s="361" customFormat="1" x14ac:dyDescent="0.25">
      <c r="A233" s="186"/>
      <c r="B233" s="43"/>
      <c r="C233" s="187"/>
      <c r="D233" s="187"/>
      <c r="E233" s="187"/>
      <c r="F233" s="187"/>
      <c r="G233" s="187"/>
      <c r="H233" s="187"/>
      <c r="I233" s="187"/>
      <c r="J233" s="187"/>
      <c r="K233" s="187"/>
      <c r="L233" s="187"/>
      <c r="M233" s="187"/>
      <c r="N233" s="187"/>
      <c r="O233" s="187"/>
      <c r="P233" s="187"/>
      <c r="Q233" s="187"/>
      <c r="R233" s="187"/>
      <c r="S233" s="187"/>
      <c r="T233" s="187"/>
      <c r="U233" s="187"/>
      <c r="V233" s="187"/>
      <c r="W233" s="187"/>
      <c r="X233" s="187"/>
      <c r="Y233" s="187"/>
      <c r="Z233" s="187"/>
      <c r="AA233" s="187"/>
      <c r="AB233" s="187"/>
      <c r="AC233" s="187"/>
      <c r="AD233" s="187"/>
      <c r="AE233" s="187"/>
      <c r="AF233" s="187"/>
      <c r="AG233" s="187"/>
      <c r="AH233" s="187"/>
      <c r="AI233" s="187"/>
      <c r="AJ233" s="187"/>
      <c r="AK233" s="187"/>
      <c r="AL233" s="187"/>
      <c r="AM233" s="187"/>
      <c r="AN233" s="187"/>
      <c r="AO233" s="187"/>
      <c r="AP233" s="187"/>
      <c r="AQ233" s="187"/>
      <c r="AR233" s="187"/>
      <c r="AS233" s="187"/>
      <c r="AT233" s="187"/>
      <c r="AU233" s="187"/>
      <c r="AV233" s="187"/>
      <c r="AW233" s="187"/>
      <c r="AX233" s="187"/>
      <c r="AY233" s="187"/>
      <c r="AZ233" s="187"/>
      <c r="BA233" s="187"/>
      <c r="BB233" s="187"/>
      <c r="BC233" s="187"/>
      <c r="BD233" s="187"/>
      <c r="BE233" s="187"/>
      <c r="BF233" s="187"/>
      <c r="BG233" s="187"/>
      <c r="BH233" s="187"/>
      <c r="BI233" s="187"/>
      <c r="BJ233" s="187"/>
      <c r="BK233" s="187"/>
      <c r="BL233" s="187"/>
      <c r="BM233" s="187"/>
      <c r="BN233" s="187"/>
      <c r="BO233" s="187"/>
      <c r="BP233" s="187"/>
      <c r="BQ233" s="187"/>
      <c r="BR233" s="187"/>
      <c r="BS233" s="187"/>
      <c r="BT233" s="187"/>
      <c r="BU233" s="187"/>
      <c r="BV233" s="187"/>
      <c r="BW233" s="187"/>
      <c r="BX233" s="187"/>
      <c r="BY233" s="187"/>
      <c r="BZ233" s="187"/>
      <c r="CA233" s="187"/>
      <c r="CB233" s="187"/>
      <c r="CC233" s="187"/>
      <c r="CD233" s="187"/>
      <c r="CE233" s="187"/>
      <c r="CF233" s="187"/>
      <c r="CG233" s="187"/>
      <c r="CH233" s="187"/>
      <c r="CI233" s="187"/>
      <c r="CJ233" s="187"/>
      <c r="CK233" s="187"/>
      <c r="CL233" s="187"/>
      <c r="CM233" s="187"/>
      <c r="CN233" s="187"/>
      <c r="CO233" s="187"/>
      <c r="CP233" s="187"/>
      <c r="CQ233" s="187"/>
      <c r="CR233" s="187"/>
      <c r="CS233" s="187"/>
      <c r="CT233" s="187"/>
      <c r="CU233" s="187"/>
      <c r="CV233" s="187"/>
      <c r="CW233" s="187"/>
      <c r="CX233" s="187"/>
      <c r="CY233" s="187"/>
      <c r="CZ233" s="187"/>
      <c r="DA233" s="187"/>
      <c r="DB233" s="187"/>
      <c r="DC233" s="187"/>
      <c r="DD233" s="187"/>
      <c r="DE233" s="187"/>
      <c r="DF233" s="187"/>
      <c r="DG233" s="187"/>
      <c r="DH233" s="187"/>
      <c r="DI233" s="187"/>
      <c r="DJ233" s="187"/>
      <c r="DK233" s="187"/>
      <c r="DL233" s="187"/>
      <c r="DM233" s="187"/>
      <c r="DN233" s="187"/>
      <c r="DO233" s="187"/>
      <c r="DP233" s="187"/>
      <c r="DQ233" s="187"/>
      <c r="DR233" s="187"/>
      <c r="DS233" s="187"/>
      <c r="DT233" s="187"/>
      <c r="DU233" s="187"/>
      <c r="DV233" s="187"/>
      <c r="DW233" s="187"/>
      <c r="DX233" s="187"/>
      <c r="DY233" s="187"/>
      <c r="DZ233" s="187"/>
      <c r="EA233" s="187"/>
      <c r="EB233" s="187"/>
      <c r="EC233" s="187"/>
      <c r="ED233" s="187"/>
      <c r="EE233" s="187"/>
      <c r="EF233" s="187"/>
      <c r="EG233" s="187"/>
      <c r="EH233" s="187"/>
      <c r="EI233" s="187"/>
      <c r="EJ233" s="187"/>
      <c r="EK233" s="187"/>
      <c r="EL233" s="187"/>
      <c r="EM233" s="187"/>
      <c r="EN233" s="187"/>
      <c r="EO233" s="187"/>
      <c r="EP233" s="187"/>
      <c r="EQ233" s="187"/>
      <c r="ER233" s="187"/>
      <c r="ES233" s="187"/>
      <c r="ET233" s="187"/>
      <c r="EU233" s="187"/>
      <c r="EV233" s="187"/>
      <c r="EW233" s="187"/>
      <c r="EX233" s="187"/>
      <c r="EY233" s="187"/>
      <c r="EZ233" s="187"/>
      <c r="FA233" s="187"/>
      <c r="FB233" s="187"/>
      <c r="FC233" s="187"/>
      <c r="FD233" s="187"/>
      <c r="FE233" s="187"/>
      <c r="FF233" s="187"/>
      <c r="FG233" s="187"/>
      <c r="FH233" s="187"/>
      <c r="FI233" s="187"/>
      <c r="FJ233" s="187"/>
      <c r="FK233" s="187"/>
      <c r="FL233" s="187"/>
      <c r="FM233" s="187"/>
      <c r="FN233" s="187"/>
      <c r="FO233" s="187"/>
      <c r="FP233" s="187"/>
      <c r="FQ233" s="187"/>
      <c r="FR233" s="187"/>
      <c r="FS233" s="187"/>
      <c r="FT233" s="187"/>
      <c r="FU233" s="187"/>
      <c r="FV233" s="187"/>
      <c r="FW233" s="187"/>
      <c r="FX233" s="187"/>
      <c r="FY233" s="187"/>
      <c r="FZ233" s="187"/>
      <c r="GA233" s="187"/>
      <c r="GB233" s="187"/>
      <c r="GC233" s="187"/>
      <c r="GD233" s="187"/>
      <c r="GE233" s="187"/>
      <c r="GF233" s="187"/>
      <c r="GG233" s="363"/>
    </row>
    <row r="234" spans="1:189" s="361" customFormat="1" x14ac:dyDescent="0.25">
      <c r="A234" s="186"/>
      <c r="B234" s="43"/>
      <c r="C234" s="187"/>
      <c r="D234" s="187"/>
      <c r="E234" s="187"/>
      <c r="F234" s="187"/>
      <c r="G234" s="187"/>
      <c r="H234" s="187"/>
      <c r="I234" s="187"/>
      <c r="J234" s="187"/>
      <c r="K234" s="187"/>
      <c r="L234" s="187"/>
      <c r="M234" s="187"/>
      <c r="N234" s="187"/>
      <c r="O234" s="187"/>
      <c r="P234" s="187"/>
      <c r="Q234" s="187"/>
      <c r="R234" s="187"/>
      <c r="S234" s="187"/>
      <c r="T234" s="187"/>
      <c r="U234" s="187"/>
      <c r="V234" s="187"/>
      <c r="W234" s="187"/>
      <c r="X234" s="187"/>
      <c r="Y234" s="187"/>
      <c r="Z234" s="187"/>
      <c r="AA234" s="187"/>
      <c r="AB234" s="187"/>
      <c r="AC234" s="187"/>
      <c r="AD234" s="187"/>
      <c r="AE234" s="187"/>
      <c r="AF234" s="187"/>
      <c r="AG234" s="187"/>
      <c r="AH234" s="187"/>
      <c r="AI234" s="187"/>
      <c r="AJ234" s="187"/>
      <c r="AK234" s="187"/>
      <c r="AL234" s="187"/>
      <c r="AM234" s="187"/>
      <c r="AN234" s="187"/>
      <c r="AO234" s="187"/>
      <c r="AP234" s="187"/>
      <c r="AQ234" s="187"/>
      <c r="AR234" s="187"/>
      <c r="AS234" s="187"/>
      <c r="AT234" s="187"/>
      <c r="AU234" s="187"/>
      <c r="AV234" s="187"/>
      <c r="AW234" s="187"/>
      <c r="AX234" s="187"/>
      <c r="AY234" s="187"/>
      <c r="AZ234" s="187"/>
      <c r="BA234" s="187"/>
      <c r="BB234" s="187"/>
      <c r="BC234" s="187"/>
      <c r="BD234" s="187"/>
      <c r="BE234" s="187"/>
      <c r="BF234" s="187"/>
      <c r="BG234" s="187"/>
      <c r="BH234" s="187"/>
      <c r="BI234" s="187"/>
      <c r="BJ234" s="187"/>
      <c r="BK234" s="187"/>
      <c r="BL234" s="187"/>
      <c r="BM234" s="187"/>
      <c r="BN234" s="187"/>
      <c r="BO234" s="187"/>
      <c r="BP234" s="187"/>
      <c r="BQ234" s="187"/>
      <c r="BR234" s="187"/>
      <c r="BS234" s="187"/>
      <c r="BT234" s="187"/>
      <c r="BU234" s="187"/>
      <c r="BV234" s="187"/>
      <c r="BW234" s="187"/>
      <c r="BX234" s="187"/>
      <c r="BY234" s="187"/>
      <c r="BZ234" s="187"/>
      <c r="CA234" s="187"/>
      <c r="CB234" s="187"/>
      <c r="CC234" s="187"/>
      <c r="CD234" s="187"/>
      <c r="CE234" s="187"/>
      <c r="CF234" s="187"/>
      <c r="CG234" s="187"/>
      <c r="CH234" s="187"/>
      <c r="CI234" s="187"/>
      <c r="CJ234" s="187"/>
      <c r="CK234" s="187"/>
      <c r="CL234" s="187"/>
      <c r="CM234" s="187"/>
      <c r="CN234" s="187"/>
      <c r="CO234" s="187"/>
      <c r="CP234" s="187"/>
      <c r="CQ234" s="187"/>
      <c r="CR234" s="187"/>
      <c r="CS234" s="187"/>
      <c r="CT234" s="187"/>
      <c r="CU234" s="187"/>
      <c r="CV234" s="187"/>
      <c r="CW234" s="187"/>
      <c r="CX234" s="187"/>
      <c r="CY234" s="187"/>
      <c r="CZ234" s="187"/>
      <c r="DA234" s="187"/>
      <c r="DB234" s="187"/>
      <c r="DC234" s="187"/>
      <c r="DD234" s="187"/>
      <c r="DE234" s="187"/>
      <c r="DF234" s="187"/>
      <c r="DG234" s="187"/>
      <c r="DH234" s="187"/>
      <c r="DI234" s="187"/>
      <c r="DJ234" s="187"/>
      <c r="DK234" s="187"/>
      <c r="DL234" s="187"/>
      <c r="DM234" s="187"/>
      <c r="DN234" s="187"/>
      <c r="DO234" s="187"/>
      <c r="DP234" s="187"/>
      <c r="DQ234" s="187"/>
      <c r="DR234" s="187"/>
      <c r="DS234" s="187"/>
      <c r="DT234" s="187"/>
      <c r="DU234" s="187"/>
      <c r="DV234" s="187"/>
      <c r="DW234" s="187"/>
      <c r="DX234" s="187"/>
      <c r="DY234" s="187"/>
      <c r="DZ234" s="187"/>
      <c r="EA234" s="187"/>
      <c r="EB234" s="187"/>
      <c r="EC234" s="187"/>
      <c r="ED234" s="187"/>
      <c r="EE234" s="187"/>
      <c r="EF234" s="187"/>
      <c r="EG234" s="187"/>
      <c r="EH234" s="187"/>
      <c r="EI234" s="187"/>
      <c r="EJ234" s="187"/>
      <c r="EK234" s="187"/>
      <c r="EL234" s="187"/>
      <c r="EM234" s="187"/>
      <c r="EN234" s="187"/>
      <c r="EO234" s="187"/>
      <c r="EP234" s="187"/>
      <c r="EQ234" s="187"/>
      <c r="ER234" s="187"/>
      <c r="ES234" s="187"/>
      <c r="ET234" s="187"/>
      <c r="EU234" s="187"/>
      <c r="EV234" s="187"/>
      <c r="EW234" s="187"/>
      <c r="EX234" s="187"/>
      <c r="EY234" s="187"/>
      <c r="EZ234" s="187"/>
      <c r="FA234" s="187"/>
      <c r="FB234" s="187"/>
      <c r="FC234" s="187"/>
      <c r="FD234" s="187"/>
      <c r="FE234" s="187"/>
      <c r="FF234" s="187"/>
      <c r="FG234" s="187"/>
      <c r="FH234" s="187"/>
      <c r="FI234" s="187"/>
      <c r="FJ234" s="187"/>
      <c r="FK234" s="187"/>
      <c r="FL234" s="187"/>
      <c r="FM234" s="187"/>
      <c r="FN234" s="187"/>
      <c r="FO234" s="187"/>
      <c r="FP234" s="187"/>
      <c r="FQ234" s="187"/>
      <c r="FR234" s="187"/>
      <c r="FS234" s="187"/>
      <c r="FT234" s="187"/>
      <c r="FU234" s="187"/>
      <c r="FV234" s="187"/>
      <c r="FW234" s="187"/>
      <c r="FX234" s="187"/>
      <c r="FY234" s="187"/>
      <c r="FZ234" s="187"/>
      <c r="GA234" s="187"/>
      <c r="GB234" s="187"/>
      <c r="GC234" s="187"/>
      <c r="GD234" s="187"/>
      <c r="GE234" s="187"/>
      <c r="GF234" s="187"/>
      <c r="GG234" s="363"/>
    </row>
    <row r="235" spans="1:189" s="361" customFormat="1" x14ac:dyDescent="0.25">
      <c r="A235" s="186"/>
      <c r="B235" s="43"/>
      <c r="C235" s="187"/>
      <c r="D235" s="187"/>
      <c r="E235" s="187"/>
      <c r="F235" s="187"/>
      <c r="G235" s="187"/>
      <c r="H235" s="187"/>
      <c r="I235" s="187"/>
      <c r="J235" s="187"/>
      <c r="K235" s="187"/>
      <c r="L235" s="187"/>
      <c r="M235" s="187"/>
      <c r="N235" s="187"/>
      <c r="O235" s="187"/>
      <c r="P235" s="187"/>
      <c r="Q235" s="187"/>
      <c r="R235" s="187"/>
      <c r="S235" s="187"/>
      <c r="T235" s="187"/>
      <c r="U235" s="187"/>
      <c r="V235" s="187"/>
      <c r="W235" s="187"/>
      <c r="X235" s="187"/>
      <c r="Y235" s="187"/>
      <c r="Z235" s="187"/>
      <c r="AA235" s="187"/>
      <c r="AB235" s="187"/>
      <c r="AC235" s="187"/>
      <c r="AD235" s="187"/>
      <c r="AE235" s="187"/>
      <c r="AF235" s="187"/>
      <c r="AG235" s="187"/>
      <c r="AH235" s="187"/>
      <c r="AI235" s="187"/>
      <c r="AJ235" s="187"/>
      <c r="AK235" s="187"/>
      <c r="AL235" s="187"/>
      <c r="AM235" s="187"/>
      <c r="AN235" s="187"/>
      <c r="AO235" s="187"/>
      <c r="AP235" s="187"/>
      <c r="AQ235" s="187"/>
      <c r="AR235" s="187"/>
      <c r="AS235" s="187"/>
      <c r="AT235" s="187"/>
      <c r="AU235" s="187"/>
      <c r="AV235" s="187"/>
      <c r="AW235" s="187"/>
      <c r="AX235" s="187"/>
      <c r="AY235" s="187"/>
      <c r="AZ235" s="187"/>
      <c r="BA235" s="187"/>
      <c r="BB235" s="187"/>
      <c r="BC235" s="187"/>
      <c r="BD235" s="187"/>
      <c r="BE235" s="187"/>
      <c r="BF235" s="187"/>
      <c r="BG235" s="187"/>
      <c r="BH235" s="187"/>
      <c r="BI235" s="187"/>
      <c r="BJ235" s="187"/>
      <c r="BK235" s="187"/>
      <c r="BL235" s="187"/>
      <c r="BM235" s="187"/>
      <c r="BN235" s="187"/>
      <c r="BO235" s="187"/>
      <c r="BP235" s="187"/>
      <c r="BQ235" s="187"/>
      <c r="BR235" s="187"/>
      <c r="BS235" s="187"/>
      <c r="BT235" s="187"/>
      <c r="BU235" s="187"/>
      <c r="BV235" s="187"/>
      <c r="BW235" s="187"/>
      <c r="BX235" s="187"/>
      <c r="BY235" s="187"/>
      <c r="BZ235" s="187"/>
      <c r="CA235" s="187"/>
      <c r="CB235" s="187"/>
      <c r="CC235" s="187"/>
      <c r="CD235" s="187"/>
      <c r="CE235" s="187"/>
      <c r="CF235" s="187"/>
      <c r="CG235" s="187"/>
      <c r="CH235" s="187"/>
      <c r="CI235" s="187"/>
      <c r="CJ235" s="187"/>
      <c r="CK235" s="187"/>
      <c r="CL235" s="187"/>
      <c r="CM235" s="187"/>
      <c r="CN235" s="187"/>
      <c r="CO235" s="187"/>
      <c r="CP235" s="187"/>
      <c r="CQ235" s="187"/>
      <c r="CR235" s="187"/>
      <c r="CS235" s="187"/>
      <c r="CT235" s="187"/>
      <c r="CU235" s="187"/>
      <c r="CV235" s="187"/>
      <c r="CW235" s="187"/>
      <c r="CX235" s="187"/>
      <c r="CY235" s="187"/>
      <c r="CZ235" s="187"/>
      <c r="DA235" s="187"/>
      <c r="DB235" s="187"/>
      <c r="DC235" s="187"/>
      <c r="DD235" s="187"/>
      <c r="DE235" s="187"/>
      <c r="DF235" s="187"/>
      <c r="DG235" s="187"/>
      <c r="DH235" s="187"/>
      <c r="DI235" s="187"/>
      <c r="DJ235" s="187"/>
      <c r="DK235" s="187"/>
      <c r="DL235" s="187"/>
      <c r="DM235" s="187"/>
      <c r="DN235" s="187"/>
      <c r="DO235" s="187"/>
      <c r="DP235" s="187"/>
      <c r="DQ235" s="187"/>
      <c r="DR235" s="187"/>
      <c r="DS235" s="187"/>
      <c r="DT235" s="187"/>
      <c r="DU235" s="187"/>
      <c r="DV235" s="187"/>
      <c r="DW235" s="187"/>
      <c r="DX235" s="187"/>
      <c r="DY235" s="187"/>
      <c r="DZ235" s="187"/>
      <c r="EA235" s="187"/>
      <c r="EB235" s="187"/>
      <c r="EC235" s="187"/>
      <c r="ED235" s="187"/>
      <c r="EE235" s="187"/>
      <c r="EF235" s="187"/>
      <c r="EG235" s="187"/>
      <c r="EH235" s="187"/>
      <c r="EI235" s="187"/>
      <c r="EJ235" s="187"/>
      <c r="EK235" s="187"/>
      <c r="EL235" s="187"/>
      <c r="EM235" s="187"/>
      <c r="EN235" s="187"/>
      <c r="EO235" s="187"/>
      <c r="EP235" s="187"/>
      <c r="EQ235" s="187"/>
      <c r="ER235" s="187"/>
      <c r="ES235" s="187"/>
      <c r="ET235" s="187"/>
      <c r="EU235" s="187"/>
      <c r="EV235" s="187"/>
      <c r="EW235" s="187"/>
      <c r="EX235" s="187"/>
      <c r="EY235" s="187"/>
      <c r="EZ235" s="187"/>
      <c r="FA235" s="187"/>
      <c r="FB235" s="187"/>
      <c r="FC235" s="187"/>
      <c r="FD235" s="187"/>
      <c r="FE235" s="187"/>
      <c r="FF235" s="187"/>
      <c r="FG235" s="187"/>
      <c r="FH235" s="187"/>
      <c r="FI235" s="187"/>
      <c r="FJ235" s="187"/>
      <c r="FK235" s="187"/>
      <c r="FL235" s="187"/>
      <c r="FM235" s="187"/>
      <c r="FN235" s="187"/>
      <c r="FO235" s="187"/>
      <c r="FP235" s="187"/>
      <c r="FQ235" s="187"/>
      <c r="FR235" s="187"/>
      <c r="FS235" s="187"/>
      <c r="FT235" s="187"/>
      <c r="FU235" s="187"/>
      <c r="FV235" s="187"/>
      <c r="FW235" s="187"/>
      <c r="FX235" s="187"/>
      <c r="FY235" s="187"/>
      <c r="FZ235" s="187"/>
      <c r="GA235" s="187"/>
      <c r="GB235" s="187"/>
      <c r="GC235" s="187"/>
      <c r="GD235" s="187"/>
      <c r="GE235" s="187"/>
      <c r="GF235" s="187"/>
      <c r="GG235" s="363"/>
    </row>
    <row r="236" spans="1:189" s="361" customFormat="1" x14ac:dyDescent="0.25">
      <c r="A236" s="186"/>
      <c r="B236" s="43"/>
      <c r="C236" s="186"/>
      <c r="D236" s="39"/>
      <c r="E236" s="39"/>
      <c r="F236" s="39"/>
      <c r="G236" s="39"/>
      <c r="H236" s="186"/>
      <c r="I236" s="186"/>
      <c r="J236" s="39"/>
      <c r="K236" s="186"/>
      <c r="L236" s="186"/>
      <c r="M236" s="186"/>
      <c r="N236" s="186"/>
      <c r="O236" s="186"/>
      <c r="P236" s="186"/>
      <c r="Q236" s="186"/>
      <c r="R236" s="186"/>
      <c r="S236" s="186"/>
      <c r="T236" s="186"/>
      <c r="U236" s="186"/>
      <c r="V236" s="186"/>
      <c r="W236" s="186"/>
      <c r="X236" s="39"/>
      <c r="Y236" s="186"/>
      <c r="Z236" s="186"/>
      <c r="AA236" s="39"/>
      <c r="AB236" s="186"/>
      <c r="AC236" s="186"/>
      <c r="AD236" s="186"/>
      <c r="AE236" s="186"/>
      <c r="AF236" s="39"/>
      <c r="AG236" s="186"/>
      <c r="AH236" s="186"/>
      <c r="AI236" s="186"/>
      <c r="AJ236" s="186"/>
      <c r="AK236" s="186"/>
      <c r="AL236" s="186"/>
      <c r="AM236" s="186"/>
      <c r="AN236" s="186"/>
      <c r="AO236" s="186"/>
      <c r="AP236" s="186"/>
      <c r="AQ236" s="186"/>
      <c r="AR236" s="186"/>
      <c r="AS236" s="186"/>
      <c r="AT236" s="186"/>
      <c r="AU236" s="186"/>
      <c r="AV236" s="186"/>
      <c r="AW236" s="39"/>
      <c r="AX236" s="186"/>
      <c r="AY236" s="186"/>
      <c r="AZ236" s="186"/>
      <c r="BA236" s="186"/>
      <c r="BB236" s="186"/>
      <c r="BC236" s="186"/>
      <c r="BD236" s="186"/>
      <c r="BE236" s="186"/>
      <c r="BF236" s="186"/>
      <c r="BG236" s="186"/>
      <c r="BH236" s="186"/>
      <c r="BI236" s="186"/>
      <c r="BJ236" s="186"/>
      <c r="BK236" s="186"/>
      <c r="BL236" s="186"/>
      <c r="BM236" s="186"/>
      <c r="BN236" s="186"/>
      <c r="BO236" s="186"/>
      <c r="BP236" s="186"/>
      <c r="BQ236" s="186"/>
      <c r="BR236" s="186"/>
      <c r="BS236" s="39"/>
      <c r="BT236" s="186"/>
      <c r="BU236" s="186"/>
      <c r="BV236" s="186"/>
      <c r="BW236" s="186"/>
      <c r="BX236" s="186"/>
      <c r="BY236" s="186"/>
      <c r="BZ236" s="186"/>
      <c r="CA236" s="186"/>
      <c r="CB236" s="186"/>
      <c r="CC236" s="186"/>
      <c r="CD236" s="186"/>
      <c r="CE236" s="186"/>
      <c r="CF236" s="186"/>
      <c r="CG236" s="186"/>
      <c r="CH236" s="186"/>
      <c r="CI236" s="186"/>
      <c r="CJ236" s="186"/>
      <c r="CK236" s="186"/>
      <c r="CL236" s="186"/>
      <c r="CM236" s="186"/>
      <c r="CN236" s="186"/>
      <c r="CO236" s="186"/>
      <c r="CP236" s="186"/>
      <c r="CQ236" s="186"/>
      <c r="CR236" s="186"/>
      <c r="CS236" s="186"/>
      <c r="CT236" s="186"/>
      <c r="CU236" s="186"/>
      <c r="CV236" s="186"/>
      <c r="CW236" s="186"/>
      <c r="CX236" s="186"/>
      <c r="CY236" s="186"/>
      <c r="CZ236" s="186"/>
      <c r="DA236" s="186"/>
      <c r="DB236" s="186"/>
      <c r="DC236" s="186"/>
      <c r="DD236" s="186"/>
      <c r="DE236" s="186"/>
      <c r="DF236" s="186"/>
      <c r="DG236" s="186"/>
      <c r="DH236" s="186"/>
      <c r="DI236" s="186"/>
      <c r="DJ236" s="186"/>
      <c r="DK236" s="186"/>
      <c r="DL236" s="186"/>
      <c r="DM236" s="186"/>
      <c r="DN236" s="186"/>
      <c r="DO236" s="186"/>
      <c r="DP236" s="186"/>
      <c r="DQ236" s="186"/>
      <c r="DR236" s="186"/>
      <c r="DS236" s="186"/>
      <c r="DT236" s="186"/>
      <c r="DU236" s="186"/>
      <c r="DV236" s="186"/>
      <c r="DW236" s="186"/>
      <c r="DX236" s="186"/>
      <c r="DY236" s="186"/>
      <c r="DZ236" s="186"/>
      <c r="EA236" s="186"/>
      <c r="EB236" s="186"/>
      <c r="EC236" s="186"/>
      <c r="ED236" s="186"/>
      <c r="EE236" s="186"/>
      <c r="EF236" s="186"/>
      <c r="EG236" s="186"/>
      <c r="EH236" s="186"/>
      <c r="EI236" s="186"/>
      <c r="EJ236" s="186"/>
      <c r="EK236" s="39"/>
      <c r="EL236" s="186"/>
      <c r="EM236" s="186"/>
      <c r="EN236" s="186"/>
      <c r="EO236" s="186"/>
      <c r="EP236" s="186"/>
      <c r="EQ236" s="186"/>
      <c r="ER236" s="186"/>
      <c r="ES236" s="186"/>
      <c r="ET236" s="186"/>
      <c r="EU236" s="186"/>
      <c r="EV236" s="186"/>
      <c r="EW236" s="186"/>
      <c r="EX236" s="186"/>
      <c r="EY236" s="186"/>
      <c r="EZ236" s="186"/>
      <c r="FA236" s="186"/>
      <c r="FB236" s="186"/>
      <c r="FC236" s="186"/>
      <c r="FD236" s="186"/>
      <c r="FE236" s="186"/>
      <c r="FF236" s="186"/>
      <c r="FG236" s="186"/>
      <c r="FH236" s="186"/>
      <c r="FI236" s="186"/>
      <c r="FJ236" s="186"/>
      <c r="FK236" s="186"/>
      <c r="FL236" s="186"/>
      <c r="FM236" s="186"/>
      <c r="FN236" s="186"/>
      <c r="FO236" s="186"/>
      <c r="FP236" s="186"/>
      <c r="FQ236" s="186"/>
      <c r="FR236" s="186"/>
      <c r="FS236" s="186"/>
      <c r="FT236" s="186"/>
      <c r="FU236" s="186"/>
      <c r="FV236" s="186"/>
      <c r="FW236" s="186"/>
      <c r="FX236" s="186"/>
      <c r="FY236" s="186"/>
      <c r="FZ236" s="186"/>
      <c r="GA236" s="186"/>
      <c r="GB236" s="186"/>
      <c r="GC236" s="186"/>
      <c r="GD236" s="186"/>
      <c r="GE236" s="186"/>
      <c r="GF236" s="186"/>
    </row>
    <row r="237" spans="1:189" s="361" customFormat="1" x14ac:dyDescent="0.25">
      <c r="A237" s="186"/>
      <c r="B237" s="43"/>
      <c r="C237" s="186"/>
      <c r="D237" s="39"/>
      <c r="E237" s="39"/>
      <c r="F237" s="39"/>
      <c r="G237" s="39"/>
      <c r="H237" s="186"/>
      <c r="I237" s="186"/>
      <c r="J237" s="39"/>
      <c r="K237" s="186"/>
      <c r="L237" s="186"/>
      <c r="M237" s="186"/>
      <c r="N237" s="186"/>
      <c r="O237" s="186"/>
      <c r="P237" s="186"/>
      <c r="Q237" s="186"/>
      <c r="R237" s="186"/>
      <c r="S237" s="186"/>
      <c r="T237" s="186"/>
      <c r="U237" s="186"/>
      <c r="V237" s="186"/>
      <c r="W237" s="186"/>
      <c r="X237" s="39"/>
      <c r="Y237" s="186"/>
      <c r="Z237" s="186"/>
      <c r="AA237" s="39"/>
      <c r="AB237" s="186"/>
      <c r="AC237" s="186"/>
      <c r="AD237" s="186"/>
      <c r="AE237" s="186"/>
      <c r="AF237" s="39"/>
      <c r="AG237" s="186"/>
      <c r="AH237" s="186"/>
      <c r="AI237" s="186"/>
      <c r="AJ237" s="186"/>
      <c r="AK237" s="186"/>
      <c r="AL237" s="186"/>
      <c r="AM237" s="186"/>
      <c r="AN237" s="186"/>
      <c r="AO237" s="186"/>
      <c r="AP237" s="186"/>
      <c r="AQ237" s="186"/>
      <c r="AR237" s="186"/>
      <c r="AS237" s="186"/>
      <c r="AT237" s="186"/>
      <c r="AU237" s="186"/>
      <c r="AV237" s="186"/>
      <c r="AW237" s="39"/>
      <c r="AX237" s="186"/>
      <c r="AY237" s="186"/>
      <c r="AZ237" s="186"/>
      <c r="BA237" s="186"/>
      <c r="BB237" s="186"/>
      <c r="BC237" s="186"/>
      <c r="BD237" s="186"/>
      <c r="BE237" s="186"/>
      <c r="BF237" s="186"/>
      <c r="BG237" s="186"/>
      <c r="BH237" s="186"/>
      <c r="BI237" s="186"/>
      <c r="BJ237" s="186"/>
      <c r="BK237" s="186"/>
      <c r="BL237" s="186"/>
      <c r="BM237" s="186"/>
      <c r="BN237" s="186"/>
      <c r="BO237" s="186"/>
      <c r="BP237" s="186"/>
      <c r="BQ237" s="186"/>
      <c r="BR237" s="186"/>
      <c r="BS237" s="39"/>
      <c r="BT237" s="186"/>
      <c r="BU237" s="186"/>
      <c r="BV237" s="186"/>
      <c r="BW237" s="186"/>
      <c r="BX237" s="186"/>
      <c r="BY237" s="186"/>
      <c r="BZ237" s="186"/>
      <c r="CA237" s="186"/>
      <c r="CB237" s="186"/>
      <c r="CC237" s="186"/>
      <c r="CD237" s="186"/>
      <c r="CE237" s="186"/>
      <c r="CF237" s="186"/>
      <c r="CG237" s="186"/>
      <c r="CH237" s="186"/>
      <c r="CI237" s="186"/>
      <c r="CJ237" s="186"/>
      <c r="CK237" s="186"/>
      <c r="CL237" s="186"/>
      <c r="CM237" s="186"/>
      <c r="CN237" s="186"/>
      <c r="CO237" s="186"/>
      <c r="CP237" s="186"/>
      <c r="CQ237" s="186"/>
      <c r="CR237" s="186"/>
      <c r="CS237" s="186"/>
      <c r="CT237" s="186"/>
      <c r="CU237" s="186"/>
      <c r="CV237" s="186"/>
      <c r="CW237" s="186"/>
      <c r="CX237" s="186"/>
      <c r="CY237" s="186"/>
      <c r="CZ237" s="186"/>
      <c r="DA237" s="186"/>
      <c r="DB237" s="186"/>
      <c r="DC237" s="186"/>
      <c r="DD237" s="186"/>
      <c r="DE237" s="186"/>
      <c r="DF237" s="186"/>
      <c r="DG237" s="186"/>
      <c r="DH237" s="186"/>
      <c r="DI237" s="186"/>
      <c r="DJ237" s="186"/>
      <c r="DK237" s="186"/>
      <c r="DL237" s="186"/>
      <c r="DM237" s="186"/>
      <c r="DN237" s="186"/>
      <c r="DO237" s="186"/>
      <c r="DP237" s="186"/>
      <c r="DQ237" s="186"/>
      <c r="DR237" s="186"/>
      <c r="DS237" s="186"/>
      <c r="DT237" s="186"/>
      <c r="DU237" s="186"/>
      <c r="DV237" s="186"/>
      <c r="DW237" s="186"/>
      <c r="DX237" s="186"/>
      <c r="DY237" s="186"/>
      <c r="DZ237" s="186"/>
      <c r="EA237" s="186"/>
      <c r="EB237" s="186"/>
      <c r="EC237" s="186"/>
      <c r="ED237" s="186"/>
      <c r="EE237" s="186"/>
      <c r="EF237" s="186"/>
      <c r="EG237" s="186"/>
      <c r="EH237" s="186"/>
      <c r="EI237" s="186"/>
      <c r="EJ237" s="186"/>
      <c r="EK237" s="39"/>
      <c r="EL237" s="186"/>
      <c r="EM237" s="186"/>
      <c r="EN237" s="186"/>
      <c r="EO237" s="186"/>
      <c r="EP237" s="186"/>
      <c r="EQ237" s="186"/>
      <c r="ER237" s="186"/>
      <c r="ES237" s="186"/>
      <c r="ET237" s="186"/>
      <c r="EU237" s="186"/>
      <c r="EV237" s="186"/>
      <c r="EW237" s="186"/>
      <c r="EX237" s="186"/>
      <c r="EY237" s="186"/>
      <c r="EZ237" s="186"/>
      <c r="FA237" s="186"/>
      <c r="FB237" s="186"/>
      <c r="FC237" s="186"/>
      <c r="FD237" s="186"/>
      <c r="FE237" s="186"/>
      <c r="FF237" s="186"/>
      <c r="FG237" s="186"/>
      <c r="FH237" s="186"/>
      <c r="FI237" s="186"/>
      <c r="FJ237" s="186"/>
      <c r="FK237" s="186"/>
      <c r="FL237" s="186"/>
      <c r="FM237" s="186"/>
      <c r="FN237" s="186"/>
      <c r="FO237" s="186"/>
      <c r="FP237" s="186"/>
      <c r="FQ237" s="186"/>
      <c r="FR237" s="186"/>
      <c r="FS237" s="186"/>
      <c r="FT237" s="186"/>
      <c r="FU237" s="186"/>
      <c r="FV237" s="186"/>
      <c r="FW237" s="186"/>
      <c r="FX237" s="186"/>
      <c r="FY237" s="186"/>
      <c r="FZ237" s="186"/>
      <c r="GA237" s="186"/>
      <c r="GB237" s="186"/>
      <c r="GC237" s="186"/>
      <c r="GD237" s="186"/>
      <c r="GE237" s="186"/>
      <c r="GF237" s="186"/>
    </row>
    <row r="238" spans="1:189" s="361" customFormat="1" x14ac:dyDescent="0.25">
      <c r="A238" s="186"/>
      <c r="B238" s="43"/>
      <c r="C238" s="186"/>
      <c r="D238" s="39"/>
      <c r="E238" s="39"/>
      <c r="F238" s="39"/>
      <c r="G238" s="39"/>
      <c r="H238" s="186"/>
      <c r="I238" s="186"/>
      <c r="J238" s="39"/>
      <c r="K238" s="186"/>
      <c r="L238" s="186"/>
      <c r="M238" s="186"/>
      <c r="N238" s="186"/>
      <c r="O238" s="186"/>
      <c r="P238" s="186"/>
      <c r="Q238" s="186"/>
      <c r="R238" s="186"/>
      <c r="S238" s="186"/>
      <c r="T238" s="186"/>
      <c r="U238" s="186"/>
      <c r="V238" s="186"/>
      <c r="W238" s="186"/>
      <c r="X238" s="39"/>
      <c r="Y238" s="186"/>
      <c r="Z238" s="186"/>
      <c r="AA238" s="39"/>
      <c r="AB238" s="186"/>
      <c r="AC238" s="186"/>
      <c r="AD238" s="186"/>
      <c r="AE238" s="186"/>
      <c r="AF238" s="39"/>
      <c r="AG238" s="186"/>
      <c r="AH238" s="186"/>
      <c r="AI238" s="186"/>
      <c r="AJ238" s="186"/>
      <c r="AK238" s="186"/>
      <c r="AL238" s="186"/>
      <c r="AM238" s="186"/>
      <c r="AN238" s="186"/>
      <c r="AO238" s="186"/>
      <c r="AP238" s="186"/>
      <c r="AQ238" s="186"/>
      <c r="AR238" s="186"/>
      <c r="AS238" s="186"/>
      <c r="AT238" s="186"/>
      <c r="AU238" s="186"/>
      <c r="AV238" s="186"/>
      <c r="AW238" s="39"/>
      <c r="AX238" s="186"/>
      <c r="AY238" s="186"/>
      <c r="AZ238" s="186"/>
      <c r="BA238" s="186"/>
      <c r="BB238" s="186"/>
      <c r="BC238" s="186"/>
      <c r="BD238" s="186"/>
      <c r="BE238" s="186"/>
      <c r="BF238" s="186"/>
      <c r="BG238" s="186"/>
      <c r="BH238" s="186"/>
      <c r="BI238" s="186"/>
      <c r="BJ238" s="186"/>
      <c r="BK238" s="186"/>
      <c r="BL238" s="186"/>
      <c r="BM238" s="186"/>
      <c r="BN238" s="186"/>
      <c r="BO238" s="186"/>
      <c r="BP238" s="186"/>
      <c r="BQ238" s="186"/>
      <c r="BR238" s="186"/>
      <c r="BS238" s="39"/>
      <c r="BT238" s="186"/>
      <c r="BU238" s="186"/>
      <c r="BV238" s="186"/>
      <c r="BW238" s="186"/>
      <c r="BX238" s="186"/>
      <c r="BY238" s="186"/>
      <c r="BZ238" s="186"/>
      <c r="CA238" s="186"/>
      <c r="CB238" s="186"/>
      <c r="CC238" s="186"/>
      <c r="CD238" s="186"/>
      <c r="CE238" s="186"/>
      <c r="CF238" s="186"/>
      <c r="CG238" s="186"/>
      <c r="CH238" s="186"/>
      <c r="CI238" s="186"/>
      <c r="CJ238" s="186"/>
      <c r="CK238" s="186"/>
      <c r="CL238" s="186"/>
      <c r="CM238" s="186"/>
      <c r="CN238" s="186"/>
      <c r="CO238" s="186"/>
      <c r="CP238" s="186"/>
      <c r="CQ238" s="186"/>
      <c r="CR238" s="186"/>
      <c r="CS238" s="186"/>
      <c r="CT238" s="186"/>
      <c r="CU238" s="186"/>
      <c r="CV238" s="186"/>
      <c r="CW238" s="186"/>
      <c r="CX238" s="186"/>
      <c r="CY238" s="186"/>
      <c r="CZ238" s="186"/>
      <c r="DA238" s="186"/>
      <c r="DB238" s="186"/>
      <c r="DC238" s="186"/>
      <c r="DD238" s="186"/>
      <c r="DE238" s="186"/>
      <c r="DF238" s="186"/>
      <c r="DG238" s="186"/>
      <c r="DH238" s="186"/>
      <c r="DI238" s="186"/>
      <c r="DJ238" s="186"/>
      <c r="DK238" s="186"/>
      <c r="DL238" s="186"/>
      <c r="DM238" s="186"/>
      <c r="DN238" s="186"/>
      <c r="DO238" s="186"/>
      <c r="DP238" s="186"/>
      <c r="DQ238" s="186"/>
      <c r="DR238" s="186"/>
      <c r="DS238" s="186"/>
      <c r="DT238" s="186"/>
      <c r="DU238" s="186"/>
      <c r="DV238" s="186"/>
      <c r="DW238" s="186"/>
      <c r="DX238" s="186"/>
      <c r="DY238" s="186"/>
      <c r="DZ238" s="186"/>
      <c r="EA238" s="186"/>
      <c r="EB238" s="186"/>
      <c r="EC238" s="186"/>
      <c r="ED238" s="186"/>
      <c r="EE238" s="186"/>
      <c r="EF238" s="186"/>
      <c r="EG238" s="186"/>
      <c r="EH238" s="186"/>
      <c r="EI238" s="186"/>
      <c r="EJ238" s="186"/>
      <c r="EK238" s="39"/>
      <c r="EL238" s="186"/>
      <c r="EM238" s="186"/>
      <c r="EN238" s="186"/>
      <c r="EO238" s="186"/>
      <c r="EP238" s="186"/>
      <c r="EQ238" s="186"/>
      <c r="ER238" s="186"/>
      <c r="ES238" s="186"/>
      <c r="ET238" s="186"/>
      <c r="EU238" s="186"/>
      <c r="EV238" s="186"/>
      <c r="EW238" s="186"/>
      <c r="EX238" s="186"/>
      <c r="EY238" s="186"/>
      <c r="EZ238" s="186"/>
      <c r="FA238" s="186"/>
      <c r="FB238" s="186"/>
      <c r="FC238" s="186"/>
      <c r="FD238" s="186"/>
      <c r="FE238" s="186"/>
      <c r="FF238" s="186"/>
      <c r="FG238" s="186"/>
      <c r="FH238" s="186"/>
      <c r="FI238" s="186"/>
      <c r="FJ238" s="186"/>
      <c r="FK238" s="186"/>
      <c r="FL238" s="186"/>
      <c r="FM238" s="186"/>
      <c r="FN238" s="186"/>
      <c r="FO238" s="186"/>
      <c r="FP238" s="186"/>
      <c r="FQ238" s="186"/>
      <c r="FR238" s="186"/>
      <c r="FS238" s="186"/>
      <c r="FT238" s="186"/>
      <c r="FU238" s="186"/>
      <c r="FV238" s="186"/>
      <c r="FW238" s="186"/>
      <c r="FX238" s="186"/>
      <c r="FY238" s="186"/>
      <c r="FZ238" s="186"/>
      <c r="GA238" s="186"/>
      <c r="GB238" s="186"/>
      <c r="GC238" s="186"/>
      <c r="GD238" s="186"/>
      <c r="GE238" s="186"/>
      <c r="GF238" s="186"/>
    </row>
    <row r="239" spans="1:189" s="361" customFormat="1" x14ac:dyDescent="0.25">
      <c r="A239" s="186"/>
      <c r="B239" s="43"/>
      <c r="C239" s="186"/>
      <c r="D239" s="39"/>
      <c r="E239" s="39"/>
      <c r="F239" s="39"/>
      <c r="G239" s="39"/>
      <c r="H239" s="186"/>
      <c r="I239" s="186"/>
      <c r="J239" s="39"/>
      <c r="K239" s="186"/>
      <c r="L239" s="186"/>
      <c r="M239" s="186"/>
      <c r="N239" s="186"/>
      <c r="O239" s="186"/>
      <c r="P239" s="186"/>
      <c r="Q239" s="186"/>
      <c r="R239" s="186"/>
      <c r="S239" s="186"/>
      <c r="T239" s="186"/>
      <c r="U239" s="186"/>
      <c r="V239" s="186"/>
      <c r="W239" s="186"/>
      <c r="X239" s="39"/>
      <c r="Y239" s="186"/>
      <c r="Z239" s="186"/>
      <c r="AA239" s="39"/>
      <c r="AB239" s="186"/>
      <c r="AC239" s="186"/>
      <c r="AD239" s="186"/>
      <c r="AE239" s="186"/>
      <c r="AF239" s="39"/>
      <c r="AG239" s="186"/>
      <c r="AH239" s="186"/>
      <c r="AI239" s="186"/>
      <c r="AJ239" s="186"/>
      <c r="AK239" s="186"/>
      <c r="AL239" s="186"/>
      <c r="AM239" s="186"/>
      <c r="AN239" s="186"/>
      <c r="AO239" s="186"/>
      <c r="AP239" s="186"/>
      <c r="AQ239" s="186"/>
      <c r="AR239" s="186"/>
      <c r="AS239" s="186"/>
      <c r="AT239" s="186"/>
      <c r="AU239" s="186"/>
      <c r="AV239" s="186"/>
      <c r="AW239" s="39"/>
      <c r="AX239" s="186"/>
      <c r="AY239" s="186"/>
      <c r="AZ239" s="186"/>
      <c r="BA239" s="186"/>
      <c r="BB239" s="186"/>
      <c r="BC239" s="186"/>
      <c r="BD239" s="186"/>
      <c r="BE239" s="186"/>
      <c r="BF239" s="186"/>
      <c r="BG239" s="186"/>
      <c r="BH239" s="186"/>
      <c r="BI239" s="186"/>
      <c r="BJ239" s="186"/>
      <c r="BK239" s="186"/>
      <c r="BL239" s="186"/>
      <c r="BM239" s="186"/>
      <c r="BN239" s="186"/>
      <c r="BO239" s="186"/>
      <c r="BP239" s="186"/>
      <c r="BQ239" s="186"/>
      <c r="BR239" s="186"/>
      <c r="BS239" s="39"/>
      <c r="BT239" s="186"/>
      <c r="BU239" s="186"/>
      <c r="BV239" s="186"/>
      <c r="BW239" s="186"/>
      <c r="BX239" s="186"/>
      <c r="BY239" s="186"/>
      <c r="BZ239" s="186"/>
      <c r="CA239" s="186"/>
      <c r="CB239" s="186"/>
      <c r="CC239" s="186"/>
      <c r="CD239" s="186"/>
      <c r="CE239" s="186"/>
      <c r="CF239" s="186"/>
      <c r="CG239" s="186"/>
      <c r="CH239" s="186"/>
      <c r="CI239" s="186"/>
      <c r="CJ239" s="186"/>
      <c r="CK239" s="186"/>
      <c r="CL239" s="186"/>
      <c r="CM239" s="186"/>
      <c r="CN239" s="186"/>
      <c r="CO239" s="186"/>
      <c r="CP239" s="186"/>
      <c r="CQ239" s="186"/>
      <c r="CR239" s="186"/>
      <c r="CS239" s="186"/>
      <c r="CT239" s="186"/>
      <c r="CU239" s="186"/>
      <c r="CV239" s="186"/>
      <c r="CW239" s="186"/>
      <c r="CX239" s="186"/>
      <c r="CY239" s="186"/>
      <c r="CZ239" s="186"/>
      <c r="DA239" s="186"/>
      <c r="DB239" s="186"/>
      <c r="DC239" s="186"/>
      <c r="DD239" s="186"/>
      <c r="DE239" s="186"/>
      <c r="DF239" s="186"/>
      <c r="DG239" s="186"/>
      <c r="DH239" s="186"/>
      <c r="DI239" s="186"/>
      <c r="DJ239" s="186"/>
      <c r="DK239" s="186"/>
      <c r="DL239" s="186"/>
      <c r="DM239" s="186"/>
      <c r="DN239" s="186"/>
      <c r="DO239" s="186"/>
      <c r="DP239" s="186"/>
      <c r="DQ239" s="186"/>
      <c r="DR239" s="186"/>
      <c r="DS239" s="186"/>
      <c r="DT239" s="186"/>
      <c r="DU239" s="186"/>
      <c r="DV239" s="186"/>
      <c r="DW239" s="186"/>
      <c r="DX239" s="186"/>
      <c r="DY239" s="186"/>
      <c r="DZ239" s="186"/>
      <c r="EA239" s="186"/>
      <c r="EB239" s="186"/>
      <c r="EC239" s="186"/>
      <c r="ED239" s="186"/>
      <c r="EE239" s="186"/>
      <c r="EF239" s="186"/>
      <c r="EG239" s="186"/>
      <c r="EH239" s="186"/>
      <c r="EI239" s="186"/>
      <c r="EJ239" s="186"/>
      <c r="EK239" s="39"/>
      <c r="EL239" s="186"/>
      <c r="EM239" s="186"/>
      <c r="EN239" s="186"/>
      <c r="EO239" s="186"/>
      <c r="EP239" s="186"/>
      <c r="EQ239" s="186"/>
      <c r="ER239" s="186"/>
      <c r="ES239" s="186"/>
      <c r="ET239" s="186"/>
      <c r="EU239" s="186"/>
      <c r="EV239" s="186"/>
      <c r="EW239" s="186"/>
      <c r="EX239" s="186"/>
      <c r="EY239" s="186"/>
      <c r="EZ239" s="186"/>
      <c r="FA239" s="186"/>
      <c r="FB239" s="186"/>
      <c r="FC239" s="186"/>
      <c r="FD239" s="186"/>
      <c r="FE239" s="186"/>
      <c r="FF239" s="186"/>
      <c r="FG239" s="186"/>
      <c r="FH239" s="186"/>
      <c r="FI239" s="186"/>
      <c r="FJ239" s="186"/>
      <c r="FK239" s="186"/>
      <c r="FL239" s="186"/>
      <c r="FM239" s="186"/>
      <c r="FN239" s="186"/>
      <c r="FO239" s="186"/>
      <c r="FP239" s="186"/>
      <c r="FQ239" s="186"/>
      <c r="FR239" s="186"/>
      <c r="FS239" s="186"/>
      <c r="FT239" s="186"/>
      <c r="FU239" s="186"/>
      <c r="FV239" s="186"/>
      <c r="FW239" s="186"/>
      <c r="FX239" s="186"/>
      <c r="FY239" s="186"/>
      <c r="FZ239" s="186"/>
      <c r="GA239" s="186"/>
      <c r="GB239" s="186"/>
      <c r="GC239" s="186"/>
      <c r="GD239" s="186"/>
      <c r="GE239" s="186"/>
      <c r="GF239" s="186"/>
    </row>
    <row r="240" spans="1:189" s="361" customFormat="1" x14ac:dyDescent="0.25">
      <c r="A240" s="186"/>
      <c r="B240" s="43"/>
      <c r="C240" s="186"/>
      <c r="D240" s="39"/>
      <c r="E240" s="39"/>
      <c r="F240" s="39"/>
      <c r="G240" s="39"/>
      <c r="H240" s="186"/>
      <c r="I240" s="186"/>
      <c r="J240" s="39"/>
      <c r="K240" s="186"/>
      <c r="L240" s="186"/>
      <c r="M240" s="186"/>
      <c r="N240" s="186"/>
      <c r="O240" s="186"/>
      <c r="P240" s="186"/>
      <c r="Q240" s="186"/>
      <c r="R240" s="186"/>
      <c r="S240" s="186"/>
      <c r="T240" s="186"/>
      <c r="U240" s="186"/>
      <c r="V240" s="186"/>
      <c r="W240" s="186"/>
      <c r="X240" s="39"/>
      <c r="Y240" s="186"/>
      <c r="Z240" s="186"/>
      <c r="AA240" s="39"/>
      <c r="AB240" s="186"/>
      <c r="AC240" s="186"/>
      <c r="AD240" s="186"/>
      <c r="AE240" s="186"/>
      <c r="AF240" s="39"/>
      <c r="AG240" s="186"/>
      <c r="AH240" s="186"/>
      <c r="AI240" s="186"/>
      <c r="AJ240" s="186"/>
      <c r="AK240" s="186"/>
      <c r="AL240" s="186"/>
      <c r="AM240" s="186"/>
      <c r="AN240" s="186"/>
      <c r="AO240" s="186"/>
      <c r="AP240" s="186"/>
      <c r="AQ240" s="186"/>
      <c r="AR240" s="186"/>
      <c r="AS240" s="186"/>
      <c r="AT240" s="186"/>
      <c r="AU240" s="186"/>
      <c r="AV240" s="186"/>
      <c r="AW240" s="39"/>
      <c r="AX240" s="186"/>
      <c r="AY240" s="186"/>
      <c r="AZ240" s="186"/>
      <c r="BA240" s="186"/>
      <c r="BB240" s="186"/>
      <c r="BC240" s="186"/>
      <c r="BD240" s="186"/>
      <c r="BE240" s="186"/>
      <c r="BF240" s="186"/>
      <c r="BG240" s="186"/>
      <c r="BH240" s="186"/>
      <c r="BI240" s="186"/>
      <c r="BJ240" s="186"/>
      <c r="BK240" s="186"/>
      <c r="BL240" s="186"/>
      <c r="BM240" s="186"/>
      <c r="BN240" s="186"/>
      <c r="BO240" s="186"/>
      <c r="BP240" s="186"/>
      <c r="BQ240" s="186"/>
      <c r="BR240" s="186"/>
      <c r="BS240" s="39"/>
      <c r="BT240" s="186"/>
      <c r="BU240" s="186"/>
      <c r="BV240" s="186"/>
      <c r="BW240" s="186"/>
      <c r="BX240" s="186"/>
      <c r="BY240" s="186"/>
      <c r="BZ240" s="186"/>
      <c r="CA240" s="186"/>
      <c r="CB240" s="186"/>
      <c r="CC240" s="186"/>
      <c r="CD240" s="186"/>
      <c r="CE240" s="186"/>
      <c r="CF240" s="186"/>
      <c r="CG240" s="186"/>
      <c r="CH240" s="186"/>
      <c r="CI240" s="186"/>
      <c r="CJ240" s="186"/>
      <c r="CK240" s="186"/>
      <c r="CL240" s="186"/>
      <c r="CM240" s="186"/>
      <c r="CN240" s="186"/>
      <c r="CO240" s="186"/>
      <c r="CP240" s="186"/>
      <c r="CQ240" s="186"/>
      <c r="CR240" s="186"/>
      <c r="CS240" s="186"/>
      <c r="CT240" s="186"/>
      <c r="CU240" s="186"/>
      <c r="CV240" s="186"/>
      <c r="CW240" s="186"/>
      <c r="CX240" s="186"/>
      <c r="CY240" s="186"/>
      <c r="CZ240" s="186"/>
      <c r="DA240" s="186"/>
      <c r="DB240" s="186"/>
      <c r="DC240" s="186"/>
      <c r="DD240" s="186"/>
      <c r="DE240" s="186"/>
      <c r="DF240" s="186"/>
      <c r="DG240" s="186"/>
      <c r="DH240" s="186"/>
      <c r="DI240" s="186"/>
      <c r="DJ240" s="186"/>
      <c r="DK240" s="186"/>
      <c r="DL240" s="186"/>
      <c r="DM240" s="186"/>
      <c r="DN240" s="186"/>
      <c r="DO240" s="186"/>
      <c r="DP240" s="186"/>
      <c r="DQ240" s="186"/>
      <c r="DR240" s="186"/>
      <c r="DS240" s="186"/>
      <c r="DT240" s="186"/>
      <c r="DU240" s="186"/>
      <c r="DV240" s="186"/>
      <c r="DW240" s="186"/>
      <c r="DX240" s="186"/>
      <c r="DY240" s="186"/>
      <c r="DZ240" s="186"/>
      <c r="EA240" s="186"/>
      <c r="EB240" s="186"/>
      <c r="EC240" s="186"/>
      <c r="ED240" s="186"/>
      <c r="EE240" s="186"/>
      <c r="EF240" s="186"/>
      <c r="EG240" s="186"/>
      <c r="EH240" s="186"/>
      <c r="EI240" s="186"/>
      <c r="EJ240" s="186"/>
      <c r="EK240" s="39"/>
      <c r="EL240" s="186"/>
      <c r="EM240" s="186"/>
      <c r="EN240" s="186"/>
      <c r="EO240" s="186"/>
      <c r="EP240" s="186"/>
      <c r="EQ240" s="186"/>
      <c r="ER240" s="186"/>
      <c r="ES240" s="186"/>
      <c r="ET240" s="186"/>
      <c r="EU240" s="186"/>
      <c r="EV240" s="186"/>
      <c r="EW240" s="186"/>
      <c r="EX240" s="186"/>
      <c r="EY240" s="186"/>
      <c r="EZ240" s="186"/>
      <c r="FA240" s="186"/>
      <c r="FB240" s="186"/>
      <c r="FC240" s="186"/>
      <c r="FD240" s="186"/>
      <c r="FE240" s="186"/>
      <c r="FF240" s="186"/>
      <c r="FG240" s="186"/>
      <c r="FH240" s="186"/>
      <c r="FI240" s="186"/>
      <c r="FJ240" s="186"/>
      <c r="FK240" s="186"/>
      <c r="FL240" s="186"/>
      <c r="FM240" s="186"/>
      <c r="FN240" s="186"/>
      <c r="FO240" s="186"/>
      <c r="FP240" s="186"/>
      <c r="FQ240" s="186"/>
      <c r="FR240" s="186"/>
      <c r="FS240" s="186"/>
      <c r="FT240" s="186"/>
      <c r="FU240" s="186"/>
      <c r="FV240" s="186"/>
      <c r="FW240" s="186"/>
      <c r="FX240" s="186"/>
      <c r="FY240" s="186"/>
      <c r="FZ240" s="186"/>
      <c r="GA240" s="186"/>
      <c r="GB240" s="186"/>
      <c r="GC240" s="186"/>
      <c r="GD240" s="186"/>
      <c r="GE240" s="186"/>
      <c r="GF240" s="186"/>
    </row>
    <row r="241" spans="1:188" s="361" customFormat="1" x14ac:dyDescent="0.25">
      <c r="A241" s="186"/>
      <c r="B241" s="43"/>
      <c r="C241" s="186"/>
      <c r="D241" s="39"/>
      <c r="E241" s="39"/>
      <c r="F241" s="39"/>
      <c r="G241" s="39"/>
      <c r="H241" s="186"/>
      <c r="I241" s="186"/>
      <c r="J241" s="39"/>
      <c r="K241" s="186"/>
      <c r="L241" s="186"/>
      <c r="M241" s="186"/>
      <c r="N241" s="186"/>
      <c r="O241" s="186"/>
      <c r="P241" s="186"/>
      <c r="Q241" s="186"/>
      <c r="R241" s="186"/>
      <c r="S241" s="186"/>
      <c r="T241" s="186"/>
      <c r="U241" s="186"/>
      <c r="V241" s="186"/>
      <c r="W241" s="186"/>
      <c r="X241" s="39"/>
      <c r="Y241" s="186"/>
      <c r="Z241" s="186"/>
      <c r="AA241" s="39"/>
      <c r="AB241" s="186"/>
      <c r="AC241" s="186"/>
      <c r="AD241" s="186"/>
      <c r="AE241" s="186"/>
      <c r="AF241" s="39"/>
      <c r="AG241" s="186"/>
      <c r="AH241" s="186"/>
      <c r="AI241" s="186"/>
      <c r="AJ241" s="186"/>
      <c r="AK241" s="186"/>
      <c r="AL241" s="186"/>
      <c r="AM241" s="186"/>
      <c r="AN241" s="186"/>
      <c r="AO241" s="186"/>
      <c r="AP241" s="186"/>
      <c r="AQ241" s="186"/>
      <c r="AR241" s="186"/>
      <c r="AS241" s="186"/>
      <c r="AT241" s="186"/>
      <c r="AU241" s="186"/>
      <c r="AV241" s="186"/>
      <c r="AW241" s="39"/>
      <c r="AX241" s="186"/>
      <c r="AY241" s="186"/>
      <c r="AZ241" s="186"/>
      <c r="BA241" s="186"/>
      <c r="BB241" s="186"/>
      <c r="BC241" s="186"/>
      <c r="BD241" s="186"/>
      <c r="BE241" s="186"/>
      <c r="BF241" s="186"/>
      <c r="BG241" s="186"/>
      <c r="BH241" s="186"/>
      <c r="BI241" s="186"/>
      <c r="BJ241" s="186"/>
      <c r="BK241" s="186"/>
      <c r="BL241" s="186"/>
      <c r="BM241" s="186"/>
      <c r="BN241" s="186"/>
      <c r="BO241" s="186"/>
      <c r="BP241" s="186"/>
      <c r="BQ241" s="186"/>
      <c r="BR241" s="186"/>
      <c r="BS241" s="39"/>
      <c r="BT241" s="186"/>
      <c r="BU241" s="186"/>
      <c r="BV241" s="186"/>
      <c r="BW241" s="186"/>
      <c r="BX241" s="186"/>
      <c r="BY241" s="186"/>
      <c r="BZ241" s="186"/>
      <c r="CA241" s="186"/>
      <c r="CB241" s="186"/>
      <c r="CC241" s="186"/>
      <c r="CD241" s="186"/>
      <c r="CE241" s="186"/>
      <c r="CF241" s="186"/>
      <c r="CG241" s="186"/>
      <c r="CH241" s="186"/>
      <c r="CI241" s="186"/>
      <c r="CJ241" s="186"/>
      <c r="CK241" s="186"/>
      <c r="CL241" s="186"/>
      <c r="CM241" s="186"/>
      <c r="CN241" s="186"/>
      <c r="CO241" s="186"/>
      <c r="CP241" s="186"/>
      <c r="CQ241" s="186"/>
      <c r="CR241" s="186"/>
      <c r="CS241" s="186"/>
      <c r="CT241" s="186"/>
      <c r="CU241" s="186"/>
      <c r="CV241" s="186"/>
      <c r="CW241" s="186"/>
      <c r="CX241" s="186"/>
      <c r="CY241" s="186"/>
      <c r="CZ241" s="186"/>
      <c r="DA241" s="186"/>
      <c r="DB241" s="186"/>
      <c r="DC241" s="186"/>
      <c r="DD241" s="186"/>
      <c r="DE241" s="186"/>
      <c r="DF241" s="186"/>
      <c r="DG241" s="186"/>
      <c r="DH241" s="186"/>
      <c r="DI241" s="186"/>
      <c r="DJ241" s="186"/>
      <c r="DK241" s="186"/>
      <c r="DL241" s="186"/>
      <c r="DM241" s="186"/>
      <c r="DN241" s="186"/>
      <c r="DO241" s="186"/>
      <c r="DP241" s="186"/>
      <c r="DQ241" s="186"/>
      <c r="DR241" s="186"/>
      <c r="DS241" s="186"/>
      <c r="DT241" s="186"/>
      <c r="DU241" s="186"/>
      <c r="DV241" s="186"/>
      <c r="DW241" s="186"/>
      <c r="DX241" s="186"/>
      <c r="DY241" s="186"/>
      <c r="DZ241" s="186"/>
      <c r="EA241" s="186"/>
      <c r="EB241" s="186"/>
      <c r="EC241" s="186"/>
      <c r="ED241" s="186"/>
      <c r="EE241" s="186"/>
      <c r="EF241" s="186"/>
      <c r="EG241" s="186"/>
      <c r="EH241" s="186"/>
      <c r="EI241" s="186"/>
      <c r="EJ241" s="186"/>
      <c r="EK241" s="39"/>
      <c r="EL241" s="186"/>
      <c r="EM241" s="186"/>
      <c r="EN241" s="186"/>
      <c r="EO241" s="186"/>
      <c r="EP241" s="186"/>
      <c r="EQ241" s="186"/>
      <c r="ER241" s="186"/>
      <c r="ES241" s="186"/>
      <c r="ET241" s="186"/>
      <c r="EU241" s="186"/>
      <c r="EV241" s="186"/>
      <c r="EW241" s="186"/>
      <c r="EX241" s="186"/>
      <c r="EY241" s="186"/>
      <c r="EZ241" s="186"/>
      <c r="FA241" s="186"/>
      <c r="FB241" s="186"/>
      <c r="FC241" s="186"/>
      <c r="FD241" s="186"/>
      <c r="FE241" s="186"/>
      <c r="FF241" s="186"/>
      <c r="FG241" s="186"/>
      <c r="FH241" s="186"/>
      <c r="FI241" s="186"/>
      <c r="FJ241" s="186"/>
      <c r="FK241" s="186"/>
      <c r="FL241" s="186"/>
      <c r="FM241" s="186"/>
      <c r="FN241" s="186"/>
      <c r="FO241" s="186"/>
      <c r="FP241" s="186"/>
      <c r="FQ241" s="186"/>
      <c r="FR241" s="186"/>
      <c r="FS241" s="186"/>
      <c r="FT241" s="186"/>
      <c r="FU241" s="186"/>
      <c r="FV241" s="186"/>
      <c r="FW241" s="186"/>
      <c r="FX241" s="186"/>
      <c r="FY241" s="186"/>
      <c r="FZ241" s="186"/>
      <c r="GA241" s="186"/>
      <c r="GB241" s="186"/>
      <c r="GC241" s="186"/>
      <c r="GD241" s="186"/>
      <c r="GE241" s="186"/>
      <c r="GF241" s="186"/>
    </row>
    <row r="242" spans="1:188" s="361" customFormat="1" x14ac:dyDescent="0.25">
      <c r="A242" s="186"/>
      <c r="B242" s="43"/>
      <c r="C242" s="186"/>
      <c r="D242" s="39"/>
      <c r="E242" s="39"/>
      <c r="F242" s="39"/>
      <c r="G242" s="39"/>
      <c r="H242" s="186"/>
      <c r="I242" s="186"/>
      <c r="J242" s="39"/>
      <c r="K242" s="186"/>
      <c r="L242" s="186"/>
      <c r="M242" s="186"/>
      <c r="N242" s="186"/>
      <c r="O242" s="186"/>
      <c r="P242" s="186"/>
      <c r="Q242" s="186"/>
      <c r="R242" s="186"/>
      <c r="S242" s="186"/>
      <c r="T242" s="186"/>
      <c r="U242" s="186"/>
      <c r="V242" s="186"/>
      <c r="W242" s="186"/>
      <c r="X242" s="39"/>
      <c r="Y242" s="186"/>
      <c r="Z242" s="186"/>
      <c r="AA242" s="39"/>
      <c r="AB242" s="186"/>
      <c r="AC242" s="186"/>
      <c r="AD242" s="186"/>
      <c r="AE242" s="186"/>
      <c r="AF242" s="39"/>
      <c r="AG242" s="186"/>
      <c r="AH242" s="186"/>
      <c r="AI242" s="186"/>
      <c r="AJ242" s="186"/>
      <c r="AK242" s="186"/>
      <c r="AL242" s="186"/>
      <c r="AM242" s="186"/>
      <c r="AN242" s="186"/>
      <c r="AO242" s="186"/>
      <c r="AP242" s="186"/>
      <c r="AQ242" s="186"/>
      <c r="AR242" s="186"/>
      <c r="AS242" s="186"/>
      <c r="AT242" s="186"/>
      <c r="AU242" s="186"/>
      <c r="AV242" s="186"/>
      <c r="AW242" s="39"/>
      <c r="AX242" s="186"/>
      <c r="AY242" s="186"/>
      <c r="AZ242" s="186"/>
      <c r="BA242" s="186"/>
      <c r="BB242" s="186"/>
      <c r="BC242" s="186"/>
      <c r="BD242" s="186"/>
      <c r="BE242" s="186"/>
      <c r="BF242" s="186"/>
      <c r="BG242" s="186"/>
      <c r="BH242" s="186"/>
      <c r="BI242" s="186"/>
      <c r="BJ242" s="186"/>
      <c r="BK242" s="186"/>
      <c r="BL242" s="186"/>
      <c r="BM242" s="186"/>
      <c r="BN242" s="186"/>
      <c r="BO242" s="186"/>
      <c r="BP242" s="186"/>
      <c r="BQ242" s="186"/>
      <c r="BR242" s="186"/>
      <c r="BS242" s="39"/>
      <c r="BT242" s="186"/>
      <c r="BU242" s="186"/>
      <c r="BV242" s="186"/>
      <c r="BW242" s="186"/>
      <c r="BX242" s="186"/>
      <c r="BY242" s="186"/>
      <c r="BZ242" s="186"/>
      <c r="CA242" s="186"/>
      <c r="CB242" s="186"/>
      <c r="CC242" s="186"/>
      <c r="CD242" s="186"/>
      <c r="CE242" s="186"/>
      <c r="CF242" s="186"/>
      <c r="CG242" s="186"/>
      <c r="CH242" s="186"/>
      <c r="CI242" s="186"/>
      <c r="CJ242" s="186"/>
      <c r="CK242" s="186"/>
      <c r="CL242" s="186"/>
      <c r="CM242" s="186"/>
      <c r="CN242" s="186"/>
      <c r="CO242" s="186"/>
      <c r="CP242" s="186"/>
      <c r="CQ242" s="186"/>
      <c r="CR242" s="186"/>
      <c r="CS242" s="186"/>
      <c r="CT242" s="186"/>
      <c r="CU242" s="186"/>
      <c r="CV242" s="186"/>
      <c r="CW242" s="186"/>
      <c r="CX242" s="186"/>
      <c r="CY242" s="186"/>
      <c r="CZ242" s="186"/>
      <c r="DA242" s="186"/>
      <c r="DB242" s="186"/>
      <c r="DC242" s="186"/>
      <c r="DD242" s="186"/>
      <c r="DE242" s="186"/>
      <c r="DF242" s="186"/>
      <c r="DG242" s="186"/>
      <c r="DH242" s="186"/>
      <c r="DI242" s="186"/>
      <c r="DJ242" s="186"/>
      <c r="DK242" s="186"/>
      <c r="DL242" s="186"/>
      <c r="DM242" s="186"/>
      <c r="DN242" s="186"/>
      <c r="DO242" s="186"/>
      <c r="DP242" s="186"/>
      <c r="DQ242" s="186"/>
      <c r="DR242" s="186"/>
      <c r="DS242" s="186"/>
      <c r="DT242" s="186"/>
      <c r="DU242" s="186"/>
      <c r="DV242" s="186"/>
      <c r="DW242" s="186"/>
      <c r="DX242" s="186"/>
      <c r="DY242" s="186"/>
      <c r="DZ242" s="186"/>
      <c r="EA242" s="186"/>
      <c r="EB242" s="186"/>
      <c r="EC242" s="186"/>
      <c r="ED242" s="186"/>
      <c r="EE242" s="186"/>
      <c r="EF242" s="186"/>
      <c r="EG242" s="186"/>
      <c r="EH242" s="186"/>
      <c r="EI242" s="186"/>
      <c r="EJ242" s="186"/>
      <c r="EK242" s="39"/>
      <c r="EL242" s="186"/>
      <c r="EM242" s="186"/>
      <c r="EN242" s="186"/>
      <c r="EO242" s="186"/>
      <c r="EP242" s="186"/>
      <c r="EQ242" s="186"/>
      <c r="ER242" s="186"/>
      <c r="ES242" s="186"/>
      <c r="ET242" s="186"/>
      <c r="EU242" s="186"/>
      <c r="EV242" s="186"/>
      <c r="EW242" s="186"/>
      <c r="EX242" s="186"/>
      <c r="EY242" s="186"/>
      <c r="EZ242" s="186"/>
      <c r="FA242" s="186"/>
      <c r="FB242" s="186"/>
      <c r="FC242" s="186"/>
      <c r="FD242" s="186"/>
      <c r="FE242" s="186"/>
      <c r="FF242" s="186"/>
      <c r="FG242" s="186"/>
      <c r="FH242" s="186"/>
      <c r="FI242" s="186"/>
      <c r="FJ242" s="186"/>
      <c r="FK242" s="186"/>
      <c r="FL242" s="186"/>
      <c r="FM242" s="186"/>
      <c r="FN242" s="186"/>
      <c r="FO242" s="186"/>
      <c r="FP242" s="186"/>
      <c r="FQ242" s="186"/>
      <c r="FR242" s="186"/>
      <c r="FS242" s="186"/>
      <c r="FT242" s="186"/>
      <c r="FU242" s="186"/>
      <c r="FV242" s="186"/>
      <c r="FW242" s="186"/>
      <c r="FX242" s="186"/>
      <c r="FY242" s="186"/>
      <c r="FZ242" s="186"/>
      <c r="GA242" s="186"/>
      <c r="GB242" s="186"/>
      <c r="GC242" s="186"/>
      <c r="GD242" s="186"/>
      <c r="GE242" s="186"/>
      <c r="GF242" s="186"/>
    </row>
    <row r="243" spans="1:188" s="361" customFormat="1" x14ac:dyDescent="0.25">
      <c r="A243" s="186"/>
      <c r="B243" s="43"/>
      <c r="C243" s="186"/>
      <c r="D243" s="39"/>
      <c r="E243" s="39"/>
      <c r="F243" s="39"/>
      <c r="G243" s="39"/>
      <c r="H243" s="186"/>
      <c r="I243" s="186"/>
      <c r="J243" s="39"/>
      <c r="K243" s="186"/>
      <c r="L243" s="186"/>
      <c r="M243" s="186"/>
      <c r="N243" s="186"/>
      <c r="O243" s="186"/>
      <c r="P243" s="186"/>
      <c r="Q243" s="186"/>
      <c r="R243" s="186"/>
      <c r="S243" s="186"/>
      <c r="T243" s="186"/>
      <c r="U243" s="186"/>
      <c r="V243" s="186"/>
      <c r="W243" s="186"/>
      <c r="X243" s="39"/>
      <c r="Y243" s="186"/>
      <c r="Z243" s="186"/>
      <c r="AA243" s="39"/>
      <c r="AB243" s="186"/>
      <c r="AC243" s="186"/>
      <c r="AD243" s="186"/>
      <c r="AE243" s="186"/>
      <c r="AF243" s="39"/>
      <c r="AG243" s="186"/>
      <c r="AH243" s="186"/>
      <c r="AI243" s="186"/>
      <c r="AJ243" s="186"/>
      <c r="AK243" s="186"/>
      <c r="AL243" s="186"/>
      <c r="AM243" s="186"/>
      <c r="AN243" s="186"/>
      <c r="AO243" s="186"/>
      <c r="AP243" s="186"/>
      <c r="AQ243" s="186"/>
      <c r="AR243" s="186"/>
      <c r="AS243" s="186"/>
      <c r="AT243" s="186"/>
      <c r="AU243" s="186"/>
      <c r="AV243" s="186"/>
      <c r="AW243" s="39"/>
      <c r="AX243" s="186"/>
      <c r="AY243" s="186"/>
      <c r="AZ243" s="186"/>
      <c r="BA243" s="186"/>
      <c r="BB243" s="186"/>
      <c r="BC243" s="186"/>
      <c r="BD243" s="186"/>
      <c r="BE243" s="186"/>
      <c r="BF243" s="186"/>
      <c r="BG243" s="186"/>
      <c r="BH243" s="186"/>
      <c r="BI243" s="186"/>
      <c r="BJ243" s="186"/>
      <c r="BK243" s="186"/>
      <c r="BL243" s="186"/>
      <c r="BM243" s="186"/>
      <c r="BN243" s="186"/>
      <c r="BO243" s="186"/>
      <c r="BP243" s="186"/>
      <c r="BQ243" s="186"/>
      <c r="BR243" s="186"/>
      <c r="BS243" s="39"/>
      <c r="BT243" s="186"/>
      <c r="BU243" s="186"/>
      <c r="BV243" s="186"/>
      <c r="BW243" s="186"/>
      <c r="BX243" s="186"/>
      <c r="BY243" s="186"/>
      <c r="BZ243" s="186"/>
      <c r="CA243" s="186"/>
      <c r="CB243" s="186"/>
      <c r="CC243" s="186"/>
      <c r="CD243" s="186"/>
      <c r="CE243" s="186"/>
      <c r="CF243" s="186"/>
      <c r="CG243" s="186"/>
      <c r="CH243" s="186"/>
      <c r="CI243" s="186"/>
      <c r="CJ243" s="186"/>
      <c r="CK243" s="186"/>
      <c r="CL243" s="186"/>
      <c r="CM243" s="186"/>
      <c r="CN243" s="186"/>
      <c r="CO243" s="186"/>
      <c r="CP243" s="186"/>
      <c r="CQ243" s="186"/>
      <c r="CR243" s="186"/>
      <c r="CS243" s="186"/>
      <c r="CT243" s="186"/>
      <c r="CU243" s="186"/>
      <c r="CV243" s="186"/>
      <c r="CW243" s="186"/>
      <c r="CX243" s="186"/>
      <c r="CY243" s="186"/>
      <c r="CZ243" s="186"/>
      <c r="DA243" s="186"/>
      <c r="DB243" s="186"/>
      <c r="DC243" s="186"/>
      <c r="DD243" s="186"/>
      <c r="DE243" s="186"/>
      <c r="DF243" s="186"/>
      <c r="DG243" s="186"/>
      <c r="DH243" s="186"/>
      <c r="DI243" s="186"/>
      <c r="DJ243" s="186"/>
      <c r="DK243" s="186"/>
      <c r="DL243" s="186"/>
      <c r="DM243" s="186"/>
      <c r="DN243" s="186"/>
      <c r="DO243" s="186"/>
      <c r="DP243" s="186"/>
      <c r="DQ243" s="186"/>
      <c r="DR243" s="186"/>
      <c r="DS243" s="186"/>
      <c r="DT243" s="186"/>
      <c r="DU243" s="186"/>
      <c r="DV243" s="186"/>
      <c r="DW243" s="186"/>
      <c r="DX243" s="186"/>
      <c r="DY243" s="186"/>
      <c r="DZ243" s="186"/>
      <c r="EA243" s="186"/>
      <c r="EB243" s="186"/>
      <c r="EC243" s="186"/>
      <c r="ED243" s="186"/>
      <c r="EE243" s="186"/>
      <c r="EF243" s="186"/>
      <c r="EG243" s="186"/>
      <c r="EH243" s="186"/>
      <c r="EI243" s="186"/>
      <c r="EJ243" s="186"/>
      <c r="EK243" s="39"/>
      <c r="EL243" s="186"/>
      <c r="EM243" s="186"/>
      <c r="EN243" s="186"/>
      <c r="EO243" s="186"/>
      <c r="EP243" s="186"/>
      <c r="EQ243" s="186"/>
      <c r="ER243" s="186"/>
      <c r="ES243" s="186"/>
      <c r="ET243" s="186"/>
      <c r="EU243" s="186"/>
      <c r="EV243" s="186"/>
      <c r="EW243" s="186"/>
      <c r="EX243" s="186"/>
      <c r="EY243" s="186"/>
      <c r="EZ243" s="186"/>
      <c r="FA243" s="186"/>
      <c r="FB243" s="186"/>
      <c r="FC243" s="186"/>
      <c r="FD243" s="186"/>
      <c r="FE243" s="186"/>
      <c r="FF243" s="186"/>
      <c r="FG243" s="186"/>
      <c r="FH243" s="186"/>
      <c r="FI243" s="186"/>
      <c r="FJ243" s="186"/>
      <c r="FK243" s="186"/>
      <c r="FL243" s="186"/>
      <c r="FM243" s="186"/>
      <c r="FN243" s="186"/>
      <c r="FO243" s="186"/>
      <c r="FP243" s="186"/>
      <c r="FQ243" s="186"/>
      <c r="FR243" s="186"/>
      <c r="FS243" s="186"/>
      <c r="FT243" s="186"/>
      <c r="FU243" s="186"/>
      <c r="FV243" s="186"/>
      <c r="FW243" s="186"/>
      <c r="FX243" s="186"/>
      <c r="FY243" s="186"/>
      <c r="FZ243" s="186"/>
      <c r="GA243" s="186"/>
      <c r="GB243" s="186"/>
      <c r="GC243" s="186"/>
      <c r="GD243" s="186"/>
      <c r="GE243" s="186"/>
      <c r="GF243" s="186"/>
    </row>
    <row r="244" spans="1:188" s="361" customFormat="1" x14ac:dyDescent="0.25">
      <c r="A244" s="186"/>
      <c r="B244" s="43"/>
      <c r="C244" s="186"/>
      <c r="D244" s="39"/>
      <c r="E244" s="39"/>
      <c r="F244" s="39"/>
      <c r="G244" s="39"/>
      <c r="H244" s="186"/>
      <c r="I244" s="186"/>
      <c r="J244" s="39"/>
      <c r="K244" s="186"/>
      <c r="L244" s="186"/>
      <c r="M244" s="186"/>
      <c r="N244" s="186"/>
      <c r="O244" s="186"/>
      <c r="P244" s="186"/>
      <c r="Q244" s="186"/>
      <c r="R244" s="186"/>
      <c r="S244" s="186"/>
      <c r="T244" s="186"/>
      <c r="U244" s="186"/>
      <c r="V244" s="186"/>
      <c r="W244" s="186"/>
      <c r="X244" s="39"/>
      <c r="Y244" s="186"/>
      <c r="Z244" s="186"/>
      <c r="AA244" s="39"/>
      <c r="AB244" s="186"/>
      <c r="AC244" s="186"/>
      <c r="AD244" s="186"/>
      <c r="AE244" s="186"/>
      <c r="AF244" s="39"/>
      <c r="AG244" s="186"/>
      <c r="AH244" s="186"/>
      <c r="AI244" s="186"/>
      <c r="AJ244" s="186"/>
      <c r="AK244" s="186"/>
      <c r="AL244" s="186"/>
      <c r="AM244" s="186"/>
      <c r="AN244" s="186"/>
      <c r="AO244" s="186"/>
      <c r="AP244" s="186"/>
      <c r="AQ244" s="186"/>
      <c r="AR244" s="186"/>
      <c r="AS244" s="186"/>
      <c r="AT244" s="186"/>
      <c r="AU244" s="186"/>
      <c r="AV244" s="186"/>
      <c r="AW244" s="39"/>
      <c r="AX244" s="186"/>
      <c r="AY244" s="186"/>
      <c r="AZ244" s="186"/>
      <c r="BA244" s="186"/>
      <c r="BB244" s="186"/>
      <c r="BC244" s="186"/>
      <c r="BD244" s="186"/>
      <c r="BE244" s="186"/>
      <c r="BF244" s="186"/>
      <c r="BG244" s="186"/>
      <c r="BH244" s="186"/>
      <c r="BI244" s="186"/>
      <c r="BJ244" s="186"/>
      <c r="BK244" s="186"/>
      <c r="BL244" s="186"/>
      <c r="BM244" s="186"/>
      <c r="BN244" s="186"/>
      <c r="BO244" s="186"/>
      <c r="BP244" s="186"/>
      <c r="BQ244" s="186"/>
      <c r="BR244" s="186"/>
      <c r="BS244" s="39"/>
      <c r="BT244" s="186"/>
      <c r="BU244" s="186"/>
      <c r="BV244" s="186"/>
      <c r="BW244" s="186"/>
      <c r="BX244" s="186"/>
      <c r="BY244" s="186"/>
      <c r="BZ244" s="186"/>
      <c r="CA244" s="186"/>
      <c r="CB244" s="186"/>
      <c r="CC244" s="186"/>
      <c r="CD244" s="186"/>
      <c r="CE244" s="186"/>
      <c r="CF244" s="186"/>
      <c r="CG244" s="186"/>
      <c r="CH244" s="186"/>
      <c r="CI244" s="186"/>
      <c r="CJ244" s="186"/>
      <c r="CK244" s="186"/>
      <c r="CL244" s="186"/>
      <c r="CM244" s="186"/>
      <c r="CN244" s="186"/>
      <c r="CO244" s="186"/>
      <c r="CP244" s="186"/>
      <c r="CQ244" s="186"/>
      <c r="CR244" s="186"/>
      <c r="CS244" s="186"/>
      <c r="CT244" s="186"/>
      <c r="CU244" s="186"/>
      <c r="CV244" s="186"/>
      <c r="CW244" s="186"/>
      <c r="CX244" s="186"/>
      <c r="CY244" s="186"/>
      <c r="CZ244" s="186"/>
      <c r="DA244" s="186"/>
      <c r="DB244" s="186"/>
      <c r="DC244" s="186"/>
      <c r="DD244" s="186"/>
      <c r="DE244" s="186"/>
      <c r="DF244" s="186"/>
      <c r="DG244" s="186"/>
      <c r="DH244" s="186"/>
      <c r="DI244" s="186"/>
      <c r="DJ244" s="186"/>
      <c r="DK244" s="186"/>
      <c r="DL244" s="186"/>
      <c r="DM244" s="186"/>
      <c r="DN244" s="186"/>
      <c r="DO244" s="186"/>
      <c r="DP244" s="186"/>
      <c r="DQ244" s="186"/>
      <c r="DR244" s="186"/>
      <c r="DS244" s="186"/>
      <c r="DT244" s="186"/>
      <c r="DU244" s="186"/>
      <c r="DV244" s="186"/>
      <c r="DW244" s="186"/>
      <c r="DX244" s="186"/>
      <c r="DY244" s="186"/>
      <c r="DZ244" s="186"/>
      <c r="EA244" s="186"/>
      <c r="EB244" s="186"/>
      <c r="EC244" s="186"/>
      <c r="ED244" s="186"/>
      <c r="EE244" s="186"/>
      <c r="EF244" s="186"/>
      <c r="EG244" s="186"/>
      <c r="EH244" s="186"/>
      <c r="EI244" s="186"/>
      <c r="EJ244" s="186"/>
      <c r="EK244" s="39"/>
      <c r="EL244" s="186"/>
      <c r="EM244" s="186"/>
      <c r="EN244" s="186"/>
      <c r="EO244" s="186"/>
      <c r="EP244" s="186"/>
      <c r="EQ244" s="186"/>
      <c r="ER244" s="186"/>
      <c r="ES244" s="186"/>
      <c r="ET244" s="186"/>
      <c r="EU244" s="186"/>
      <c r="EV244" s="186"/>
      <c r="EW244" s="186"/>
      <c r="EX244" s="186"/>
      <c r="EY244" s="186"/>
      <c r="EZ244" s="186"/>
      <c r="FA244" s="186"/>
      <c r="FB244" s="186"/>
      <c r="FC244" s="186"/>
      <c r="FD244" s="186"/>
      <c r="FE244" s="186"/>
      <c r="FF244" s="186"/>
      <c r="FG244" s="186"/>
      <c r="FH244" s="186"/>
      <c r="FI244" s="186"/>
      <c r="FJ244" s="186"/>
      <c r="FK244" s="186"/>
      <c r="FL244" s="186"/>
      <c r="FM244" s="186"/>
      <c r="FN244" s="186"/>
      <c r="FO244" s="186"/>
      <c r="FP244" s="186"/>
      <c r="FQ244" s="186"/>
      <c r="FR244" s="186"/>
      <c r="FS244" s="186"/>
      <c r="FT244" s="186"/>
      <c r="FU244" s="186"/>
      <c r="FV244" s="186"/>
      <c r="FW244" s="186"/>
      <c r="FX244" s="186"/>
      <c r="FY244" s="186"/>
      <c r="FZ244" s="186"/>
      <c r="GA244" s="186"/>
      <c r="GB244" s="186"/>
      <c r="GC244" s="186"/>
      <c r="GD244" s="186"/>
      <c r="GE244" s="186"/>
      <c r="GF244" s="186"/>
    </row>
    <row r="245" spans="1:188" s="361" customFormat="1" x14ac:dyDescent="0.25">
      <c r="A245" s="186"/>
      <c r="B245" s="43"/>
      <c r="C245" s="186"/>
      <c r="D245" s="39"/>
      <c r="E245" s="39"/>
      <c r="F245" s="39"/>
      <c r="G245" s="39"/>
      <c r="H245" s="186"/>
      <c r="I245" s="186"/>
      <c r="J245" s="39"/>
      <c r="K245" s="186"/>
      <c r="L245" s="186"/>
      <c r="M245" s="186"/>
      <c r="N245" s="186"/>
      <c r="O245" s="186"/>
      <c r="P245" s="186"/>
      <c r="Q245" s="186"/>
      <c r="R245" s="186"/>
      <c r="S245" s="186"/>
      <c r="T245" s="186"/>
      <c r="U245" s="186"/>
      <c r="V245" s="186"/>
      <c r="W245" s="186"/>
      <c r="X245" s="39"/>
      <c r="Y245" s="186"/>
      <c r="Z245" s="186"/>
      <c r="AA245" s="39"/>
      <c r="AB245" s="186"/>
      <c r="AC245" s="186"/>
      <c r="AD245" s="186"/>
      <c r="AE245" s="186"/>
      <c r="AF245" s="39"/>
      <c r="AG245" s="186"/>
      <c r="AH245" s="186"/>
      <c r="AI245" s="186"/>
      <c r="AJ245" s="186"/>
      <c r="AK245" s="186"/>
      <c r="AL245" s="186"/>
      <c r="AM245" s="186"/>
      <c r="AN245" s="186"/>
      <c r="AO245" s="186"/>
      <c r="AP245" s="186"/>
      <c r="AQ245" s="186"/>
      <c r="AR245" s="186"/>
      <c r="AS245" s="186"/>
      <c r="AT245" s="186"/>
      <c r="AU245" s="186"/>
      <c r="AV245" s="186"/>
      <c r="AW245" s="39"/>
      <c r="AX245" s="186"/>
      <c r="AY245" s="186"/>
      <c r="AZ245" s="186"/>
      <c r="BA245" s="186"/>
      <c r="BB245" s="186"/>
      <c r="BC245" s="186"/>
      <c r="BD245" s="186"/>
      <c r="BE245" s="186"/>
      <c r="BF245" s="186"/>
      <c r="BG245" s="186"/>
      <c r="BH245" s="186"/>
      <c r="BI245" s="186"/>
      <c r="BJ245" s="186"/>
      <c r="BK245" s="186"/>
      <c r="BL245" s="186"/>
      <c r="BM245" s="186"/>
      <c r="BN245" s="186"/>
      <c r="BO245" s="186"/>
      <c r="BP245" s="186"/>
      <c r="BQ245" s="186"/>
      <c r="BR245" s="186"/>
      <c r="BS245" s="39"/>
      <c r="BT245" s="186"/>
      <c r="BU245" s="186"/>
      <c r="BV245" s="186"/>
      <c r="BW245" s="186"/>
      <c r="BX245" s="186"/>
      <c r="BY245" s="186"/>
      <c r="BZ245" s="186"/>
      <c r="CA245" s="186"/>
      <c r="CB245" s="186"/>
      <c r="CC245" s="186"/>
      <c r="CD245" s="186"/>
      <c r="CE245" s="186"/>
      <c r="CF245" s="186"/>
      <c r="CG245" s="186"/>
      <c r="CH245" s="186"/>
      <c r="CI245" s="186"/>
      <c r="CJ245" s="186"/>
      <c r="CK245" s="186"/>
      <c r="CL245" s="186"/>
      <c r="CM245" s="186"/>
      <c r="CN245" s="186"/>
      <c r="CO245" s="186"/>
      <c r="CP245" s="186"/>
      <c r="CQ245" s="186"/>
      <c r="CR245" s="186"/>
      <c r="CS245" s="186"/>
      <c r="CT245" s="186"/>
      <c r="CU245" s="186"/>
      <c r="CV245" s="186"/>
      <c r="CW245" s="186"/>
      <c r="CX245" s="186"/>
      <c r="CY245" s="186"/>
      <c r="CZ245" s="186"/>
      <c r="DA245" s="186"/>
      <c r="DB245" s="186"/>
      <c r="DC245" s="186"/>
      <c r="DD245" s="186"/>
      <c r="DE245" s="186"/>
      <c r="DF245" s="186"/>
      <c r="DG245" s="186"/>
      <c r="DH245" s="186"/>
      <c r="DI245" s="186"/>
      <c r="DJ245" s="186"/>
      <c r="DK245" s="186"/>
      <c r="DL245" s="186"/>
      <c r="DM245" s="186"/>
      <c r="DN245" s="186"/>
      <c r="DO245" s="186"/>
      <c r="DP245" s="186"/>
      <c r="DQ245" s="186"/>
      <c r="DR245" s="186"/>
      <c r="DS245" s="186"/>
      <c r="DT245" s="186"/>
      <c r="DU245" s="186"/>
      <c r="DV245" s="186"/>
      <c r="DW245" s="186"/>
      <c r="DX245" s="186"/>
      <c r="DY245" s="186"/>
      <c r="DZ245" s="186"/>
      <c r="EA245" s="186"/>
      <c r="EB245" s="186"/>
      <c r="EC245" s="186"/>
      <c r="ED245" s="186"/>
      <c r="EE245" s="186"/>
      <c r="EF245" s="186"/>
      <c r="EG245" s="186"/>
      <c r="EH245" s="186"/>
      <c r="EI245" s="186"/>
      <c r="EJ245" s="186"/>
      <c r="EK245" s="39"/>
      <c r="EL245" s="186"/>
      <c r="EM245" s="186"/>
      <c r="EN245" s="186"/>
      <c r="EO245" s="186"/>
      <c r="EP245" s="186"/>
      <c r="EQ245" s="186"/>
      <c r="ER245" s="186"/>
      <c r="ES245" s="186"/>
      <c r="ET245" s="186"/>
      <c r="EU245" s="186"/>
      <c r="EV245" s="186"/>
      <c r="EW245" s="186"/>
      <c r="EX245" s="186"/>
      <c r="EY245" s="186"/>
      <c r="EZ245" s="186"/>
      <c r="FA245" s="186"/>
      <c r="FB245" s="186"/>
      <c r="FC245" s="186"/>
      <c r="FD245" s="186"/>
      <c r="FE245" s="186"/>
      <c r="FF245" s="186"/>
      <c r="FG245" s="186"/>
      <c r="FH245" s="186"/>
      <c r="FI245" s="186"/>
      <c r="FJ245" s="186"/>
      <c r="FK245" s="186"/>
      <c r="FL245" s="186"/>
      <c r="FM245" s="186"/>
      <c r="FN245" s="186"/>
      <c r="FO245" s="186"/>
      <c r="FP245" s="186"/>
      <c r="FQ245" s="186"/>
      <c r="FR245" s="186"/>
      <c r="FS245" s="186"/>
      <c r="FT245" s="186"/>
      <c r="FU245" s="186"/>
      <c r="FV245" s="186"/>
      <c r="FW245" s="186"/>
      <c r="FX245" s="186"/>
      <c r="FY245" s="186"/>
      <c r="FZ245" s="186"/>
      <c r="GA245" s="186"/>
      <c r="GB245" s="186"/>
      <c r="GC245" s="186"/>
      <c r="GD245" s="186"/>
      <c r="GE245" s="186"/>
      <c r="GF245" s="186"/>
    </row>
    <row r="246" spans="1:188" s="361" customFormat="1" x14ac:dyDescent="0.25">
      <c r="A246" s="186"/>
      <c r="B246" s="43"/>
      <c r="C246" s="186"/>
      <c r="D246" s="39"/>
      <c r="E246" s="39"/>
      <c r="F246" s="39"/>
      <c r="G246" s="39"/>
      <c r="H246" s="186"/>
      <c r="I246" s="186"/>
      <c r="J246" s="39"/>
      <c r="K246" s="186"/>
      <c r="L246" s="186"/>
      <c r="M246" s="186"/>
      <c r="N246" s="186"/>
      <c r="O246" s="186"/>
      <c r="P246" s="186"/>
      <c r="Q246" s="186"/>
      <c r="R246" s="186"/>
      <c r="S246" s="186"/>
      <c r="T246" s="186"/>
      <c r="U246" s="186"/>
      <c r="V246" s="186"/>
      <c r="W246" s="186"/>
      <c r="X246" s="39"/>
      <c r="Y246" s="186"/>
      <c r="Z246" s="186"/>
      <c r="AA246" s="39"/>
      <c r="AB246" s="186"/>
      <c r="AC246" s="186"/>
      <c r="AD246" s="186"/>
      <c r="AE246" s="186"/>
      <c r="AF246" s="39"/>
      <c r="AG246" s="186"/>
      <c r="AH246" s="186"/>
      <c r="AI246" s="186"/>
      <c r="AJ246" s="186"/>
      <c r="AK246" s="186"/>
      <c r="AL246" s="186"/>
      <c r="AM246" s="186"/>
      <c r="AN246" s="186"/>
      <c r="AO246" s="186"/>
      <c r="AP246" s="186"/>
      <c r="AQ246" s="186"/>
      <c r="AR246" s="186"/>
      <c r="AS246" s="186"/>
      <c r="AT246" s="186"/>
      <c r="AU246" s="186"/>
      <c r="AV246" s="186"/>
      <c r="AW246" s="39"/>
      <c r="AX246" s="186"/>
      <c r="AY246" s="186"/>
      <c r="AZ246" s="186"/>
      <c r="BA246" s="186"/>
      <c r="BB246" s="186"/>
      <c r="BC246" s="186"/>
      <c r="BD246" s="186"/>
      <c r="BE246" s="186"/>
      <c r="BF246" s="186"/>
      <c r="BG246" s="186"/>
      <c r="BH246" s="186"/>
      <c r="BI246" s="186"/>
      <c r="BJ246" s="186"/>
      <c r="BK246" s="186"/>
      <c r="BL246" s="186"/>
      <c r="BM246" s="186"/>
      <c r="BN246" s="186"/>
      <c r="BO246" s="186"/>
      <c r="BP246" s="186"/>
      <c r="BQ246" s="186"/>
      <c r="BR246" s="186"/>
      <c r="BS246" s="39"/>
      <c r="BT246" s="186"/>
      <c r="BU246" s="186"/>
      <c r="BV246" s="186"/>
      <c r="BW246" s="186"/>
      <c r="BX246" s="186"/>
      <c r="BY246" s="186"/>
      <c r="BZ246" s="186"/>
      <c r="CA246" s="186"/>
      <c r="CB246" s="186"/>
      <c r="CC246" s="186"/>
      <c r="CD246" s="186"/>
      <c r="CE246" s="186"/>
      <c r="CF246" s="186"/>
      <c r="CG246" s="186"/>
      <c r="CH246" s="186"/>
      <c r="CI246" s="186"/>
      <c r="CJ246" s="186"/>
      <c r="CK246" s="186"/>
      <c r="CL246" s="186"/>
      <c r="CM246" s="186"/>
      <c r="CN246" s="186"/>
      <c r="CO246" s="186"/>
      <c r="CP246" s="186"/>
      <c r="CQ246" s="186"/>
      <c r="CR246" s="186"/>
      <c r="CS246" s="186"/>
      <c r="CT246" s="186"/>
      <c r="CU246" s="186"/>
      <c r="CV246" s="186"/>
      <c r="CW246" s="186"/>
      <c r="CX246" s="186"/>
      <c r="CY246" s="186"/>
      <c r="CZ246" s="186"/>
      <c r="DA246" s="186"/>
      <c r="DB246" s="186"/>
      <c r="DC246" s="186"/>
      <c r="DD246" s="186"/>
      <c r="DE246" s="186"/>
      <c r="DF246" s="186"/>
      <c r="DG246" s="186"/>
      <c r="DH246" s="186"/>
      <c r="DI246" s="186"/>
      <c r="DJ246" s="186"/>
      <c r="DK246" s="186"/>
      <c r="DL246" s="186"/>
      <c r="DM246" s="186"/>
      <c r="DN246" s="186"/>
      <c r="DO246" s="186"/>
      <c r="DP246" s="186"/>
      <c r="DQ246" s="186"/>
      <c r="DR246" s="186"/>
      <c r="DS246" s="186"/>
      <c r="DT246" s="186"/>
      <c r="DU246" s="186"/>
      <c r="DV246" s="186"/>
      <c r="DW246" s="186"/>
      <c r="DX246" s="186"/>
      <c r="DY246" s="186"/>
      <c r="DZ246" s="186"/>
      <c r="EA246" s="186"/>
      <c r="EB246" s="186"/>
      <c r="EC246" s="186"/>
      <c r="ED246" s="186"/>
      <c r="EE246" s="186"/>
      <c r="EF246" s="186"/>
      <c r="EG246" s="186"/>
      <c r="EH246" s="186"/>
      <c r="EI246" s="186"/>
      <c r="EJ246" s="186"/>
      <c r="EK246" s="39"/>
      <c r="EL246" s="186"/>
      <c r="EM246" s="186"/>
      <c r="EN246" s="186"/>
      <c r="EO246" s="186"/>
      <c r="EP246" s="186"/>
      <c r="EQ246" s="186"/>
      <c r="ER246" s="186"/>
      <c r="ES246" s="186"/>
      <c r="ET246" s="186"/>
      <c r="EU246" s="186"/>
      <c r="EV246" s="186"/>
      <c r="EW246" s="186"/>
      <c r="EX246" s="186"/>
      <c r="EY246" s="186"/>
      <c r="EZ246" s="186"/>
      <c r="FA246" s="186"/>
      <c r="FB246" s="186"/>
      <c r="FC246" s="186"/>
      <c r="FD246" s="186"/>
      <c r="FE246" s="186"/>
      <c r="FF246" s="186"/>
      <c r="FG246" s="186"/>
      <c r="FH246" s="186"/>
      <c r="FI246" s="186"/>
      <c r="FJ246" s="186"/>
      <c r="FK246" s="186"/>
      <c r="FL246" s="186"/>
      <c r="FM246" s="186"/>
      <c r="FN246" s="186"/>
      <c r="FO246" s="186"/>
      <c r="FP246" s="186"/>
      <c r="FQ246" s="186"/>
      <c r="FR246" s="186"/>
      <c r="FS246" s="186"/>
      <c r="FT246" s="186"/>
      <c r="FU246" s="186"/>
      <c r="FV246" s="186"/>
      <c r="FW246" s="186"/>
      <c r="FX246" s="186"/>
      <c r="FY246" s="186"/>
      <c r="FZ246" s="186"/>
      <c r="GA246" s="186"/>
      <c r="GB246" s="186"/>
      <c r="GC246" s="186"/>
      <c r="GD246" s="186"/>
      <c r="GE246" s="186"/>
      <c r="GF246" s="186"/>
    </row>
    <row r="247" spans="1:188" s="361" customFormat="1" x14ac:dyDescent="0.25">
      <c r="A247" s="186"/>
      <c r="B247" s="43"/>
      <c r="C247" s="186"/>
      <c r="D247" s="39"/>
      <c r="E247" s="39"/>
      <c r="F247" s="39"/>
      <c r="G247" s="39"/>
      <c r="H247" s="186"/>
      <c r="I247" s="186"/>
      <c r="J247" s="39"/>
      <c r="K247" s="186"/>
      <c r="L247" s="186"/>
      <c r="M247" s="186"/>
      <c r="N247" s="186"/>
      <c r="O247" s="186"/>
      <c r="P247" s="186"/>
      <c r="Q247" s="186"/>
      <c r="R247" s="186"/>
      <c r="S247" s="186"/>
      <c r="T247" s="186"/>
      <c r="U247" s="186"/>
      <c r="V247" s="186"/>
      <c r="W247" s="186"/>
      <c r="X247" s="39"/>
      <c r="Y247" s="186"/>
      <c r="Z247" s="186"/>
      <c r="AA247" s="39"/>
      <c r="AB247" s="186"/>
      <c r="AC247" s="186"/>
      <c r="AD247" s="186"/>
      <c r="AE247" s="186"/>
      <c r="AF247" s="39"/>
      <c r="AG247" s="186"/>
      <c r="AH247" s="186"/>
      <c r="AI247" s="186"/>
      <c r="AJ247" s="186"/>
      <c r="AK247" s="186"/>
      <c r="AL247" s="186"/>
      <c r="AM247" s="186"/>
      <c r="AN247" s="186"/>
      <c r="AO247" s="186"/>
      <c r="AP247" s="186"/>
      <c r="AQ247" s="186"/>
      <c r="AR247" s="186"/>
      <c r="AS247" s="186"/>
      <c r="AT247" s="186"/>
      <c r="AU247" s="186"/>
      <c r="AV247" s="186"/>
      <c r="AW247" s="39"/>
      <c r="AX247" s="186"/>
      <c r="AY247" s="186"/>
      <c r="AZ247" s="186"/>
      <c r="BA247" s="186"/>
      <c r="BB247" s="186"/>
      <c r="BC247" s="186"/>
      <c r="BD247" s="186"/>
      <c r="BE247" s="186"/>
      <c r="BF247" s="186"/>
      <c r="BG247" s="186"/>
      <c r="BH247" s="186"/>
      <c r="BI247" s="186"/>
      <c r="BJ247" s="186"/>
      <c r="BK247" s="186"/>
      <c r="BL247" s="186"/>
      <c r="BM247" s="186"/>
      <c r="BN247" s="186"/>
      <c r="BO247" s="186"/>
      <c r="BP247" s="186"/>
      <c r="BQ247" s="186"/>
      <c r="BR247" s="186"/>
      <c r="BS247" s="39"/>
      <c r="BT247" s="186"/>
      <c r="BU247" s="186"/>
      <c r="BV247" s="186"/>
      <c r="BW247" s="186"/>
      <c r="BX247" s="186"/>
      <c r="BY247" s="186"/>
      <c r="BZ247" s="186"/>
      <c r="CA247" s="186"/>
      <c r="CB247" s="186"/>
      <c r="CC247" s="186"/>
      <c r="CD247" s="186"/>
      <c r="CE247" s="186"/>
      <c r="CF247" s="186"/>
      <c r="CG247" s="186"/>
      <c r="CH247" s="186"/>
      <c r="CI247" s="186"/>
      <c r="CJ247" s="186"/>
      <c r="CK247" s="186"/>
      <c r="CL247" s="186"/>
      <c r="CM247" s="186"/>
      <c r="CN247" s="186"/>
      <c r="CO247" s="186"/>
      <c r="CP247" s="186"/>
      <c r="CQ247" s="186"/>
      <c r="CR247" s="186"/>
      <c r="CS247" s="186"/>
      <c r="CT247" s="186"/>
      <c r="CU247" s="186"/>
      <c r="CV247" s="186"/>
      <c r="CW247" s="186"/>
      <c r="CX247" s="186"/>
      <c r="CY247" s="186"/>
      <c r="CZ247" s="186"/>
      <c r="DA247" s="186"/>
      <c r="DB247" s="186"/>
      <c r="DC247" s="186"/>
      <c r="DD247" s="186"/>
      <c r="DE247" s="186"/>
      <c r="DF247" s="186"/>
      <c r="DG247" s="186"/>
      <c r="DH247" s="186"/>
      <c r="DI247" s="186"/>
      <c r="DJ247" s="186"/>
      <c r="DK247" s="186"/>
      <c r="DL247" s="186"/>
      <c r="DM247" s="186"/>
      <c r="DN247" s="186"/>
      <c r="DO247" s="186"/>
      <c r="DP247" s="186"/>
      <c r="DQ247" s="186"/>
      <c r="DR247" s="186"/>
      <c r="DS247" s="186"/>
      <c r="DT247" s="186"/>
      <c r="DU247" s="186"/>
      <c r="DV247" s="186"/>
      <c r="DW247" s="186"/>
      <c r="DX247" s="186"/>
      <c r="DY247" s="186"/>
      <c r="DZ247" s="186"/>
      <c r="EA247" s="186"/>
      <c r="EB247" s="186"/>
      <c r="EC247" s="186"/>
      <c r="ED247" s="186"/>
      <c r="EE247" s="186"/>
      <c r="EF247" s="186"/>
      <c r="EG247" s="186"/>
      <c r="EH247" s="186"/>
      <c r="EI247" s="186"/>
      <c r="EJ247" s="186"/>
      <c r="EK247" s="39"/>
      <c r="EL247" s="186"/>
      <c r="EM247" s="186"/>
      <c r="EN247" s="186"/>
      <c r="EO247" s="186"/>
      <c r="EP247" s="186"/>
      <c r="EQ247" s="186"/>
      <c r="ER247" s="186"/>
      <c r="ES247" s="186"/>
      <c r="ET247" s="186"/>
      <c r="EU247" s="186"/>
      <c r="EV247" s="186"/>
      <c r="EW247" s="186"/>
      <c r="EX247" s="186"/>
      <c r="EY247" s="186"/>
      <c r="EZ247" s="186"/>
      <c r="FA247" s="186"/>
      <c r="FB247" s="186"/>
      <c r="FC247" s="186"/>
      <c r="FD247" s="186"/>
      <c r="FE247" s="186"/>
      <c r="FF247" s="186"/>
      <c r="FG247" s="186"/>
      <c r="FH247" s="186"/>
      <c r="FI247" s="186"/>
      <c r="FJ247" s="186"/>
      <c r="FK247" s="186"/>
      <c r="FL247" s="186"/>
      <c r="FM247" s="186"/>
      <c r="FN247" s="186"/>
      <c r="FO247" s="186"/>
      <c r="FP247" s="186"/>
      <c r="FQ247" s="186"/>
      <c r="FR247" s="186"/>
      <c r="FS247" s="186"/>
      <c r="FT247" s="186"/>
      <c r="FU247" s="186"/>
      <c r="FV247" s="186"/>
      <c r="FW247" s="186"/>
      <c r="FX247" s="186"/>
      <c r="FY247" s="186"/>
      <c r="FZ247" s="186"/>
      <c r="GA247" s="186"/>
      <c r="GB247" s="186"/>
      <c r="GC247" s="186"/>
      <c r="GD247" s="186"/>
      <c r="GE247" s="186"/>
      <c r="GF247" s="186"/>
    </row>
    <row r="248" spans="1:188" s="361" customFormat="1" x14ac:dyDescent="0.25">
      <c r="A248" s="186"/>
      <c r="B248" s="43"/>
      <c r="C248" s="186"/>
      <c r="D248" s="39"/>
      <c r="E248" s="39"/>
      <c r="F248" s="39"/>
      <c r="G248" s="39"/>
      <c r="H248" s="186"/>
      <c r="I248" s="186"/>
      <c r="J248" s="39"/>
      <c r="K248" s="186"/>
      <c r="L248" s="186"/>
      <c r="M248" s="186"/>
      <c r="N248" s="186"/>
      <c r="O248" s="186"/>
      <c r="P248" s="186"/>
      <c r="Q248" s="186"/>
      <c r="R248" s="186"/>
      <c r="S248" s="186"/>
      <c r="T248" s="186"/>
      <c r="U248" s="186"/>
      <c r="V248" s="186"/>
      <c r="W248" s="186"/>
      <c r="X248" s="39"/>
      <c r="Y248" s="186"/>
      <c r="Z248" s="186"/>
      <c r="AA248" s="39"/>
      <c r="AB248" s="186"/>
      <c r="AC248" s="186"/>
      <c r="AD248" s="186"/>
      <c r="AE248" s="186"/>
      <c r="AF248" s="39"/>
      <c r="AG248" s="186"/>
      <c r="AH248" s="186"/>
      <c r="AI248" s="186"/>
      <c r="AJ248" s="186"/>
      <c r="AK248" s="186"/>
      <c r="AL248" s="186"/>
      <c r="AM248" s="186"/>
      <c r="AN248" s="186"/>
      <c r="AO248" s="186"/>
      <c r="AP248" s="186"/>
      <c r="AQ248" s="186"/>
      <c r="AR248" s="186"/>
      <c r="AS248" s="186"/>
      <c r="AT248" s="186"/>
      <c r="AU248" s="186"/>
      <c r="AV248" s="186"/>
      <c r="AW248" s="39"/>
      <c r="AX248" s="186"/>
      <c r="AY248" s="186"/>
      <c r="AZ248" s="186"/>
      <c r="BA248" s="186"/>
      <c r="BB248" s="186"/>
      <c r="BC248" s="186"/>
      <c r="BD248" s="186"/>
      <c r="BE248" s="186"/>
      <c r="BF248" s="186"/>
      <c r="BG248" s="186"/>
      <c r="BH248" s="186"/>
      <c r="BI248" s="186"/>
      <c r="BJ248" s="186"/>
      <c r="BK248" s="186"/>
      <c r="BL248" s="186"/>
      <c r="BM248" s="186"/>
      <c r="BN248" s="186"/>
      <c r="BO248" s="186"/>
      <c r="BP248" s="186"/>
      <c r="BQ248" s="186"/>
      <c r="BR248" s="186"/>
      <c r="BS248" s="39"/>
      <c r="BT248" s="186"/>
      <c r="BU248" s="186"/>
      <c r="BV248" s="186"/>
      <c r="BW248" s="186"/>
      <c r="BX248" s="186"/>
      <c r="BY248" s="186"/>
      <c r="BZ248" s="186"/>
      <c r="CA248" s="186"/>
      <c r="CB248" s="186"/>
      <c r="CC248" s="186"/>
      <c r="CD248" s="186"/>
      <c r="CE248" s="186"/>
      <c r="CF248" s="186"/>
      <c r="CG248" s="186"/>
      <c r="CH248" s="186"/>
      <c r="CI248" s="186"/>
      <c r="CJ248" s="186"/>
      <c r="CK248" s="186"/>
      <c r="CL248" s="186"/>
      <c r="CM248" s="186"/>
      <c r="CN248" s="186"/>
      <c r="CO248" s="186"/>
      <c r="CP248" s="186"/>
      <c r="CQ248" s="186"/>
      <c r="CR248" s="186"/>
      <c r="CS248" s="186"/>
      <c r="CT248" s="186"/>
      <c r="CU248" s="186"/>
      <c r="CV248" s="186"/>
      <c r="CW248" s="186"/>
      <c r="CX248" s="186"/>
      <c r="CY248" s="186"/>
      <c r="CZ248" s="186"/>
      <c r="DA248" s="186"/>
      <c r="DB248" s="186"/>
      <c r="DC248" s="186"/>
      <c r="DD248" s="186"/>
      <c r="DE248" s="186"/>
      <c r="DF248" s="186"/>
      <c r="DG248" s="186"/>
      <c r="DH248" s="186"/>
      <c r="DI248" s="186"/>
      <c r="DJ248" s="186"/>
      <c r="DK248" s="186"/>
      <c r="DL248" s="186"/>
      <c r="DM248" s="186"/>
      <c r="DN248" s="186"/>
      <c r="DO248" s="186"/>
      <c r="DP248" s="186"/>
      <c r="DQ248" s="186"/>
      <c r="DR248" s="186"/>
      <c r="DS248" s="186"/>
      <c r="DT248" s="186"/>
      <c r="DU248" s="186"/>
      <c r="DV248" s="186"/>
      <c r="DW248" s="186"/>
      <c r="DX248" s="186"/>
      <c r="DY248" s="186"/>
      <c r="DZ248" s="186"/>
      <c r="EA248" s="186"/>
      <c r="EB248" s="186"/>
      <c r="EC248" s="186"/>
      <c r="ED248" s="186"/>
      <c r="EE248" s="186"/>
      <c r="EF248" s="186"/>
      <c r="EG248" s="186"/>
      <c r="EH248" s="186"/>
      <c r="EI248" s="186"/>
      <c r="EJ248" s="186"/>
      <c r="EK248" s="39"/>
      <c r="EL248" s="186"/>
      <c r="EM248" s="186"/>
      <c r="EN248" s="186"/>
      <c r="EO248" s="186"/>
      <c r="EP248" s="186"/>
      <c r="EQ248" s="186"/>
      <c r="ER248" s="186"/>
      <c r="ES248" s="186"/>
      <c r="ET248" s="186"/>
      <c r="EU248" s="186"/>
      <c r="EV248" s="186"/>
      <c r="EW248" s="186"/>
      <c r="EX248" s="186"/>
      <c r="EY248" s="186"/>
      <c r="EZ248" s="186"/>
      <c r="FA248" s="186"/>
      <c r="FB248" s="186"/>
      <c r="FC248" s="186"/>
      <c r="FD248" s="186"/>
      <c r="FE248" s="186"/>
      <c r="FF248" s="186"/>
      <c r="FG248" s="186"/>
      <c r="FH248" s="186"/>
      <c r="FI248" s="186"/>
      <c r="FJ248" s="186"/>
      <c r="FK248" s="186"/>
      <c r="FL248" s="186"/>
      <c r="FM248" s="186"/>
      <c r="FN248" s="186"/>
      <c r="FO248" s="186"/>
      <c r="FP248" s="186"/>
      <c r="FQ248" s="186"/>
      <c r="FR248" s="186"/>
      <c r="FS248" s="186"/>
      <c r="FT248" s="186"/>
      <c r="FU248" s="186"/>
      <c r="FV248" s="186"/>
      <c r="FW248" s="186"/>
      <c r="FX248" s="186"/>
      <c r="FY248" s="186"/>
      <c r="FZ248" s="186"/>
      <c r="GA248" s="186"/>
      <c r="GB248" s="186"/>
      <c r="GC248" s="186"/>
      <c r="GD248" s="186"/>
      <c r="GE248" s="186"/>
      <c r="GF248" s="186"/>
    </row>
    <row r="249" spans="1:188" s="361" customFormat="1" x14ac:dyDescent="0.25">
      <c r="A249" s="186"/>
      <c r="B249" s="43"/>
      <c r="C249" s="186"/>
      <c r="D249" s="39"/>
      <c r="E249" s="39"/>
      <c r="F249" s="39"/>
      <c r="G249" s="39"/>
      <c r="H249" s="186"/>
      <c r="I249" s="186"/>
      <c r="J249" s="39"/>
      <c r="K249" s="186"/>
      <c r="L249" s="186"/>
      <c r="M249" s="186"/>
      <c r="N249" s="186"/>
      <c r="O249" s="186"/>
      <c r="P249" s="186"/>
      <c r="Q249" s="186"/>
      <c r="R249" s="186"/>
      <c r="S249" s="186"/>
      <c r="T249" s="186"/>
      <c r="U249" s="186"/>
      <c r="V249" s="186"/>
      <c r="W249" s="186"/>
      <c r="X249" s="39"/>
      <c r="Y249" s="186"/>
      <c r="Z249" s="186"/>
      <c r="AA249" s="39"/>
      <c r="AB249" s="186"/>
      <c r="AC249" s="186"/>
      <c r="AD249" s="186"/>
      <c r="AE249" s="186"/>
      <c r="AF249" s="39"/>
      <c r="AG249" s="186"/>
      <c r="AH249" s="186"/>
      <c r="AI249" s="186"/>
      <c r="AJ249" s="186"/>
      <c r="AK249" s="186"/>
      <c r="AL249" s="186"/>
      <c r="AM249" s="186"/>
      <c r="AN249" s="186"/>
      <c r="AO249" s="186"/>
      <c r="AP249" s="186"/>
      <c r="AQ249" s="186"/>
      <c r="AR249" s="186"/>
      <c r="AS249" s="186"/>
      <c r="AT249" s="186"/>
      <c r="AU249" s="186"/>
      <c r="AV249" s="186"/>
      <c r="AW249" s="39"/>
      <c r="AX249" s="186"/>
      <c r="AY249" s="186"/>
      <c r="AZ249" s="186"/>
      <c r="BA249" s="186"/>
      <c r="BB249" s="186"/>
      <c r="BC249" s="186"/>
      <c r="BD249" s="186"/>
      <c r="BE249" s="186"/>
      <c r="BF249" s="186"/>
      <c r="BG249" s="186"/>
      <c r="BH249" s="186"/>
      <c r="BI249" s="186"/>
      <c r="BJ249" s="186"/>
      <c r="BK249" s="186"/>
      <c r="BL249" s="186"/>
      <c r="BM249" s="186"/>
      <c r="BN249" s="186"/>
      <c r="BO249" s="186"/>
      <c r="BP249" s="186"/>
      <c r="BQ249" s="186"/>
      <c r="BR249" s="186"/>
      <c r="BS249" s="39"/>
      <c r="BT249" s="186"/>
      <c r="BU249" s="186"/>
      <c r="BV249" s="186"/>
      <c r="BW249" s="186"/>
      <c r="BX249" s="186"/>
      <c r="BY249" s="186"/>
      <c r="BZ249" s="186"/>
      <c r="CA249" s="186"/>
      <c r="CB249" s="186"/>
      <c r="CC249" s="186"/>
      <c r="CD249" s="186"/>
      <c r="CE249" s="186"/>
      <c r="CF249" s="186"/>
      <c r="CG249" s="186"/>
      <c r="CH249" s="186"/>
      <c r="CI249" s="186"/>
      <c r="CJ249" s="186"/>
      <c r="CK249" s="186"/>
      <c r="CL249" s="186"/>
      <c r="CM249" s="186"/>
      <c r="CN249" s="186"/>
      <c r="CO249" s="186"/>
      <c r="CP249" s="186"/>
      <c r="CQ249" s="186"/>
      <c r="CR249" s="186"/>
      <c r="CS249" s="186"/>
      <c r="CT249" s="186"/>
      <c r="CU249" s="186"/>
      <c r="CV249" s="186"/>
      <c r="CW249" s="186"/>
      <c r="CX249" s="186"/>
      <c r="CY249" s="186"/>
      <c r="CZ249" s="186"/>
      <c r="DA249" s="186"/>
      <c r="DB249" s="186"/>
      <c r="DC249" s="186"/>
      <c r="DD249" s="186"/>
      <c r="DE249" s="186"/>
      <c r="DF249" s="186"/>
      <c r="DG249" s="186"/>
      <c r="DH249" s="186"/>
      <c r="DI249" s="186"/>
      <c r="DJ249" s="186"/>
      <c r="DK249" s="186"/>
      <c r="DL249" s="186"/>
      <c r="DM249" s="186"/>
      <c r="DN249" s="186"/>
      <c r="DO249" s="186"/>
      <c r="DP249" s="186"/>
      <c r="DQ249" s="186"/>
      <c r="DR249" s="186"/>
      <c r="DS249" s="186"/>
      <c r="DT249" s="186"/>
      <c r="DU249" s="186"/>
      <c r="DV249" s="186"/>
      <c r="DW249" s="186"/>
      <c r="DX249" s="186"/>
      <c r="DY249" s="186"/>
      <c r="DZ249" s="186"/>
      <c r="EA249" s="186"/>
      <c r="EB249" s="186"/>
      <c r="EC249" s="186"/>
      <c r="ED249" s="186"/>
      <c r="EE249" s="186"/>
      <c r="EF249" s="186"/>
      <c r="EG249" s="186"/>
      <c r="EH249" s="186"/>
      <c r="EI249" s="186"/>
      <c r="EJ249" s="186"/>
      <c r="EK249" s="39"/>
      <c r="EL249" s="186"/>
      <c r="EM249" s="186"/>
      <c r="EN249" s="186"/>
      <c r="EO249" s="186"/>
      <c r="EP249" s="186"/>
      <c r="EQ249" s="186"/>
      <c r="ER249" s="186"/>
      <c r="ES249" s="186"/>
      <c r="ET249" s="186"/>
      <c r="EU249" s="186"/>
      <c r="EV249" s="186"/>
      <c r="EW249" s="186"/>
      <c r="EX249" s="186"/>
      <c r="EY249" s="186"/>
      <c r="EZ249" s="186"/>
      <c r="FA249" s="186"/>
      <c r="FB249" s="186"/>
      <c r="FC249" s="186"/>
      <c r="FD249" s="186"/>
      <c r="FE249" s="186"/>
      <c r="FF249" s="186"/>
      <c r="FG249" s="186"/>
      <c r="FH249" s="186"/>
      <c r="FI249" s="186"/>
      <c r="FJ249" s="186"/>
      <c r="FK249" s="186"/>
      <c r="FL249" s="186"/>
      <c r="FM249" s="186"/>
      <c r="FN249" s="186"/>
      <c r="FO249" s="186"/>
      <c r="FP249" s="186"/>
      <c r="FQ249" s="186"/>
      <c r="FR249" s="186"/>
      <c r="FS249" s="186"/>
      <c r="FT249" s="186"/>
      <c r="FU249" s="186"/>
      <c r="FV249" s="186"/>
      <c r="FW249" s="186"/>
      <c r="FX249" s="186"/>
      <c r="FY249" s="186"/>
      <c r="FZ249" s="186"/>
      <c r="GA249" s="186"/>
      <c r="GB249" s="186"/>
      <c r="GC249" s="186"/>
      <c r="GD249" s="186"/>
      <c r="GE249" s="186"/>
      <c r="GF249" s="186"/>
    </row>
    <row r="250" spans="1:188" s="361" customFormat="1" x14ac:dyDescent="0.25">
      <c r="A250" s="186"/>
      <c r="B250" s="43"/>
      <c r="C250" s="186"/>
      <c r="D250" s="39"/>
      <c r="E250" s="39"/>
      <c r="F250" s="39"/>
      <c r="G250" s="39"/>
      <c r="H250" s="186"/>
      <c r="I250" s="186"/>
      <c r="J250" s="39"/>
      <c r="K250" s="186"/>
      <c r="L250" s="186"/>
      <c r="M250" s="186"/>
      <c r="N250" s="186"/>
      <c r="O250" s="186"/>
      <c r="P250" s="186"/>
      <c r="Q250" s="186"/>
      <c r="R250" s="186"/>
      <c r="S250" s="186"/>
      <c r="T250" s="186"/>
      <c r="U250" s="186"/>
      <c r="V250" s="186"/>
      <c r="W250" s="186"/>
      <c r="X250" s="39"/>
      <c r="Y250" s="186"/>
      <c r="Z250" s="186"/>
      <c r="AA250" s="39"/>
      <c r="AB250" s="186"/>
      <c r="AC250" s="186"/>
      <c r="AD250" s="186"/>
      <c r="AE250" s="186"/>
      <c r="AF250" s="39"/>
      <c r="AG250" s="186"/>
      <c r="AH250" s="186"/>
      <c r="AI250" s="186"/>
      <c r="AJ250" s="186"/>
      <c r="AK250" s="186"/>
      <c r="AL250" s="186"/>
      <c r="AM250" s="186"/>
      <c r="AN250" s="186"/>
      <c r="AO250" s="186"/>
      <c r="AP250" s="186"/>
      <c r="AQ250" s="186"/>
      <c r="AR250" s="186"/>
      <c r="AS250" s="186"/>
      <c r="AT250" s="186"/>
      <c r="AU250" s="186"/>
      <c r="AV250" s="186"/>
      <c r="AW250" s="39"/>
      <c r="AX250" s="186"/>
      <c r="AY250" s="186"/>
      <c r="AZ250" s="186"/>
      <c r="BA250" s="186"/>
      <c r="BB250" s="186"/>
      <c r="BC250" s="186"/>
      <c r="BD250" s="186"/>
      <c r="BE250" s="186"/>
      <c r="BF250" s="186"/>
      <c r="BG250" s="186"/>
      <c r="BH250" s="186"/>
      <c r="BI250" s="186"/>
      <c r="BJ250" s="186"/>
      <c r="BK250" s="186"/>
      <c r="BL250" s="186"/>
      <c r="BM250" s="186"/>
      <c r="BN250" s="186"/>
      <c r="BO250" s="186"/>
      <c r="BP250" s="186"/>
      <c r="BQ250" s="186"/>
      <c r="BR250" s="186"/>
      <c r="BS250" s="39"/>
      <c r="BT250" s="186"/>
      <c r="BU250" s="186"/>
      <c r="BV250" s="186"/>
      <c r="BW250" s="186"/>
      <c r="BX250" s="186"/>
      <c r="BY250" s="186"/>
      <c r="BZ250" s="186"/>
      <c r="CA250" s="186"/>
      <c r="CB250" s="186"/>
      <c r="CC250" s="186"/>
      <c r="CD250" s="186"/>
      <c r="CE250" s="186"/>
      <c r="CF250" s="186"/>
      <c r="CG250" s="186"/>
      <c r="CH250" s="186"/>
      <c r="CI250" s="186"/>
      <c r="CJ250" s="186"/>
      <c r="CK250" s="186"/>
      <c r="CL250" s="186"/>
      <c r="CM250" s="186"/>
      <c r="CN250" s="186"/>
      <c r="CO250" s="186"/>
      <c r="CP250" s="186"/>
      <c r="CQ250" s="186"/>
      <c r="CR250" s="186"/>
      <c r="CS250" s="186"/>
      <c r="CT250" s="186"/>
      <c r="CU250" s="186"/>
      <c r="CV250" s="186"/>
      <c r="CW250" s="186"/>
      <c r="CX250" s="186"/>
      <c r="CY250" s="186"/>
      <c r="CZ250" s="186"/>
      <c r="DA250" s="186"/>
      <c r="DB250" s="186"/>
      <c r="DC250" s="186"/>
      <c r="DD250" s="186"/>
      <c r="DE250" s="186"/>
      <c r="DF250" s="186"/>
      <c r="DG250" s="186"/>
      <c r="DH250" s="186"/>
      <c r="DI250" s="186"/>
      <c r="DJ250" s="186"/>
      <c r="DK250" s="186"/>
      <c r="DL250" s="186"/>
      <c r="DM250" s="186"/>
      <c r="DN250" s="186"/>
      <c r="DO250" s="186"/>
      <c r="DP250" s="186"/>
      <c r="DQ250" s="186"/>
      <c r="DR250" s="186"/>
      <c r="DS250" s="186"/>
      <c r="DT250" s="186"/>
      <c r="DU250" s="186"/>
      <c r="DV250" s="186"/>
      <c r="DW250" s="186"/>
      <c r="DX250" s="186"/>
      <c r="DY250" s="186"/>
      <c r="DZ250" s="186"/>
      <c r="EA250" s="186"/>
      <c r="EB250" s="186"/>
      <c r="EC250" s="186"/>
      <c r="ED250" s="186"/>
      <c r="EE250" s="186"/>
      <c r="EF250" s="186"/>
      <c r="EG250" s="186"/>
      <c r="EH250" s="186"/>
      <c r="EI250" s="186"/>
      <c r="EJ250" s="186"/>
      <c r="EK250" s="39"/>
      <c r="EL250" s="186"/>
      <c r="EM250" s="186"/>
      <c r="EN250" s="186"/>
      <c r="EO250" s="186"/>
      <c r="EP250" s="186"/>
      <c r="EQ250" s="186"/>
      <c r="ER250" s="186"/>
      <c r="ES250" s="186"/>
      <c r="ET250" s="186"/>
      <c r="EU250" s="186"/>
      <c r="EV250" s="186"/>
      <c r="EW250" s="186"/>
      <c r="EX250" s="186"/>
      <c r="EY250" s="186"/>
      <c r="EZ250" s="186"/>
      <c r="FA250" s="186"/>
      <c r="FB250" s="186"/>
      <c r="FC250" s="186"/>
      <c r="FD250" s="186"/>
      <c r="FE250" s="186"/>
      <c r="FF250" s="186"/>
      <c r="FG250" s="186"/>
      <c r="FH250" s="186"/>
      <c r="FI250" s="186"/>
      <c r="FJ250" s="186"/>
      <c r="FK250" s="186"/>
      <c r="FL250" s="186"/>
      <c r="FM250" s="186"/>
      <c r="FN250" s="186"/>
      <c r="FO250" s="186"/>
      <c r="FP250" s="186"/>
      <c r="FQ250" s="186"/>
      <c r="FR250" s="186"/>
      <c r="FS250" s="186"/>
      <c r="FT250" s="186"/>
      <c r="FU250" s="186"/>
      <c r="FV250" s="186"/>
      <c r="FW250" s="186"/>
      <c r="FX250" s="186"/>
      <c r="FY250" s="186"/>
      <c r="FZ250" s="186"/>
      <c r="GA250" s="186"/>
      <c r="GB250" s="186"/>
      <c r="GC250" s="186"/>
      <c r="GD250" s="186"/>
      <c r="GE250" s="186"/>
      <c r="GF250" s="186"/>
    </row>
    <row r="251" spans="1:188" s="361" customFormat="1" x14ac:dyDescent="0.25">
      <c r="A251" s="186"/>
      <c r="B251" s="43"/>
      <c r="C251" s="186"/>
      <c r="D251" s="39"/>
      <c r="E251" s="39"/>
      <c r="F251" s="39"/>
      <c r="G251" s="39"/>
      <c r="H251" s="186"/>
      <c r="I251" s="186"/>
      <c r="J251" s="39"/>
      <c r="K251" s="186"/>
      <c r="L251" s="186"/>
      <c r="M251" s="186"/>
      <c r="N251" s="186"/>
      <c r="O251" s="186"/>
      <c r="P251" s="186"/>
      <c r="Q251" s="186"/>
      <c r="R251" s="186"/>
      <c r="S251" s="186"/>
      <c r="T251" s="186"/>
      <c r="U251" s="186"/>
      <c r="V251" s="186"/>
      <c r="W251" s="186"/>
      <c r="X251" s="39"/>
      <c r="Y251" s="186"/>
      <c r="Z251" s="186"/>
      <c r="AA251" s="39"/>
      <c r="AB251" s="186"/>
      <c r="AC251" s="186"/>
      <c r="AD251" s="186"/>
      <c r="AE251" s="186"/>
      <c r="AF251" s="39"/>
      <c r="AG251" s="186"/>
      <c r="AH251" s="186"/>
      <c r="AI251" s="186"/>
      <c r="AJ251" s="186"/>
      <c r="AK251" s="186"/>
      <c r="AL251" s="186"/>
      <c r="AM251" s="186"/>
      <c r="AN251" s="186"/>
      <c r="AO251" s="186"/>
      <c r="AP251" s="186"/>
      <c r="AQ251" s="186"/>
      <c r="AR251" s="186"/>
      <c r="AS251" s="186"/>
      <c r="AT251" s="186"/>
      <c r="AU251" s="186"/>
      <c r="AV251" s="186"/>
      <c r="AW251" s="39"/>
      <c r="AX251" s="186"/>
      <c r="AY251" s="186"/>
      <c r="AZ251" s="186"/>
      <c r="BA251" s="186"/>
      <c r="BB251" s="186"/>
      <c r="BC251" s="186"/>
      <c r="BD251" s="186"/>
      <c r="BE251" s="186"/>
      <c r="BF251" s="186"/>
      <c r="BG251" s="186"/>
      <c r="BH251" s="186"/>
      <c r="BI251" s="186"/>
      <c r="BJ251" s="186"/>
      <c r="BK251" s="186"/>
      <c r="BL251" s="186"/>
      <c r="BM251" s="186"/>
      <c r="BN251" s="186"/>
      <c r="BO251" s="186"/>
      <c r="BP251" s="186"/>
      <c r="BQ251" s="186"/>
      <c r="BR251" s="186"/>
      <c r="BS251" s="39"/>
      <c r="BT251" s="186"/>
      <c r="BU251" s="186"/>
      <c r="BV251" s="186"/>
      <c r="BW251" s="186"/>
      <c r="BX251" s="186"/>
      <c r="BY251" s="186"/>
      <c r="BZ251" s="186"/>
      <c r="CA251" s="186"/>
      <c r="CB251" s="186"/>
      <c r="CC251" s="186"/>
      <c r="CD251" s="186"/>
      <c r="CE251" s="186"/>
      <c r="CF251" s="186"/>
      <c r="CG251" s="186"/>
      <c r="CH251" s="186"/>
      <c r="CI251" s="186"/>
      <c r="CJ251" s="186"/>
      <c r="CK251" s="186"/>
      <c r="CL251" s="186"/>
      <c r="CM251" s="186"/>
      <c r="CN251" s="186"/>
      <c r="CO251" s="186"/>
      <c r="CP251" s="186"/>
      <c r="CQ251" s="186"/>
      <c r="CR251" s="186"/>
      <c r="CS251" s="186"/>
      <c r="CT251" s="186"/>
      <c r="CU251" s="186"/>
      <c r="CV251" s="186"/>
      <c r="CW251" s="186"/>
      <c r="CX251" s="186"/>
      <c r="CY251" s="186"/>
      <c r="CZ251" s="186"/>
      <c r="DA251" s="186"/>
      <c r="DB251" s="186"/>
      <c r="DC251" s="186"/>
      <c r="DD251" s="186"/>
      <c r="DE251" s="186"/>
      <c r="DF251" s="186"/>
      <c r="DG251" s="186"/>
      <c r="DH251" s="186"/>
      <c r="DI251" s="186"/>
      <c r="DJ251" s="186"/>
      <c r="DK251" s="186"/>
      <c r="DL251" s="186"/>
      <c r="DM251" s="186"/>
      <c r="DN251" s="186"/>
      <c r="DO251" s="186"/>
      <c r="DP251" s="186"/>
      <c r="DQ251" s="186"/>
      <c r="DR251" s="186"/>
      <c r="DS251" s="186"/>
      <c r="DT251" s="186"/>
      <c r="DU251" s="186"/>
      <c r="DV251" s="186"/>
      <c r="DW251" s="186"/>
      <c r="DX251" s="186"/>
      <c r="DY251" s="186"/>
      <c r="DZ251" s="186"/>
      <c r="EA251" s="186"/>
      <c r="EB251" s="186"/>
      <c r="EC251" s="186"/>
      <c r="ED251" s="186"/>
      <c r="EE251" s="186"/>
      <c r="EF251" s="186"/>
      <c r="EG251" s="186"/>
      <c r="EH251" s="186"/>
      <c r="EI251" s="186"/>
      <c r="EJ251" s="186"/>
      <c r="EK251" s="39"/>
      <c r="EL251" s="186"/>
      <c r="EM251" s="186"/>
      <c r="EN251" s="186"/>
      <c r="EO251" s="186"/>
      <c r="EP251" s="186"/>
      <c r="EQ251" s="186"/>
      <c r="ER251" s="186"/>
      <c r="ES251" s="186"/>
      <c r="ET251" s="186"/>
      <c r="EU251" s="186"/>
      <c r="EV251" s="186"/>
      <c r="EW251" s="186"/>
      <c r="EX251" s="186"/>
      <c r="EY251" s="186"/>
      <c r="EZ251" s="186"/>
      <c r="FA251" s="186"/>
      <c r="FB251" s="186"/>
      <c r="FC251" s="186"/>
      <c r="FD251" s="186"/>
      <c r="FE251" s="186"/>
      <c r="FF251" s="186"/>
      <c r="FG251" s="186"/>
      <c r="FH251" s="186"/>
      <c r="FI251" s="186"/>
      <c r="FJ251" s="186"/>
      <c r="FK251" s="186"/>
      <c r="FL251" s="186"/>
      <c r="FM251" s="186"/>
      <c r="FN251" s="186"/>
      <c r="FO251" s="186"/>
      <c r="FP251" s="186"/>
      <c r="FQ251" s="186"/>
      <c r="FR251" s="186"/>
      <c r="FS251" s="186"/>
      <c r="FT251" s="186"/>
      <c r="FU251" s="186"/>
      <c r="FV251" s="186"/>
      <c r="FW251" s="186"/>
      <c r="FX251" s="186"/>
      <c r="FY251" s="186"/>
      <c r="FZ251" s="186"/>
      <c r="GA251" s="186"/>
      <c r="GB251" s="186"/>
      <c r="GC251" s="186"/>
      <c r="GD251" s="186"/>
      <c r="GE251" s="186"/>
      <c r="GF251" s="186"/>
    </row>
    <row r="252" spans="1:188" s="361" customFormat="1" x14ac:dyDescent="0.25">
      <c r="A252" s="186"/>
      <c r="B252" s="43"/>
      <c r="C252" s="186"/>
      <c r="D252" s="39"/>
      <c r="E252" s="39"/>
      <c r="F252" s="39"/>
      <c r="G252" s="39"/>
      <c r="H252" s="186"/>
      <c r="I252" s="186"/>
      <c r="J252" s="39"/>
      <c r="K252" s="186"/>
      <c r="L252" s="186"/>
      <c r="M252" s="186"/>
      <c r="N252" s="186"/>
      <c r="O252" s="186"/>
      <c r="P252" s="186"/>
      <c r="Q252" s="186"/>
      <c r="R252" s="186"/>
      <c r="S252" s="186"/>
      <c r="T252" s="186"/>
      <c r="U252" s="186"/>
      <c r="V252" s="186"/>
      <c r="W252" s="186"/>
      <c r="X252" s="39"/>
      <c r="Y252" s="186"/>
      <c r="Z252" s="186"/>
      <c r="AA252" s="39"/>
      <c r="AB252" s="186"/>
      <c r="AC252" s="186"/>
      <c r="AD252" s="186"/>
      <c r="AE252" s="186"/>
      <c r="AF252" s="39"/>
      <c r="AG252" s="186"/>
      <c r="AH252" s="186"/>
      <c r="AI252" s="186"/>
      <c r="AJ252" s="186"/>
      <c r="AK252" s="186"/>
      <c r="AL252" s="186"/>
      <c r="AM252" s="186"/>
      <c r="AN252" s="186"/>
      <c r="AO252" s="186"/>
      <c r="AP252" s="186"/>
      <c r="AQ252" s="186"/>
      <c r="AR252" s="186"/>
      <c r="AS252" s="186"/>
      <c r="AT252" s="186"/>
      <c r="AU252" s="186"/>
      <c r="AV252" s="186"/>
      <c r="AW252" s="39"/>
      <c r="AX252" s="186"/>
      <c r="AY252" s="186"/>
      <c r="AZ252" s="186"/>
      <c r="BA252" s="186"/>
      <c r="BB252" s="186"/>
      <c r="BC252" s="186"/>
      <c r="BD252" s="186"/>
      <c r="BE252" s="186"/>
      <c r="BF252" s="186"/>
      <c r="BG252" s="186"/>
      <c r="BH252" s="186"/>
      <c r="BI252" s="186"/>
      <c r="BJ252" s="186"/>
      <c r="BK252" s="186"/>
      <c r="BL252" s="186"/>
      <c r="BM252" s="186"/>
      <c r="BN252" s="186"/>
      <c r="BO252" s="186"/>
      <c r="BP252" s="186"/>
      <c r="BQ252" s="186"/>
      <c r="BR252" s="186"/>
      <c r="BS252" s="39"/>
      <c r="BT252" s="186"/>
      <c r="BU252" s="186"/>
      <c r="BV252" s="186"/>
      <c r="BW252" s="186"/>
      <c r="BX252" s="186"/>
      <c r="BY252" s="186"/>
      <c r="BZ252" s="186"/>
      <c r="CA252" s="186"/>
      <c r="CB252" s="186"/>
      <c r="CC252" s="186"/>
      <c r="CD252" s="186"/>
      <c r="CE252" s="186"/>
      <c r="CF252" s="186"/>
      <c r="CG252" s="186"/>
      <c r="CH252" s="186"/>
      <c r="CI252" s="186"/>
      <c r="CJ252" s="186"/>
      <c r="CK252" s="186"/>
      <c r="CL252" s="186"/>
      <c r="CM252" s="186"/>
      <c r="CN252" s="186"/>
      <c r="CO252" s="186"/>
      <c r="CP252" s="186"/>
      <c r="CQ252" s="186"/>
      <c r="CR252" s="186"/>
      <c r="CS252" s="186"/>
      <c r="CT252" s="186"/>
      <c r="CU252" s="186"/>
      <c r="CV252" s="186"/>
      <c r="CW252" s="186"/>
      <c r="CX252" s="186"/>
      <c r="CY252" s="186"/>
      <c r="CZ252" s="186"/>
      <c r="DA252" s="186"/>
      <c r="DB252" s="186"/>
      <c r="DC252" s="186"/>
      <c r="DD252" s="186"/>
      <c r="DE252" s="186"/>
      <c r="DF252" s="186"/>
      <c r="DG252" s="186"/>
      <c r="DH252" s="186"/>
      <c r="DI252" s="186"/>
      <c r="DJ252" s="186"/>
      <c r="DK252" s="186"/>
      <c r="DL252" s="186"/>
      <c r="DM252" s="186"/>
      <c r="DN252" s="186"/>
      <c r="DO252" s="186"/>
      <c r="DP252" s="186"/>
      <c r="DQ252" s="186"/>
      <c r="DR252" s="186"/>
      <c r="DS252" s="186"/>
      <c r="DT252" s="186"/>
      <c r="DU252" s="186"/>
      <c r="DV252" s="186"/>
      <c r="DW252" s="186"/>
      <c r="DX252" s="186"/>
      <c r="DY252" s="186"/>
      <c r="DZ252" s="186"/>
      <c r="EA252" s="186"/>
      <c r="EB252" s="186"/>
      <c r="EC252" s="186"/>
      <c r="ED252" s="186"/>
      <c r="EE252" s="186"/>
      <c r="EF252" s="186"/>
      <c r="EG252" s="186"/>
      <c r="EH252" s="186"/>
      <c r="EI252" s="186"/>
      <c r="EJ252" s="186"/>
      <c r="EK252" s="39"/>
      <c r="EL252" s="186"/>
      <c r="EM252" s="186"/>
      <c r="EN252" s="186"/>
      <c r="EO252" s="186"/>
      <c r="EP252" s="186"/>
      <c r="EQ252" s="186"/>
      <c r="ER252" s="186"/>
      <c r="ES252" s="186"/>
      <c r="ET252" s="186"/>
      <c r="EU252" s="186"/>
      <c r="EV252" s="186"/>
      <c r="EW252" s="186"/>
      <c r="EX252" s="186"/>
      <c r="EY252" s="186"/>
      <c r="EZ252" s="186"/>
      <c r="FA252" s="186"/>
      <c r="FB252" s="186"/>
      <c r="FC252" s="186"/>
      <c r="FD252" s="186"/>
      <c r="FE252" s="186"/>
      <c r="FF252" s="186"/>
      <c r="FG252" s="186"/>
      <c r="FH252" s="186"/>
      <c r="FI252" s="186"/>
      <c r="FJ252" s="186"/>
      <c r="FK252" s="186"/>
      <c r="FL252" s="186"/>
      <c r="FM252" s="186"/>
      <c r="FN252" s="186"/>
      <c r="FO252" s="186"/>
      <c r="FP252" s="186"/>
      <c r="FQ252" s="186"/>
      <c r="FR252" s="186"/>
      <c r="FS252" s="186"/>
      <c r="FT252" s="186"/>
      <c r="FU252" s="186"/>
      <c r="FV252" s="186"/>
      <c r="FW252" s="186"/>
      <c r="FX252" s="186"/>
      <c r="FY252" s="186"/>
      <c r="FZ252" s="186"/>
      <c r="GA252" s="186"/>
      <c r="GB252" s="186"/>
      <c r="GC252" s="186"/>
      <c r="GD252" s="186"/>
      <c r="GE252" s="186"/>
      <c r="GF252" s="186"/>
    </row>
    <row r="253" spans="1:188" s="361" customFormat="1" x14ac:dyDescent="0.25">
      <c r="A253" s="186"/>
      <c r="B253" s="43"/>
      <c r="C253" s="186"/>
      <c r="D253" s="39"/>
      <c r="E253" s="39"/>
      <c r="F253" s="39"/>
      <c r="G253" s="39"/>
      <c r="H253" s="186"/>
      <c r="I253" s="186"/>
      <c r="J253" s="39"/>
      <c r="K253" s="186"/>
      <c r="L253" s="186"/>
      <c r="M253" s="186"/>
      <c r="N253" s="186"/>
      <c r="O253" s="186"/>
      <c r="P253" s="186"/>
      <c r="Q253" s="186"/>
      <c r="R253" s="186"/>
      <c r="S253" s="186"/>
      <c r="T253" s="186"/>
      <c r="U253" s="186"/>
      <c r="V253" s="186"/>
      <c r="W253" s="186"/>
      <c r="X253" s="39"/>
      <c r="Y253" s="186"/>
      <c r="Z253" s="186"/>
      <c r="AA253" s="39"/>
      <c r="AB253" s="186"/>
      <c r="AC253" s="186"/>
      <c r="AD253" s="186"/>
      <c r="AE253" s="186"/>
      <c r="AF253" s="39"/>
      <c r="AG253" s="186"/>
      <c r="AH253" s="186"/>
      <c r="AI253" s="186"/>
      <c r="AJ253" s="186"/>
      <c r="AK253" s="186"/>
      <c r="AL253" s="186"/>
      <c r="AM253" s="186"/>
      <c r="AN253" s="186"/>
      <c r="AO253" s="186"/>
      <c r="AP253" s="186"/>
      <c r="AQ253" s="186"/>
      <c r="AR253" s="186"/>
      <c r="AS253" s="186"/>
      <c r="AT253" s="186"/>
      <c r="AU253" s="186"/>
      <c r="AV253" s="186"/>
      <c r="AW253" s="39"/>
      <c r="AX253" s="186"/>
      <c r="AY253" s="186"/>
      <c r="AZ253" s="186"/>
      <c r="BA253" s="186"/>
      <c r="BB253" s="186"/>
      <c r="BC253" s="186"/>
      <c r="BD253" s="186"/>
      <c r="BE253" s="186"/>
      <c r="BF253" s="186"/>
      <c r="BG253" s="186"/>
      <c r="BH253" s="186"/>
      <c r="BI253" s="186"/>
      <c r="BJ253" s="186"/>
      <c r="BK253" s="186"/>
      <c r="BL253" s="186"/>
      <c r="BM253" s="186"/>
      <c r="BN253" s="186"/>
      <c r="BO253" s="186"/>
      <c r="BP253" s="186"/>
      <c r="BQ253" s="186"/>
      <c r="BR253" s="186"/>
      <c r="BS253" s="39"/>
      <c r="BT253" s="186"/>
      <c r="BU253" s="186"/>
      <c r="BV253" s="186"/>
      <c r="BW253" s="186"/>
      <c r="BX253" s="186"/>
      <c r="BY253" s="186"/>
      <c r="BZ253" s="186"/>
      <c r="CA253" s="186"/>
      <c r="CB253" s="186"/>
      <c r="CC253" s="186"/>
      <c r="CD253" s="186"/>
      <c r="CE253" s="186"/>
      <c r="CF253" s="186"/>
      <c r="CG253" s="186"/>
      <c r="CH253" s="186"/>
      <c r="CI253" s="186"/>
      <c r="CJ253" s="186"/>
      <c r="CK253" s="186"/>
      <c r="CL253" s="186"/>
      <c r="CM253" s="186"/>
      <c r="CN253" s="186"/>
      <c r="CO253" s="186"/>
      <c r="CP253" s="186"/>
      <c r="CQ253" s="186"/>
      <c r="CR253" s="186"/>
      <c r="CS253" s="186"/>
      <c r="CT253" s="186"/>
      <c r="CU253" s="186"/>
      <c r="CV253" s="186"/>
      <c r="CW253" s="186"/>
      <c r="CX253" s="186"/>
      <c r="CY253" s="186"/>
      <c r="CZ253" s="186"/>
      <c r="DA253" s="186"/>
      <c r="DB253" s="186"/>
      <c r="DC253" s="186"/>
      <c r="DD253" s="186"/>
      <c r="DE253" s="186"/>
      <c r="DF253" s="186"/>
      <c r="DG253" s="186"/>
      <c r="DH253" s="186"/>
      <c r="DI253" s="186"/>
      <c r="DJ253" s="186"/>
      <c r="DK253" s="186"/>
      <c r="DL253" s="186"/>
      <c r="DM253" s="186"/>
      <c r="DN253" s="186"/>
      <c r="DO253" s="186"/>
      <c r="DP253" s="186"/>
      <c r="DQ253" s="186"/>
      <c r="DR253" s="186"/>
      <c r="DS253" s="186"/>
      <c r="DT253" s="186"/>
      <c r="DU253" s="186"/>
      <c r="DV253" s="186"/>
      <c r="DW253" s="186"/>
      <c r="DX253" s="186"/>
      <c r="DY253" s="186"/>
      <c r="DZ253" s="186"/>
      <c r="EA253" s="186"/>
      <c r="EB253" s="186"/>
      <c r="EC253" s="186"/>
      <c r="ED253" s="186"/>
      <c r="EE253" s="186"/>
      <c r="EF253" s="186"/>
      <c r="EG253" s="186"/>
      <c r="EH253" s="186"/>
      <c r="EI253" s="186"/>
      <c r="EJ253" s="186"/>
      <c r="EK253" s="39"/>
      <c r="EL253" s="186"/>
      <c r="EM253" s="186"/>
      <c r="EN253" s="186"/>
      <c r="EO253" s="186"/>
      <c r="EP253" s="186"/>
      <c r="EQ253" s="186"/>
      <c r="ER253" s="186"/>
      <c r="ES253" s="186"/>
      <c r="ET253" s="186"/>
      <c r="EU253" s="186"/>
      <c r="EV253" s="186"/>
      <c r="EW253" s="186"/>
      <c r="EX253" s="186"/>
      <c r="EY253" s="186"/>
      <c r="EZ253" s="186"/>
      <c r="FA253" s="186"/>
      <c r="FB253" s="186"/>
      <c r="FC253" s="186"/>
      <c r="FD253" s="186"/>
      <c r="FE253" s="186"/>
      <c r="FF253" s="186"/>
      <c r="FG253" s="186"/>
      <c r="FH253" s="186"/>
      <c r="FI253" s="186"/>
      <c r="FJ253" s="186"/>
      <c r="FK253" s="186"/>
      <c r="FL253" s="186"/>
      <c r="FM253" s="186"/>
      <c r="FN253" s="186"/>
      <c r="FO253" s="186"/>
      <c r="FP253" s="186"/>
      <c r="FQ253" s="186"/>
      <c r="FR253" s="186"/>
      <c r="FS253" s="186"/>
      <c r="FT253" s="186"/>
      <c r="FU253" s="186"/>
      <c r="FV253" s="186"/>
      <c r="FW253" s="186"/>
      <c r="FX253" s="186"/>
      <c r="FY253" s="186"/>
      <c r="FZ253" s="186"/>
      <c r="GA253" s="186"/>
      <c r="GB253" s="186"/>
      <c r="GC253" s="186"/>
      <c r="GD253" s="186"/>
      <c r="GE253" s="186"/>
      <c r="GF253" s="186"/>
    </row>
    <row r="254" spans="1:188" s="361" customFormat="1" x14ac:dyDescent="0.25">
      <c r="A254" s="186"/>
      <c r="B254" s="43"/>
      <c r="C254" s="186"/>
      <c r="D254" s="39"/>
      <c r="E254" s="39"/>
      <c r="F254" s="39"/>
      <c r="G254" s="39"/>
      <c r="H254" s="186"/>
      <c r="I254" s="186"/>
      <c r="J254" s="39"/>
      <c r="K254" s="186"/>
      <c r="L254" s="186"/>
      <c r="M254" s="186"/>
      <c r="N254" s="186"/>
      <c r="O254" s="186"/>
      <c r="P254" s="186"/>
      <c r="Q254" s="186"/>
      <c r="R254" s="186"/>
      <c r="S254" s="186"/>
      <c r="T254" s="186"/>
      <c r="U254" s="186"/>
      <c r="V254" s="186"/>
      <c r="W254" s="186"/>
      <c r="X254" s="39"/>
      <c r="Y254" s="186"/>
      <c r="Z254" s="186"/>
      <c r="AA254" s="39"/>
      <c r="AB254" s="186"/>
      <c r="AC254" s="186"/>
      <c r="AD254" s="186"/>
      <c r="AE254" s="186"/>
      <c r="AF254" s="39"/>
      <c r="AG254" s="186"/>
      <c r="AH254" s="186"/>
      <c r="AI254" s="186"/>
      <c r="AJ254" s="186"/>
      <c r="AK254" s="186"/>
      <c r="AL254" s="186"/>
      <c r="AM254" s="186"/>
      <c r="AN254" s="186"/>
      <c r="AO254" s="186"/>
      <c r="AP254" s="186"/>
      <c r="AQ254" s="186"/>
      <c r="AR254" s="186"/>
      <c r="AS254" s="186"/>
      <c r="AT254" s="186"/>
      <c r="AU254" s="186"/>
      <c r="AV254" s="186"/>
      <c r="AW254" s="39"/>
      <c r="AX254" s="186"/>
      <c r="AY254" s="186"/>
      <c r="AZ254" s="186"/>
      <c r="BA254" s="186"/>
      <c r="BB254" s="186"/>
      <c r="BC254" s="186"/>
      <c r="BD254" s="186"/>
      <c r="BE254" s="186"/>
      <c r="BF254" s="186"/>
      <c r="BG254" s="186"/>
      <c r="BH254" s="186"/>
      <c r="BI254" s="186"/>
      <c r="BJ254" s="186"/>
      <c r="BK254" s="186"/>
      <c r="BL254" s="186"/>
      <c r="BM254" s="186"/>
      <c r="BN254" s="186"/>
      <c r="BO254" s="186"/>
      <c r="BP254" s="186"/>
      <c r="BQ254" s="186"/>
      <c r="BR254" s="186"/>
      <c r="BS254" s="39"/>
      <c r="BT254" s="186"/>
      <c r="BU254" s="186"/>
      <c r="BV254" s="186"/>
      <c r="BW254" s="186"/>
      <c r="BX254" s="186"/>
      <c r="BY254" s="186"/>
      <c r="BZ254" s="186"/>
      <c r="CA254" s="186"/>
      <c r="CB254" s="186"/>
      <c r="CC254" s="186"/>
      <c r="CD254" s="186"/>
      <c r="CE254" s="186"/>
      <c r="CF254" s="186"/>
      <c r="CG254" s="186"/>
      <c r="CH254" s="186"/>
      <c r="CI254" s="186"/>
      <c r="CJ254" s="186"/>
      <c r="CK254" s="186"/>
      <c r="CL254" s="186"/>
      <c r="CM254" s="186"/>
      <c r="CN254" s="186"/>
      <c r="CO254" s="186"/>
      <c r="CP254" s="186"/>
      <c r="CQ254" s="186"/>
      <c r="CR254" s="186"/>
      <c r="CS254" s="186"/>
      <c r="CT254" s="186"/>
      <c r="CU254" s="186"/>
      <c r="CV254" s="186"/>
      <c r="CW254" s="186"/>
      <c r="CX254" s="186"/>
      <c r="CY254" s="186"/>
      <c r="CZ254" s="186"/>
      <c r="DA254" s="186"/>
      <c r="DB254" s="186"/>
      <c r="DC254" s="186"/>
      <c r="DD254" s="186"/>
      <c r="DE254" s="186"/>
      <c r="DF254" s="186"/>
      <c r="DG254" s="186"/>
      <c r="DH254" s="186"/>
      <c r="DI254" s="186"/>
      <c r="DJ254" s="186"/>
      <c r="DK254" s="186"/>
      <c r="DL254" s="186"/>
      <c r="DM254" s="186"/>
      <c r="DN254" s="186"/>
      <c r="DO254" s="186"/>
      <c r="DP254" s="186"/>
      <c r="DQ254" s="186"/>
      <c r="DR254" s="186"/>
      <c r="DS254" s="186"/>
      <c r="DT254" s="186"/>
      <c r="DU254" s="186"/>
      <c r="DV254" s="186"/>
      <c r="DW254" s="186"/>
      <c r="DX254" s="186"/>
      <c r="DY254" s="186"/>
      <c r="DZ254" s="186"/>
      <c r="EA254" s="186"/>
      <c r="EB254" s="186"/>
      <c r="EC254" s="186"/>
      <c r="ED254" s="186"/>
      <c r="EE254" s="186"/>
      <c r="EF254" s="186"/>
      <c r="EG254" s="186"/>
      <c r="EH254" s="186"/>
      <c r="EI254" s="186"/>
      <c r="EJ254" s="186"/>
      <c r="EK254" s="39"/>
      <c r="EL254" s="186"/>
      <c r="EM254" s="186"/>
      <c r="EN254" s="186"/>
      <c r="EO254" s="186"/>
      <c r="EP254" s="186"/>
      <c r="EQ254" s="186"/>
      <c r="ER254" s="186"/>
      <c r="ES254" s="186"/>
      <c r="ET254" s="186"/>
      <c r="EU254" s="186"/>
      <c r="EV254" s="186"/>
      <c r="EW254" s="186"/>
      <c r="EX254" s="186"/>
      <c r="EY254" s="186"/>
      <c r="EZ254" s="186"/>
      <c r="FA254" s="186"/>
      <c r="FB254" s="186"/>
      <c r="FC254" s="186"/>
      <c r="FD254" s="186"/>
      <c r="FE254" s="186"/>
      <c r="FF254" s="186"/>
      <c r="FG254" s="186"/>
      <c r="FH254" s="186"/>
      <c r="FI254" s="186"/>
      <c r="FJ254" s="186"/>
      <c r="FK254" s="186"/>
      <c r="FL254" s="186"/>
      <c r="FM254" s="186"/>
      <c r="FN254" s="186"/>
      <c r="FO254" s="186"/>
      <c r="FP254" s="186"/>
      <c r="FQ254" s="186"/>
      <c r="FR254" s="186"/>
      <c r="FS254" s="186"/>
      <c r="FT254" s="186"/>
      <c r="FU254" s="186"/>
      <c r="FV254" s="186"/>
      <c r="FW254" s="186"/>
      <c r="FX254" s="186"/>
      <c r="FY254" s="186"/>
      <c r="FZ254" s="186"/>
      <c r="GA254" s="186"/>
      <c r="GB254" s="186"/>
      <c r="GC254" s="186"/>
      <c r="GD254" s="186"/>
      <c r="GE254" s="186"/>
      <c r="GF254" s="186"/>
    </row>
    <row r="255" spans="1:188" s="361" customFormat="1" x14ac:dyDescent="0.25">
      <c r="A255" s="186"/>
      <c r="B255" s="43"/>
      <c r="C255" s="186"/>
      <c r="D255" s="39"/>
      <c r="E255" s="39"/>
      <c r="F255" s="39"/>
      <c r="G255" s="39"/>
      <c r="H255" s="186"/>
      <c r="I255" s="186"/>
      <c r="J255" s="39"/>
      <c r="K255" s="186"/>
      <c r="L255" s="186"/>
      <c r="M255" s="186"/>
      <c r="N255" s="186"/>
      <c r="O255" s="186"/>
      <c r="P255" s="186"/>
      <c r="Q255" s="186"/>
      <c r="R255" s="186"/>
      <c r="S255" s="186"/>
      <c r="T255" s="186"/>
      <c r="U255" s="186"/>
      <c r="V255" s="186"/>
      <c r="W255" s="186"/>
      <c r="X255" s="39"/>
      <c r="Y255" s="186"/>
      <c r="Z255" s="186"/>
      <c r="AA255" s="39"/>
      <c r="AB255" s="186"/>
      <c r="AC255" s="186"/>
      <c r="AD255" s="186"/>
      <c r="AE255" s="186"/>
      <c r="AF255" s="39"/>
      <c r="AG255" s="186"/>
      <c r="AH255" s="186"/>
      <c r="AI255" s="186"/>
      <c r="AJ255" s="186"/>
      <c r="AK255" s="186"/>
      <c r="AL255" s="186"/>
      <c r="AM255" s="186"/>
      <c r="AN255" s="186"/>
      <c r="AO255" s="186"/>
      <c r="AP255" s="186"/>
      <c r="AQ255" s="186"/>
      <c r="AR255" s="186"/>
      <c r="AS255" s="186"/>
      <c r="AT255" s="186"/>
      <c r="AU255" s="186"/>
      <c r="AV255" s="186"/>
      <c r="AW255" s="39"/>
      <c r="AX255" s="186"/>
      <c r="AY255" s="186"/>
      <c r="AZ255" s="186"/>
      <c r="BA255" s="186"/>
      <c r="BB255" s="186"/>
      <c r="BC255" s="186"/>
      <c r="BD255" s="186"/>
      <c r="BE255" s="186"/>
      <c r="BF255" s="186"/>
      <c r="BG255" s="186"/>
      <c r="BH255" s="186"/>
      <c r="BI255" s="186"/>
      <c r="BJ255" s="186"/>
      <c r="BK255" s="186"/>
      <c r="BL255" s="186"/>
      <c r="BM255" s="186"/>
      <c r="BN255" s="186"/>
      <c r="BO255" s="186"/>
      <c r="BP255" s="186"/>
      <c r="BQ255" s="186"/>
      <c r="BR255" s="186"/>
      <c r="BS255" s="39"/>
      <c r="BT255" s="186"/>
      <c r="BU255" s="186"/>
      <c r="BV255" s="186"/>
      <c r="BW255" s="186"/>
      <c r="BX255" s="186"/>
      <c r="BY255" s="186"/>
      <c r="BZ255" s="186"/>
      <c r="CA255" s="186"/>
      <c r="CB255" s="186"/>
      <c r="CC255" s="186"/>
      <c r="CD255" s="186"/>
      <c r="CE255" s="186"/>
      <c r="CF255" s="186"/>
      <c r="CG255" s="186"/>
      <c r="CH255" s="186"/>
      <c r="CI255" s="186"/>
      <c r="CJ255" s="186"/>
      <c r="CK255" s="186"/>
      <c r="CL255" s="186"/>
      <c r="CM255" s="186"/>
      <c r="CN255" s="186"/>
      <c r="CO255" s="186"/>
      <c r="CP255" s="186"/>
      <c r="CQ255" s="186"/>
      <c r="CR255" s="186"/>
      <c r="CS255" s="186"/>
      <c r="CT255" s="186"/>
      <c r="CU255" s="186"/>
      <c r="CV255" s="186"/>
      <c r="CW255" s="186"/>
      <c r="CX255" s="186"/>
      <c r="CY255" s="186"/>
      <c r="CZ255" s="186"/>
      <c r="DA255" s="186"/>
      <c r="DB255" s="186"/>
      <c r="DC255" s="186"/>
      <c r="DD255" s="186"/>
      <c r="DE255" s="186"/>
      <c r="DF255" s="186"/>
      <c r="DG255" s="186"/>
      <c r="DH255" s="186"/>
      <c r="DI255" s="186"/>
      <c r="DJ255" s="186"/>
      <c r="DK255" s="186"/>
      <c r="DL255" s="186"/>
      <c r="DM255" s="186"/>
      <c r="DN255" s="186"/>
      <c r="DO255" s="186"/>
      <c r="DP255" s="186"/>
      <c r="DQ255" s="186"/>
      <c r="DR255" s="186"/>
      <c r="DS255" s="186"/>
      <c r="DT255" s="186"/>
      <c r="DU255" s="186"/>
      <c r="DV255" s="186"/>
      <c r="DW255" s="186"/>
      <c r="DX255" s="186"/>
      <c r="DY255" s="186"/>
      <c r="DZ255" s="186"/>
      <c r="EA255" s="186"/>
      <c r="EB255" s="186"/>
      <c r="EC255" s="186"/>
      <c r="ED255" s="186"/>
      <c r="EE255" s="186"/>
      <c r="EF255" s="186"/>
      <c r="EG255" s="186"/>
      <c r="EH255" s="186"/>
      <c r="EI255" s="186"/>
      <c r="EJ255" s="186"/>
      <c r="EK255" s="39"/>
      <c r="EL255" s="186"/>
      <c r="EM255" s="186"/>
      <c r="EN255" s="186"/>
      <c r="EO255" s="186"/>
      <c r="EP255" s="186"/>
      <c r="EQ255" s="186"/>
      <c r="ER255" s="186"/>
      <c r="ES255" s="186"/>
      <c r="ET255" s="186"/>
      <c r="EU255" s="186"/>
      <c r="EV255" s="186"/>
      <c r="EW255" s="186"/>
      <c r="EX255" s="186"/>
      <c r="EY255" s="186"/>
      <c r="EZ255" s="186"/>
      <c r="FA255" s="186"/>
      <c r="FB255" s="186"/>
      <c r="FC255" s="186"/>
      <c r="FD255" s="186"/>
      <c r="FE255" s="186"/>
      <c r="FF255" s="186"/>
      <c r="FG255" s="186"/>
      <c r="FH255" s="186"/>
      <c r="FI255" s="186"/>
      <c r="FJ255" s="186"/>
      <c r="FK255" s="186"/>
      <c r="FL255" s="186"/>
      <c r="FM255" s="186"/>
      <c r="FN255" s="186"/>
      <c r="FO255" s="186"/>
      <c r="FP255" s="186"/>
      <c r="FQ255" s="186"/>
      <c r="FR255" s="186"/>
      <c r="FS255" s="186"/>
      <c r="FT255" s="186"/>
      <c r="FU255" s="186"/>
      <c r="FV255" s="186"/>
      <c r="FW255" s="186"/>
      <c r="FX255" s="186"/>
      <c r="FY255" s="186"/>
      <c r="FZ255" s="186"/>
      <c r="GA255" s="186"/>
      <c r="GB255" s="186"/>
      <c r="GC255" s="186"/>
      <c r="GD255" s="186"/>
      <c r="GE255" s="186"/>
      <c r="GF255" s="186"/>
    </row>
    <row r="256" spans="1:188" s="361" customFormat="1" x14ac:dyDescent="0.25">
      <c r="A256" s="186"/>
      <c r="B256" s="43"/>
      <c r="C256" s="186"/>
      <c r="D256" s="39"/>
      <c r="E256" s="39"/>
      <c r="F256" s="39"/>
      <c r="G256" s="39"/>
      <c r="H256" s="186"/>
      <c r="I256" s="186"/>
      <c r="J256" s="39"/>
      <c r="K256" s="186"/>
      <c r="L256" s="186"/>
      <c r="M256" s="186"/>
      <c r="N256" s="186"/>
      <c r="O256" s="186"/>
      <c r="P256" s="186"/>
      <c r="Q256" s="186"/>
      <c r="R256" s="186"/>
      <c r="S256" s="186"/>
      <c r="T256" s="186"/>
      <c r="U256" s="186"/>
      <c r="V256" s="186"/>
      <c r="W256" s="186"/>
      <c r="X256" s="39"/>
      <c r="Y256" s="186"/>
      <c r="Z256" s="186"/>
      <c r="AA256" s="39"/>
      <c r="AB256" s="186"/>
      <c r="AC256" s="186"/>
      <c r="AD256" s="186"/>
      <c r="AE256" s="186"/>
      <c r="AF256" s="39"/>
      <c r="AG256" s="186"/>
      <c r="AH256" s="186"/>
      <c r="AI256" s="186"/>
      <c r="AJ256" s="186"/>
      <c r="AK256" s="186"/>
      <c r="AL256" s="186"/>
      <c r="AM256" s="186"/>
      <c r="AN256" s="186"/>
      <c r="AO256" s="186"/>
      <c r="AP256" s="186"/>
      <c r="AQ256" s="186"/>
      <c r="AR256" s="186"/>
      <c r="AS256" s="186"/>
      <c r="AT256" s="186"/>
      <c r="AU256" s="186"/>
      <c r="AV256" s="186"/>
      <c r="AW256" s="39"/>
      <c r="AX256" s="186"/>
      <c r="AY256" s="186"/>
      <c r="AZ256" s="186"/>
      <c r="BA256" s="186"/>
      <c r="BB256" s="186"/>
      <c r="BC256" s="186"/>
      <c r="BD256" s="186"/>
      <c r="BE256" s="186"/>
      <c r="BF256" s="186"/>
      <c r="BG256" s="186"/>
      <c r="BH256" s="186"/>
      <c r="BI256" s="186"/>
      <c r="BJ256" s="186"/>
      <c r="BK256" s="186"/>
      <c r="BL256" s="186"/>
      <c r="BM256" s="186"/>
      <c r="BN256" s="186"/>
      <c r="BO256" s="186"/>
      <c r="BP256" s="186"/>
      <c r="BQ256" s="186"/>
      <c r="BR256" s="186"/>
      <c r="BS256" s="39"/>
      <c r="BT256" s="186"/>
      <c r="BU256" s="186"/>
      <c r="BV256" s="186"/>
      <c r="BW256" s="186"/>
      <c r="BX256" s="186"/>
      <c r="BY256" s="186"/>
      <c r="BZ256" s="186"/>
      <c r="CA256" s="186"/>
      <c r="CB256" s="186"/>
      <c r="CC256" s="186"/>
      <c r="CD256" s="186"/>
      <c r="CE256" s="186"/>
      <c r="CF256" s="186"/>
      <c r="CG256" s="186"/>
      <c r="CH256" s="186"/>
      <c r="CI256" s="186"/>
      <c r="CJ256" s="186"/>
      <c r="CK256" s="186"/>
      <c r="CL256" s="186"/>
      <c r="CM256" s="186"/>
      <c r="CN256" s="186"/>
      <c r="CO256" s="186"/>
      <c r="CP256" s="186"/>
      <c r="CQ256" s="186"/>
      <c r="CR256" s="186"/>
      <c r="CS256" s="186"/>
      <c r="CT256" s="186"/>
      <c r="CU256" s="186"/>
      <c r="CV256" s="186"/>
      <c r="CW256" s="186"/>
      <c r="CX256" s="186"/>
      <c r="CY256" s="186"/>
      <c r="CZ256" s="186"/>
      <c r="DA256" s="186"/>
      <c r="DB256" s="186"/>
      <c r="DC256" s="186"/>
      <c r="DD256" s="186"/>
      <c r="DE256" s="186"/>
      <c r="DF256" s="186"/>
      <c r="DG256" s="186"/>
      <c r="DH256" s="186"/>
      <c r="DI256" s="186"/>
      <c r="DJ256" s="186"/>
      <c r="DK256" s="186"/>
      <c r="DL256" s="186"/>
      <c r="DM256" s="186"/>
      <c r="DN256" s="186"/>
      <c r="DO256" s="186"/>
      <c r="DP256" s="186"/>
      <c r="DQ256" s="186"/>
      <c r="DR256" s="186"/>
      <c r="DS256" s="186"/>
      <c r="DT256" s="186"/>
      <c r="DU256" s="186"/>
      <c r="DV256" s="186"/>
      <c r="DW256" s="186"/>
      <c r="DX256" s="186"/>
      <c r="DY256" s="186"/>
      <c r="DZ256" s="186"/>
      <c r="EA256" s="186"/>
      <c r="EB256" s="186"/>
      <c r="EC256" s="186"/>
      <c r="ED256" s="186"/>
      <c r="EE256" s="186"/>
      <c r="EF256" s="186"/>
      <c r="EG256" s="186"/>
      <c r="EH256" s="186"/>
      <c r="EI256" s="186"/>
      <c r="EJ256" s="186"/>
      <c r="EK256" s="39"/>
      <c r="EL256" s="186"/>
      <c r="EM256" s="186"/>
      <c r="EN256" s="186"/>
      <c r="EO256" s="186"/>
      <c r="EP256" s="186"/>
      <c r="EQ256" s="186"/>
      <c r="ER256" s="186"/>
      <c r="ES256" s="186"/>
      <c r="ET256" s="186"/>
      <c r="EU256" s="186"/>
      <c r="EV256" s="186"/>
      <c r="EW256" s="186"/>
      <c r="EX256" s="186"/>
      <c r="EY256" s="186"/>
      <c r="EZ256" s="186"/>
      <c r="FA256" s="186"/>
      <c r="FB256" s="186"/>
      <c r="FC256" s="186"/>
      <c r="FD256" s="186"/>
      <c r="FE256" s="186"/>
      <c r="FF256" s="186"/>
      <c r="FG256" s="186"/>
      <c r="FH256" s="186"/>
      <c r="FI256" s="186"/>
      <c r="FJ256" s="186"/>
      <c r="FK256" s="186"/>
      <c r="FL256" s="186"/>
      <c r="FM256" s="186"/>
      <c r="FN256" s="186"/>
      <c r="FO256" s="186"/>
      <c r="FP256" s="186"/>
      <c r="FQ256" s="186"/>
      <c r="FR256" s="186"/>
      <c r="FS256" s="186"/>
      <c r="FT256" s="186"/>
      <c r="FU256" s="186"/>
      <c r="FV256" s="186"/>
      <c r="FW256" s="186"/>
      <c r="FX256" s="186"/>
      <c r="FY256" s="186"/>
      <c r="FZ256" s="186"/>
      <c r="GA256" s="186"/>
      <c r="GB256" s="186"/>
      <c r="GC256" s="186"/>
      <c r="GD256" s="186"/>
      <c r="GE256" s="186"/>
      <c r="GF256" s="186"/>
    </row>
    <row r="257" spans="1:192" s="361" customFormat="1" x14ac:dyDescent="0.25">
      <c r="A257" s="186"/>
      <c r="B257" s="43"/>
      <c r="C257" s="186"/>
      <c r="D257" s="39"/>
      <c r="E257" s="39"/>
      <c r="F257" s="39"/>
      <c r="G257" s="39"/>
      <c r="H257" s="186"/>
      <c r="I257" s="186"/>
      <c r="J257" s="39"/>
      <c r="K257" s="186"/>
      <c r="L257" s="186"/>
      <c r="M257" s="186"/>
      <c r="N257" s="186"/>
      <c r="O257" s="186"/>
      <c r="P257" s="186"/>
      <c r="Q257" s="186"/>
      <c r="R257" s="186"/>
      <c r="S257" s="186"/>
      <c r="T257" s="186"/>
      <c r="U257" s="186"/>
      <c r="V257" s="186"/>
      <c r="W257" s="186"/>
      <c r="X257" s="39"/>
      <c r="Y257" s="186"/>
      <c r="Z257" s="186"/>
      <c r="AA257" s="39"/>
      <c r="AB257" s="186"/>
      <c r="AC257" s="186"/>
      <c r="AD257" s="186"/>
      <c r="AE257" s="186"/>
      <c r="AF257" s="39"/>
      <c r="AG257" s="186"/>
      <c r="AH257" s="186"/>
      <c r="AI257" s="186"/>
      <c r="AJ257" s="186"/>
      <c r="AK257" s="186"/>
      <c r="AL257" s="186"/>
      <c r="AM257" s="186"/>
      <c r="AN257" s="186"/>
      <c r="AO257" s="186"/>
      <c r="AP257" s="186"/>
      <c r="AQ257" s="186"/>
      <c r="AR257" s="186"/>
      <c r="AS257" s="186"/>
      <c r="AT257" s="186"/>
      <c r="AU257" s="186"/>
      <c r="AV257" s="186"/>
      <c r="AW257" s="39"/>
      <c r="AX257" s="186"/>
      <c r="AY257" s="186"/>
      <c r="AZ257" s="186"/>
      <c r="BA257" s="186"/>
      <c r="BB257" s="186"/>
      <c r="BC257" s="186"/>
      <c r="BD257" s="186"/>
      <c r="BE257" s="186"/>
      <c r="BF257" s="186"/>
      <c r="BG257" s="186"/>
      <c r="BH257" s="186"/>
      <c r="BI257" s="186"/>
      <c r="BJ257" s="186"/>
      <c r="BK257" s="186"/>
      <c r="BL257" s="186"/>
      <c r="BM257" s="186"/>
      <c r="BN257" s="186"/>
      <c r="BO257" s="186"/>
      <c r="BP257" s="186"/>
      <c r="BQ257" s="186"/>
      <c r="BR257" s="186"/>
      <c r="BS257" s="39"/>
      <c r="BT257" s="186"/>
      <c r="BU257" s="186"/>
      <c r="BV257" s="186"/>
      <c r="BW257" s="186"/>
      <c r="BX257" s="186"/>
      <c r="BY257" s="186"/>
      <c r="BZ257" s="186"/>
      <c r="CA257" s="186"/>
      <c r="CB257" s="186"/>
      <c r="CC257" s="186"/>
      <c r="CD257" s="186"/>
      <c r="CE257" s="186"/>
      <c r="CF257" s="186"/>
      <c r="CG257" s="186"/>
      <c r="CH257" s="186"/>
      <c r="CI257" s="186"/>
      <c r="CJ257" s="186"/>
      <c r="CK257" s="186"/>
      <c r="CL257" s="186"/>
      <c r="CM257" s="186"/>
      <c r="CN257" s="186"/>
      <c r="CO257" s="186"/>
      <c r="CP257" s="186"/>
      <c r="CQ257" s="186"/>
      <c r="CR257" s="186"/>
      <c r="CS257" s="186"/>
      <c r="CT257" s="186"/>
      <c r="CU257" s="186"/>
      <c r="CV257" s="186"/>
      <c r="CW257" s="186"/>
      <c r="CX257" s="186"/>
      <c r="CY257" s="186"/>
      <c r="CZ257" s="186"/>
      <c r="DA257" s="186"/>
      <c r="DB257" s="186"/>
      <c r="DC257" s="186"/>
      <c r="DD257" s="186"/>
      <c r="DE257" s="186"/>
      <c r="DF257" s="186"/>
      <c r="DG257" s="186"/>
      <c r="DH257" s="186"/>
      <c r="DI257" s="186"/>
      <c r="DJ257" s="186"/>
      <c r="DK257" s="186"/>
      <c r="DL257" s="186"/>
      <c r="DM257" s="186"/>
      <c r="DN257" s="186"/>
      <c r="DO257" s="186"/>
      <c r="DP257" s="186"/>
      <c r="DQ257" s="186"/>
      <c r="DR257" s="186"/>
      <c r="DS257" s="186"/>
      <c r="DT257" s="186"/>
      <c r="DU257" s="186"/>
      <c r="DV257" s="186"/>
      <c r="DW257" s="186"/>
      <c r="DX257" s="186"/>
      <c r="DY257" s="186"/>
      <c r="DZ257" s="186"/>
      <c r="EA257" s="186"/>
      <c r="EB257" s="186"/>
      <c r="EC257" s="186"/>
      <c r="ED257" s="186"/>
      <c r="EE257" s="186"/>
      <c r="EF257" s="186"/>
      <c r="EG257" s="186"/>
      <c r="EH257" s="186"/>
      <c r="EI257" s="186"/>
      <c r="EJ257" s="186"/>
      <c r="EK257" s="39"/>
      <c r="EL257" s="186"/>
      <c r="EM257" s="186"/>
      <c r="EN257" s="186"/>
      <c r="EO257" s="186"/>
      <c r="EP257" s="186"/>
      <c r="EQ257" s="186"/>
      <c r="ER257" s="186"/>
      <c r="ES257" s="186"/>
      <c r="ET257" s="186"/>
      <c r="EU257" s="186"/>
      <c r="EV257" s="186"/>
      <c r="EW257" s="186"/>
      <c r="EX257" s="186"/>
      <c r="EY257" s="186"/>
      <c r="EZ257" s="186"/>
      <c r="FA257" s="186"/>
      <c r="FB257" s="186"/>
      <c r="FC257" s="186"/>
      <c r="FD257" s="186"/>
      <c r="FE257" s="186"/>
      <c r="FF257" s="186"/>
      <c r="FG257" s="186"/>
      <c r="FH257" s="186"/>
      <c r="FI257" s="186"/>
      <c r="FJ257" s="186"/>
      <c r="FK257" s="186"/>
      <c r="FL257" s="186"/>
      <c r="FM257" s="186"/>
      <c r="FN257" s="186"/>
      <c r="FO257" s="186"/>
      <c r="FP257" s="186"/>
      <c r="FQ257" s="186"/>
      <c r="FR257" s="186"/>
      <c r="FS257" s="186"/>
      <c r="FT257" s="186"/>
      <c r="FU257" s="186"/>
      <c r="FV257" s="186"/>
      <c r="FW257" s="186"/>
      <c r="FX257" s="186"/>
      <c r="FY257" s="186"/>
      <c r="FZ257" s="186"/>
      <c r="GA257" s="186"/>
      <c r="GB257" s="186"/>
      <c r="GC257" s="186"/>
      <c r="GD257" s="186"/>
      <c r="GE257" s="186"/>
      <c r="GF257" s="186"/>
    </row>
    <row r="258" spans="1:192" s="361" customFormat="1" x14ac:dyDescent="0.25">
      <c r="A258" s="186"/>
      <c r="B258" s="43"/>
      <c r="C258" s="186"/>
      <c r="D258" s="39"/>
      <c r="E258" s="39"/>
      <c r="F258" s="39"/>
      <c r="G258" s="39"/>
      <c r="H258" s="186"/>
      <c r="I258" s="186"/>
      <c r="J258" s="39"/>
      <c r="K258" s="186"/>
      <c r="L258" s="186"/>
      <c r="M258" s="186"/>
      <c r="N258" s="186"/>
      <c r="O258" s="186"/>
      <c r="P258" s="186"/>
      <c r="Q258" s="186"/>
      <c r="R258" s="186"/>
      <c r="S258" s="186"/>
      <c r="T258" s="186"/>
      <c r="U258" s="186"/>
      <c r="V258" s="186"/>
      <c r="W258" s="186"/>
      <c r="X258" s="39"/>
      <c r="Y258" s="186"/>
      <c r="Z258" s="186"/>
      <c r="AA258" s="39"/>
      <c r="AB258" s="186"/>
      <c r="AC258" s="186"/>
      <c r="AD258" s="186"/>
      <c r="AE258" s="186"/>
      <c r="AF258" s="39"/>
      <c r="AG258" s="186"/>
      <c r="AH258" s="186"/>
      <c r="AI258" s="186"/>
      <c r="AJ258" s="186"/>
      <c r="AK258" s="186"/>
      <c r="AL258" s="186"/>
      <c r="AM258" s="186"/>
      <c r="AN258" s="186"/>
      <c r="AO258" s="186"/>
      <c r="AP258" s="186"/>
      <c r="AQ258" s="186"/>
      <c r="AR258" s="186"/>
      <c r="AS258" s="186"/>
      <c r="AT258" s="186"/>
      <c r="AU258" s="186"/>
      <c r="AV258" s="186"/>
      <c r="AW258" s="39"/>
      <c r="AX258" s="186"/>
      <c r="AY258" s="186"/>
      <c r="AZ258" s="186"/>
      <c r="BA258" s="186"/>
      <c r="BB258" s="186"/>
      <c r="BC258" s="186"/>
      <c r="BD258" s="186"/>
      <c r="BE258" s="186"/>
      <c r="BF258" s="186"/>
      <c r="BG258" s="186"/>
      <c r="BH258" s="186"/>
      <c r="BI258" s="186"/>
      <c r="BJ258" s="186"/>
      <c r="BK258" s="186"/>
      <c r="BL258" s="186"/>
      <c r="BM258" s="186"/>
      <c r="BN258" s="186"/>
      <c r="BO258" s="186"/>
      <c r="BP258" s="186"/>
      <c r="BQ258" s="186"/>
      <c r="BR258" s="186"/>
      <c r="BS258" s="39"/>
      <c r="BT258" s="186"/>
      <c r="BU258" s="186"/>
      <c r="BV258" s="186"/>
      <c r="BW258" s="186"/>
      <c r="BX258" s="186"/>
      <c r="BY258" s="186"/>
      <c r="BZ258" s="186"/>
      <c r="CA258" s="186"/>
      <c r="CB258" s="186"/>
      <c r="CC258" s="186"/>
      <c r="CD258" s="186"/>
      <c r="CE258" s="186"/>
      <c r="CF258" s="186"/>
      <c r="CG258" s="186"/>
      <c r="CH258" s="186"/>
      <c r="CI258" s="186"/>
      <c r="CJ258" s="186"/>
      <c r="CK258" s="186"/>
      <c r="CL258" s="186"/>
      <c r="CM258" s="186"/>
      <c r="CN258" s="186"/>
      <c r="CO258" s="186"/>
      <c r="CP258" s="186"/>
      <c r="CQ258" s="186"/>
      <c r="CR258" s="186"/>
      <c r="CS258" s="186"/>
      <c r="CT258" s="186"/>
      <c r="CU258" s="186"/>
      <c r="CV258" s="186"/>
      <c r="CW258" s="186"/>
      <c r="CX258" s="186"/>
      <c r="CY258" s="186"/>
      <c r="CZ258" s="186"/>
      <c r="DA258" s="186"/>
      <c r="DB258" s="186"/>
      <c r="DC258" s="186"/>
      <c r="DD258" s="186"/>
      <c r="DE258" s="186"/>
      <c r="DF258" s="186"/>
      <c r="DG258" s="186"/>
      <c r="DH258" s="186"/>
      <c r="DI258" s="186"/>
      <c r="DJ258" s="186"/>
      <c r="DK258" s="186"/>
      <c r="DL258" s="186"/>
      <c r="DM258" s="186"/>
      <c r="DN258" s="186"/>
      <c r="DO258" s="186"/>
      <c r="DP258" s="186"/>
      <c r="DQ258" s="186"/>
      <c r="DR258" s="186"/>
      <c r="DS258" s="186"/>
      <c r="DT258" s="186"/>
      <c r="DU258" s="186"/>
      <c r="DV258" s="186"/>
      <c r="DW258" s="186"/>
      <c r="DX258" s="186"/>
      <c r="DY258" s="186"/>
      <c r="DZ258" s="186"/>
      <c r="EA258" s="186"/>
      <c r="EB258" s="186"/>
      <c r="EC258" s="186"/>
      <c r="ED258" s="186"/>
      <c r="EE258" s="186"/>
      <c r="EF258" s="186"/>
      <c r="EG258" s="186"/>
      <c r="EH258" s="186"/>
      <c r="EI258" s="186"/>
      <c r="EJ258" s="186"/>
      <c r="EK258" s="39"/>
      <c r="EL258" s="186"/>
      <c r="EM258" s="186"/>
      <c r="EN258" s="186"/>
      <c r="EO258" s="186"/>
      <c r="EP258" s="186"/>
      <c r="EQ258" s="186"/>
      <c r="ER258" s="186"/>
      <c r="ES258" s="186"/>
      <c r="ET258" s="186"/>
      <c r="EU258" s="186"/>
      <c r="EV258" s="186"/>
      <c r="EW258" s="186"/>
      <c r="EX258" s="186"/>
      <c r="EY258" s="186"/>
      <c r="EZ258" s="186"/>
      <c r="FA258" s="186"/>
      <c r="FB258" s="186"/>
      <c r="FC258" s="186"/>
      <c r="FD258" s="186"/>
      <c r="FE258" s="186"/>
      <c r="FF258" s="186"/>
      <c r="FG258" s="186"/>
      <c r="FH258" s="186"/>
      <c r="FI258" s="186"/>
      <c r="FJ258" s="186"/>
      <c r="FK258" s="186"/>
      <c r="FL258" s="186"/>
      <c r="FM258" s="186"/>
      <c r="FN258" s="186"/>
      <c r="FO258" s="186"/>
      <c r="FP258" s="186"/>
      <c r="FQ258" s="186"/>
      <c r="FR258" s="186"/>
      <c r="FS258" s="186"/>
      <c r="FT258" s="186"/>
      <c r="FU258" s="186"/>
      <c r="FV258" s="186"/>
      <c r="FW258" s="186"/>
      <c r="FX258" s="186"/>
      <c r="FY258" s="186"/>
      <c r="FZ258" s="186"/>
      <c r="GA258" s="186"/>
      <c r="GB258" s="186"/>
      <c r="GC258" s="186"/>
      <c r="GD258" s="186"/>
      <c r="GE258" s="186"/>
      <c r="GF258" s="186"/>
    </row>
    <row r="259" spans="1:192" s="361" customFormat="1" x14ac:dyDescent="0.25">
      <c r="A259" s="186"/>
      <c r="B259" s="43"/>
      <c r="C259" s="186"/>
      <c r="D259" s="39"/>
      <c r="E259" s="39"/>
      <c r="F259" s="39"/>
      <c r="G259" s="39"/>
      <c r="H259" s="186"/>
      <c r="I259" s="186"/>
      <c r="J259" s="39"/>
      <c r="K259" s="186"/>
      <c r="L259" s="186"/>
      <c r="M259" s="186"/>
      <c r="N259" s="186"/>
      <c r="O259" s="186"/>
      <c r="P259" s="186"/>
      <c r="Q259" s="186"/>
      <c r="R259" s="186"/>
      <c r="S259" s="186"/>
      <c r="T259" s="186"/>
      <c r="U259" s="186"/>
      <c r="V259" s="186"/>
      <c r="W259" s="186"/>
      <c r="X259" s="39"/>
      <c r="Y259" s="186"/>
      <c r="Z259" s="186"/>
      <c r="AA259" s="39"/>
      <c r="AB259" s="186"/>
      <c r="AC259" s="186"/>
      <c r="AD259" s="186"/>
      <c r="AE259" s="186"/>
      <c r="AF259" s="39"/>
      <c r="AG259" s="186"/>
      <c r="AH259" s="186"/>
      <c r="AI259" s="186"/>
      <c r="AJ259" s="186"/>
      <c r="AK259" s="186"/>
      <c r="AL259" s="186"/>
      <c r="AM259" s="186"/>
      <c r="AN259" s="186"/>
      <c r="AO259" s="186"/>
      <c r="AP259" s="186"/>
      <c r="AQ259" s="186"/>
      <c r="AR259" s="186"/>
      <c r="AS259" s="186"/>
      <c r="AT259" s="186"/>
      <c r="AU259" s="186"/>
      <c r="AV259" s="186"/>
      <c r="AW259" s="39"/>
      <c r="AX259" s="186"/>
      <c r="AY259" s="186"/>
      <c r="AZ259" s="186"/>
      <c r="BA259" s="186"/>
      <c r="BB259" s="186"/>
      <c r="BC259" s="186"/>
      <c r="BD259" s="186"/>
      <c r="BE259" s="186"/>
      <c r="BF259" s="186"/>
      <c r="BG259" s="186"/>
      <c r="BH259" s="186"/>
      <c r="BI259" s="186"/>
      <c r="BJ259" s="186"/>
      <c r="BK259" s="186"/>
      <c r="BL259" s="186"/>
      <c r="BM259" s="186"/>
      <c r="BN259" s="186"/>
      <c r="BO259" s="186"/>
      <c r="BP259" s="186"/>
      <c r="BQ259" s="186"/>
      <c r="BR259" s="186"/>
      <c r="BS259" s="39"/>
      <c r="BT259" s="186"/>
      <c r="BU259" s="186"/>
      <c r="BV259" s="186"/>
      <c r="BW259" s="186"/>
      <c r="BX259" s="186"/>
      <c r="BY259" s="186"/>
      <c r="BZ259" s="186"/>
      <c r="CA259" s="186"/>
      <c r="CB259" s="186"/>
      <c r="CC259" s="186"/>
      <c r="CD259" s="186"/>
      <c r="CE259" s="186"/>
      <c r="CF259" s="186"/>
      <c r="CG259" s="186"/>
      <c r="CH259" s="186"/>
      <c r="CI259" s="186"/>
      <c r="CJ259" s="186"/>
      <c r="CK259" s="186"/>
      <c r="CL259" s="186"/>
      <c r="CM259" s="186"/>
      <c r="CN259" s="186"/>
      <c r="CO259" s="186"/>
      <c r="CP259" s="186"/>
      <c r="CQ259" s="186"/>
      <c r="CR259" s="186"/>
      <c r="CS259" s="186"/>
      <c r="CT259" s="186"/>
      <c r="CU259" s="186"/>
      <c r="CV259" s="186"/>
      <c r="CW259" s="186"/>
      <c r="CX259" s="186"/>
      <c r="CY259" s="186"/>
      <c r="CZ259" s="186"/>
      <c r="DA259" s="186"/>
      <c r="DB259" s="186"/>
      <c r="DC259" s="186"/>
      <c r="DD259" s="186"/>
      <c r="DE259" s="186"/>
      <c r="DF259" s="186"/>
      <c r="DG259" s="186"/>
      <c r="DH259" s="186"/>
      <c r="DI259" s="186"/>
      <c r="DJ259" s="186"/>
      <c r="DK259" s="186"/>
      <c r="DL259" s="186"/>
      <c r="DM259" s="186"/>
      <c r="DN259" s="186"/>
      <c r="DO259" s="186"/>
      <c r="DP259" s="186"/>
      <c r="DQ259" s="186"/>
      <c r="DR259" s="186"/>
      <c r="DS259" s="186"/>
      <c r="DT259" s="186"/>
      <c r="DU259" s="186"/>
      <c r="DV259" s="186"/>
      <c r="DW259" s="186"/>
      <c r="DX259" s="186"/>
      <c r="DY259" s="186"/>
      <c r="DZ259" s="186"/>
      <c r="EA259" s="186"/>
      <c r="EB259" s="186"/>
      <c r="EC259" s="186"/>
      <c r="ED259" s="186"/>
      <c r="EE259" s="186"/>
      <c r="EF259" s="186"/>
      <c r="EG259" s="186"/>
      <c r="EH259" s="186"/>
      <c r="EI259" s="186"/>
      <c r="EJ259" s="186"/>
      <c r="EK259" s="39"/>
      <c r="EL259" s="186"/>
      <c r="EM259" s="186"/>
      <c r="EN259" s="186"/>
      <c r="EO259" s="186"/>
      <c r="EP259" s="186"/>
      <c r="EQ259" s="186"/>
      <c r="ER259" s="186"/>
      <c r="ES259" s="186"/>
      <c r="ET259" s="186"/>
      <c r="EU259" s="186"/>
      <c r="EV259" s="186"/>
      <c r="EW259" s="186"/>
      <c r="EX259" s="186"/>
      <c r="EY259" s="186"/>
      <c r="EZ259" s="186"/>
      <c r="FA259" s="186"/>
      <c r="FB259" s="186"/>
      <c r="FC259" s="186"/>
      <c r="FD259" s="186"/>
      <c r="FE259" s="186"/>
      <c r="FF259" s="186"/>
      <c r="FG259" s="186"/>
      <c r="FH259" s="186"/>
      <c r="FI259" s="186"/>
      <c r="FJ259" s="186"/>
      <c r="FK259" s="186"/>
      <c r="FL259" s="186"/>
      <c r="FM259" s="186"/>
      <c r="FN259" s="186"/>
      <c r="FO259" s="186"/>
      <c r="FP259" s="186"/>
      <c r="FQ259" s="186"/>
      <c r="FR259" s="186"/>
      <c r="FS259" s="186"/>
      <c r="FT259" s="186"/>
      <c r="FU259" s="186"/>
      <c r="FV259" s="186"/>
      <c r="FW259" s="186"/>
      <c r="FX259" s="186"/>
      <c r="FY259" s="186"/>
      <c r="FZ259" s="186"/>
      <c r="GA259" s="186"/>
      <c r="GB259" s="186"/>
      <c r="GC259" s="186"/>
      <c r="GD259" s="186"/>
      <c r="GE259" s="186"/>
      <c r="GF259" s="186"/>
    </row>
    <row r="260" spans="1:192" s="361" customFormat="1" x14ac:dyDescent="0.25">
      <c r="A260" s="186"/>
      <c r="B260" s="43"/>
      <c r="C260" s="186"/>
      <c r="D260" s="39"/>
      <c r="E260" s="39"/>
      <c r="F260" s="39"/>
      <c r="G260" s="39"/>
      <c r="H260" s="186"/>
      <c r="I260" s="186"/>
      <c r="J260" s="39"/>
      <c r="K260" s="186"/>
      <c r="L260" s="186"/>
      <c r="M260" s="186"/>
      <c r="N260" s="186"/>
      <c r="O260" s="186"/>
      <c r="P260" s="186"/>
      <c r="Q260" s="186"/>
      <c r="R260" s="186"/>
      <c r="S260" s="186"/>
      <c r="T260" s="186"/>
      <c r="U260" s="186"/>
      <c r="V260" s="186"/>
      <c r="W260" s="186"/>
      <c r="X260" s="39"/>
      <c r="Y260" s="186"/>
      <c r="Z260" s="186"/>
      <c r="AA260" s="39"/>
      <c r="AB260" s="186"/>
      <c r="AC260" s="186"/>
      <c r="AD260" s="186"/>
      <c r="AE260" s="186"/>
      <c r="AF260" s="39"/>
      <c r="AG260" s="186"/>
      <c r="AH260" s="186"/>
      <c r="AI260" s="186"/>
      <c r="AJ260" s="186"/>
      <c r="AK260" s="186"/>
      <c r="AL260" s="186"/>
      <c r="AM260" s="186"/>
      <c r="AN260" s="186"/>
      <c r="AO260" s="186"/>
      <c r="AP260" s="186"/>
      <c r="AQ260" s="186"/>
      <c r="AR260" s="186"/>
      <c r="AS260" s="186"/>
      <c r="AT260" s="186"/>
      <c r="AU260" s="186"/>
      <c r="AV260" s="186"/>
      <c r="AW260" s="39"/>
      <c r="AX260" s="186"/>
      <c r="AY260" s="186"/>
      <c r="AZ260" s="186"/>
      <c r="BA260" s="186"/>
      <c r="BB260" s="186"/>
      <c r="BC260" s="186"/>
      <c r="BD260" s="186"/>
      <c r="BE260" s="186"/>
      <c r="BF260" s="186"/>
      <c r="BG260" s="186"/>
      <c r="BH260" s="186"/>
      <c r="BI260" s="186"/>
      <c r="BJ260" s="186"/>
      <c r="BK260" s="186"/>
      <c r="BL260" s="186"/>
      <c r="BM260" s="186"/>
      <c r="BN260" s="186"/>
      <c r="BO260" s="186"/>
      <c r="BP260" s="186"/>
      <c r="BQ260" s="186"/>
      <c r="BR260" s="186"/>
      <c r="BS260" s="39"/>
      <c r="BT260" s="186"/>
      <c r="BU260" s="186"/>
      <c r="BV260" s="186"/>
      <c r="BW260" s="186"/>
      <c r="BX260" s="186"/>
      <c r="BY260" s="186"/>
      <c r="BZ260" s="186"/>
      <c r="CA260" s="186"/>
      <c r="CB260" s="186"/>
      <c r="CC260" s="186"/>
      <c r="CD260" s="186"/>
      <c r="CE260" s="186"/>
      <c r="CF260" s="186"/>
      <c r="CG260" s="186"/>
      <c r="CH260" s="186"/>
      <c r="CI260" s="186"/>
      <c r="CJ260" s="186"/>
      <c r="CK260" s="186"/>
      <c r="CL260" s="186"/>
      <c r="CM260" s="186"/>
      <c r="CN260" s="186"/>
      <c r="CO260" s="186"/>
      <c r="CP260" s="186"/>
      <c r="CQ260" s="186"/>
      <c r="CR260" s="186"/>
      <c r="CS260" s="186"/>
      <c r="CT260" s="186"/>
      <c r="CU260" s="186"/>
      <c r="CV260" s="186"/>
      <c r="CW260" s="186"/>
      <c r="CX260" s="186"/>
      <c r="CY260" s="186"/>
      <c r="CZ260" s="186"/>
      <c r="DA260" s="186"/>
      <c r="DB260" s="186"/>
      <c r="DC260" s="186"/>
      <c r="DD260" s="186"/>
      <c r="DE260" s="186"/>
      <c r="DF260" s="186"/>
      <c r="DG260" s="186"/>
      <c r="DH260" s="186"/>
      <c r="DI260" s="186"/>
      <c r="DJ260" s="186"/>
      <c r="DK260" s="186"/>
      <c r="DL260" s="186"/>
      <c r="DM260" s="186"/>
      <c r="DN260" s="186"/>
      <c r="DO260" s="186"/>
      <c r="DP260" s="186"/>
      <c r="DQ260" s="186"/>
      <c r="DR260" s="186"/>
      <c r="DS260" s="186"/>
      <c r="DT260" s="186"/>
      <c r="DU260" s="186"/>
      <c r="DV260" s="186"/>
      <c r="DW260" s="186"/>
      <c r="DX260" s="186"/>
      <c r="DY260" s="186"/>
      <c r="DZ260" s="186"/>
      <c r="EA260" s="186"/>
      <c r="EB260" s="186"/>
      <c r="EC260" s="186"/>
      <c r="ED260" s="186"/>
      <c r="EE260" s="186"/>
      <c r="EF260" s="186"/>
      <c r="EG260" s="186"/>
      <c r="EH260" s="186"/>
      <c r="EI260" s="186"/>
      <c r="EJ260" s="186"/>
      <c r="EK260" s="39"/>
      <c r="EL260" s="186"/>
      <c r="EM260" s="186"/>
      <c r="EN260" s="186"/>
      <c r="EO260" s="186"/>
      <c r="EP260" s="186"/>
      <c r="EQ260" s="186"/>
      <c r="ER260" s="186"/>
      <c r="ES260" s="186"/>
      <c r="ET260" s="186"/>
      <c r="EU260" s="186"/>
      <c r="EV260" s="186"/>
      <c r="EW260" s="186"/>
      <c r="EX260" s="186"/>
      <c r="EY260" s="186"/>
      <c r="EZ260" s="186"/>
      <c r="FA260" s="186"/>
      <c r="FB260" s="186"/>
      <c r="FC260" s="186"/>
      <c r="FD260" s="186"/>
      <c r="FE260" s="186"/>
      <c r="FF260" s="186"/>
      <c r="FG260" s="186"/>
      <c r="FH260" s="186"/>
      <c r="FI260" s="186"/>
      <c r="FJ260" s="186"/>
      <c r="FK260" s="186"/>
      <c r="FL260" s="186"/>
      <c r="FM260" s="186"/>
      <c r="FN260" s="186"/>
      <c r="FO260" s="186"/>
      <c r="FP260" s="186"/>
      <c r="FQ260" s="186"/>
      <c r="FR260" s="186"/>
      <c r="FS260" s="186"/>
      <c r="FT260" s="186"/>
      <c r="FU260" s="186"/>
      <c r="FV260" s="186"/>
      <c r="FW260" s="186"/>
      <c r="FX260" s="186"/>
      <c r="FY260" s="186"/>
      <c r="FZ260" s="186"/>
      <c r="GA260" s="186"/>
      <c r="GB260" s="186"/>
      <c r="GC260" s="186"/>
      <c r="GD260" s="186"/>
      <c r="GE260" s="186"/>
      <c r="GF260" s="186"/>
    </row>
    <row r="261" spans="1:192" s="361" customFormat="1" x14ac:dyDescent="0.25">
      <c r="A261" s="186"/>
      <c r="B261" s="43"/>
      <c r="C261" s="186"/>
      <c r="D261" s="39"/>
      <c r="E261" s="39"/>
      <c r="F261" s="39"/>
      <c r="G261" s="39"/>
      <c r="H261" s="186"/>
      <c r="I261" s="186"/>
      <c r="J261" s="39"/>
      <c r="K261" s="186"/>
      <c r="L261" s="186"/>
      <c r="M261" s="186"/>
      <c r="N261" s="186"/>
      <c r="O261" s="186"/>
      <c r="P261" s="186"/>
      <c r="Q261" s="186"/>
      <c r="R261" s="186"/>
      <c r="S261" s="186"/>
      <c r="T261" s="186"/>
      <c r="U261" s="186"/>
      <c r="V261" s="186"/>
      <c r="W261" s="186"/>
      <c r="X261" s="39"/>
      <c r="Y261" s="186"/>
      <c r="Z261" s="186"/>
      <c r="AA261" s="39"/>
      <c r="AB261" s="186"/>
      <c r="AC261" s="186"/>
      <c r="AD261" s="186"/>
      <c r="AE261" s="186"/>
      <c r="AF261" s="39"/>
      <c r="AG261" s="186"/>
      <c r="AH261" s="186"/>
      <c r="AI261" s="186"/>
      <c r="AJ261" s="186"/>
      <c r="AK261" s="186"/>
      <c r="AL261" s="186"/>
      <c r="AM261" s="186"/>
      <c r="AN261" s="186"/>
      <c r="AO261" s="186"/>
      <c r="AP261" s="186"/>
      <c r="AQ261" s="186"/>
      <c r="AR261" s="186"/>
      <c r="AS261" s="186"/>
      <c r="AT261" s="186"/>
      <c r="AU261" s="186"/>
      <c r="AV261" s="186"/>
      <c r="AW261" s="39"/>
      <c r="AX261" s="186"/>
      <c r="AY261" s="186"/>
      <c r="AZ261" s="186"/>
      <c r="BA261" s="186"/>
      <c r="BB261" s="186"/>
      <c r="BC261" s="186"/>
      <c r="BD261" s="186"/>
      <c r="BE261" s="186"/>
      <c r="BF261" s="186"/>
      <c r="BG261" s="186"/>
      <c r="BH261" s="186"/>
      <c r="BI261" s="186"/>
      <c r="BJ261" s="186"/>
      <c r="BK261" s="186"/>
      <c r="BL261" s="186"/>
      <c r="BM261" s="186"/>
      <c r="BN261" s="186"/>
      <c r="BO261" s="186"/>
      <c r="BP261" s="186"/>
      <c r="BQ261" s="186"/>
      <c r="BR261" s="186"/>
      <c r="BS261" s="39"/>
      <c r="BT261" s="186"/>
      <c r="BU261" s="186"/>
      <c r="BV261" s="186"/>
      <c r="BW261" s="186"/>
      <c r="BX261" s="186"/>
      <c r="BY261" s="186"/>
      <c r="BZ261" s="186"/>
      <c r="CA261" s="186"/>
      <c r="CB261" s="186"/>
      <c r="CC261" s="186"/>
      <c r="CD261" s="186"/>
      <c r="CE261" s="186"/>
      <c r="CF261" s="186"/>
      <c r="CG261" s="186"/>
      <c r="CH261" s="186"/>
      <c r="CI261" s="186"/>
      <c r="CJ261" s="186"/>
      <c r="CK261" s="186"/>
      <c r="CL261" s="186"/>
      <c r="CM261" s="186"/>
      <c r="CN261" s="186"/>
      <c r="CO261" s="186"/>
      <c r="CP261" s="186"/>
      <c r="CQ261" s="186"/>
      <c r="CR261" s="186"/>
      <c r="CS261" s="186"/>
      <c r="CT261" s="186"/>
      <c r="CU261" s="186"/>
      <c r="CV261" s="186"/>
      <c r="CW261" s="186"/>
      <c r="CX261" s="186"/>
      <c r="CY261" s="186"/>
      <c r="CZ261" s="186"/>
      <c r="DA261" s="186"/>
      <c r="DB261" s="186"/>
      <c r="DC261" s="186"/>
      <c r="DD261" s="186"/>
      <c r="DE261" s="186"/>
      <c r="DF261" s="186"/>
      <c r="DG261" s="186"/>
      <c r="DH261" s="186"/>
      <c r="DI261" s="186"/>
      <c r="DJ261" s="186"/>
      <c r="DK261" s="186"/>
      <c r="DL261" s="186"/>
      <c r="DM261" s="186"/>
      <c r="DN261" s="186"/>
      <c r="DO261" s="186"/>
      <c r="DP261" s="186"/>
      <c r="DQ261" s="186"/>
      <c r="DR261" s="186"/>
      <c r="DS261" s="186"/>
      <c r="DT261" s="186"/>
      <c r="DU261" s="186"/>
      <c r="DV261" s="186"/>
      <c r="DW261" s="186"/>
      <c r="DX261" s="186"/>
      <c r="DY261" s="186"/>
      <c r="DZ261" s="186"/>
      <c r="EA261" s="186"/>
      <c r="EB261" s="186"/>
      <c r="EC261" s="186"/>
      <c r="ED261" s="186"/>
      <c r="EE261" s="186"/>
      <c r="EF261" s="186"/>
      <c r="EG261" s="186"/>
      <c r="EH261" s="186"/>
      <c r="EI261" s="186"/>
      <c r="EJ261" s="186"/>
      <c r="EK261" s="39"/>
      <c r="EL261" s="186"/>
      <c r="EM261" s="186"/>
      <c r="EN261" s="186"/>
      <c r="EO261" s="186"/>
      <c r="EP261" s="186"/>
      <c r="EQ261" s="186"/>
      <c r="ER261" s="186"/>
      <c r="ES261" s="186"/>
      <c r="ET261" s="186"/>
      <c r="EU261" s="186"/>
      <c r="EV261" s="186"/>
      <c r="EW261" s="186"/>
      <c r="EX261" s="186"/>
      <c r="EY261" s="186"/>
      <c r="EZ261" s="186"/>
      <c r="FA261" s="186"/>
      <c r="FB261" s="186"/>
      <c r="FC261" s="186"/>
      <c r="FD261" s="186"/>
      <c r="FE261" s="186"/>
      <c r="FF261" s="186"/>
      <c r="FG261" s="186"/>
      <c r="FH261" s="186"/>
      <c r="FI261" s="186"/>
      <c r="FJ261" s="186"/>
      <c r="FK261" s="186"/>
      <c r="FL261" s="186"/>
      <c r="FM261" s="186"/>
      <c r="FN261" s="186"/>
      <c r="FO261" s="186"/>
      <c r="FP261" s="186"/>
      <c r="FQ261" s="186"/>
      <c r="FR261" s="186"/>
      <c r="FS261" s="186"/>
      <c r="FT261" s="186"/>
      <c r="FU261" s="186"/>
      <c r="FV261" s="186"/>
      <c r="FW261" s="186"/>
      <c r="FX261" s="186"/>
      <c r="FY261" s="186"/>
      <c r="FZ261" s="186"/>
      <c r="GA261" s="186"/>
      <c r="GB261" s="186"/>
      <c r="GC261" s="186"/>
      <c r="GD261" s="186"/>
      <c r="GE261" s="186"/>
      <c r="GF261" s="186"/>
    </row>
    <row r="262" spans="1:192" s="361" customFormat="1" x14ac:dyDescent="0.25">
      <c r="A262" s="186"/>
      <c r="B262" s="43"/>
      <c r="C262" s="186"/>
      <c r="D262" s="39"/>
      <c r="E262" s="39"/>
      <c r="F262" s="39"/>
      <c r="G262" s="39"/>
      <c r="H262" s="186"/>
      <c r="I262" s="186"/>
      <c r="J262" s="39"/>
      <c r="K262" s="186"/>
      <c r="L262" s="186"/>
      <c r="M262" s="186"/>
      <c r="N262" s="186"/>
      <c r="O262" s="186"/>
      <c r="P262" s="186"/>
      <c r="Q262" s="186"/>
      <c r="R262" s="186"/>
      <c r="S262" s="186"/>
      <c r="T262" s="186"/>
      <c r="U262" s="186"/>
      <c r="V262" s="186"/>
      <c r="W262" s="186"/>
      <c r="X262" s="39"/>
      <c r="Y262" s="186"/>
      <c r="Z262" s="186"/>
      <c r="AA262" s="39"/>
      <c r="AB262" s="186"/>
      <c r="AC262" s="186"/>
      <c r="AD262" s="186"/>
      <c r="AE262" s="186"/>
      <c r="AF262" s="39"/>
      <c r="AG262" s="186"/>
      <c r="AH262" s="186"/>
      <c r="AI262" s="186"/>
      <c r="AJ262" s="186"/>
      <c r="AK262" s="186"/>
      <c r="AL262" s="186"/>
      <c r="AM262" s="186"/>
      <c r="AN262" s="186"/>
      <c r="AO262" s="186"/>
      <c r="AP262" s="186"/>
      <c r="AQ262" s="186"/>
      <c r="AR262" s="186"/>
      <c r="AS262" s="186"/>
      <c r="AT262" s="186"/>
      <c r="AU262" s="186"/>
      <c r="AV262" s="186"/>
      <c r="AW262" s="39"/>
      <c r="AX262" s="186"/>
      <c r="AY262" s="186"/>
      <c r="AZ262" s="186"/>
      <c r="BA262" s="186"/>
      <c r="BB262" s="186"/>
      <c r="BC262" s="186"/>
      <c r="BD262" s="186"/>
      <c r="BE262" s="186"/>
      <c r="BF262" s="186"/>
      <c r="BG262" s="186"/>
      <c r="BH262" s="186"/>
      <c r="BI262" s="186"/>
      <c r="BJ262" s="186"/>
      <c r="BK262" s="186"/>
      <c r="BL262" s="186"/>
      <c r="BM262" s="186"/>
      <c r="BN262" s="186"/>
      <c r="BO262" s="186"/>
      <c r="BP262" s="186"/>
      <c r="BQ262" s="186"/>
      <c r="BR262" s="186"/>
      <c r="BS262" s="39"/>
      <c r="BT262" s="186"/>
      <c r="BU262" s="186"/>
      <c r="BV262" s="186"/>
      <c r="BW262" s="186"/>
      <c r="BX262" s="186"/>
      <c r="BY262" s="186"/>
      <c r="BZ262" s="186"/>
      <c r="CA262" s="186"/>
      <c r="CB262" s="186"/>
      <c r="CC262" s="186"/>
      <c r="CD262" s="186"/>
      <c r="CE262" s="186"/>
      <c r="CF262" s="186"/>
      <c r="CG262" s="186"/>
      <c r="CH262" s="186"/>
      <c r="CI262" s="186"/>
      <c r="CJ262" s="186"/>
      <c r="CK262" s="186"/>
      <c r="CL262" s="186"/>
      <c r="CM262" s="186"/>
      <c r="CN262" s="186"/>
      <c r="CO262" s="186"/>
      <c r="CP262" s="186"/>
      <c r="CQ262" s="186"/>
      <c r="CR262" s="186"/>
      <c r="CS262" s="186"/>
      <c r="CT262" s="186"/>
      <c r="CU262" s="186"/>
      <c r="CV262" s="186"/>
      <c r="CW262" s="186"/>
      <c r="CX262" s="186"/>
      <c r="CY262" s="186"/>
      <c r="CZ262" s="186"/>
      <c r="DA262" s="186"/>
      <c r="DB262" s="186"/>
      <c r="DC262" s="186"/>
      <c r="DD262" s="186"/>
      <c r="DE262" s="186"/>
      <c r="DF262" s="186"/>
      <c r="DG262" s="186"/>
      <c r="DH262" s="186"/>
      <c r="DI262" s="186"/>
      <c r="DJ262" s="186"/>
      <c r="DK262" s="186"/>
      <c r="DL262" s="186"/>
      <c r="DM262" s="186"/>
      <c r="DN262" s="186"/>
      <c r="DO262" s="186"/>
      <c r="DP262" s="186"/>
      <c r="DQ262" s="186"/>
      <c r="DR262" s="186"/>
      <c r="DS262" s="186"/>
      <c r="DT262" s="186"/>
      <c r="DU262" s="186"/>
      <c r="DV262" s="186"/>
      <c r="DW262" s="186"/>
      <c r="DX262" s="186"/>
      <c r="DY262" s="186"/>
      <c r="DZ262" s="186"/>
      <c r="EA262" s="186"/>
      <c r="EB262" s="186"/>
      <c r="EC262" s="186"/>
      <c r="ED262" s="186"/>
      <c r="EE262" s="186"/>
      <c r="EF262" s="186"/>
      <c r="EG262" s="186"/>
      <c r="EH262" s="186"/>
      <c r="EI262" s="186"/>
      <c r="EJ262" s="186"/>
      <c r="EK262" s="39"/>
      <c r="EL262" s="186"/>
      <c r="EM262" s="186"/>
      <c r="EN262" s="186"/>
      <c r="EO262" s="186"/>
      <c r="EP262" s="186"/>
      <c r="EQ262" s="186"/>
      <c r="ER262" s="186"/>
      <c r="ES262" s="186"/>
      <c r="ET262" s="186"/>
      <c r="EU262" s="186"/>
      <c r="EV262" s="186"/>
      <c r="EW262" s="186"/>
      <c r="EX262" s="186"/>
      <c r="EY262" s="186"/>
      <c r="EZ262" s="186"/>
      <c r="FA262" s="186"/>
      <c r="FB262" s="186"/>
      <c r="FC262" s="186"/>
      <c r="FD262" s="186"/>
      <c r="FE262" s="186"/>
      <c r="FF262" s="186"/>
      <c r="FG262" s="186"/>
      <c r="FH262" s="186"/>
      <c r="FI262" s="186"/>
      <c r="FJ262" s="186"/>
      <c r="FK262" s="186"/>
      <c r="FL262" s="186"/>
      <c r="FM262" s="186"/>
      <c r="FN262" s="186"/>
      <c r="FO262" s="186"/>
      <c r="FP262" s="186"/>
      <c r="FQ262" s="186"/>
      <c r="FR262" s="186"/>
      <c r="FS262" s="186"/>
      <c r="FT262" s="186"/>
      <c r="FU262" s="186"/>
      <c r="FV262" s="186"/>
      <c r="FW262" s="186"/>
      <c r="FX262" s="186"/>
      <c r="FY262" s="186"/>
      <c r="FZ262" s="186"/>
      <c r="GA262" s="186"/>
      <c r="GB262" s="186"/>
      <c r="GC262" s="186"/>
      <c r="GD262" s="186"/>
      <c r="GE262" s="186"/>
      <c r="GF262" s="186"/>
    </row>
    <row r="263" spans="1:192" x14ac:dyDescent="0.25">
      <c r="D263" s="39"/>
      <c r="E263" s="39"/>
      <c r="F263" s="39"/>
      <c r="G263" s="39"/>
      <c r="J263" s="39"/>
      <c r="X263" s="39"/>
      <c r="AA263" s="39"/>
      <c r="AF263" s="39"/>
      <c r="AW263" s="39"/>
      <c r="BS263" s="39"/>
      <c r="EK263" s="39"/>
      <c r="GG263" s="186"/>
      <c r="GH263" s="186"/>
      <c r="GI263" s="186"/>
      <c r="GJ263" s="186"/>
    </row>
    <row r="264" spans="1:192" x14ac:dyDescent="0.25">
      <c r="D264" s="39"/>
      <c r="E264" s="39"/>
      <c r="F264" s="39"/>
      <c r="G264" s="39"/>
      <c r="J264" s="39"/>
      <c r="X264" s="39"/>
      <c r="AA264" s="39"/>
      <c r="AF264" s="39"/>
      <c r="AW264" s="39"/>
      <c r="BS264" s="39"/>
      <c r="EK264" s="39"/>
      <c r="GG264" s="186"/>
      <c r="GH264" s="186"/>
      <c r="GI264" s="186"/>
      <c r="GJ264" s="186"/>
    </row>
    <row r="265" spans="1:192" x14ac:dyDescent="0.25">
      <c r="D265" s="39"/>
      <c r="E265" s="39"/>
      <c r="F265" s="39"/>
      <c r="G265" s="39"/>
      <c r="J265" s="39"/>
      <c r="X265" s="39"/>
      <c r="AA265" s="39"/>
      <c r="AF265" s="39"/>
      <c r="AW265" s="39"/>
      <c r="BS265" s="39"/>
      <c r="EK265" s="39"/>
      <c r="GG265" s="186"/>
      <c r="GH265" s="186"/>
      <c r="GI265" s="186"/>
      <c r="GJ265" s="186"/>
    </row>
    <row r="266" spans="1:192" x14ac:dyDescent="0.25">
      <c r="B266" s="186"/>
      <c r="D266" s="39"/>
      <c r="E266" s="39"/>
      <c r="F266" s="39"/>
      <c r="G266" s="39"/>
      <c r="J266" s="39"/>
      <c r="X266" s="39"/>
      <c r="AA266" s="39"/>
      <c r="AF266" s="39"/>
      <c r="AW266" s="39"/>
      <c r="BS266" s="39"/>
      <c r="EK266" s="39"/>
      <c r="GG266" s="186"/>
      <c r="GH266" s="186"/>
      <c r="GI266" s="186"/>
      <c r="GJ266" s="186"/>
    </row>
    <row r="267" spans="1:192" x14ac:dyDescent="0.25">
      <c r="B267" s="186"/>
      <c r="D267" s="39"/>
      <c r="E267" s="39"/>
      <c r="F267" s="39"/>
      <c r="G267" s="39"/>
      <c r="J267" s="39"/>
      <c r="X267" s="39"/>
      <c r="AA267" s="39"/>
      <c r="AF267" s="39"/>
      <c r="AW267" s="39"/>
      <c r="BS267" s="39"/>
      <c r="EK267" s="39"/>
      <c r="GG267" s="186"/>
      <c r="GH267" s="186"/>
      <c r="GI267" s="186"/>
      <c r="GJ267" s="186"/>
    </row>
    <row r="268" spans="1:192" x14ac:dyDescent="0.25">
      <c r="B268" s="186"/>
      <c r="D268" s="39"/>
      <c r="E268" s="39"/>
      <c r="F268" s="39"/>
      <c r="G268" s="39"/>
      <c r="J268" s="39"/>
      <c r="X268" s="39"/>
      <c r="AA268" s="39"/>
      <c r="AF268" s="39"/>
      <c r="AW268" s="39"/>
      <c r="BS268" s="39"/>
      <c r="EK268" s="39"/>
      <c r="GG268" s="186"/>
      <c r="GH268" s="186"/>
      <c r="GI268" s="186"/>
      <c r="GJ268" s="186"/>
    </row>
    <row r="269" spans="1:192" x14ac:dyDescent="0.25">
      <c r="B269" s="186"/>
      <c r="D269" s="39"/>
      <c r="E269" s="39"/>
      <c r="F269" s="39"/>
      <c r="G269" s="39"/>
      <c r="J269" s="39"/>
      <c r="X269" s="39"/>
      <c r="AA269" s="39"/>
      <c r="AF269" s="39"/>
      <c r="AW269" s="39"/>
      <c r="BS269" s="39"/>
      <c r="EK269" s="39"/>
      <c r="GG269" s="186"/>
      <c r="GH269" s="186"/>
      <c r="GI269" s="186"/>
      <c r="GJ269" s="186"/>
    </row>
    <row r="270" spans="1:192" x14ac:dyDescent="0.25">
      <c r="B270" s="186"/>
      <c r="D270" s="39"/>
      <c r="E270" s="39"/>
      <c r="F270" s="39"/>
      <c r="G270" s="39"/>
      <c r="J270" s="39"/>
      <c r="X270" s="39"/>
      <c r="AA270" s="39"/>
      <c r="AF270" s="39"/>
      <c r="AW270" s="39"/>
      <c r="BS270" s="39"/>
      <c r="EK270" s="39"/>
      <c r="GG270" s="186"/>
      <c r="GH270" s="186"/>
      <c r="GI270" s="186"/>
      <c r="GJ270" s="186"/>
    </row>
    <row r="271" spans="1:192" x14ac:dyDescent="0.25">
      <c r="B271" s="186"/>
      <c r="D271" s="39"/>
      <c r="E271" s="39"/>
      <c r="F271" s="39"/>
      <c r="G271" s="39"/>
      <c r="J271" s="39"/>
      <c r="X271" s="39"/>
      <c r="AA271" s="39"/>
      <c r="AF271" s="39"/>
      <c r="AW271" s="39"/>
      <c r="BS271" s="39"/>
      <c r="EK271" s="39"/>
      <c r="GG271" s="186"/>
      <c r="GH271" s="186"/>
      <c r="GI271" s="186"/>
      <c r="GJ271" s="186"/>
    </row>
    <row r="272" spans="1:192" x14ac:dyDescent="0.25">
      <c r="B272" s="186"/>
      <c r="D272" s="39"/>
      <c r="E272" s="39"/>
      <c r="F272" s="39"/>
      <c r="G272" s="39"/>
      <c r="J272" s="39"/>
      <c r="X272" s="39"/>
      <c r="AA272" s="39"/>
      <c r="AF272" s="39"/>
      <c r="AW272" s="39"/>
      <c r="BS272" s="39"/>
      <c r="EK272" s="39"/>
      <c r="GG272" s="186"/>
      <c r="GH272" s="186"/>
      <c r="GI272" s="186"/>
      <c r="GJ272" s="186"/>
    </row>
    <row r="273" spans="2:192" x14ac:dyDescent="0.25">
      <c r="B273" s="186"/>
      <c r="D273" s="39"/>
      <c r="E273" s="39"/>
      <c r="F273" s="39"/>
      <c r="G273" s="39"/>
      <c r="J273" s="39"/>
      <c r="X273" s="39"/>
      <c r="AA273" s="39"/>
      <c r="AF273" s="39"/>
      <c r="AW273" s="39"/>
      <c r="BS273" s="39"/>
      <c r="EK273" s="39"/>
      <c r="GG273" s="186"/>
      <c r="GH273" s="186"/>
      <c r="GI273" s="186"/>
      <c r="GJ273" s="186"/>
    </row>
    <row r="274" spans="2:192" x14ac:dyDescent="0.25">
      <c r="B274" s="186"/>
      <c r="D274" s="39"/>
      <c r="E274" s="39"/>
      <c r="F274" s="39"/>
      <c r="G274" s="39"/>
      <c r="J274" s="39"/>
      <c r="X274" s="39"/>
      <c r="AA274" s="39"/>
      <c r="AF274" s="39"/>
      <c r="AW274" s="39"/>
      <c r="BS274" s="39"/>
      <c r="EK274" s="39"/>
      <c r="GG274" s="186"/>
      <c r="GH274" s="186"/>
      <c r="GI274" s="186"/>
      <c r="GJ274" s="186"/>
    </row>
    <row r="275" spans="2:192" x14ac:dyDescent="0.25">
      <c r="B275" s="186"/>
      <c r="D275" s="39"/>
      <c r="E275" s="39"/>
      <c r="F275" s="39"/>
      <c r="G275" s="39"/>
      <c r="J275" s="39"/>
      <c r="X275" s="39"/>
      <c r="AA275" s="39"/>
      <c r="AF275" s="39"/>
      <c r="AW275" s="39"/>
      <c r="BS275" s="39"/>
      <c r="EK275" s="39"/>
      <c r="GG275" s="186"/>
      <c r="GH275" s="186"/>
      <c r="GI275" s="186"/>
      <c r="GJ275" s="186"/>
    </row>
    <row r="276" spans="2:192" x14ac:dyDescent="0.25">
      <c r="B276" s="186"/>
      <c r="D276" s="39"/>
      <c r="E276" s="39"/>
      <c r="F276" s="39"/>
      <c r="G276" s="39"/>
      <c r="J276" s="39"/>
      <c r="X276" s="39"/>
      <c r="AA276" s="39"/>
      <c r="AF276" s="39"/>
      <c r="AW276" s="39"/>
      <c r="BS276" s="39"/>
      <c r="EK276" s="39"/>
      <c r="GG276" s="186"/>
      <c r="GH276" s="186"/>
      <c r="GI276" s="186"/>
      <c r="GJ276" s="186"/>
    </row>
    <row r="277" spans="2:192" x14ac:dyDescent="0.25">
      <c r="B277" s="186"/>
      <c r="D277" s="39"/>
      <c r="E277" s="39"/>
      <c r="F277" s="39"/>
      <c r="G277" s="39"/>
      <c r="J277" s="39"/>
      <c r="X277" s="39"/>
      <c r="AA277" s="39"/>
      <c r="AF277" s="39"/>
      <c r="AW277" s="39"/>
      <c r="BS277" s="39"/>
      <c r="EK277" s="39"/>
      <c r="GG277" s="186"/>
      <c r="GH277" s="186"/>
      <c r="GI277" s="186"/>
      <c r="GJ277" s="186"/>
    </row>
    <row r="278" spans="2:192" x14ac:dyDescent="0.25">
      <c r="B278" s="186"/>
      <c r="D278" s="39"/>
      <c r="E278" s="39"/>
      <c r="F278" s="39"/>
      <c r="G278" s="39"/>
      <c r="J278" s="39"/>
      <c r="X278" s="39"/>
      <c r="AA278" s="39"/>
      <c r="AF278" s="39"/>
      <c r="AW278" s="39"/>
      <c r="BS278" s="39"/>
      <c r="EK278" s="39"/>
      <c r="GG278" s="186"/>
      <c r="GH278" s="186"/>
      <c r="GI278" s="186"/>
      <c r="GJ278" s="186"/>
    </row>
    <row r="279" spans="2:192" x14ac:dyDescent="0.25">
      <c r="B279" s="186"/>
      <c r="D279" s="39"/>
      <c r="E279" s="39"/>
      <c r="F279" s="39"/>
      <c r="G279" s="39"/>
      <c r="J279" s="39"/>
      <c r="X279" s="39"/>
      <c r="AA279" s="39"/>
      <c r="AF279" s="39"/>
      <c r="AW279" s="39"/>
      <c r="BS279" s="39"/>
      <c r="EK279" s="39"/>
      <c r="GG279" s="186"/>
      <c r="GH279" s="186"/>
      <c r="GI279" s="186"/>
      <c r="GJ279" s="186"/>
    </row>
    <row r="280" spans="2:192" x14ac:dyDescent="0.25">
      <c r="B280" s="186"/>
      <c r="D280" s="39"/>
      <c r="E280" s="39"/>
      <c r="F280" s="39"/>
      <c r="G280" s="39"/>
      <c r="J280" s="39"/>
      <c r="X280" s="39"/>
      <c r="AA280" s="39"/>
      <c r="AF280" s="39"/>
      <c r="AW280" s="39"/>
      <c r="BS280" s="39"/>
      <c r="EK280" s="39"/>
      <c r="GG280" s="186"/>
      <c r="GH280" s="186"/>
      <c r="GI280" s="186"/>
      <c r="GJ280" s="186"/>
    </row>
    <row r="281" spans="2:192" x14ac:dyDescent="0.25">
      <c r="B281" s="186"/>
      <c r="D281" s="39"/>
      <c r="E281" s="39"/>
      <c r="F281" s="39"/>
      <c r="G281" s="39"/>
      <c r="J281" s="39"/>
      <c r="X281" s="39"/>
      <c r="AA281" s="39"/>
      <c r="AF281" s="39"/>
      <c r="AW281" s="39"/>
      <c r="BS281" s="39"/>
      <c r="EK281" s="39"/>
      <c r="GG281" s="186"/>
      <c r="GH281" s="186"/>
      <c r="GI281" s="186"/>
      <c r="GJ281" s="186"/>
    </row>
    <row r="282" spans="2:192" x14ac:dyDescent="0.25">
      <c r="D282" s="39"/>
      <c r="E282" s="39"/>
      <c r="F282" s="39"/>
      <c r="G282" s="39"/>
      <c r="J282" s="39"/>
      <c r="X282" s="39"/>
      <c r="AA282" s="39"/>
      <c r="AF282" s="39"/>
      <c r="AW282" s="39"/>
      <c r="BS282" s="39"/>
      <c r="EK282" s="39"/>
      <c r="GG282" s="186"/>
      <c r="GH282" s="186"/>
      <c r="GI282" s="186"/>
      <c r="GJ282" s="186"/>
    </row>
    <row r="283" spans="2:192" x14ac:dyDescent="0.25">
      <c r="D283" s="39"/>
      <c r="E283" s="39"/>
      <c r="F283" s="39"/>
      <c r="G283" s="39"/>
      <c r="J283" s="39"/>
      <c r="X283" s="39"/>
      <c r="AA283" s="39"/>
      <c r="AF283" s="39"/>
      <c r="AW283" s="39"/>
      <c r="BS283" s="39"/>
      <c r="EK283" s="39"/>
      <c r="GG283" s="186"/>
      <c r="GH283" s="186"/>
      <c r="GI283" s="186"/>
      <c r="GJ283" s="186"/>
    </row>
    <row r="284" spans="2:192" x14ac:dyDescent="0.25">
      <c r="D284" s="39"/>
      <c r="E284" s="39"/>
      <c r="F284" s="39"/>
      <c r="G284" s="39"/>
      <c r="J284" s="39"/>
      <c r="X284" s="39"/>
      <c r="AA284" s="39"/>
      <c r="AF284" s="39"/>
      <c r="AW284" s="39"/>
      <c r="BS284" s="39"/>
      <c r="EK284" s="39"/>
      <c r="GG284" s="186"/>
      <c r="GH284" s="186"/>
      <c r="GI284" s="186"/>
      <c r="GJ284" s="186"/>
    </row>
    <row r="285" spans="2:192" x14ac:dyDescent="0.25">
      <c r="D285" s="39"/>
      <c r="E285" s="39"/>
      <c r="F285" s="39"/>
      <c r="G285" s="39"/>
      <c r="J285" s="39"/>
      <c r="X285" s="39"/>
      <c r="AA285" s="39"/>
      <c r="AF285" s="39"/>
      <c r="AW285" s="39"/>
      <c r="BS285" s="39"/>
      <c r="EK285" s="39"/>
      <c r="GG285" s="186"/>
      <c r="GH285" s="186"/>
      <c r="GI285" s="186"/>
      <c r="GJ285" s="186"/>
    </row>
    <row r="286" spans="2:192" x14ac:dyDescent="0.25">
      <c r="D286" s="39"/>
      <c r="E286" s="39"/>
      <c r="F286" s="39"/>
      <c r="G286" s="39"/>
      <c r="J286" s="39"/>
      <c r="X286" s="39"/>
      <c r="AA286" s="39"/>
      <c r="AF286" s="39"/>
      <c r="AW286" s="39"/>
      <c r="BS286" s="39"/>
      <c r="EK286" s="39"/>
      <c r="GG286" s="186"/>
      <c r="GH286" s="186"/>
      <c r="GI286" s="186"/>
      <c r="GJ286" s="186"/>
    </row>
    <row r="287" spans="2:192" x14ac:dyDescent="0.25">
      <c r="D287" s="39"/>
      <c r="E287" s="39"/>
      <c r="F287" s="39"/>
      <c r="G287" s="39"/>
      <c r="J287" s="39"/>
      <c r="X287" s="39"/>
      <c r="AA287" s="39"/>
      <c r="AF287" s="39"/>
      <c r="AW287" s="39"/>
      <c r="BS287" s="39"/>
      <c r="EK287" s="39"/>
      <c r="GG287" s="186"/>
      <c r="GH287" s="186"/>
      <c r="GI287" s="186"/>
      <c r="GJ287" s="186"/>
    </row>
    <row r="288" spans="2:192" x14ac:dyDescent="0.25">
      <c r="D288" s="39"/>
      <c r="E288" s="39"/>
      <c r="F288" s="39"/>
      <c r="G288" s="39"/>
      <c r="J288" s="39"/>
      <c r="X288" s="39"/>
      <c r="AA288" s="39"/>
      <c r="AF288" s="39"/>
      <c r="AW288" s="39"/>
      <c r="BS288" s="39"/>
      <c r="EK288" s="39"/>
      <c r="GG288" s="186"/>
      <c r="GH288" s="186"/>
      <c r="GI288" s="186"/>
      <c r="GJ288" s="186"/>
    </row>
    <row r="289" spans="1:192" x14ac:dyDescent="0.25">
      <c r="D289" s="39"/>
      <c r="E289" s="39"/>
      <c r="F289" s="39"/>
      <c r="G289" s="39"/>
      <c r="J289" s="39"/>
      <c r="X289" s="39"/>
      <c r="AA289" s="39"/>
      <c r="AF289" s="39"/>
      <c r="AW289" s="39"/>
      <c r="BS289" s="39"/>
      <c r="EK289" s="39"/>
      <c r="GG289" s="186"/>
      <c r="GH289" s="186"/>
      <c r="GI289" s="186"/>
      <c r="GJ289" s="186"/>
    </row>
    <row r="290" spans="1:192" x14ac:dyDescent="0.25">
      <c r="D290" s="39"/>
      <c r="E290" s="39"/>
      <c r="F290" s="39"/>
      <c r="G290" s="39"/>
      <c r="J290" s="39"/>
      <c r="X290" s="39"/>
      <c r="AA290" s="39"/>
      <c r="AF290" s="39"/>
      <c r="AW290" s="39"/>
      <c r="BS290" s="39"/>
      <c r="EK290" s="39"/>
      <c r="GG290" s="186"/>
      <c r="GH290" s="186"/>
      <c r="GI290" s="186"/>
      <c r="GJ290" s="186"/>
    </row>
    <row r="291" spans="1:192" x14ac:dyDescent="0.25">
      <c r="D291" s="39"/>
      <c r="E291" s="39"/>
      <c r="F291" s="39"/>
      <c r="G291" s="39"/>
      <c r="J291" s="39"/>
      <c r="X291" s="39"/>
      <c r="AA291" s="39"/>
      <c r="AF291" s="39"/>
      <c r="AW291" s="39"/>
      <c r="BS291" s="39"/>
      <c r="EK291" s="39"/>
      <c r="GG291" s="186"/>
      <c r="GH291" s="186"/>
      <c r="GI291" s="186"/>
      <c r="GJ291" s="186"/>
    </row>
    <row r="292" spans="1:192" x14ac:dyDescent="0.25">
      <c r="D292" s="39"/>
      <c r="E292" s="39"/>
      <c r="F292" s="39"/>
      <c r="G292" s="39"/>
      <c r="J292" s="39"/>
      <c r="X292" s="39"/>
      <c r="AA292" s="39"/>
      <c r="AF292" s="39"/>
      <c r="AW292" s="39"/>
      <c r="BS292" s="39"/>
      <c r="EK292" s="39"/>
      <c r="GG292" s="186"/>
      <c r="GH292" s="186"/>
      <c r="GI292" s="186"/>
      <c r="GJ292" s="186"/>
    </row>
    <row r="293" spans="1:192" x14ac:dyDescent="0.25">
      <c r="D293" s="39"/>
      <c r="E293" s="39"/>
      <c r="F293" s="39"/>
      <c r="G293" s="39"/>
      <c r="J293" s="39"/>
      <c r="X293" s="39"/>
      <c r="AA293" s="39"/>
      <c r="AF293" s="39"/>
      <c r="AW293" s="39"/>
      <c r="BS293" s="39"/>
      <c r="EK293" s="39"/>
      <c r="GG293" s="186"/>
      <c r="GH293" s="186"/>
      <c r="GI293" s="186"/>
      <c r="GJ293" s="186"/>
    </row>
    <row r="294" spans="1:192" x14ac:dyDescent="0.25">
      <c r="D294" s="39"/>
      <c r="E294" s="39"/>
      <c r="F294" s="39"/>
      <c r="G294" s="39"/>
      <c r="J294" s="39"/>
      <c r="X294" s="39"/>
      <c r="AA294" s="39"/>
      <c r="AF294" s="39"/>
      <c r="AW294" s="39"/>
      <c r="BS294" s="39"/>
      <c r="EK294" s="39"/>
      <c r="GG294" s="186"/>
      <c r="GH294" s="186"/>
      <c r="GI294" s="186"/>
      <c r="GJ294" s="186"/>
    </row>
    <row r="295" spans="1:192" s="361" customFormat="1" x14ac:dyDescent="0.25">
      <c r="A295" s="186"/>
      <c r="B295" s="43"/>
      <c r="C295" s="186"/>
      <c r="D295" s="39"/>
      <c r="E295" s="39"/>
      <c r="F295" s="39"/>
      <c r="G295" s="39"/>
      <c r="H295" s="186"/>
      <c r="I295" s="186"/>
      <c r="J295" s="39"/>
      <c r="K295" s="186"/>
      <c r="L295" s="186"/>
      <c r="M295" s="186"/>
      <c r="N295" s="186"/>
      <c r="O295" s="186"/>
      <c r="P295" s="186"/>
      <c r="Q295" s="186"/>
      <c r="R295" s="186"/>
      <c r="S295" s="186"/>
      <c r="T295" s="186"/>
      <c r="U295" s="186"/>
      <c r="V295" s="186"/>
      <c r="W295" s="186"/>
      <c r="X295" s="39"/>
      <c r="Y295" s="186"/>
      <c r="Z295" s="186"/>
      <c r="AA295" s="39"/>
      <c r="AB295" s="186"/>
      <c r="AC295" s="186"/>
      <c r="AD295" s="186"/>
      <c r="AE295" s="186"/>
      <c r="AF295" s="39"/>
      <c r="AG295" s="186"/>
      <c r="AH295" s="186"/>
      <c r="AI295" s="186"/>
      <c r="AJ295" s="186"/>
      <c r="AK295" s="186"/>
      <c r="AL295" s="186"/>
      <c r="AM295" s="186"/>
      <c r="AN295" s="186"/>
      <c r="AO295" s="186"/>
      <c r="AP295" s="186"/>
      <c r="AQ295" s="186"/>
      <c r="AR295" s="186"/>
      <c r="AS295" s="186"/>
      <c r="AT295" s="186"/>
      <c r="AU295" s="186"/>
      <c r="AV295" s="186"/>
      <c r="AW295" s="39"/>
      <c r="AX295" s="186"/>
      <c r="AY295" s="186"/>
      <c r="AZ295" s="186"/>
      <c r="BA295" s="186"/>
      <c r="BB295" s="186"/>
      <c r="BC295" s="186"/>
      <c r="BD295" s="186"/>
      <c r="BE295" s="186"/>
      <c r="BF295" s="186"/>
      <c r="BG295" s="186"/>
      <c r="BH295" s="186"/>
      <c r="BI295" s="186"/>
      <c r="BJ295" s="186"/>
      <c r="BK295" s="186"/>
      <c r="BL295" s="186"/>
      <c r="BM295" s="186"/>
      <c r="BN295" s="186"/>
      <c r="BO295" s="186"/>
      <c r="BP295" s="186"/>
      <c r="BQ295" s="186"/>
      <c r="BR295" s="186"/>
      <c r="BS295" s="39"/>
      <c r="BT295" s="186"/>
      <c r="BU295" s="186"/>
      <c r="BV295" s="186"/>
      <c r="BW295" s="186"/>
      <c r="BX295" s="186"/>
      <c r="BY295" s="186"/>
      <c r="BZ295" s="186"/>
      <c r="CA295" s="186"/>
      <c r="CB295" s="186"/>
      <c r="CC295" s="186"/>
      <c r="CD295" s="186"/>
      <c r="CE295" s="186"/>
      <c r="CF295" s="186"/>
      <c r="CG295" s="186"/>
      <c r="CH295" s="186"/>
      <c r="CI295" s="186"/>
      <c r="CJ295" s="186"/>
      <c r="CK295" s="186"/>
      <c r="CL295" s="186"/>
      <c r="CM295" s="186"/>
      <c r="CN295" s="186"/>
      <c r="CO295" s="186"/>
      <c r="CP295" s="186"/>
      <c r="CQ295" s="186"/>
      <c r="CR295" s="186"/>
      <c r="CS295" s="186"/>
      <c r="CT295" s="186"/>
      <c r="CU295" s="186"/>
      <c r="CV295" s="186"/>
      <c r="CW295" s="186"/>
      <c r="CX295" s="186"/>
      <c r="CY295" s="186"/>
      <c r="CZ295" s="186"/>
      <c r="DA295" s="186"/>
      <c r="DB295" s="186"/>
      <c r="DC295" s="186"/>
      <c r="DD295" s="186"/>
      <c r="DE295" s="186"/>
      <c r="DF295" s="186"/>
      <c r="DG295" s="186"/>
      <c r="DH295" s="186"/>
      <c r="DI295" s="186"/>
      <c r="DJ295" s="186"/>
      <c r="DK295" s="186"/>
      <c r="DL295" s="186"/>
      <c r="DM295" s="186"/>
      <c r="DN295" s="186"/>
      <c r="DO295" s="186"/>
      <c r="DP295" s="186"/>
      <c r="DQ295" s="186"/>
      <c r="DR295" s="186"/>
      <c r="DS295" s="186"/>
      <c r="DT295" s="186"/>
      <c r="DU295" s="186"/>
      <c r="DV295" s="186"/>
      <c r="DW295" s="186"/>
      <c r="DX295" s="186"/>
      <c r="DY295" s="186"/>
      <c r="DZ295" s="186"/>
      <c r="EA295" s="186"/>
      <c r="EB295" s="186"/>
      <c r="EC295" s="186"/>
      <c r="ED295" s="186"/>
      <c r="EE295" s="186"/>
      <c r="EF295" s="186"/>
      <c r="EG295" s="186"/>
      <c r="EH295" s="186"/>
      <c r="EI295" s="186"/>
      <c r="EJ295" s="186"/>
      <c r="EK295" s="39"/>
      <c r="EL295" s="186"/>
      <c r="EM295" s="186"/>
      <c r="EN295" s="186"/>
      <c r="EO295" s="186"/>
      <c r="EP295" s="186"/>
      <c r="EQ295" s="186"/>
      <c r="ER295" s="186"/>
      <c r="ES295" s="186"/>
      <c r="ET295" s="186"/>
      <c r="EU295" s="186"/>
      <c r="EV295" s="186"/>
      <c r="EW295" s="186"/>
      <c r="EX295" s="186"/>
      <c r="EY295" s="186"/>
      <c r="EZ295" s="186"/>
      <c r="FA295" s="186"/>
      <c r="FB295" s="186"/>
      <c r="FC295" s="186"/>
      <c r="FD295" s="186"/>
      <c r="FE295" s="186"/>
      <c r="FF295" s="186"/>
      <c r="FG295" s="186"/>
      <c r="FH295" s="186"/>
      <c r="FI295" s="186"/>
      <c r="FJ295" s="186"/>
      <c r="FK295" s="186"/>
      <c r="FL295" s="186"/>
      <c r="FM295" s="186"/>
      <c r="FN295" s="186"/>
      <c r="FO295" s="186"/>
      <c r="FP295" s="186"/>
      <c r="FQ295" s="186"/>
      <c r="FR295" s="186"/>
      <c r="FS295" s="186"/>
      <c r="FT295" s="186"/>
      <c r="FU295" s="186"/>
      <c r="FV295" s="186"/>
      <c r="FW295" s="186"/>
      <c r="FX295" s="186"/>
      <c r="FY295" s="186"/>
      <c r="FZ295" s="186"/>
      <c r="GA295" s="186"/>
      <c r="GB295" s="186"/>
      <c r="GC295" s="186"/>
      <c r="GD295" s="186"/>
      <c r="GE295" s="186"/>
      <c r="GF295" s="186"/>
    </row>
    <row r="296" spans="1:192" s="361" customFormat="1" x14ac:dyDescent="0.25">
      <c r="A296" s="186"/>
      <c r="B296" s="43"/>
      <c r="C296" s="186"/>
      <c r="D296" s="39"/>
      <c r="E296" s="39"/>
      <c r="F296" s="39"/>
      <c r="G296" s="39"/>
      <c r="H296" s="186"/>
      <c r="I296" s="186"/>
      <c r="J296" s="39"/>
      <c r="K296" s="186"/>
      <c r="L296" s="186"/>
      <c r="M296" s="186"/>
      <c r="N296" s="186"/>
      <c r="O296" s="186"/>
      <c r="P296" s="186"/>
      <c r="Q296" s="186"/>
      <c r="R296" s="186"/>
      <c r="S296" s="186"/>
      <c r="T296" s="186"/>
      <c r="U296" s="186"/>
      <c r="V296" s="186"/>
      <c r="W296" s="186"/>
      <c r="X296" s="39"/>
      <c r="Y296" s="186"/>
      <c r="Z296" s="186"/>
      <c r="AA296" s="39"/>
      <c r="AB296" s="186"/>
      <c r="AC296" s="186"/>
      <c r="AD296" s="186"/>
      <c r="AE296" s="186"/>
      <c r="AF296" s="39"/>
      <c r="AG296" s="186"/>
      <c r="AH296" s="186"/>
      <c r="AI296" s="186"/>
      <c r="AJ296" s="186"/>
      <c r="AK296" s="186"/>
      <c r="AL296" s="186"/>
      <c r="AM296" s="186"/>
      <c r="AN296" s="186"/>
      <c r="AO296" s="186"/>
      <c r="AP296" s="186"/>
      <c r="AQ296" s="186"/>
      <c r="AR296" s="186"/>
      <c r="AS296" s="186"/>
      <c r="AT296" s="186"/>
      <c r="AU296" s="186"/>
      <c r="AV296" s="186"/>
      <c r="AW296" s="39"/>
      <c r="AX296" s="186"/>
      <c r="AY296" s="186"/>
      <c r="AZ296" s="186"/>
      <c r="BA296" s="186"/>
      <c r="BB296" s="186"/>
      <c r="BC296" s="186"/>
      <c r="BD296" s="186"/>
      <c r="BE296" s="186"/>
      <c r="BF296" s="186"/>
      <c r="BG296" s="186"/>
      <c r="BH296" s="186"/>
      <c r="BI296" s="186"/>
      <c r="BJ296" s="186"/>
      <c r="BK296" s="186"/>
      <c r="BL296" s="186"/>
      <c r="BM296" s="186"/>
      <c r="BN296" s="186"/>
      <c r="BO296" s="186"/>
      <c r="BP296" s="186"/>
      <c r="BQ296" s="186"/>
      <c r="BR296" s="186"/>
      <c r="BS296" s="39"/>
      <c r="BT296" s="186"/>
      <c r="BU296" s="186"/>
      <c r="BV296" s="186"/>
      <c r="BW296" s="186"/>
      <c r="BX296" s="186"/>
      <c r="BY296" s="186"/>
      <c r="BZ296" s="186"/>
      <c r="CA296" s="186"/>
      <c r="CB296" s="186"/>
      <c r="CC296" s="186"/>
      <c r="CD296" s="186"/>
      <c r="CE296" s="186"/>
      <c r="CF296" s="186"/>
      <c r="CG296" s="186"/>
      <c r="CH296" s="186"/>
      <c r="CI296" s="186"/>
      <c r="CJ296" s="186"/>
      <c r="CK296" s="186"/>
      <c r="CL296" s="186"/>
      <c r="CM296" s="186"/>
      <c r="CN296" s="186"/>
      <c r="CO296" s="186"/>
      <c r="CP296" s="186"/>
      <c r="CQ296" s="186"/>
      <c r="CR296" s="186"/>
      <c r="CS296" s="186"/>
      <c r="CT296" s="186"/>
      <c r="CU296" s="186"/>
      <c r="CV296" s="186"/>
      <c r="CW296" s="186"/>
      <c r="CX296" s="186"/>
      <c r="CY296" s="186"/>
      <c r="CZ296" s="186"/>
      <c r="DA296" s="186"/>
      <c r="DB296" s="186"/>
      <c r="DC296" s="186"/>
      <c r="DD296" s="186"/>
      <c r="DE296" s="186"/>
      <c r="DF296" s="186"/>
      <c r="DG296" s="186"/>
      <c r="DH296" s="186"/>
      <c r="DI296" s="186"/>
      <c r="DJ296" s="186"/>
      <c r="DK296" s="186"/>
      <c r="DL296" s="186"/>
      <c r="DM296" s="186"/>
      <c r="DN296" s="186"/>
      <c r="DO296" s="186"/>
      <c r="DP296" s="186"/>
      <c r="DQ296" s="186"/>
      <c r="DR296" s="186"/>
      <c r="DS296" s="186"/>
      <c r="DT296" s="186"/>
      <c r="DU296" s="186"/>
      <c r="DV296" s="186"/>
      <c r="DW296" s="186"/>
      <c r="DX296" s="186"/>
      <c r="DY296" s="186"/>
      <c r="DZ296" s="186"/>
      <c r="EA296" s="186"/>
      <c r="EB296" s="186"/>
      <c r="EC296" s="186"/>
      <c r="ED296" s="186"/>
      <c r="EE296" s="186"/>
      <c r="EF296" s="186"/>
      <c r="EG296" s="186"/>
      <c r="EH296" s="186"/>
      <c r="EI296" s="186"/>
      <c r="EJ296" s="186"/>
      <c r="EK296" s="39"/>
      <c r="EL296" s="186"/>
      <c r="EM296" s="186"/>
      <c r="EN296" s="186"/>
      <c r="EO296" s="186"/>
      <c r="EP296" s="186"/>
      <c r="EQ296" s="186"/>
      <c r="ER296" s="186"/>
      <c r="ES296" s="186"/>
      <c r="ET296" s="186"/>
      <c r="EU296" s="186"/>
      <c r="EV296" s="186"/>
      <c r="EW296" s="186"/>
      <c r="EX296" s="186"/>
      <c r="EY296" s="186"/>
      <c r="EZ296" s="186"/>
      <c r="FA296" s="186"/>
      <c r="FB296" s="186"/>
      <c r="FC296" s="186"/>
      <c r="FD296" s="186"/>
      <c r="FE296" s="186"/>
      <c r="FF296" s="186"/>
      <c r="FG296" s="186"/>
      <c r="FH296" s="186"/>
      <c r="FI296" s="186"/>
      <c r="FJ296" s="186"/>
      <c r="FK296" s="186"/>
      <c r="FL296" s="186"/>
      <c r="FM296" s="186"/>
      <c r="FN296" s="186"/>
      <c r="FO296" s="186"/>
      <c r="FP296" s="186"/>
      <c r="FQ296" s="186"/>
      <c r="FR296" s="186"/>
      <c r="FS296" s="186"/>
      <c r="FT296" s="186"/>
      <c r="FU296" s="186"/>
      <c r="FV296" s="186"/>
      <c r="FW296" s="186"/>
      <c r="FX296" s="186"/>
      <c r="FY296" s="186"/>
      <c r="FZ296" s="186"/>
      <c r="GA296" s="186"/>
      <c r="GB296" s="186"/>
      <c r="GC296" s="186"/>
      <c r="GD296" s="186"/>
      <c r="GE296" s="186"/>
      <c r="GF296" s="186"/>
    </row>
    <row r="297" spans="1:192" s="361" customFormat="1" x14ac:dyDescent="0.25">
      <c r="A297" s="186"/>
      <c r="B297" s="43"/>
      <c r="C297" s="186"/>
      <c r="D297" s="39"/>
      <c r="E297" s="39"/>
      <c r="F297" s="39"/>
      <c r="G297" s="39"/>
      <c r="H297" s="186"/>
      <c r="I297" s="186"/>
      <c r="J297" s="39"/>
      <c r="K297" s="186"/>
      <c r="L297" s="186"/>
      <c r="M297" s="186"/>
      <c r="N297" s="186"/>
      <c r="O297" s="186"/>
      <c r="P297" s="186"/>
      <c r="Q297" s="186"/>
      <c r="R297" s="186"/>
      <c r="S297" s="186"/>
      <c r="T297" s="186"/>
      <c r="U297" s="186"/>
      <c r="V297" s="186"/>
      <c r="W297" s="186"/>
      <c r="X297" s="39"/>
      <c r="Y297" s="186"/>
      <c r="Z297" s="186"/>
      <c r="AA297" s="39"/>
      <c r="AB297" s="186"/>
      <c r="AC297" s="186"/>
      <c r="AD297" s="186"/>
      <c r="AE297" s="186"/>
      <c r="AF297" s="39"/>
      <c r="AG297" s="186"/>
      <c r="AH297" s="186"/>
      <c r="AI297" s="186"/>
      <c r="AJ297" s="186"/>
      <c r="AK297" s="186"/>
      <c r="AL297" s="186"/>
      <c r="AM297" s="186"/>
      <c r="AN297" s="186"/>
      <c r="AO297" s="186"/>
      <c r="AP297" s="186"/>
      <c r="AQ297" s="186"/>
      <c r="AR297" s="186"/>
      <c r="AS297" s="186"/>
      <c r="AT297" s="186"/>
      <c r="AU297" s="186"/>
      <c r="AV297" s="186"/>
      <c r="AW297" s="39"/>
      <c r="AX297" s="186"/>
      <c r="AY297" s="186"/>
      <c r="AZ297" s="186"/>
      <c r="BA297" s="186"/>
      <c r="BB297" s="186"/>
      <c r="BC297" s="186"/>
      <c r="BD297" s="186"/>
      <c r="BE297" s="186"/>
      <c r="BF297" s="186"/>
      <c r="BG297" s="186"/>
      <c r="BH297" s="186"/>
      <c r="BI297" s="186"/>
      <c r="BJ297" s="186"/>
      <c r="BK297" s="186"/>
      <c r="BL297" s="186"/>
      <c r="BM297" s="186"/>
      <c r="BN297" s="186"/>
      <c r="BO297" s="186"/>
      <c r="BP297" s="186"/>
      <c r="BQ297" s="186"/>
      <c r="BR297" s="186"/>
      <c r="BS297" s="39"/>
      <c r="BT297" s="186"/>
      <c r="BU297" s="186"/>
      <c r="BV297" s="186"/>
      <c r="BW297" s="186"/>
      <c r="BX297" s="186"/>
      <c r="BY297" s="186"/>
      <c r="BZ297" s="186"/>
      <c r="CA297" s="186"/>
      <c r="CB297" s="186"/>
      <c r="CC297" s="186"/>
      <c r="CD297" s="186"/>
      <c r="CE297" s="186"/>
      <c r="CF297" s="186"/>
      <c r="CG297" s="186"/>
      <c r="CH297" s="186"/>
      <c r="CI297" s="186"/>
      <c r="CJ297" s="186"/>
      <c r="CK297" s="186"/>
      <c r="CL297" s="186"/>
      <c r="CM297" s="186"/>
      <c r="CN297" s="186"/>
      <c r="CO297" s="186"/>
      <c r="CP297" s="186"/>
      <c r="CQ297" s="186"/>
      <c r="CR297" s="186"/>
      <c r="CS297" s="186"/>
      <c r="CT297" s="186"/>
      <c r="CU297" s="186"/>
      <c r="CV297" s="186"/>
      <c r="CW297" s="186"/>
      <c r="CX297" s="186"/>
      <c r="CY297" s="186"/>
      <c r="CZ297" s="186"/>
      <c r="DA297" s="186"/>
      <c r="DB297" s="186"/>
      <c r="DC297" s="186"/>
      <c r="DD297" s="186"/>
      <c r="DE297" s="186"/>
      <c r="DF297" s="186"/>
      <c r="DG297" s="186"/>
      <c r="DH297" s="186"/>
      <c r="DI297" s="186"/>
      <c r="DJ297" s="186"/>
      <c r="DK297" s="186"/>
      <c r="DL297" s="186"/>
      <c r="DM297" s="186"/>
      <c r="DN297" s="186"/>
      <c r="DO297" s="186"/>
      <c r="DP297" s="186"/>
      <c r="DQ297" s="186"/>
      <c r="DR297" s="186"/>
      <c r="DS297" s="186"/>
      <c r="DT297" s="186"/>
      <c r="DU297" s="186"/>
      <c r="DV297" s="186"/>
      <c r="DW297" s="186"/>
      <c r="DX297" s="186"/>
      <c r="DY297" s="186"/>
      <c r="DZ297" s="186"/>
      <c r="EA297" s="186"/>
      <c r="EB297" s="186"/>
      <c r="EC297" s="186"/>
      <c r="ED297" s="186"/>
      <c r="EE297" s="186"/>
      <c r="EF297" s="186"/>
      <c r="EG297" s="186"/>
      <c r="EH297" s="186"/>
      <c r="EI297" s="186"/>
      <c r="EJ297" s="186"/>
      <c r="EK297" s="39"/>
      <c r="EL297" s="186"/>
      <c r="EM297" s="186"/>
      <c r="EN297" s="186"/>
      <c r="EO297" s="186"/>
      <c r="EP297" s="186"/>
      <c r="EQ297" s="186"/>
      <c r="ER297" s="186"/>
      <c r="ES297" s="186"/>
      <c r="ET297" s="186"/>
      <c r="EU297" s="186"/>
      <c r="EV297" s="186"/>
      <c r="EW297" s="186"/>
      <c r="EX297" s="186"/>
      <c r="EY297" s="186"/>
      <c r="EZ297" s="186"/>
      <c r="FA297" s="186"/>
      <c r="FB297" s="186"/>
      <c r="FC297" s="186"/>
      <c r="FD297" s="186"/>
      <c r="FE297" s="186"/>
      <c r="FF297" s="186"/>
      <c r="FG297" s="186"/>
      <c r="FH297" s="186"/>
      <c r="FI297" s="186"/>
      <c r="FJ297" s="186"/>
      <c r="FK297" s="186"/>
      <c r="FL297" s="186"/>
      <c r="FM297" s="186"/>
      <c r="FN297" s="186"/>
      <c r="FO297" s="186"/>
      <c r="FP297" s="186"/>
      <c r="FQ297" s="186"/>
      <c r="FR297" s="186"/>
      <c r="FS297" s="186"/>
      <c r="FT297" s="186"/>
      <c r="FU297" s="186"/>
      <c r="FV297" s="186"/>
      <c r="FW297" s="186"/>
      <c r="FX297" s="186"/>
      <c r="FY297" s="186"/>
      <c r="FZ297" s="186"/>
      <c r="GA297" s="186"/>
      <c r="GB297" s="186"/>
      <c r="GC297" s="186"/>
      <c r="GD297" s="186"/>
      <c r="GE297" s="186"/>
      <c r="GF297" s="186"/>
    </row>
    <row r="298" spans="1:192" s="361" customFormat="1" x14ac:dyDescent="0.25">
      <c r="A298" s="186"/>
      <c r="B298" s="43"/>
      <c r="C298" s="186"/>
      <c r="D298" s="39"/>
      <c r="E298" s="39"/>
      <c r="F298" s="39"/>
      <c r="G298" s="39"/>
      <c r="H298" s="186"/>
      <c r="I298" s="186"/>
      <c r="J298" s="39"/>
      <c r="K298" s="186"/>
      <c r="L298" s="186"/>
      <c r="M298" s="186"/>
      <c r="N298" s="186"/>
      <c r="O298" s="186"/>
      <c r="P298" s="186"/>
      <c r="Q298" s="186"/>
      <c r="R298" s="186"/>
      <c r="S298" s="186"/>
      <c r="T298" s="186"/>
      <c r="U298" s="186"/>
      <c r="V298" s="186"/>
      <c r="W298" s="186"/>
      <c r="X298" s="39"/>
      <c r="Y298" s="186"/>
      <c r="Z298" s="186"/>
      <c r="AA298" s="39"/>
      <c r="AB298" s="186"/>
      <c r="AC298" s="186"/>
      <c r="AD298" s="186"/>
      <c r="AE298" s="186"/>
      <c r="AF298" s="39"/>
      <c r="AG298" s="186"/>
      <c r="AH298" s="186"/>
      <c r="AI298" s="186"/>
      <c r="AJ298" s="186"/>
      <c r="AK298" s="186"/>
      <c r="AL298" s="186"/>
      <c r="AM298" s="186"/>
      <c r="AN298" s="186"/>
      <c r="AO298" s="186"/>
      <c r="AP298" s="186"/>
      <c r="AQ298" s="186"/>
      <c r="AR298" s="186"/>
      <c r="AS298" s="186"/>
      <c r="AT298" s="186"/>
      <c r="AU298" s="186"/>
      <c r="AV298" s="186"/>
      <c r="AW298" s="39"/>
      <c r="AX298" s="186"/>
      <c r="AY298" s="186"/>
      <c r="AZ298" s="186"/>
      <c r="BA298" s="186"/>
      <c r="BB298" s="186"/>
      <c r="BC298" s="186"/>
      <c r="BD298" s="186"/>
      <c r="BE298" s="186"/>
      <c r="BF298" s="186"/>
      <c r="BG298" s="186"/>
      <c r="BH298" s="186"/>
      <c r="BI298" s="186"/>
      <c r="BJ298" s="186"/>
      <c r="BK298" s="186"/>
      <c r="BL298" s="186"/>
      <c r="BM298" s="186"/>
      <c r="BN298" s="186"/>
      <c r="BO298" s="186"/>
      <c r="BP298" s="186"/>
      <c r="BQ298" s="186"/>
      <c r="BR298" s="186"/>
      <c r="BS298" s="39"/>
      <c r="BT298" s="186"/>
      <c r="BU298" s="186"/>
      <c r="BV298" s="186"/>
      <c r="BW298" s="186"/>
      <c r="BX298" s="186"/>
      <c r="BY298" s="186"/>
      <c r="BZ298" s="186"/>
      <c r="CA298" s="186"/>
      <c r="CB298" s="186"/>
      <c r="CC298" s="186"/>
      <c r="CD298" s="186"/>
      <c r="CE298" s="186"/>
      <c r="CF298" s="186"/>
      <c r="CG298" s="186"/>
      <c r="CH298" s="186"/>
      <c r="CI298" s="186"/>
      <c r="CJ298" s="186"/>
      <c r="CK298" s="186"/>
      <c r="CL298" s="186"/>
      <c r="CM298" s="186"/>
      <c r="CN298" s="186"/>
      <c r="CO298" s="186"/>
      <c r="CP298" s="186"/>
      <c r="CQ298" s="186"/>
      <c r="CR298" s="186"/>
      <c r="CS298" s="186"/>
      <c r="CT298" s="186"/>
      <c r="CU298" s="186"/>
      <c r="CV298" s="186"/>
      <c r="CW298" s="186"/>
      <c r="CX298" s="186"/>
      <c r="CY298" s="186"/>
      <c r="CZ298" s="186"/>
      <c r="DA298" s="186"/>
      <c r="DB298" s="186"/>
      <c r="DC298" s="186"/>
      <c r="DD298" s="186"/>
      <c r="DE298" s="186"/>
      <c r="DF298" s="186"/>
      <c r="DG298" s="186"/>
      <c r="DH298" s="186"/>
      <c r="DI298" s="186"/>
      <c r="DJ298" s="186"/>
      <c r="DK298" s="186"/>
      <c r="DL298" s="186"/>
      <c r="DM298" s="186"/>
      <c r="DN298" s="186"/>
      <c r="DO298" s="186"/>
      <c r="DP298" s="186"/>
      <c r="DQ298" s="186"/>
      <c r="DR298" s="186"/>
      <c r="DS298" s="186"/>
      <c r="DT298" s="186"/>
      <c r="DU298" s="186"/>
      <c r="DV298" s="186"/>
      <c r="DW298" s="186"/>
      <c r="DX298" s="186"/>
      <c r="DY298" s="186"/>
      <c r="DZ298" s="186"/>
      <c r="EA298" s="186"/>
      <c r="EB298" s="186"/>
      <c r="EC298" s="186"/>
      <c r="ED298" s="186"/>
      <c r="EE298" s="186"/>
      <c r="EF298" s="186"/>
      <c r="EG298" s="186"/>
      <c r="EH298" s="186"/>
      <c r="EI298" s="186"/>
      <c r="EJ298" s="186"/>
      <c r="EK298" s="39"/>
      <c r="EL298" s="186"/>
      <c r="EM298" s="186"/>
      <c r="EN298" s="186"/>
      <c r="EO298" s="186"/>
      <c r="EP298" s="186"/>
      <c r="EQ298" s="186"/>
      <c r="ER298" s="186"/>
      <c r="ES298" s="186"/>
      <c r="ET298" s="186"/>
      <c r="EU298" s="186"/>
      <c r="EV298" s="186"/>
      <c r="EW298" s="186"/>
      <c r="EX298" s="186"/>
      <c r="EY298" s="186"/>
      <c r="EZ298" s="186"/>
      <c r="FA298" s="186"/>
      <c r="FB298" s="186"/>
      <c r="FC298" s="186"/>
      <c r="FD298" s="186"/>
      <c r="FE298" s="186"/>
      <c r="FF298" s="186"/>
      <c r="FG298" s="186"/>
      <c r="FH298" s="186"/>
      <c r="FI298" s="186"/>
      <c r="FJ298" s="186"/>
      <c r="FK298" s="186"/>
      <c r="FL298" s="186"/>
      <c r="FM298" s="186"/>
      <c r="FN298" s="186"/>
      <c r="FO298" s="186"/>
      <c r="FP298" s="186"/>
      <c r="FQ298" s="186"/>
      <c r="FR298" s="186"/>
      <c r="FS298" s="186"/>
      <c r="FT298" s="186"/>
      <c r="FU298" s="186"/>
      <c r="FV298" s="186"/>
      <c r="FW298" s="186"/>
      <c r="FX298" s="186"/>
      <c r="FY298" s="186"/>
      <c r="FZ298" s="186"/>
      <c r="GA298" s="186"/>
      <c r="GB298" s="186"/>
      <c r="GC298" s="186"/>
      <c r="GD298" s="186"/>
      <c r="GE298" s="186"/>
      <c r="GF298" s="186"/>
    </row>
    <row r="299" spans="1:192" s="361" customFormat="1" x14ac:dyDescent="0.25">
      <c r="A299" s="186"/>
      <c r="B299" s="43"/>
      <c r="C299" s="186"/>
      <c r="D299" s="39"/>
      <c r="E299" s="39"/>
      <c r="F299" s="39"/>
      <c r="G299" s="39"/>
      <c r="H299" s="186"/>
      <c r="I299" s="186"/>
      <c r="J299" s="39"/>
      <c r="K299" s="186"/>
      <c r="L299" s="186"/>
      <c r="M299" s="186"/>
      <c r="N299" s="186"/>
      <c r="O299" s="186"/>
      <c r="P299" s="186"/>
      <c r="Q299" s="186"/>
      <c r="R299" s="186"/>
      <c r="S299" s="186"/>
      <c r="T299" s="186"/>
      <c r="U299" s="186"/>
      <c r="V299" s="186"/>
      <c r="W299" s="186"/>
      <c r="X299" s="39"/>
      <c r="Y299" s="186"/>
      <c r="Z299" s="186"/>
      <c r="AA299" s="39"/>
      <c r="AB299" s="186"/>
      <c r="AC299" s="186"/>
      <c r="AD299" s="186"/>
      <c r="AE299" s="186"/>
      <c r="AF299" s="39"/>
      <c r="AG299" s="186"/>
      <c r="AH299" s="186"/>
      <c r="AI299" s="186"/>
      <c r="AJ299" s="186"/>
      <c r="AK299" s="186"/>
      <c r="AL299" s="186"/>
      <c r="AM299" s="186"/>
      <c r="AN299" s="186"/>
      <c r="AO299" s="186"/>
      <c r="AP299" s="186"/>
      <c r="AQ299" s="186"/>
      <c r="AR299" s="186"/>
      <c r="AS299" s="186"/>
      <c r="AT299" s="186"/>
      <c r="AU299" s="186"/>
      <c r="AV299" s="186"/>
      <c r="AW299" s="39"/>
      <c r="AX299" s="186"/>
      <c r="AY299" s="186"/>
      <c r="AZ299" s="186"/>
      <c r="BA299" s="186"/>
      <c r="BB299" s="186"/>
      <c r="BC299" s="186"/>
      <c r="BD299" s="186"/>
      <c r="BE299" s="186"/>
      <c r="BF299" s="186"/>
      <c r="BG299" s="186"/>
      <c r="BH299" s="186"/>
      <c r="BI299" s="186"/>
      <c r="BJ299" s="186"/>
      <c r="BK299" s="186"/>
      <c r="BL299" s="186"/>
      <c r="BM299" s="186"/>
      <c r="BN299" s="186"/>
      <c r="BO299" s="186"/>
      <c r="BP299" s="186"/>
      <c r="BQ299" s="186"/>
      <c r="BR299" s="186"/>
      <c r="BS299" s="39"/>
      <c r="BT299" s="186"/>
      <c r="BU299" s="186"/>
      <c r="BV299" s="186"/>
      <c r="BW299" s="186"/>
      <c r="BX299" s="186"/>
      <c r="BY299" s="186"/>
      <c r="BZ299" s="186"/>
      <c r="CA299" s="186"/>
      <c r="CB299" s="186"/>
      <c r="CC299" s="186"/>
      <c r="CD299" s="186"/>
      <c r="CE299" s="186"/>
      <c r="CF299" s="186"/>
      <c r="CG299" s="186"/>
      <c r="CH299" s="186"/>
      <c r="CI299" s="186"/>
      <c r="CJ299" s="186"/>
      <c r="CK299" s="186"/>
      <c r="CL299" s="186"/>
      <c r="CM299" s="186"/>
      <c r="CN299" s="186"/>
      <c r="CO299" s="186"/>
      <c r="CP299" s="186"/>
      <c r="CQ299" s="186"/>
      <c r="CR299" s="186"/>
      <c r="CS299" s="186"/>
      <c r="CT299" s="186"/>
      <c r="CU299" s="186"/>
      <c r="CV299" s="186"/>
      <c r="CW299" s="186"/>
      <c r="CX299" s="186"/>
      <c r="CY299" s="186"/>
      <c r="CZ299" s="186"/>
      <c r="DA299" s="186"/>
      <c r="DB299" s="186"/>
      <c r="DC299" s="186"/>
      <c r="DD299" s="186"/>
      <c r="DE299" s="186"/>
      <c r="DF299" s="186"/>
      <c r="DG299" s="186"/>
      <c r="DH299" s="186"/>
      <c r="DI299" s="186"/>
      <c r="DJ299" s="186"/>
      <c r="DK299" s="186"/>
      <c r="DL299" s="186"/>
      <c r="DM299" s="186"/>
      <c r="DN299" s="186"/>
      <c r="DO299" s="186"/>
      <c r="DP299" s="186"/>
      <c r="DQ299" s="186"/>
      <c r="DR299" s="186"/>
      <c r="DS299" s="186"/>
      <c r="DT299" s="186"/>
      <c r="DU299" s="186"/>
      <c r="DV299" s="186"/>
      <c r="DW299" s="186"/>
      <c r="DX299" s="186"/>
      <c r="DY299" s="186"/>
      <c r="DZ299" s="186"/>
      <c r="EA299" s="186"/>
      <c r="EB299" s="186"/>
      <c r="EC299" s="186"/>
      <c r="ED299" s="186"/>
      <c r="EE299" s="186"/>
      <c r="EF299" s="186"/>
      <c r="EG299" s="186"/>
      <c r="EH299" s="186"/>
      <c r="EI299" s="186"/>
      <c r="EJ299" s="186"/>
      <c r="EK299" s="39"/>
      <c r="EL299" s="186"/>
      <c r="EM299" s="186"/>
      <c r="EN299" s="186"/>
      <c r="EO299" s="186"/>
      <c r="EP299" s="186"/>
      <c r="EQ299" s="186"/>
      <c r="ER299" s="186"/>
      <c r="ES299" s="186"/>
      <c r="ET299" s="186"/>
      <c r="EU299" s="186"/>
      <c r="EV299" s="186"/>
      <c r="EW299" s="186"/>
      <c r="EX299" s="186"/>
      <c r="EY299" s="186"/>
      <c r="EZ299" s="186"/>
      <c r="FA299" s="186"/>
      <c r="FB299" s="186"/>
      <c r="FC299" s="186"/>
      <c r="FD299" s="186"/>
      <c r="FE299" s="186"/>
      <c r="FF299" s="186"/>
      <c r="FG299" s="186"/>
      <c r="FH299" s="186"/>
      <c r="FI299" s="186"/>
      <c r="FJ299" s="186"/>
      <c r="FK299" s="186"/>
      <c r="FL299" s="186"/>
      <c r="FM299" s="186"/>
      <c r="FN299" s="186"/>
      <c r="FO299" s="186"/>
      <c r="FP299" s="186"/>
      <c r="FQ299" s="186"/>
      <c r="FR299" s="186"/>
      <c r="FS299" s="186"/>
      <c r="FT299" s="186"/>
      <c r="FU299" s="186"/>
      <c r="FV299" s="186"/>
      <c r="FW299" s="186"/>
      <c r="FX299" s="186"/>
      <c r="FY299" s="186"/>
      <c r="FZ299" s="186"/>
      <c r="GA299" s="186"/>
      <c r="GB299" s="186"/>
      <c r="GC299" s="186"/>
      <c r="GD299" s="186"/>
      <c r="GE299" s="186"/>
      <c r="GF299" s="186"/>
    </row>
    <row r="300" spans="1:192" s="361" customFormat="1" x14ac:dyDescent="0.25">
      <c r="A300" s="186"/>
      <c r="B300" s="43"/>
      <c r="C300" s="186"/>
      <c r="D300" s="39"/>
      <c r="E300" s="39"/>
      <c r="F300" s="39"/>
      <c r="G300" s="39"/>
      <c r="H300" s="186"/>
      <c r="I300" s="186"/>
      <c r="J300" s="39"/>
      <c r="K300" s="186"/>
      <c r="L300" s="186"/>
      <c r="M300" s="186"/>
      <c r="N300" s="186"/>
      <c r="O300" s="186"/>
      <c r="P300" s="186"/>
      <c r="Q300" s="186"/>
      <c r="R300" s="186"/>
      <c r="S300" s="186"/>
      <c r="T300" s="186"/>
      <c r="U300" s="186"/>
      <c r="V300" s="186"/>
      <c r="W300" s="186"/>
      <c r="X300" s="39"/>
      <c r="Y300" s="186"/>
      <c r="Z300" s="186"/>
      <c r="AA300" s="39"/>
      <c r="AB300" s="186"/>
      <c r="AC300" s="186"/>
      <c r="AD300" s="186"/>
      <c r="AE300" s="186"/>
      <c r="AF300" s="39"/>
      <c r="AG300" s="186"/>
      <c r="AH300" s="186"/>
      <c r="AI300" s="186"/>
      <c r="AJ300" s="186"/>
      <c r="AK300" s="186"/>
      <c r="AL300" s="186"/>
      <c r="AM300" s="186"/>
      <c r="AN300" s="186"/>
      <c r="AO300" s="186"/>
      <c r="AP300" s="186"/>
      <c r="AQ300" s="186"/>
      <c r="AR300" s="186"/>
      <c r="AS300" s="186"/>
      <c r="AT300" s="186"/>
      <c r="AU300" s="186"/>
      <c r="AV300" s="186"/>
      <c r="AW300" s="39"/>
      <c r="AX300" s="186"/>
      <c r="AY300" s="186"/>
      <c r="AZ300" s="186"/>
      <c r="BA300" s="186"/>
      <c r="BB300" s="186"/>
      <c r="BC300" s="186"/>
      <c r="BD300" s="186"/>
      <c r="BE300" s="186"/>
      <c r="BF300" s="186"/>
      <c r="BG300" s="186"/>
      <c r="BH300" s="186"/>
      <c r="BI300" s="186"/>
      <c r="BJ300" s="186"/>
      <c r="BK300" s="186"/>
      <c r="BL300" s="186"/>
      <c r="BM300" s="186"/>
      <c r="BN300" s="186"/>
      <c r="BO300" s="186"/>
      <c r="BP300" s="186"/>
      <c r="BQ300" s="186"/>
      <c r="BR300" s="186"/>
      <c r="BS300" s="39"/>
      <c r="BT300" s="186"/>
      <c r="BU300" s="186"/>
      <c r="BV300" s="186"/>
      <c r="BW300" s="186"/>
      <c r="BX300" s="186"/>
      <c r="BY300" s="186"/>
      <c r="BZ300" s="186"/>
      <c r="CA300" s="186"/>
      <c r="CB300" s="186"/>
      <c r="CC300" s="186"/>
      <c r="CD300" s="186"/>
      <c r="CE300" s="186"/>
      <c r="CF300" s="186"/>
      <c r="CG300" s="186"/>
      <c r="CH300" s="186"/>
      <c r="CI300" s="186"/>
      <c r="CJ300" s="186"/>
      <c r="CK300" s="186"/>
      <c r="CL300" s="186"/>
      <c r="CM300" s="186"/>
      <c r="CN300" s="186"/>
      <c r="CO300" s="186"/>
      <c r="CP300" s="186"/>
      <c r="CQ300" s="186"/>
      <c r="CR300" s="186"/>
      <c r="CS300" s="186"/>
      <c r="CT300" s="186"/>
      <c r="CU300" s="186"/>
      <c r="CV300" s="186"/>
      <c r="CW300" s="186"/>
      <c r="CX300" s="186"/>
      <c r="CY300" s="186"/>
      <c r="CZ300" s="186"/>
      <c r="DA300" s="186"/>
      <c r="DB300" s="186"/>
      <c r="DC300" s="186"/>
      <c r="DD300" s="186"/>
      <c r="DE300" s="186"/>
      <c r="DF300" s="186"/>
      <c r="DG300" s="186"/>
      <c r="DH300" s="186"/>
      <c r="DI300" s="186"/>
      <c r="DJ300" s="186"/>
      <c r="DK300" s="186"/>
      <c r="DL300" s="186"/>
      <c r="DM300" s="186"/>
      <c r="DN300" s="186"/>
      <c r="DO300" s="186"/>
      <c r="DP300" s="186"/>
      <c r="DQ300" s="186"/>
      <c r="DR300" s="186"/>
      <c r="DS300" s="186"/>
      <c r="DT300" s="186"/>
      <c r="DU300" s="186"/>
      <c r="DV300" s="186"/>
      <c r="DW300" s="186"/>
      <c r="DX300" s="186"/>
      <c r="DY300" s="186"/>
      <c r="DZ300" s="186"/>
      <c r="EA300" s="186"/>
      <c r="EB300" s="186"/>
      <c r="EC300" s="186"/>
      <c r="ED300" s="186"/>
      <c r="EE300" s="186"/>
      <c r="EF300" s="186"/>
      <c r="EG300" s="186"/>
      <c r="EH300" s="186"/>
      <c r="EI300" s="186"/>
      <c r="EJ300" s="186"/>
      <c r="EK300" s="39"/>
      <c r="EL300" s="186"/>
      <c r="EM300" s="186"/>
      <c r="EN300" s="186"/>
      <c r="EO300" s="186"/>
      <c r="EP300" s="186"/>
      <c r="EQ300" s="186"/>
      <c r="ER300" s="186"/>
      <c r="ES300" s="186"/>
      <c r="ET300" s="186"/>
      <c r="EU300" s="186"/>
      <c r="EV300" s="186"/>
      <c r="EW300" s="186"/>
      <c r="EX300" s="186"/>
      <c r="EY300" s="186"/>
      <c r="EZ300" s="186"/>
      <c r="FA300" s="186"/>
      <c r="FB300" s="186"/>
      <c r="FC300" s="186"/>
      <c r="FD300" s="186"/>
      <c r="FE300" s="186"/>
      <c r="FF300" s="186"/>
      <c r="FG300" s="186"/>
      <c r="FH300" s="186"/>
      <c r="FI300" s="186"/>
      <c r="FJ300" s="186"/>
      <c r="FK300" s="186"/>
      <c r="FL300" s="186"/>
      <c r="FM300" s="186"/>
      <c r="FN300" s="186"/>
      <c r="FO300" s="186"/>
      <c r="FP300" s="186"/>
      <c r="FQ300" s="186"/>
      <c r="FR300" s="186"/>
      <c r="FS300" s="186"/>
      <c r="FT300" s="186"/>
      <c r="FU300" s="186"/>
      <c r="FV300" s="186"/>
      <c r="FW300" s="186"/>
      <c r="FX300" s="186"/>
      <c r="FY300" s="186"/>
      <c r="FZ300" s="186"/>
      <c r="GA300" s="186"/>
      <c r="GB300" s="186"/>
      <c r="GC300" s="186"/>
      <c r="GD300" s="186"/>
      <c r="GE300" s="186"/>
      <c r="GF300" s="186"/>
    </row>
    <row r="301" spans="1:192" s="361" customFormat="1" x14ac:dyDescent="0.25">
      <c r="A301" s="186"/>
      <c r="B301" s="43"/>
      <c r="C301" s="186"/>
      <c r="D301" s="39"/>
      <c r="E301" s="39"/>
      <c r="F301" s="39"/>
      <c r="G301" s="39"/>
      <c r="H301" s="186"/>
      <c r="I301" s="186"/>
      <c r="J301" s="39"/>
      <c r="K301" s="186"/>
      <c r="L301" s="186"/>
      <c r="M301" s="186"/>
      <c r="N301" s="186"/>
      <c r="O301" s="186"/>
      <c r="P301" s="186"/>
      <c r="Q301" s="186"/>
      <c r="R301" s="186"/>
      <c r="S301" s="186"/>
      <c r="T301" s="186"/>
      <c r="U301" s="186"/>
      <c r="V301" s="186"/>
      <c r="W301" s="186"/>
      <c r="X301" s="39"/>
      <c r="Y301" s="186"/>
      <c r="Z301" s="186"/>
      <c r="AA301" s="39"/>
      <c r="AB301" s="186"/>
      <c r="AC301" s="186"/>
      <c r="AD301" s="186"/>
      <c r="AE301" s="186"/>
      <c r="AF301" s="39"/>
      <c r="AG301" s="186"/>
      <c r="AH301" s="186"/>
      <c r="AI301" s="186"/>
      <c r="AJ301" s="186"/>
      <c r="AK301" s="186"/>
      <c r="AL301" s="186"/>
      <c r="AM301" s="186"/>
      <c r="AN301" s="186"/>
      <c r="AO301" s="186"/>
      <c r="AP301" s="186"/>
      <c r="AQ301" s="186"/>
      <c r="AR301" s="186"/>
      <c r="AS301" s="186"/>
      <c r="AT301" s="186"/>
      <c r="AU301" s="186"/>
      <c r="AV301" s="186"/>
      <c r="AW301" s="39"/>
      <c r="AX301" s="186"/>
      <c r="AY301" s="186"/>
      <c r="AZ301" s="186"/>
      <c r="BA301" s="186"/>
      <c r="BB301" s="186"/>
      <c r="BC301" s="186"/>
      <c r="BD301" s="186"/>
      <c r="BE301" s="186"/>
      <c r="BF301" s="186"/>
      <c r="BG301" s="186"/>
      <c r="BH301" s="186"/>
      <c r="BI301" s="186"/>
      <c r="BJ301" s="186"/>
      <c r="BK301" s="186"/>
      <c r="BL301" s="186"/>
      <c r="BM301" s="186"/>
      <c r="BN301" s="186"/>
      <c r="BO301" s="186"/>
      <c r="BP301" s="186"/>
      <c r="BQ301" s="186"/>
      <c r="BR301" s="186"/>
      <c r="BS301" s="39"/>
      <c r="BT301" s="186"/>
      <c r="BU301" s="186"/>
      <c r="BV301" s="186"/>
      <c r="BW301" s="186"/>
      <c r="BX301" s="186"/>
      <c r="BY301" s="186"/>
      <c r="BZ301" s="186"/>
      <c r="CA301" s="186"/>
      <c r="CB301" s="186"/>
      <c r="CC301" s="186"/>
      <c r="CD301" s="186"/>
      <c r="CE301" s="186"/>
      <c r="CF301" s="186"/>
      <c r="CG301" s="186"/>
      <c r="CH301" s="186"/>
      <c r="CI301" s="186"/>
      <c r="CJ301" s="186"/>
      <c r="CK301" s="186"/>
      <c r="CL301" s="186"/>
      <c r="CM301" s="186"/>
      <c r="CN301" s="186"/>
      <c r="CO301" s="186"/>
      <c r="CP301" s="186"/>
      <c r="CQ301" s="186"/>
      <c r="CR301" s="186"/>
      <c r="CS301" s="186"/>
      <c r="CT301" s="186"/>
      <c r="CU301" s="186"/>
      <c r="CV301" s="186"/>
      <c r="CW301" s="186"/>
      <c r="CX301" s="186"/>
      <c r="CY301" s="186"/>
      <c r="CZ301" s="186"/>
      <c r="DA301" s="186"/>
      <c r="DB301" s="186"/>
      <c r="DC301" s="186"/>
      <c r="DD301" s="186"/>
      <c r="DE301" s="186"/>
      <c r="DF301" s="186"/>
      <c r="DG301" s="186"/>
      <c r="DH301" s="186"/>
      <c r="DI301" s="186"/>
      <c r="DJ301" s="186"/>
      <c r="DK301" s="186"/>
      <c r="DL301" s="186"/>
      <c r="DM301" s="186"/>
      <c r="DN301" s="186"/>
      <c r="DO301" s="186"/>
      <c r="DP301" s="186"/>
      <c r="DQ301" s="186"/>
      <c r="DR301" s="186"/>
      <c r="DS301" s="186"/>
      <c r="DT301" s="186"/>
      <c r="DU301" s="186"/>
      <c r="DV301" s="186"/>
      <c r="DW301" s="186"/>
      <c r="DX301" s="186"/>
      <c r="DY301" s="186"/>
      <c r="DZ301" s="186"/>
      <c r="EA301" s="186"/>
      <c r="EB301" s="186"/>
      <c r="EC301" s="186"/>
      <c r="ED301" s="186"/>
      <c r="EE301" s="186"/>
      <c r="EF301" s="186"/>
      <c r="EG301" s="186"/>
      <c r="EH301" s="186"/>
      <c r="EI301" s="186"/>
      <c r="EJ301" s="186"/>
      <c r="EK301" s="39"/>
      <c r="EL301" s="186"/>
      <c r="EM301" s="186"/>
      <c r="EN301" s="186"/>
      <c r="EO301" s="186"/>
      <c r="EP301" s="186"/>
      <c r="EQ301" s="186"/>
      <c r="ER301" s="186"/>
      <c r="ES301" s="186"/>
      <c r="ET301" s="186"/>
      <c r="EU301" s="186"/>
      <c r="EV301" s="186"/>
      <c r="EW301" s="186"/>
      <c r="EX301" s="186"/>
      <c r="EY301" s="186"/>
      <c r="EZ301" s="186"/>
      <c r="FA301" s="186"/>
      <c r="FB301" s="186"/>
      <c r="FC301" s="186"/>
      <c r="FD301" s="186"/>
      <c r="FE301" s="186"/>
      <c r="FF301" s="186"/>
      <c r="FG301" s="186"/>
      <c r="FH301" s="186"/>
      <c r="FI301" s="186"/>
      <c r="FJ301" s="186"/>
      <c r="FK301" s="186"/>
      <c r="FL301" s="186"/>
      <c r="FM301" s="186"/>
      <c r="FN301" s="186"/>
      <c r="FO301" s="186"/>
      <c r="FP301" s="186"/>
      <c r="FQ301" s="186"/>
      <c r="FR301" s="186"/>
      <c r="FS301" s="186"/>
      <c r="FT301" s="186"/>
      <c r="FU301" s="186"/>
      <c r="FV301" s="186"/>
      <c r="FW301" s="186"/>
      <c r="FX301" s="186"/>
      <c r="FY301" s="186"/>
      <c r="FZ301" s="186"/>
      <c r="GA301" s="186"/>
      <c r="GB301" s="186"/>
      <c r="GC301" s="186"/>
      <c r="GD301" s="186"/>
      <c r="GE301" s="186"/>
      <c r="GF301" s="186"/>
    </row>
    <row r="302" spans="1:192" s="361" customFormat="1" x14ac:dyDescent="0.25">
      <c r="A302" s="186"/>
      <c r="B302" s="43"/>
      <c r="C302" s="186"/>
      <c r="D302" s="39"/>
      <c r="E302" s="39"/>
      <c r="F302" s="39"/>
      <c r="G302" s="39"/>
      <c r="H302" s="186"/>
      <c r="I302" s="186"/>
      <c r="J302" s="39"/>
      <c r="K302" s="186"/>
      <c r="L302" s="186"/>
      <c r="M302" s="186"/>
      <c r="N302" s="186"/>
      <c r="O302" s="186"/>
      <c r="P302" s="186"/>
      <c r="Q302" s="186"/>
      <c r="R302" s="186"/>
      <c r="S302" s="186"/>
      <c r="T302" s="186"/>
      <c r="U302" s="186"/>
      <c r="V302" s="186"/>
      <c r="W302" s="186"/>
      <c r="X302" s="39"/>
      <c r="Y302" s="186"/>
      <c r="Z302" s="186"/>
      <c r="AA302" s="39"/>
      <c r="AB302" s="186"/>
      <c r="AC302" s="186"/>
      <c r="AD302" s="186"/>
      <c r="AE302" s="186"/>
      <c r="AF302" s="39"/>
      <c r="AG302" s="186"/>
      <c r="AH302" s="186"/>
      <c r="AI302" s="186"/>
      <c r="AJ302" s="186"/>
      <c r="AK302" s="186"/>
      <c r="AL302" s="186"/>
      <c r="AM302" s="186"/>
      <c r="AN302" s="186"/>
      <c r="AO302" s="186"/>
      <c r="AP302" s="186"/>
      <c r="AQ302" s="186"/>
      <c r="AR302" s="186"/>
      <c r="AS302" s="186"/>
      <c r="AT302" s="186"/>
      <c r="AU302" s="186"/>
      <c r="AV302" s="186"/>
      <c r="AW302" s="39"/>
      <c r="AX302" s="186"/>
      <c r="AY302" s="186"/>
      <c r="AZ302" s="186"/>
      <c r="BA302" s="186"/>
      <c r="BB302" s="186"/>
      <c r="BC302" s="186"/>
      <c r="BD302" s="186"/>
      <c r="BE302" s="186"/>
      <c r="BF302" s="186"/>
      <c r="BG302" s="186"/>
      <c r="BH302" s="186"/>
      <c r="BI302" s="186"/>
      <c r="BJ302" s="186"/>
      <c r="BK302" s="186"/>
      <c r="BL302" s="186"/>
      <c r="BM302" s="186"/>
      <c r="BN302" s="186"/>
      <c r="BO302" s="186"/>
      <c r="BP302" s="186"/>
      <c r="BQ302" s="186"/>
      <c r="BR302" s="186"/>
      <c r="BS302" s="39"/>
      <c r="BT302" s="186"/>
      <c r="BU302" s="186"/>
      <c r="BV302" s="186"/>
      <c r="BW302" s="186"/>
      <c r="BX302" s="186"/>
      <c r="BY302" s="186"/>
      <c r="BZ302" s="186"/>
      <c r="CA302" s="186"/>
      <c r="CB302" s="186"/>
      <c r="CC302" s="186"/>
      <c r="CD302" s="186"/>
      <c r="CE302" s="186"/>
      <c r="CF302" s="186"/>
      <c r="CG302" s="186"/>
      <c r="CH302" s="186"/>
      <c r="CI302" s="186"/>
      <c r="CJ302" s="186"/>
      <c r="CK302" s="186"/>
      <c r="CL302" s="186"/>
      <c r="CM302" s="186"/>
      <c r="CN302" s="186"/>
      <c r="CO302" s="186"/>
      <c r="CP302" s="186"/>
      <c r="CQ302" s="186"/>
      <c r="CR302" s="186"/>
      <c r="CS302" s="186"/>
      <c r="CT302" s="186"/>
      <c r="CU302" s="186"/>
      <c r="CV302" s="186"/>
      <c r="CW302" s="186"/>
      <c r="CX302" s="186"/>
      <c r="CY302" s="186"/>
      <c r="CZ302" s="186"/>
      <c r="DA302" s="186"/>
      <c r="DB302" s="186"/>
      <c r="DC302" s="186"/>
      <c r="DD302" s="186"/>
      <c r="DE302" s="186"/>
      <c r="DF302" s="186"/>
      <c r="DG302" s="186"/>
      <c r="DH302" s="186"/>
      <c r="DI302" s="186"/>
      <c r="DJ302" s="186"/>
      <c r="DK302" s="186"/>
      <c r="DL302" s="186"/>
      <c r="DM302" s="186"/>
      <c r="DN302" s="186"/>
      <c r="DO302" s="186"/>
      <c r="DP302" s="186"/>
      <c r="DQ302" s="186"/>
      <c r="DR302" s="186"/>
      <c r="DS302" s="186"/>
      <c r="DT302" s="186"/>
      <c r="DU302" s="186"/>
      <c r="DV302" s="186"/>
      <c r="DW302" s="186"/>
      <c r="DX302" s="186"/>
      <c r="DY302" s="186"/>
      <c r="DZ302" s="186"/>
      <c r="EA302" s="186"/>
      <c r="EB302" s="186"/>
      <c r="EC302" s="186"/>
      <c r="ED302" s="186"/>
      <c r="EE302" s="186"/>
      <c r="EF302" s="186"/>
      <c r="EG302" s="186"/>
      <c r="EH302" s="186"/>
      <c r="EI302" s="186"/>
      <c r="EJ302" s="186"/>
      <c r="EK302" s="39"/>
      <c r="EL302" s="186"/>
      <c r="EM302" s="186"/>
      <c r="EN302" s="186"/>
      <c r="EO302" s="186"/>
      <c r="EP302" s="186"/>
      <c r="EQ302" s="186"/>
      <c r="ER302" s="186"/>
      <c r="ES302" s="186"/>
      <c r="ET302" s="186"/>
      <c r="EU302" s="186"/>
      <c r="EV302" s="186"/>
      <c r="EW302" s="186"/>
      <c r="EX302" s="186"/>
      <c r="EY302" s="186"/>
      <c r="EZ302" s="186"/>
      <c r="FA302" s="186"/>
      <c r="FB302" s="186"/>
      <c r="FC302" s="186"/>
      <c r="FD302" s="186"/>
      <c r="FE302" s="186"/>
      <c r="FF302" s="186"/>
      <c r="FG302" s="186"/>
      <c r="FH302" s="186"/>
      <c r="FI302" s="186"/>
      <c r="FJ302" s="186"/>
      <c r="FK302" s="186"/>
      <c r="FL302" s="186"/>
      <c r="FM302" s="186"/>
      <c r="FN302" s="186"/>
      <c r="FO302" s="186"/>
      <c r="FP302" s="186"/>
      <c r="FQ302" s="186"/>
      <c r="FR302" s="186"/>
      <c r="FS302" s="186"/>
      <c r="FT302" s="186"/>
      <c r="FU302" s="186"/>
      <c r="FV302" s="186"/>
      <c r="FW302" s="186"/>
      <c r="FX302" s="186"/>
      <c r="FY302" s="186"/>
      <c r="FZ302" s="186"/>
      <c r="GA302" s="186"/>
      <c r="GB302" s="186"/>
      <c r="GC302" s="186"/>
      <c r="GD302" s="186"/>
      <c r="GE302" s="186"/>
      <c r="GF302" s="186"/>
    </row>
    <row r="303" spans="1:192" s="361" customFormat="1" x14ac:dyDescent="0.25">
      <c r="A303" s="186"/>
      <c r="B303" s="43"/>
      <c r="C303" s="186"/>
      <c r="D303" s="39"/>
      <c r="E303" s="39"/>
      <c r="F303" s="39"/>
      <c r="G303" s="39"/>
      <c r="H303" s="186"/>
      <c r="I303" s="186"/>
      <c r="J303" s="39"/>
      <c r="K303" s="186"/>
      <c r="L303" s="186"/>
      <c r="M303" s="186"/>
      <c r="N303" s="186"/>
      <c r="O303" s="186"/>
      <c r="P303" s="186"/>
      <c r="Q303" s="186"/>
      <c r="R303" s="186"/>
      <c r="S303" s="186"/>
      <c r="T303" s="186"/>
      <c r="U303" s="186"/>
      <c r="V303" s="186"/>
      <c r="W303" s="186"/>
      <c r="X303" s="39"/>
      <c r="Y303" s="186"/>
      <c r="Z303" s="186"/>
      <c r="AA303" s="39"/>
      <c r="AB303" s="186"/>
      <c r="AC303" s="186"/>
      <c r="AD303" s="186"/>
      <c r="AE303" s="186"/>
      <c r="AF303" s="39"/>
      <c r="AG303" s="186"/>
      <c r="AH303" s="186"/>
      <c r="AI303" s="186"/>
      <c r="AJ303" s="186"/>
      <c r="AK303" s="186"/>
      <c r="AL303" s="186"/>
      <c r="AM303" s="186"/>
      <c r="AN303" s="186"/>
      <c r="AO303" s="186"/>
      <c r="AP303" s="186"/>
      <c r="AQ303" s="186"/>
      <c r="AR303" s="186"/>
      <c r="AS303" s="186"/>
      <c r="AT303" s="186"/>
      <c r="AU303" s="186"/>
      <c r="AV303" s="186"/>
      <c r="AW303" s="39"/>
      <c r="AX303" s="186"/>
      <c r="AY303" s="186"/>
      <c r="AZ303" s="186"/>
      <c r="BA303" s="186"/>
      <c r="BB303" s="186"/>
      <c r="BC303" s="186"/>
      <c r="BD303" s="186"/>
      <c r="BE303" s="186"/>
      <c r="BF303" s="186"/>
      <c r="BG303" s="186"/>
      <c r="BH303" s="186"/>
      <c r="BI303" s="186"/>
      <c r="BJ303" s="186"/>
      <c r="BK303" s="186"/>
      <c r="BL303" s="186"/>
      <c r="BM303" s="186"/>
      <c r="BN303" s="186"/>
      <c r="BO303" s="186"/>
      <c r="BP303" s="186"/>
      <c r="BQ303" s="186"/>
      <c r="BR303" s="186"/>
      <c r="BS303" s="39"/>
      <c r="BT303" s="186"/>
      <c r="BU303" s="186"/>
      <c r="BV303" s="186"/>
      <c r="BW303" s="186"/>
      <c r="BX303" s="186"/>
      <c r="BY303" s="186"/>
      <c r="BZ303" s="186"/>
      <c r="CA303" s="186"/>
      <c r="CB303" s="186"/>
      <c r="CC303" s="186"/>
      <c r="CD303" s="186"/>
      <c r="CE303" s="186"/>
      <c r="CF303" s="186"/>
      <c r="CG303" s="186"/>
      <c r="CH303" s="186"/>
      <c r="CI303" s="186"/>
      <c r="CJ303" s="186"/>
      <c r="CK303" s="186"/>
      <c r="CL303" s="186"/>
      <c r="CM303" s="186"/>
      <c r="CN303" s="186"/>
      <c r="CO303" s="186"/>
      <c r="CP303" s="186"/>
      <c r="CQ303" s="186"/>
      <c r="CR303" s="186"/>
      <c r="CS303" s="186"/>
      <c r="CT303" s="186"/>
      <c r="CU303" s="186"/>
      <c r="CV303" s="186"/>
      <c r="CW303" s="186"/>
      <c r="CX303" s="186"/>
      <c r="CY303" s="186"/>
      <c r="CZ303" s="186"/>
      <c r="DA303" s="186"/>
      <c r="DB303" s="186"/>
      <c r="DC303" s="186"/>
      <c r="DD303" s="186"/>
      <c r="DE303" s="186"/>
      <c r="DF303" s="186"/>
      <c r="DG303" s="186"/>
      <c r="DH303" s="186"/>
      <c r="DI303" s="186"/>
      <c r="DJ303" s="186"/>
      <c r="DK303" s="186"/>
      <c r="DL303" s="186"/>
      <c r="DM303" s="186"/>
      <c r="DN303" s="186"/>
      <c r="DO303" s="186"/>
      <c r="DP303" s="186"/>
      <c r="DQ303" s="186"/>
      <c r="DR303" s="186"/>
      <c r="DS303" s="186"/>
      <c r="DT303" s="186"/>
      <c r="DU303" s="186"/>
      <c r="DV303" s="186"/>
      <c r="DW303" s="186"/>
      <c r="DX303" s="186"/>
      <c r="DY303" s="186"/>
      <c r="DZ303" s="186"/>
      <c r="EA303" s="186"/>
      <c r="EB303" s="186"/>
      <c r="EC303" s="186"/>
      <c r="ED303" s="186"/>
      <c r="EE303" s="186"/>
      <c r="EF303" s="186"/>
      <c r="EG303" s="186"/>
      <c r="EH303" s="186"/>
      <c r="EI303" s="186"/>
      <c r="EJ303" s="186"/>
      <c r="EK303" s="39"/>
      <c r="EL303" s="186"/>
      <c r="EM303" s="186"/>
      <c r="EN303" s="186"/>
      <c r="EO303" s="186"/>
      <c r="EP303" s="186"/>
      <c r="EQ303" s="186"/>
      <c r="ER303" s="186"/>
      <c r="ES303" s="186"/>
      <c r="ET303" s="186"/>
      <c r="EU303" s="186"/>
      <c r="EV303" s="186"/>
      <c r="EW303" s="186"/>
      <c r="EX303" s="186"/>
      <c r="EY303" s="186"/>
      <c r="EZ303" s="186"/>
      <c r="FA303" s="186"/>
      <c r="FB303" s="186"/>
      <c r="FC303" s="186"/>
      <c r="FD303" s="186"/>
      <c r="FE303" s="186"/>
      <c r="FF303" s="186"/>
      <c r="FG303" s="186"/>
      <c r="FH303" s="186"/>
      <c r="FI303" s="186"/>
      <c r="FJ303" s="186"/>
      <c r="FK303" s="186"/>
      <c r="FL303" s="186"/>
      <c r="FM303" s="186"/>
      <c r="FN303" s="186"/>
      <c r="FO303" s="186"/>
      <c r="FP303" s="186"/>
      <c r="FQ303" s="186"/>
      <c r="FR303" s="186"/>
      <c r="FS303" s="186"/>
      <c r="FT303" s="186"/>
      <c r="FU303" s="186"/>
      <c r="FV303" s="186"/>
      <c r="FW303" s="186"/>
      <c r="FX303" s="186"/>
      <c r="FY303" s="186"/>
      <c r="FZ303" s="186"/>
      <c r="GA303" s="186"/>
      <c r="GB303" s="186"/>
      <c r="GC303" s="186"/>
      <c r="GD303" s="186"/>
      <c r="GE303" s="186"/>
      <c r="GF303" s="186"/>
    </row>
    <row r="304" spans="1:192" s="361" customFormat="1" x14ac:dyDescent="0.25">
      <c r="A304" s="186"/>
      <c r="B304" s="43"/>
      <c r="C304" s="186"/>
      <c r="D304" s="39"/>
      <c r="E304" s="39"/>
      <c r="F304" s="39"/>
      <c r="G304" s="39"/>
      <c r="H304" s="186"/>
      <c r="I304" s="186"/>
      <c r="J304" s="39"/>
      <c r="K304" s="186"/>
      <c r="L304" s="186"/>
      <c r="M304" s="186"/>
      <c r="N304" s="186"/>
      <c r="O304" s="186"/>
      <c r="P304" s="186"/>
      <c r="Q304" s="186"/>
      <c r="R304" s="186"/>
      <c r="S304" s="186"/>
      <c r="T304" s="186"/>
      <c r="U304" s="186"/>
      <c r="V304" s="186"/>
      <c r="W304" s="186"/>
      <c r="X304" s="39"/>
      <c r="Y304" s="186"/>
      <c r="Z304" s="186"/>
      <c r="AA304" s="39"/>
      <c r="AB304" s="186"/>
      <c r="AC304" s="186"/>
      <c r="AD304" s="186"/>
      <c r="AE304" s="186"/>
      <c r="AF304" s="39"/>
      <c r="AG304" s="186"/>
      <c r="AH304" s="186"/>
      <c r="AI304" s="186"/>
      <c r="AJ304" s="186"/>
      <c r="AK304" s="186"/>
      <c r="AL304" s="186"/>
      <c r="AM304" s="186"/>
      <c r="AN304" s="186"/>
      <c r="AO304" s="186"/>
      <c r="AP304" s="186"/>
      <c r="AQ304" s="186"/>
      <c r="AR304" s="186"/>
      <c r="AS304" s="186"/>
      <c r="AT304" s="186"/>
      <c r="AU304" s="186"/>
      <c r="AV304" s="186"/>
      <c r="AW304" s="39"/>
      <c r="AX304" s="186"/>
      <c r="AY304" s="186"/>
      <c r="AZ304" s="186"/>
      <c r="BA304" s="186"/>
      <c r="BB304" s="186"/>
      <c r="BC304" s="186"/>
      <c r="BD304" s="186"/>
      <c r="BE304" s="186"/>
      <c r="BF304" s="186"/>
      <c r="BG304" s="186"/>
      <c r="BH304" s="186"/>
      <c r="BI304" s="186"/>
      <c r="BJ304" s="186"/>
      <c r="BK304" s="186"/>
      <c r="BL304" s="186"/>
      <c r="BM304" s="186"/>
      <c r="BN304" s="186"/>
      <c r="BO304" s="186"/>
      <c r="BP304" s="186"/>
      <c r="BQ304" s="186"/>
      <c r="BR304" s="186"/>
      <c r="BS304" s="39"/>
      <c r="BT304" s="186"/>
      <c r="BU304" s="186"/>
      <c r="BV304" s="186"/>
      <c r="BW304" s="186"/>
      <c r="BX304" s="186"/>
      <c r="BY304" s="186"/>
      <c r="BZ304" s="186"/>
      <c r="CA304" s="186"/>
      <c r="CB304" s="186"/>
      <c r="CC304" s="186"/>
      <c r="CD304" s="186"/>
      <c r="CE304" s="186"/>
      <c r="CF304" s="186"/>
      <c r="CG304" s="186"/>
      <c r="CH304" s="186"/>
      <c r="CI304" s="186"/>
      <c r="CJ304" s="186"/>
      <c r="CK304" s="186"/>
      <c r="CL304" s="186"/>
      <c r="CM304" s="186"/>
      <c r="CN304" s="186"/>
      <c r="CO304" s="186"/>
      <c r="CP304" s="186"/>
      <c r="CQ304" s="186"/>
      <c r="CR304" s="186"/>
      <c r="CS304" s="186"/>
      <c r="CT304" s="186"/>
      <c r="CU304" s="186"/>
      <c r="CV304" s="186"/>
      <c r="CW304" s="186"/>
      <c r="CX304" s="186"/>
      <c r="CY304" s="186"/>
      <c r="CZ304" s="186"/>
      <c r="DA304" s="186"/>
      <c r="DB304" s="186"/>
      <c r="DC304" s="186"/>
      <c r="DD304" s="186"/>
      <c r="DE304" s="186"/>
      <c r="DF304" s="186"/>
      <c r="DG304" s="186"/>
      <c r="DH304" s="186"/>
      <c r="DI304" s="186"/>
      <c r="DJ304" s="186"/>
      <c r="DK304" s="186"/>
      <c r="DL304" s="186"/>
      <c r="DM304" s="186"/>
      <c r="DN304" s="186"/>
      <c r="DO304" s="186"/>
      <c r="DP304" s="186"/>
      <c r="DQ304" s="186"/>
      <c r="DR304" s="186"/>
      <c r="DS304" s="186"/>
      <c r="DT304" s="186"/>
      <c r="DU304" s="186"/>
      <c r="DV304" s="186"/>
      <c r="DW304" s="186"/>
      <c r="DX304" s="186"/>
      <c r="DY304" s="186"/>
      <c r="DZ304" s="186"/>
      <c r="EA304" s="186"/>
      <c r="EB304" s="186"/>
      <c r="EC304" s="186"/>
      <c r="ED304" s="186"/>
      <c r="EE304" s="186"/>
      <c r="EF304" s="186"/>
      <c r="EG304" s="186"/>
      <c r="EH304" s="186"/>
      <c r="EI304" s="186"/>
      <c r="EJ304" s="186"/>
      <c r="EK304" s="39"/>
      <c r="EL304" s="186"/>
      <c r="EM304" s="186"/>
      <c r="EN304" s="186"/>
      <c r="EO304" s="186"/>
      <c r="EP304" s="186"/>
      <c r="EQ304" s="186"/>
      <c r="ER304" s="186"/>
      <c r="ES304" s="186"/>
      <c r="ET304" s="186"/>
      <c r="EU304" s="186"/>
      <c r="EV304" s="186"/>
      <c r="EW304" s="186"/>
      <c r="EX304" s="186"/>
      <c r="EY304" s="186"/>
      <c r="EZ304" s="186"/>
      <c r="FA304" s="186"/>
      <c r="FB304" s="186"/>
      <c r="FC304" s="186"/>
      <c r="FD304" s="186"/>
      <c r="FE304" s="186"/>
      <c r="FF304" s="186"/>
      <c r="FG304" s="186"/>
      <c r="FH304" s="186"/>
      <c r="FI304" s="186"/>
      <c r="FJ304" s="186"/>
      <c r="FK304" s="186"/>
      <c r="FL304" s="186"/>
      <c r="FM304" s="186"/>
      <c r="FN304" s="186"/>
      <c r="FO304" s="186"/>
      <c r="FP304" s="186"/>
      <c r="FQ304" s="186"/>
      <c r="FR304" s="186"/>
      <c r="FS304" s="186"/>
      <c r="FT304" s="186"/>
      <c r="FU304" s="186"/>
      <c r="FV304" s="186"/>
      <c r="FW304" s="186"/>
      <c r="FX304" s="186"/>
      <c r="FY304" s="186"/>
      <c r="FZ304" s="186"/>
      <c r="GA304" s="186"/>
      <c r="GB304" s="186"/>
      <c r="GC304" s="186"/>
      <c r="GD304" s="186"/>
      <c r="GE304" s="186"/>
      <c r="GF304" s="186"/>
    </row>
    <row r="305" spans="1:189" s="361" customFormat="1" x14ac:dyDescent="0.25">
      <c r="A305" s="186"/>
      <c r="B305" s="43"/>
      <c r="C305" s="186"/>
      <c r="D305" s="39"/>
      <c r="E305" s="39"/>
      <c r="F305" s="39"/>
      <c r="G305" s="39"/>
      <c r="H305" s="186"/>
      <c r="I305" s="186"/>
      <c r="J305" s="39"/>
      <c r="K305" s="186"/>
      <c r="L305" s="186"/>
      <c r="M305" s="186"/>
      <c r="N305" s="186"/>
      <c r="O305" s="186"/>
      <c r="P305" s="186"/>
      <c r="Q305" s="186"/>
      <c r="R305" s="186"/>
      <c r="S305" s="186"/>
      <c r="T305" s="186"/>
      <c r="U305" s="186"/>
      <c r="V305" s="186"/>
      <c r="W305" s="186"/>
      <c r="X305" s="39"/>
      <c r="Y305" s="186"/>
      <c r="Z305" s="186"/>
      <c r="AA305" s="39"/>
      <c r="AB305" s="186"/>
      <c r="AC305" s="186"/>
      <c r="AD305" s="186"/>
      <c r="AE305" s="186"/>
      <c r="AF305" s="39"/>
      <c r="AG305" s="186"/>
      <c r="AH305" s="186"/>
      <c r="AI305" s="186"/>
      <c r="AJ305" s="186"/>
      <c r="AK305" s="186"/>
      <c r="AL305" s="186"/>
      <c r="AM305" s="186"/>
      <c r="AN305" s="186"/>
      <c r="AO305" s="186"/>
      <c r="AP305" s="186"/>
      <c r="AQ305" s="186"/>
      <c r="AR305" s="186"/>
      <c r="AS305" s="186"/>
      <c r="AT305" s="186"/>
      <c r="AU305" s="186"/>
      <c r="AV305" s="186"/>
      <c r="AW305" s="39"/>
      <c r="AX305" s="186"/>
      <c r="AY305" s="186"/>
      <c r="AZ305" s="186"/>
      <c r="BA305" s="186"/>
      <c r="BB305" s="186"/>
      <c r="BC305" s="186"/>
      <c r="BD305" s="186"/>
      <c r="BE305" s="186"/>
      <c r="BF305" s="186"/>
      <c r="BG305" s="186"/>
      <c r="BH305" s="186"/>
      <c r="BI305" s="186"/>
      <c r="BJ305" s="186"/>
      <c r="BK305" s="186"/>
      <c r="BL305" s="186"/>
      <c r="BM305" s="186"/>
      <c r="BN305" s="186"/>
      <c r="BO305" s="186"/>
      <c r="BP305" s="186"/>
      <c r="BQ305" s="186"/>
      <c r="BR305" s="186"/>
      <c r="BS305" s="39"/>
      <c r="BT305" s="186"/>
      <c r="BU305" s="186"/>
      <c r="BV305" s="186"/>
      <c r="BW305" s="186"/>
      <c r="BX305" s="186"/>
      <c r="BY305" s="186"/>
      <c r="BZ305" s="186"/>
      <c r="CA305" s="186"/>
      <c r="CB305" s="186"/>
      <c r="CC305" s="186"/>
      <c r="CD305" s="186"/>
      <c r="CE305" s="186"/>
      <c r="CF305" s="186"/>
      <c r="CG305" s="186"/>
      <c r="CH305" s="186"/>
      <c r="CI305" s="186"/>
      <c r="CJ305" s="186"/>
      <c r="CK305" s="186"/>
      <c r="CL305" s="186"/>
      <c r="CM305" s="186"/>
      <c r="CN305" s="186"/>
      <c r="CO305" s="186"/>
      <c r="CP305" s="186"/>
      <c r="CQ305" s="186"/>
      <c r="CR305" s="186"/>
      <c r="CS305" s="186"/>
      <c r="CT305" s="186"/>
      <c r="CU305" s="186"/>
      <c r="CV305" s="186"/>
      <c r="CW305" s="186"/>
      <c r="CX305" s="186"/>
      <c r="CY305" s="186"/>
      <c r="CZ305" s="186"/>
      <c r="DA305" s="186"/>
      <c r="DB305" s="186"/>
      <c r="DC305" s="186"/>
      <c r="DD305" s="186"/>
      <c r="DE305" s="186"/>
      <c r="DF305" s="186"/>
      <c r="DG305" s="186"/>
      <c r="DH305" s="186"/>
      <c r="DI305" s="186"/>
      <c r="DJ305" s="186"/>
      <c r="DK305" s="186"/>
      <c r="DL305" s="186"/>
      <c r="DM305" s="186"/>
      <c r="DN305" s="186"/>
      <c r="DO305" s="186"/>
      <c r="DP305" s="186"/>
      <c r="DQ305" s="186"/>
      <c r="DR305" s="186"/>
      <c r="DS305" s="186"/>
      <c r="DT305" s="186"/>
      <c r="DU305" s="186"/>
      <c r="DV305" s="186"/>
      <c r="DW305" s="186"/>
      <c r="DX305" s="186"/>
      <c r="DY305" s="186"/>
      <c r="DZ305" s="186"/>
      <c r="EA305" s="186"/>
      <c r="EB305" s="186"/>
      <c r="EC305" s="186"/>
      <c r="ED305" s="186"/>
      <c r="EE305" s="186"/>
      <c r="EF305" s="186"/>
      <c r="EG305" s="186"/>
      <c r="EH305" s="186"/>
      <c r="EI305" s="186"/>
      <c r="EJ305" s="186"/>
      <c r="EK305" s="39"/>
      <c r="EL305" s="186"/>
      <c r="EM305" s="186"/>
      <c r="EN305" s="186"/>
      <c r="EO305" s="186"/>
      <c r="EP305" s="186"/>
      <c r="EQ305" s="186"/>
      <c r="ER305" s="186"/>
      <c r="ES305" s="186"/>
      <c r="ET305" s="186"/>
      <c r="EU305" s="186"/>
      <c r="EV305" s="186"/>
      <c r="EW305" s="186"/>
      <c r="EX305" s="186"/>
      <c r="EY305" s="186"/>
      <c r="EZ305" s="186"/>
      <c r="FA305" s="186"/>
      <c r="FB305" s="186"/>
      <c r="FC305" s="186"/>
      <c r="FD305" s="186"/>
      <c r="FE305" s="186"/>
      <c r="FF305" s="186"/>
      <c r="FG305" s="186"/>
      <c r="FH305" s="186"/>
      <c r="FI305" s="186"/>
      <c r="FJ305" s="186"/>
      <c r="FK305" s="186"/>
      <c r="FL305" s="186"/>
      <c r="FM305" s="186"/>
      <c r="FN305" s="186"/>
      <c r="FO305" s="186"/>
      <c r="FP305" s="186"/>
      <c r="FQ305" s="186"/>
      <c r="FR305" s="186"/>
      <c r="FS305" s="186"/>
      <c r="FT305" s="186"/>
      <c r="FU305" s="186"/>
      <c r="FV305" s="186"/>
      <c r="FW305" s="186"/>
      <c r="FX305" s="186"/>
      <c r="FY305" s="186"/>
      <c r="FZ305" s="186"/>
      <c r="GA305" s="186"/>
      <c r="GB305" s="186"/>
      <c r="GC305" s="186"/>
      <c r="GD305" s="186"/>
      <c r="GE305" s="186"/>
      <c r="GF305" s="186"/>
    </row>
    <row r="306" spans="1:189" s="361" customFormat="1" x14ac:dyDescent="0.25">
      <c r="A306" s="186"/>
      <c r="B306" s="43"/>
      <c r="C306" s="186"/>
      <c r="D306" s="39"/>
      <c r="E306" s="39"/>
      <c r="F306" s="39"/>
      <c r="G306" s="39"/>
      <c r="H306" s="186"/>
      <c r="I306" s="186"/>
      <c r="J306" s="39"/>
      <c r="K306" s="186"/>
      <c r="L306" s="186"/>
      <c r="M306" s="186"/>
      <c r="N306" s="186"/>
      <c r="O306" s="186"/>
      <c r="P306" s="186"/>
      <c r="Q306" s="186"/>
      <c r="R306" s="186"/>
      <c r="S306" s="186"/>
      <c r="T306" s="186"/>
      <c r="U306" s="186"/>
      <c r="V306" s="186"/>
      <c r="W306" s="186"/>
      <c r="X306" s="39"/>
      <c r="Y306" s="186"/>
      <c r="Z306" s="186"/>
      <c r="AA306" s="39"/>
      <c r="AB306" s="186"/>
      <c r="AC306" s="186"/>
      <c r="AD306" s="186"/>
      <c r="AE306" s="186"/>
      <c r="AF306" s="39"/>
      <c r="AG306" s="186"/>
      <c r="AH306" s="186"/>
      <c r="AI306" s="186"/>
      <c r="AJ306" s="186"/>
      <c r="AK306" s="186"/>
      <c r="AL306" s="186"/>
      <c r="AM306" s="186"/>
      <c r="AN306" s="186"/>
      <c r="AO306" s="186"/>
      <c r="AP306" s="186"/>
      <c r="AQ306" s="186"/>
      <c r="AR306" s="186"/>
      <c r="AS306" s="186"/>
      <c r="AT306" s="186"/>
      <c r="AU306" s="186"/>
      <c r="AV306" s="186"/>
      <c r="AW306" s="39"/>
      <c r="AX306" s="186"/>
      <c r="AY306" s="186"/>
      <c r="AZ306" s="186"/>
      <c r="BA306" s="186"/>
      <c r="BB306" s="186"/>
      <c r="BC306" s="186"/>
      <c r="BD306" s="186"/>
      <c r="BE306" s="186"/>
      <c r="BF306" s="186"/>
      <c r="BG306" s="186"/>
      <c r="BH306" s="186"/>
      <c r="BI306" s="186"/>
      <c r="BJ306" s="186"/>
      <c r="BK306" s="186"/>
      <c r="BL306" s="186"/>
      <c r="BM306" s="186"/>
      <c r="BN306" s="186"/>
      <c r="BO306" s="186"/>
      <c r="BP306" s="186"/>
      <c r="BQ306" s="186"/>
      <c r="BR306" s="186"/>
      <c r="BS306" s="39"/>
      <c r="BT306" s="186"/>
      <c r="BU306" s="186"/>
      <c r="BV306" s="186"/>
      <c r="BW306" s="186"/>
      <c r="BX306" s="186"/>
      <c r="BY306" s="186"/>
      <c r="BZ306" s="186"/>
      <c r="CA306" s="186"/>
      <c r="CB306" s="186"/>
      <c r="CC306" s="186"/>
      <c r="CD306" s="186"/>
      <c r="CE306" s="186"/>
      <c r="CF306" s="186"/>
      <c r="CG306" s="186"/>
      <c r="CH306" s="186"/>
      <c r="CI306" s="186"/>
      <c r="CJ306" s="186"/>
      <c r="CK306" s="186"/>
      <c r="CL306" s="186"/>
      <c r="CM306" s="186"/>
      <c r="CN306" s="186"/>
      <c r="CO306" s="186"/>
      <c r="CP306" s="186"/>
      <c r="CQ306" s="186"/>
      <c r="CR306" s="186"/>
      <c r="CS306" s="186"/>
      <c r="CT306" s="186"/>
      <c r="CU306" s="186"/>
      <c r="CV306" s="186"/>
      <c r="CW306" s="186"/>
      <c r="CX306" s="186"/>
      <c r="CY306" s="186"/>
      <c r="CZ306" s="186"/>
      <c r="DA306" s="186"/>
      <c r="DB306" s="186"/>
      <c r="DC306" s="186"/>
      <c r="DD306" s="186"/>
      <c r="DE306" s="186"/>
      <c r="DF306" s="186"/>
      <c r="DG306" s="186"/>
      <c r="DH306" s="186"/>
      <c r="DI306" s="186"/>
      <c r="DJ306" s="186"/>
      <c r="DK306" s="186"/>
      <c r="DL306" s="186"/>
      <c r="DM306" s="186"/>
      <c r="DN306" s="186"/>
      <c r="DO306" s="186"/>
      <c r="DP306" s="186"/>
      <c r="DQ306" s="186"/>
      <c r="DR306" s="186"/>
      <c r="DS306" s="186"/>
      <c r="DT306" s="186"/>
      <c r="DU306" s="186"/>
      <c r="DV306" s="186"/>
      <c r="DW306" s="186"/>
      <c r="DX306" s="186"/>
      <c r="DY306" s="186"/>
      <c r="DZ306" s="186"/>
      <c r="EA306" s="186"/>
      <c r="EB306" s="186"/>
      <c r="EC306" s="186"/>
      <c r="ED306" s="186"/>
      <c r="EE306" s="186"/>
      <c r="EF306" s="186"/>
      <c r="EG306" s="186"/>
      <c r="EH306" s="186"/>
      <c r="EI306" s="186"/>
      <c r="EJ306" s="186"/>
      <c r="EK306" s="39"/>
      <c r="EL306" s="186"/>
      <c r="EM306" s="186"/>
      <c r="EN306" s="186"/>
      <c r="EO306" s="186"/>
      <c r="EP306" s="186"/>
      <c r="EQ306" s="186"/>
      <c r="ER306" s="186"/>
      <c r="ES306" s="186"/>
      <c r="ET306" s="186"/>
      <c r="EU306" s="186"/>
      <c r="EV306" s="186"/>
      <c r="EW306" s="186"/>
      <c r="EX306" s="186"/>
      <c r="EY306" s="186"/>
      <c r="EZ306" s="186"/>
      <c r="FA306" s="186"/>
      <c r="FB306" s="186"/>
      <c r="FC306" s="186"/>
      <c r="FD306" s="186"/>
      <c r="FE306" s="186"/>
      <c r="FF306" s="186"/>
      <c r="FG306" s="186"/>
      <c r="FH306" s="186"/>
      <c r="FI306" s="186"/>
      <c r="FJ306" s="186"/>
      <c r="FK306" s="186"/>
      <c r="FL306" s="186"/>
      <c r="FM306" s="186"/>
      <c r="FN306" s="186"/>
      <c r="FO306" s="186"/>
      <c r="FP306" s="186"/>
      <c r="FQ306" s="186"/>
      <c r="FR306" s="186"/>
      <c r="FS306" s="186"/>
      <c r="FT306" s="186"/>
      <c r="FU306" s="186"/>
      <c r="FV306" s="186"/>
      <c r="FW306" s="186"/>
      <c r="FX306" s="186"/>
      <c r="FY306" s="186"/>
      <c r="FZ306" s="186"/>
      <c r="GA306" s="186"/>
      <c r="GB306" s="186"/>
      <c r="GC306" s="186"/>
      <c r="GD306" s="186"/>
      <c r="GE306" s="186"/>
      <c r="GF306" s="186"/>
    </row>
    <row r="307" spans="1:189" s="361" customFormat="1" x14ac:dyDescent="0.25">
      <c r="A307" s="186"/>
      <c r="B307" s="43"/>
      <c r="C307" s="186"/>
      <c r="D307" s="39"/>
      <c r="E307" s="39"/>
      <c r="F307" s="39"/>
      <c r="G307" s="39"/>
      <c r="H307" s="186"/>
      <c r="I307" s="186"/>
      <c r="J307" s="39"/>
      <c r="K307" s="186"/>
      <c r="L307" s="186"/>
      <c r="M307" s="186"/>
      <c r="N307" s="186"/>
      <c r="O307" s="186"/>
      <c r="P307" s="186"/>
      <c r="Q307" s="186"/>
      <c r="R307" s="186"/>
      <c r="S307" s="186"/>
      <c r="T307" s="186"/>
      <c r="U307" s="186"/>
      <c r="V307" s="186"/>
      <c r="W307" s="186"/>
      <c r="X307" s="39"/>
      <c r="Y307" s="186"/>
      <c r="Z307" s="186"/>
      <c r="AA307" s="39"/>
      <c r="AB307" s="186"/>
      <c r="AC307" s="186"/>
      <c r="AD307" s="186"/>
      <c r="AE307" s="186"/>
      <c r="AF307" s="39"/>
      <c r="AG307" s="186"/>
      <c r="AH307" s="186"/>
      <c r="AI307" s="186"/>
      <c r="AJ307" s="186"/>
      <c r="AK307" s="186"/>
      <c r="AL307" s="186"/>
      <c r="AM307" s="186"/>
      <c r="AN307" s="186"/>
      <c r="AO307" s="186"/>
      <c r="AP307" s="186"/>
      <c r="AQ307" s="186"/>
      <c r="AR307" s="186"/>
      <c r="AS307" s="186"/>
      <c r="AT307" s="186"/>
      <c r="AU307" s="186"/>
      <c r="AV307" s="186"/>
      <c r="AW307" s="39"/>
      <c r="AX307" s="186"/>
      <c r="AY307" s="186"/>
      <c r="AZ307" s="186"/>
      <c r="BA307" s="186"/>
      <c r="BB307" s="186"/>
      <c r="BC307" s="186"/>
      <c r="BD307" s="186"/>
      <c r="BE307" s="186"/>
      <c r="BF307" s="186"/>
      <c r="BG307" s="186"/>
      <c r="BH307" s="186"/>
      <c r="BI307" s="186"/>
      <c r="BJ307" s="186"/>
      <c r="BK307" s="186"/>
      <c r="BL307" s="186"/>
      <c r="BM307" s="186"/>
      <c r="BN307" s="186"/>
      <c r="BO307" s="186"/>
      <c r="BP307" s="186"/>
      <c r="BQ307" s="186"/>
      <c r="BR307" s="186"/>
      <c r="BS307" s="39"/>
      <c r="BT307" s="186"/>
      <c r="BU307" s="186"/>
      <c r="BV307" s="186"/>
      <c r="BW307" s="186"/>
      <c r="BX307" s="186"/>
      <c r="BY307" s="186"/>
      <c r="BZ307" s="186"/>
      <c r="CA307" s="186"/>
      <c r="CB307" s="186"/>
      <c r="CC307" s="186"/>
      <c r="CD307" s="186"/>
      <c r="CE307" s="186"/>
      <c r="CF307" s="186"/>
      <c r="CG307" s="186"/>
      <c r="CH307" s="186"/>
      <c r="CI307" s="186"/>
      <c r="CJ307" s="186"/>
      <c r="CK307" s="186"/>
      <c r="CL307" s="186"/>
      <c r="CM307" s="186"/>
      <c r="CN307" s="186"/>
      <c r="CO307" s="186"/>
      <c r="CP307" s="186"/>
      <c r="CQ307" s="186"/>
      <c r="CR307" s="186"/>
      <c r="CS307" s="186"/>
      <c r="CT307" s="186"/>
      <c r="CU307" s="186"/>
      <c r="CV307" s="186"/>
      <c r="CW307" s="186"/>
      <c r="CX307" s="186"/>
      <c r="CY307" s="186"/>
      <c r="CZ307" s="186"/>
      <c r="DA307" s="186"/>
      <c r="DB307" s="186"/>
      <c r="DC307" s="186"/>
      <c r="DD307" s="186"/>
      <c r="DE307" s="186"/>
      <c r="DF307" s="186"/>
      <c r="DG307" s="186"/>
      <c r="DH307" s="186"/>
      <c r="DI307" s="186"/>
      <c r="DJ307" s="186"/>
      <c r="DK307" s="186"/>
      <c r="DL307" s="186"/>
      <c r="DM307" s="186"/>
      <c r="DN307" s="186"/>
      <c r="DO307" s="186"/>
      <c r="DP307" s="186"/>
      <c r="DQ307" s="186"/>
      <c r="DR307" s="186"/>
      <c r="DS307" s="186"/>
      <c r="DT307" s="186"/>
      <c r="DU307" s="186"/>
      <c r="DV307" s="186"/>
      <c r="DW307" s="186"/>
      <c r="DX307" s="186"/>
      <c r="DY307" s="186"/>
      <c r="DZ307" s="186"/>
      <c r="EA307" s="186"/>
      <c r="EB307" s="186"/>
      <c r="EC307" s="186"/>
      <c r="ED307" s="186"/>
      <c r="EE307" s="186"/>
      <c r="EF307" s="186"/>
      <c r="EG307" s="186"/>
      <c r="EH307" s="186"/>
      <c r="EI307" s="186"/>
      <c r="EJ307" s="186"/>
      <c r="EK307" s="39"/>
      <c r="EL307" s="186"/>
      <c r="EM307" s="186"/>
      <c r="EN307" s="186"/>
      <c r="EO307" s="186"/>
      <c r="EP307" s="186"/>
      <c r="EQ307" s="186"/>
      <c r="ER307" s="186"/>
      <c r="ES307" s="186"/>
      <c r="ET307" s="186"/>
      <c r="EU307" s="186"/>
      <c r="EV307" s="186"/>
      <c r="EW307" s="186"/>
      <c r="EX307" s="186"/>
      <c r="EY307" s="186"/>
      <c r="EZ307" s="186"/>
      <c r="FA307" s="186"/>
      <c r="FB307" s="186"/>
      <c r="FC307" s="186"/>
      <c r="FD307" s="186"/>
      <c r="FE307" s="186"/>
      <c r="FF307" s="186"/>
      <c r="FG307" s="186"/>
      <c r="FH307" s="186"/>
      <c r="FI307" s="186"/>
      <c r="FJ307" s="186"/>
      <c r="FK307" s="186"/>
      <c r="FL307" s="186"/>
      <c r="FM307" s="186"/>
      <c r="FN307" s="186"/>
      <c r="FO307" s="186"/>
      <c r="FP307" s="186"/>
      <c r="FQ307" s="186"/>
      <c r="FR307" s="186"/>
      <c r="FS307" s="186"/>
      <c r="FT307" s="186"/>
      <c r="FU307" s="186"/>
      <c r="FV307" s="186"/>
      <c r="FW307" s="186"/>
      <c r="FX307" s="186"/>
      <c r="FY307" s="186"/>
      <c r="FZ307" s="186"/>
      <c r="GA307" s="186"/>
      <c r="GB307" s="186"/>
      <c r="GC307" s="186"/>
      <c r="GD307" s="186"/>
      <c r="GE307" s="186"/>
      <c r="GF307" s="186"/>
    </row>
    <row r="308" spans="1:189" s="361" customFormat="1" x14ac:dyDescent="0.25">
      <c r="A308" s="186"/>
      <c r="B308" s="43"/>
      <c r="C308" s="186"/>
      <c r="D308" s="39"/>
      <c r="E308" s="39"/>
      <c r="F308" s="39"/>
      <c r="G308" s="39"/>
      <c r="H308" s="186"/>
      <c r="I308" s="186"/>
      <c r="J308" s="39"/>
      <c r="K308" s="186"/>
      <c r="L308" s="186"/>
      <c r="M308" s="186"/>
      <c r="N308" s="186"/>
      <c r="O308" s="186"/>
      <c r="P308" s="186"/>
      <c r="Q308" s="186"/>
      <c r="R308" s="186"/>
      <c r="S308" s="186"/>
      <c r="T308" s="186"/>
      <c r="U308" s="186"/>
      <c r="V308" s="186"/>
      <c r="W308" s="186"/>
      <c r="X308" s="39"/>
      <c r="Y308" s="186"/>
      <c r="Z308" s="186"/>
      <c r="AA308" s="39"/>
      <c r="AB308" s="186"/>
      <c r="AC308" s="186"/>
      <c r="AD308" s="186"/>
      <c r="AE308" s="186"/>
      <c r="AF308" s="39"/>
      <c r="AG308" s="186"/>
      <c r="AH308" s="186"/>
      <c r="AI308" s="186"/>
      <c r="AJ308" s="186"/>
      <c r="AK308" s="186"/>
      <c r="AL308" s="186"/>
      <c r="AM308" s="186"/>
      <c r="AN308" s="186"/>
      <c r="AO308" s="186"/>
      <c r="AP308" s="186"/>
      <c r="AQ308" s="186"/>
      <c r="AR308" s="186"/>
      <c r="AS308" s="186"/>
      <c r="AT308" s="186"/>
      <c r="AU308" s="186"/>
      <c r="AV308" s="186"/>
      <c r="AW308" s="39"/>
      <c r="AX308" s="186"/>
      <c r="AY308" s="186"/>
      <c r="AZ308" s="186"/>
      <c r="BA308" s="186"/>
      <c r="BB308" s="186"/>
      <c r="BC308" s="186"/>
      <c r="BD308" s="186"/>
      <c r="BE308" s="186"/>
      <c r="BF308" s="186"/>
      <c r="BG308" s="186"/>
      <c r="BH308" s="186"/>
      <c r="BI308" s="186"/>
      <c r="BJ308" s="186"/>
      <c r="BK308" s="186"/>
      <c r="BL308" s="186"/>
      <c r="BM308" s="186"/>
      <c r="BN308" s="186"/>
      <c r="BO308" s="186"/>
      <c r="BP308" s="186"/>
      <c r="BQ308" s="186"/>
      <c r="BR308" s="186"/>
      <c r="BS308" s="39"/>
      <c r="BT308" s="186"/>
      <c r="BU308" s="186"/>
      <c r="BV308" s="186"/>
      <c r="BW308" s="186"/>
      <c r="BX308" s="186"/>
      <c r="BY308" s="186"/>
      <c r="BZ308" s="186"/>
      <c r="CA308" s="186"/>
      <c r="CB308" s="186"/>
      <c r="CC308" s="186"/>
      <c r="CD308" s="186"/>
      <c r="CE308" s="186"/>
      <c r="CF308" s="186"/>
      <c r="CG308" s="186"/>
      <c r="CH308" s="186"/>
      <c r="CI308" s="186"/>
      <c r="CJ308" s="186"/>
      <c r="CK308" s="186"/>
      <c r="CL308" s="186"/>
      <c r="CM308" s="186"/>
      <c r="CN308" s="186"/>
      <c r="CO308" s="186"/>
      <c r="CP308" s="186"/>
      <c r="CQ308" s="186"/>
      <c r="CR308" s="186"/>
      <c r="CS308" s="186"/>
      <c r="CT308" s="186"/>
      <c r="CU308" s="186"/>
      <c r="CV308" s="186"/>
      <c r="CW308" s="186"/>
      <c r="CX308" s="186"/>
      <c r="CY308" s="186"/>
      <c r="CZ308" s="186"/>
      <c r="DA308" s="186"/>
      <c r="DB308" s="186"/>
      <c r="DC308" s="186"/>
      <c r="DD308" s="186"/>
      <c r="DE308" s="186"/>
      <c r="DF308" s="186"/>
      <c r="DG308" s="186"/>
      <c r="DH308" s="186"/>
      <c r="DI308" s="186"/>
      <c r="DJ308" s="186"/>
      <c r="DK308" s="186"/>
      <c r="DL308" s="186"/>
      <c r="DM308" s="186"/>
      <c r="DN308" s="186"/>
      <c r="DO308" s="186"/>
      <c r="DP308" s="186"/>
      <c r="DQ308" s="186"/>
      <c r="DR308" s="186"/>
      <c r="DS308" s="186"/>
      <c r="DT308" s="186"/>
      <c r="DU308" s="186"/>
      <c r="DV308" s="186"/>
      <c r="DW308" s="186"/>
      <c r="DX308" s="186"/>
      <c r="DY308" s="186"/>
      <c r="DZ308" s="186"/>
      <c r="EA308" s="186"/>
      <c r="EB308" s="186"/>
      <c r="EC308" s="186"/>
      <c r="ED308" s="186"/>
      <c r="EE308" s="186"/>
      <c r="EF308" s="186"/>
      <c r="EG308" s="186"/>
      <c r="EH308" s="186"/>
      <c r="EI308" s="186"/>
      <c r="EJ308" s="186"/>
      <c r="EK308" s="39"/>
      <c r="EL308" s="186"/>
      <c r="EM308" s="186"/>
      <c r="EN308" s="186"/>
      <c r="EO308" s="186"/>
      <c r="EP308" s="186"/>
      <c r="EQ308" s="186"/>
      <c r="ER308" s="186"/>
      <c r="ES308" s="186"/>
      <c r="ET308" s="186"/>
      <c r="EU308" s="186"/>
      <c r="EV308" s="186"/>
      <c r="EW308" s="186"/>
      <c r="EX308" s="186"/>
      <c r="EY308" s="186"/>
      <c r="EZ308" s="186"/>
      <c r="FA308" s="186"/>
      <c r="FB308" s="186"/>
      <c r="FC308" s="186"/>
      <c r="FD308" s="186"/>
      <c r="FE308" s="186"/>
      <c r="FF308" s="186"/>
      <c r="FG308" s="186"/>
      <c r="FH308" s="186"/>
      <c r="FI308" s="186"/>
      <c r="FJ308" s="186"/>
      <c r="FK308" s="186"/>
      <c r="FL308" s="186"/>
      <c r="FM308" s="186"/>
      <c r="FN308" s="186"/>
      <c r="FO308" s="186"/>
      <c r="FP308" s="186"/>
      <c r="FQ308" s="186"/>
      <c r="FR308" s="186"/>
      <c r="FS308" s="186"/>
      <c r="FT308" s="186"/>
      <c r="FU308" s="186"/>
      <c r="FV308" s="186"/>
      <c r="FW308" s="186"/>
      <c r="FX308" s="186"/>
      <c r="FY308" s="186"/>
      <c r="FZ308" s="186"/>
      <c r="GA308" s="186"/>
      <c r="GB308" s="186"/>
      <c r="GC308" s="186"/>
      <c r="GD308" s="186"/>
      <c r="GE308" s="186"/>
      <c r="GF308" s="186"/>
    </row>
    <row r="309" spans="1:189" s="361" customFormat="1" x14ac:dyDescent="0.25">
      <c r="A309" s="186"/>
      <c r="B309" s="43"/>
      <c r="C309" s="186"/>
      <c r="D309" s="30"/>
      <c r="E309" s="30"/>
      <c r="F309" s="30"/>
      <c r="G309" s="30"/>
      <c r="H309" s="40"/>
      <c r="I309" s="186"/>
      <c r="J309" s="30"/>
      <c r="K309" s="40"/>
      <c r="L309" s="40"/>
      <c r="M309" s="40"/>
      <c r="N309" s="40"/>
      <c r="O309" s="40"/>
      <c r="P309" s="40"/>
      <c r="Q309" s="40"/>
      <c r="R309" s="31"/>
      <c r="S309" s="31"/>
      <c r="T309" s="30"/>
      <c r="U309" s="30"/>
      <c r="V309" s="30"/>
      <c r="W309" s="186"/>
      <c r="X309" s="30"/>
      <c r="Y309" s="40"/>
      <c r="Z309" s="186"/>
      <c r="AA309" s="30"/>
      <c r="AB309" s="40"/>
      <c r="AC309" s="186"/>
      <c r="AD309" s="40"/>
      <c r="AE309" s="186"/>
      <c r="AF309" s="30"/>
      <c r="AG309" s="40"/>
      <c r="AH309" s="186"/>
      <c r="AI309" s="40"/>
      <c r="AJ309" s="186"/>
      <c r="AK309" s="40"/>
      <c r="AL309" s="186"/>
      <c r="AM309" s="40"/>
      <c r="AN309" s="186"/>
      <c r="AO309" s="40"/>
      <c r="AP309" s="40"/>
      <c r="AQ309" s="40"/>
      <c r="AR309" s="31"/>
      <c r="AS309" s="186"/>
      <c r="AT309" s="186"/>
      <c r="AU309" s="40"/>
      <c r="AV309" s="186"/>
      <c r="AW309" s="30"/>
      <c r="AX309" s="40"/>
      <c r="AY309" s="40"/>
      <c r="AZ309" s="186"/>
      <c r="BA309" s="40"/>
      <c r="BB309" s="186"/>
      <c r="BC309" s="40"/>
      <c r="BD309" s="186"/>
      <c r="BE309" s="186"/>
      <c r="BF309" s="186"/>
      <c r="BG309" s="40"/>
      <c r="BH309" s="186"/>
      <c r="BI309" s="40"/>
      <c r="BJ309" s="40"/>
      <c r="BK309" s="40"/>
      <c r="BL309" s="186"/>
      <c r="BM309" s="186"/>
      <c r="BN309" s="40"/>
      <c r="BO309" s="40"/>
      <c r="BP309" s="186"/>
      <c r="BQ309" s="40"/>
      <c r="BR309" s="186"/>
      <c r="BS309" s="30"/>
      <c r="BT309" s="40"/>
      <c r="BU309" s="186"/>
      <c r="BV309" s="40"/>
      <c r="BW309" s="186"/>
      <c r="BX309" s="186"/>
      <c r="BY309" s="186"/>
      <c r="BZ309" s="186"/>
      <c r="CA309" s="186"/>
      <c r="CB309" s="40"/>
      <c r="CC309" s="186"/>
      <c r="CD309" s="186"/>
      <c r="CE309" s="186"/>
      <c r="CF309" s="186"/>
      <c r="CG309" s="186"/>
      <c r="CH309" s="186"/>
      <c r="CI309" s="186"/>
      <c r="CJ309" s="186"/>
      <c r="CK309" s="186"/>
      <c r="CL309" s="186"/>
      <c r="CM309" s="186"/>
      <c r="CN309" s="186"/>
      <c r="CO309" s="186"/>
      <c r="CP309" s="186"/>
      <c r="CQ309" s="186"/>
      <c r="CR309" s="186"/>
      <c r="CS309" s="186"/>
      <c r="CT309" s="186"/>
      <c r="CU309" s="186"/>
      <c r="CV309" s="186"/>
      <c r="CW309" s="186"/>
      <c r="CX309" s="186"/>
      <c r="CY309" s="186"/>
      <c r="CZ309" s="186"/>
      <c r="DA309" s="186"/>
      <c r="DB309" s="186"/>
      <c r="DC309" s="186"/>
      <c r="DD309" s="186"/>
      <c r="DE309" s="186"/>
      <c r="DF309" s="186"/>
      <c r="DG309" s="186"/>
      <c r="DH309" s="186"/>
      <c r="DI309" s="186"/>
      <c r="DJ309" s="186"/>
      <c r="DK309" s="186"/>
      <c r="DL309" s="186"/>
      <c r="DM309" s="186"/>
      <c r="DN309" s="40"/>
      <c r="DO309" s="40"/>
      <c r="DP309" s="40"/>
      <c r="DQ309" s="40"/>
      <c r="DR309" s="40"/>
      <c r="DS309" s="40"/>
      <c r="DT309" s="40"/>
      <c r="DU309" s="40"/>
      <c r="DV309" s="40"/>
      <c r="DW309" s="40"/>
      <c r="DX309" s="40"/>
      <c r="DY309" s="40"/>
      <c r="DZ309" s="40"/>
      <c r="EA309" s="40"/>
      <c r="EB309" s="40"/>
      <c r="EC309" s="40"/>
      <c r="ED309" s="40"/>
      <c r="EE309" s="40"/>
      <c r="EF309" s="186"/>
      <c r="EG309" s="186"/>
      <c r="EH309" s="186"/>
      <c r="EI309" s="40"/>
      <c r="EJ309" s="186"/>
      <c r="EK309" s="30"/>
      <c r="EL309" s="40"/>
      <c r="EM309" s="40"/>
      <c r="EN309" s="186"/>
      <c r="EO309" s="186"/>
      <c r="EP309" s="186"/>
      <c r="EQ309" s="186"/>
      <c r="ER309" s="186"/>
      <c r="ES309" s="186"/>
      <c r="ET309" s="186"/>
      <c r="EU309" s="186"/>
      <c r="EV309" s="186"/>
      <c r="EW309" s="186"/>
      <c r="EX309" s="186"/>
      <c r="EY309" s="186"/>
      <c r="EZ309" s="186"/>
      <c r="FA309" s="186"/>
      <c r="FB309" s="186"/>
      <c r="FC309" s="186"/>
      <c r="FD309" s="186"/>
      <c r="FE309" s="186"/>
      <c r="FF309" s="186"/>
      <c r="FG309" s="186"/>
      <c r="FH309" s="186"/>
      <c r="FI309" s="186"/>
      <c r="FJ309" s="186"/>
      <c r="FK309" s="186"/>
      <c r="FL309" s="186"/>
      <c r="FM309" s="186"/>
      <c r="FN309" s="186"/>
      <c r="FO309" s="186"/>
      <c r="FP309" s="186"/>
      <c r="FQ309" s="186"/>
      <c r="FR309" s="186"/>
      <c r="FS309" s="186"/>
      <c r="FT309" s="186"/>
      <c r="FU309" s="186"/>
      <c r="FV309" s="40"/>
      <c r="FW309" s="40"/>
      <c r="FX309" s="40"/>
      <c r="FY309" s="40"/>
      <c r="FZ309" s="40"/>
      <c r="GA309" s="40"/>
      <c r="GB309" s="40"/>
      <c r="GC309" s="40"/>
      <c r="GD309" s="40"/>
      <c r="GE309" s="40"/>
      <c r="GF309" s="31"/>
      <c r="GG309" s="356"/>
    </row>
    <row r="310" spans="1:189" s="361" customFormat="1" x14ac:dyDescent="0.25">
      <c r="A310" s="186"/>
      <c r="B310" s="43"/>
      <c r="C310" s="186"/>
      <c r="D310" s="30"/>
      <c r="E310" s="30"/>
      <c r="F310" s="30"/>
      <c r="G310" s="30"/>
      <c r="H310" s="40"/>
      <c r="I310" s="186"/>
      <c r="J310" s="30"/>
      <c r="K310" s="40"/>
      <c r="L310" s="40"/>
      <c r="M310" s="40"/>
      <c r="N310" s="40"/>
      <c r="O310" s="40"/>
      <c r="P310" s="40"/>
      <c r="Q310" s="40"/>
      <c r="R310" s="31"/>
      <c r="S310" s="31"/>
      <c r="T310" s="30"/>
      <c r="U310" s="30"/>
      <c r="V310" s="30"/>
      <c r="W310" s="186"/>
      <c r="X310" s="30"/>
      <c r="Y310" s="40"/>
      <c r="Z310" s="186"/>
      <c r="AA310" s="30"/>
      <c r="AB310" s="40"/>
      <c r="AC310" s="186"/>
      <c r="AD310" s="40"/>
      <c r="AE310" s="186"/>
      <c r="AF310" s="30"/>
      <c r="AG310" s="40"/>
      <c r="AH310" s="186"/>
      <c r="AI310" s="40"/>
      <c r="AJ310" s="186"/>
      <c r="AK310" s="40"/>
      <c r="AL310" s="186"/>
      <c r="AM310" s="40"/>
      <c r="AN310" s="186"/>
      <c r="AO310" s="40"/>
      <c r="AP310" s="40"/>
      <c r="AQ310" s="40"/>
      <c r="AR310" s="31"/>
      <c r="AS310" s="186"/>
      <c r="AT310" s="186"/>
      <c r="AU310" s="40"/>
      <c r="AV310" s="186"/>
      <c r="AW310" s="30"/>
      <c r="AX310" s="40"/>
      <c r="AY310" s="40"/>
      <c r="AZ310" s="186"/>
      <c r="BA310" s="40"/>
      <c r="BB310" s="186"/>
      <c r="BC310" s="40"/>
      <c r="BD310" s="186"/>
      <c r="BE310" s="186"/>
      <c r="BF310" s="186"/>
      <c r="BG310" s="40"/>
      <c r="BH310" s="186"/>
      <c r="BI310" s="40"/>
      <c r="BJ310" s="40"/>
      <c r="BK310" s="40"/>
      <c r="BL310" s="186"/>
      <c r="BM310" s="186"/>
      <c r="BN310" s="40"/>
      <c r="BO310" s="40"/>
      <c r="BP310" s="186"/>
      <c r="BQ310" s="40"/>
      <c r="BR310" s="186"/>
      <c r="BS310" s="30"/>
      <c r="BT310" s="40"/>
      <c r="BU310" s="186"/>
      <c r="BV310" s="40"/>
      <c r="BW310" s="186"/>
      <c r="BX310" s="186"/>
      <c r="BY310" s="186"/>
      <c r="BZ310" s="186"/>
      <c r="CA310" s="186"/>
      <c r="CB310" s="40"/>
      <c r="CC310" s="186"/>
      <c r="CD310" s="186"/>
      <c r="CE310" s="186"/>
      <c r="CF310" s="186"/>
      <c r="CG310" s="186"/>
      <c r="CH310" s="186"/>
      <c r="CI310" s="186"/>
      <c r="CJ310" s="186"/>
      <c r="CK310" s="186"/>
      <c r="CL310" s="186"/>
      <c r="CM310" s="186"/>
      <c r="CN310" s="186"/>
      <c r="CO310" s="186"/>
      <c r="CP310" s="186"/>
      <c r="CQ310" s="186"/>
      <c r="CR310" s="186"/>
      <c r="CS310" s="186"/>
      <c r="CT310" s="186"/>
      <c r="CU310" s="186"/>
      <c r="CV310" s="186"/>
      <c r="CW310" s="186"/>
      <c r="CX310" s="186"/>
      <c r="CY310" s="186"/>
      <c r="CZ310" s="186"/>
      <c r="DA310" s="186"/>
      <c r="DB310" s="186"/>
      <c r="DC310" s="186"/>
      <c r="DD310" s="186"/>
      <c r="DE310" s="186"/>
      <c r="DF310" s="186"/>
      <c r="DG310" s="186"/>
      <c r="DH310" s="186"/>
      <c r="DI310" s="186"/>
      <c r="DJ310" s="186"/>
      <c r="DK310" s="186"/>
      <c r="DL310" s="186"/>
      <c r="DM310" s="186"/>
      <c r="DN310" s="40"/>
      <c r="DO310" s="40"/>
      <c r="DP310" s="40"/>
      <c r="DQ310" s="40"/>
      <c r="DR310" s="40"/>
      <c r="DS310" s="40"/>
      <c r="DT310" s="40"/>
      <c r="DU310" s="40"/>
      <c r="DV310" s="40"/>
      <c r="DW310" s="40"/>
      <c r="DX310" s="40"/>
      <c r="DY310" s="40"/>
      <c r="DZ310" s="40"/>
      <c r="EA310" s="40"/>
      <c r="EB310" s="40"/>
      <c r="EC310" s="40"/>
      <c r="ED310" s="40"/>
      <c r="EE310" s="40"/>
      <c r="EF310" s="186"/>
      <c r="EG310" s="186"/>
      <c r="EH310" s="186"/>
      <c r="EI310" s="40"/>
      <c r="EJ310" s="186"/>
      <c r="EK310" s="30"/>
      <c r="EL310" s="40"/>
      <c r="EM310" s="40"/>
      <c r="EN310" s="186"/>
      <c r="EO310" s="186"/>
      <c r="EP310" s="186"/>
      <c r="EQ310" s="186"/>
      <c r="ER310" s="186"/>
      <c r="ES310" s="186"/>
      <c r="ET310" s="186"/>
      <c r="EU310" s="186"/>
      <c r="EV310" s="186"/>
      <c r="EW310" s="186"/>
      <c r="EX310" s="186"/>
      <c r="EY310" s="186"/>
      <c r="EZ310" s="186"/>
      <c r="FA310" s="186"/>
      <c r="FB310" s="186"/>
      <c r="FC310" s="186"/>
      <c r="FD310" s="186"/>
      <c r="FE310" s="186"/>
      <c r="FF310" s="186"/>
      <c r="FG310" s="186"/>
      <c r="FH310" s="186"/>
      <c r="FI310" s="186"/>
      <c r="FJ310" s="186"/>
      <c r="FK310" s="186"/>
      <c r="FL310" s="186"/>
      <c r="FM310" s="186"/>
      <c r="FN310" s="186"/>
      <c r="FO310" s="186"/>
      <c r="FP310" s="186"/>
      <c r="FQ310" s="186"/>
      <c r="FR310" s="186"/>
      <c r="FS310" s="186"/>
      <c r="FT310" s="186"/>
      <c r="FU310" s="186"/>
      <c r="FV310" s="40"/>
      <c r="FW310" s="40"/>
      <c r="FX310" s="40"/>
      <c r="FY310" s="40"/>
      <c r="FZ310" s="40"/>
      <c r="GA310" s="40"/>
      <c r="GB310" s="40"/>
      <c r="GC310" s="40"/>
      <c r="GD310" s="40"/>
      <c r="GE310" s="40"/>
      <c r="GF310" s="31"/>
      <c r="GG310" s="356"/>
    </row>
    <row r="311" spans="1:189" s="361" customFormat="1" x14ac:dyDescent="0.25">
      <c r="A311" s="186"/>
      <c r="B311" s="43"/>
      <c r="C311" s="186"/>
      <c r="D311" s="30"/>
      <c r="E311" s="30"/>
      <c r="F311" s="30"/>
      <c r="G311" s="30"/>
      <c r="H311" s="40"/>
      <c r="I311" s="186"/>
      <c r="J311" s="30"/>
      <c r="K311" s="40"/>
      <c r="L311" s="40"/>
      <c r="M311" s="40"/>
      <c r="N311" s="40"/>
      <c r="O311" s="40"/>
      <c r="P311" s="40"/>
      <c r="Q311" s="40"/>
      <c r="R311" s="31"/>
      <c r="S311" s="31"/>
      <c r="T311" s="30"/>
      <c r="U311" s="30"/>
      <c r="V311" s="30"/>
      <c r="W311" s="186"/>
      <c r="X311" s="30"/>
      <c r="Y311" s="40"/>
      <c r="Z311" s="186"/>
      <c r="AA311" s="30"/>
      <c r="AB311" s="40"/>
      <c r="AC311" s="186"/>
      <c r="AD311" s="40"/>
      <c r="AE311" s="186"/>
      <c r="AF311" s="30"/>
      <c r="AG311" s="40"/>
      <c r="AH311" s="186"/>
      <c r="AI311" s="40"/>
      <c r="AJ311" s="186"/>
      <c r="AK311" s="40"/>
      <c r="AL311" s="186"/>
      <c r="AM311" s="40"/>
      <c r="AN311" s="186"/>
      <c r="AO311" s="40"/>
      <c r="AP311" s="40"/>
      <c r="AQ311" s="40"/>
      <c r="AR311" s="31"/>
      <c r="AS311" s="186"/>
      <c r="AT311" s="186"/>
      <c r="AU311" s="40"/>
      <c r="AV311" s="186"/>
      <c r="AW311" s="30"/>
      <c r="AX311" s="40"/>
      <c r="AY311" s="40"/>
      <c r="AZ311" s="186"/>
      <c r="BA311" s="40"/>
      <c r="BB311" s="186"/>
      <c r="BC311" s="40"/>
      <c r="BD311" s="186"/>
      <c r="BE311" s="186"/>
      <c r="BF311" s="186"/>
      <c r="BG311" s="40"/>
      <c r="BH311" s="186"/>
      <c r="BI311" s="40"/>
      <c r="BJ311" s="40"/>
      <c r="BK311" s="40"/>
      <c r="BL311" s="186"/>
      <c r="BM311" s="186"/>
      <c r="BN311" s="40"/>
      <c r="BO311" s="40"/>
      <c r="BP311" s="186"/>
      <c r="BQ311" s="40"/>
      <c r="BR311" s="186"/>
      <c r="BS311" s="30"/>
      <c r="BT311" s="40"/>
      <c r="BU311" s="186"/>
      <c r="BV311" s="40"/>
      <c r="BW311" s="186"/>
      <c r="BX311" s="186"/>
      <c r="BY311" s="186"/>
      <c r="BZ311" s="186"/>
      <c r="CA311" s="186"/>
      <c r="CB311" s="40"/>
      <c r="CC311" s="186"/>
      <c r="CD311" s="186"/>
      <c r="CE311" s="186"/>
      <c r="CF311" s="186"/>
      <c r="CG311" s="186"/>
      <c r="CH311" s="186"/>
      <c r="CI311" s="186"/>
      <c r="CJ311" s="186"/>
      <c r="CK311" s="186"/>
      <c r="CL311" s="186"/>
      <c r="CM311" s="186"/>
      <c r="CN311" s="186"/>
      <c r="CO311" s="186"/>
      <c r="CP311" s="186"/>
      <c r="CQ311" s="186"/>
      <c r="CR311" s="186"/>
      <c r="CS311" s="186"/>
      <c r="CT311" s="186"/>
      <c r="CU311" s="186"/>
      <c r="CV311" s="186"/>
      <c r="CW311" s="186"/>
      <c r="CX311" s="186"/>
      <c r="CY311" s="186"/>
      <c r="CZ311" s="186"/>
      <c r="DA311" s="186"/>
      <c r="DB311" s="186"/>
      <c r="DC311" s="186"/>
      <c r="DD311" s="186"/>
      <c r="DE311" s="186"/>
      <c r="DF311" s="186"/>
      <c r="DG311" s="186"/>
      <c r="DH311" s="186"/>
      <c r="DI311" s="186"/>
      <c r="DJ311" s="186"/>
      <c r="DK311" s="186"/>
      <c r="DL311" s="186"/>
      <c r="DM311" s="186"/>
      <c r="DN311" s="40"/>
      <c r="DO311" s="40"/>
      <c r="DP311" s="40"/>
      <c r="DQ311" s="40"/>
      <c r="DR311" s="40"/>
      <c r="DS311" s="40"/>
      <c r="DT311" s="40"/>
      <c r="DU311" s="40"/>
      <c r="DV311" s="40"/>
      <c r="DW311" s="40"/>
      <c r="DX311" s="40"/>
      <c r="DY311" s="40"/>
      <c r="DZ311" s="40"/>
      <c r="EA311" s="40"/>
      <c r="EB311" s="40"/>
      <c r="EC311" s="40"/>
      <c r="ED311" s="40"/>
      <c r="EE311" s="40"/>
      <c r="EF311" s="186"/>
      <c r="EG311" s="186"/>
      <c r="EH311" s="186"/>
      <c r="EI311" s="40"/>
      <c r="EJ311" s="186"/>
      <c r="EK311" s="30"/>
      <c r="EL311" s="40"/>
      <c r="EM311" s="40"/>
      <c r="EN311" s="186"/>
      <c r="EO311" s="186"/>
      <c r="EP311" s="186"/>
      <c r="EQ311" s="186"/>
      <c r="ER311" s="186"/>
      <c r="ES311" s="186"/>
      <c r="ET311" s="186"/>
      <c r="EU311" s="186"/>
      <c r="EV311" s="186"/>
      <c r="EW311" s="186"/>
      <c r="EX311" s="186"/>
      <c r="EY311" s="186"/>
      <c r="EZ311" s="186"/>
      <c r="FA311" s="186"/>
      <c r="FB311" s="186"/>
      <c r="FC311" s="186"/>
      <c r="FD311" s="186"/>
      <c r="FE311" s="186"/>
      <c r="FF311" s="186"/>
      <c r="FG311" s="186"/>
      <c r="FH311" s="186"/>
      <c r="FI311" s="186"/>
      <c r="FJ311" s="186"/>
      <c r="FK311" s="186"/>
      <c r="FL311" s="186"/>
      <c r="FM311" s="186"/>
      <c r="FN311" s="186"/>
      <c r="FO311" s="186"/>
      <c r="FP311" s="186"/>
      <c r="FQ311" s="186"/>
      <c r="FR311" s="186"/>
      <c r="FS311" s="186"/>
      <c r="FT311" s="186"/>
      <c r="FU311" s="186"/>
      <c r="FV311" s="40"/>
      <c r="FW311" s="40"/>
      <c r="FX311" s="40"/>
      <c r="FY311" s="40"/>
      <c r="FZ311" s="40"/>
      <c r="GA311" s="40"/>
      <c r="GB311" s="40"/>
      <c r="GC311" s="40"/>
      <c r="GD311" s="40"/>
      <c r="GE311" s="40"/>
      <c r="GF311" s="31"/>
      <c r="GG311" s="356"/>
    </row>
    <row r="312" spans="1:189" s="361" customFormat="1" x14ac:dyDescent="0.25">
      <c r="A312" s="186"/>
      <c r="B312" s="43"/>
      <c r="C312" s="186"/>
      <c r="D312" s="30"/>
      <c r="E312" s="30"/>
      <c r="F312" s="30"/>
      <c r="G312" s="30"/>
      <c r="H312" s="40"/>
      <c r="I312" s="186"/>
      <c r="J312" s="30"/>
      <c r="K312" s="40"/>
      <c r="L312" s="40"/>
      <c r="M312" s="40"/>
      <c r="N312" s="40"/>
      <c r="O312" s="40"/>
      <c r="P312" s="40"/>
      <c r="Q312" s="40"/>
      <c r="R312" s="31"/>
      <c r="S312" s="31"/>
      <c r="T312" s="30"/>
      <c r="U312" s="30"/>
      <c r="V312" s="30"/>
      <c r="W312" s="186"/>
      <c r="X312" s="30"/>
      <c r="Y312" s="40"/>
      <c r="Z312" s="186"/>
      <c r="AA312" s="30"/>
      <c r="AB312" s="40"/>
      <c r="AC312" s="186"/>
      <c r="AD312" s="40"/>
      <c r="AE312" s="186"/>
      <c r="AF312" s="30"/>
      <c r="AG312" s="40"/>
      <c r="AH312" s="186"/>
      <c r="AI312" s="40"/>
      <c r="AJ312" s="186"/>
      <c r="AK312" s="40"/>
      <c r="AL312" s="186"/>
      <c r="AM312" s="40"/>
      <c r="AN312" s="186"/>
      <c r="AO312" s="40"/>
      <c r="AP312" s="40"/>
      <c r="AQ312" s="40"/>
      <c r="AR312" s="31"/>
      <c r="AS312" s="186"/>
      <c r="AT312" s="186"/>
      <c r="AU312" s="40"/>
      <c r="AV312" s="186"/>
      <c r="AW312" s="30"/>
      <c r="AX312" s="40"/>
      <c r="AY312" s="40"/>
      <c r="AZ312" s="186"/>
      <c r="BA312" s="40"/>
      <c r="BB312" s="186"/>
      <c r="BC312" s="40"/>
      <c r="BD312" s="186"/>
      <c r="BE312" s="186"/>
      <c r="BF312" s="186"/>
      <c r="BG312" s="40"/>
      <c r="BH312" s="186"/>
      <c r="BI312" s="40"/>
      <c r="BJ312" s="40"/>
      <c r="BK312" s="40"/>
      <c r="BL312" s="186"/>
      <c r="BM312" s="186"/>
      <c r="BN312" s="40"/>
      <c r="BO312" s="40"/>
      <c r="BP312" s="186"/>
      <c r="BQ312" s="40"/>
      <c r="BR312" s="186"/>
      <c r="BS312" s="30"/>
      <c r="BT312" s="40"/>
      <c r="BU312" s="186"/>
      <c r="BV312" s="40"/>
      <c r="BW312" s="186"/>
      <c r="BX312" s="186"/>
      <c r="BY312" s="186"/>
      <c r="BZ312" s="186"/>
      <c r="CA312" s="186"/>
      <c r="CB312" s="40"/>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40"/>
      <c r="DO312" s="40"/>
      <c r="DP312" s="40"/>
      <c r="DQ312" s="40"/>
      <c r="DR312" s="40"/>
      <c r="DS312" s="40"/>
      <c r="DT312" s="40"/>
      <c r="DU312" s="40"/>
      <c r="DV312" s="40"/>
      <c r="DW312" s="40"/>
      <c r="DX312" s="40"/>
      <c r="DY312" s="40"/>
      <c r="DZ312" s="40"/>
      <c r="EA312" s="40"/>
      <c r="EB312" s="40"/>
      <c r="EC312" s="40"/>
      <c r="ED312" s="40"/>
      <c r="EE312" s="40"/>
      <c r="EF312" s="186"/>
      <c r="EG312" s="186"/>
      <c r="EH312" s="186"/>
      <c r="EI312" s="40"/>
      <c r="EJ312" s="186"/>
      <c r="EK312" s="30"/>
      <c r="EL312" s="40"/>
      <c r="EM312" s="40"/>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40"/>
      <c r="FW312" s="40"/>
      <c r="FX312" s="40"/>
      <c r="FY312" s="40"/>
      <c r="FZ312" s="40"/>
      <c r="GA312" s="40"/>
      <c r="GB312" s="40"/>
      <c r="GC312" s="40"/>
      <c r="GD312" s="40"/>
      <c r="GE312" s="40"/>
      <c r="GF312" s="31"/>
      <c r="GG312" s="356"/>
    </row>
    <row r="313" spans="1:189" s="361" customFormat="1" x14ac:dyDescent="0.25">
      <c r="A313" s="186"/>
      <c r="B313" s="43"/>
      <c r="C313" s="186"/>
      <c r="D313" s="30"/>
      <c r="E313" s="30"/>
      <c r="F313" s="30"/>
      <c r="G313" s="30"/>
      <c r="H313" s="40"/>
      <c r="I313" s="186"/>
      <c r="J313" s="30"/>
      <c r="K313" s="40"/>
      <c r="L313" s="40"/>
      <c r="M313" s="40"/>
      <c r="N313" s="40"/>
      <c r="O313" s="40"/>
      <c r="P313" s="40"/>
      <c r="Q313" s="40"/>
      <c r="R313" s="31"/>
      <c r="S313" s="31"/>
      <c r="T313" s="30"/>
      <c r="U313" s="30"/>
      <c r="V313" s="30"/>
      <c r="W313" s="186"/>
      <c r="X313" s="30"/>
      <c r="Y313" s="40"/>
      <c r="Z313" s="186"/>
      <c r="AA313" s="30"/>
      <c r="AB313" s="40"/>
      <c r="AC313" s="186"/>
      <c r="AD313" s="40"/>
      <c r="AE313" s="186"/>
      <c r="AF313" s="30"/>
      <c r="AG313" s="40"/>
      <c r="AH313" s="186"/>
      <c r="AI313" s="40"/>
      <c r="AJ313" s="186"/>
      <c r="AK313" s="40"/>
      <c r="AL313" s="186"/>
      <c r="AM313" s="40"/>
      <c r="AN313" s="186"/>
      <c r="AO313" s="40"/>
      <c r="AP313" s="40"/>
      <c r="AQ313" s="40"/>
      <c r="AR313" s="31"/>
      <c r="AS313" s="186"/>
      <c r="AT313" s="186"/>
      <c r="AU313" s="40"/>
      <c r="AV313" s="186"/>
      <c r="AW313" s="30"/>
      <c r="AX313" s="40"/>
      <c r="AY313" s="40"/>
      <c r="AZ313" s="186"/>
      <c r="BA313" s="40"/>
      <c r="BB313" s="186"/>
      <c r="BC313" s="40"/>
      <c r="BD313" s="186"/>
      <c r="BE313" s="186"/>
      <c r="BF313" s="186"/>
      <c r="BG313" s="40"/>
      <c r="BH313" s="186"/>
      <c r="BI313" s="40"/>
      <c r="BJ313" s="40"/>
      <c r="BK313" s="40"/>
      <c r="BL313" s="186"/>
      <c r="BM313" s="186"/>
      <c r="BN313" s="40"/>
      <c r="BO313" s="40"/>
      <c r="BP313" s="186"/>
      <c r="BQ313" s="40"/>
      <c r="BR313" s="186"/>
      <c r="BS313" s="30"/>
      <c r="BT313" s="40"/>
      <c r="BU313" s="186"/>
      <c r="BV313" s="40"/>
      <c r="BW313" s="186"/>
      <c r="BX313" s="186"/>
      <c r="BY313" s="186"/>
      <c r="BZ313" s="186"/>
      <c r="CA313" s="186"/>
      <c r="CB313" s="40"/>
      <c r="CC313" s="186"/>
      <c r="CD313" s="186"/>
      <c r="CE313" s="186"/>
      <c r="CF313" s="186"/>
      <c r="CG313" s="186"/>
      <c r="CH313" s="186"/>
      <c r="CI313" s="186"/>
      <c r="CJ313" s="186"/>
      <c r="CK313" s="186"/>
      <c r="CL313" s="186"/>
      <c r="CM313" s="186"/>
      <c r="CN313" s="186"/>
      <c r="CO313" s="186"/>
      <c r="CP313" s="186"/>
      <c r="CQ313" s="186"/>
      <c r="CR313" s="186"/>
      <c r="CS313" s="186"/>
      <c r="CT313" s="186"/>
      <c r="CU313" s="186"/>
      <c r="CV313" s="186"/>
      <c r="CW313" s="186"/>
      <c r="CX313" s="186"/>
      <c r="CY313" s="186"/>
      <c r="CZ313" s="186"/>
      <c r="DA313" s="186"/>
      <c r="DB313" s="186"/>
      <c r="DC313" s="186"/>
      <c r="DD313" s="186"/>
      <c r="DE313" s="186"/>
      <c r="DF313" s="186"/>
      <c r="DG313" s="186"/>
      <c r="DH313" s="186"/>
      <c r="DI313" s="186"/>
      <c r="DJ313" s="186"/>
      <c r="DK313" s="186"/>
      <c r="DL313" s="186"/>
      <c r="DM313" s="186"/>
      <c r="DN313" s="40"/>
      <c r="DO313" s="40"/>
      <c r="DP313" s="40"/>
      <c r="DQ313" s="40"/>
      <c r="DR313" s="40"/>
      <c r="DS313" s="40"/>
      <c r="DT313" s="40"/>
      <c r="DU313" s="40"/>
      <c r="DV313" s="40"/>
      <c r="DW313" s="40"/>
      <c r="DX313" s="40"/>
      <c r="DY313" s="40"/>
      <c r="DZ313" s="40"/>
      <c r="EA313" s="40"/>
      <c r="EB313" s="40"/>
      <c r="EC313" s="40"/>
      <c r="ED313" s="40"/>
      <c r="EE313" s="40"/>
      <c r="EF313" s="186"/>
      <c r="EG313" s="186"/>
      <c r="EH313" s="186"/>
      <c r="EI313" s="40"/>
      <c r="EJ313" s="186"/>
      <c r="EK313" s="30"/>
      <c r="EL313" s="40"/>
      <c r="EM313" s="40"/>
      <c r="EN313" s="186"/>
      <c r="EO313" s="186"/>
      <c r="EP313" s="186"/>
      <c r="EQ313" s="186"/>
      <c r="ER313" s="186"/>
      <c r="ES313" s="186"/>
      <c r="ET313" s="186"/>
      <c r="EU313" s="186"/>
      <c r="EV313" s="186"/>
      <c r="EW313" s="186"/>
      <c r="EX313" s="186"/>
      <c r="EY313" s="186"/>
      <c r="EZ313" s="186"/>
      <c r="FA313" s="186"/>
      <c r="FB313" s="186"/>
      <c r="FC313" s="186"/>
      <c r="FD313" s="186"/>
      <c r="FE313" s="186"/>
      <c r="FF313" s="186"/>
      <c r="FG313" s="186"/>
      <c r="FH313" s="186"/>
      <c r="FI313" s="186"/>
      <c r="FJ313" s="186"/>
      <c r="FK313" s="186"/>
      <c r="FL313" s="186"/>
      <c r="FM313" s="186"/>
      <c r="FN313" s="186"/>
      <c r="FO313" s="186"/>
      <c r="FP313" s="186"/>
      <c r="FQ313" s="186"/>
      <c r="FR313" s="186"/>
      <c r="FS313" s="186"/>
      <c r="FT313" s="186"/>
      <c r="FU313" s="186"/>
      <c r="FV313" s="40"/>
      <c r="FW313" s="40"/>
      <c r="FX313" s="40"/>
      <c r="FY313" s="40"/>
      <c r="FZ313" s="40"/>
      <c r="GA313" s="40"/>
      <c r="GB313" s="40"/>
      <c r="GC313" s="40"/>
      <c r="GD313" s="40"/>
      <c r="GE313" s="40"/>
      <c r="GF313" s="31"/>
      <c r="GG313" s="356"/>
    </row>
    <row r="314" spans="1:189" s="361" customFormat="1" x14ac:dyDescent="0.25">
      <c r="A314" s="186"/>
      <c r="B314" s="43"/>
      <c r="C314" s="186"/>
      <c r="D314" s="30"/>
      <c r="E314" s="30"/>
      <c r="F314" s="30"/>
      <c r="G314" s="30"/>
      <c r="H314" s="40"/>
      <c r="I314" s="186"/>
      <c r="J314" s="30"/>
      <c r="K314" s="40"/>
      <c r="L314" s="40"/>
      <c r="M314" s="40"/>
      <c r="N314" s="40"/>
      <c r="O314" s="40"/>
      <c r="P314" s="40"/>
      <c r="Q314" s="40"/>
      <c r="R314" s="31"/>
      <c r="S314" s="31"/>
      <c r="T314" s="30"/>
      <c r="U314" s="30"/>
      <c r="V314" s="30"/>
      <c r="W314" s="186"/>
      <c r="X314" s="30"/>
      <c r="Y314" s="40"/>
      <c r="Z314" s="186"/>
      <c r="AA314" s="30"/>
      <c r="AB314" s="40"/>
      <c r="AC314" s="186"/>
      <c r="AD314" s="40"/>
      <c r="AE314" s="186"/>
      <c r="AF314" s="30"/>
      <c r="AG314" s="40"/>
      <c r="AH314" s="186"/>
      <c r="AI314" s="40"/>
      <c r="AJ314" s="186"/>
      <c r="AK314" s="40"/>
      <c r="AL314" s="186"/>
      <c r="AM314" s="40"/>
      <c r="AN314" s="186"/>
      <c r="AO314" s="40"/>
      <c r="AP314" s="40"/>
      <c r="AQ314" s="40"/>
      <c r="AR314" s="31"/>
      <c r="AS314" s="186"/>
      <c r="AT314" s="186"/>
      <c r="AU314" s="40"/>
      <c r="AV314" s="186"/>
      <c r="AW314" s="30"/>
      <c r="AX314" s="40"/>
      <c r="AY314" s="40"/>
      <c r="AZ314" s="186"/>
      <c r="BA314" s="40"/>
      <c r="BB314" s="186"/>
      <c r="BC314" s="40"/>
      <c r="BD314" s="186"/>
      <c r="BE314" s="186"/>
      <c r="BF314" s="186"/>
      <c r="BG314" s="40"/>
      <c r="BH314" s="186"/>
      <c r="BI314" s="40"/>
      <c r="BJ314" s="40"/>
      <c r="BK314" s="40"/>
      <c r="BL314" s="186"/>
      <c r="BM314" s="186"/>
      <c r="BN314" s="40"/>
      <c r="BO314" s="40"/>
      <c r="BP314" s="186"/>
      <c r="BQ314" s="40"/>
      <c r="BR314" s="186"/>
      <c r="BS314" s="30"/>
      <c r="BT314" s="40"/>
      <c r="BU314" s="186"/>
      <c r="BV314" s="40"/>
      <c r="BW314" s="186"/>
      <c r="BX314" s="186"/>
      <c r="BY314" s="186"/>
      <c r="BZ314" s="186"/>
      <c r="CA314" s="186"/>
      <c r="CB314" s="40"/>
      <c r="CC314" s="186"/>
      <c r="CD314" s="186"/>
      <c r="CE314" s="186"/>
      <c r="CF314" s="186"/>
      <c r="CG314" s="186"/>
      <c r="CH314" s="186"/>
      <c r="CI314" s="186"/>
      <c r="CJ314" s="186"/>
      <c r="CK314" s="186"/>
      <c r="CL314" s="186"/>
      <c r="CM314" s="186"/>
      <c r="CN314" s="186"/>
      <c r="CO314" s="186"/>
      <c r="CP314" s="186"/>
      <c r="CQ314" s="186"/>
      <c r="CR314" s="186"/>
      <c r="CS314" s="186"/>
      <c r="CT314" s="186"/>
      <c r="CU314" s="186"/>
      <c r="CV314" s="186"/>
      <c r="CW314" s="186"/>
      <c r="CX314" s="186"/>
      <c r="CY314" s="186"/>
      <c r="CZ314" s="186"/>
      <c r="DA314" s="186"/>
      <c r="DB314" s="186"/>
      <c r="DC314" s="186"/>
      <c r="DD314" s="186"/>
      <c r="DE314" s="186"/>
      <c r="DF314" s="186"/>
      <c r="DG314" s="186"/>
      <c r="DH314" s="186"/>
      <c r="DI314" s="186"/>
      <c r="DJ314" s="186"/>
      <c r="DK314" s="186"/>
      <c r="DL314" s="186"/>
      <c r="DM314" s="186"/>
      <c r="DN314" s="40"/>
      <c r="DO314" s="40"/>
      <c r="DP314" s="40"/>
      <c r="DQ314" s="40"/>
      <c r="DR314" s="40"/>
      <c r="DS314" s="40"/>
      <c r="DT314" s="40"/>
      <c r="DU314" s="40"/>
      <c r="DV314" s="40"/>
      <c r="DW314" s="40"/>
      <c r="DX314" s="40"/>
      <c r="DY314" s="40"/>
      <c r="DZ314" s="40"/>
      <c r="EA314" s="40"/>
      <c r="EB314" s="40"/>
      <c r="EC314" s="40"/>
      <c r="ED314" s="40"/>
      <c r="EE314" s="40"/>
      <c r="EF314" s="186"/>
      <c r="EG314" s="186"/>
      <c r="EH314" s="186"/>
      <c r="EI314" s="40"/>
      <c r="EJ314" s="186"/>
      <c r="EK314" s="30"/>
      <c r="EL314" s="40"/>
      <c r="EM314" s="40"/>
      <c r="EN314" s="186"/>
      <c r="EO314" s="186"/>
      <c r="EP314" s="186"/>
      <c r="EQ314" s="186"/>
      <c r="ER314" s="186"/>
      <c r="ES314" s="186"/>
      <c r="ET314" s="186"/>
      <c r="EU314" s="186"/>
      <c r="EV314" s="186"/>
      <c r="EW314" s="186"/>
      <c r="EX314" s="186"/>
      <c r="EY314" s="186"/>
      <c r="EZ314" s="186"/>
      <c r="FA314" s="186"/>
      <c r="FB314" s="186"/>
      <c r="FC314" s="186"/>
      <c r="FD314" s="186"/>
      <c r="FE314" s="186"/>
      <c r="FF314" s="186"/>
      <c r="FG314" s="186"/>
      <c r="FH314" s="186"/>
      <c r="FI314" s="186"/>
      <c r="FJ314" s="186"/>
      <c r="FK314" s="186"/>
      <c r="FL314" s="186"/>
      <c r="FM314" s="186"/>
      <c r="FN314" s="186"/>
      <c r="FO314" s="186"/>
      <c r="FP314" s="186"/>
      <c r="FQ314" s="186"/>
      <c r="FR314" s="186"/>
      <c r="FS314" s="186"/>
      <c r="FT314" s="186"/>
      <c r="FU314" s="186"/>
      <c r="FV314" s="40"/>
      <c r="FW314" s="40"/>
      <c r="FX314" s="40"/>
      <c r="FY314" s="40"/>
      <c r="FZ314" s="40"/>
      <c r="GA314" s="40"/>
      <c r="GB314" s="40"/>
      <c r="GC314" s="40"/>
      <c r="GD314" s="40"/>
      <c r="GE314" s="40"/>
      <c r="GF314" s="31"/>
      <c r="GG314" s="356"/>
    </row>
    <row r="315" spans="1:189" s="361" customFormat="1" x14ac:dyDescent="0.25">
      <c r="A315" s="186"/>
      <c r="B315" s="43"/>
      <c r="C315" s="186"/>
      <c r="D315" s="30"/>
      <c r="E315" s="30"/>
      <c r="F315" s="30"/>
      <c r="G315" s="30"/>
      <c r="H315" s="40"/>
      <c r="I315" s="186"/>
      <c r="J315" s="30"/>
      <c r="K315" s="40"/>
      <c r="L315" s="40"/>
      <c r="M315" s="40"/>
      <c r="N315" s="40"/>
      <c r="O315" s="40"/>
      <c r="P315" s="40"/>
      <c r="Q315" s="40"/>
      <c r="R315" s="31"/>
      <c r="S315" s="31"/>
      <c r="T315" s="30"/>
      <c r="U315" s="30"/>
      <c r="V315" s="30"/>
      <c r="W315" s="186"/>
      <c r="X315" s="30"/>
      <c r="Y315" s="40"/>
      <c r="Z315" s="186"/>
      <c r="AA315" s="30"/>
      <c r="AB315" s="40"/>
      <c r="AC315" s="186"/>
      <c r="AD315" s="40"/>
      <c r="AE315" s="186"/>
      <c r="AF315" s="30"/>
      <c r="AG315" s="40"/>
      <c r="AH315" s="186"/>
      <c r="AI315" s="40"/>
      <c r="AJ315" s="186"/>
      <c r="AK315" s="40"/>
      <c r="AL315" s="186"/>
      <c r="AM315" s="40"/>
      <c r="AN315" s="186"/>
      <c r="AO315" s="40"/>
      <c r="AP315" s="40"/>
      <c r="AQ315" s="40"/>
      <c r="AR315" s="31"/>
      <c r="AS315" s="186"/>
      <c r="AT315" s="186"/>
      <c r="AU315" s="40"/>
      <c r="AV315" s="186"/>
      <c r="AW315" s="30"/>
      <c r="AX315" s="40"/>
      <c r="AY315" s="40"/>
      <c r="AZ315" s="186"/>
      <c r="BA315" s="40"/>
      <c r="BB315" s="186"/>
      <c r="BC315" s="40"/>
      <c r="BD315" s="186"/>
      <c r="BE315" s="186"/>
      <c r="BF315" s="186"/>
      <c r="BG315" s="40"/>
      <c r="BH315" s="186"/>
      <c r="BI315" s="40"/>
      <c r="BJ315" s="40"/>
      <c r="BK315" s="40"/>
      <c r="BL315" s="186"/>
      <c r="BM315" s="186"/>
      <c r="BN315" s="40"/>
      <c r="BO315" s="40"/>
      <c r="BP315" s="186"/>
      <c r="BQ315" s="40"/>
      <c r="BR315" s="186"/>
      <c r="BS315" s="30"/>
      <c r="BT315" s="40"/>
      <c r="BU315" s="186"/>
      <c r="BV315" s="40"/>
      <c r="BW315" s="186"/>
      <c r="BX315" s="186"/>
      <c r="BY315" s="186"/>
      <c r="BZ315" s="186"/>
      <c r="CA315" s="186"/>
      <c r="CB315" s="40"/>
      <c r="CC315" s="186"/>
      <c r="CD315" s="186"/>
      <c r="CE315" s="186"/>
      <c r="CF315" s="186"/>
      <c r="CG315" s="186"/>
      <c r="CH315" s="186"/>
      <c r="CI315" s="186"/>
      <c r="CJ315" s="186"/>
      <c r="CK315" s="186"/>
      <c r="CL315" s="186"/>
      <c r="CM315" s="186"/>
      <c r="CN315" s="186"/>
      <c r="CO315" s="186"/>
      <c r="CP315" s="186"/>
      <c r="CQ315" s="186"/>
      <c r="CR315" s="186"/>
      <c r="CS315" s="186"/>
      <c r="CT315" s="186"/>
      <c r="CU315" s="186"/>
      <c r="CV315" s="186"/>
      <c r="CW315" s="186"/>
      <c r="CX315" s="186"/>
      <c r="CY315" s="186"/>
      <c r="CZ315" s="186"/>
      <c r="DA315" s="186"/>
      <c r="DB315" s="186"/>
      <c r="DC315" s="186"/>
      <c r="DD315" s="186"/>
      <c r="DE315" s="186"/>
      <c r="DF315" s="186"/>
      <c r="DG315" s="186"/>
      <c r="DH315" s="186"/>
      <c r="DI315" s="186"/>
      <c r="DJ315" s="186"/>
      <c r="DK315" s="186"/>
      <c r="DL315" s="186"/>
      <c r="DM315" s="186"/>
      <c r="DN315" s="40"/>
      <c r="DO315" s="40"/>
      <c r="DP315" s="40"/>
      <c r="DQ315" s="40"/>
      <c r="DR315" s="40"/>
      <c r="DS315" s="40"/>
      <c r="DT315" s="40"/>
      <c r="DU315" s="40"/>
      <c r="DV315" s="40"/>
      <c r="DW315" s="40"/>
      <c r="DX315" s="40"/>
      <c r="DY315" s="40"/>
      <c r="DZ315" s="40"/>
      <c r="EA315" s="40"/>
      <c r="EB315" s="40"/>
      <c r="EC315" s="40"/>
      <c r="ED315" s="40"/>
      <c r="EE315" s="40"/>
      <c r="EF315" s="186"/>
      <c r="EG315" s="186"/>
      <c r="EH315" s="186"/>
      <c r="EI315" s="40"/>
      <c r="EJ315" s="186"/>
      <c r="EK315" s="30"/>
      <c r="EL315" s="40"/>
      <c r="EM315" s="40"/>
      <c r="EN315" s="186"/>
      <c r="EO315" s="186"/>
      <c r="EP315" s="186"/>
      <c r="EQ315" s="186"/>
      <c r="ER315" s="186"/>
      <c r="ES315" s="186"/>
      <c r="ET315" s="186"/>
      <c r="EU315" s="186"/>
      <c r="EV315" s="186"/>
      <c r="EW315" s="186"/>
      <c r="EX315" s="186"/>
      <c r="EY315" s="186"/>
      <c r="EZ315" s="186"/>
      <c r="FA315" s="186"/>
      <c r="FB315" s="186"/>
      <c r="FC315" s="186"/>
      <c r="FD315" s="186"/>
      <c r="FE315" s="186"/>
      <c r="FF315" s="186"/>
      <c r="FG315" s="186"/>
      <c r="FH315" s="186"/>
      <c r="FI315" s="186"/>
      <c r="FJ315" s="186"/>
      <c r="FK315" s="186"/>
      <c r="FL315" s="186"/>
      <c r="FM315" s="186"/>
      <c r="FN315" s="186"/>
      <c r="FO315" s="186"/>
      <c r="FP315" s="186"/>
      <c r="FQ315" s="186"/>
      <c r="FR315" s="186"/>
      <c r="FS315" s="186"/>
      <c r="FT315" s="186"/>
      <c r="FU315" s="186"/>
      <c r="FV315" s="40"/>
      <c r="FW315" s="40"/>
      <c r="FX315" s="40"/>
      <c r="FY315" s="40"/>
      <c r="FZ315" s="40"/>
      <c r="GA315" s="40"/>
      <c r="GB315" s="40"/>
      <c r="GC315" s="40"/>
      <c r="GD315" s="40"/>
      <c r="GE315" s="40"/>
      <c r="GF315" s="31"/>
      <c r="GG315" s="356"/>
    </row>
    <row r="316" spans="1:189" s="361" customFormat="1" x14ac:dyDescent="0.25">
      <c r="A316" s="186"/>
      <c r="B316" s="43"/>
      <c r="C316" s="186"/>
      <c r="D316" s="30"/>
      <c r="E316" s="30"/>
      <c r="F316" s="30"/>
      <c r="G316" s="30"/>
      <c r="H316" s="40"/>
      <c r="I316" s="186"/>
      <c r="J316" s="30"/>
      <c r="K316" s="40"/>
      <c r="L316" s="40"/>
      <c r="M316" s="40"/>
      <c r="N316" s="40"/>
      <c r="O316" s="40"/>
      <c r="P316" s="40"/>
      <c r="Q316" s="40"/>
      <c r="R316" s="31"/>
      <c r="S316" s="31"/>
      <c r="T316" s="30"/>
      <c r="U316" s="30"/>
      <c r="V316" s="30"/>
      <c r="W316" s="186"/>
      <c r="X316" s="30"/>
      <c r="Y316" s="40"/>
      <c r="Z316" s="186"/>
      <c r="AA316" s="30"/>
      <c r="AB316" s="40"/>
      <c r="AC316" s="186"/>
      <c r="AD316" s="40"/>
      <c r="AE316" s="186"/>
      <c r="AF316" s="30"/>
      <c r="AG316" s="40"/>
      <c r="AH316" s="186"/>
      <c r="AI316" s="40"/>
      <c r="AJ316" s="186"/>
      <c r="AK316" s="40"/>
      <c r="AL316" s="186"/>
      <c r="AM316" s="40"/>
      <c r="AN316" s="186"/>
      <c r="AO316" s="40"/>
      <c r="AP316" s="40"/>
      <c r="AQ316" s="40"/>
      <c r="AR316" s="31"/>
      <c r="AS316" s="186"/>
      <c r="AT316" s="186"/>
      <c r="AU316" s="40"/>
      <c r="AV316" s="186"/>
      <c r="AW316" s="30"/>
      <c r="AX316" s="40"/>
      <c r="AY316" s="40"/>
      <c r="AZ316" s="186"/>
      <c r="BA316" s="40"/>
      <c r="BB316" s="186"/>
      <c r="BC316" s="40"/>
      <c r="BD316" s="186"/>
      <c r="BE316" s="186"/>
      <c r="BF316" s="186"/>
      <c r="BG316" s="40"/>
      <c r="BH316" s="186"/>
      <c r="BI316" s="40"/>
      <c r="BJ316" s="40"/>
      <c r="BK316" s="40"/>
      <c r="BL316" s="186"/>
      <c r="BM316" s="186"/>
      <c r="BN316" s="40"/>
      <c r="BO316" s="40"/>
      <c r="BP316" s="186"/>
      <c r="BQ316" s="40"/>
      <c r="BR316" s="186"/>
      <c r="BS316" s="30"/>
      <c r="BT316" s="40"/>
      <c r="BU316" s="186"/>
      <c r="BV316" s="40"/>
      <c r="BW316" s="186"/>
      <c r="BX316" s="186"/>
      <c r="BY316" s="186"/>
      <c r="BZ316" s="186"/>
      <c r="CA316" s="186"/>
      <c r="CB316" s="40"/>
      <c r="CC316" s="186"/>
      <c r="CD316" s="186"/>
      <c r="CE316" s="186"/>
      <c r="CF316" s="186"/>
      <c r="CG316" s="186"/>
      <c r="CH316" s="186"/>
      <c r="CI316" s="186"/>
      <c r="CJ316" s="186"/>
      <c r="CK316" s="186"/>
      <c r="CL316" s="186"/>
      <c r="CM316" s="186"/>
      <c r="CN316" s="186"/>
      <c r="CO316" s="186"/>
      <c r="CP316" s="186"/>
      <c r="CQ316" s="186"/>
      <c r="CR316" s="186"/>
      <c r="CS316" s="186"/>
      <c r="CT316" s="186"/>
      <c r="CU316" s="186"/>
      <c r="CV316" s="186"/>
      <c r="CW316" s="186"/>
      <c r="CX316" s="186"/>
      <c r="CY316" s="186"/>
      <c r="CZ316" s="186"/>
      <c r="DA316" s="186"/>
      <c r="DB316" s="186"/>
      <c r="DC316" s="186"/>
      <c r="DD316" s="186"/>
      <c r="DE316" s="186"/>
      <c r="DF316" s="186"/>
      <c r="DG316" s="186"/>
      <c r="DH316" s="186"/>
      <c r="DI316" s="186"/>
      <c r="DJ316" s="186"/>
      <c r="DK316" s="186"/>
      <c r="DL316" s="186"/>
      <c r="DM316" s="186"/>
      <c r="DN316" s="40"/>
      <c r="DO316" s="40"/>
      <c r="DP316" s="40"/>
      <c r="DQ316" s="40"/>
      <c r="DR316" s="40"/>
      <c r="DS316" s="40"/>
      <c r="DT316" s="40"/>
      <c r="DU316" s="40"/>
      <c r="DV316" s="40"/>
      <c r="DW316" s="40"/>
      <c r="DX316" s="40"/>
      <c r="DY316" s="40"/>
      <c r="DZ316" s="40"/>
      <c r="EA316" s="40"/>
      <c r="EB316" s="40"/>
      <c r="EC316" s="40"/>
      <c r="ED316" s="40"/>
      <c r="EE316" s="40"/>
      <c r="EF316" s="186"/>
      <c r="EG316" s="186"/>
      <c r="EH316" s="186"/>
      <c r="EI316" s="40"/>
      <c r="EJ316" s="186"/>
      <c r="EK316" s="30"/>
      <c r="EL316" s="40"/>
      <c r="EM316" s="40"/>
      <c r="EN316" s="186"/>
      <c r="EO316" s="186"/>
      <c r="EP316" s="186"/>
      <c r="EQ316" s="186"/>
      <c r="ER316" s="186"/>
      <c r="ES316" s="186"/>
      <c r="ET316" s="186"/>
      <c r="EU316" s="186"/>
      <c r="EV316" s="186"/>
      <c r="EW316" s="186"/>
      <c r="EX316" s="186"/>
      <c r="EY316" s="186"/>
      <c r="EZ316" s="186"/>
      <c r="FA316" s="186"/>
      <c r="FB316" s="186"/>
      <c r="FC316" s="186"/>
      <c r="FD316" s="186"/>
      <c r="FE316" s="186"/>
      <c r="FF316" s="186"/>
      <c r="FG316" s="186"/>
      <c r="FH316" s="186"/>
      <c r="FI316" s="186"/>
      <c r="FJ316" s="186"/>
      <c r="FK316" s="186"/>
      <c r="FL316" s="186"/>
      <c r="FM316" s="186"/>
      <c r="FN316" s="186"/>
      <c r="FO316" s="186"/>
      <c r="FP316" s="186"/>
      <c r="FQ316" s="186"/>
      <c r="FR316" s="186"/>
      <c r="FS316" s="186"/>
      <c r="FT316" s="186"/>
      <c r="FU316" s="186"/>
      <c r="FV316" s="40"/>
      <c r="FW316" s="40"/>
      <c r="FX316" s="40"/>
      <c r="FY316" s="40"/>
      <c r="FZ316" s="40"/>
      <c r="GA316" s="40"/>
      <c r="GB316" s="40"/>
      <c r="GC316" s="40"/>
      <c r="GD316" s="40"/>
      <c r="GE316" s="40"/>
      <c r="GF316" s="31"/>
      <c r="GG316" s="356"/>
    </row>
    <row r="317" spans="1:189" s="361" customFormat="1" x14ac:dyDescent="0.25">
      <c r="A317" s="186"/>
      <c r="B317" s="43"/>
      <c r="C317" s="186"/>
      <c r="D317" s="30"/>
      <c r="E317" s="30"/>
      <c r="F317" s="30"/>
      <c r="G317" s="30"/>
      <c r="H317" s="40"/>
      <c r="I317" s="186"/>
      <c r="J317" s="30"/>
      <c r="K317" s="40"/>
      <c r="L317" s="40"/>
      <c r="M317" s="40"/>
      <c r="N317" s="40"/>
      <c r="O317" s="40"/>
      <c r="P317" s="40"/>
      <c r="Q317" s="40"/>
      <c r="R317" s="31"/>
      <c r="S317" s="31"/>
      <c r="T317" s="30"/>
      <c r="U317" s="30"/>
      <c r="V317" s="30"/>
      <c r="W317" s="186"/>
      <c r="X317" s="30"/>
      <c r="Y317" s="40"/>
      <c r="Z317" s="186"/>
      <c r="AA317" s="30"/>
      <c r="AB317" s="40"/>
      <c r="AC317" s="186"/>
      <c r="AD317" s="40"/>
      <c r="AE317" s="186"/>
      <c r="AF317" s="30"/>
      <c r="AG317" s="40"/>
      <c r="AH317" s="186"/>
      <c r="AI317" s="40"/>
      <c r="AJ317" s="186"/>
      <c r="AK317" s="40"/>
      <c r="AL317" s="186"/>
      <c r="AM317" s="40"/>
      <c r="AN317" s="186"/>
      <c r="AO317" s="40"/>
      <c r="AP317" s="40"/>
      <c r="AQ317" s="40"/>
      <c r="AR317" s="31"/>
      <c r="AS317" s="186"/>
      <c r="AT317" s="186"/>
      <c r="AU317" s="40"/>
      <c r="AV317" s="186"/>
      <c r="AW317" s="30"/>
      <c r="AX317" s="40"/>
      <c r="AY317" s="40"/>
      <c r="AZ317" s="186"/>
      <c r="BA317" s="40"/>
      <c r="BB317" s="186"/>
      <c r="BC317" s="40"/>
      <c r="BD317" s="186"/>
      <c r="BE317" s="186"/>
      <c r="BF317" s="186"/>
      <c r="BG317" s="40"/>
      <c r="BH317" s="186"/>
      <c r="BI317" s="40"/>
      <c r="BJ317" s="40"/>
      <c r="BK317" s="40"/>
      <c r="BL317" s="186"/>
      <c r="BM317" s="186"/>
      <c r="BN317" s="40"/>
      <c r="BO317" s="40"/>
      <c r="BP317" s="186"/>
      <c r="BQ317" s="40"/>
      <c r="BR317" s="186"/>
      <c r="BS317" s="30"/>
      <c r="BT317" s="40"/>
      <c r="BU317" s="186"/>
      <c r="BV317" s="40"/>
      <c r="BW317" s="186"/>
      <c r="BX317" s="186"/>
      <c r="BY317" s="186"/>
      <c r="BZ317" s="186"/>
      <c r="CA317" s="186"/>
      <c r="CB317" s="40"/>
      <c r="CC317" s="186"/>
      <c r="CD317" s="186"/>
      <c r="CE317" s="186"/>
      <c r="CF317" s="186"/>
      <c r="CG317" s="186"/>
      <c r="CH317" s="186"/>
      <c r="CI317" s="186"/>
      <c r="CJ317" s="186"/>
      <c r="CK317" s="186"/>
      <c r="CL317" s="186"/>
      <c r="CM317" s="186"/>
      <c r="CN317" s="186"/>
      <c r="CO317" s="186"/>
      <c r="CP317" s="186"/>
      <c r="CQ317" s="186"/>
      <c r="CR317" s="186"/>
      <c r="CS317" s="186"/>
      <c r="CT317" s="186"/>
      <c r="CU317" s="186"/>
      <c r="CV317" s="186"/>
      <c r="CW317" s="186"/>
      <c r="CX317" s="186"/>
      <c r="CY317" s="186"/>
      <c r="CZ317" s="186"/>
      <c r="DA317" s="186"/>
      <c r="DB317" s="186"/>
      <c r="DC317" s="186"/>
      <c r="DD317" s="186"/>
      <c r="DE317" s="186"/>
      <c r="DF317" s="186"/>
      <c r="DG317" s="186"/>
      <c r="DH317" s="186"/>
      <c r="DI317" s="186"/>
      <c r="DJ317" s="186"/>
      <c r="DK317" s="186"/>
      <c r="DL317" s="186"/>
      <c r="DM317" s="186"/>
      <c r="DN317" s="40"/>
      <c r="DO317" s="40"/>
      <c r="DP317" s="40"/>
      <c r="DQ317" s="40"/>
      <c r="DR317" s="40"/>
      <c r="DS317" s="40"/>
      <c r="DT317" s="40"/>
      <c r="DU317" s="40"/>
      <c r="DV317" s="40"/>
      <c r="DW317" s="40"/>
      <c r="DX317" s="40"/>
      <c r="DY317" s="40"/>
      <c r="DZ317" s="40"/>
      <c r="EA317" s="40"/>
      <c r="EB317" s="40"/>
      <c r="EC317" s="40"/>
      <c r="ED317" s="40"/>
      <c r="EE317" s="40"/>
      <c r="EF317" s="186"/>
      <c r="EG317" s="186"/>
      <c r="EH317" s="186"/>
      <c r="EI317" s="40"/>
      <c r="EJ317" s="186"/>
      <c r="EK317" s="30"/>
      <c r="EL317" s="40"/>
      <c r="EM317" s="40"/>
      <c r="EN317" s="186"/>
      <c r="EO317" s="186"/>
      <c r="EP317" s="186"/>
      <c r="EQ317" s="186"/>
      <c r="ER317" s="186"/>
      <c r="ES317" s="186"/>
      <c r="ET317" s="186"/>
      <c r="EU317" s="186"/>
      <c r="EV317" s="186"/>
      <c r="EW317" s="186"/>
      <c r="EX317" s="186"/>
      <c r="EY317" s="186"/>
      <c r="EZ317" s="186"/>
      <c r="FA317" s="186"/>
      <c r="FB317" s="186"/>
      <c r="FC317" s="186"/>
      <c r="FD317" s="186"/>
      <c r="FE317" s="186"/>
      <c r="FF317" s="186"/>
      <c r="FG317" s="186"/>
      <c r="FH317" s="186"/>
      <c r="FI317" s="186"/>
      <c r="FJ317" s="186"/>
      <c r="FK317" s="186"/>
      <c r="FL317" s="186"/>
      <c r="FM317" s="186"/>
      <c r="FN317" s="186"/>
      <c r="FO317" s="186"/>
      <c r="FP317" s="186"/>
      <c r="FQ317" s="186"/>
      <c r="FR317" s="186"/>
      <c r="FS317" s="186"/>
      <c r="FT317" s="186"/>
      <c r="FU317" s="186"/>
      <c r="FV317" s="40"/>
      <c r="FW317" s="40"/>
      <c r="FX317" s="40"/>
      <c r="FY317" s="40"/>
      <c r="FZ317" s="40"/>
      <c r="GA317" s="40"/>
      <c r="GB317" s="40"/>
      <c r="GC317" s="40"/>
      <c r="GD317" s="40"/>
      <c r="GE317" s="40"/>
      <c r="GF317" s="31"/>
      <c r="GG317" s="356"/>
    </row>
    <row r="318" spans="1:189" s="361" customFormat="1" x14ac:dyDescent="0.25">
      <c r="A318" s="186"/>
      <c r="B318" s="43"/>
      <c r="C318" s="186"/>
      <c r="D318" s="30"/>
      <c r="E318" s="30"/>
      <c r="F318" s="30"/>
      <c r="G318" s="30"/>
      <c r="H318" s="40"/>
      <c r="I318" s="186"/>
      <c r="J318" s="30"/>
      <c r="K318" s="40"/>
      <c r="L318" s="40"/>
      <c r="M318" s="40"/>
      <c r="N318" s="40"/>
      <c r="O318" s="40"/>
      <c r="P318" s="40"/>
      <c r="Q318" s="40"/>
      <c r="R318" s="31"/>
      <c r="S318" s="31"/>
      <c r="T318" s="30"/>
      <c r="U318" s="30"/>
      <c r="V318" s="30"/>
      <c r="W318" s="186"/>
      <c r="X318" s="30"/>
      <c r="Y318" s="40"/>
      <c r="Z318" s="186"/>
      <c r="AA318" s="30"/>
      <c r="AB318" s="40"/>
      <c r="AC318" s="186"/>
      <c r="AD318" s="40"/>
      <c r="AE318" s="186"/>
      <c r="AF318" s="30"/>
      <c r="AG318" s="40"/>
      <c r="AH318" s="186"/>
      <c r="AI318" s="40"/>
      <c r="AJ318" s="186"/>
      <c r="AK318" s="40"/>
      <c r="AL318" s="186"/>
      <c r="AM318" s="40"/>
      <c r="AN318" s="186"/>
      <c r="AO318" s="40"/>
      <c r="AP318" s="40"/>
      <c r="AQ318" s="40"/>
      <c r="AR318" s="31"/>
      <c r="AS318" s="186"/>
      <c r="AT318" s="186"/>
      <c r="AU318" s="40"/>
      <c r="AV318" s="186"/>
      <c r="AW318" s="30"/>
      <c r="AX318" s="40"/>
      <c r="AY318" s="40"/>
      <c r="AZ318" s="186"/>
      <c r="BA318" s="40"/>
      <c r="BB318" s="186"/>
      <c r="BC318" s="40"/>
      <c r="BD318" s="186"/>
      <c r="BE318" s="186"/>
      <c r="BF318" s="186"/>
      <c r="BG318" s="40"/>
      <c r="BH318" s="186"/>
      <c r="BI318" s="40"/>
      <c r="BJ318" s="40"/>
      <c r="BK318" s="40"/>
      <c r="BL318" s="186"/>
      <c r="BM318" s="186"/>
      <c r="BN318" s="40"/>
      <c r="BO318" s="40"/>
      <c r="BP318" s="186"/>
      <c r="BQ318" s="40"/>
      <c r="BR318" s="186"/>
      <c r="BS318" s="30"/>
      <c r="BT318" s="40"/>
      <c r="BU318" s="186"/>
      <c r="BV318" s="40"/>
      <c r="BW318" s="186"/>
      <c r="BX318" s="186"/>
      <c r="BY318" s="186"/>
      <c r="BZ318" s="186"/>
      <c r="CA318" s="186"/>
      <c r="CB318" s="40"/>
      <c r="CC318" s="186"/>
      <c r="CD318" s="186"/>
      <c r="CE318" s="186"/>
      <c r="CF318" s="186"/>
      <c r="CG318" s="186"/>
      <c r="CH318" s="186"/>
      <c r="CI318" s="186"/>
      <c r="CJ318" s="186"/>
      <c r="CK318" s="186"/>
      <c r="CL318" s="186"/>
      <c r="CM318" s="186"/>
      <c r="CN318" s="186"/>
      <c r="CO318" s="186"/>
      <c r="CP318" s="186"/>
      <c r="CQ318" s="186"/>
      <c r="CR318" s="186"/>
      <c r="CS318" s="186"/>
      <c r="CT318" s="186"/>
      <c r="CU318" s="186"/>
      <c r="CV318" s="186"/>
      <c r="CW318" s="186"/>
      <c r="CX318" s="186"/>
      <c r="CY318" s="186"/>
      <c r="CZ318" s="186"/>
      <c r="DA318" s="186"/>
      <c r="DB318" s="186"/>
      <c r="DC318" s="186"/>
      <c r="DD318" s="186"/>
      <c r="DE318" s="186"/>
      <c r="DF318" s="186"/>
      <c r="DG318" s="186"/>
      <c r="DH318" s="186"/>
      <c r="DI318" s="186"/>
      <c r="DJ318" s="186"/>
      <c r="DK318" s="186"/>
      <c r="DL318" s="186"/>
      <c r="DM318" s="186"/>
      <c r="DN318" s="40"/>
      <c r="DO318" s="40"/>
      <c r="DP318" s="40"/>
      <c r="DQ318" s="40"/>
      <c r="DR318" s="40"/>
      <c r="DS318" s="40"/>
      <c r="DT318" s="40"/>
      <c r="DU318" s="40"/>
      <c r="DV318" s="40"/>
      <c r="DW318" s="40"/>
      <c r="DX318" s="40"/>
      <c r="DY318" s="40"/>
      <c r="DZ318" s="40"/>
      <c r="EA318" s="40"/>
      <c r="EB318" s="40"/>
      <c r="EC318" s="40"/>
      <c r="ED318" s="40"/>
      <c r="EE318" s="40"/>
      <c r="EF318" s="186"/>
      <c r="EG318" s="186"/>
      <c r="EH318" s="186"/>
      <c r="EI318" s="40"/>
      <c r="EJ318" s="186"/>
      <c r="EK318" s="30"/>
      <c r="EL318" s="40"/>
      <c r="EM318" s="40"/>
      <c r="EN318" s="186"/>
      <c r="EO318" s="186"/>
      <c r="EP318" s="186"/>
      <c r="EQ318" s="186"/>
      <c r="ER318" s="186"/>
      <c r="ES318" s="186"/>
      <c r="ET318" s="186"/>
      <c r="EU318" s="186"/>
      <c r="EV318" s="186"/>
      <c r="EW318" s="186"/>
      <c r="EX318" s="186"/>
      <c r="EY318" s="186"/>
      <c r="EZ318" s="186"/>
      <c r="FA318" s="186"/>
      <c r="FB318" s="186"/>
      <c r="FC318" s="186"/>
      <c r="FD318" s="186"/>
      <c r="FE318" s="186"/>
      <c r="FF318" s="186"/>
      <c r="FG318" s="186"/>
      <c r="FH318" s="186"/>
      <c r="FI318" s="186"/>
      <c r="FJ318" s="186"/>
      <c r="FK318" s="186"/>
      <c r="FL318" s="186"/>
      <c r="FM318" s="186"/>
      <c r="FN318" s="186"/>
      <c r="FO318" s="186"/>
      <c r="FP318" s="186"/>
      <c r="FQ318" s="186"/>
      <c r="FR318" s="186"/>
      <c r="FS318" s="186"/>
      <c r="FT318" s="186"/>
      <c r="FU318" s="186"/>
      <c r="FV318" s="40"/>
      <c r="FW318" s="40"/>
      <c r="FX318" s="40"/>
      <c r="FY318" s="40"/>
      <c r="FZ318" s="40"/>
      <c r="GA318" s="40"/>
      <c r="GB318" s="40"/>
      <c r="GC318" s="40"/>
      <c r="GD318" s="40"/>
      <c r="GE318" s="40"/>
      <c r="GF318" s="31"/>
      <c r="GG318" s="356"/>
    </row>
    <row r="319" spans="1:189" s="361" customFormat="1" x14ac:dyDescent="0.25">
      <c r="A319" s="186"/>
      <c r="B319" s="43"/>
      <c r="C319" s="186"/>
      <c r="D319" s="30"/>
      <c r="E319" s="30"/>
      <c r="F319" s="30"/>
      <c r="G319" s="30"/>
      <c r="H319" s="40"/>
      <c r="I319" s="186"/>
      <c r="J319" s="30"/>
      <c r="K319" s="40"/>
      <c r="L319" s="40"/>
      <c r="M319" s="40"/>
      <c r="N319" s="40"/>
      <c r="O319" s="40"/>
      <c r="P319" s="40"/>
      <c r="Q319" s="40"/>
      <c r="R319" s="31"/>
      <c r="S319" s="31"/>
      <c r="T319" s="30"/>
      <c r="U319" s="30"/>
      <c r="V319" s="30"/>
      <c r="W319" s="186"/>
      <c r="X319" s="30"/>
      <c r="Y319" s="40"/>
      <c r="Z319" s="186"/>
      <c r="AA319" s="30"/>
      <c r="AB319" s="40"/>
      <c r="AC319" s="186"/>
      <c r="AD319" s="40"/>
      <c r="AE319" s="186"/>
      <c r="AF319" s="30"/>
      <c r="AG319" s="40"/>
      <c r="AH319" s="186"/>
      <c r="AI319" s="40"/>
      <c r="AJ319" s="186"/>
      <c r="AK319" s="40"/>
      <c r="AL319" s="186"/>
      <c r="AM319" s="40"/>
      <c r="AN319" s="186"/>
      <c r="AO319" s="40"/>
      <c r="AP319" s="40"/>
      <c r="AQ319" s="40"/>
      <c r="AR319" s="31"/>
      <c r="AS319" s="186"/>
      <c r="AT319" s="186"/>
      <c r="AU319" s="40"/>
      <c r="AV319" s="186"/>
      <c r="AW319" s="30"/>
      <c r="AX319" s="40"/>
      <c r="AY319" s="40"/>
      <c r="AZ319" s="186"/>
      <c r="BA319" s="40"/>
      <c r="BB319" s="186"/>
      <c r="BC319" s="40"/>
      <c r="BD319" s="186"/>
      <c r="BE319" s="186"/>
      <c r="BF319" s="186"/>
      <c r="BG319" s="40"/>
      <c r="BH319" s="186"/>
      <c r="BI319" s="40"/>
      <c r="BJ319" s="40"/>
      <c r="BK319" s="40"/>
      <c r="BL319" s="186"/>
      <c r="BM319" s="186"/>
      <c r="BN319" s="40"/>
      <c r="BO319" s="40"/>
      <c r="BP319" s="186"/>
      <c r="BQ319" s="40"/>
      <c r="BR319" s="186"/>
      <c r="BS319" s="30"/>
      <c r="BT319" s="40"/>
      <c r="BU319" s="186"/>
      <c r="BV319" s="40"/>
      <c r="BW319" s="186"/>
      <c r="BX319" s="186"/>
      <c r="BY319" s="186"/>
      <c r="BZ319" s="186"/>
      <c r="CA319" s="186"/>
      <c r="CB319" s="40"/>
      <c r="CC319" s="186"/>
      <c r="CD319" s="186"/>
      <c r="CE319" s="186"/>
      <c r="CF319" s="186"/>
      <c r="CG319" s="186"/>
      <c r="CH319" s="186"/>
      <c r="CI319" s="186"/>
      <c r="CJ319" s="186"/>
      <c r="CK319" s="186"/>
      <c r="CL319" s="186"/>
      <c r="CM319" s="186"/>
      <c r="CN319" s="186"/>
      <c r="CO319" s="186"/>
      <c r="CP319" s="186"/>
      <c r="CQ319" s="186"/>
      <c r="CR319" s="186"/>
      <c r="CS319" s="186"/>
      <c r="CT319" s="186"/>
      <c r="CU319" s="186"/>
      <c r="CV319" s="186"/>
      <c r="CW319" s="186"/>
      <c r="CX319" s="186"/>
      <c r="CY319" s="186"/>
      <c r="CZ319" s="186"/>
      <c r="DA319" s="186"/>
      <c r="DB319" s="186"/>
      <c r="DC319" s="186"/>
      <c r="DD319" s="186"/>
      <c r="DE319" s="186"/>
      <c r="DF319" s="186"/>
      <c r="DG319" s="186"/>
      <c r="DH319" s="186"/>
      <c r="DI319" s="186"/>
      <c r="DJ319" s="186"/>
      <c r="DK319" s="186"/>
      <c r="DL319" s="186"/>
      <c r="DM319" s="186"/>
      <c r="DN319" s="40"/>
      <c r="DO319" s="40"/>
      <c r="DP319" s="40"/>
      <c r="DQ319" s="40"/>
      <c r="DR319" s="40"/>
      <c r="DS319" s="40"/>
      <c r="DT319" s="40"/>
      <c r="DU319" s="40"/>
      <c r="DV319" s="40"/>
      <c r="DW319" s="40"/>
      <c r="DX319" s="40"/>
      <c r="DY319" s="40"/>
      <c r="DZ319" s="40"/>
      <c r="EA319" s="40"/>
      <c r="EB319" s="40"/>
      <c r="EC319" s="40"/>
      <c r="ED319" s="40"/>
      <c r="EE319" s="40"/>
      <c r="EF319" s="186"/>
      <c r="EG319" s="186"/>
      <c r="EH319" s="186"/>
      <c r="EI319" s="40"/>
      <c r="EJ319" s="186"/>
      <c r="EK319" s="30"/>
      <c r="EL319" s="40"/>
      <c r="EM319" s="40"/>
      <c r="EN319" s="186"/>
      <c r="EO319" s="186"/>
      <c r="EP319" s="186"/>
      <c r="EQ319" s="186"/>
      <c r="ER319" s="186"/>
      <c r="ES319" s="186"/>
      <c r="ET319" s="186"/>
      <c r="EU319" s="186"/>
      <c r="EV319" s="186"/>
      <c r="EW319" s="186"/>
      <c r="EX319" s="186"/>
      <c r="EY319" s="186"/>
      <c r="EZ319" s="186"/>
      <c r="FA319" s="186"/>
      <c r="FB319" s="186"/>
      <c r="FC319" s="186"/>
      <c r="FD319" s="186"/>
      <c r="FE319" s="186"/>
      <c r="FF319" s="186"/>
      <c r="FG319" s="186"/>
      <c r="FH319" s="186"/>
      <c r="FI319" s="186"/>
      <c r="FJ319" s="186"/>
      <c r="FK319" s="186"/>
      <c r="FL319" s="186"/>
      <c r="FM319" s="186"/>
      <c r="FN319" s="186"/>
      <c r="FO319" s="186"/>
      <c r="FP319" s="186"/>
      <c r="FQ319" s="186"/>
      <c r="FR319" s="186"/>
      <c r="FS319" s="186"/>
      <c r="FT319" s="186"/>
      <c r="FU319" s="186"/>
      <c r="FV319" s="40"/>
      <c r="FW319" s="40"/>
      <c r="FX319" s="40"/>
      <c r="FY319" s="40"/>
      <c r="FZ319" s="40"/>
      <c r="GA319" s="40"/>
      <c r="GB319" s="40"/>
      <c r="GC319" s="40"/>
      <c r="GD319" s="40"/>
      <c r="GE319" s="40"/>
      <c r="GF319" s="31"/>
      <c r="GG319" s="356"/>
    </row>
    <row r="320" spans="1:189" s="361" customFormat="1" x14ac:dyDescent="0.25">
      <c r="A320" s="186"/>
      <c r="B320" s="43"/>
      <c r="C320" s="186"/>
      <c r="D320" s="30"/>
      <c r="E320" s="30"/>
      <c r="F320" s="30"/>
      <c r="G320" s="30"/>
      <c r="H320" s="40"/>
      <c r="I320" s="186"/>
      <c r="J320" s="30"/>
      <c r="K320" s="40"/>
      <c r="L320" s="40"/>
      <c r="M320" s="40"/>
      <c r="N320" s="40"/>
      <c r="O320" s="40"/>
      <c r="P320" s="40"/>
      <c r="Q320" s="40"/>
      <c r="R320" s="31"/>
      <c r="S320" s="31"/>
      <c r="T320" s="30"/>
      <c r="U320" s="30"/>
      <c r="V320" s="30"/>
      <c r="W320" s="186"/>
      <c r="X320" s="30"/>
      <c r="Y320" s="40"/>
      <c r="Z320" s="186"/>
      <c r="AA320" s="30"/>
      <c r="AB320" s="40"/>
      <c r="AC320" s="186"/>
      <c r="AD320" s="40"/>
      <c r="AE320" s="186"/>
      <c r="AF320" s="30"/>
      <c r="AG320" s="40"/>
      <c r="AH320" s="186"/>
      <c r="AI320" s="40"/>
      <c r="AJ320" s="186"/>
      <c r="AK320" s="40"/>
      <c r="AL320" s="186"/>
      <c r="AM320" s="40"/>
      <c r="AN320" s="186"/>
      <c r="AO320" s="40"/>
      <c r="AP320" s="40"/>
      <c r="AQ320" s="40"/>
      <c r="AR320" s="31"/>
      <c r="AS320" s="186"/>
      <c r="AT320" s="186"/>
      <c r="AU320" s="40"/>
      <c r="AV320" s="186"/>
      <c r="AW320" s="30"/>
      <c r="AX320" s="40"/>
      <c r="AY320" s="40"/>
      <c r="AZ320" s="186"/>
      <c r="BA320" s="40"/>
      <c r="BB320" s="186"/>
      <c r="BC320" s="40"/>
      <c r="BD320" s="186"/>
      <c r="BE320" s="186"/>
      <c r="BF320" s="186"/>
      <c r="BG320" s="40"/>
      <c r="BH320" s="186"/>
      <c r="BI320" s="40"/>
      <c r="BJ320" s="40"/>
      <c r="BK320" s="40"/>
      <c r="BL320" s="186"/>
      <c r="BM320" s="186"/>
      <c r="BN320" s="40"/>
      <c r="BO320" s="40"/>
      <c r="BP320" s="186"/>
      <c r="BQ320" s="40"/>
      <c r="BR320" s="186"/>
      <c r="BS320" s="30"/>
      <c r="BT320" s="40"/>
      <c r="BU320" s="186"/>
      <c r="BV320" s="40"/>
      <c r="BW320" s="186"/>
      <c r="BX320" s="186"/>
      <c r="BY320" s="186"/>
      <c r="BZ320" s="186"/>
      <c r="CA320" s="186"/>
      <c r="CB320" s="40"/>
      <c r="CC320" s="186"/>
      <c r="CD320" s="186"/>
      <c r="CE320" s="186"/>
      <c r="CF320" s="186"/>
      <c r="CG320" s="186"/>
      <c r="CH320" s="186"/>
      <c r="CI320" s="186"/>
      <c r="CJ320" s="186"/>
      <c r="CK320" s="186"/>
      <c r="CL320" s="186"/>
      <c r="CM320" s="186"/>
      <c r="CN320" s="186"/>
      <c r="CO320" s="186"/>
      <c r="CP320" s="186"/>
      <c r="CQ320" s="186"/>
      <c r="CR320" s="186"/>
      <c r="CS320" s="186"/>
      <c r="CT320" s="186"/>
      <c r="CU320" s="186"/>
      <c r="CV320" s="186"/>
      <c r="CW320" s="186"/>
      <c r="CX320" s="186"/>
      <c r="CY320" s="186"/>
      <c r="CZ320" s="186"/>
      <c r="DA320" s="186"/>
      <c r="DB320" s="186"/>
      <c r="DC320" s="186"/>
      <c r="DD320" s="186"/>
      <c r="DE320" s="186"/>
      <c r="DF320" s="186"/>
      <c r="DG320" s="186"/>
      <c r="DH320" s="186"/>
      <c r="DI320" s="186"/>
      <c r="DJ320" s="186"/>
      <c r="DK320" s="186"/>
      <c r="DL320" s="186"/>
      <c r="DM320" s="186"/>
      <c r="DN320" s="40"/>
      <c r="DO320" s="40"/>
      <c r="DP320" s="40"/>
      <c r="DQ320" s="40"/>
      <c r="DR320" s="40"/>
      <c r="DS320" s="40"/>
      <c r="DT320" s="40"/>
      <c r="DU320" s="40"/>
      <c r="DV320" s="40"/>
      <c r="DW320" s="40"/>
      <c r="DX320" s="40"/>
      <c r="DY320" s="40"/>
      <c r="DZ320" s="40"/>
      <c r="EA320" s="40"/>
      <c r="EB320" s="40"/>
      <c r="EC320" s="40"/>
      <c r="ED320" s="40"/>
      <c r="EE320" s="40"/>
      <c r="EF320" s="186"/>
      <c r="EG320" s="186"/>
      <c r="EH320" s="186"/>
      <c r="EI320" s="40"/>
      <c r="EJ320" s="186"/>
      <c r="EK320" s="30"/>
      <c r="EL320" s="40"/>
      <c r="EM320" s="40"/>
      <c r="EN320" s="186"/>
      <c r="EO320" s="186"/>
      <c r="EP320" s="186"/>
      <c r="EQ320" s="186"/>
      <c r="ER320" s="186"/>
      <c r="ES320" s="186"/>
      <c r="ET320" s="186"/>
      <c r="EU320" s="186"/>
      <c r="EV320" s="186"/>
      <c r="EW320" s="186"/>
      <c r="EX320" s="186"/>
      <c r="EY320" s="186"/>
      <c r="EZ320" s="186"/>
      <c r="FA320" s="186"/>
      <c r="FB320" s="186"/>
      <c r="FC320" s="186"/>
      <c r="FD320" s="186"/>
      <c r="FE320" s="186"/>
      <c r="FF320" s="186"/>
      <c r="FG320" s="186"/>
      <c r="FH320" s="186"/>
      <c r="FI320" s="186"/>
      <c r="FJ320" s="186"/>
      <c r="FK320" s="186"/>
      <c r="FL320" s="186"/>
      <c r="FM320" s="186"/>
      <c r="FN320" s="186"/>
      <c r="FO320" s="186"/>
      <c r="FP320" s="186"/>
      <c r="FQ320" s="186"/>
      <c r="FR320" s="186"/>
      <c r="FS320" s="186"/>
      <c r="FT320" s="186"/>
      <c r="FU320" s="186"/>
      <c r="FV320" s="40"/>
      <c r="FW320" s="40"/>
      <c r="FX320" s="40"/>
      <c r="FY320" s="40"/>
      <c r="FZ320" s="40"/>
      <c r="GA320" s="40"/>
      <c r="GB320" s="40"/>
      <c r="GC320" s="40"/>
      <c r="GD320" s="40"/>
      <c r="GE320" s="40"/>
      <c r="GF320" s="31"/>
      <c r="GG320" s="356"/>
    </row>
    <row r="321" spans="1:189" s="361" customFormat="1" x14ac:dyDescent="0.25">
      <c r="A321" s="186"/>
      <c r="B321" s="43"/>
      <c r="C321" s="186"/>
      <c r="D321" s="30"/>
      <c r="E321" s="30"/>
      <c r="F321" s="30"/>
      <c r="G321" s="30"/>
      <c r="H321" s="40"/>
      <c r="I321" s="186"/>
      <c r="J321" s="30"/>
      <c r="K321" s="40"/>
      <c r="L321" s="40"/>
      <c r="M321" s="40"/>
      <c r="N321" s="40"/>
      <c r="O321" s="40"/>
      <c r="P321" s="40"/>
      <c r="Q321" s="40"/>
      <c r="R321" s="31"/>
      <c r="S321" s="31"/>
      <c r="T321" s="30"/>
      <c r="U321" s="30"/>
      <c r="V321" s="30"/>
      <c r="W321" s="186"/>
      <c r="X321" s="30"/>
      <c r="Y321" s="40"/>
      <c r="Z321" s="186"/>
      <c r="AA321" s="30"/>
      <c r="AB321" s="40"/>
      <c r="AC321" s="186"/>
      <c r="AD321" s="40"/>
      <c r="AE321" s="186"/>
      <c r="AF321" s="30"/>
      <c r="AG321" s="40"/>
      <c r="AH321" s="186"/>
      <c r="AI321" s="40"/>
      <c r="AJ321" s="186"/>
      <c r="AK321" s="40"/>
      <c r="AL321" s="186"/>
      <c r="AM321" s="40"/>
      <c r="AN321" s="186"/>
      <c r="AO321" s="40"/>
      <c r="AP321" s="40"/>
      <c r="AQ321" s="40"/>
      <c r="AR321" s="31"/>
      <c r="AS321" s="186"/>
      <c r="AT321" s="186"/>
      <c r="AU321" s="40"/>
      <c r="AV321" s="186"/>
      <c r="AW321" s="30"/>
      <c r="AX321" s="40"/>
      <c r="AY321" s="40"/>
      <c r="AZ321" s="186"/>
      <c r="BA321" s="40"/>
      <c r="BB321" s="186"/>
      <c r="BC321" s="40"/>
      <c r="BD321" s="186"/>
      <c r="BE321" s="186"/>
      <c r="BF321" s="186"/>
      <c r="BG321" s="40"/>
      <c r="BH321" s="186"/>
      <c r="BI321" s="40"/>
      <c r="BJ321" s="40"/>
      <c r="BK321" s="40"/>
      <c r="BL321" s="186"/>
      <c r="BM321" s="186"/>
      <c r="BN321" s="40"/>
      <c r="BO321" s="40"/>
      <c r="BP321" s="186"/>
      <c r="BQ321" s="40"/>
      <c r="BR321" s="186"/>
      <c r="BS321" s="30"/>
      <c r="BT321" s="40"/>
      <c r="BU321" s="186"/>
      <c r="BV321" s="40"/>
      <c r="BW321" s="186"/>
      <c r="BX321" s="186"/>
      <c r="BY321" s="186"/>
      <c r="BZ321" s="186"/>
      <c r="CA321" s="186"/>
      <c r="CB321" s="40"/>
      <c r="CC321" s="186"/>
      <c r="CD321" s="186"/>
      <c r="CE321" s="186"/>
      <c r="CF321" s="186"/>
      <c r="CG321" s="186"/>
      <c r="CH321" s="186"/>
      <c r="CI321" s="186"/>
      <c r="CJ321" s="186"/>
      <c r="CK321" s="186"/>
      <c r="CL321" s="186"/>
      <c r="CM321" s="186"/>
      <c r="CN321" s="186"/>
      <c r="CO321" s="186"/>
      <c r="CP321" s="186"/>
      <c r="CQ321" s="186"/>
      <c r="CR321" s="186"/>
      <c r="CS321" s="186"/>
      <c r="CT321" s="186"/>
      <c r="CU321" s="186"/>
      <c r="CV321" s="186"/>
      <c r="CW321" s="186"/>
      <c r="CX321" s="186"/>
      <c r="CY321" s="186"/>
      <c r="CZ321" s="186"/>
      <c r="DA321" s="186"/>
      <c r="DB321" s="186"/>
      <c r="DC321" s="186"/>
      <c r="DD321" s="186"/>
      <c r="DE321" s="186"/>
      <c r="DF321" s="186"/>
      <c r="DG321" s="186"/>
      <c r="DH321" s="186"/>
      <c r="DI321" s="186"/>
      <c r="DJ321" s="186"/>
      <c r="DK321" s="186"/>
      <c r="DL321" s="186"/>
      <c r="DM321" s="186"/>
      <c r="DN321" s="40"/>
      <c r="DO321" s="40"/>
      <c r="DP321" s="40"/>
      <c r="DQ321" s="40"/>
      <c r="DR321" s="40"/>
      <c r="DS321" s="40"/>
      <c r="DT321" s="40"/>
      <c r="DU321" s="40"/>
      <c r="DV321" s="40"/>
      <c r="DW321" s="40"/>
      <c r="DX321" s="40"/>
      <c r="DY321" s="40"/>
      <c r="DZ321" s="40"/>
      <c r="EA321" s="40"/>
      <c r="EB321" s="40"/>
      <c r="EC321" s="40"/>
      <c r="ED321" s="40"/>
      <c r="EE321" s="40"/>
      <c r="EF321" s="186"/>
      <c r="EG321" s="186"/>
      <c r="EH321" s="186"/>
      <c r="EI321" s="40"/>
      <c r="EJ321" s="186"/>
      <c r="EK321" s="30"/>
      <c r="EL321" s="40"/>
      <c r="EM321" s="40"/>
      <c r="EN321" s="186"/>
      <c r="EO321" s="186"/>
      <c r="EP321" s="186"/>
      <c r="EQ321" s="186"/>
      <c r="ER321" s="186"/>
      <c r="ES321" s="186"/>
      <c r="ET321" s="186"/>
      <c r="EU321" s="186"/>
      <c r="EV321" s="186"/>
      <c r="EW321" s="186"/>
      <c r="EX321" s="186"/>
      <c r="EY321" s="186"/>
      <c r="EZ321" s="186"/>
      <c r="FA321" s="186"/>
      <c r="FB321" s="186"/>
      <c r="FC321" s="186"/>
      <c r="FD321" s="186"/>
      <c r="FE321" s="186"/>
      <c r="FF321" s="186"/>
      <c r="FG321" s="186"/>
      <c r="FH321" s="186"/>
      <c r="FI321" s="186"/>
      <c r="FJ321" s="186"/>
      <c r="FK321" s="186"/>
      <c r="FL321" s="186"/>
      <c r="FM321" s="186"/>
      <c r="FN321" s="186"/>
      <c r="FO321" s="186"/>
      <c r="FP321" s="186"/>
      <c r="FQ321" s="186"/>
      <c r="FR321" s="186"/>
      <c r="FS321" s="186"/>
      <c r="FT321" s="186"/>
      <c r="FU321" s="186"/>
      <c r="FV321" s="40"/>
      <c r="FW321" s="40"/>
      <c r="FX321" s="40"/>
      <c r="FY321" s="40"/>
      <c r="FZ321" s="40"/>
      <c r="GA321" s="40"/>
      <c r="GB321" s="40"/>
      <c r="GC321" s="40"/>
      <c r="GD321" s="40"/>
      <c r="GE321" s="40"/>
      <c r="GF321" s="31"/>
      <c r="GG321" s="356"/>
    </row>
    <row r="322" spans="1:189" s="361" customFormat="1" x14ac:dyDescent="0.25">
      <c r="A322" s="186"/>
      <c r="B322" s="43"/>
      <c r="C322" s="186"/>
      <c r="D322" s="30"/>
      <c r="E322" s="30"/>
      <c r="F322" s="30"/>
      <c r="G322" s="30"/>
      <c r="H322" s="40"/>
      <c r="I322" s="186"/>
      <c r="J322" s="30"/>
      <c r="K322" s="40"/>
      <c r="L322" s="40"/>
      <c r="M322" s="40"/>
      <c r="N322" s="40"/>
      <c r="O322" s="40"/>
      <c r="P322" s="40"/>
      <c r="Q322" s="40"/>
      <c r="R322" s="31"/>
      <c r="S322" s="31"/>
      <c r="T322" s="30"/>
      <c r="U322" s="30"/>
      <c r="V322" s="30"/>
      <c r="W322" s="186"/>
      <c r="X322" s="30"/>
      <c r="Y322" s="40"/>
      <c r="Z322" s="186"/>
      <c r="AA322" s="30"/>
      <c r="AB322" s="40"/>
      <c r="AC322" s="186"/>
      <c r="AD322" s="40"/>
      <c r="AE322" s="186"/>
      <c r="AF322" s="30"/>
      <c r="AG322" s="40"/>
      <c r="AH322" s="186"/>
      <c r="AI322" s="40"/>
      <c r="AJ322" s="186"/>
      <c r="AK322" s="40"/>
      <c r="AL322" s="186"/>
      <c r="AM322" s="40"/>
      <c r="AN322" s="186"/>
      <c r="AO322" s="40"/>
      <c r="AP322" s="40"/>
      <c r="AQ322" s="40"/>
      <c r="AR322" s="31"/>
      <c r="AS322" s="186"/>
      <c r="AT322" s="186"/>
      <c r="AU322" s="40"/>
      <c r="AV322" s="186"/>
      <c r="AW322" s="30"/>
      <c r="AX322" s="40"/>
      <c r="AY322" s="40"/>
      <c r="AZ322" s="186"/>
      <c r="BA322" s="40"/>
      <c r="BB322" s="186"/>
      <c r="BC322" s="40"/>
      <c r="BD322" s="186"/>
      <c r="BE322" s="186"/>
      <c r="BF322" s="186"/>
      <c r="BG322" s="40"/>
      <c r="BH322" s="186"/>
      <c r="BI322" s="40"/>
      <c r="BJ322" s="40"/>
      <c r="BK322" s="40"/>
      <c r="BL322" s="186"/>
      <c r="BM322" s="186"/>
      <c r="BN322" s="40"/>
      <c r="BO322" s="40"/>
      <c r="BP322" s="186"/>
      <c r="BQ322" s="40"/>
      <c r="BR322" s="186"/>
      <c r="BS322" s="30"/>
      <c r="BT322" s="40"/>
      <c r="BU322" s="186"/>
      <c r="BV322" s="40"/>
      <c r="BW322" s="186"/>
      <c r="BX322" s="186"/>
      <c r="BY322" s="186"/>
      <c r="BZ322" s="186"/>
      <c r="CA322" s="186"/>
      <c r="CB322" s="40"/>
      <c r="CC322" s="186"/>
      <c r="CD322" s="186"/>
      <c r="CE322" s="186"/>
      <c r="CF322" s="186"/>
      <c r="CG322" s="186"/>
      <c r="CH322" s="186"/>
      <c r="CI322" s="186"/>
      <c r="CJ322" s="186"/>
      <c r="CK322" s="186"/>
      <c r="CL322" s="186"/>
      <c r="CM322" s="186"/>
      <c r="CN322" s="186"/>
      <c r="CO322" s="186"/>
      <c r="CP322" s="186"/>
      <c r="CQ322" s="186"/>
      <c r="CR322" s="186"/>
      <c r="CS322" s="186"/>
      <c r="CT322" s="186"/>
      <c r="CU322" s="186"/>
      <c r="CV322" s="186"/>
      <c r="CW322" s="186"/>
      <c r="CX322" s="186"/>
      <c r="CY322" s="186"/>
      <c r="CZ322" s="186"/>
      <c r="DA322" s="186"/>
      <c r="DB322" s="186"/>
      <c r="DC322" s="186"/>
      <c r="DD322" s="186"/>
      <c r="DE322" s="186"/>
      <c r="DF322" s="186"/>
      <c r="DG322" s="186"/>
      <c r="DH322" s="186"/>
      <c r="DI322" s="186"/>
      <c r="DJ322" s="186"/>
      <c r="DK322" s="186"/>
      <c r="DL322" s="186"/>
      <c r="DM322" s="186"/>
      <c r="DN322" s="40"/>
      <c r="DO322" s="40"/>
      <c r="DP322" s="40"/>
      <c r="DQ322" s="40"/>
      <c r="DR322" s="40"/>
      <c r="DS322" s="40"/>
      <c r="DT322" s="40"/>
      <c r="DU322" s="40"/>
      <c r="DV322" s="40"/>
      <c r="DW322" s="40"/>
      <c r="DX322" s="40"/>
      <c r="DY322" s="40"/>
      <c r="DZ322" s="40"/>
      <c r="EA322" s="40"/>
      <c r="EB322" s="40"/>
      <c r="EC322" s="40"/>
      <c r="ED322" s="40"/>
      <c r="EE322" s="40"/>
      <c r="EF322" s="186"/>
      <c r="EG322" s="186"/>
      <c r="EH322" s="186"/>
      <c r="EI322" s="40"/>
      <c r="EJ322" s="186"/>
      <c r="EK322" s="30"/>
      <c r="EL322" s="40"/>
      <c r="EM322" s="40"/>
      <c r="EN322" s="186"/>
      <c r="EO322" s="186"/>
      <c r="EP322" s="186"/>
      <c r="EQ322" s="186"/>
      <c r="ER322" s="186"/>
      <c r="ES322" s="186"/>
      <c r="ET322" s="186"/>
      <c r="EU322" s="186"/>
      <c r="EV322" s="186"/>
      <c r="EW322" s="186"/>
      <c r="EX322" s="186"/>
      <c r="EY322" s="186"/>
      <c r="EZ322" s="186"/>
      <c r="FA322" s="186"/>
      <c r="FB322" s="186"/>
      <c r="FC322" s="186"/>
      <c r="FD322" s="186"/>
      <c r="FE322" s="186"/>
      <c r="FF322" s="186"/>
      <c r="FG322" s="186"/>
      <c r="FH322" s="186"/>
      <c r="FI322" s="186"/>
      <c r="FJ322" s="186"/>
      <c r="FK322" s="186"/>
      <c r="FL322" s="186"/>
      <c r="FM322" s="186"/>
      <c r="FN322" s="186"/>
      <c r="FO322" s="186"/>
      <c r="FP322" s="186"/>
      <c r="FQ322" s="186"/>
      <c r="FR322" s="186"/>
      <c r="FS322" s="186"/>
      <c r="FT322" s="186"/>
      <c r="FU322" s="186"/>
      <c r="FV322" s="40"/>
      <c r="FW322" s="40"/>
      <c r="FX322" s="40"/>
      <c r="FY322" s="40"/>
      <c r="FZ322" s="40"/>
      <c r="GA322" s="40"/>
      <c r="GB322" s="40"/>
      <c r="GC322" s="40"/>
      <c r="GD322" s="40"/>
      <c r="GE322" s="40"/>
      <c r="GF322" s="31"/>
      <c r="GG322" s="356"/>
    </row>
    <row r="323" spans="1:189" s="361" customFormat="1" x14ac:dyDescent="0.25">
      <c r="A323" s="186"/>
      <c r="B323" s="43"/>
      <c r="C323" s="186"/>
      <c r="D323" s="30"/>
      <c r="E323" s="30"/>
      <c r="F323" s="30"/>
      <c r="G323" s="30"/>
      <c r="H323" s="40"/>
      <c r="I323" s="186"/>
      <c r="J323" s="30"/>
      <c r="K323" s="40"/>
      <c r="L323" s="40"/>
      <c r="M323" s="40"/>
      <c r="N323" s="40"/>
      <c r="O323" s="40"/>
      <c r="P323" s="40"/>
      <c r="Q323" s="40"/>
      <c r="R323" s="31"/>
      <c r="S323" s="31"/>
      <c r="T323" s="30"/>
      <c r="U323" s="30"/>
      <c r="V323" s="30"/>
      <c r="W323" s="186"/>
      <c r="X323" s="30"/>
      <c r="Y323" s="40"/>
      <c r="Z323" s="186"/>
      <c r="AA323" s="30"/>
      <c r="AB323" s="40"/>
      <c r="AC323" s="186"/>
      <c r="AD323" s="40"/>
      <c r="AE323" s="186"/>
      <c r="AF323" s="30"/>
      <c r="AG323" s="40"/>
      <c r="AH323" s="186"/>
      <c r="AI323" s="40"/>
      <c r="AJ323" s="186"/>
      <c r="AK323" s="40"/>
      <c r="AL323" s="186"/>
      <c r="AM323" s="40"/>
      <c r="AN323" s="186"/>
      <c r="AO323" s="40"/>
      <c r="AP323" s="40"/>
      <c r="AQ323" s="40"/>
      <c r="AR323" s="31"/>
      <c r="AS323" s="186"/>
      <c r="AT323" s="186"/>
      <c r="AU323" s="40"/>
      <c r="AV323" s="186"/>
      <c r="AW323" s="30"/>
      <c r="AX323" s="40"/>
      <c r="AY323" s="40"/>
      <c r="AZ323" s="186"/>
      <c r="BA323" s="40"/>
      <c r="BB323" s="186"/>
      <c r="BC323" s="40"/>
      <c r="BD323" s="186"/>
      <c r="BE323" s="186"/>
      <c r="BF323" s="186"/>
      <c r="BG323" s="40"/>
      <c r="BH323" s="186"/>
      <c r="BI323" s="40"/>
      <c r="BJ323" s="40"/>
      <c r="BK323" s="40"/>
      <c r="BL323" s="186"/>
      <c r="BM323" s="186"/>
      <c r="BN323" s="40"/>
      <c r="BO323" s="40"/>
      <c r="BP323" s="186"/>
      <c r="BQ323" s="40"/>
      <c r="BR323" s="186"/>
      <c r="BS323" s="30"/>
      <c r="BT323" s="40"/>
      <c r="BU323" s="186"/>
      <c r="BV323" s="40"/>
      <c r="BW323" s="186"/>
      <c r="BX323" s="186"/>
      <c r="BY323" s="186"/>
      <c r="BZ323" s="186"/>
      <c r="CA323" s="186"/>
      <c r="CB323" s="40"/>
      <c r="CC323" s="186"/>
      <c r="CD323" s="186"/>
      <c r="CE323" s="186"/>
      <c r="CF323" s="186"/>
      <c r="CG323" s="186"/>
      <c r="CH323" s="186"/>
      <c r="CI323" s="186"/>
      <c r="CJ323" s="186"/>
      <c r="CK323" s="186"/>
      <c r="CL323" s="186"/>
      <c r="CM323" s="186"/>
      <c r="CN323" s="186"/>
      <c r="CO323" s="186"/>
      <c r="CP323" s="186"/>
      <c r="CQ323" s="186"/>
      <c r="CR323" s="186"/>
      <c r="CS323" s="186"/>
      <c r="CT323" s="186"/>
      <c r="CU323" s="186"/>
      <c r="CV323" s="186"/>
      <c r="CW323" s="186"/>
      <c r="CX323" s="186"/>
      <c r="CY323" s="186"/>
      <c r="CZ323" s="186"/>
      <c r="DA323" s="186"/>
      <c r="DB323" s="186"/>
      <c r="DC323" s="186"/>
      <c r="DD323" s="186"/>
      <c r="DE323" s="186"/>
      <c r="DF323" s="186"/>
      <c r="DG323" s="186"/>
      <c r="DH323" s="186"/>
      <c r="DI323" s="186"/>
      <c r="DJ323" s="186"/>
      <c r="DK323" s="186"/>
      <c r="DL323" s="186"/>
      <c r="DM323" s="186"/>
      <c r="DN323" s="40"/>
      <c r="DO323" s="40"/>
      <c r="DP323" s="40"/>
      <c r="DQ323" s="40"/>
      <c r="DR323" s="40"/>
      <c r="DS323" s="40"/>
      <c r="DT323" s="40"/>
      <c r="DU323" s="40"/>
      <c r="DV323" s="40"/>
      <c r="DW323" s="40"/>
      <c r="DX323" s="40"/>
      <c r="DY323" s="40"/>
      <c r="DZ323" s="40"/>
      <c r="EA323" s="40"/>
      <c r="EB323" s="40"/>
      <c r="EC323" s="40"/>
      <c r="ED323" s="40"/>
      <c r="EE323" s="40"/>
      <c r="EF323" s="186"/>
      <c r="EG323" s="186"/>
      <c r="EH323" s="186"/>
      <c r="EI323" s="40"/>
      <c r="EJ323" s="186"/>
      <c r="EK323" s="30"/>
      <c r="EL323" s="40"/>
      <c r="EM323" s="40"/>
      <c r="EN323" s="186"/>
      <c r="EO323" s="186"/>
      <c r="EP323" s="186"/>
      <c r="EQ323" s="186"/>
      <c r="ER323" s="186"/>
      <c r="ES323" s="186"/>
      <c r="ET323" s="186"/>
      <c r="EU323" s="186"/>
      <c r="EV323" s="186"/>
      <c r="EW323" s="186"/>
      <c r="EX323" s="186"/>
      <c r="EY323" s="186"/>
      <c r="EZ323" s="186"/>
      <c r="FA323" s="186"/>
      <c r="FB323" s="186"/>
      <c r="FC323" s="186"/>
      <c r="FD323" s="186"/>
      <c r="FE323" s="186"/>
      <c r="FF323" s="186"/>
      <c r="FG323" s="186"/>
      <c r="FH323" s="186"/>
      <c r="FI323" s="186"/>
      <c r="FJ323" s="186"/>
      <c r="FK323" s="186"/>
      <c r="FL323" s="186"/>
      <c r="FM323" s="186"/>
      <c r="FN323" s="186"/>
      <c r="FO323" s="186"/>
      <c r="FP323" s="186"/>
      <c r="FQ323" s="186"/>
      <c r="FR323" s="186"/>
      <c r="FS323" s="186"/>
      <c r="FT323" s="186"/>
      <c r="FU323" s="186"/>
      <c r="FV323" s="40"/>
      <c r="FW323" s="40"/>
      <c r="FX323" s="40"/>
      <c r="FY323" s="40"/>
      <c r="FZ323" s="40"/>
      <c r="GA323" s="40"/>
      <c r="GB323" s="40"/>
      <c r="GC323" s="40"/>
      <c r="GD323" s="40"/>
      <c r="GE323" s="40"/>
      <c r="GF323" s="31"/>
      <c r="GG323" s="356"/>
    </row>
    <row r="324" spans="1:189" s="361" customFormat="1" x14ac:dyDescent="0.25">
      <c r="A324" s="186"/>
      <c r="B324" s="43"/>
      <c r="C324" s="186"/>
      <c r="D324" s="30"/>
      <c r="E324" s="30"/>
      <c r="F324" s="30"/>
      <c r="G324" s="30"/>
      <c r="H324" s="40"/>
      <c r="I324" s="186"/>
      <c r="J324" s="30"/>
      <c r="K324" s="40"/>
      <c r="L324" s="40"/>
      <c r="M324" s="40"/>
      <c r="N324" s="40"/>
      <c r="O324" s="40"/>
      <c r="P324" s="40"/>
      <c r="Q324" s="40"/>
      <c r="R324" s="31"/>
      <c r="S324" s="31"/>
      <c r="T324" s="30"/>
      <c r="U324" s="30"/>
      <c r="V324" s="30"/>
      <c r="W324" s="186"/>
      <c r="X324" s="30"/>
      <c r="Y324" s="40"/>
      <c r="Z324" s="186"/>
      <c r="AA324" s="30"/>
      <c r="AB324" s="40"/>
      <c r="AC324" s="186"/>
      <c r="AD324" s="40"/>
      <c r="AE324" s="186"/>
      <c r="AF324" s="30"/>
      <c r="AG324" s="40"/>
      <c r="AH324" s="186"/>
      <c r="AI324" s="40"/>
      <c r="AJ324" s="186"/>
      <c r="AK324" s="40"/>
      <c r="AL324" s="186"/>
      <c r="AM324" s="40"/>
      <c r="AN324" s="186"/>
      <c r="AO324" s="40"/>
      <c r="AP324" s="40"/>
      <c r="AQ324" s="40"/>
      <c r="AR324" s="31"/>
      <c r="AS324" s="186"/>
      <c r="AT324" s="186"/>
      <c r="AU324" s="40"/>
      <c r="AV324" s="186"/>
      <c r="AW324" s="30"/>
      <c r="AX324" s="40"/>
      <c r="AY324" s="40"/>
      <c r="AZ324" s="186"/>
      <c r="BA324" s="40"/>
      <c r="BB324" s="186"/>
      <c r="BC324" s="40"/>
      <c r="BD324" s="186"/>
      <c r="BE324" s="186"/>
      <c r="BF324" s="186"/>
      <c r="BG324" s="40"/>
      <c r="BH324" s="186"/>
      <c r="BI324" s="40"/>
      <c r="BJ324" s="40"/>
      <c r="BK324" s="40"/>
      <c r="BL324" s="186"/>
      <c r="BM324" s="186"/>
      <c r="BN324" s="40"/>
      <c r="BO324" s="40"/>
      <c r="BP324" s="186"/>
      <c r="BQ324" s="40"/>
      <c r="BR324" s="186"/>
      <c r="BS324" s="30"/>
      <c r="BT324" s="40"/>
      <c r="BU324" s="186"/>
      <c r="BV324" s="40"/>
      <c r="BW324" s="186"/>
      <c r="BX324" s="186"/>
      <c r="BY324" s="186"/>
      <c r="BZ324" s="186"/>
      <c r="CA324" s="186"/>
      <c r="CB324" s="40"/>
      <c r="CC324" s="186"/>
      <c r="CD324" s="186"/>
      <c r="CE324" s="186"/>
      <c r="CF324" s="186"/>
      <c r="CG324" s="186"/>
      <c r="CH324" s="186"/>
      <c r="CI324" s="186"/>
      <c r="CJ324" s="186"/>
      <c r="CK324" s="186"/>
      <c r="CL324" s="186"/>
      <c r="CM324" s="186"/>
      <c r="CN324" s="186"/>
      <c r="CO324" s="186"/>
      <c r="CP324" s="186"/>
      <c r="CQ324" s="186"/>
      <c r="CR324" s="186"/>
      <c r="CS324" s="186"/>
      <c r="CT324" s="186"/>
      <c r="CU324" s="186"/>
      <c r="CV324" s="186"/>
      <c r="CW324" s="186"/>
      <c r="CX324" s="186"/>
      <c r="CY324" s="186"/>
      <c r="CZ324" s="186"/>
      <c r="DA324" s="186"/>
      <c r="DB324" s="186"/>
      <c r="DC324" s="186"/>
      <c r="DD324" s="186"/>
      <c r="DE324" s="186"/>
      <c r="DF324" s="186"/>
      <c r="DG324" s="186"/>
      <c r="DH324" s="186"/>
      <c r="DI324" s="186"/>
      <c r="DJ324" s="186"/>
      <c r="DK324" s="186"/>
      <c r="DL324" s="186"/>
      <c r="DM324" s="186"/>
      <c r="DN324" s="40"/>
      <c r="DO324" s="40"/>
      <c r="DP324" s="40"/>
      <c r="DQ324" s="40"/>
      <c r="DR324" s="40"/>
      <c r="DS324" s="40"/>
      <c r="DT324" s="40"/>
      <c r="DU324" s="40"/>
      <c r="DV324" s="40"/>
      <c r="DW324" s="40"/>
      <c r="DX324" s="40"/>
      <c r="DY324" s="40"/>
      <c r="DZ324" s="40"/>
      <c r="EA324" s="40"/>
      <c r="EB324" s="40"/>
      <c r="EC324" s="40"/>
      <c r="ED324" s="40"/>
      <c r="EE324" s="40"/>
      <c r="EF324" s="186"/>
      <c r="EG324" s="186"/>
      <c r="EH324" s="186"/>
      <c r="EI324" s="40"/>
      <c r="EJ324" s="186"/>
      <c r="EK324" s="30"/>
      <c r="EL324" s="40"/>
      <c r="EM324" s="40"/>
      <c r="EN324" s="186"/>
      <c r="EO324" s="186"/>
      <c r="EP324" s="186"/>
      <c r="EQ324" s="186"/>
      <c r="ER324" s="186"/>
      <c r="ES324" s="186"/>
      <c r="ET324" s="186"/>
      <c r="EU324" s="186"/>
      <c r="EV324" s="186"/>
      <c r="EW324" s="186"/>
      <c r="EX324" s="186"/>
      <c r="EY324" s="186"/>
      <c r="EZ324" s="186"/>
      <c r="FA324" s="186"/>
      <c r="FB324" s="186"/>
      <c r="FC324" s="186"/>
      <c r="FD324" s="186"/>
      <c r="FE324" s="186"/>
      <c r="FF324" s="186"/>
      <c r="FG324" s="186"/>
      <c r="FH324" s="186"/>
      <c r="FI324" s="186"/>
      <c r="FJ324" s="186"/>
      <c r="FK324" s="186"/>
      <c r="FL324" s="186"/>
      <c r="FM324" s="186"/>
      <c r="FN324" s="186"/>
      <c r="FO324" s="186"/>
      <c r="FP324" s="186"/>
      <c r="FQ324" s="186"/>
      <c r="FR324" s="186"/>
      <c r="FS324" s="186"/>
      <c r="FT324" s="186"/>
      <c r="FU324" s="186"/>
      <c r="FV324" s="40"/>
      <c r="FW324" s="40"/>
      <c r="FX324" s="40"/>
      <c r="FY324" s="40"/>
      <c r="FZ324" s="40"/>
      <c r="GA324" s="40"/>
      <c r="GB324" s="40"/>
      <c r="GC324" s="40"/>
      <c r="GD324" s="40"/>
      <c r="GE324" s="40"/>
      <c r="GF324" s="31"/>
      <c r="GG324" s="356"/>
    </row>
    <row r="325" spans="1:189" s="361" customFormat="1" x14ac:dyDescent="0.25">
      <c r="A325" s="186"/>
      <c r="B325" s="43"/>
      <c r="C325" s="186"/>
      <c r="D325" s="30"/>
      <c r="E325" s="30"/>
      <c r="F325" s="30"/>
      <c r="G325" s="30"/>
      <c r="H325" s="40"/>
      <c r="I325" s="186"/>
      <c r="J325" s="30"/>
      <c r="K325" s="40"/>
      <c r="L325" s="40"/>
      <c r="M325" s="40"/>
      <c r="N325" s="40"/>
      <c r="O325" s="40"/>
      <c r="P325" s="40"/>
      <c r="Q325" s="40"/>
      <c r="R325" s="31"/>
      <c r="S325" s="31"/>
      <c r="T325" s="30"/>
      <c r="U325" s="30"/>
      <c r="V325" s="30"/>
      <c r="W325" s="186"/>
      <c r="X325" s="30"/>
      <c r="Y325" s="40"/>
      <c r="Z325" s="186"/>
      <c r="AA325" s="30"/>
      <c r="AB325" s="40"/>
      <c r="AC325" s="186"/>
      <c r="AD325" s="40"/>
      <c r="AE325" s="186"/>
      <c r="AF325" s="30"/>
      <c r="AG325" s="40"/>
      <c r="AH325" s="186"/>
      <c r="AI325" s="40"/>
      <c r="AJ325" s="186"/>
      <c r="AK325" s="40"/>
      <c r="AL325" s="186"/>
      <c r="AM325" s="40"/>
      <c r="AN325" s="186"/>
      <c r="AO325" s="40"/>
      <c r="AP325" s="40"/>
      <c r="AQ325" s="40"/>
      <c r="AR325" s="31"/>
      <c r="AS325" s="186"/>
      <c r="AT325" s="186"/>
      <c r="AU325" s="40"/>
      <c r="AV325" s="186"/>
      <c r="AW325" s="30"/>
      <c r="AX325" s="40"/>
      <c r="AY325" s="40"/>
      <c r="AZ325" s="186"/>
      <c r="BA325" s="40"/>
      <c r="BB325" s="186"/>
      <c r="BC325" s="40"/>
      <c r="BD325" s="186"/>
      <c r="BE325" s="186"/>
      <c r="BF325" s="186"/>
      <c r="BG325" s="40"/>
      <c r="BH325" s="186"/>
      <c r="BI325" s="40"/>
      <c r="BJ325" s="40"/>
      <c r="BK325" s="40"/>
      <c r="BL325" s="186"/>
      <c r="BM325" s="186"/>
      <c r="BN325" s="40"/>
      <c r="BO325" s="40"/>
      <c r="BP325" s="186"/>
      <c r="BQ325" s="40"/>
      <c r="BR325" s="186"/>
      <c r="BS325" s="30"/>
      <c r="BT325" s="40"/>
      <c r="BU325" s="186"/>
      <c r="BV325" s="40"/>
      <c r="BW325" s="186"/>
      <c r="BX325" s="186"/>
      <c r="BY325" s="186"/>
      <c r="BZ325" s="186"/>
      <c r="CA325" s="186"/>
      <c r="CB325" s="40"/>
      <c r="CC325" s="186"/>
      <c r="CD325" s="186"/>
      <c r="CE325" s="186"/>
      <c r="CF325" s="186"/>
      <c r="CG325" s="186"/>
      <c r="CH325" s="186"/>
      <c r="CI325" s="186"/>
      <c r="CJ325" s="186"/>
      <c r="CK325" s="186"/>
      <c r="CL325" s="186"/>
      <c r="CM325" s="186"/>
      <c r="CN325" s="186"/>
      <c r="CO325" s="186"/>
      <c r="CP325" s="186"/>
      <c r="CQ325" s="186"/>
      <c r="CR325" s="186"/>
      <c r="CS325" s="186"/>
      <c r="CT325" s="186"/>
      <c r="CU325" s="186"/>
      <c r="CV325" s="186"/>
      <c r="CW325" s="186"/>
      <c r="CX325" s="186"/>
      <c r="CY325" s="186"/>
      <c r="CZ325" s="186"/>
      <c r="DA325" s="186"/>
      <c r="DB325" s="186"/>
      <c r="DC325" s="186"/>
      <c r="DD325" s="186"/>
      <c r="DE325" s="186"/>
      <c r="DF325" s="186"/>
      <c r="DG325" s="186"/>
      <c r="DH325" s="186"/>
      <c r="DI325" s="186"/>
      <c r="DJ325" s="186"/>
      <c r="DK325" s="186"/>
      <c r="DL325" s="186"/>
      <c r="DM325" s="186"/>
      <c r="DN325" s="40"/>
      <c r="DO325" s="40"/>
      <c r="DP325" s="40"/>
      <c r="DQ325" s="40"/>
      <c r="DR325" s="40"/>
      <c r="DS325" s="40"/>
      <c r="DT325" s="40"/>
      <c r="DU325" s="40"/>
      <c r="DV325" s="40"/>
      <c r="DW325" s="40"/>
      <c r="DX325" s="40"/>
      <c r="DY325" s="40"/>
      <c r="DZ325" s="40"/>
      <c r="EA325" s="40"/>
      <c r="EB325" s="40"/>
      <c r="EC325" s="40"/>
      <c r="ED325" s="40"/>
      <c r="EE325" s="40"/>
      <c r="EF325" s="186"/>
      <c r="EG325" s="186"/>
      <c r="EH325" s="186"/>
      <c r="EI325" s="40"/>
      <c r="EJ325" s="186"/>
      <c r="EK325" s="30"/>
      <c r="EL325" s="40"/>
      <c r="EM325" s="40"/>
      <c r="EN325" s="186"/>
      <c r="EO325" s="186"/>
      <c r="EP325" s="186"/>
      <c r="EQ325" s="186"/>
      <c r="ER325" s="186"/>
      <c r="ES325" s="186"/>
      <c r="ET325" s="186"/>
      <c r="EU325" s="186"/>
      <c r="EV325" s="186"/>
      <c r="EW325" s="186"/>
      <c r="EX325" s="186"/>
      <c r="EY325" s="186"/>
      <c r="EZ325" s="186"/>
      <c r="FA325" s="186"/>
      <c r="FB325" s="186"/>
      <c r="FC325" s="186"/>
      <c r="FD325" s="186"/>
      <c r="FE325" s="186"/>
      <c r="FF325" s="186"/>
      <c r="FG325" s="186"/>
      <c r="FH325" s="186"/>
      <c r="FI325" s="186"/>
      <c r="FJ325" s="186"/>
      <c r="FK325" s="186"/>
      <c r="FL325" s="186"/>
      <c r="FM325" s="186"/>
      <c r="FN325" s="186"/>
      <c r="FO325" s="186"/>
      <c r="FP325" s="186"/>
      <c r="FQ325" s="186"/>
      <c r="FR325" s="186"/>
      <c r="FS325" s="186"/>
      <c r="FT325" s="186"/>
      <c r="FU325" s="186"/>
      <c r="FV325" s="40"/>
      <c r="FW325" s="40"/>
      <c r="FX325" s="40"/>
      <c r="FY325" s="40"/>
      <c r="FZ325" s="40"/>
      <c r="GA325" s="40"/>
      <c r="GB325" s="40"/>
      <c r="GC325" s="40"/>
      <c r="GD325" s="40"/>
      <c r="GE325" s="40"/>
      <c r="GF325" s="31"/>
      <c r="GG325" s="356"/>
    </row>
    <row r="326" spans="1:189" s="361" customFormat="1" x14ac:dyDescent="0.25">
      <c r="A326" s="186"/>
      <c r="B326" s="43"/>
      <c r="C326" s="186"/>
      <c r="D326" s="30"/>
      <c r="E326" s="30"/>
      <c r="F326" s="30"/>
      <c r="G326" s="30"/>
      <c r="H326" s="40"/>
      <c r="I326" s="186"/>
      <c r="J326" s="30"/>
      <c r="K326" s="40"/>
      <c r="L326" s="40"/>
      <c r="M326" s="40"/>
      <c r="N326" s="40"/>
      <c r="O326" s="40"/>
      <c r="P326" s="40"/>
      <c r="Q326" s="40"/>
      <c r="R326" s="31"/>
      <c r="S326" s="31"/>
      <c r="T326" s="30"/>
      <c r="U326" s="30"/>
      <c r="V326" s="30"/>
      <c r="W326" s="186"/>
      <c r="X326" s="30"/>
      <c r="Y326" s="40"/>
      <c r="Z326" s="186"/>
      <c r="AA326" s="30"/>
      <c r="AB326" s="40"/>
      <c r="AC326" s="186"/>
      <c r="AD326" s="40"/>
      <c r="AE326" s="186"/>
      <c r="AF326" s="30"/>
      <c r="AG326" s="40"/>
      <c r="AH326" s="186"/>
      <c r="AI326" s="40"/>
      <c r="AJ326" s="186"/>
      <c r="AK326" s="40"/>
      <c r="AL326" s="186"/>
      <c r="AM326" s="40"/>
      <c r="AN326" s="186"/>
      <c r="AO326" s="40"/>
      <c r="AP326" s="40"/>
      <c r="AQ326" s="40"/>
      <c r="AR326" s="31"/>
      <c r="AS326" s="186"/>
      <c r="AT326" s="186"/>
      <c r="AU326" s="40"/>
      <c r="AV326" s="186"/>
      <c r="AW326" s="30"/>
      <c r="AX326" s="40"/>
      <c r="AY326" s="40"/>
      <c r="AZ326" s="186"/>
      <c r="BA326" s="40"/>
      <c r="BB326" s="186"/>
      <c r="BC326" s="40"/>
      <c r="BD326" s="186"/>
      <c r="BE326" s="186"/>
      <c r="BF326" s="186"/>
      <c r="BG326" s="40"/>
      <c r="BH326" s="186"/>
      <c r="BI326" s="40"/>
      <c r="BJ326" s="40"/>
      <c r="BK326" s="40"/>
      <c r="BL326" s="186"/>
      <c r="BM326" s="186"/>
      <c r="BN326" s="40"/>
      <c r="BO326" s="40"/>
      <c r="BP326" s="186"/>
      <c r="BQ326" s="40"/>
      <c r="BR326" s="186"/>
      <c r="BS326" s="30"/>
      <c r="BT326" s="40"/>
      <c r="BU326" s="186"/>
      <c r="BV326" s="40"/>
      <c r="BW326" s="186"/>
      <c r="BX326" s="186"/>
      <c r="BY326" s="186"/>
      <c r="BZ326" s="186"/>
      <c r="CA326" s="186"/>
      <c r="CB326" s="40"/>
      <c r="CC326" s="186"/>
      <c r="CD326" s="186"/>
      <c r="CE326" s="186"/>
      <c r="CF326" s="186"/>
      <c r="CG326" s="186"/>
      <c r="CH326" s="186"/>
      <c r="CI326" s="186"/>
      <c r="CJ326" s="186"/>
      <c r="CK326" s="186"/>
      <c r="CL326" s="186"/>
      <c r="CM326" s="186"/>
      <c r="CN326" s="186"/>
      <c r="CO326" s="186"/>
      <c r="CP326" s="186"/>
      <c r="CQ326" s="186"/>
      <c r="CR326" s="186"/>
      <c r="CS326" s="186"/>
      <c r="CT326" s="186"/>
      <c r="CU326" s="186"/>
      <c r="CV326" s="186"/>
      <c r="CW326" s="186"/>
      <c r="CX326" s="186"/>
      <c r="CY326" s="186"/>
      <c r="CZ326" s="186"/>
      <c r="DA326" s="186"/>
      <c r="DB326" s="186"/>
      <c r="DC326" s="186"/>
      <c r="DD326" s="186"/>
      <c r="DE326" s="186"/>
      <c r="DF326" s="186"/>
      <c r="DG326" s="186"/>
      <c r="DH326" s="186"/>
      <c r="DI326" s="186"/>
      <c r="DJ326" s="186"/>
      <c r="DK326" s="186"/>
      <c r="DL326" s="186"/>
      <c r="DM326" s="186"/>
      <c r="DN326" s="40"/>
      <c r="DO326" s="40"/>
      <c r="DP326" s="40"/>
      <c r="DQ326" s="40"/>
      <c r="DR326" s="40"/>
      <c r="DS326" s="40"/>
      <c r="DT326" s="40"/>
      <c r="DU326" s="40"/>
      <c r="DV326" s="40"/>
      <c r="DW326" s="40"/>
      <c r="DX326" s="40"/>
      <c r="DY326" s="40"/>
      <c r="DZ326" s="40"/>
      <c r="EA326" s="40"/>
      <c r="EB326" s="40"/>
      <c r="EC326" s="40"/>
      <c r="ED326" s="40"/>
      <c r="EE326" s="40"/>
      <c r="EF326" s="186"/>
      <c r="EG326" s="186"/>
      <c r="EH326" s="186"/>
      <c r="EI326" s="40"/>
      <c r="EJ326" s="186"/>
      <c r="EK326" s="30"/>
      <c r="EL326" s="40"/>
      <c r="EM326" s="40"/>
      <c r="EN326" s="186"/>
      <c r="EO326" s="186"/>
      <c r="EP326" s="186"/>
      <c r="EQ326" s="186"/>
      <c r="ER326" s="186"/>
      <c r="ES326" s="186"/>
      <c r="ET326" s="186"/>
      <c r="EU326" s="186"/>
      <c r="EV326" s="186"/>
      <c r="EW326" s="186"/>
      <c r="EX326" s="186"/>
      <c r="EY326" s="186"/>
      <c r="EZ326" s="186"/>
      <c r="FA326" s="186"/>
      <c r="FB326" s="186"/>
      <c r="FC326" s="186"/>
      <c r="FD326" s="186"/>
      <c r="FE326" s="186"/>
      <c r="FF326" s="186"/>
      <c r="FG326" s="186"/>
      <c r="FH326" s="186"/>
      <c r="FI326" s="186"/>
      <c r="FJ326" s="186"/>
      <c r="FK326" s="186"/>
      <c r="FL326" s="186"/>
      <c r="FM326" s="186"/>
      <c r="FN326" s="186"/>
      <c r="FO326" s="186"/>
      <c r="FP326" s="186"/>
      <c r="FQ326" s="186"/>
      <c r="FR326" s="186"/>
      <c r="FS326" s="186"/>
      <c r="FT326" s="186"/>
      <c r="FU326" s="186"/>
      <c r="FV326" s="40"/>
      <c r="FW326" s="40"/>
      <c r="FX326" s="40"/>
      <c r="FY326" s="40"/>
      <c r="FZ326" s="40"/>
      <c r="GA326" s="40"/>
      <c r="GB326" s="40"/>
      <c r="GC326" s="40"/>
      <c r="GD326" s="40"/>
      <c r="GE326" s="40"/>
      <c r="GF326" s="31"/>
      <c r="GG326" s="356"/>
    </row>
    <row r="327" spans="1:189" s="361" customFormat="1" x14ac:dyDescent="0.25">
      <c r="A327" s="186"/>
      <c r="B327" s="43"/>
      <c r="C327" s="186"/>
      <c r="D327" s="30"/>
      <c r="E327" s="30"/>
      <c r="F327" s="30"/>
      <c r="G327" s="30"/>
      <c r="H327" s="40"/>
      <c r="I327" s="186"/>
      <c r="J327" s="30"/>
      <c r="K327" s="40"/>
      <c r="L327" s="40"/>
      <c r="M327" s="40"/>
      <c r="N327" s="40"/>
      <c r="O327" s="40"/>
      <c r="P327" s="40"/>
      <c r="Q327" s="40"/>
      <c r="R327" s="31"/>
      <c r="S327" s="31"/>
      <c r="T327" s="30"/>
      <c r="U327" s="30"/>
      <c r="V327" s="30"/>
      <c r="W327" s="186"/>
      <c r="X327" s="30"/>
      <c r="Y327" s="40"/>
      <c r="Z327" s="186"/>
      <c r="AA327" s="30"/>
      <c r="AB327" s="40"/>
      <c r="AC327" s="186"/>
      <c r="AD327" s="40"/>
      <c r="AE327" s="186"/>
      <c r="AF327" s="30"/>
      <c r="AG327" s="40"/>
      <c r="AH327" s="186"/>
      <c r="AI327" s="40"/>
      <c r="AJ327" s="186"/>
      <c r="AK327" s="40"/>
      <c r="AL327" s="186"/>
      <c r="AM327" s="40"/>
      <c r="AN327" s="186"/>
      <c r="AO327" s="40"/>
      <c r="AP327" s="40"/>
      <c r="AQ327" s="40"/>
      <c r="AR327" s="31"/>
      <c r="AS327" s="186"/>
      <c r="AT327" s="186"/>
      <c r="AU327" s="40"/>
      <c r="AV327" s="186"/>
      <c r="AW327" s="30"/>
      <c r="AX327" s="40"/>
      <c r="AY327" s="40"/>
      <c r="AZ327" s="186"/>
      <c r="BA327" s="40"/>
      <c r="BB327" s="186"/>
      <c r="BC327" s="40"/>
      <c r="BD327" s="186"/>
      <c r="BE327" s="186"/>
      <c r="BF327" s="186"/>
      <c r="BG327" s="40"/>
      <c r="BH327" s="186"/>
      <c r="BI327" s="40"/>
      <c r="BJ327" s="40"/>
      <c r="BK327" s="40"/>
      <c r="BL327" s="186"/>
      <c r="BM327" s="186"/>
      <c r="BN327" s="40"/>
      <c r="BO327" s="40"/>
      <c r="BP327" s="186"/>
      <c r="BQ327" s="40"/>
      <c r="BR327" s="186"/>
      <c r="BS327" s="30"/>
      <c r="BT327" s="40"/>
      <c r="BU327" s="186"/>
      <c r="BV327" s="40"/>
      <c r="BW327" s="186"/>
      <c r="BX327" s="186"/>
      <c r="BY327" s="186"/>
      <c r="BZ327" s="186"/>
      <c r="CA327" s="186"/>
      <c r="CB327" s="40"/>
      <c r="CC327" s="186"/>
      <c r="CD327" s="186"/>
      <c r="CE327" s="186"/>
      <c r="CF327" s="186"/>
      <c r="CG327" s="186"/>
      <c r="CH327" s="186"/>
      <c r="CI327" s="186"/>
      <c r="CJ327" s="186"/>
      <c r="CK327" s="186"/>
      <c r="CL327" s="186"/>
      <c r="CM327" s="186"/>
      <c r="CN327" s="186"/>
      <c r="CO327" s="186"/>
      <c r="CP327" s="186"/>
      <c r="CQ327" s="186"/>
      <c r="CR327" s="186"/>
      <c r="CS327" s="186"/>
      <c r="CT327" s="186"/>
      <c r="CU327" s="186"/>
      <c r="CV327" s="186"/>
      <c r="CW327" s="186"/>
      <c r="CX327" s="186"/>
      <c r="CY327" s="186"/>
      <c r="CZ327" s="186"/>
      <c r="DA327" s="186"/>
      <c r="DB327" s="186"/>
      <c r="DC327" s="186"/>
      <c r="DD327" s="186"/>
      <c r="DE327" s="186"/>
      <c r="DF327" s="186"/>
      <c r="DG327" s="186"/>
      <c r="DH327" s="186"/>
      <c r="DI327" s="186"/>
      <c r="DJ327" s="186"/>
      <c r="DK327" s="186"/>
      <c r="DL327" s="186"/>
      <c r="DM327" s="186"/>
      <c r="DN327" s="40"/>
      <c r="DO327" s="40"/>
      <c r="DP327" s="40"/>
      <c r="DQ327" s="40"/>
      <c r="DR327" s="40"/>
      <c r="DS327" s="40"/>
      <c r="DT327" s="40"/>
      <c r="DU327" s="40"/>
      <c r="DV327" s="40"/>
      <c r="DW327" s="40"/>
      <c r="DX327" s="40"/>
      <c r="DY327" s="40"/>
      <c r="DZ327" s="40"/>
      <c r="EA327" s="40"/>
      <c r="EB327" s="40"/>
      <c r="EC327" s="40"/>
      <c r="ED327" s="40"/>
      <c r="EE327" s="40"/>
      <c r="EF327" s="186"/>
      <c r="EG327" s="186"/>
      <c r="EH327" s="186"/>
      <c r="EI327" s="40"/>
      <c r="EJ327" s="186"/>
      <c r="EK327" s="30"/>
      <c r="EL327" s="40"/>
      <c r="EM327" s="40"/>
      <c r="EN327" s="186"/>
      <c r="EO327" s="186"/>
      <c r="EP327" s="186"/>
      <c r="EQ327" s="186"/>
      <c r="ER327" s="186"/>
      <c r="ES327" s="186"/>
      <c r="ET327" s="186"/>
      <c r="EU327" s="186"/>
      <c r="EV327" s="186"/>
      <c r="EW327" s="186"/>
      <c r="EX327" s="186"/>
      <c r="EY327" s="186"/>
      <c r="EZ327" s="186"/>
      <c r="FA327" s="186"/>
      <c r="FB327" s="186"/>
      <c r="FC327" s="186"/>
      <c r="FD327" s="186"/>
      <c r="FE327" s="186"/>
      <c r="FF327" s="186"/>
      <c r="FG327" s="186"/>
      <c r="FH327" s="186"/>
      <c r="FI327" s="186"/>
      <c r="FJ327" s="186"/>
      <c r="FK327" s="186"/>
      <c r="FL327" s="186"/>
      <c r="FM327" s="186"/>
      <c r="FN327" s="186"/>
      <c r="FO327" s="186"/>
      <c r="FP327" s="186"/>
      <c r="FQ327" s="186"/>
      <c r="FR327" s="186"/>
      <c r="FS327" s="186"/>
      <c r="FT327" s="186"/>
      <c r="FU327" s="186"/>
      <c r="FV327" s="40"/>
      <c r="FW327" s="40"/>
      <c r="FX327" s="40"/>
      <c r="FY327" s="40"/>
      <c r="FZ327" s="40"/>
      <c r="GA327" s="40"/>
      <c r="GB327" s="40"/>
      <c r="GC327" s="40"/>
      <c r="GD327" s="40"/>
      <c r="GE327" s="40"/>
      <c r="GF327" s="31"/>
      <c r="GG327" s="356"/>
    </row>
    <row r="328" spans="1:189" s="361" customFormat="1" x14ac:dyDescent="0.25">
      <c r="A328" s="186"/>
      <c r="B328" s="43"/>
      <c r="C328" s="186"/>
      <c r="D328" s="30"/>
      <c r="E328" s="30"/>
      <c r="F328" s="30"/>
      <c r="G328" s="30"/>
      <c r="H328" s="40"/>
      <c r="I328" s="186"/>
      <c r="J328" s="30"/>
      <c r="K328" s="40"/>
      <c r="L328" s="40"/>
      <c r="M328" s="40"/>
      <c r="N328" s="40"/>
      <c r="O328" s="40"/>
      <c r="P328" s="40"/>
      <c r="Q328" s="40"/>
      <c r="R328" s="31"/>
      <c r="S328" s="31"/>
      <c r="T328" s="30"/>
      <c r="U328" s="30"/>
      <c r="V328" s="30"/>
      <c r="W328" s="186"/>
      <c r="X328" s="30"/>
      <c r="Y328" s="40"/>
      <c r="Z328" s="186"/>
      <c r="AA328" s="30"/>
      <c r="AB328" s="40"/>
      <c r="AC328" s="186"/>
      <c r="AD328" s="40"/>
      <c r="AE328" s="186"/>
      <c r="AF328" s="30"/>
      <c r="AG328" s="40"/>
      <c r="AH328" s="186"/>
      <c r="AI328" s="40"/>
      <c r="AJ328" s="186"/>
      <c r="AK328" s="40"/>
      <c r="AL328" s="186"/>
      <c r="AM328" s="40"/>
      <c r="AN328" s="186"/>
      <c r="AO328" s="40"/>
      <c r="AP328" s="40"/>
      <c r="AQ328" s="40"/>
      <c r="AR328" s="31"/>
      <c r="AS328" s="186"/>
      <c r="AT328" s="186"/>
      <c r="AU328" s="40"/>
      <c r="AV328" s="186"/>
      <c r="AW328" s="30"/>
      <c r="AX328" s="40"/>
      <c r="AY328" s="40"/>
      <c r="AZ328" s="186"/>
      <c r="BA328" s="40"/>
      <c r="BB328" s="186"/>
      <c r="BC328" s="40"/>
      <c r="BD328" s="186"/>
      <c r="BE328" s="186"/>
      <c r="BF328" s="186"/>
      <c r="BG328" s="40"/>
      <c r="BH328" s="186"/>
      <c r="BI328" s="40"/>
      <c r="BJ328" s="40"/>
      <c r="BK328" s="40"/>
      <c r="BL328" s="186"/>
      <c r="BM328" s="186"/>
      <c r="BN328" s="40"/>
      <c r="BO328" s="40"/>
      <c r="BP328" s="186"/>
      <c r="BQ328" s="40"/>
      <c r="BR328" s="186"/>
      <c r="BS328" s="30"/>
      <c r="BT328" s="40"/>
      <c r="BU328" s="186"/>
      <c r="BV328" s="40"/>
      <c r="BW328" s="186"/>
      <c r="BX328" s="186"/>
      <c r="BY328" s="186"/>
      <c r="BZ328" s="186"/>
      <c r="CA328" s="186"/>
      <c r="CB328" s="40"/>
      <c r="CC328" s="186"/>
      <c r="CD328" s="186"/>
      <c r="CE328" s="186"/>
      <c r="CF328" s="186"/>
      <c r="CG328" s="186"/>
      <c r="CH328" s="186"/>
      <c r="CI328" s="186"/>
      <c r="CJ328" s="186"/>
      <c r="CK328" s="186"/>
      <c r="CL328" s="186"/>
      <c r="CM328" s="186"/>
      <c r="CN328" s="186"/>
      <c r="CO328" s="186"/>
      <c r="CP328" s="186"/>
      <c r="CQ328" s="186"/>
      <c r="CR328" s="186"/>
      <c r="CS328" s="186"/>
      <c r="CT328" s="186"/>
      <c r="CU328" s="186"/>
      <c r="CV328" s="186"/>
      <c r="CW328" s="186"/>
      <c r="CX328" s="186"/>
      <c r="CY328" s="186"/>
      <c r="CZ328" s="186"/>
      <c r="DA328" s="186"/>
      <c r="DB328" s="186"/>
      <c r="DC328" s="186"/>
      <c r="DD328" s="186"/>
      <c r="DE328" s="186"/>
      <c r="DF328" s="186"/>
      <c r="DG328" s="186"/>
      <c r="DH328" s="186"/>
      <c r="DI328" s="186"/>
      <c r="DJ328" s="186"/>
      <c r="DK328" s="186"/>
      <c r="DL328" s="186"/>
      <c r="DM328" s="186"/>
      <c r="DN328" s="40"/>
      <c r="DO328" s="40"/>
      <c r="DP328" s="40"/>
      <c r="DQ328" s="40"/>
      <c r="DR328" s="40"/>
      <c r="DS328" s="40"/>
      <c r="DT328" s="40"/>
      <c r="DU328" s="40"/>
      <c r="DV328" s="40"/>
      <c r="DW328" s="40"/>
      <c r="DX328" s="40"/>
      <c r="DY328" s="40"/>
      <c r="DZ328" s="40"/>
      <c r="EA328" s="40"/>
      <c r="EB328" s="40"/>
      <c r="EC328" s="40"/>
      <c r="ED328" s="40"/>
      <c r="EE328" s="40"/>
      <c r="EF328" s="186"/>
      <c r="EG328" s="186"/>
      <c r="EH328" s="186"/>
      <c r="EI328" s="40"/>
      <c r="EJ328" s="186"/>
      <c r="EK328" s="30"/>
      <c r="EL328" s="40"/>
      <c r="EM328" s="40"/>
      <c r="EN328" s="186"/>
      <c r="EO328" s="186"/>
      <c r="EP328" s="186"/>
      <c r="EQ328" s="186"/>
      <c r="ER328" s="186"/>
      <c r="ES328" s="186"/>
      <c r="ET328" s="186"/>
      <c r="EU328" s="186"/>
      <c r="EV328" s="186"/>
      <c r="EW328" s="186"/>
      <c r="EX328" s="186"/>
      <c r="EY328" s="186"/>
      <c r="EZ328" s="186"/>
      <c r="FA328" s="186"/>
      <c r="FB328" s="186"/>
      <c r="FC328" s="186"/>
      <c r="FD328" s="186"/>
      <c r="FE328" s="186"/>
      <c r="FF328" s="186"/>
      <c r="FG328" s="186"/>
      <c r="FH328" s="186"/>
      <c r="FI328" s="186"/>
      <c r="FJ328" s="186"/>
      <c r="FK328" s="186"/>
      <c r="FL328" s="186"/>
      <c r="FM328" s="186"/>
      <c r="FN328" s="186"/>
      <c r="FO328" s="186"/>
      <c r="FP328" s="186"/>
      <c r="FQ328" s="186"/>
      <c r="FR328" s="186"/>
      <c r="FS328" s="186"/>
      <c r="FT328" s="186"/>
      <c r="FU328" s="186"/>
      <c r="FV328" s="40"/>
      <c r="FW328" s="40"/>
      <c r="FX328" s="40"/>
      <c r="FY328" s="40"/>
      <c r="FZ328" s="40"/>
      <c r="GA328" s="40"/>
      <c r="GB328" s="40"/>
      <c r="GC328" s="40"/>
      <c r="GD328" s="40"/>
      <c r="GE328" s="40"/>
      <c r="GF328" s="31"/>
      <c r="GG328" s="356"/>
    </row>
    <row r="329" spans="1:189" s="361" customFormat="1" x14ac:dyDescent="0.25">
      <c r="A329" s="186"/>
      <c r="B329" s="43"/>
      <c r="C329" s="186"/>
      <c r="D329" s="30"/>
      <c r="E329" s="30"/>
      <c r="F329" s="30"/>
      <c r="G329" s="30"/>
      <c r="H329" s="40"/>
      <c r="I329" s="186"/>
      <c r="J329" s="30"/>
      <c r="K329" s="40"/>
      <c r="L329" s="40"/>
      <c r="M329" s="40"/>
      <c r="N329" s="40"/>
      <c r="O329" s="40"/>
      <c r="P329" s="40"/>
      <c r="Q329" s="40"/>
      <c r="R329" s="31"/>
      <c r="S329" s="31"/>
      <c r="T329" s="30"/>
      <c r="U329" s="30"/>
      <c r="V329" s="30"/>
      <c r="W329" s="186"/>
      <c r="X329" s="30"/>
      <c r="Y329" s="40"/>
      <c r="Z329" s="186"/>
      <c r="AA329" s="30"/>
      <c r="AB329" s="40"/>
      <c r="AC329" s="186"/>
      <c r="AD329" s="40"/>
      <c r="AE329" s="186"/>
      <c r="AF329" s="30"/>
      <c r="AG329" s="40"/>
      <c r="AH329" s="186"/>
      <c r="AI329" s="40"/>
      <c r="AJ329" s="186"/>
      <c r="AK329" s="40"/>
      <c r="AL329" s="186"/>
      <c r="AM329" s="40"/>
      <c r="AN329" s="186"/>
      <c r="AO329" s="40"/>
      <c r="AP329" s="40"/>
      <c r="AQ329" s="40"/>
      <c r="AR329" s="31"/>
      <c r="AS329" s="186"/>
      <c r="AT329" s="186"/>
      <c r="AU329" s="40"/>
      <c r="AV329" s="186"/>
      <c r="AW329" s="30"/>
      <c r="AX329" s="40"/>
      <c r="AY329" s="40"/>
      <c r="AZ329" s="186"/>
      <c r="BA329" s="40"/>
      <c r="BB329" s="186"/>
      <c r="BC329" s="40"/>
      <c r="BD329" s="186"/>
      <c r="BE329" s="186"/>
      <c r="BF329" s="186"/>
      <c r="BG329" s="40"/>
      <c r="BH329" s="186"/>
      <c r="BI329" s="40"/>
      <c r="BJ329" s="40"/>
      <c r="BK329" s="40"/>
      <c r="BL329" s="186"/>
      <c r="BM329" s="186"/>
      <c r="BN329" s="40"/>
      <c r="BO329" s="40"/>
      <c r="BP329" s="186"/>
      <c r="BQ329" s="40"/>
      <c r="BR329" s="186"/>
      <c r="BS329" s="30"/>
      <c r="BT329" s="40"/>
      <c r="BU329" s="186"/>
      <c r="BV329" s="40"/>
      <c r="BW329" s="186"/>
      <c r="BX329" s="186"/>
      <c r="BY329" s="186"/>
      <c r="BZ329" s="186"/>
      <c r="CA329" s="186"/>
      <c r="CB329" s="40"/>
      <c r="CC329" s="186"/>
      <c r="CD329" s="186"/>
      <c r="CE329" s="186"/>
      <c r="CF329" s="186"/>
      <c r="CG329" s="186"/>
      <c r="CH329" s="186"/>
      <c r="CI329" s="186"/>
      <c r="CJ329" s="186"/>
      <c r="CK329" s="186"/>
      <c r="CL329" s="186"/>
      <c r="CM329" s="186"/>
      <c r="CN329" s="186"/>
      <c r="CO329" s="186"/>
      <c r="CP329" s="186"/>
      <c r="CQ329" s="186"/>
      <c r="CR329" s="186"/>
      <c r="CS329" s="186"/>
      <c r="CT329" s="186"/>
      <c r="CU329" s="186"/>
      <c r="CV329" s="186"/>
      <c r="CW329" s="186"/>
      <c r="CX329" s="186"/>
      <c r="CY329" s="186"/>
      <c r="CZ329" s="186"/>
      <c r="DA329" s="186"/>
      <c r="DB329" s="186"/>
      <c r="DC329" s="186"/>
      <c r="DD329" s="186"/>
      <c r="DE329" s="186"/>
      <c r="DF329" s="186"/>
      <c r="DG329" s="186"/>
      <c r="DH329" s="186"/>
      <c r="DI329" s="186"/>
      <c r="DJ329" s="186"/>
      <c r="DK329" s="186"/>
      <c r="DL329" s="186"/>
      <c r="DM329" s="186"/>
      <c r="DN329" s="40"/>
      <c r="DO329" s="40"/>
      <c r="DP329" s="40"/>
      <c r="DQ329" s="40"/>
      <c r="DR329" s="40"/>
      <c r="DS329" s="40"/>
      <c r="DT329" s="40"/>
      <c r="DU329" s="40"/>
      <c r="DV329" s="40"/>
      <c r="DW329" s="40"/>
      <c r="DX329" s="40"/>
      <c r="DY329" s="40"/>
      <c r="DZ329" s="40"/>
      <c r="EA329" s="40"/>
      <c r="EB329" s="40"/>
      <c r="EC329" s="40"/>
      <c r="ED329" s="40"/>
      <c r="EE329" s="40"/>
      <c r="EF329" s="186"/>
      <c r="EG329" s="186"/>
      <c r="EH329" s="186"/>
      <c r="EI329" s="40"/>
      <c r="EJ329" s="186"/>
      <c r="EK329" s="30"/>
      <c r="EL329" s="40"/>
      <c r="EM329" s="40"/>
      <c r="EN329" s="186"/>
      <c r="EO329" s="186"/>
      <c r="EP329" s="186"/>
      <c r="EQ329" s="186"/>
      <c r="ER329" s="186"/>
      <c r="ES329" s="186"/>
      <c r="ET329" s="186"/>
      <c r="EU329" s="186"/>
      <c r="EV329" s="186"/>
      <c r="EW329" s="186"/>
      <c r="EX329" s="186"/>
      <c r="EY329" s="186"/>
      <c r="EZ329" s="186"/>
      <c r="FA329" s="186"/>
      <c r="FB329" s="186"/>
      <c r="FC329" s="186"/>
      <c r="FD329" s="186"/>
      <c r="FE329" s="186"/>
      <c r="FF329" s="186"/>
      <c r="FG329" s="186"/>
      <c r="FH329" s="186"/>
      <c r="FI329" s="186"/>
      <c r="FJ329" s="186"/>
      <c r="FK329" s="186"/>
      <c r="FL329" s="186"/>
      <c r="FM329" s="186"/>
      <c r="FN329" s="186"/>
      <c r="FO329" s="186"/>
      <c r="FP329" s="186"/>
      <c r="FQ329" s="186"/>
      <c r="FR329" s="186"/>
      <c r="FS329" s="186"/>
      <c r="FT329" s="186"/>
      <c r="FU329" s="186"/>
      <c r="FV329" s="40"/>
      <c r="FW329" s="40"/>
      <c r="FX329" s="40"/>
      <c r="FY329" s="40"/>
      <c r="FZ329" s="40"/>
      <c r="GA329" s="40"/>
      <c r="GB329" s="40"/>
      <c r="GC329" s="40"/>
      <c r="GD329" s="40"/>
      <c r="GE329" s="40"/>
      <c r="GF329" s="31"/>
      <c r="GG329" s="356"/>
    </row>
    <row r="330" spans="1:189" s="361" customFormat="1" x14ac:dyDescent="0.25">
      <c r="A330" s="186"/>
      <c r="B330" s="43"/>
      <c r="C330" s="186"/>
      <c r="D330" s="30"/>
      <c r="E330" s="30"/>
      <c r="F330" s="30"/>
      <c r="G330" s="30"/>
      <c r="H330" s="40"/>
      <c r="I330" s="186"/>
      <c r="J330" s="30"/>
      <c r="K330" s="40"/>
      <c r="L330" s="40"/>
      <c r="M330" s="40"/>
      <c r="N330" s="40"/>
      <c r="O330" s="40"/>
      <c r="P330" s="40"/>
      <c r="Q330" s="40"/>
      <c r="R330" s="31"/>
      <c r="S330" s="31"/>
      <c r="T330" s="30"/>
      <c r="U330" s="30"/>
      <c r="V330" s="30"/>
      <c r="W330" s="186"/>
      <c r="X330" s="30"/>
      <c r="Y330" s="40"/>
      <c r="Z330" s="186"/>
      <c r="AA330" s="30"/>
      <c r="AB330" s="40"/>
      <c r="AC330" s="186"/>
      <c r="AD330" s="40"/>
      <c r="AE330" s="186"/>
      <c r="AF330" s="30"/>
      <c r="AG330" s="40"/>
      <c r="AH330" s="186"/>
      <c r="AI330" s="40"/>
      <c r="AJ330" s="186"/>
      <c r="AK330" s="40"/>
      <c r="AL330" s="186"/>
      <c r="AM330" s="40"/>
      <c r="AN330" s="186"/>
      <c r="AO330" s="40"/>
      <c r="AP330" s="40"/>
      <c r="AQ330" s="40"/>
      <c r="AR330" s="31"/>
      <c r="AS330" s="186"/>
      <c r="AT330" s="186"/>
      <c r="AU330" s="40"/>
      <c r="AV330" s="186"/>
      <c r="AW330" s="30"/>
      <c r="AX330" s="40"/>
      <c r="AY330" s="40"/>
      <c r="AZ330" s="186"/>
      <c r="BA330" s="40"/>
      <c r="BB330" s="186"/>
      <c r="BC330" s="40"/>
      <c r="BD330" s="186"/>
      <c r="BE330" s="186"/>
      <c r="BF330" s="186"/>
      <c r="BG330" s="40"/>
      <c r="BH330" s="186"/>
      <c r="BI330" s="40"/>
      <c r="BJ330" s="40"/>
      <c r="BK330" s="40"/>
      <c r="BL330" s="186"/>
      <c r="BM330" s="186"/>
      <c r="BN330" s="40"/>
      <c r="BO330" s="40"/>
      <c r="BP330" s="186"/>
      <c r="BQ330" s="40"/>
      <c r="BR330" s="186"/>
      <c r="BS330" s="30"/>
      <c r="BT330" s="40"/>
      <c r="BU330" s="186"/>
      <c r="BV330" s="40"/>
      <c r="BW330" s="186"/>
      <c r="BX330" s="186"/>
      <c r="BY330" s="186"/>
      <c r="BZ330" s="186"/>
      <c r="CA330" s="186"/>
      <c r="CB330" s="40"/>
      <c r="CC330" s="186"/>
      <c r="CD330" s="186"/>
      <c r="CE330" s="186"/>
      <c r="CF330" s="186"/>
      <c r="CG330" s="186"/>
      <c r="CH330" s="186"/>
      <c r="CI330" s="186"/>
      <c r="CJ330" s="186"/>
      <c r="CK330" s="186"/>
      <c r="CL330" s="186"/>
      <c r="CM330" s="186"/>
      <c r="CN330" s="186"/>
      <c r="CO330" s="186"/>
      <c r="CP330" s="186"/>
      <c r="CQ330" s="186"/>
      <c r="CR330" s="186"/>
      <c r="CS330" s="186"/>
      <c r="CT330" s="186"/>
      <c r="CU330" s="186"/>
      <c r="CV330" s="186"/>
      <c r="CW330" s="186"/>
      <c r="CX330" s="186"/>
      <c r="CY330" s="186"/>
      <c r="CZ330" s="186"/>
      <c r="DA330" s="186"/>
      <c r="DB330" s="186"/>
      <c r="DC330" s="186"/>
      <c r="DD330" s="186"/>
      <c r="DE330" s="186"/>
      <c r="DF330" s="186"/>
      <c r="DG330" s="186"/>
      <c r="DH330" s="186"/>
      <c r="DI330" s="186"/>
      <c r="DJ330" s="186"/>
      <c r="DK330" s="186"/>
      <c r="DL330" s="186"/>
      <c r="DM330" s="186"/>
      <c r="DN330" s="40"/>
      <c r="DO330" s="40"/>
      <c r="DP330" s="40"/>
      <c r="DQ330" s="40"/>
      <c r="DR330" s="40"/>
      <c r="DS330" s="40"/>
      <c r="DT330" s="40"/>
      <c r="DU330" s="40"/>
      <c r="DV330" s="40"/>
      <c r="DW330" s="40"/>
      <c r="DX330" s="40"/>
      <c r="DY330" s="40"/>
      <c r="DZ330" s="40"/>
      <c r="EA330" s="40"/>
      <c r="EB330" s="40"/>
      <c r="EC330" s="40"/>
      <c r="ED330" s="40"/>
      <c r="EE330" s="40"/>
      <c r="EF330" s="186"/>
      <c r="EG330" s="186"/>
      <c r="EH330" s="186"/>
      <c r="EI330" s="40"/>
      <c r="EJ330" s="186"/>
      <c r="EK330" s="30"/>
      <c r="EL330" s="40"/>
      <c r="EM330" s="40"/>
      <c r="EN330" s="186"/>
      <c r="EO330" s="186"/>
      <c r="EP330" s="186"/>
      <c r="EQ330" s="186"/>
      <c r="ER330" s="186"/>
      <c r="ES330" s="186"/>
      <c r="ET330" s="186"/>
      <c r="EU330" s="186"/>
      <c r="EV330" s="186"/>
      <c r="EW330" s="186"/>
      <c r="EX330" s="186"/>
      <c r="EY330" s="186"/>
      <c r="EZ330" s="186"/>
      <c r="FA330" s="186"/>
      <c r="FB330" s="186"/>
      <c r="FC330" s="186"/>
      <c r="FD330" s="186"/>
      <c r="FE330" s="186"/>
      <c r="FF330" s="186"/>
      <c r="FG330" s="186"/>
      <c r="FH330" s="186"/>
      <c r="FI330" s="186"/>
      <c r="FJ330" s="186"/>
      <c r="FK330" s="186"/>
      <c r="FL330" s="186"/>
      <c r="FM330" s="186"/>
      <c r="FN330" s="186"/>
      <c r="FO330" s="186"/>
      <c r="FP330" s="186"/>
      <c r="FQ330" s="186"/>
      <c r="FR330" s="186"/>
      <c r="FS330" s="186"/>
      <c r="FT330" s="186"/>
      <c r="FU330" s="186"/>
      <c r="FV330" s="40"/>
      <c r="FW330" s="40"/>
      <c r="FX330" s="40"/>
      <c r="FY330" s="40"/>
      <c r="FZ330" s="40"/>
      <c r="GA330" s="40"/>
      <c r="GB330" s="40"/>
      <c r="GC330" s="40"/>
      <c r="GD330" s="40"/>
      <c r="GE330" s="40"/>
      <c r="GF330" s="31"/>
      <c r="GG330" s="356"/>
    </row>
    <row r="331" spans="1:189" s="361" customFormat="1" x14ac:dyDescent="0.25">
      <c r="A331" s="186"/>
      <c r="B331" s="43"/>
      <c r="C331" s="186"/>
      <c r="D331" s="30"/>
      <c r="E331" s="30"/>
      <c r="F331" s="30"/>
      <c r="G331" s="30"/>
      <c r="H331" s="40"/>
      <c r="I331" s="186"/>
      <c r="J331" s="30"/>
      <c r="K331" s="40"/>
      <c r="L331" s="40"/>
      <c r="M331" s="40"/>
      <c r="N331" s="40"/>
      <c r="O331" s="40"/>
      <c r="P331" s="40"/>
      <c r="Q331" s="40"/>
      <c r="R331" s="31"/>
      <c r="S331" s="31"/>
      <c r="T331" s="30"/>
      <c r="U331" s="30"/>
      <c r="V331" s="30"/>
      <c r="W331" s="186"/>
      <c r="X331" s="30"/>
      <c r="Y331" s="40"/>
      <c r="Z331" s="186"/>
      <c r="AA331" s="30"/>
      <c r="AB331" s="40"/>
      <c r="AC331" s="186"/>
      <c r="AD331" s="40"/>
      <c r="AE331" s="186"/>
      <c r="AF331" s="30"/>
      <c r="AG331" s="40"/>
      <c r="AH331" s="186"/>
      <c r="AI331" s="40"/>
      <c r="AJ331" s="186"/>
      <c r="AK331" s="40"/>
      <c r="AL331" s="186"/>
      <c r="AM331" s="40"/>
      <c r="AN331" s="186"/>
      <c r="AO331" s="40"/>
      <c r="AP331" s="40"/>
      <c r="AQ331" s="40"/>
      <c r="AR331" s="31"/>
      <c r="AS331" s="186"/>
      <c r="AT331" s="186"/>
      <c r="AU331" s="40"/>
      <c r="AV331" s="186"/>
      <c r="AW331" s="30"/>
      <c r="AX331" s="40"/>
      <c r="AY331" s="40"/>
      <c r="AZ331" s="186"/>
      <c r="BA331" s="40"/>
      <c r="BB331" s="186"/>
      <c r="BC331" s="40"/>
      <c r="BD331" s="186"/>
      <c r="BE331" s="186"/>
      <c r="BF331" s="186"/>
      <c r="BG331" s="40"/>
      <c r="BH331" s="186"/>
      <c r="BI331" s="40"/>
      <c r="BJ331" s="40"/>
      <c r="BK331" s="40"/>
      <c r="BL331" s="186"/>
      <c r="BM331" s="186"/>
      <c r="BN331" s="40"/>
      <c r="BO331" s="40"/>
      <c r="BP331" s="186"/>
      <c r="BQ331" s="40"/>
      <c r="BR331" s="186"/>
      <c r="BS331" s="30"/>
      <c r="BT331" s="40"/>
      <c r="BU331" s="186"/>
      <c r="BV331" s="40"/>
      <c r="BW331" s="186"/>
      <c r="BX331" s="186"/>
      <c r="BY331" s="186"/>
      <c r="BZ331" s="186"/>
      <c r="CA331" s="186"/>
      <c r="CB331" s="40"/>
      <c r="CC331" s="186"/>
      <c r="CD331" s="186"/>
      <c r="CE331" s="186"/>
      <c r="CF331" s="186"/>
      <c r="CG331" s="186"/>
      <c r="CH331" s="186"/>
      <c r="CI331" s="186"/>
      <c r="CJ331" s="186"/>
      <c r="CK331" s="186"/>
      <c r="CL331" s="186"/>
      <c r="CM331" s="186"/>
      <c r="CN331" s="186"/>
      <c r="CO331" s="186"/>
      <c r="CP331" s="186"/>
      <c r="CQ331" s="186"/>
      <c r="CR331" s="186"/>
      <c r="CS331" s="186"/>
      <c r="CT331" s="186"/>
      <c r="CU331" s="186"/>
      <c r="CV331" s="186"/>
      <c r="CW331" s="186"/>
      <c r="CX331" s="186"/>
      <c r="CY331" s="186"/>
      <c r="CZ331" s="186"/>
      <c r="DA331" s="186"/>
      <c r="DB331" s="186"/>
      <c r="DC331" s="186"/>
      <c r="DD331" s="186"/>
      <c r="DE331" s="186"/>
      <c r="DF331" s="186"/>
      <c r="DG331" s="186"/>
      <c r="DH331" s="186"/>
      <c r="DI331" s="186"/>
      <c r="DJ331" s="186"/>
      <c r="DK331" s="186"/>
      <c r="DL331" s="186"/>
      <c r="DM331" s="186"/>
      <c r="DN331" s="40"/>
      <c r="DO331" s="40"/>
      <c r="DP331" s="40"/>
      <c r="DQ331" s="40"/>
      <c r="DR331" s="40"/>
      <c r="DS331" s="40"/>
      <c r="DT331" s="40"/>
      <c r="DU331" s="40"/>
      <c r="DV331" s="40"/>
      <c r="DW331" s="40"/>
      <c r="DX331" s="40"/>
      <c r="DY331" s="40"/>
      <c r="DZ331" s="40"/>
      <c r="EA331" s="40"/>
      <c r="EB331" s="40"/>
      <c r="EC331" s="40"/>
      <c r="ED331" s="40"/>
      <c r="EE331" s="40"/>
      <c r="EF331" s="186"/>
      <c r="EG331" s="186"/>
      <c r="EH331" s="186"/>
      <c r="EI331" s="40"/>
      <c r="EJ331" s="186"/>
      <c r="EK331" s="30"/>
      <c r="EL331" s="40"/>
      <c r="EM331" s="40"/>
      <c r="EN331" s="186"/>
      <c r="EO331" s="186"/>
      <c r="EP331" s="186"/>
      <c r="EQ331" s="186"/>
      <c r="ER331" s="186"/>
      <c r="ES331" s="186"/>
      <c r="ET331" s="186"/>
      <c r="EU331" s="186"/>
      <c r="EV331" s="186"/>
      <c r="EW331" s="186"/>
      <c r="EX331" s="186"/>
      <c r="EY331" s="186"/>
      <c r="EZ331" s="186"/>
      <c r="FA331" s="186"/>
      <c r="FB331" s="186"/>
      <c r="FC331" s="186"/>
      <c r="FD331" s="186"/>
      <c r="FE331" s="186"/>
      <c r="FF331" s="186"/>
      <c r="FG331" s="186"/>
      <c r="FH331" s="186"/>
      <c r="FI331" s="186"/>
      <c r="FJ331" s="186"/>
      <c r="FK331" s="186"/>
      <c r="FL331" s="186"/>
      <c r="FM331" s="186"/>
      <c r="FN331" s="186"/>
      <c r="FO331" s="186"/>
      <c r="FP331" s="186"/>
      <c r="FQ331" s="186"/>
      <c r="FR331" s="186"/>
      <c r="FS331" s="186"/>
      <c r="FT331" s="186"/>
      <c r="FU331" s="186"/>
      <c r="FV331" s="40"/>
      <c r="FW331" s="40"/>
      <c r="FX331" s="40"/>
      <c r="FY331" s="40"/>
      <c r="FZ331" s="40"/>
      <c r="GA331" s="40"/>
      <c r="GB331" s="40"/>
      <c r="GC331" s="40"/>
      <c r="GD331" s="40"/>
      <c r="GE331" s="40"/>
      <c r="GF331" s="31"/>
      <c r="GG331" s="356"/>
    </row>
    <row r="332" spans="1:189" s="361" customFormat="1" x14ac:dyDescent="0.25">
      <c r="A332" s="186"/>
      <c r="B332" s="43"/>
      <c r="C332" s="186"/>
      <c r="D332" s="30"/>
      <c r="E332" s="30"/>
      <c r="F332" s="30"/>
      <c r="G332" s="30"/>
      <c r="H332" s="40"/>
      <c r="I332" s="186"/>
      <c r="J332" s="30"/>
      <c r="K332" s="40"/>
      <c r="L332" s="40"/>
      <c r="M332" s="40"/>
      <c r="N332" s="40"/>
      <c r="O332" s="40"/>
      <c r="P332" s="40"/>
      <c r="Q332" s="40"/>
      <c r="R332" s="31"/>
      <c r="S332" s="31"/>
      <c r="T332" s="30"/>
      <c r="U332" s="30"/>
      <c r="V332" s="30"/>
      <c r="W332" s="186"/>
      <c r="X332" s="30"/>
      <c r="Y332" s="40"/>
      <c r="Z332" s="186"/>
      <c r="AA332" s="30"/>
      <c r="AB332" s="40"/>
      <c r="AC332" s="186"/>
      <c r="AD332" s="40"/>
      <c r="AE332" s="186"/>
      <c r="AF332" s="30"/>
      <c r="AG332" s="40"/>
      <c r="AH332" s="186"/>
      <c r="AI332" s="40"/>
      <c r="AJ332" s="186"/>
      <c r="AK332" s="40"/>
      <c r="AL332" s="186"/>
      <c r="AM332" s="40"/>
      <c r="AN332" s="186"/>
      <c r="AO332" s="40"/>
      <c r="AP332" s="40"/>
      <c r="AQ332" s="40"/>
      <c r="AR332" s="31"/>
      <c r="AS332" s="186"/>
      <c r="AT332" s="186"/>
      <c r="AU332" s="40"/>
      <c r="AV332" s="186"/>
      <c r="AW332" s="30"/>
      <c r="AX332" s="40"/>
      <c r="AY332" s="40"/>
      <c r="AZ332" s="186"/>
      <c r="BA332" s="40"/>
      <c r="BB332" s="186"/>
      <c r="BC332" s="40"/>
      <c r="BD332" s="186"/>
      <c r="BE332" s="186"/>
      <c r="BF332" s="186"/>
      <c r="BG332" s="40"/>
      <c r="BH332" s="186"/>
      <c r="BI332" s="40"/>
      <c r="BJ332" s="40"/>
      <c r="BK332" s="40"/>
      <c r="BL332" s="186"/>
      <c r="BM332" s="186"/>
      <c r="BN332" s="40"/>
      <c r="BO332" s="40"/>
      <c r="BP332" s="186"/>
      <c r="BQ332" s="40"/>
      <c r="BR332" s="186"/>
      <c r="BS332" s="30"/>
      <c r="BT332" s="40"/>
      <c r="BU332" s="186"/>
      <c r="BV332" s="40"/>
      <c r="BW332" s="186"/>
      <c r="BX332" s="186"/>
      <c r="BY332" s="186"/>
      <c r="BZ332" s="186"/>
      <c r="CA332" s="186"/>
      <c r="CB332" s="40"/>
      <c r="CC332" s="186"/>
      <c r="CD332" s="186"/>
      <c r="CE332" s="186"/>
      <c r="CF332" s="186"/>
      <c r="CG332" s="186"/>
      <c r="CH332" s="186"/>
      <c r="CI332" s="186"/>
      <c r="CJ332" s="186"/>
      <c r="CK332" s="186"/>
      <c r="CL332" s="186"/>
      <c r="CM332" s="186"/>
      <c r="CN332" s="186"/>
      <c r="CO332" s="186"/>
      <c r="CP332" s="186"/>
      <c r="CQ332" s="186"/>
      <c r="CR332" s="186"/>
      <c r="CS332" s="186"/>
      <c r="CT332" s="186"/>
      <c r="CU332" s="186"/>
      <c r="CV332" s="186"/>
      <c r="CW332" s="186"/>
      <c r="CX332" s="186"/>
      <c r="CY332" s="186"/>
      <c r="CZ332" s="186"/>
      <c r="DA332" s="186"/>
      <c r="DB332" s="186"/>
      <c r="DC332" s="186"/>
      <c r="DD332" s="186"/>
      <c r="DE332" s="186"/>
      <c r="DF332" s="186"/>
      <c r="DG332" s="186"/>
      <c r="DH332" s="186"/>
      <c r="DI332" s="186"/>
      <c r="DJ332" s="186"/>
      <c r="DK332" s="186"/>
      <c r="DL332" s="186"/>
      <c r="DM332" s="186"/>
      <c r="DN332" s="40"/>
      <c r="DO332" s="40"/>
      <c r="DP332" s="40"/>
      <c r="DQ332" s="40"/>
      <c r="DR332" s="40"/>
      <c r="DS332" s="40"/>
      <c r="DT332" s="40"/>
      <c r="DU332" s="40"/>
      <c r="DV332" s="40"/>
      <c r="DW332" s="40"/>
      <c r="DX332" s="40"/>
      <c r="DY332" s="40"/>
      <c r="DZ332" s="40"/>
      <c r="EA332" s="40"/>
      <c r="EB332" s="40"/>
      <c r="EC332" s="40"/>
      <c r="ED332" s="40"/>
      <c r="EE332" s="40"/>
      <c r="EF332" s="186"/>
      <c r="EG332" s="186"/>
      <c r="EH332" s="186"/>
      <c r="EI332" s="40"/>
      <c r="EJ332" s="186"/>
      <c r="EK332" s="30"/>
      <c r="EL332" s="40"/>
      <c r="EM332" s="40"/>
      <c r="EN332" s="186"/>
      <c r="EO332" s="186"/>
      <c r="EP332" s="186"/>
      <c r="EQ332" s="186"/>
      <c r="ER332" s="186"/>
      <c r="ES332" s="186"/>
      <c r="ET332" s="186"/>
      <c r="EU332" s="186"/>
      <c r="EV332" s="186"/>
      <c r="EW332" s="186"/>
      <c r="EX332" s="186"/>
      <c r="EY332" s="186"/>
      <c r="EZ332" s="186"/>
      <c r="FA332" s="186"/>
      <c r="FB332" s="186"/>
      <c r="FC332" s="186"/>
      <c r="FD332" s="186"/>
      <c r="FE332" s="186"/>
      <c r="FF332" s="186"/>
      <c r="FG332" s="186"/>
      <c r="FH332" s="186"/>
      <c r="FI332" s="186"/>
      <c r="FJ332" s="186"/>
      <c r="FK332" s="186"/>
      <c r="FL332" s="186"/>
      <c r="FM332" s="186"/>
      <c r="FN332" s="186"/>
      <c r="FO332" s="186"/>
      <c r="FP332" s="186"/>
      <c r="FQ332" s="186"/>
      <c r="FR332" s="186"/>
      <c r="FS332" s="186"/>
      <c r="FT332" s="186"/>
      <c r="FU332" s="186"/>
      <c r="FV332" s="40"/>
      <c r="FW332" s="40"/>
      <c r="FX332" s="40"/>
      <c r="FY332" s="40"/>
      <c r="FZ332" s="40"/>
      <c r="GA332" s="40"/>
      <c r="GB332" s="40"/>
      <c r="GC332" s="40"/>
      <c r="GD332" s="40"/>
      <c r="GE332" s="40"/>
      <c r="GF332" s="31"/>
      <c r="GG332" s="356"/>
    </row>
    <row r="333" spans="1:189" s="361" customFormat="1" x14ac:dyDescent="0.25">
      <c r="A333" s="186"/>
      <c r="B333" s="43"/>
      <c r="C333" s="186"/>
      <c r="D333" s="30"/>
      <c r="E333" s="30"/>
      <c r="F333" s="30"/>
      <c r="G333" s="30"/>
      <c r="H333" s="40"/>
      <c r="I333" s="186"/>
      <c r="J333" s="30"/>
      <c r="K333" s="40"/>
      <c r="L333" s="40"/>
      <c r="M333" s="40"/>
      <c r="N333" s="40"/>
      <c r="O333" s="40"/>
      <c r="P333" s="40"/>
      <c r="Q333" s="40"/>
      <c r="R333" s="31"/>
      <c r="S333" s="31"/>
      <c r="T333" s="30"/>
      <c r="U333" s="30"/>
      <c r="V333" s="30"/>
      <c r="W333" s="186"/>
      <c r="X333" s="30"/>
      <c r="Y333" s="40"/>
      <c r="Z333" s="186"/>
      <c r="AA333" s="30"/>
      <c r="AB333" s="40"/>
      <c r="AC333" s="186"/>
      <c r="AD333" s="40"/>
      <c r="AE333" s="186"/>
      <c r="AF333" s="30"/>
      <c r="AG333" s="40"/>
      <c r="AH333" s="186"/>
      <c r="AI333" s="40"/>
      <c r="AJ333" s="186"/>
      <c r="AK333" s="40"/>
      <c r="AL333" s="186"/>
      <c r="AM333" s="40"/>
      <c r="AN333" s="186"/>
      <c r="AO333" s="40"/>
      <c r="AP333" s="40"/>
      <c r="AQ333" s="40"/>
      <c r="AR333" s="31"/>
      <c r="AS333" s="186"/>
      <c r="AT333" s="186"/>
      <c r="AU333" s="40"/>
      <c r="AV333" s="186"/>
      <c r="AW333" s="30"/>
      <c r="AX333" s="40"/>
      <c r="AY333" s="40"/>
      <c r="AZ333" s="186"/>
      <c r="BA333" s="40"/>
      <c r="BB333" s="186"/>
      <c r="BC333" s="40"/>
      <c r="BD333" s="186"/>
      <c r="BE333" s="186"/>
      <c r="BF333" s="186"/>
      <c r="BG333" s="40"/>
      <c r="BH333" s="186"/>
      <c r="BI333" s="40"/>
      <c r="BJ333" s="40"/>
      <c r="BK333" s="40"/>
      <c r="BL333" s="186"/>
      <c r="BM333" s="186"/>
      <c r="BN333" s="40"/>
      <c r="BO333" s="40"/>
      <c r="BP333" s="186"/>
      <c r="BQ333" s="40"/>
      <c r="BR333" s="186"/>
      <c r="BS333" s="30"/>
      <c r="BT333" s="40"/>
      <c r="BU333" s="186"/>
      <c r="BV333" s="40"/>
      <c r="BW333" s="186"/>
      <c r="BX333" s="186"/>
      <c r="BY333" s="186"/>
      <c r="BZ333" s="186"/>
      <c r="CA333" s="186"/>
      <c r="CB333" s="40"/>
      <c r="CC333" s="186"/>
      <c r="CD333" s="186"/>
      <c r="CE333" s="186"/>
      <c r="CF333" s="186"/>
      <c r="CG333" s="186"/>
      <c r="CH333" s="186"/>
      <c r="CI333" s="186"/>
      <c r="CJ333" s="186"/>
      <c r="CK333" s="186"/>
      <c r="CL333" s="186"/>
      <c r="CM333" s="186"/>
      <c r="CN333" s="186"/>
      <c r="CO333" s="186"/>
      <c r="CP333" s="186"/>
      <c r="CQ333" s="186"/>
      <c r="CR333" s="186"/>
      <c r="CS333" s="186"/>
      <c r="CT333" s="186"/>
      <c r="CU333" s="186"/>
      <c r="CV333" s="186"/>
      <c r="CW333" s="186"/>
      <c r="CX333" s="186"/>
      <c r="CY333" s="186"/>
      <c r="CZ333" s="186"/>
      <c r="DA333" s="186"/>
      <c r="DB333" s="186"/>
      <c r="DC333" s="186"/>
      <c r="DD333" s="186"/>
      <c r="DE333" s="186"/>
      <c r="DF333" s="186"/>
      <c r="DG333" s="186"/>
      <c r="DH333" s="186"/>
      <c r="DI333" s="186"/>
      <c r="DJ333" s="186"/>
      <c r="DK333" s="186"/>
      <c r="DL333" s="186"/>
      <c r="DM333" s="186"/>
      <c r="DN333" s="40"/>
      <c r="DO333" s="40"/>
      <c r="DP333" s="40"/>
      <c r="DQ333" s="40"/>
      <c r="DR333" s="40"/>
      <c r="DS333" s="40"/>
      <c r="DT333" s="40"/>
      <c r="DU333" s="40"/>
      <c r="DV333" s="40"/>
      <c r="DW333" s="40"/>
      <c r="DX333" s="40"/>
      <c r="DY333" s="40"/>
      <c r="DZ333" s="40"/>
      <c r="EA333" s="40"/>
      <c r="EB333" s="40"/>
      <c r="EC333" s="40"/>
      <c r="ED333" s="40"/>
      <c r="EE333" s="40"/>
      <c r="EF333" s="186"/>
      <c r="EG333" s="186"/>
      <c r="EH333" s="186"/>
      <c r="EI333" s="40"/>
      <c r="EJ333" s="186"/>
      <c r="EK333" s="30"/>
      <c r="EL333" s="40"/>
      <c r="EM333" s="40"/>
      <c r="EN333" s="186"/>
      <c r="EO333" s="186"/>
      <c r="EP333" s="186"/>
      <c r="EQ333" s="186"/>
      <c r="ER333" s="186"/>
      <c r="ES333" s="186"/>
      <c r="ET333" s="186"/>
      <c r="EU333" s="186"/>
      <c r="EV333" s="186"/>
      <c r="EW333" s="186"/>
      <c r="EX333" s="186"/>
      <c r="EY333" s="186"/>
      <c r="EZ333" s="186"/>
      <c r="FA333" s="186"/>
      <c r="FB333" s="186"/>
      <c r="FC333" s="186"/>
      <c r="FD333" s="186"/>
      <c r="FE333" s="186"/>
      <c r="FF333" s="186"/>
      <c r="FG333" s="186"/>
      <c r="FH333" s="186"/>
      <c r="FI333" s="186"/>
      <c r="FJ333" s="186"/>
      <c r="FK333" s="186"/>
      <c r="FL333" s="186"/>
      <c r="FM333" s="186"/>
      <c r="FN333" s="186"/>
      <c r="FO333" s="186"/>
      <c r="FP333" s="186"/>
      <c r="FQ333" s="186"/>
      <c r="FR333" s="186"/>
      <c r="FS333" s="186"/>
      <c r="FT333" s="186"/>
      <c r="FU333" s="186"/>
      <c r="FV333" s="40"/>
      <c r="FW333" s="40"/>
      <c r="FX333" s="40"/>
      <c r="FY333" s="40"/>
      <c r="FZ333" s="40"/>
      <c r="GA333" s="40"/>
      <c r="GB333" s="40"/>
      <c r="GC333" s="40"/>
      <c r="GD333" s="40"/>
      <c r="GE333" s="40"/>
      <c r="GF333" s="31"/>
      <c r="GG333" s="356"/>
    </row>
    <row r="334" spans="1:189" s="361" customFormat="1" x14ac:dyDescent="0.25">
      <c r="A334" s="186"/>
      <c r="B334" s="43"/>
      <c r="C334" s="186"/>
      <c r="D334" s="30"/>
      <c r="E334" s="30"/>
      <c r="F334" s="30"/>
      <c r="G334" s="30"/>
      <c r="H334" s="40"/>
      <c r="I334" s="186"/>
      <c r="J334" s="30"/>
      <c r="K334" s="40"/>
      <c r="L334" s="40"/>
      <c r="M334" s="40"/>
      <c r="N334" s="40"/>
      <c r="O334" s="40"/>
      <c r="P334" s="40"/>
      <c r="Q334" s="40"/>
      <c r="R334" s="31"/>
      <c r="S334" s="31"/>
      <c r="T334" s="30"/>
      <c r="U334" s="30"/>
      <c r="V334" s="30"/>
      <c r="W334" s="186"/>
      <c r="X334" s="30"/>
      <c r="Y334" s="40"/>
      <c r="Z334" s="186"/>
      <c r="AA334" s="30"/>
      <c r="AB334" s="40"/>
      <c r="AC334" s="186"/>
      <c r="AD334" s="40"/>
      <c r="AE334" s="186"/>
      <c r="AF334" s="30"/>
      <c r="AG334" s="40"/>
      <c r="AH334" s="186"/>
      <c r="AI334" s="40"/>
      <c r="AJ334" s="186"/>
      <c r="AK334" s="40"/>
      <c r="AL334" s="186"/>
      <c r="AM334" s="40"/>
      <c r="AN334" s="186"/>
      <c r="AO334" s="40"/>
      <c r="AP334" s="40"/>
      <c r="AQ334" s="40"/>
      <c r="AR334" s="31"/>
      <c r="AS334" s="186"/>
      <c r="AT334" s="186"/>
      <c r="AU334" s="40"/>
      <c r="AV334" s="186"/>
      <c r="AW334" s="30"/>
      <c r="AX334" s="40"/>
      <c r="AY334" s="40"/>
      <c r="AZ334" s="186"/>
      <c r="BA334" s="40"/>
      <c r="BB334" s="186"/>
      <c r="BC334" s="40"/>
      <c r="BD334" s="186"/>
      <c r="BE334" s="186"/>
      <c r="BF334" s="186"/>
      <c r="BG334" s="40"/>
      <c r="BH334" s="186"/>
      <c r="BI334" s="40"/>
      <c r="BJ334" s="40"/>
      <c r="BK334" s="40"/>
      <c r="BL334" s="186"/>
      <c r="BM334" s="186"/>
      <c r="BN334" s="40"/>
      <c r="BO334" s="40"/>
      <c r="BP334" s="186"/>
      <c r="BQ334" s="40"/>
      <c r="BR334" s="186"/>
      <c r="BS334" s="30"/>
      <c r="BT334" s="40"/>
      <c r="BU334" s="186"/>
      <c r="BV334" s="40"/>
      <c r="BW334" s="186"/>
      <c r="BX334" s="186"/>
      <c r="BY334" s="186"/>
      <c r="BZ334" s="186"/>
      <c r="CA334" s="186"/>
      <c r="CB334" s="40"/>
      <c r="CC334" s="186"/>
      <c r="CD334" s="186"/>
      <c r="CE334" s="186"/>
      <c r="CF334" s="186"/>
      <c r="CG334" s="186"/>
      <c r="CH334" s="186"/>
      <c r="CI334" s="186"/>
      <c r="CJ334" s="186"/>
      <c r="CK334" s="186"/>
      <c r="CL334" s="186"/>
      <c r="CM334" s="186"/>
      <c r="CN334" s="186"/>
      <c r="CO334" s="186"/>
      <c r="CP334" s="186"/>
      <c r="CQ334" s="186"/>
      <c r="CR334" s="186"/>
      <c r="CS334" s="186"/>
      <c r="CT334" s="186"/>
      <c r="CU334" s="186"/>
      <c r="CV334" s="186"/>
      <c r="CW334" s="186"/>
      <c r="CX334" s="186"/>
      <c r="CY334" s="186"/>
      <c r="CZ334" s="186"/>
      <c r="DA334" s="186"/>
      <c r="DB334" s="186"/>
      <c r="DC334" s="186"/>
      <c r="DD334" s="186"/>
      <c r="DE334" s="186"/>
      <c r="DF334" s="186"/>
      <c r="DG334" s="186"/>
      <c r="DH334" s="186"/>
      <c r="DI334" s="186"/>
      <c r="DJ334" s="186"/>
      <c r="DK334" s="186"/>
      <c r="DL334" s="186"/>
      <c r="DM334" s="186"/>
      <c r="DN334" s="40"/>
      <c r="DO334" s="40"/>
      <c r="DP334" s="40"/>
      <c r="DQ334" s="40"/>
      <c r="DR334" s="40"/>
      <c r="DS334" s="40"/>
      <c r="DT334" s="40"/>
      <c r="DU334" s="40"/>
      <c r="DV334" s="40"/>
      <c r="DW334" s="40"/>
      <c r="DX334" s="40"/>
      <c r="DY334" s="40"/>
      <c r="DZ334" s="40"/>
      <c r="EA334" s="40"/>
      <c r="EB334" s="40"/>
      <c r="EC334" s="40"/>
      <c r="ED334" s="40"/>
      <c r="EE334" s="40"/>
      <c r="EF334" s="186"/>
      <c r="EG334" s="186"/>
      <c r="EH334" s="186"/>
      <c r="EI334" s="40"/>
      <c r="EJ334" s="186"/>
      <c r="EK334" s="30"/>
      <c r="EL334" s="40"/>
      <c r="EM334" s="40"/>
      <c r="EN334" s="186"/>
      <c r="EO334" s="186"/>
      <c r="EP334" s="186"/>
      <c r="EQ334" s="186"/>
      <c r="ER334" s="186"/>
      <c r="ES334" s="186"/>
      <c r="ET334" s="186"/>
      <c r="EU334" s="186"/>
      <c r="EV334" s="186"/>
      <c r="EW334" s="186"/>
      <c r="EX334" s="186"/>
      <c r="EY334" s="186"/>
      <c r="EZ334" s="186"/>
      <c r="FA334" s="186"/>
      <c r="FB334" s="186"/>
      <c r="FC334" s="186"/>
      <c r="FD334" s="186"/>
      <c r="FE334" s="186"/>
      <c r="FF334" s="186"/>
      <c r="FG334" s="186"/>
      <c r="FH334" s="186"/>
      <c r="FI334" s="186"/>
      <c r="FJ334" s="186"/>
      <c r="FK334" s="186"/>
      <c r="FL334" s="186"/>
      <c r="FM334" s="186"/>
      <c r="FN334" s="186"/>
      <c r="FO334" s="186"/>
      <c r="FP334" s="186"/>
      <c r="FQ334" s="186"/>
      <c r="FR334" s="186"/>
      <c r="FS334" s="186"/>
      <c r="FT334" s="186"/>
      <c r="FU334" s="186"/>
      <c r="FV334" s="40"/>
      <c r="FW334" s="40"/>
      <c r="FX334" s="40"/>
      <c r="FY334" s="40"/>
      <c r="FZ334" s="40"/>
      <c r="GA334" s="40"/>
      <c r="GB334" s="40"/>
      <c r="GC334" s="40"/>
      <c r="GD334" s="40"/>
      <c r="GE334" s="40"/>
      <c r="GF334" s="31"/>
      <c r="GG334" s="356"/>
    </row>
    <row r="335" spans="1:189" s="361" customFormat="1" x14ac:dyDescent="0.25">
      <c r="A335" s="186"/>
      <c r="B335" s="43"/>
      <c r="C335" s="186"/>
      <c r="D335" s="30"/>
      <c r="E335" s="30"/>
      <c r="F335" s="30"/>
      <c r="G335" s="30"/>
      <c r="H335" s="40"/>
      <c r="I335" s="186"/>
      <c r="J335" s="30"/>
      <c r="K335" s="40"/>
      <c r="L335" s="40"/>
      <c r="M335" s="40"/>
      <c r="N335" s="40"/>
      <c r="O335" s="40"/>
      <c r="P335" s="40"/>
      <c r="Q335" s="40"/>
      <c r="R335" s="31"/>
      <c r="S335" s="31"/>
      <c r="T335" s="30"/>
      <c r="U335" s="30"/>
      <c r="V335" s="30"/>
      <c r="W335" s="186"/>
      <c r="X335" s="30"/>
      <c r="Y335" s="40"/>
      <c r="Z335" s="186"/>
      <c r="AA335" s="30"/>
      <c r="AB335" s="40"/>
      <c r="AC335" s="186"/>
      <c r="AD335" s="40"/>
      <c r="AE335" s="186"/>
      <c r="AF335" s="30"/>
      <c r="AG335" s="40"/>
      <c r="AH335" s="186"/>
      <c r="AI335" s="40"/>
      <c r="AJ335" s="186"/>
      <c r="AK335" s="40"/>
      <c r="AL335" s="186"/>
      <c r="AM335" s="40"/>
      <c r="AN335" s="186"/>
      <c r="AO335" s="40"/>
      <c r="AP335" s="40"/>
      <c r="AQ335" s="40"/>
      <c r="AR335" s="31"/>
      <c r="AS335" s="186"/>
      <c r="AT335" s="186"/>
      <c r="AU335" s="40"/>
      <c r="AV335" s="186"/>
      <c r="AW335" s="30"/>
      <c r="AX335" s="40"/>
      <c r="AY335" s="40"/>
      <c r="AZ335" s="186"/>
      <c r="BA335" s="40"/>
      <c r="BB335" s="186"/>
      <c r="BC335" s="40"/>
      <c r="BD335" s="186"/>
      <c r="BE335" s="186"/>
      <c r="BF335" s="186"/>
      <c r="BG335" s="40"/>
      <c r="BH335" s="186"/>
      <c r="BI335" s="40"/>
      <c r="BJ335" s="40"/>
      <c r="BK335" s="40"/>
      <c r="BL335" s="186"/>
      <c r="BM335" s="186"/>
      <c r="BN335" s="40"/>
      <c r="BO335" s="40"/>
      <c r="BP335" s="186"/>
      <c r="BQ335" s="40"/>
      <c r="BR335" s="186"/>
      <c r="BS335" s="30"/>
      <c r="BT335" s="40"/>
      <c r="BU335" s="186"/>
      <c r="BV335" s="40"/>
      <c r="BW335" s="186"/>
      <c r="BX335" s="186"/>
      <c r="BY335" s="186"/>
      <c r="BZ335" s="186"/>
      <c r="CA335" s="186"/>
      <c r="CB335" s="40"/>
      <c r="CC335" s="186"/>
      <c r="CD335" s="186"/>
      <c r="CE335" s="186"/>
      <c r="CF335" s="186"/>
      <c r="CG335" s="186"/>
      <c r="CH335" s="186"/>
      <c r="CI335" s="186"/>
      <c r="CJ335" s="186"/>
      <c r="CK335" s="186"/>
      <c r="CL335" s="186"/>
      <c r="CM335" s="186"/>
      <c r="CN335" s="186"/>
      <c r="CO335" s="186"/>
      <c r="CP335" s="186"/>
      <c r="CQ335" s="186"/>
      <c r="CR335" s="186"/>
      <c r="CS335" s="186"/>
      <c r="CT335" s="186"/>
      <c r="CU335" s="186"/>
      <c r="CV335" s="186"/>
      <c r="CW335" s="186"/>
      <c r="CX335" s="186"/>
      <c r="CY335" s="186"/>
      <c r="CZ335" s="186"/>
      <c r="DA335" s="186"/>
      <c r="DB335" s="186"/>
      <c r="DC335" s="186"/>
      <c r="DD335" s="186"/>
      <c r="DE335" s="186"/>
      <c r="DF335" s="186"/>
      <c r="DG335" s="186"/>
      <c r="DH335" s="186"/>
      <c r="DI335" s="186"/>
      <c r="DJ335" s="186"/>
      <c r="DK335" s="186"/>
      <c r="DL335" s="186"/>
      <c r="DM335" s="186"/>
      <c r="DN335" s="40"/>
      <c r="DO335" s="40"/>
      <c r="DP335" s="40"/>
      <c r="DQ335" s="40"/>
      <c r="DR335" s="40"/>
      <c r="DS335" s="40"/>
      <c r="DT335" s="40"/>
      <c r="DU335" s="40"/>
      <c r="DV335" s="40"/>
      <c r="DW335" s="40"/>
      <c r="DX335" s="40"/>
      <c r="DY335" s="40"/>
      <c r="DZ335" s="40"/>
      <c r="EA335" s="40"/>
      <c r="EB335" s="40"/>
      <c r="EC335" s="40"/>
      <c r="ED335" s="40"/>
      <c r="EE335" s="40"/>
      <c r="EF335" s="186"/>
      <c r="EG335" s="186"/>
      <c r="EH335" s="186"/>
      <c r="EI335" s="40"/>
      <c r="EJ335" s="186"/>
      <c r="EK335" s="30"/>
      <c r="EL335" s="40"/>
      <c r="EM335" s="40"/>
      <c r="EN335" s="186"/>
      <c r="EO335" s="186"/>
      <c r="EP335" s="186"/>
      <c r="EQ335" s="186"/>
      <c r="ER335" s="186"/>
      <c r="ES335" s="186"/>
      <c r="ET335" s="186"/>
      <c r="EU335" s="186"/>
      <c r="EV335" s="186"/>
      <c r="EW335" s="186"/>
      <c r="EX335" s="186"/>
      <c r="EY335" s="186"/>
      <c r="EZ335" s="186"/>
      <c r="FA335" s="186"/>
      <c r="FB335" s="186"/>
      <c r="FC335" s="186"/>
      <c r="FD335" s="186"/>
      <c r="FE335" s="186"/>
      <c r="FF335" s="186"/>
      <c r="FG335" s="186"/>
      <c r="FH335" s="186"/>
      <c r="FI335" s="186"/>
      <c r="FJ335" s="186"/>
      <c r="FK335" s="186"/>
      <c r="FL335" s="186"/>
      <c r="FM335" s="186"/>
      <c r="FN335" s="186"/>
      <c r="FO335" s="186"/>
      <c r="FP335" s="186"/>
      <c r="FQ335" s="186"/>
      <c r="FR335" s="186"/>
      <c r="FS335" s="186"/>
      <c r="FT335" s="186"/>
      <c r="FU335" s="186"/>
      <c r="FV335" s="40"/>
      <c r="FW335" s="40"/>
      <c r="FX335" s="40"/>
      <c r="FY335" s="40"/>
      <c r="FZ335" s="40"/>
      <c r="GA335" s="40"/>
      <c r="GB335" s="40"/>
      <c r="GC335" s="40"/>
      <c r="GD335" s="40"/>
      <c r="GE335" s="40"/>
      <c r="GF335" s="31"/>
      <c r="GG335" s="356"/>
    </row>
    <row r="336" spans="1:189" s="361" customFormat="1" x14ac:dyDescent="0.25">
      <c r="A336" s="186"/>
      <c r="B336" s="43"/>
      <c r="C336" s="186"/>
      <c r="D336" s="30"/>
      <c r="E336" s="30"/>
      <c r="F336" s="30"/>
      <c r="G336" s="30"/>
      <c r="H336" s="40"/>
      <c r="I336" s="186"/>
      <c r="J336" s="30"/>
      <c r="K336" s="40"/>
      <c r="L336" s="40"/>
      <c r="M336" s="40"/>
      <c r="N336" s="40"/>
      <c r="O336" s="40"/>
      <c r="P336" s="40"/>
      <c r="Q336" s="40"/>
      <c r="R336" s="31"/>
      <c r="S336" s="31"/>
      <c r="T336" s="30"/>
      <c r="U336" s="30"/>
      <c r="V336" s="30"/>
      <c r="W336" s="186"/>
      <c r="X336" s="30"/>
      <c r="Y336" s="40"/>
      <c r="Z336" s="186"/>
      <c r="AA336" s="30"/>
      <c r="AB336" s="40"/>
      <c r="AC336" s="186"/>
      <c r="AD336" s="40"/>
      <c r="AE336" s="186"/>
      <c r="AF336" s="30"/>
      <c r="AG336" s="40"/>
      <c r="AH336" s="186"/>
      <c r="AI336" s="40"/>
      <c r="AJ336" s="186"/>
      <c r="AK336" s="40"/>
      <c r="AL336" s="186"/>
      <c r="AM336" s="40"/>
      <c r="AN336" s="186"/>
      <c r="AO336" s="40"/>
      <c r="AP336" s="40"/>
      <c r="AQ336" s="40"/>
      <c r="AR336" s="31"/>
      <c r="AS336" s="186"/>
      <c r="AT336" s="186"/>
      <c r="AU336" s="40"/>
      <c r="AV336" s="186"/>
      <c r="AW336" s="30"/>
      <c r="AX336" s="40"/>
      <c r="AY336" s="40"/>
      <c r="AZ336" s="186"/>
      <c r="BA336" s="40"/>
      <c r="BB336" s="186"/>
      <c r="BC336" s="40"/>
      <c r="BD336" s="186"/>
      <c r="BE336" s="186"/>
      <c r="BF336" s="186"/>
      <c r="BG336" s="40"/>
      <c r="BH336" s="186"/>
      <c r="BI336" s="40"/>
      <c r="BJ336" s="40"/>
      <c r="BK336" s="40"/>
      <c r="BL336" s="186"/>
      <c r="BM336" s="186"/>
      <c r="BN336" s="40"/>
      <c r="BO336" s="40"/>
      <c r="BP336" s="186"/>
      <c r="BQ336" s="40"/>
      <c r="BR336" s="186"/>
      <c r="BS336" s="30"/>
      <c r="BT336" s="40"/>
      <c r="BU336" s="186"/>
      <c r="BV336" s="40"/>
      <c r="BW336" s="186"/>
      <c r="BX336" s="186"/>
      <c r="BY336" s="186"/>
      <c r="BZ336" s="186"/>
      <c r="CA336" s="186"/>
      <c r="CB336" s="40"/>
      <c r="CC336" s="186"/>
      <c r="CD336" s="186"/>
      <c r="CE336" s="186"/>
      <c r="CF336" s="186"/>
      <c r="CG336" s="186"/>
      <c r="CH336" s="186"/>
      <c r="CI336" s="186"/>
      <c r="CJ336" s="186"/>
      <c r="CK336" s="186"/>
      <c r="CL336" s="186"/>
      <c r="CM336" s="186"/>
      <c r="CN336" s="186"/>
      <c r="CO336" s="186"/>
      <c r="CP336" s="186"/>
      <c r="CQ336" s="186"/>
      <c r="CR336" s="186"/>
      <c r="CS336" s="186"/>
      <c r="CT336" s="186"/>
      <c r="CU336" s="186"/>
      <c r="CV336" s="186"/>
      <c r="CW336" s="186"/>
      <c r="CX336" s="186"/>
      <c r="CY336" s="186"/>
      <c r="CZ336" s="186"/>
      <c r="DA336" s="186"/>
      <c r="DB336" s="186"/>
      <c r="DC336" s="186"/>
      <c r="DD336" s="186"/>
      <c r="DE336" s="186"/>
      <c r="DF336" s="186"/>
      <c r="DG336" s="186"/>
      <c r="DH336" s="186"/>
      <c r="DI336" s="186"/>
      <c r="DJ336" s="186"/>
      <c r="DK336" s="186"/>
      <c r="DL336" s="186"/>
      <c r="DM336" s="186"/>
      <c r="DN336" s="40"/>
      <c r="DO336" s="40"/>
      <c r="DP336" s="40"/>
      <c r="DQ336" s="40"/>
      <c r="DR336" s="40"/>
      <c r="DS336" s="40"/>
      <c r="DT336" s="40"/>
      <c r="DU336" s="40"/>
      <c r="DV336" s="40"/>
      <c r="DW336" s="40"/>
      <c r="DX336" s="40"/>
      <c r="DY336" s="40"/>
      <c r="DZ336" s="40"/>
      <c r="EA336" s="40"/>
      <c r="EB336" s="40"/>
      <c r="EC336" s="40"/>
      <c r="ED336" s="40"/>
      <c r="EE336" s="40"/>
      <c r="EF336" s="186"/>
      <c r="EG336" s="186"/>
      <c r="EH336" s="186"/>
      <c r="EI336" s="40"/>
      <c r="EJ336" s="186"/>
      <c r="EK336" s="30"/>
      <c r="EL336" s="40"/>
      <c r="EM336" s="40"/>
      <c r="EN336" s="186"/>
      <c r="EO336" s="186"/>
      <c r="EP336" s="186"/>
      <c r="EQ336" s="186"/>
      <c r="ER336" s="186"/>
      <c r="ES336" s="186"/>
      <c r="ET336" s="186"/>
      <c r="EU336" s="186"/>
      <c r="EV336" s="186"/>
      <c r="EW336" s="186"/>
      <c r="EX336" s="186"/>
      <c r="EY336" s="186"/>
      <c r="EZ336" s="186"/>
      <c r="FA336" s="186"/>
      <c r="FB336" s="186"/>
      <c r="FC336" s="186"/>
      <c r="FD336" s="186"/>
      <c r="FE336" s="186"/>
      <c r="FF336" s="186"/>
      <c r="FG336" s="186"/>
      <c r="FH336" s="186"/>
      <c r="FI336" s="186"/>
      <c r="FJ336" s="186"/>
      <c r="FK336" s="186"/>
      <c r="FL336" s="186"/>
      <c r="FM336" s="186"/>
      <c r="FN336" s="186"/>
      <c r="FO336" s="186"/>
      <c r="FP336" s="186"/>
      <c r="FQ336" s="186"/>
      <c r="FR336" s="186"/>
      <c r="FS336" s="186"/>
      <c r="FT336" s="186"/>
      <c r="FU336" s="186"/>
      <c r="FV336" s="40"/>
      <c r="FW336" s="40"/>
      <c r="FX336" s="40"/>
      <c r="FY336" s="40"/>
      <c r="FZ336" s="40"/>
      <c r="GA336" s="40"/>
      <c r="GB336" s="40"/>
      <c r="GC336" s="40"/>
      <c r="GD336" s="40"/>
      <c r="GE336" s="40"/>
      <c r="GF336" s="31"/>
      <c r="GG336" s="356"/>
    </row>
    <row r="337" spans="1:189" s="361" customFormat="1" x14ac:dyDescent="0.25">
      <c r="A337" s="186"/>
      <c r="B337" s="43"/>
      <c r="C337" s="186"/>
      <c r="D337" s="30"/>
      <c r="E337" s="30"/>
      <c r="F337" s="30"/>
      <c r="G337" s="30"/>
      <c r="H337" s="40"/>
      <c r="I337" s="186"/>
      <c r="J337" s="30"/>
      <c r="K337" s="40"/>
      <c r="L337" s="40"/>
      <c r="M337" s="40"/>
      <c r="N337" s="40"/>
      <c r="O337" s="40"/>
      <c r="P337" s="40"/>
      <c r="Q337" s="40"/>
      <c r="R337" s="31"/>
      <c r="S337" s="31"/>
      <c r="T337" s="30"/>
      <c r="U337" s="30"/>
      <c r="V337" s="30"/>
      <c r="W337" s="186"/>
      <c r="X337" s="30"/>
      <c r="Y337" s="40"/>
      <c r="Z337" s="186"/>
      <c r="AA337" s="30"/>
      <c r="AB337" s="40"/>
      <c r="AC337" s="186"/>
      <c r="AD337" s="40"/>
      <c r="AE337" s="186"/>
      <c r="AF337" s="30"/>
      <c r="AG337" s="40"/>
      <c r="AH337" s="186"/>
      <c r="AI337" s="40"/>
      <c r="AJ337" s="186"/>
      <c r="AK337" s="40"/>
      <c r="AL337" s="186"/>
      <c r="AM337" s="40"/>
      <c r="AN337" s="186"/>
      <c r="AO337" s="40"/>
      <c r="AP337" s="40"/>
      <c r="AQ337" s="40"/>
      <c r="AR337" s="31"/>
      <c r="AS337" s="186"/>
      <c r="AT337" s="186"/>
      <c r="AU337" s="40"/>
      <c r="AV337" s="186"/>
      <c r="AW337" s="30"/>
      <c r="AX337" s="40"/>
      <c r="AY337" s="40"/>
      <c r="AZ337" s="186"/>
      <c r="BA337" s="40"/>
      <c r="BB337" s="186"/>
      <c r="BC337" s="40"/>
      <c r="BD337" s="186"/>
      <c r="BE337" s="186"/>
      <c r="BF337" s="186"/>
      <c r="BG337" s="40"/>
      <c r="BH337" s="186"/>
      <c r="BI337" s="40"/>
      <c r="BJ337" s="40"/>
      <c r="BK337" s="40"/>
      <c r="BL337" s="186"/>
      <c r="BM337" s="186"/>
      <c r="BN337" s="40"/>
      <c r="BO337" s="40"/>
      <c r="BP337" s="186"/>
      <c r="BQ337" s="40"/>
      <c r="BR337" s="186"/>
      <c r="BS337" s="30"/>
      <c r="BT337" s="40"/>
      <c r="BU337" s="186"/>
      <c r="BV337" s="40"/>
      <c r="BW337" s="186"/>
      <c r="BX337" s="186"/>
      <c r="BY337" s="186"/>
      <c r="BZ337" s="186"/>
      <c r="CA337" s="186"/>
      <c r="CB337" s="40"/>
      <c r="CC337" s="186"/>
      <c r="CD337" s="186"/>
      <c r="CE337" s="186"/>
      <c r="CF337" s="186"/>
      <c r="CG337" s="186"/>
      <c r="CH337" s="186"/>
      <c r="CI337" s="186"/>
      <c r="CJ337" s="186"/>
      <c r="CK337" s="186"/>
      <c r="CL337" s="186"/>
      <c r="CM337" s="186"/>
      <c r="CN337" s="186"/>
      <c r="CO337" s="186"/>
      <c r="CP337" s="186"/>
      <c r="CQ337" s="186"/>
      <c r="CR337" s="186"/>
      <c r="CS337" s="186"/>
      <c r="CT337" s="186"/>
      <c r="CU337" s="186"/>
      <c r="CV337" s="186"/>
      <c r="CW337" s="186"/>
      <c r="CX337" s="186"/>
      <c r="CY337" s="186"/>
      <c r="CZ337" s="186"/>
      <c r="DA337" s="186"/>
      <c r="DB337" s="186"/>
      <c r="DC337" s="186"/>
      <c r="DD337" s="186"/>
      <c r="DE337" s="186"/>
      <c r="DF337" s="186"/>
      <c r="DG337" s="186"/>
      <c r="DH337" s="186"/>
      <c r="DI337" s="186"/>
      <c r="DJ337" s="186"/>
      <c r="DK337" s="186"/>
      <c r="DL337" s="186"/>
      <c r="DM337" s="186"/>
      <c r="DN337" s="40"/>
      <c r="DO337" s="40"/>
      <c r="DP337" s="40"/>
      <c r="DQ337" s="40"/>
      <c r="DR337" s="40"/>
      <c r="DS337" s="40"/>
      <c r="DT337" s="40"/>
      <c r="DU337" s="40"/>
      <c r="DV337" s="40"/>
      <c r="DW337" s="40"/>
      <c r="DX337" s="40"/>
      <c r="DY337" s="40"/>
      <c r="DZ337" s="40"/>
      <c r="EA337" s="40"/>
      <c r="EB337" s="40"/>
      <c r="EC337" s="40"/>
      <c r="ED337" s="40"/>
      <c r="EE337" s="40"/>
      <c r="EF337" s="186"/>
      <c r="EG337" s="186"/>
      <c r="EH337" s="186"/>
      <c r="EI337" s="40"/>
      <c r="EJ337" s="186"/>
      <c r="EK337" s="30"/>
      <c r="EL337" s="40"/>
      <c r="EM337" s="40"/>
      <c r="EN337" s="186"/>
      <c r="EO337" s="186"/>
      <c r="EP337" s="186"/>
      <c r="EQ337" s="186"/>
      <c r="ER337" s="186"/>
      <c r="ES337" s="186"/>
      <c r="ET337" s="186"/>
      <c r="EU337" s="186"/>
      <c r="EV337" s="186"/>
      <c r="EW337" s="186"/>
      <c r="EX337" s="186"/>
      <c r="EY337" s="186"/>
      <c r="EZ337" s="186"/>
      <c r="FA337" s="186"/>
      <c r="FB337" s="186"/>
      <c r="FC337" s="186"/>
      <c r="FD337" s="186"/>
      <c r="FE337" s="186"/>
      <c r="FF337" s="186"/>
      <c r="FG337" s="186"/>
      <c r="FH337" s="186"/>
      <c r="FI337" s="186"/>
      <c r="FJ337" s="186"/>
      <c r="FK337" s="186"/>
      <c r="FL337" s="186"/>
      <c r="FM337" s="186"/>
      <c r="FN337" s="186"/>
      <c r="FO337" s="186"/>
      <c r="FP337" s="186"/>
      <c r="FQ337" s="186"/>
      <c r="FR337" s="186"/>
      <c r="FS337" s="186"/>
      <c r="FT337" s="186"/>
      <c r="FU337" s="186"/>
      <c r="FV337" s="40"/>
      <c r="FW337" s="40"/>
      <c r="FX337" s="40"/>
      <c r="FY337" s="40"/>
      <c r="FZ337" s="40"/>
      <c r="GA337" s="40"/>
      <c r="GB337" s="40"/>
      <c r="GC337" s="40"/>
      <c r="GD337" s="40"/>
      <c r="GE337" s="40"/>
      <c r="GF337" s="31"/>
      <c r="GG337" s="356"/>
    </row>
    <row r="338" spans="1:189" s="361" customFormat="1" x14ac:dyDescent="0.25">
      <c r="A338" s="186"/>
      <c r="B338" s="43"/>
      <c r="C338" s="186"/>
      <c r="D338" s="30"/>
      <c r="E338" s="30"/>
      <c r="F338" s="30"/>
      <c r="G338" s="30"/>
      <c r="H338" s="40"/>
      <c r="I338" s="186"/>
      <c r="J338" s="30"/>
      <c r="K338" s="40"/>
      <c r="L338" s="40"/>
      <c r="M338" s="40"/>
      <c r="N338" s="40"/>
      <c r="O338" s="40"/>
      <c r="P338" s="40"/>
      <c r="Q338" s="40"/>
      <c r="R338" s="31"/>
      <c r="S338" s="31"/>
      <c r="T338" s="30"/>
      <c r="U338" s="30"/>
      <c r="V338" s="30"/>
      <c r="W338" s="186"/>
      <c r="X338" s="30"/>
      <c r="Y338" s="40"/>
      <c r="Z338" s="186"/>
      <c r="AA338" s="30"/>
      <c r="AB338" s="40"/>
      <c r="AC338" s="186"/>
      <c r="AD338" s="40"/>
      <c r="AE338" s="186"/>
      <c r="AF338" s="30"/>
      <c r="AG338" s="40"/>
      <c r="AH338" s="186"/>
      <c r="AI338" s="40"/>
      <c r="AJ338" s="186"/>
      <c r="AK338" s="40"/>
      <c r="AL338" s="186"/>
      <c r="AM338" s="40"/>
      <c r="AN338" s="186"/>
      <c r="AO338" s="40"/>
      <c r="AP338" s="40"/>
      <c r="AQ338" s="40"/>
      <c r="AR338" s="31"/>
      <c r="AS338" s="186"/>
      <c r="AT338" s="186"/>
      <c r="AU338" s="40"/>
      <c r="AV338" s="186"/>
      <c r="AW338" s="30"/>
      <c r="AX338" s="40"/>
      <c r="AY338" s="40"/>
      <c r="AZ338" s="186"/>
      <c r="BA338" s="40"/>
      <c r="BB338" s="186"/>
      <c r="BC338" s="40"/>
      <c r="BD338" s="186"/>
      <c r="BE338" s="186"/>
      <c r="BF338" s="186"/>
      <c r="BG338" s="40"/>
      <c r="BH338" s="186"/>
      <c r="BI338" s="40"/>
      <c r="BJ338" s="40"/>
      <c r="BK338" s="40"/>
      <c r="BL338" s="186"/>
      <c r="BM338" s="186"/>
      <c r="BN338" s="40"/>
      <c r="BO338" s="40"/>
      <c r="BP338" s="186"/>
      <c r="BQ338" s="40"/>
      <c r="BR338" s="186"/>
      <c r="BS338" s="30"/>
      <c r="BT338" s="40"/>
      <c r="BU338" s="186"/>
      <c r="BV338" s="40"/>
      <c r="BW338" s="186"/>
      <c r="BX338" s="186"/>
      <c r="BY338" s="186"/>
      <c r="BZ338" s="186"/>
      <c r="CA338" s="186"/>
      <c r="CB338" s="40"/>
      <c r="CC338" s="186"/>
      <c r="CD338" s="186"/>
      <c r="CE338" s="186"/>
      <c r="CF338" s="186"/>
      <c r="CG338" s="186"/>
      <c r="CH338" s="186"/>
      <c r="CI338" s="186"/>
      <c r="CJ338" s="186"/>
      <c r="CK338" s="186"/>
      <c r="CL338" s="186"/>
      <c r="CM338" s="186"/>
      <c r="CN338" s="186"/>
      <c r="CO338" s="186"/>
      <c r="CP338" s="186"/>
      <c r="CQ338" s="186"/>
      <c r="CR338" s="186"/>
      <c r="CS338" s="186"/>
      <c r="CT338" s="186"/>
      <c r="CU338" s="186"/>
      <c r="CV338" s="186"/>
      <c r="CW338" s="186"/>
      <c r="CX338" s="186"/>
      <c r="CY338" s="186"/>
      <c r="CZ338" s="186"/>
      <c r="DA338" s="186"/>
      <c r="DB338" s="186"/>
      <c r="DC338" s="186"/>
      <c r="DD338" s="186"/>
      <c r="DE338" s="186"/>
      <c r="DF338" s="186"/>
      <c r="DG338" s="186"/>
      <c r="DH338" s="186"/>
      <c r="DI338" s="186"/>
      <c r="DJ338" s="186"/>
      <c r="DK338" s="186"/>
      <c r="DL338" s="186"/>
      <c r="DM338" s="186"/>
      <c r="DN338" s="40"/>
      <c r="DO338" s="40"/>
      <c r="DP338" s="40"/>
      <c r="DQ338" s="40"/>
      <c r="DR338" s="40"/>
      <c r="DS338" s="40"/>
      <c r="DT338" s="40"/>
      <c r="DU338" s="40"/>
      <c r="DV338" s="40"/>
      <c r="DW338" s="40"/>
      <c r="DX338" s="40"/>
      <c r="DY338" s="40"/>
      <c r="DZ338" s="40"/>
      <c r="EA338" s="40"/>
      <c r="EB338" s="40"/>
      <c r="EC338" s="40"/>
      <c r="ED338" s="40"/>
      <c r="EE338" s="40"/>
      <c r="EF338" s="186"/>
      <c r="EG338" s="186"/>
      <c r="EH338" s="186"/>
      <c r="EI338" s="40"/>
      <c r="EJ338" s="186"/>
      <c r="EK338" s="30"/>
      <c r="EL338" s="40"/>
      <c r="EM338" s="40"/>
      <c r="EN338" s="186"/>
      <c r="EO338" s="186"/>
      <c r="EP338" s="186"/>
      <c r="EQ338" s="186"/>
      <c r="ER338" s="186"/>
      <c r="ES338" s="186"/>
      <c r="ET338" s="186"/>
      <c r="EU338" s="186"/>
      <c r="EV338" s="186"/>
      <c r="EW338" s="186"/>
      <c r="EX338" s="186"/>
      <c r="EY338" s="186"/>
      <c r="EZ338" s="186"/>
      <c r="FA338" s="186"/>
      <c r="FB338" s="186"/>
      <c r="FC338" s="186"/>
      <c r="FD338" s="186"/>
      <c r="FE338" s="186"/>
      <c r="FF338" s="186"/>
      <c r="FG338" s="186"/>
      <c r="FH338" s="186"/>
      <c r="FI338" s="186"/>
      <c r="FJ338" s="186"/>
      <c r="FK338" s="186"/>
      <c r="FL338" s="186"/>
      <c r="FM338" s="186"/>
      <c r="FN338" s="186"/>
      <c r="FO338" s="186"/>
      <c r="FP338" s="186"/>
      <c r="FQ338" s="186"/>
      <c r="FR338" s="186"/>
      <c r="FS338" s="186"/>
      <c r="FT338" s="186"/>
      <c r="FU338" s="186"/>
      <c r="FV338" s="40"/>
      <c r="FW338" s="40"/>
      <c r="FX338" s="40"/>
      <c r="FY338" s="40"/>
      <c r="FZ338" s="40"/>
      <c r="GA338" s="40"/>
      <c r="GB338" s="40"/>
      <c r="GC338" s="40"/>
      <c r="GD338" s="40"/>
      <c r="GE338" s="40"/>
      <c r="GF338" s="31"/>
      <c r="GG338" s="356"/>
    </row>
    <row r="339" spans="1:189" s="361" customFormat="1" x14ac:dyDescent="0.25">
      <c r="A339" s="186"/>
      <c r="B339" s="43"/>
      <c r="C339" s="186"/>
      <c r="D339" s="30"/>
      <c r="E339" s="30"/>
      <c r="F339" s="30"/>
      <c r="G339" s="30"/>
      <c r="H339" s="40"/>
      <c r="I339" s="186"/>
      <c r="J339" s="30"/>
      <c r="K339" s="40"/>
      <c r="L339" s="40"/>
      <c r="M339" s="40"/>
      <c r="N339" s="40"/>
      <c r="O339" s="40"/>
      <c r="P339" s="40"/>
      <c r="Q339" s="40"/>
      <c r="R339" s="31"/>
      <c r="S339" s="31"/>
      <c r="T339" s="30"/>
      <c r="U339" s="30"/>
      <c r="V339" s="30"/>
      <c r="W339" s="186"/>
      <c r="X339" s="30"/>
      <c r="Y339" s="40"/>
      <c r="Z339" s="186"/>
      <c r="AA339" s="30"/>
      <c r="AB339" s="40"/>
      <c r="AC339" s="186"/>
      <c r="AD339" s="40"/>
      <c r="AE339" s="186"/>
      <c r="AF339" s="30"/>
      <c r="AG339" s="40"/>
      <c r="AH339" s="186"/>
      <c r="AI339" s="40"/>
      <c r="AJ339" s="186"/>
      <c r="AK339" s="40"/>
      <c r="AL339" s="186"/>
      <c r="AM339" s="40"/>
      <c r="AN339" s="186"/>
      <c r="AO339" s="40"/>
      <c r="AP339" s="40"/>
      <c r="AQ339" s="40"/>
      <c r="AR339" s="31"/>
      <c r="AS339" s="186"/>
      <c r="AT339" s="186"/>
      <c r="AU339" s="40"/>
      <c r="AV339" s="186"/>
      <c r="AW339" s="30"/>
      <c r="AX339" s="40"/>
      <c r="AY339" s="40"/>
      <c r="AZ339" s="186"/>
      <c r="BA339" s="40"/>
      <c r="BB339" s="186"/>
      <c r="BC339" s="40"/>
      <c r="BD339" s="186"/>
      <c r="BE339" s="186"/>
      <c r="BF339" s="186"/>
      <c r="BG339" s="40"/>
      <c r="BH339" s="186"/>
      <c r="BI339" s="40"/>
      <c r="BJ339" s="40"/>
      <c r="BK339" s="40"/>
      <c r="BL339" s="186"/>
      <c r="BM339" s="186"/>
      <c r="BN339" s="40"/>
      <c r="BO339" s="40"/>
      <c r="BP339" s="186"/>
      <c r="BQ339" s="40"/>
      <c r="BR339" s="186"/>
      <c r="BS339" s="30"/>
      <c r="BT339" s="40"/>
      <c r="BU339" s="186"/>
      <c r="BV339" s="40"/>
      <c r="BW339" s="186"/>
      <c r="BX339" s="186"/>
      <c r="BY339" s="186"/>
      <c r="BZ339" s="186"/>
      <c r="CA339" s="186"/>
      <c r="CB339" s="40"/>
      <c r="CC339" s="186"/>
      <c r="CD339" s="186"/>
      <c r="CE339" s="186"/>
      <c r="CF339" s="186"/>
      <c r="CG339" s="186"/>
      <c r="CH339" s="186"/>
      <c r="CI339" s="186"/>
      <c r="CJ339" s="186"/>
      <c r="CK339" s="186"/>
      <c r="CL339" s="186"/>
      <c r="CM339" s="186"/>
      <c r="CN339" s="186"/>
      <c r="CO339" s="186"/>
      <c r="CP339" s="186"/>
      <c r="CQ339" s="186"/>
      <c r="CR339" s="186"/>
      <c r="CS339" s="186"/>
      <c r="CT339" s="186"/>
      <c r="CU339" s="186"/>
      <c r="CV339" s="186"/>
      <c r="CW339" s="186"/>
      <c r="CX339" s="186"/>
      <c r="CY339" s="186"/>
      <c r="CZ339" s="186"/>
      <c r="DA339" s="186"/>
      <c r="DB339" s="186"/>
      <c r="DC339" s="186"/>
      <c r="DD339" s="186"/>
      <c r="DE339" s="186"/>
      <c r="DF339" s="186"/>
      <c r="DG339" s="186"/>
      <c r="DH339" s="186"/>
      <c r="DI339" s="186"/>
      <c r="DJ339" s="186"/>
      <c r="DK339" s="186"/>
      <c r="DL339" s="186"/>
      <c r="DM339" s="186"/>
      <c r="DN339" s="40"/>
      <c r="DO339" s="40"/>
      <c r="DP339" s="40"/>
      <c r="DQ339" s="40"/>
      <c r="DR339" s="40"/>
      <c r="DS339" s="40"/>
      <c r="DT339" s="40"/>
      <c r="DU339" s="40"/>
      <c r="DV339" s="40"/>
      <c r="DW339" s="40"/>
      <c r="DX339" s="40"/>
      <c r="DY339" s="40"/>
      <c r="DZ339" s="40"/>
      <c r="EA339" s="40"/>
      <c r="EB339" s="40"/>
      <c r="EC339" s="40"/>
      <c r="ED339" s="40"/>
      <c r="EE339" s="40"/>
      <c r="EF339" s="186"/>
      <c r="EG339" s="186"/>
      <c r="EH339" s="186"/>
      <c r="EI339" s="40"/>
      <c r="EJ339" s="186"/>
      <c r="EK339" s="30"/>
      <c r="EL339" s="40"/>
      <c r="EM339" s="40"/>
      <c r="EN339" s="186"/>
      <c r="EO339" s="186"/>
      <c r="EP339" s="186"/>
      <c r="EQ339" s="186"/>
      <c r="ER339" s="186"/>
      <c r="ES339" s="186"/>
      <c r="ET339" s="186"/>
      <c r="EU339" s="186"/>
      <c r="EV339" s="186"/>
      <c r="EW339" s="186"/>
      <c r="EX339" s="186"/>
      <c r="EY339" s="186"/>
      <c r="EZ339" s="186"/>
      <c r="FA339" s="186"/>
      <c r="FB339" s="186"/>
      <c r="FC339" s="186"/>
      <c r="FD339" s="186"/>
      <c r="FE339" s="186"/>
      <c r="FF339" s="186"/>
      <c r="FG339" s="186"/>
      <c r="FH339" s="186"/>
      <c r="FI339" s="186"/>
      <c r="FJ339" s="186"/>
      <c r="FK339" s="186"/>
      <c r="FL339" s="186"/>
      <c r="FM339" s="186"/>
      <c r="FN339" s="186"/>
      <c r="FO339" s="186"/>
      <c r="FP339" s="186"/>
      <c r="FQ339" s="186"/>
      <c r="FR339" s="186"/>
      <c r="FS339" s="186"/>
      <c r="FT339" s="186"/>
      <c r="FU339" s="186"/>
      <c r="FV339" s="40"/>
      <c r="FW339" s="40"/>
      <c r="FX339" s="40"/>
      <c r="FY339" s="40"/>
      <c r="FZ339" s="40"/>
      <c r="GA339" s="40"/>
      <c r="GB339" s="40"/>
      <c r="GC339" s="40"/>
      <c r="GD339" s="40"/>
      <c r="GE339" s="40"/>
      <c r="GF339" s="31"/>
      <c r="GG339" s="356"/>
    </row>
    <row r="340" spans="1:189" s="361" customFormat="1" x14ac:dyDescent="0.25">
      <c r="A340" s="186"/>
      <c r="B340" s="43"/>
      <c r="C340" s="186"/>
      <c r="D340" s="30"/>
      <c r="E340" s="30"/>
      <c r="F340" s="30"/>
      <c r="G340" s="30"/>
      <c r="H340" s="40"/>
      <c r="I340" s="186"/>
      <c r="J340" s="30"/>
      <c r="K340" s="40"/>
      <c r="L340" s="40"/>
      <c r="M340" s="40"/>
      <c r="N340" s="40"/>
      <c r="O340" s="40"/>
      <c r="P340" s="40"/>
      <c r="Q340" s="40"/>
      <c r="R340" s="31"/>
      <c r="S340" s="31"/>
      <c r="T340" s="30"/>
      <c r="U340" s="30"/>
      <c r="V340" s="30"/>
      <c r="W340" s="186"/>
      <c r="X340" s="30"/>
      <c r="Y340" s="40"/>
      <c r="Z340" s="186"/>
      <c r="AA340" s="30"/>
      <c r="AB340" s="40"/>
      <c r="AC340" s="186"/>
      <c r="AD340" s="40"/>
      <c r="AE340" s="186"/>
      <c r="AF340" s="30"/>
      <c r="AG340" s="40"/>
      <c r="AH340" s="186"/>
      <c r="AI340" s="40"/>
      <c r="AJ340" s="186"/>
      <c r="AK340" s="40"/>
      <c r="AL340" s="186"/>
      <c r="AM340" s="40"/>
      <c r="AN340" s="186"/>
      <c r="AO340" s="40"/>
      <c r="AP340" s="40"/>
      <c r="AQ340" s="40"/>
      <c r="AR340" s="31"/>
      <c r="AS340" s="186"/>
      <c r="AT340" s="186"/>
      <c r="AU340" s="40"/>
      <c r="AV340" s="186"/>
      <c r="AW340" s="30"/>
      <c r="AX340" s="40"/>
      <c r="AY340" s="40"/>
      <c r="AZ340" s="186"/>
      <c r="BA340" s="40"/>
      <c r="BB340" s="186"/>
      <c r="BC340" s="40"/>
      <c r="BD340" s="186"/>
      <c r="BE340" s="186"/>
      <c r="BF340" s="186"/>
      <c r="BG340" s="40"/>
      <c r="BH340" s="186"/>
      <c r="BI340" s="40"/>
      <c r="BJ340" s="40"/>
      <c r="BK340" s="40"/>
      <c r="BL340" s="186"/>
      <c r="BM340" s="186"/>
      <c r="BN340" s="40"/>
      <c r="BO340" s="40"/>
      <c r="BP340" s="186"/>
      <c r="BQ340" s="40"/>
      <c r="BR340" s="186"/>
      <c r="BS340" s="30"/>
      <c r="BT340" s="40"/>
      <c r="BU340" s="186"/>
      <c r="BV340" s="40"/>
      <c r="BW340" s="186"/>
      <c r="BX340" s="186"/>
      <c r="BY340" s="186"/>
      <c r="BZ340" s="186"/>
      <c r="CA340" s="186"/>
      <c r="CB340" s="40"/>
      <c r="CC340" s="186"/>
      <c r="CD340" s="186"/>
      <c r="CE340" s="186"/>
      <c r="CF340" s="186"/>
      <c r="CG340" s="186"/>
      <c r="CH340" s="186"/>
      <c r="CI340" s="186"/>
      <c r="CJ340" s="186"/>
      <c r="CK340" s="186"/>
      <c r="CL340" s="186"/>
      <c r="CM340" s="186"/>
      <c r="CN340" s="186"/>
      <c r="CO340" s="186"/>
      <c r="CP340" s="186"/>
      <c r="CQ340" s="186"/>
      <c r="CR340" s="186"/>
      <c r="CS340" s="186"/>
      <c r="CT340" s="186"/>
      <c r="CU340" s="186"/>
      <c r="CV340" s="186"/>
      <c r="CW340" s="186"/>
      <c r="CX340" s="186"/>
      <c r="CY340" s="186"/>
      <c r="CZ340" s="186"/>
      <c r="DA340" s="186"/>
      <c r="DB340" s="186"/>
      <c r="DC340" s="186"/>
      <c r="DD340" s="186"/>
      <c r="DE340" s="186"/>
      <c r="DF340" s="186"/>
      <c r="DG340" s="186"/>
      <c r="DH340" s="186"/>
      <c r="DI340" s="186"/>
      <c r="DJ340" s="186"/>
      <c r="DK340" s="186"/>
      <c r="DL340" s="186"/>
      <c r="DM340" s="186"/>
      <c r="DN340" s="40"/>
      <c r="DO340" s="40"/>
      <c r="DP340" s="40"/>
      <c r="DQ340" s="40"/>
      <c r="DR340" s="40"/>
      <c r="DS340" s="40"/>
      <c r="DT340" s="40"/>
      <c r="DU340" s="40"/>
      <c r="DV340" s="40"/>
      <c r="DW340" s="40"/>
      <c r="DX340" s="40"/>
      <c r="DY340" s="40"/>
      <c r="DZ340" s="40"/>
      <c r="EA340" s="40"/>
      <c r="EB340" s="40"/>
      <c r="EC340" s="40"/>
      <c r="ED340" s="40"/>
      <c r="EE340" s="40"/>
      <c r="EF340" s="186"/>
      <c r="EG340" s="186"/>
      <c r="EH340" s="186"/>
      <c r="EI340" s="40"/>
      <c r="EJ340" s="186"/>
      <c r="EK340" s="30"/>
      <c r="EL340" s="40"/>
      <c r="EM340" s="40"/>
      <c r="EN340" s="186"/>
      <c r="EO340" s="186"/>
      <c r="EP340" s="186"/>
      <c r="EQ340" s="186"/>
      <c r="ER340" s="186"/>
      <c r="ES340" s="186"/>
      <c r="ET340" s="186"/>
      <c r="EU340" s="186"/>
      <c r="EV340" s="186"/>
      <c r="EW340" s="186"/>
      <c r="EX340" s="186"/>
      <c r="EY340" s="186"/>
      <c r="EZ340" s="186"/>
      <c r="FA340" s="186"/>
      <c r="FB340" s="186"/>
      <c r="FC340" s="186"/>
      <c r="FD340" s="186"/>
      <c r="FE340" s="186"/>
      <c r="FF340" s="186"/>
      <c r="FG340" s="186"/>
      <c r="FH340" s="186"/>
      <c r="FI340" s="186"/>
      <c r="FJ340" s="186"/>
      <c r="FK340" s="186"/>
      <c r="FL340" s="186"/>
      <c r="FM340" s="186"/>
      <c r="FN340" s="186"/>
      <c r="FO340" s="186"/>
      <c r="FP340" s="186"/>
      <c r="FQ340" s="186"/>
      <c r="FR340" s="186"/>
      <c r="FS340" s="186"/>
      <c r="FT340" s="186"/>
      <c r="FU340" s="186"/>
      <c r="FV340" s="40"/>
      <c r="FW340" s="40"/>
      <c r="FX340" s="40"/>
      <c r="FY340" s="40"/>
      <c r="FZ340" s="40"/>
      <c r="GA340" s="40"/>
      <c r="GB340" s="40"/>
      <c r="GC340" s="40"/>
      <c r="GD340" s="40"/>
      <c r="GE340" s="40"/>
      <c r="GF340" s="31"/>
      <c r="GG340" s="356"/>
    </row>
    <row r="341" spans="1:189" s="361" customFormat="1" x14ac:dyDescent="0.25">
      <c r="A341" s="186"/>
      <c r="B341" s="43"/>
      <c r="C341" s="186"/>
      <c r="D341" s="30"/>
      <c r="E341" s="30"/>
      <c r="F341" s="30"/>
      <c r="G341" s="30"/>
      <c r="H341" s="40"/>
      <c r="I341" s="186"/>
      <c r="J341" s="30"/>
      <c r="K341" s="40"/>
      <c r="L341" s="40"/>
      <c r="M341" s="40"/>
      <c r="N341" s="40"/>
      <c r="O341" s="40"/>
      <c r="P341" s="40"/>
      <c r="Q341" s="40"/>
      <c r="R341" s="31"/>
      <c r="S341" s="31"/>
      <c r="T341" s="30"/>
      <c r="U341" s="30"/>
      <c r="V341" s="30"/>
      <c r="W341" s="186"/>
      <c r="X341" s="30"/>
      <c r="Y341" s="40"/>
      <c r="Z341" s="186"/>
      <c r="AA341" s="30"/>
      <c r="AB341" s="40"/>
      <c r="AC341" s="186"/>
      <c r="AD341" s="40"/>
      <c r="AE341" s="186"/>
      <c r="AF341" s="30"/>
      <c r="AG341" s="40"/>
      <c r="AH341" s="186"/>
      <c r="AI341" s="40"/>
      <c r="AJ341" s="186"/>
      <c r="AK341" s="40"/>
      <c r="AL341" s="186"/>
      <c r="AM341" s="40"/>
      <c r="AN341" s="186"/>
      <c r="AO341" s="40"/>
      <c r="AP341" s="40"/>
      <c r="AQ341" s="40"/>
      <c r="AR341" s="31"/>
      <c r="AS341" s="186"/>
      <c r="AT341" s="186"/>
      <c r="AU341" s="40"/>
      <c r="AV341" s="186"/>
      <c r="AW341" s="30"/>
      <c r="AX341" s="40"/>
      <c r="AY341" s="40"/>
      <c r="AZ341" s="186"/>
      <c r="BA341" s="40"/>
      <c r="BB341" s="186"/>
      <c r="BC341" s="40"/>
      <c r="BD341" s="186"/>
      <c r="BE341" s="186"/>
      <c r="BF341" s="186"/>
      <c r="BG341" s="40"/>
      <c r="BH341" s="186"/>
      <c r="BI341" s="40"/>
      <c r="BJ341" s="40"/>
      <c r="BK341" s="40"/>
      <c r="BL341" s="186"/>
      <c r="BM341" s="186"/>
      <c r="BN341" s="40"/>
      <c r="BO341" s="40"/>
      <c r="BP341" s="186"/>
      <c r="BQ341" s="40"/>
      <c r="BR341" s="186"/>
      <c r="BS341" s="30"/>
      <c r="BT341" s="40"/>
      <c r="BU341" s="186"/>
      <c r="BV341" s="40"/>
      <c r="BW341" s="186"/>
      <c r="BX341" s="186"/>
      <c r="BY341" s="186"/>
      <c r="BZ341" s="186"/>
      <c r="CA341" s="186"/>
      <c r="CB341" s="40"/>
      <c r="CC341" s="186"/>
      <c r="CD341" s="186"/>
      <c r="CE341" s="186"/>
      <c r="CF341" s="186"/>
      <c r="CG341" s="186"/>
      <c r="CH341" s="186"/>
      <c r="CI341" s="186"/>
      <c r="CJ341" s="186"/>
      <c r="CK341" s="186"/>
      <c r="CL341" s="186"/>
      <c r="CM341" s="186"/>
      <c r="CN341" s="186"/>
      <c r="CO341" s="186"/>
      <c r="CP341" s="186"/>
      <c r="CQ341" s="186"/>
      <c r="CR341" s="186"/>
      <c r="CS341" s="186"/>
      <c r="CT341" s="186"/>
      <c r="CU341" s="186"/>
      <c r="CV341" s="186"/>
      <c r="CW341" s="186"/>
      <c r="CX341" s="186"/>
      <c r="CY341" s="186"/>
      <c r="CZ341" s="186"/>
      <c r="DA341" s="186"/>
      <c r="DB341" s="186"/>
      <c r="DC341" s="186"/>
      <c r="DD341" s="186"/>
      <c r="DE341" s="186"/>
      <c r="DF341" s="186"/>
      <c r="DG341" s="186"/>
      <c r="DH341" s="186"/>
      <c r="DI341" s="186"/>
      <c r="DJ341" s="186"/>
      <c r="DK341" s="186"/>
      <c r="DL341" s="186"/>
      <c r="DM341" s="186"/>
      <c r="DN341" s="40"/>
      <c r="DO341" s="40"/>
      <c r="DP341" s="40"/>
      <c r="DQ341" s="40"/>
      <c r="DR341" s="40"/>
      <c r="DS341" s="40"/>
      <c r="DT341" s="40"/>
      <c r="DU341" s="40"/>
      <c r="DV341" s="40"/>
      <c r="DW341" s="40"/>
      <c r="DX341" s="40"/>
      <c r="DY341" s="40"/>
      <c r="DZ341" s="40"/>
      <c r="EA341" s="40"/>
      <c r="EB341" s="40"/>
      <c r="EC341" s="40"/>
      <c r="ED341" s="40"/>
      <c r="EE341" s="40"/>
      <c r="EF341" s="186"/>
      <c r="EG341" s="186"/>
      <c r="EH341" s="186"/>
      <c r="EI341" s="40"/>
      <c r="EJ341" s="186"/>
      <c r="EK341" s="30"/>
      <c r="EL341" s="40"/>
      <c r="EM341" s="40"/>
      <c r="EN341" s="186"/>
      <c r="EO341" s="186"/>
      <c r="EP341" s="186"/>
      <c r="EQ341" s="186"/>
      <c r="ER341" s="186"/>
      <c r="ES341" s="186"/>
      <c r="ET341" s="186"/>
      <c r="EU341" s="186"/>
      <c r="EV341" s="186"/>
      <c r="EW341" s="186"/>
      <c r="EX341" s="186"/>
      <c r="EY341" s="186"/>
      <c r="EZ341" s="186"/>
      <c r="FA341" s="186"/>
      <c r="FB341" s="186"/>
      <c r="FC341" s="186"/>
      <c r="FD341" s="186"/>
      <c r="FE341" s="186"/>
      <c r="FF341" s="186"/>
      <c r="FG341" s="186"/>
      <c r="FH341" s="186"/>
      <c r="FI341" s="186"/>
      <c r="FJ341" s="186"/>
      <c r="FK341" s="186"/>
      <c r="FL341" s="186"/>
      <c r="FM341" s="186"/>
      <c r="FN341" s="186"/>
      <c r="FO341" s="186"/>
      <c r="FP341" s="186"/>
      <c r="FQ341" s="186"/>
      <c r="FR341" s="186"/>
      <c r="FS341" s="186"/>
      <c r="FT341" s="186"/>
      <c r="FU341" s="186"/>
      <c r="FV341" s="40"/>
      <c r="FW341" s="40"/>
      <c r="FX341" s="40"/>
      <c r="FY341" s="40"/>
      <c r="FZ341" s="40"/>
      <c r="GA341" s="40"/>
      <c r="GB341" s="40"/>
      <c r="GC341" s="40"/>
      <c r="GD341" s="40"/>
      <c r="GE341" s="40"/>
      <c r="GF341" s="31"/>
      <c r="GG341" s="356"/>
    </row>
    <row r="342" spans="1:189" s="361" customFormat="1" x14ac:dyDescent="0.25">
      <c r="A342" s="186"/>
      <c r="B342" s="43"/>
      <c r="C342" s="186"/>
      <c r="D342" s="30"/>
      <c r="E342" s="30"/>
      <c r="F342" s="30"/>
      <c r="G342" s="30"/>
      <c r="H342" s="40"/>
      <c r="I342" s="186"/>
      <c r="J342" s="30"/>
      <c r="K342" s="40"/>
      <c r="L342" s="40"/>
      <c r="M342" s="40"/>
      <c r="N342" s="40"/>
      <c r="O342" s="40"/>
      <c r="P342" s="40"/>
      <c r="Q342" s="40"/>
      <c r="R342" s="31"/>
      <c r="S342" s="31"/>
      <c r="T342" s="30"/>
      <c r="U342" s="30"/>
      <c r="V342" s="30"/>
      <c r="W342" s="186"/>
      <c r="X342" s="30"/>
      <c r="Y342" s="40"/>
      <c r="Z342" s="186"/>
      <c r="AA342" s="30"/>
      <c r="AB342" s="40"/>
      <c r="AC342" s="186"/>
      <c r="AD342" s="40"/>
      <c r="AE342" s="186"/>
      <c r="AF342" s="30"/>
      <c r="AG342" s="40"/>
      <c r="AH342" s="186"/>
      <c r="AI342" s="40"/>
      <c r="AJ342" s="186"/>
      <c r="AK342" s="40"/>
      <c r="AL342" s="186"/>
      <c r="AM342" s="40"/>
      <c r="AN342" s="186"/>
      <c r="AO342" s="40"/>
      <c r="AP342" s="40"/>
      <c r="AQ342" s="40"/>
      <c r="AR342" s="31"/>
      <c r="AS342" s="186"/>
      <c r="AT342" s="186"/>
      <c r="AU342" s="40"/>
      <c r="AV342" s="186"/>
      <c r="AW342" s="30"/>
      <c r="AX342" s="40"/>
      <c r="AY342" s="40"/>
      <c r="AZ342" s="186"/>
      <c r="BA342" s="40"/>
      <c r="BB342" s="186"/>
      <c r="BC342" s="40"/>
      <c r="BD342" s="186"/>
      <c r="BE342" s="186"/>
      <c r="BF342" s="186"/>
      <c r="BG342" s="40"/>
      <c r="BH342" s="186"/>
      <c r="BI342" s="40"/>
      <c r="BJ342" s="40"/>
      <c r="BK342" s="40"/>
      <c r="BL342" s="186"/>
      <c r="BM342" s="186"/>
      <c r="BN342" s="40"/>
      <c r="BO342" s="40"/>
      <c r="BP342" s="186"/>
      <c r="BQ342" s="40"/>
      <c r="BR342" s="186"/>
      <c r="BS342" s="30"/>
      <c r="BT342" s="40"/>
      <c r="BU342" s="186"/>
      <c r="BV342" s="40"/>
      <c r="BW342" s="186"/>
      <c r="BX342" s="186"/>
      <c r="BY342" s="186"/>
      <c r="BZ342" s="186"/>
      <c r="CA342" s="186"/>
      <c r="CB342" s="40"/>
      <c r="CC342" s="186"/>
      <c r="CD342" s="186"/>
      <c r="CE342" s="186"/>
      <c r="CF342" s="186"/>
      <c r="CG342" s="186"/>
      <c r="CH342" s="186"/>
      <c r="CI342" s="186"/>
      <c r="CJ342" s="186"/>
      <c r="CK342" s="186"/>
      <c r="CL342" s="186"/>
      <c r="CM342" s="186"/>
      <c r="CN342" s="186"/>
      <c r="CO342" s="186"/>
      <c r="CP342" s="186"/>
      <c r="CQ342" s="186"/>
      <c r="CR342" s="186"/>
      <c r="CS342" s="186"/>
      <c r="CT342" s="186"/>
      <c r="CU342" s="186"/>
      <c r="CV342" s="186"/>
      <c r="CW342" s="186"/>
      <c r="CX342" s="186"/>
      <c r="CY342" s="186"/>
      <c r="CZ342" s="186"/>
      <c r="DA342" s="186"/>
      <c r="DB342" s="186"/>
      <c r="DC342" s="186"/>
      <c r="DD342" s="186"/>
      <c r="DE342" s="186"/>
      <c r="DF342" s="186"/>
      <c r="DG342" s="186"/>
      <c r="DH342" s="186"/>
      <c r="DI342" s="186"/>
      <c r="DJ342" s="186"/>
      <c r="DK342" s="186"/>
      <c r="DL342" s="186"/>
      <c r="DM342" s="186"/>
      <c r="DN342" s="40"/>
      <c r="DO342" s="40"/>
      <c r="DP342" s="40"/>
      <c r="DQ342" s="40"/>
      <c r="DR342" s="40"/>
      <c r="DS342" s="40"/>
      <c r="DT342" s="40"/>
      <c r="DU342" s="40"/>
      <c r="DV342" s="40"/>
      <c r="DW342" s="40"/>
      <c r="DX342" s="40"/>
      <c r="DY342" s="40"/>
      <c r="DZ342" s="40"/>
      <c r="EA342" s="40"/>
      <c r="EB342" s="40"/>
      <c r="EC342" s="40"/>
      <c r="ED342" s="40"/>
      <c r="EE342" s="40"/>
      <c r="EF342" s="186"/>
      <c r="EG342" s="186"/>
      <c r="EH342" s="186"/>
      <c r="EI342" s="40"/>
      <c r="EJ342" s="186"/>
      <c r="EK342" s="30"/>
      <c r="EL342" s="40"/>
      <c r="EM342" s="40"/>
      <c r="EN342" s="186"/>
      <c r="EO342" s="186"/>
      <c r="EP342" s="186"/>
      <c r="EQ342" s="186"/>
      <c r="ER342" s="186"/>
      <c r="ES342" s="186"/>
      <c r="ET342" s="186"/>
      <c r="EU342" s="186"/>
      <c r="EV342" s="186"/>
      <c r="EW342" s="186"/>
      <c r="EX342" s="186"/>
      <c r="EY342" s="186"/>
      <c r="EZ342" s="186"/>
      <c r="FA342" s="186"/>
      <c r="FB342" s="186"/>
      <c r="FC342" s="186"/>
      <c r="FD342" s="186"/>
      <c r="FE342" s="186"/>
      <c r="FF342" s="186"/>
      <c r="FG342" s="186"/>
      <c r="FH342" s="186"/>
      <c r="FI342" s="186"/>
      <c r="FJ342" s="186"/>
      <c r="FK342" s="186"/>
      <c r="FL342" s="186"/>
      <c r="FM342" s="186"/>
      <c r="FN342" s="186"/>
      <c r="FO342" s="186"/>
      <c r="FP342" s="186"/>
      <c r="FQ342" s="186"/>
      <c r="FR342" s="186"/>
      <c r="FS342" s="186"/>
      <c r="FT342" s="186"/>
      <c r="FU342" s="186"/>
      <c r="FV342" s="40"/>
      <c r="FW342" s="40"/>
      <c r="FX342" s="40"/>
      <c r="FY342" s="40"/>
      <c r="FZ342" s="40"/>
      <c r="GA342" s="40"/>
      <c r="GB342" s="40"/>
      <c r="GC342" s="40"/>
      <c r="GD342" s="40"/>
      <c r="GE342" s="40"/>
      <c r="GF342" s="31"/>
      <c r="GG342" s="356"/>
    </row>
    <row r="343" spans="1:189" s="361" customFormat="1" x14ac:dyDescent="0.25">
      <c r="A343" s="186"/>
      <c r="B343" s="43"/>
      <c r="C343" s="186"/>
      <c r="D343" s="30"/>
      <c r="E343" s="30"/>
      <c r="F343" s="30"/>
      <c r="G343" s="30"/>
      <c r="H343" s="40"/>
      <c r="I343" s="186"/>
      <c r="J343" s="30"/>
      <c r="K343" s="40"/>
      <c r="L343" s="40"/>
      <c r="M343" s="40"/>
      <c r="N343" s="40"/>
      <c r="O343" s="40"/>
      <c r="P343" s="40"/>
      <c r="Q343" s="40"/>
      <c r="R343" s="31"/>
      <c r="S343" s="31"/>
      <c r="T343" s="30"/>
      <c r="U343" s="30"/>
      <c r="V343" s="30"/>
      <c r="W343" s="186"/>
      <c r="X343" s="30"/>
      <c r="Y343" s="40"/>
      <c r="Z343" s="186"/>
      <c r="AA343" s="30"/>
      <c r="AB343" s="40"/>
      <c r="AC343" s="186"/>
      <c r="AD343" s="40"/>
      <c r="AE343" s="186"/>
      <c r="AF343" s="30"/>
      <c r="AG343" s="40"/>
      <c r="AH343" s="186"/>
      <c r="AI343" s="40"/>
      <c r="AJ343" s="186"/>
      <c r="AK343" s="40"/>
      <c r="AL343" s="186"/>
      <c r="AM343" s="40"/>
      <c r="AN343" s="186"/>
      <c r="AO343" s="40"/>
      <c r="AP343" s="40"/>
      <c r="AQ343" s="40"/>
      <c r="AR343" s="31"/>
      <c r="AS343" s="186"/>
      <c r="AT343" s="186"/>
      <c r="AU343" s="40"/>
      <c r="AV343" s="186"/>
      <c r="AW343" s="30"/>
      <c r="AX343" s="40"/>
      <c r="AY343" s="40"/>
      <c r="AZ343" s="186"/>
      <c r="BA343" s="40"/>
      <c r="BB343" s="186"/>
      <c r="BC343" s="40"/>
      <c r="BD343" s="186"/>
      <c r="BE343" s="186"/>
      <c r="BF343" s="186"/>
      <c r="BG343" s="40"/>
      <c r="BH343" s="186"/>
      <c r="BI343" s="40"/>
      <c r="BJ343" s="40"/>
      <c r="BK343" s="40"/>
      <c r="BL343" s="186"/>
      <c r="BM343" s="186"/>
      <c r="BN343" s="40"/>
      <c r="BO343" s="40"/>
      <c r="BP343" s="186"/>
      <c r="BQ343" s="40"/>
      <c r="BR343" s="186"/>
      <c r="BS343" s="30"/>
      <c r="BT343" s="40"/>
      <c r="BU343" s="186"/>
      <c r="BV343" s="40"/>
      <c r="BW343" s="186"/>
      <c r="BX343" s="186"/>
      <c r="BY343" s="186"/>
      <c r="BZ343" s="186"/>
      <c r="CA343" s="186"/>
      <c r="CB343" s="40"/>
      <c r="CC343" s="186"/>
      <c r="CD343" s="186"/>
      <c r="CE343" s="186"/>
      <c r="CF343" s="186"/>
      <c r="CG343" s="186"/>
      <c r="CH343" s="186"/>
      <c r="CI343" s="186"/>
      <c r="CJ343" s="186"/>
      <c r="CK343" s="186"/>
      <c r="CL343" s="186"/>
      <c r="CM343" s="186"/>
      <c r="CN343" s="186"/>
      <c r="CO343" s="186"/>
      <c r="CP343" s="186"/>
      <c r="CQ343" s="186"/>
      <c r="CR343" s="186"/>
      <c r="CS343" s="186"/>
      <c r="CT343" s="186"/>
      <c r="CU343" s="186"/>
      <c r="CV343" s="186"/>
      <c r="CW343" s="186"/>
      <c r="CX343" s="186"/>
      <c r="CY343" s="186"/>
      <c r="CZ343" s="186"/>
      <c r="DA343" s="186"/>
      <c r="DB343" s="186"/>
      <c r="DC343" s="186"/>
      <c r="DD343" s="186"/>
      <c r="DE343" s="186"/>
      <c r="DF343" s="186"/>
      <c r="DG343" s="186"/>
      <c r="DH343" s="186"/>
      <c r="DI343" s="186"/>
      <c r="DJ343" s="186"/>
      <c r="DK343" s="186"/>
      <c r="DL343" s="186"/>
      <c r="DM343" s="186"/>
      <c r="DN343" s="40"/>
      <c r="DO343" s="40"/>
      <c r="DP343" s="40"/>
      <c r="DQ343" s="40"/>
      <c r="DR343" s="40"/>
      <c r="DS343" s="40"/>
      <c r="DT343" s="40"/>
      <c r="DU343" s="40"/>
      <c r="DV343" s="40"/>
      <c r="DW343" s="40"/>
      <c r="DX343" s="40"/>
      <c r="DY343" s="40"/>
      <c r="DZ343" s="40"/>
      <c r="EA343" s="40"/>
      <c r="EB343" s="40"/>
      <c r="EC343" s="40"/>
      <c r="ED343" s="40"/>
      <c r="EE343" s="40"/>
      <c r="EF343" s="186"/>
      <c r="EG343" s="186"/>
      <c r="EH343" s="186"/>
      <c r="EI343" s="40"/>
      <c r="EJ343" s="186"/>
      <c r="EK343" s="30"/>
      <c r="EL343" s="40"/>
      <c r="EM343" s="40"/>
      <c r="EN343" s="186"/>
      <c r="EO343" s="186"/>
      <c r="EP343" s="186"/>
      <c r="EQ343" s="186"/>
      <c r="ER343" s="186"/>
      <c r="ES343" s="186"/>
      <c r="ET343" s="186"/>
      <c r="EU343" s="186"/>
      <c r="EV343" s="186"/>
      <c r="EW343" s="186"/>
      <c r="EX343" s="186"/>
      <c r="EY343" s="186"/>
      <c r="EZ343" s="186"/>
      <c r="FA343" s="186"/>
      <c r="FB343" s="186"/>
      <c r="FC343" s="186"/>
      <c r="FD343" s="186"/>
      <c r="FE343" s="186"/>
      <c r="FF343" s="186"/>
      <c r="FG343" s="186"/>
      <c r="FH343" s="186"/>
      <c r="FI343" s="186"/>
      <c r="FJ343" s="186"/>
      <c r="FK343" s="186"/>
      <c r="FL343" s="186"/>
      <c r="FM343" s="186"/>
      <c r="FN343" s="186"/>
      <c r="FO343" s="186"/>
      <c r="FP343" s="186"/>
      <c r="FQ343" s="186"/>
      <c r="FR343" s="186"/>
      <c r="FS343" s="186"/>
      <c r="FT343" s="186"/>
      <c r="FU343" s="186"/>
      <c r="FV343" s="40"/>
      <c r="FW343" s="40"/>
      <c r="FX343" s="40"/>
      <c r="FY343" s="40"/>
      <c r="FZ343" s="40"/>
      <c r="GA343" s="40"/>
      <c r="GB343" s="40"/>
      <c r="GC343" s="40"/>
      <c r="GD343" s="40"/>
      <c r="GE343" s="40"/>
      <c r="GF343" s="31"/>
      <c r="GG343" s="356"/>
    </row>
    <row r="344" spans="1:189" s="361" customFormat="1" x14ac:dyDescent="0.25">
      <c r="A344" s="186"/>
      <c r="B344" s="43"/>
      <c r="C344" s="186"/>
      <c r="D344" s="30"/>
      <c r="E344" s="30"/>
      <c r="F344" s="30"/>
      <c r="G344" s="30"/>
      <c r="H344" s="40"/>
      <c r="I344" s="186"/>
      <c r="J344" s="30"/>
      <c r="K344" s="40"/>
      <c r="L344" s="40"/>
      <c r="M344" s="40"/>
      <c r="N344" s="40"/>
      <c r="O344" s="40"/>
      <c r="P344" s="40"/>
      <c r="Q344" s="40"/>
      <c r="R344" s="31"/>
      <c r="S344" s="31"/>
      <c r="T344" s="30"/>
      <c r="U344" s="30"/>
      <c r="V344" s="30"/>
      <c r="W344" s="186"/>
      <c r="X344" s="30"/>
      <c r="Y344" s="40"/>
      <c r="Z344" s="186"/>
      <c r="AA344" s="30"/>
      <c r="AB344" s="40"/>
      <c r="AC344" s="186"/>
      <c r="AD344" s="40"/>
      <c r="AE344" s="186"/>
      <c r="AF344" s="30"/>
      <c r="AG344" s="40"/>
      <c r="AH344" s="186"/>
      <c r="AI344" s="40"/>
      <c r="AJ344" s="186"/>
      <c r="AK344" s="40"/>
      <c r="AL344" s="186"/>
      <c r="AM344" s="40"/>
      <c r="AN344" s="186"/>
      <c r="AO344" s="40"/>
      <c r="AP344" s="40"/>
      <c r="AQ344" s="40"/>
      <c r="AR344" s="31"/>
      <c r="AS344" s="186"/>
      <c r="AT344" s="186"/>
      <c r="AU344" s="40"/>
      <c r="AV344" s="186"/>
      <c r="AW344" s="30"/>
      <c r="AX344" s="40"/>
      <c r="AY344" s="40"/>
      <c r="AZ344" s="186"/>
      <c r="BA344" s="40"/>
      <c r="BB344" s="186"/>
      <c r="BC344" s="40"/>
      <c r="BD344" s="186"/>
      <c r="BE344" s="186"/>
      <c r="BF344" s="186"/>
      <c r="BG344" s="40"/>
      <c r="BH344" s="186"/>
      <c r="BI344" s="40"/>
      <c r="BJ344" s="40"/>
      <c r="BK344" s="40"/>
      <c r="BL344" s="186"/>
      <c r="BM344" s="186"/>
      <c r="BN344" s="40"/>
      <c r="BO344" s="40"/>
      <c r="BP344" s="186"/>
      <c r="BQ344" s="40"/>
      <c r="BR344" s="186"/>
      <c r="BS344" s="30"/>
      <c r="BT344" s="40"/>
      <c r="BU344" s="186"/>
      <c r="BV344" s="40"/>
      <c r="BW344" s="186"/>
      <c r="BX344" s="186"/>
      <c r="BY344" s="186"/>
      <c r="BZ344" s="186"/>
      <c r="CA344" s="186"/>
      <c r="CB344" s="40"/>
      <c r="CC344" s="186"/>
      <c r="CD344" s="186"/>
      <c r="CE344" s="186"/>
      <c r="CF344" s="186"/>
      <c r="CG344" s="186"/>
      <c r="CH344" s="186"/>
      <c r="CI344" s="186"/>
      <c r="CJ344" s="186"/>
      <c r="CK344" s="186"/>
      <c r="CL344" s="186"/>
      <c r="CM344" s="186"/>
      <c r="CN344" s="186"/>
      <c r="CO344" s="186"/>
      <c r="CP344" s="186"/>
      <c r="CQ344" s="186"/>
      <c r="CR344" s="186"/>
      <c r="CS344" s="186"/>
      <c r="CT344" s="186"/>
      <c r="CU344" s="186"/>
      <c r="CV344" s="186"/>
      <c r="CW344" s="186"/>
      <c r="CX344" s="186"/>
      <c r="CY344" s="186"/>
      <c r="CZ344" s="186"/>
      <c r="DA344" s="186"/>
      <c r="DB344" s="186"/>
      <c r="DC344" s="186"/>
      <c r="DD344" s="186"/>
      <c r="DE344" s="186"/>
      <c r="DF344" s="186"/>
      <c r="DG344" s="186"/>
      <c r="DH344" s="186"/>
      <c r="DI344" s="186"/>
      <c r="DJ344" s="186"/>
      <c r="DK344" s="186"/>
      <c r="DL344" s="186"/>
      <c r="DM344" s="186"/>
      <c r="DN344" s="40"/>
      <c r="DO344" s="40"/>
      <c r="DP344" s="40"/>
      <c r="DQ344" s="40"/>
      <c r="DR344" s="40"/>
      <c r="DS344" s="40"/>
      <c r="DT344" s="40"/>
      <c r="DU344" s="40"/>
      <c r="DV344" s="40"/>
      <c r="DW344" s="40"/>
      <c r="DX344" s="40"/>
      <c r="DY344" s="40"/>
      <c r="DZ344" s="40"/>
      <c r="EA344" s="40"/>
      <c r="EB344" s="40"/>
      <c r="EC344" s="40"/>
      <c r="ED344" s="40"/>
      <c r="EE344" s="40"/>
      <c r="EF344" s="186"/>
      <c r="EG344" s="186"/>
      <c r="EH344" s="186"/>
      <c r="EI344" s="40"/>
      <c r="EJ344" s="186"/>
      <c r="EK344" s="30"/>
      <c r="EL344" s="40"/>
      <c r="EM344" s="40"/>
      <c r="EN344" s="186"/>
      <c r="EO344" s="186"/>
      <c r="EP344" s="186"/>
      <c r="EQ344" s="186"/>
      <c r="ER344" s="186"/>
      <c r="ES344" s="186"/>
      <c r="ET344" s="186"/>
      <c r="EU344" s="186"/>
      <c r="EV344" s="186"/>
      <c r="EW344" s="186"/>
      <c r="EX344" s="186"/>
      <c r="EY344" s="186"/>
      <c r="EZ344" s="186"/>
      <c r="FA344" s="186"/>
      <c r="FB344" s="186"/>
      <c r="FC344" s="186"/>
      <c r="FD344" s="186"/>
      <c r="FE344" s="186"/>
      <c r="FF344" s="186"/>
      <c r="FG344" s="186"/>
      <c r="FH344" s="186"/>
      <c r="FI344" s="186"/>
      <c r="FJ344" s="186"/>
      <c r="FK344" s="186"/>
      <c r="FL344" s="186"/>
      <c r="FM344" s="186"/>
      <c r="FN344" s="186"/>
      <c r="FO344" s="186"/>
      <c r="FP344" s="186"/>
      <c r="FQ344" s="186"/>
      <c r="FR344" s="186"/>
      <c r="FS344" s="186"/>
      <c r="FT344" s="186"/>
      <c r="FU344" s="186"/>
      <c r="FV344" s="40"/>
      <c r="FW344" s="40"/>
      <c r="FX344" s="40"/>
      <c r="FY344" s="40"/>
      <c r="FZ344" s="40"/>
      <c r="GA344" s="40"/>
      <c r="GB344" s="40"/>
      <c r="GC344" s="40"/>
      <c r="GD344" s="40"/>
      <c r="GE344" s="40"/>
      <c r="GF344" s="31"/>
      <c r="GG344" s="356"/>
    </row>
    <row r="345" spans="1:189" s="361" customFormat="1" x14ac:dyDescent="0.25">
      <c r="A345" s="186"/>
      <c r="B345" s="43"/>
      <c r="C345" s="186"/>
      <c r="D345" s="30"/>
      <c r="E345" s="30"/>
      <c r="F345" s="30"/>
      <c r="G345" s="30"/>
      <c r="H345" s="40"/>
      <c r="I345" s="186"/>
      <c r="J345" s="30"/>
      <c r="K345" s="40"/>
      <c r="L345" s="40"/>
      <c r="M345" s="40"/>
      <c r="N345" s="40"/>
      <c r="O345" s="40"/>
      <c r="P345" s="40"/>
      <c r="Q345" s="40"/>
      <c r="R345" s="31"/>
      <c r="S345" s="31"/>
      <c r="T345" s="30"/>
      <c r="U345" s="30"/>
      <c r="V345" s="30"/>
      <c r="W345" s="186"/>
      <c r="X345" s="30"/>
      <c r="Y345" s="40"/>
      <c r="Z345" s="186"/>
      <c r="AA345" s="30"/>
      <c r="AB345" s="40"/>
      <c r="AC345" s="186"/>
      <c r="AD345" s="40"/>
      <c r="AE345" s="186"/>
      <c r="AF345" s="30"/>
      <c r="AG345" s="40"/>
      <c r="AH345" s="186"/>
      <c r="AI345" s="40"/>
      <c r="AJ345" s="186"/>
      <c r="AK345" s="40"/>
      <c r="AL345" s="186"/>
      <c r="AM345" s="40"/>
      <c r="AN345" s="186"/>
      <c r="AO345" s="40"/>
      <c r="AP345" s="40"/>
      <c r="AQ345" s="40"/>
      <c r="AR345" s="31"/>
      <c r="AS345" s="186"/>
      <c r="AT345" s="186"/>
      <c r="AU345" s="40"/>
      <c r="AV345" s="186"/>
      <c r="AW345" s="30"/>
      <c r="AX345" s="40"/>
      <c r="AY345" s="40"/>
      <c r="AZ345" s="186"/>
      <c r="BA345" s="40"/>
      <c r="BB345" s="186"/>
      <c r="BC345" s="40"/>
      <c r="BD345" s="186"/>
      <c r="BE345" s="186"/>
      <c r="BF345" s="186"/>
      <c r="BG345" s="40"/>
      <c r="BH345" s="186"/>
      <c r="BI345" s="40"/>
      <c r="BJ345" s="40"/>
      <c r="BK345" s="40"/>
      <c r="BL345" s="186"/>
      <c r="BM345" s="186"/>
      <c r="BN345" s="40"/>
      <c r="BO345" s="40"/>
      <c r="BP345" s="186"/>
      <c r="BQ345" s="40"/>
      <c r="BR345" s="186"/>
      <c r="BS345" s="30"/>
      <c r="BT345" s="40"/>
      <c r="BU345" s="186"/>
      <c r="BV345" s="40"/>
      <c r="BW345" s="186"/>
      <c r="BX345" s="186"/>
      <c r="BY345" s="186"/>
      <c r="BZ345" s="186"/>
      <c r="CA345" s="186"/>
      <c r="CB345" s="40"/>
      <c r="CC345" s="186"/>
      <c r="CD345" s="186"/>
      <c r="CE345" s="186"/>
      <c r="CF345" s="186"/>
      <c r="CG345" s="186"/>
      <c r="CH345" s="186"/>
      <c r="CI345" s="186"/>
      <c r="CJ345" s="186"/>
      <c r="CK345" s="186"/>
      <c r="CL345" s="186"/>
      <c r="CM345" s="186"/>
      <c r="CN345" s="186"/>
      <c r="CO345" s="186"/>
      <c r="CP345" s="186"/>
      <c r="CQ345" s="186"/>
      <c r="CR345" s="186"/>
      <c r="CS345" s="186"/>
      <c r="CT345" s="186"/>
      <c r="CU345" s="186"/>
      <c r="CV345" s="186"/>
      <c r="CW345" s="186"/>
      <c r="CX345" s="186"/>
      <c r="CY345" s="186"/>
      <c r="CZ345" s="186"/>
      <c r="DA345" s="186"/>
      <c r="DB345" s="186"/>
      <c r="DC345" s="186"/>
      <c r="DD345" s="186"/>
      <c r="DE345" s="186"/>
      <c r="DF345" s="186"/>
      <c r="DG345" s="186"/>
      <c r="DH345" s="186"/>
      <c r="DI345" s="186"/>
      <c r="DJ345" s="186"/>
      <c r="DK345" s="186"/>
      <c r="DL345" s="186"/>
      <c r="DM345" s="186"/>
      <c r="DN345" s="40"/>
      <c r="DO345" s="40"/>
      <c r="DP345" s="40"/>
      <c r="DQ345" s="40"/>
      <c r="DR345" s="40"/>
      <c r="DS345" s="40"/>
      <c r="DT345" s="40"/>
      <c r="DU345" s="40"/>
      <c r="DV345" s="40"/>
      <c r="DW345" s="40"/>
      <c r="DX345" s="40"/>
      <c r="DY345" s="40"/>
      <c r="DZ345" s="40"/>
      <c r="EA345" s="40"/>
      <c r="EB345" s="40"/>
      <c r="EC345" s="40"/>
      <c r="ED345" s="40"/>
      <c r="EE345" s="40"/>
      <c r="EF345" s="186"/>
      <c r="EG345" s="186"/>
      <c r="EH345" s="186"/>
      <c r="EI345" s="40"/>
      <c r="EJ345" s="186"/>
      <c r="EK345" s="30"/>
      <c r="EL345" s="40"/>
      <c r="EM345" s="40"/>
      <c r="EN345" s="186"/>
      <c r="EO345" s="186"/>
      <c r="EP345" s="186"/>
      <c r="EQ345" s="186"/>
      <c r="ER345" s="186"/>
      <c r="ES345" s="186"/>
      <c r="ET345" s="186"/>
      <c r="EU345" s="186"/>
      <c r="EV345" s="186"/>
      <c r="EW345" s="186"/>
      <c r="EX345" s="186"/>
      <c r="EY345" s="186"/>
      <c r="EZ345" s="186"/>
      <c r="FA345" s="186"/>
      <c r="FB345" s="186"/>
      <c r="FC345" s="186"/>
      <c r="FD345" s="186"/>
      <c r="FE345" s="186"/>
      <c r="FF345" s="186"/>
      <c r="FG345" s="186"/>
      <c r="FH345" s="186"/>
      <c r="FI345" s="186"/>
      <c r="FJ345" s="186"/>
      <c r="FK345" s="186"/>
      <c r="FL345" s="186"/>
      <c r="FM345" s="186"/>
      <c r="FN345" s="186"/>
      <c r="FO345" s="186"/>
      <c r="FP345" s="186"/>
      <c r="FQ345" s="186"/>
      <c r="FR345" s="186"/>
      <c r="FS345" s="186"/>
      <c r="FT345" s="186"/>
      <c r="FU345" s="186"/>
      <c r="FV345" s="40"/>
      <c r="FW345" s="40"/>
      <c r="FX345" s="40"/>
      <c r="FY345" s="40"/>
      <c r="FZ345" s="40"/>
      <c r="GA345" s="40"/>
      <c r="GB345" s="40"/>
      <c r="GC345" s="40"/>
      <c r="GD345" s="40"/>
      <c r="GE345" s="40"/>
      <c r="GF345" s="31"/>
      <c r="GG345" s="356"/>
    </row>
    <row r="346" spans="1:189" s="361" customFormat="1" x14ac:dyDescent="0.25">
      <c r="A346" s="186"/>
      <c r="B346" s="43"/>
      <c r="C346" s="186"/>
      <c r="D346" s="30"/>
      <c r="E346" s="30"/>
      <c r="F346" s="30"/>
      <c r="G346" s="30"/>
      <c r="H346" s="40"/>
      <c r="I346" s="186"/>
      <c r="J346" s="30"/>
      <c r="K346" s="40"/>
      <c r="L346" s="40"/>
      <c r="M346" s="40"/>
      <c r="N346" s="40"/>
      <c r="O346" s="40"/>
      <c r="P346" s="40"/>
      <c r="Q346" s="40"/>
      <c r="R346" s="31"/>
      <c r="S346" s="31"/>
      <c r="T346" s="30"/>
      <c r="U346" s="30"/>
      <c r="V346" s="30"/>
      <c r="W346" s="186"/>
      <c r="X346" s="30"/>
      <c r="Y346" s="40"/>
      <c r="Z346" s="186"/>
      <c r="AA346" s="30"/>
      <c r="AB346" s="40"/>
      <c r="AC346" s="186"/>
      <c r="AD346" s="40"/>
      <c r="AE346" s="186"/>
      <c r="AF346" s="30"/>
      <c r="AG346" s="40"/>
      <c r="AH346" s="186"/>
      <c r="AI346" s="40"/>
      <c r="AJ346" s="186"/>
      <c r="AK346" s="40"/>
      <c r="AL346" s="186"/>
      <c r="AM346" s="40"/>
      <c r="AN346" s="186"/>
      <c r="AO346" s="40"/>
      <c r="AP346" s="40"/>
      <c r="AQ346" s="40"/>
      <c r="AR346" s="31"/>
      <c r="AS346" s="186"/>
      <c r="AT346" s="186"/>
      <c r="AU346" s="40"/>
      <c r="AV346" s="186"/>
      <c r="AW346" s="30"/>
      <c r="AX346" s="40"/>
      <c r="AY346" s="40"/>
      <c r="AZ346" s="186"/>
      <c r="BA346" s="40"/>
      <c r="BB346" s="186"/>
      <c r="BC346" s="40"/>
      <c r="BD346" s="186"/>
      <c r="BE346" s="186"/>
      <c r="BF346" s="186"/>
      <c r="BG346" s="40"/>
      <c r="BH346" s="186"/>
      <c r="BI346" s="40"/>
      <c r="BJ346" s="40"/>
      <c r="BK346" s="40"/>
      <c r="BL346" s="186"/>
      <c r="BM346" s="186"/>
      <c r="BN346" s="40"/>
      <c r="BO346" s="40"/>
      <c r="BP346" s="186"/>
      <c r="BQ346" s="40"/>
      <c r="BR346" s="186"/>
      <c r="BS346" s="30"/>
      <c r="BT346" s="40"/>
      <c r="BU346" s="186"/>
      <c r="BV346" s="40"/>
      <c r="BW346" s="186"/>
      <c r="BX346" s="186"/>
      <c r="BY346" s="186"/>
      <c r="BZ346" s="186"/>
      <c r="CA346" s="186"/>
      <c r="CB346" s="40"/>
      <c r="CC346" s="186"/>
      <c r="CD346" s="186"/>
      <c r="CE346" s="186"/>
      <c r="CF346" s="186"/>
      <c r="CG346" s="186"/>
      <c r="CH346" s="186"/>
      <c r="CI346" s="186"/>
      <c r="CJ346" s="186"/>
      <c r="CK346" s="186"/>
      <c r="CL346" s="186"/>
      <c r="CM346" s="186"/>
      <c r="CN346" s="186"/>
      <c r="CO346" s="186"/>
      <c r="CP346" s="186"/>
      <c r="CQ346" s="186"/>
      <c r="CR346" s="186"/>
      <c r="CS346" s="186"/>
      <c r="CT346" s="186"/>
      <c r="CU346" s="186"/>
      <c r="CV346" s="186"/>
      <c r="CW346" s="186"/>
      <c r="CX346" s="186"/>
      <c r="CY346" s="186"/>
      <c r="CZ346" s="186"/>
      <c r="DA346" s="186"/>
      <c r="DB346" s="186"/>
      <c r="DC346" s="186"/>
      <c r="DD346" s="186"/>
      <c r="DE346" s="186"/>
      <c r="DF346" s="186"/>
      <c r="DG346" s="186"/>
      <c r="DH346" s="186"/>
      <c r="DI346" s="186"/>
      <c r="DJ346" s="186"/>
      <c r="DK346" s="186"/>
      <c r="DL346" s="186"/>
      <c r="DM346" s="186"/>
      <c r="DN346" s="40"/>
      <c r="DO346" s="40"/>
      <c r="DP346" s="40"/>
      <c r="DQ346" s="40"/>
      <c r="DR346" s="40"/>
      <c r="DS346" s="40"/>
      <c r="DT346" s="40"/>
      <c r="DU346" s="40"/>
      <c r="DV346" s="40"/>
      <c r="DW346" s="40"/>
      <c r="DX346" s="40"/>
      <c r="DY346" s="40"/>
      <c r="DZ346" s="40"/>
      <c r="EA346" s="40"/>
      <c r="EB346" s="40"/>
      <c r="EC346" s="40"/>
      <c r="ED346" s="40"/>
      <c r="EE346" s="40"/>
      <c r="EF346" s="186"/>
      <c r="EG346" s="186"/>
      <c r="EH346" s="186"/>
      <c r="EI346" s="40"/>
      <c r="EJ346" s="186"/>
      <c r="EK346" s="30"/>
      <c r="EL346" s="40"/>
      <c r="EM346" s="40"/>
      <c r="EN346" s="186"/>
      <c r="EO346" s="186"/>
      <c r="EP346" s="186"/>
      <c r="EQ346" s="186"/>
      <c r="ER346" s="186"/>
      <c r="ES346" s="186"/>
      <c r="ET346" s="186"/>
      <c r="EU346" s="186"/>
      <c r="EV346" s="186"/>
      <c r="EW346" s="186"/>
      <c r="EX346" s="186"/>
      <c r="EY346" s="186"/>
      <c r="EZ346" s="186"/>
      <c r="FA346" s="186"/>
      <c r="FB346" s="186"/>
      <c r="FC346" s="186"/>
      <c r="FD346" s="186"/>
      <c r="FE346" s="186"/>
      <c r="FF346" s="186"/>
      <c r="FG346" s="186"/>
      <c r="FH346" s="186"/>
      <c r="FI346" s="186"/>
      <c r="FJ346" s="186"/>
      <c r="FK346" s="186"/>
      <c r="FL346" s="186"/>
      <c r="FM346" s="186"/>
      <c r="FN346" s="186"/>
      <c r="FO346" s="186"/>
      <c r="FP346" s="186"/>
      <c r="FQ346" s="186"/>
      <c r="FR346" s="186"/>
      <c r="FS346" s="186"/>
      <c r="FT346" s="186"/>
      <c r="FU346" s="186"/>
      <c r="FV346" s="40"/>
      <c r="FW346" s="40"/>
      <c r="FX346" s="40"/>
      <c r="FY346" s="40"/>
      <c r="FZ346" s="40"/>
      <c r="GA346" s="40"/>
      <c r="GB346" s="40"/>
      <c r="GC346" s="40"/>
      <c r="GD346" s="40"/>
      <c r="GE346" s="40"/>
      <c r="GF346" s="31"/>
      <c r="GG346" s="356"/>
    </row>
    <row r="347" spans="1:189" s="361" customFormat="1" x14ac:dyDescent="0.25">
      <c r="A347" s="186"/>
      <c r="B347" s="43"/>
      <c r="C347" s="186"/>
      <c r="D347" s="30"/>
      <c r="E347" s="30"/>
      <c r="F347" s="30"/>
      <c r="G347" s="30"/>
      <c r="H347" s="40"/>
      <c r="I347" s="186"/>
      <c r="J347" s="30"/>
      <c r="K347" s="40"/>
      <c r="L347" s="40"/>
      <c r="M347" s="40"/>
      <c r="N347" s="40"/>
      <c r="O347" s="40"/>
      <c r="P347" s="40"/>
      <c r="Q347" s="40"/>
      <c r="R347" s="31"/>
      <c r="S347" s="31"/>
      <c r="T347" s="30"/>
      <c r="U347" s="30"/>
      <c r="V347" s="30"/>
      <c r="W347" s="186"/>
      <c r="X347" s="30"/>
      <c r="Y347" s="40"/>
      <c r="Z347" s="186"/>
      <c r="AA347" s="30"/>
      <c r="AB347" s="40"/>
      <c r="AC347" s="186"/>
      <c r="AD347" s="40"/>
      <c r="AE347" s="186"/>
      <c r="AF347" s="30"/>
      <c r="AG347" s="40"/>
      <c r="AH347" s="186"/>
      <c r="AI347" s="40"/>
      <c r="AJ347" s="186"/>
      <c r="AK347" s="40"/>
      <c r="AL347" s="186"/>
      <c r="AM347" s="40"/>
      <c r="AN347" s="186"/>
      <c r="AO347" s="40"/>
      <c r="AP347" s="40"/>
      <c r="AQ347" s="40"/>
      <c r="AR347" s="31"/>
      <c r="AS347" s="186"/>
      <c r="AT347" s="186"/>
      <c r="AU347" s="40"/>
      <c r="AV347" s="186"/>
      <c r="AW347" s="30"/>
      <c r="AX347" s="40"/>
      <c r="AY347" s="40"/>
      <c r="AZ347" s="186"/>
      <c r="BA347" s="40"/>
      <c r="BB347" s="186"/>
      <c r="BC347" s="40"/>
      <c r="BD347" s="186"/>
      <c r="BE347" s="186"/>
      <c r="BF347" s="186"/>
      <c r="BG347" s="40"/>
      <c r="BH347" s="186"/>
      <c r="BI347" s="40"/>
      <c r="BJ347" s="40"/>
      <c r="BK347" s="40"/>
      <c r="BL347" s="186"/>
      <c r="BM347" s="186"/>
      <c r="BN347" s="40"/>
      <c r="BO347" s="40"/>
      <c r="BP347" s="186"/>
      <c r="BQ347" s="40"/>
      <c r="BR347" s="186"/>
      <c r="BS347" s="30"/>
      <c r="BT347" s="40"/>
      <c r="BU347" s="186"/>
      <c r="BV347" s="40"/>
      <c r="BW347" s="186"/>
      <c r="BX347" s="186"/>
      <c r="BY347" s="186"/>
      <c r="BZ347" s="186"/>
      <c r="CA347" s="186"/>
      <c r="CB347" s="40"/>
      <c r="CC347" s="186"/>
      <c r="CD347" s="186"/>
      <c r="CE347" s="186"/>
      <c r="CF347" s="186"/>
      <c r="CG347" s="186"/>
      <c r="CH347" s="186"/>
      <c r="CI347" s="186"/>
      <c r="CJ347" s="186"/>
      <c r="CK347" s="186"/>
      <c r="CL347" s="186"/>
      <c r="CM347" s="186"/>
      <c r="CN347" s="186"/>
      <c r="CO347" s="186"/>
      <c r="CP347" s="186"/>
      <c r="CQ347" s="186"/>
      <c r="CR347" s="186"/>
      <c r="CS347" s="186"/>
      <c r="CT347" s="186"/>
      <c r="CU347" s="186"/>
      <c r="CV347" s="186"/>
      <c r="CW347" s="186"/>
      <c r="CX347" s="186"/>
      <c r="CY347" s="186"/>
      <c r="CZ347" s="186"/>
      <c r="DA347" s="186"/>
      <c r="DB347" s="186"/>
      <c r="DC347" s="186"/>
      <c r="DD347" s="186"/>
      <c r="DE347" s="186"/>
      <c r="DF347" s="186"/>
      <c r="DG347" s="186"/>
      <c r="DH347" s="186"/>
      <c r="DI347" s="186"/>
      <c r="DJ347" s="186"/>
      <c r="DK347" s="186"/>
      <c r="DL347" s="186"/>
      <c r="DM347" s="186"/>
      <c r="DN347" s="40"/>
      <c r="DO347" s="40"/>
      <c r="DP347" s="40"/>
      <c r="DQ347" s="40"/>
      <c r="DR347" s="40"/>
      <c r="DS347" s="40"/>
      <c r="DT347" s="40"/>
      <c r="DU347" s="40"/>
      <c r="DV347" s="40"/>
      <c r="DW347" s="40"/>
      <c r="DX347" s="40"/>
      <c r="DY347" s="40"/>
      <c r="DZ347" s="40"/>
      <c r="EA347" s="40"/>
      <c r="EB347" s="40"/>
      <c r="EC347" s="40"/>
      <c r="ED347" s="40"/>
      <c r="EE347" s="40"/>
      <c r="EF347" s="186"/>
      <c r="EG347" s="186"/>
      <c r="EH347" s="186"/>
      <c r="EI347" s="40"/>
      <c r="EJ347" s="186"/>
      <c r="EK347" s="30"/>
      <c r="EL347" s="40"/>
      <c r="EM347" s="40"/>
      <c r="EN347" s="186"/>
      <c r="EO347" s="186"/>
      <c r="EP347" s="186"/>
      <c r="EQ347" s="186"/>
      <c r="ER347" s="186"/>
      <c r="ES347" s="186"/>
      <c r="ET347" s="186"/>
      <c r="EU347" s="186"/>
      <c r="EV347" s="186"/>
      <c r="EW347" s="186"/>
      <c r="EX347" s="186"/>
      <c r="EY347" s="186"/>
      <c r="EZ347" s="186"/>
      <c r="FA347" s="186"/>
      <c r="FB347" s="186"/>
      <c r="FC347" s="186"/>
      <c r="FD347" s="186"/>
      <c r="FE347" s="186"/>
      <c r="FF347" s="186"/>
      <c r="FG347" s="186"/>
      <c r="FH347" s="186"/>
      <c r="FI347" s="186"/>
      <c r="FJ347" s="186"/>
      <c r="FK347" s="186"/>
      <c r="FL347" s="186"/>
      <c r="FM347" s="186"/>
      <c r="FN347" s="186"/>
      <c r="FO347" s="186"/>
      <c r="FP347" s="186"/>
      <c r="FQ347" s="186"/>
      <c r="FR347" s="186"/>
      <c r="FS347" s="186"/>
      <c r="FT347" s="186"/>
      <c r="FU347" s="186"/>
      <c r="FV347" s="40"/>
      <c r="FW347" s="40"/>
      <c r="FX347" s="40"/>
      <c r="FY347" s="40"/>
      <c r="FZ347" s="40"/>
      <c r="GA347" s="40"/>
      <c r="GB347" s="40"/>
      <c r="GC347" s="40"/>
      <c r="GD347" s="40"/>
      <c r="GE347" s="40"/>
      <c r="GF347" s="31"/>
      <c r="GG347" s="356"/>
    </row>
    <row r="348" spans="1:189" s="361" customFormat="1" x14ac:dyDescent="0.25">
      <c r="A348" s="186"/>
      <c r="B348" s="43"/>
      <c r="C348" s="186"/>
      <c r="D348" s="30"/>
      <c r="E348" s="30"/>
      <c r="F348" s="30"/>
      <c r="G348" s="30"/>
      <c r="H348" s="40"/>
      <c r="I348" s="186"/>
      <c r="J348" s="30"/>
      <c r="K348" s="40"/>
      <c r="L348" s="40"/>
      <c r="M348" s="40"/>
      <c r="N348" s="40"/>
      <c r="O348" s="40"/>
      <c r="P348" s="40"/>
      <c r="Q348" s="40"/>
      <c r="R348" s="31"/>
      <c r="S348" s="31"/>
      <c r="T348" s="30"/>
      <c r="U348" s="30"/>
      <c r="V348" s="30"/>
      <c r="W348" s="186"/>
      <c r="X348" s="30"/>
      <c r="Y348" s="40"/>
      <c r="Z348" s="186"/>
      <c r="AA348" s="30"/>
      <c r="AB348" s="40"/>
      <c r="AC348" s="186"/>
      <c r="AD348" s="40"/>
      <c r="AE348" s="186"/>
      <c r="AF348" s="30"/>
      <c r="AG348" s="40"/>
      <c r="AH348" s="186"/>
      <c r="AI348" s="40"/>
      <c r="AJ348" s="186"/>
      <c r="AK348" s="40"/>
      <c r="AL348" s="186"/>
      <c r="AM348" s="40"/>
      <c r="AN348" s="186"/>
      <c r="AO348" s="40"/>
      <c r="AP348" s="40"/>
      <c r="AQ348" s="40"/>
      <c r="AR348" s="31"/>
      <c r="AS348" s="186"/>
      <c r="AT348" s="186"/>
      <c r="AU348" s="40"/>
      <c r="AV348" s="186"/>
      <c r="AW348" s="30"/>
      <c r="AX348" s="40"/>
      <c r="AY348" s="40"/>
      <c r="AZ348" s="186"/>
      <c r="BA348" s="40"/>
      <c r="BB348" s="186"/>
      <c r="BC348" s="40"/>
      <c r="BD348" s="186"/>
      <c r="BE348" s="186"/>
      <c r="BF348" s="186"/>
      <c r="BG348" s="40"/>
      <c r="BH348" s="186"/>
      <c r="BI348" s="40"/>
      <c r="BJ348" s="40"/>
      <c r="BK348" s="40"/>
      <c r="BL348" s="186"/>
      <c r="BM348" s="186"/>
      <c r="BN348" s="40"/>
      <c r="BO348" s="40"/>
      <c r="BP348" s="186"/>
      <c r="BQ348" s="40"/>
      <c r="BR348" s="186"/>
      <c r="BS348" s="30"/>
      <c r="BT348" s="40"/>
      <c r="BU348" s="186"/>
      <c r="BV348" s="40"/>
      <c r="BW348" s="186"/>
      <c r="BX348" s="186"/>
      <c r="BY348" s="186"/>
      <c r="BZ348" s="186"/>
      <c r="CA348" s="186"/>
      <c r="CB348" s="40"/>
      <c r="CC348" s="186"/>
      <c r="CD348" s="186"/>
      <c r="CE348" s="186"/>
      <c r="CF348" s="186"/>
      <c r="CG348" s="186"/>
      <c r="CH348" s="186"/>
      <c r="CI348" s="186"/>
      <c r="CJ348" s="186"/>
      <c r="CK348" s="186"/>
      <c r="CL348" s="186"/>
      <c r="CM348" s="186"/>
      <c r="CN348" s="186"/>
      <c r="CO348" s="186"/>
      <c r="CP348" s="186"/>
      <c r="CQ348" s="186"/>
      <c r="CR348" s="186"/>
      <c r="CS348" s="186"/>
      <c r="CT348" s="186"/>
      <c r="CU348" s="186"/>
      <c r="CV348" s="186"/>
      <c r="CW348" s="186"/>
      <c r="CX348" s="186"/>
      <c r="CY348" s="186"/>
      <c r="CZ348" s="186"/>
      <c r="DA348" s="186"/>
      <c r="DB348" s="186"/>
      <c r="DC348" s="186"/>
      <c r="DD348" s="186"/>
      <c r="DE348" s="186"/>
      <c r="DF348" s="186"/>
      <c r="DG348" s="186"/>
      <c r="DH348" s="186"/>
      <c r="DI348" s="186"/>
      <c r="DJ348" s="186"/>
      <c r="DK348" s="186"/>
      <c r="DL348" s="186"/>
      <c r="DM348" s="186"/>
      <c r="DN348" s="40"/>
      <c r="DO348" s="40"/>
      <c r="DP348" s="40"/>
      <c r="DQ348" s="40"/>
      <c r="DR348" s="40"/>
      <c r="DS348" s="40"/>
      <c r="DT348" s="40"/>
      <c r="DU348" s="40"/>
      <c r="DV348" s="40"/>
      <c r="DW348" s="40"/>
      <c r="DX348" s="40"/>
      <c r="DY348" s="40"/>
      <c r="DZ348" s="40"/>
      <c r="EA348" s="40"/>
      <c r="EB348" s="40"/>
      <c r="EC348" s="40"/>
      <c r="ED348" s="40"/>
      <c r="EE348" s="40"/>
      <c r="EF348" s="186"/>
      <c r="EG348" s="186"/>
      <c r="EH348" s="186"/>
      <c r="EI348" s="40"/>
      <c r="EJ348" s="186"/>
      <c r="EK348" s="30"/>
      <c r="EL348" s="40"/>
      <c r="EM348" s="40"/>
      <c r="EN348" s="186"/>
      <c r="EO348" s="186"/>
      <c r="EP348" s="186"/>
      <c r="EQ348" s="186"/>
      <c r="ER348" s="186"/>
      <c r="ES348" s="186"/>
      <c r="ET348" s="186"/>
      <c r="EU348" s="186"/>
      <c r="EV348" s="186"/>
      <c r="EW348" s="186"/>
      <c r="EX348" s="186"/>
      <c r="EY348" s="186"/>
      <c r="EZ348" s="186"/>
      <c r="FA348" s="186"/>
      <c r="FB348" s="186"/>
      <c r="FC348" s="186"/>
      <c r="FD348" s="186"/>
      <c r="FE348" s="186"/>
      <c r="FF348" s="186"/>
      <c r="FG348" s="186"/>
      <c r="FH348" s="186"/>
      <c r="FI348" s="186"/>
      <c r="FJ348" s="186"/>
      <c r="FK348" s="186"/>
      <c r="FL348" s="186"/>
      <c r="FM348" s="186"/>
      <c r="FN348" s="186"/>
      <c r="FO348" s="186"/>
      <c r="FP348" s="186"/>
      <c r="FQ348" s="186"/>
      <c r="FR348" s="186"/>
      <c r="FS348" s="186"/>
      <c r="FT348" s="186"/>
      <c r="FU348" s="186"/>
      <c r="FV348" s="40"/>
      <c r="FW348" s="40"/>
      <c r="FX348" s="40"/>
      <c r="FY348" s="40"/>
      <c r="FZ348" s="40"/>
      <c r="GA348" s="40"/>
      <c r="GB348" s="40"/>
      <c r="GC348" s="40"/>
      <c r="GD348" s="40"/>
      <c r="GE348" s="40"/>
      <c r="GF348" s="31"/>
      <c r="GG348" s="356"/>
    </row>
    <row r="349" spans="1:189" s="361" customFormat="1" x14ac:dyDescent="0.25">
      <c r="A349" s="186"/>
      <c r="B349" s="43"/>
      <c r="C349" s="186"/>
      <c r="D349" s="30"/>
      <c r="E349" s="30"/>
      <c r="F349" s="30"/>
      <c r="G349" s="30"/>
      <c r="H349" s="40"/>
      <c r="I349" s="186"/>
      <c r="J349" s="30"/>
      <c r="K349" s="40"/>
      <c r="L349" s="40"/>
      <c r="M349" s="40"/>
      <c r="N349" s="40"/>
      <c r="O349" s="40"/>
      <c r="P349" s="40"/>
      <c r="Q349" s="40"/>
      <c r="R349" s="31"/>
      <c r="S349" s="31"/>
      <c r="T349" s="30"/>
      <c r="U349" s="30"/>
      <c r="V349" s="30"/>
      <c r="W349" s="186"/>
      <c r="X349" s="30"/>
      <c r="Y349" s="40"/>
      <c r="Z349" s="186"/>
      <c r="AA349" s="30"/>
      <c r="AB349" s="40"/>
      <c r="AC349" s="186"/>
      <c r="AD349" s="40"/>
      <c r="AE349" s="186"/>
      <c r="AF349" s="30"/>
      <c r="AG349" s="40"/>
      <c r="AH349" s="186"/>
      <c r="AI349" s="40"/>
      <c r="AJ349" s="186"/>
      <c r="AK349" s="40"/>
      <c r="AL349" s="186"/>
      <c r="AM349" s="40"/>
      <c r="AN349" s="186"/>
      <c r="AO349" s="40"/>
      <c r="AP349" s="40"/>
      <c r="AQ349" s="40"/>
      <c r="AR349" s="31"/>
      <c r="AS349" s="186"/>
      <c r="AT349" s="186"/>
      <c r="AU349" s="40"/>
      <c r="AV349" s="186"/>
      <c r="AW349" s="30"/>
      <c r="AX349" s="40"/>
      <c r="AY349" s="40"/>
      <c r="AZ349" s="186"/>
      <c r="BA349" s="40"/>
      <c r="BB349" s="186"/>
      <c r="BC349" s="40"/>
      <c r="BD349" s="186"/>
      <c r="BE349" s="186"/>
      <c r="BF349" s="186"/>
      <c r="BG349" s="40"/>
      <c r="BH349" s="186"/>
      <c r="BI349" s="40"/>
      <c r="BJ349" s="40"/>
      <c r="BK349" s="40"/>
      <c r="BL349" s="186"/>
      <c r="BM349" s="186"/>
      <c r="BN349" s="40"/>
      <c r="BO349" s="40"/>
      <c r="BP349" s="186"/>
      <c r="BQ349" s="40"/>
      <c r="BR349" s="186"/>
      <c r="BS349" s="30"/>
      <c r="BT349" s="40"/>
      <c r="BU349" s="186"/>
      <c r="BV349" s="40"/>
      <c r="BW349" s="186"/>
      <c r="BX349" s="186"/>
      <c r="BY349" s="186"/>
      <c r="BZ349" s="186"/>
      <c r="CA349" s="186"/>
      <c r="CB349" s="40"/>
      <c r="CC349" s="186"/>
      <c r="CD349" s="186"/>
      <c r="CE349" s="186"/>
      <c r="CF349" s="186"/>
      <c r="CG349" s="186"/>
      <c r="CH349" s="186"/>
      <c r="CI349" s="186"/>
      <c r="CJ349" s="186"/>
      <c r="CK349" s="186"/>
      <c r="CL349" s="186"/>
      <c r="CM349" s="186"/>
      <c r="CN349" s="186"/>
      <c r="CO349" s="186"/>
      <c r="CP349" s="186"/>
      <c r="CQ349" s="186"/>
      <c r="CR349" s="186"/>
      <c r="CS349" s="186"/>
      <c r="CT349" s="186"/>
      <c r="CU349" s="186"/>
      <c r="CV349" s="186"/>
      <c r="CW349" s="186"/>
      <c r="CX349" s="186"/>
      <c r="CY349" s="186"/>
      <c r="CZ349" s="186"/>
      <c r="DA349" s="186"/>
      <c r="DB349" s="186"/>
      <c r="DC349" s="186"/>
      <c r="DD349" s="186"/>
      <c r="DE349" s="186"/>
      <c r="DF349" s="186"/>
      <c r="DG349" s="186"/>
      <c r="DH349" s="186"/>
      <c r="DI349" s="186"/>
      <c r="DJ349" s="186"/>
      <c r="DK349" s="186"/>
      <c r="DL349" s="186"/>
      <c r="DM349" s="186"/>
      <c r="DN349" s="40"/>
      <c r="DO349" s="40"/>
      <c r="DP349" s="40"/>
      <c r="DQ349" s="40"/>
      <c r="DR349" s="40"/>
      <c r="DS349" s="40"/>
      <c r="DT349" s="40"/>
      <c r="DU349" s="40"/>
      <c r="DV349" s="40"/>
      <c r="DW349" s="40"/>
      <c r="DX349" s="40"/>
      <c r="DY349" s="40"/>
      <c r="DZ349" s="40"/>
      <c r="EA349" s="40"/>
      <c r="EB349" s="40"/>
      <c r="EC349" s="40"/>
      <c r="ED349" s="40"/>
      <c r="EE349" s="40"/>
      <c r="EF349" s="186"/>
      <c r="EG349" s="186"/>
      <c r="EH349" s="186"/>
      <c r="EI349" s="40"/>
      <c r="EJ349" s="186"/>
      <c r="EK349" s="30"/>
      <c r="EL349" s="40"/>
      <c r="EM349" s="40"/>
      <c r="EN349" s="186"/>
      <c r="EO349" s="186"/>
      <c r="EP349" s="186"/>
      <c r="EQ349" s="186"/>
      <c r="ER349" s="186"/>
      <c r="ES349" s="186"/>
      <c r="ET349" s="186"/>
      <c r="EU349" s="186"/>
      <c r="EV349" s="186"/>
      <c r="EW349" s="186"/>
      <c r="EX349" s="186"/>
      <c r="EY349" s="186"/>
      <c r="EZ349" s="186"/>
      <c r="FA349" s="186"/>
      <c r="FB349" s="186"/>
      <c r="FC349" s="186"/>
      <c r="FD349" s="186"/>
      <c r="FE349" s="186"/>
      <c r="FF349" s="186"/>
      <c r="FG349" s="186"/>
      <c r="FH349" s="186"/>
      <c r="FI349" s="186"/>
      <c r="FJ349" s="186"/>
      <c r="FK349" s="186"/>
      <c r="FL349" s="186"/>
      <c r="FM349" s="186"/>
      <c r="FN349" s="186"/>
      <c r="FO349" s="186"/>
      <c r="FP349" s="186"/>
      <c r="FQ349" s="186"/>
      <c r="FR349" s="186"/>
      <c r="FS349" s="186"/>
      <c r="FT349" s="186"/>
      <c r="FU349" s="186"/>
      <c r="FV349" s="40"/>
      <c r="FW349" s="40"/>
      <c r="FX349" s="40"/>
      <c r="FY349" s="40"/>
      <c r="FZ349" s="40"/>
      <c r="GA349" s="40"/>
      <c r="GB349" s="40"/>
      <c r="GC349" s="40"/>
      <c r="GD349" s="40"/>
      <c r="GE349" s="40"/>
      <c r="GF349" s="31"/>
      <c r="GG349" s="356"/>
    </row>
    <row r="350" spans="1:189" s="361" customFormat="1" x14ac:dyDescent="0.25">
      <c r="A350" s="186"/>
      <c r="B350" s="43"/>
      <c r="C350" s="186"/>
      <c r="D350" s="30"/>
      <c r="E350" s="30"/>
      <c r="F350" s="30"/>
      <c r="G350" s="30"/>
      <c r="H350" s="40"/>
      <c r="I350" s="186"/>
      <c r="J350" s="30"/>
      <c r="K350" s="40"/>
      <c r="L350" s="40"/>
      <c r="M350" s="40"/>
      <c r="N350" s="40"/>
      <c r="O350" s="40"/>
      <c r="P350" s="40"/>
      <c r="Q350" s="40"/>
      <c r="R350" s="31"/>
      <c r="S350" s="31"/>
      <c r="T350" s="30"/>
      <c r="U350" s="30"/>
      <c r="V350" s="30"/>
      <c r="W350" s="186"/>
      <c r="X350" s="30"/>
      <c r="Y350" s="40"/>
      <c r="Z350" s="186"/>
      <c r="AA350" s="30"/>
      <c r="AB350" s="40"/>
      <c r="AC350" s="186"/>
      <c r="AD350" s="40"/>
      <c r="AE350" s="186"/>
      <c r="AF350" s="30"/>
      <c r="AG350" s="40"/>
      <c r="AH350" s="186"/>
      <c r="AI350" s="40"/>
      <c r="AJ350" s="186"/>
      <c r="AK350" s="40"/>
      <c r="AL350" s="186"/>
      <c r="AM350" s="40"/>
      <c r="AN350" s="186"/>
      <c r="AO350" s="40"/>
      <c r="AP350" s="40"/>
      <c r="AQ350" s="40"/>
      <c r="AR350" s="31"/>
      <c r="AS350" s="186"/>
      <c r="AT350" s="186"/>
      <c r="AU350" s="40"/>
      <c r="AV350" s="186"/>
      <c r="AW350" s="30"/>
      <c r="AX350" s="40"/>
      <c r="AY350" s="40"/>
      <c r="AZ350" s="186"/>
      <c r="BA350" s="40"/>
      <c r="BB350" s="186"/>
      <c r="BC350" s="40"/>
      <c r="BD350" s="186"/>
      <c r="BE350" s="186"/>
      <c r="BF350" s="186"/>
      <c r="BG350" s="40"/>
      <c r="BH350" s="186"/>
      <c r="BI350" s="40"/>
      <c r="BJ350" s="40"/>
      <c r="BK350" s="40"/>
      <c r="BL350" s="186"/>
      <c r="BM350" s="186"/>
      <c r="BN350" s="40"/>
      <c r="BO350" s="40"/>
      <c r="BP350" s="186"/>
      <c r="BQ350" s="40"/>
      <c r="BR350" s="186"/>
      <c r="BS350" s="30"/>
      <c r="BT350" s="40"/>
      <c r="BU350" s="186"/>
      <c r="BV350" s="40"/>
      <c r="BW350" s="186"/>
      <c r="BX350" s="186"/>
      <c r="BY350" s="186"/>
      <c r="BZ350" s="186"/>
      <c r="CA350" s="186"/>
      <c r="CB350" s="40"/>
      <c r="CC350" s="186"/>
      <c r="CD350" s="186"/>
      <c r="CE350" s="186"/>
      <c r="CF350" s="186"/>
      <c r="CG350" s="186"/>
      <c r="CH350" s="186"/>
      <c r="CI350" s="186"/>
      <c r="CJ350" s="186"/>
      <c r="CK350" s="186"/>
      <c r="CL350" s="186"/>
      <c r="CM350" s="186"/>
      <c r="CN350" s="186"/>
      <c r="CO350" s="186"/>
      <c r="CP350" s="186"/>
      <c r="CQ350" s="186"/>
      <c r="CR350" s="186"/>
      <c r="CS350" s="186"/>
      <c r="CT350" s="186"/>
      <c r="CU350" s="186"/>
      <c r="CV350" s="186"/>
      <c r="CW350" s="186"/>
      <c r="CX350" s="186"/>
      <c r="CY350" s="186"/>
      <c r="CZ350" s="186"/>
      <c r="DA350" s="186"/>
      <c r="DB350" s="186"/>
      <c r="DC350" s="186"/>
      <c r="DD350" s="186"/>
      <c r="DE350" s="186"/>
      <c r="DF350" s="186"/>
      <c r="DG350" s="186"/>
      <c r="DH350" s="186"/>
      <c r="DI350" s="186"/>
      <c r="DJ350" s="186"/>
      <c r="DK350" s="186"/>
      <c r="DL350" s="186"/>
      <c r="DM350" s="186"/>
      <c r="DN350" s="40"/>
      <c r="DO350" s="40"/>
      <c r="DP350" s="40"/>
      <c r="DQ350" s="40"/>
      <c r="DR350" s="40"/>
      <c r="DS350" s="40"/>
      <c r="DT350" s="40"/>
      <c r="DU350" s="40"/>
      <c r="DV350" s="40"/>
      <c r="DW350" s="40"/>
      <c r="DX350" s="40"/>
      <c r="DY350" s="40"/>
      <c r="DZ350" s="40"/>
      <c r="EA350" s="40"/>
      <c r="EB350" s="40"/>
      <c r="EC350" s="40"/>
      <c r="ED350" s="40"/>
      <c r="EE350" s="40"/>
      <c r="EF350" s="186"/>
      <c r="EG350" s="186"/>
      <c r="EH350" s="186"/>
      <c r="EI350" s="40"/>
      <c r="EJ350" s="186"/>
      <c r="EK350" s="30"/>
      <c r="EL350" s="40"/>
      <c r="EM350" s="40"/>
      <c r="EN350" s="186"/>
      <c r="EO350" s="186"/>
      <c r="EP350" s="186"/>
      <c r="EQ350" s="186"/>
      <c r="ER350" s="186"/>
      <c r="ES350" s="186"/>
      <c r="ET350" s="186"/>
      <c r="EU350" s="186"/>
      <c r="EV350" s="186"/>
      <c r="EW350" s="186"/>
      <c r="EX350" s="186"/>
      <c r="EY350" s="186"/>
      <c r="EZ350" s="186"/>
      <c r="FA350" s="186"/>
      <c r="FB350" s="186"/>
      <c r="FC350" s="186"/>
      <c r="FD350" s="186"/>
      <c r="FE350" s="186"/>
      <c r="FF350" s="186"/>
      <c r="FG350" s="186"/>
      <c r="FH350" s="186"/>
      <c r="FI350" s="186"/>
      <c r="FJ350" s="186"/>
      <c r="FK350" s="186"/>
      <c r="FL350" s="186"/>
      <c r="FM350" s="186"/>
      <c r="FN350" s="186"/>
      <c r="FO350" s="186"/>
      <c r="FP350" s="186"/>
      <c r="FQ350" s="186"/>
      <c r="FR350" s="186"/>
      <c r="FS350" s="186"/>
      <c r="FT350" s="186"/>
      <c r="FU350" s="186"/>
      <c r="FV350" s="40"/>
      <c r="FW350" s="40"/>
      <c r="FX350" s="40"/>
      <c r="FY350" s="40"/>
      <c r="FZ350" s="40"/>
      <c r="GA350" s="40"/>
      <c r="GB350" s="40"/>
      <c r="GC350" s="40"/>
      <c r="GD350" s="40"/>
      <c r="GE350" s="40"/>
      <c r="GF350" s="31"/>
      <c r="GG350" s="356"/>
    </row>
    <row r="351" spans="1:189" s="361" customFormat="1" x14ac:dyDescent="0.25">
      <c r="A351" s="186"/>
      <c r="B351" s="43"/>
      <c r="C351" s="186"/>
      <c r="D351" s="30"/>
      <c r="E351" s="30"/>
      <c r="F351" s="30"/>
      <c r="G351" s="30"/>
      <c r="H351" s="40"/>
      <c r="I351" s="186"/>
      <c r="J351" s="30"/>
      <c r="K351" s="40"/>
      <c r="L351" s="40"/>
      <c r="M351" s="40"/>
      <c r="N351" s="40"/>
      <c r="O351" s="40"/>
      <c r="P351" s="40"/>
      <c r="Q351" s="40"/>
      <c r="R351" s="31"/>
      <c r="S351" s="31"/>
      <c r="T351" s="30"/>
      <c r="U351" s="30"/>
      <c r="V351" s="30"/>
      <c r="W351" s="186"/>
      <c r="X351" s="30"/>
      <c r="Y351" s="40"/>
      <c r="Z351" s="186"/>
      <c r="AA351" s="30"/>
      <c r="AB351" s="40"/>
      <c r="AC351" s="186"/>
      <c r="AD351" s="40"/>
      <c r="AE351" s="186"/>
      <c r="AF351" s="30"/>
      <c r="AG351" s="40"/>
      <c r="AH351" s="186"/>
      <c r="AI351" s="40"/>
      <c r="AJ351" s="186"/>
      <c r="AK351" s="40"/>
      <c r="AL351" s="186"/>
      <c r="AM351" s="40"/>
      <c r="AN351" s="186"/>
      <c r="AO351" s="40"/>
      <c r="AP351" s="40"/>
      <c r="AQ351" s="40"/>
      <c r="AR351" s="31"/>
      <c r="AS351" s="186"/>
      <c r="AT351" s="186"/>
      <c r="AU351" s="40"/>
      <c r="AV351" s="186"/>
      <c r="AW351" s="30"/>
      <c r="AX351" s="40"/>
      <c r="AY351" s="40"/>
      <c r="AZ351" s="186"/>
      <c r="BA351" s="40"/>
      <c r="BB351" s="186"/>
      <c r="BC351" s="40"/>
      <c r="BD351" s="186"/>
      <c r="BE351" s="186"/>
      <c r="BF351" s="186"/>
      <c r="BG351" s="40"/>
      <c r="BH351" s="186"/>
      <c r="BI351" s="40"/>
      <c r="BJ351" s="40"/>
      <c r="BK351" s="40"/>
      <c r="BL351" s="186"/>
      <c r="BM351" s="186"/>
      <c r="BN351" s="40"/>
      <c r="BO351" s="40"/>
      <c r="BP351" s="186"/>
      <c r="BQ351" s="40"/>
      <c r="BR351" s="186"/>
      <c r="BS351" s="30"/>
      <c r="BT351" s="40"/>
      <c r="BU351" s="186"/>
      <c r="BV351" s="40"/>
      <c r="BW351" s="186"/>
      <c r="BX351" s="186"/>
      <c r="BY351" s="186"/>
      <c r="BZ351" s="186"/>
      <c r="CA351" s="186"/>
      <c r="CB351" s="40"/>
      <c r="CC351" s="186"/>
      <c r="CD351" s="186"/>
      <c r="CE351" s="186"/>
      <c r="CF351" s="186"/>
      <c r="CG351" s="186"/>
      <c r="CH351" s="186"/>
      <c r="CI351" s="186"/>
      <c r="CJ351" s="186"/>
      <c r="CK351" s="186"/>
      <c r="CL351" s="186"/>
      <c r="CM351" s="186"/>
      <c r="CN351" s="186"/>
      <c r="CO351" s="186"/>
      <c r="CP351" s="186"/>
      <c r="CQ351" s="186"/>
      <c r="CR351" s="186"/>
      <c r="CS351" s="186"/>
      <c r="CT351" s="186"/>
      <c r="CU351" s="186"/>
      <c r="CV351" s="186"/>
      <c r="CW351" s="186"/>
      <c r="CX351" s="186"/>
      <c r="CY351" s="186"/>
      <c r="CZ351" s="186"/>
      <c r="DA351" s="186"/>
      <c r="DB351" s="186"/>
      <c r="DC351" s="186"/>
      <c r="DD351" s="186"/>
      <c r="DE351" s="186"/>
      <c r="DF351" s="186"/>
      <c r="DG351" s="186"/>
      <c r="DH351" s="186"/>
      <c r="DI351" s="186"/>
      <c r="DJ351" s="186"/>
      <c r="DK351" s="186"/>
      <c r="DL351" s="186"/>
      <c r="DM351" s="186"/>
      <c r="DN351" s="40"/>
      <c r="DO351" s="40"/>
      <c r="DP351" s="40"/>
      <c r="DQ351" s="40"/>
      <c r="DR351" s="40"/>
      <c r="DS351" s="40"/>
      <c r="DT351" s="40"/>
      <c r="DU351" s="40"/>
      <c r="DV351" s="40"/>
      <c r="DW351" s="40"/>
      <c r="DX351" s="40"/>
      <c r="DY351" s="40"/>
      <c r="DZ351" s="40"/>
      <c r="EA351" s="40"/>
      <c r="EB351" s="40"/>
      <c r="EC351" s="40"/>
      <c r="ED351" s="40"/>
      <c r="EE351" s="40"/>
      <c r="EF351" s="186"/>
      <c r="EG351" s="186"/>
      <c r="EH351" s="186"/>
      <c r="EI351" s="40"/>
      <c r="EJ351" s="186"/>
      <c r="EK351" s="30"/>
      <c r="EL351" s="40"/>
      <c r="EM351" s="40"/>
      <c r="EN351" s="186"/>
      <c r="EO351" s="186"/>
      <c r="EP351" s="186"/>
      <c r="EQ351" s="186"/>
      <c r="ER351" s="186"/>
      <c r="ES351" s="186"/>
      <c r="ET351" s="186"/>
      <c r="EU351" s="186"/>
      <c r="EV351" s="186"/>
      <c r="EW351" s="186"/>
      <c r="EX351" s="186"/>
      <c r="EY351" s="186"/>
      <c r="EZ351" s="186"/>
      <c r="FA351" s="186"/>
      <c r="FB351" s="186"/>
      <c r="FC351" s="186"/>
      <c r="FD351" s="186"/>
      <c r="FE351" s="186"/>
      <c r="FF351" s="186"/>
      <c r="FG351" s="186"/>
      <c r="FH351" s="186"/>
      <c r="FI351" s="186"/>
      <c r="FJ351" s="186"/>
      <c r="FK351" s="186"/>
      <c r="FL351" s="186"/>
      <c r="FM351" s="186"/>
      <c r="FN351" s="186"/>
      <c r="FO351" s="186"/>
      <c r="FP351" s="186"/>
      <c r="FQ351" s="186"/>
      <c r="FR351" s="186"/>
      <c r="FS351" s="186"/>
      <c r="FT351" s="186"/>
      <c r="FU351" s="186"/>
      <c r="FV351" s="40"/>
      <c r="FW351" s="40"/>
      <c r="FX351" s="40"/>
      <c r="FY351" s="40"/>
      <c r="FZ351" s="40"/>
      <c r="GA351" s="40"/>
      <c r="GB351" s="40"/>
      <c r="GC351" s="40"/>
      <c r="GD351" s="40"/>
      <c r="GE351" s="40"/>
      <c r="GF351" s="31"/>
      <c r="GG351" s="356"/>
    </row>
    <row r="352" spans="1:189" s="361" customFormat="1" x14ac:dyDescent="0.25">
      <c r="A352" s="186"/>
      <c r="B352" s="43"/>
      <c r="C352" s="186"/>
      <c r="D352" s="30"/>
      <c r="E352" s="30"/>
      <c r="F352" s="30"/>
      <c r="G352" s="30"/>
      <c r="H352" s="40"/>
      <c r="I352" s="186"/>
      <c r="J352" s="30"/>
      <c r="K352" s="40"/>
      <c r="L352" s="40"/>
      <c r="M352" s="40"/>
      <c r="N352" s="40"/>
      <c r="O352" s="40"/>
      <c r="P352" s="40"/>
      <c r="Q352" s="40"/>
      <c r="R352" s="31"/>
      <c r="S352" s="31"/>
      <c r="T352" s="30"/>
      <c r="U352" s="30"/>
      <c r="V352" s="30"/>
      <c r="W352" s="186"/>
      <c r="X352" s="30"/>
      <c r="Y352" s="40"/>
      <c r="Z352" s="186"/>
      <c r="AA352" s="30"/>
      <c r="AB352" s="40"/>
      <c r="AC352" s="186"/>
      <c r="AD352" s="40"/>
      <c r="AE352" s="186"/>
      <c r="AF352" s="30"/>
      <c r="AG352" s="40"/>
      <c r="AH352" s="186"/>
      <c r="AI352" s="40"/>
      <c r="AJ352" s="186"/>
      <c r="AK352" s="40"/>
      <c r="AL352" s="186"/>
      <c r="AM352" s="40"/>
      <c r="AN352" s="186"/>
      <c r="AO352" s="40"/>
      <c r="AP352" s="40"/>
      <c r="AQ352" s="40"/>
      <c r="AR352" s="31"/>
      <c r="AS352" s="186"/>
      <c r="AT352" s="186"/>
      <c r="AU352" s="40"/>
      <c r="AV352" s="186"/>
      <c r="AW352" s="30"/>
      <c r="AX352" s="40"/>
      <c r="AY352" s="40"/>
      <c r="AZ352" s="186"/>
      <c r="BA352" s="40"/>
      <c r="BB352" s="186"/>
      <c r="BC352" s="40"/>
      <c r="BD352" s="186"/>
      <c r="BE352" s="186"/>
      <c r="BF352" s="186"/>
      <c r="BG352" s="40"/>
      <c r="BH352" s="186"/>
      <c r="BI352" s="40"/>
      <c r="BJ352" s="40"/>
      <c r="BK352" s="40"/>
      <c r="BL352" s="186"/>
      <c r="BM352" s="186"/>
      <c r="BN352" s="40"/>
      <c r="BO352" s="40"/>
      <c r="BP352" s="186"/>
      <c r="BQ352" s="40"/>
      <c r="BR352" s="186"/>
      <c r="BS352" s="30"/>
      <c r="BT352" s="40"/>
      <c r="BU352" s="186"/>
      <c r="BV352" s="40"/>
      <c r="BW352" s="186"/>
      <c r="BX352" s="186"/>
      <c r="BY352" s="186"/>
      <c r="BZ352" s="186"/>
      <c r="CA352" s="186"/>
      <c r="CB352" s="40"/>
      <c r="CC352" s="186"/>
      <c r="CD352" s="186"/>
      <c r="CE352" s="186"/>
      <c r="CF352" s="186"/>
      <c r="CG352" s="186"/>
      <c r="CH352" s="186"/>
      <c r="CI352" s="186"/>
      <c r="CJ352" s="186"/>
      <c r="CK352" s="186"/>
      <c r="CL352" s="186"/>
      <c r="CM352" s="186"/>
      <c r="CN352" s="186"/>
      <c r="CO352" s="186"/>
      <c r="CP352" s="186"/>
      <c r="CQ352" s="186"/>
      <c r="CR352" s="186"/>
      <c r="CS352" s="186"/>
      <c r="CT352" s="186"/>
      <c r="CU352" s="186"/>
      <c r="CV352" s="186"/>
      <c r="CW352" s="186"/>
      <c r="CX352" s="186"/>
      <c r="CY352" s="186"/>
      <c r="CZ352" s="186"/>
      <c r="DA352" s="186"/>
      <c r="DB352" s="186"/>
      <c r="DC352" s="186"/>
      <c r="DD352" s="186"/>
      <c r="DE352" s="186"/>
      <c r="DF352" s="186"/>
      <c r="DG352" s="186"/>
      <c r="DH352" s="186"/>
      <c r="DI352" s="186"/>
      <c r="DJ352" s="186"/>
      <c r="DK352" s="186"/>
      <c r="DL352" s="186"/>
      <c r="DM352" s="186"/>
      <c r="DN352" s="40"/>
      <c r="DO352" s="40"/>
      <c r="DP352" s="40"/>
      <c r="DQ352" s="40"/>
      <c r="DR352" s="40"/>
      <c r="DS352" s="40"/>
      <c r="DT352" s="40"/>
      <c r="DU352" s="40"/>
      <c r="DV352" s="40"/>
      <c r="DW352" s="40"/>
      <c r="DX352" s="40"/>
      <c r="DY352" s="40"/>
      <c r="DZ352" s="40"/>
      <c r="EA352" s="40"/>
      <c r="EB352" s="40"/>
      <c r="EC352" s="40"/>
      <c r="ED352" s="40"/>
      <c r="EE352" s="40"/>
      <c r="EF352" s="186"/>
      <c r="EG352" s="186"/>
      <c r="EH352" s="186"/>
      <c r="EI352" s="40"/>
      <c r="EJ352" s="186"/>
      <c r="EK352" s="30"/>
      <c r="EL352" s="40"/>
      <c r="EM352" s="40"/>
      <c r="EN352" s="186"/>
      <c r="EO352" s="186"/>
      <c r="EP352" s="186"/>
      <c r="EQ352" s="186"/>
      <c r="ER352" s="186"/>
      <c r="ES352" s="186"/>
      <c r="ET352" s="186"/>
      <c r="EU352" s="186"/>
      <c r="EV352" s="186"/>
      <c r="EW352" s="186"/>
      <c r="EX352" s="186"/>
      <c r="EY352" s="186"/>
      <c r="EZ352" s="186"/>
      <c r="FA352" s="186"/>
      <c r="FB352" s="186"/>
      <c r="FC352" s="186"/>
      <c r="FD352" s="186"/>
      <c r="FE352" s="186"/>
      <c r="FF352" s="186"/>
      <c r="FG352" s="186"/>
      <c r="FH352" s="186"/>
      <c r="FI352" s="186"/>
      <c r="FJ352" s="186"/>
      <c r="FK352" s="186"/>
      <c r="FL352" s="186"/>
      <c r="FM352" s="186"/>
      <c r="FN352" s="186"/>
      <c r="FO352" s="186"/>
      <c r="FP352" s="186"/>
      <c r="FQ352" s="186"/>
      <c r="FR352" s="186"/>
      <c r="FS352" s="186"/>
      <c r="FT352" s="186"/>
      <c r="FU352" s="186"/>
      <c r="FV352" s="40"/>
      <c r="FW352" s="40"/>
      <c r="FX352" s="40"/>
      <c r="FY352" s="40"/>
      <c r="FZ352" s="40"/>
      <c r="GA352" s="40"/>
      <c r="GB352" s="40"/>
      <c r="GC352" s="40"/>
      <c r="GD352" s="40"/>
      <c r="GE352" s="40"/>
      <c r="GF352" s="31"/>
      <c r="GG352" s="356"/>
    </row>
    <row r="353" spans="1:189" s="361" customFormat="1" x14ac:dyDescent="0.25">
      <c r="A353" s="186"/>
      <c r="B353" s="43"/>
      <c r="C353" s="186"/>
      <c r="D353" s="30"/>
      <c r="E353" s="30"/>
      <c r="F353" s="30"/>
      <c r="G353" s="30"/>
      <c r="H353" s="40"/>
      <c r="I353" s="186"/>
      <c r="J353" s="30"/>
      <c r="K353" s="40"/>
      <c r="L353" s="40"/>
      <c r="M353" s="40"/>
      <c r="N353" s="40"/>
      <c r="O353" s="40"/>
      <c r="P353" s="40"/>
      <c r="Q353" s="40"/>
      <c r="R353" s="31"/>
      <c r="S353" s="31"/>
      <c r="T353" s="30"/>
      <c r="U353" s="30"/>
      <c r="V353" s="30"/>
      <c r="W353" s="186"/>
      <c r="X353" s="30"/>
      <c r="Y353" s="40"/>
      <c r="Z353" s="186"/>
      <c r="AA353" s="30"/>
      <c r="AB353" s="40"/>
      <c r="AC353" s="186"/>
      <c r="AD353" s="40"/>
      <c r="AE353" s="186"/>
      <c r="AF353" s="30"/>
      <c r="AG353" s="40"/>
      <c r="AH353" s="186"/>
      <c r="AI353" s="40"/>
      <c r="AJ353" s="186"/>
      <c r="AK353" s="40"/>
      <c r="AL353" s="186"/>
      <c r="AM353" s="40"/>
      <c r="AN353" s="186"/>
      <c r="AO353" s="40"/>
      <c r="AP353" s="40"/>
      <c r="AQ353" s="40"/>
      <c r="AR353" s="31"/>
      <c r="AS353" s="186"/>
      <c r="AT353" s="186"/>
      <c r="AU353" s="40"/>
      <c r="AV353" s="186"/>
      <c r="AW353" s="30"/>
      <c r="AX353" s="40"/>
      <c r="AY353" s="40"/>
      <c r="AZ353" s="186"/>
      <c r="BA353" s="40"/>
      <c r="BB353" s="186"/>
      <c r="BC353" s="40"/>
      <c r="BD353" s="186"/>
      <c r="BE353" s="186"/>
      <c r="BF353" s="186"/>
      <c r="BG353" s="40"/>
      <c r="BH353" s="186"/>
      <c r="BI353" s="40"/>
      <c r="BJ353" s="40"/>
      <c r="BK353" s="40"/>
      <c r="BL353" s="186"/>
      <c r="BM353" s="186"/>
      <c r="BN353" s="40"/>
      <c r="BO353" s="40"/>
      <c r="BP353" s="186"/>
      <c r="BQ353" s="40"/>
      <c r="BR353" s="186"/>
      <c r="BS353" s="30"/>
      <c r="BT353" s="40"/>
      <c r="BU353" s="186"/>
      <c r="BV353" s="40"/>
      <c r="BW353" s="186"/>
      <c r="BX353" s="186"/>
      <c r="BY353" s="186"/>
      <c r="BZ353" s="186"/>
      <c r="CA353" s="186"/>
      <c r="CB353" s="40"/>
      <c r="CC353" s="186"/>
      <c r="CD353" s="186"/>
      <c r="CE353" s="186"/>
      <c r="CF353" s="186"/>
      <c r="CG353" s="186"/>
      <c r="CH353" s="186"/>
      <c r="CI353" s="186"/>
      <c r="CJ353" s="186"/>
      <c r="CK353" s="186"/>
      <c r="CL353" s="186"/>
      <c r="CM353" s="186"/>
      <c r="CN353" s="186"/>
      <c r="CO353" s="186"/>
      <c r="CP353" s="186"/>
      <c r="CQ353" s="186"/>
      <c r="CR353" s="186"/>
      <c r="CS353" s="186"/>
      <c r="CT353" s="186"/>
      <c r="CU353" s="186"/>
      <c r="CV353" s="186"/>
      <c r="CW353" s="186"/>
      <c r="CX353" s="186"/>
      <c r="CY353" s="186"/>
      <c r="CZ353" s="186"/>
      <c r="DA353" s="186"/>
      <c r="DB353" s="186"/>
      <c r="DC353" s="186"/>
      <c r="DD353" s="186"/>
      <c r="DE353" s="186"/>
      <c r="DF353" s="186"/>
      <c r="DG353" s="186"/>
      <c r="DH353" s="186"/>
      <c r="DI353" s="186"/>
      <c r="DJ353" s="186"/>
      <c r="DK353" s="186"/>
      <c r="DL353" s="186"/>
      <c r="DM353" s="186"/>
      <c r="DN353" s="40"/>
      <c r="DO353" s="40"/>
      <c r="DP353" s="40"/>
      <c r="DQ353" s="40"/>
      <c r="DR353" s="40"/>
      <c r="DS353" s="40"/>
      <c r="DT353" s="40"/>
      <c r="DU353" s="40"/>
      <c r="DV353" s="40"/>
      <c r="DW353" s="40"/>
      <c r="DX353" s="40"/>
      <c r="DY353" s="40"/>
      <c r="DZ353" s="40"/>
      <c r="EA353" s="40"/>
      <c r="EB353" s="40"/>
      <c r="EC353" s="40"/>
      <c r="ED353" s="40"/>
      <c r="EE353" s="40"/>
      <c r="EF353" s="186"/>
      <c r="EG353" s="186"/>
      <c r="EH353" s="186"/>
      <c r="EI353" s="40"/>
      <c r="EJ353" s="186"/>
      <c r="EK353" s="30"/>
      <c r="EL353" s="40"/>
      <c r="EM353" s="40"/>
      <c r="EN353" s="186"/>
      <c r="EO353" s="186"/>
      <c r="EP353" s="186"/>
      <c r="EQ353" s="186"/>
      <c r="ER353" s="186"/>
      <c r="ES353" s="186"/>
      <c r="ET353" s="186"/>
      <c r="EU353" s="186"/>
      <c r="EV353" s="186"/>
      <c r="EW353" s="186"/>
      <c r="EX353" s="186"/>
      <c r="EY353" s="186"/>
      <c r="EZ353" s="186"/>
      <c r="FA353" s="186"/>
      <c r="FB353" s="186"/>
      <c r="FC353" s="186"/>
      <c r="FD353" s="186"/>
      <c r="FE353" s="186"/>
      <c r="FF353" s="186"/>
      <c r="FG353" s="186"/>
      <c r="FH353" s="186"/>
      <c r="FI353" s="186"/>
      <c r="FJ353" s="186"/>
      <c r="FK353" s="186"/>
      <c r="FL353" s="186"/>
      <c r="FM353" s="186"/>
      <c r="FN353" s="186"/>
      <c r="FO353" s="186"/>
      <c r="FP353" s="186"/>
      <c r="FQ353" s="186"/>
      <c r="FR353" s="186"/>
      <c r="FS353" s="186"/>
      <c r="FT353" s="186"/>
      <c r="FU353" s="186"/>
      <c r="FV353" s="40"/>
      <c r="FW353" s="40"/>
      <c r="FX353" s="40"/>
      <c r="FY353" s="40"/>
      <c r="FZ353" s="40"/>
      <c r="GA353" s="40"/>
      <c r="GB353" s="40"/>
      <c r="GC353" s="40"/>
      <c r="GD353" s="40"/>
      <c r="GE353" s="40"/>
      <c r="GF353" s="31"/>
      <c r="GG353" s="356"/>
    </row>
    <row r="354" spans="1:189" s="361" customFormat="1" x14ac:dyDescent="0.25">
      <c r="A354" s="186"/>
      <c r="B354" s="43"/>
      <c r="C354" s="186"/>
      <c r="D354" s="30"/>
      <c r="E354" s="30"/>
      <c r="F354" s="30"/>
      <c r="G354" s="30"/>
      <c r="H354" s="40"/>
      <c r="I354" s="186"/>
      <c r="J354" s="30"/>
      <c r="K354" s="40"/>
      <c r="L354" s="40"/>
      <c r="M354" s="40"/>
      <c r="N354" s="40"/>
      <c r="O354" s="40"/>
      <c r="P354" s="40"/>
      <c r="Q354" s="40"/>
      <c r="R354" s="31"/>
      <c r="S354" s="31"/>
      <c r="T354" s="30"/>
      <c r="U354" s="30"/>
      <c r="V354" s="30"/>
      <c r="W354" s="186"/>
      <c r="X354" s="30"/>
      <c r="Y354" s="40"/>
      <c r="Z354" s="186"/>
      <c r="AA354" s="30"/>
      <c r="AB354" s="40"/>
      <c r="AC354" s="186"/>
      <c r="AD354" s="40"/>
      <c r="AE354" s="186"/>
      <c r="AF354" s="30"/>
      <c r="AG354" s="40"/>
      <c r="AH354" s="186"/>
      <c r="AI354" s="40"/>
      <c r="AJ354" s="186"/>
      <c r="AK354" s="40"/>
      <c r="AL354" s="186"/>
      <c r="AM354" s="40"/>
      <c r="AN354" s="186"/>
      <c r="AO354" s="40"/>
      <c r="AP354" s="40"/>
      <c r="AQ354" s="40"/>
      <c r="AR354" s="31"/>
      <c r="AS354" s="186"/>
      <c r="AT354" s="186"/>
      <c r="AU354" s="40"/>
      <c r="AV354" s="186"/>
      <c r="AW354" s="30"/>
      <c r="AX354" s="40"/>
      <c r="AY354" s="40"/>
      <c r="AZ354" s="186"/>
      <c r="BA354" s="40"/>
      <c r="BB354" s="186"/>
      <c r="BC354" s="40"/>
      <c r="BD354" s="186"/>
      <c r="BE354" s="186"/>
      <c r="BF354" s="186"/>
      <c r="BG354" s="40"/>
      <c r="BH354" s="186"/>
      <c r="BI354" s="40"/>
      <c r="BJ354" s="40"/>
      <c r="BK354" s="40"/>
      <c r="BL354" s="186"/>
      <c r="BM354" s="186"/>
      <c r="BN354" s="40"/>
      <c r="BO354" s="40"/>
      <c r="BP354" s="186"/>
      <c r="BQ354" s="40"/>
      <c r="BR354" s="186"/>
      <c r="BS354" s="30"/>
      <c r="BT354" s="40"/>
      <c r="BU354" s="186"/>
      <c r="BV354" s="40"/>
      <c r="BW354" s="186"/>
      <c r="BX354" s="186"/>
      <c r="BY354" s="186"/>
      <c r="BZ354" s="186"/>
      <c r="CA354" s="186"/>
      <c r="CB354" s="40"/>
      <c r="CC354" s="186"/>
      <c r="CD354" s="186"/>
      <c r="CE354" s="186"/>
      <c r="CF354" s="186"/>
      <c r="CG354" s="186"/>
      <c r="CH354" s="186"/>
      <c r="CI354" s="186"/>
      <c r="CJ354" s="186"/>
      <c r="CK354" s="186"/>
      <c r="CL354" s="186"/>
      <c r="CM354" s="186"/>
      <c r="CN354" s="186"/>
      <c r="CO354" s="186"/>
      <c r="CP354" s="186"/>
      <c r="CQ354" s="186"/>
      <c r="CR354" s="186"/>
      <c r="CS354" s="186"/>
      <c r="CT354" s="186"/>
      <c r="CU354" s="186"/>
      <c r="CV354" s="186"/>
      <c r="CW354" s="186"/>
      <c r="CX354" s="186"/>
      <c r="CY354" s="186"/>
      <c r="CZ354" s="186"/>
      <c r="DA354" s="186"/>
      <c r="DB354" s="186"/>
      <c r="DC354" s="186"/>
      <c r="DD354" s="186"/>
      <c r="DE354" s="186"/>
      <c r="DF354" s="186"/>
      <c r="DG354" s="186"/>
      <c r="DH354" s="186"/>
      <c r="DI354" s="186"/>
      <c r="DJ354" s="186"/>
      <c r="DK354" s="186"/>
      <c r="DL354" s="186"/>
      <c r="DM354" s="186"/>
      <c r="DN354" s="40"/>
      <c r="DO354" s="40"/>
      <c r="DP354" s="40"/>
      <c r="DQ354" s="40"/>
      <c r="DR354" s="40"/>
      <c r="DS354" s="40"/>
      <c r="DT354" s="40"/>
      <c r="DU354" s="40"/>
      <c r="DV354" s="40"/>
      <c r="DW354" s="40"/>
      <c r="DX354" s="40"/>
      <c r="DY354" s="40"/>
      <c r="DZ354" s="40"/>
      <c r="EA354" s="40"/>
      <c r="EB354" s="40"/>
      <c r="EC354" s="40"/>
      <c r="ED354" s="40"/>
      <c r="EE354" s="40"/>
      <c r="EF354" s="186"/>
      <c r="EG354" s="186"/>
      <c r="EH354" s="186"/>
      <c r="EI354" s="40"/>
      <c r="EJ354" s="186"/>
      <c r="EK354" s="30"/>
      <c r="EL354" s="40"/>
      <c r="EM354" s="40"/>
      <c r="EN354" s="186"/>
      <c r="EO354" s="186"/>
      <c r="EP354" s="186"/>
      <c r="EQ354" s="186"/>
      <c r="ER354" s="186"/>
      <c r="ES354" s="186"/>
      <c r="ET354" s="186"/>
      <c r="EU354" s="186"/>
      <c r="EV354" s="186"/>
      <c r="EW354" s="186"/>
      <c r="EX354" s="186"/>
      <c r="EY354" s="186"/>
      <c r="EZ354" s="186"/>
      <c r="FA354" s="186"/>
      <c r="FB354" s="186"/>
      <c r="FC354" s="186"/>
      <c r="FD354" s="186"/>
      <c r="FE354" s="186"/>
      <c r="FF354" s="186"/>
      <c r="FG354" s="186"/>
      <c r="FH354" s="186"/>
      <c r="FI354" s="186"/>
      <c r="FJ354" s="186"/>
      <c r="FK354" s="186"/>
      <c r="FL354" s="186"/>
      <c r="FM354" s="186"/>
      <c r="FN354" s="186"/>
      <c r="FO354" s="186"/>
      <c r="FP354" s="186"/>
      <c r="FQ354" s="186"/>
      <c r="FR354" s="186"/>
      <c r="FS354" s="186"/>
      <c r="FT354" s="186"/>
      <c r="FU354" s="186"/>
      <c r="FV354" s="40"/>
      <c r="FW354" s="40"/>
      <c r="FX354" s="40"/>
      <c r="FY354" s="40"/>
      <c r="FZ354" s="40"/>
      <c r="GA354" s="40"/>
      <c r="GB354" s="40"/>
      <c r="GC354" s="40"/>
      <c r="GD354" s="40"/>
      <c r="GE354" s="40"/>
      <c r="GF354" s="31"/>
      <c r="GG354" s="356"/>
    </row>
    <row r="355" spans="1:189" s="361" customFormat="1" x14ac:dyDescent="0.25">
      <c r="A355" s="186"/>
      <c r="B355" s="43"/>
      <c r="C355" s="186"/>
      <c r="D355" s="30"/>
      <c r="E355" s="30"/>
      <c r="F355" s="30"/>
      <c r="G355" s="30"/>
      <c r="H355" s="40"/>
      <c r="I355" s="186"/>
      <c r="J355" s="30"/>
      <c r="K355" s="40"/>
      <c r="L355" s="40"/>
      <c r="M355" s="40"/>
      <c r="N355" s="40"/>
      <c r="O355" s="40"/>
      <c r="P355" s="40"/>
      <c r="Q355" s="40"/>
      <c r="R355" s="31"/>
      <c r="S355" s="31"/>
      <c r="T355" s="30"/>
      <c r="U355" s="30"/>
      <c r="V355" s="30"/>
      <c r="W355" s="186"/>
      <c r="X355" s="30"/>
      <c r="Y355" s="40"/>
      <c r="Z355" s="186"/>
      <c r="AA355" s="30"/>
      <c r="AB355" s="40"/>
      <c r="AC355" s="186"/>
      <c r="AD355" s="40"/>
      <c r="AE355" s="186"/>
      <c r="AF355" s="30"/>
      <c r="AG355" s="40"/>
      <c r="AH355" s="186"/>
      <c r="AI355" s="40"/>
      <c r="AJ355" s="186"/>
      <c r="AK355" s="40"/>
      <c r="AL355" s="186"/>
      <c r="AM355" s="40"/>
      <c r="AN355" s="186"/>
      <c r="AO355" s="40"/>
      <c r="AP355" s="40"/>
      <c r="AQ355" s="40"/>
      <c r="AR355" s="31"/>
      <c r="AS355" s="186"/>
      <c r="AT355" s="186"/>
      <c r="AU355" s="40"/>
      <c r="AV355" s="186"/>
      <c r="AW355" s="30"/>
      <c r="AX355" s="40"/>
      <c r="AY355" s="40"/>
      <c r="AZ355" s="186"/>
      <c r="BA355" s="40"/>
      <c r="BB355" s="186"/>
      <c r="BC355" s="40"/>
      <c r="BD355" s="186"/>
      <c r="BE355" s="186"/>
      <c r="BF355" s="186"/>
      <c r="BG355" s="40"/>
      <c r="BH355" s="186"/>
      <c r="BI355" s="40"/>
      <c r="BJ355" s="40"/>
      <c r="BK355" s="40"/>
      <c r="BL355" s="186"/>
      <c r="BM355" s="186"/>
      <c r="BN355" s="40"/>
      <c r="BO355" s="40"/>
      <c r="BP355" s="186"/>
      <c r="BQ355" s="40"/>
      <c r="BR355" s="186"/>
      <c r="BS355" s="30"/>
      <c r="BT355" s="40"/>
      <c r="BU355" s="186"/>
      <c r="BV355" s="40"/>
      <c r="BW355" s="186"/>
      <c r="BX355" s="186"/>
      <c r="BY355" s="186"/>
      <c r="BZ355" s="186"/>
      <c r="CA355" s="186"/>
      <c r="CB355" s="40"/>
      <c r="CC355" s="186"/>
      <c r="CD355" s="186"/>
      <c r="CE355" s="186"/>
      <c r="CF355" s="186"/>
      <c r="CG355" s="186"/>
      <c r="CH355" s="186"/>
      <c r="CI355" s="186"/>
      <c r="CJ355" s="186"/>
      <c r="CK355" s="186"/>
      <c r="CL355" s="186"/>
      <c r="CM355" s="186"/>
      <c r="CN355" s="186"/>
      <c r="CO355" s="186"/>
      <c r="CP355" s="186"/>
      <c r="CQ355" s="186"/>
      <c r="CR355" s="186"/>
      <c r="CS355" s="186"/>
      <c r="CT355" s="186"/>
      <c r="CU355" s="186"/>
      <c r="CV355" s="186"/>
      <c r="CW355" s="186"/>
      <c r="CX355" s="186"/>
      <c r="CY355" s="186"/>
      <c r="CZ355" s="186"/>
      <c r="DA355" s="186"/>
      <c r="DB355" s="186"/>
      <c r="DC355" s="186"/>
      <c r="DD355" s="186"/>
      <c r="DE355" s="186"/>
      <c r="DF355" s="186"/>
      <c r="DG355" s="186"/>
      <c r="DH355" s="186"/>
      <c r="DI355" s="186"/>
      <c r="DJ355" s="186"/>
      <c r="DK355" s="186"/>
      <c r="DL355" s="186"/>
      <c r="DM355" s="186"/>
      <c r="DN355" s="40"/>
      <c r="DO355" s="40"/>
      <c r="DP355" s="40"/>
      <c r="DQ355" s="40"/>
      <c r="DR355" s="40"/>
      <c r="DS355" s="40"/>
      <c r="DT355" s="40"/>
      <c r="DU355" s="40"/>
      <c r="DV355" s="40"/>
      <c r="DW355" s="40"/>
      <c r="DX355" s="40"/>
      <c r="DY355" s="40"/>
      <c r="DZ355" s="40"/>
      <c r="EA355" s="40"/>
      <c r="EB355" s="40"/>
      <c r="EC355" s="40"/>
      <c r="ED355" s="40"/>
      <c r="EE355" s="40"/>
      <c r="EF355" s="186"/>
      <c r="EG355" s="186"/>
      <c r="EH355" s="186"/>
      <c r="EI355" s="40"/>
      <c r="EJ355" s="186"/>
      <c r="EK355" s="30"/>
      <c r="EL355" s="40"/>
      <c r="EM355" s="40"/>
      <c r="EN355" s="186"/>
      <c r="EO355" s="186"/>
      <c r="EP355" s="186"/>
      <c r="EQ355" s="186"/>
      <c r="ER355" s="186"/>
      <c r="ES355" s="186"/>
      <c r="ET355" s="186"/>
      <c r="EU355" s="186"/>
      <c r="EV355" s="186"/>
      <c r="EW355" s="186"/>
      <c r="EX355" s="186"/>
      <c r="EY355" s="186"/>
      <c r="EZ355" s="186"/>
      <c r="FA355" s="186"/>
      <c r="FB355" s="186"/>
      <c r="FC355" s="186"/>
      <c r="FD355" s="186"/>
      <c r="FE355" s="186"/>
      <c r="FF355" s="186"/>
      <c r="FG355" s="186"/>
      <c r="FH355" s="186"/>
      <c r="FI355" s="186"/>
      <c r="FJ355" s="186"/>
      <c r="FK355" s="186"/>
      <c r="FL355" s="186"/>
      <c r="FM355" s="186"/>
      <c r="FN355" s="186"/>
      <c r="FO355" s="186"/>
      <c r="FP355" s="186"/>
      <c r="FQ355" s="186"/>
      <c r="FR355" s="186"/>
      <c r="FS355" s="186"/>
      <c r="FT355" s="186"/>
      <c r="FU355" s="186"/>
      <c r="FV355" s="40"/>
      <c r="FW355" s="40"/>
      <c r="FX355" s="40"/>
      <c r="FY355" s="40"/>
      <c r="FZ355" s="40"/>
      <c r="GA355" s="40"/>
      <c r="GB355" s="40"/>
      <c r="GC355" s="40"/>
      <c r="GD355" s="40"/>
      <c r="GE355" s="40"/>
      <c r="GF355" s="31"/>
      <c r="GG355" s="356"/>
    </row>
    <row r="356" spans="1:189" s="361" customFormat="1" x14ac:dyDescent="0.25">
      <c r="A356" s="186"/>
      <c r="B356" s="43"/>
      <c r="C356" s="186"/>
      <c r="D356" s="30"/>
      <c r="E356" s="30"/>
      <c r="F356" s="30"/>
      <c r="G356" s="30"/>
      <c r="H356" s="40"/>
      <c r="I356" s="186"/>
      <c r="J356" s="30"/>
      <c r="K356" s="40"/>
      <c r="L356" s="40"/>
      <c r="M356" s="40"/>
      <c r="N356" s="40"/>
      <c r="O356" s="40"/>
      <c r="P356" s="40"/>
      <c r="Q356" s="40"/>
      <c r="R356" s="31"/>
      <c r="S356" s="31"/>
      <c r="T356" s="30"/>
      <c r="U356" s="30"/>
      <c r="V356" s="30"/>
      <c r="W356" s="186"/>
      <c r="X356" s="30"/>
      <c r="Y356" s="40"/>
      <c r="Z356" s="186"/>
      <c r="AA356" s="30"/>
      <c r="AB356" s="40"/>
      <c r="AC356" s="186"/>
      <c r="AD356" s="40"/>
      <c r="AE356" s="186"/>
      <c r="AF356" s="30"/>
      <c r="AG356" s="40"/>
      <c r="AH356" s="186"/>
      <c r="AI356" s="40"/>
      <c r="AJ356" s="186"/>
      <c r="AK356" s="40"/>
      <c r="AL356" s="186"/>
      <c r="AM356" s="40"/>
      <c r="AN356" s="186"/>
      <c r="AO356" s="40"/>
      <c r="AP356" s="40"/>
      <c r="AQ356" s="40"/>
      <c r="AR356" s="31"/>
      <c r="AS356" s="186"/>
      <c r="AT356" s="186"/>
      <c r="AU356" s="40"/>
      <c r="AV356" s="186"/>
      <c r="AW356" s="30"/>
      <c r="AX356" s="40"/>
      <c r="AY356" s="40"/>
      <c r="AZ356" s="186"/>
      <c r="BA356" s="40"/>
      <c r="BB356" s="186"/>
      <c r="BC356" s="40"/>
      <c r="BD356" s="186"/>
      <c r="BE356" s="186"/>
      <c r="BF356" s="186"/>
      <c r="BG356" s="40"/>
      <c r="BH356" s="186"/>
      <c r="BI356" s="40"/>
      <c r="BJ356" s="40"/>
      <c r="BK356" s="40"/>
      <c r="BL356" s="186"/>
      <c r="BM356" s="186"/>
      <c r="BN356" s="40"/>
      <c r="BO356" s="40"/>
      <c r="BP356" s="186"/>
      <c r="BQ356" s="40"/>
      <c r="BR356" s="186"/>
      <c r="BS356" s="30"/>
      <c r="BT356" s="40"/>
      <c r="BU356" s="186"/>
      <c r="BV356" s="40"/>
      <c r="BW356" s="186"/>
      <c r="BX356" s="186"/>
      <c r="BY356" s="186"/>
      <c r="BZ356" s="186"/>
      <c r="CA356" s="186"/>
      <c r="CB356" s="40"/>
      <c r="CC356" s="186"/>
      <c r="CD356" s="186"/>
      <c r="CE356" s="186"/>
      <c r="CF356" s="186"/>
      <c r="CG356" s="186"/>
      <c r="CH356" s="186"/>
      <c r="CI356" s="186"/>
      <c r="CJ356" s="186"/>
      <c r="CK356" s="186"/>
      <c r="CL356" s="186"/>
      <c r="CM356" s="186"/>
      <c r="CN356" s="186"/>
      <c r="CO356" s="186"/>
      <c r="CP356" s="186"/>
      <c r="CQ356" s="186"/>
      <c r="CR356" s="186"/>
      <c r="CS356" s="186"/>
      <c r="CT356" s="186"/>
      <c r="CU356" s="186"/>
      <c r="CV356" s="186"/>
      <c r="CW356" s="186"/>
      <c r="CX356" s="186"/>
      <c r="CY356" s="186"/>
      <c r="CZ356" s="186"/>
      <c r="DA356" s="186"/>
      <c r="DB356" s="186"/>
      <c r="DC356" s="186"/>
      <c r="DD356" s="186"/>
      <c r="DE356" s="186"/>
      <c r="DF356" s="186"/>
      <c r="DG356" s="186"/>
      <c r="DH356" s="186"/>
      <c r="DI356" s="186"/>
      <c r="DJ356" s="186"/>
      <c r="DK356" s="186"/>
      <c r="DL356" s="186"/>
      <c r="DM356" s="186"/>
      <c r="DN356" s="40"/>
      <c r="DO356" s="40"/>
      <c r="DP356" s="40"/>
      <c r="DQ356" s="40"/>
      <c r="DR356" s="40"/>
      <c r="DS356" s="40"/>
      <c r="DT356" s="40"/>
      <c r="DU356" s="40"/>
      <c r="DV356" s="40"/>
      <c r="DW356" s="40"/>
      <c r="DX356" s="40"/>
      <c r="DY356" s="40"/>
      <c r="DZ356" s="40"/>
      <c r="EA356" s="40"/>
      <c r="EB356" s="40"/>
      <c r="EC356" s="40"/>
      <c r="ED356" s="40"/>
      <c r="EE356" s="40"/>
      <c r="EF356" s="186"/>
      <c r="EG356" s="186"/>
      <c r="EH356" s="186"/>
      <c r="EI356" s="40"/>
      <c r="EJ356" s="186"/>
      <c r="EK356" s="30"/>
      <c r="EL356" s="40"/>
      <c r="EM356" s="40"/>
      <c r="EN356" s="186"/>
      <c r="EO356" s="186"/>
      <c r="EP356" s="186"/>
      <c r="EQ356" s="186"/>
      <c r="ER356" s="186"/>
      <c r="ES356" s="186"/>
      <c r="ET356" s="186"/>
      <c r="EU356" s="186"/>
      <c r="EV356" s="186"/>
      <c r="EW356" s="186"/>
      <c r="EX356" s="186"/>
      <c r="EY356" s="186"/>
      <c r="EZ356" s="186"/>
      <c r="FA356" s="186"/>
      <c r="FB356" s="186"/>
      <c r="FC356" s="186"/>
      <c r="FD356" s="186"/>
      <c r="FE356" s="186"/>
      <c r="FF356" s="186"/>
      <c r="FG356" s="186"/>
      <c r="FH356" s="186"/>
      <c r="FI356" s="186"/>
      <c r="FJ356" s="186"/>
      <c r="FK356" s="186"/>
      <c r="FL356" s="186"/>
      <c r="FM356" s="186"/>
      <c r="FN356" s="186"/>
      <c r="FO356" s="186"/>
      <c r="FP356" s="186"/>
      <c r="FQ356" s="186"/>
      <c r="FR356" s="186"/>
      <c r="FS356" s="186"/>
      <c r="FT356" s="186"/>
      <c r="FU356" s="186"/>
      <c r="FV356" s="40"/>
      <c r="FW356" s="40"/>
      <c r="FX356" s="40"/>
      <c r="FY356" s="40"/>
      <c r="FZ356" s="40"/>
      <c r="GA356" s="40"/>
      <c r="GB356" s="40"/>
      <c r="GC356" s="40"/>
      <c r="GD356" s="40"/>
      <c r="GE356" s="40"/>
      <c r="GF356" s="31"/>
      <c r="GG356" s="356"/>
    </row>
    <row r="357" spans="1:189" s="361" customFormat="1" x14ac:dyDescent="0.25">
      <c r="A357" s="186"/>
      <c r="B357" s="43"/>
      <c r="C357" s="186"/>
      <c r="D357" s="30"/>
      <c r="E357" s="30"/>
      <c r="F357" s="30"/>
      <c r="G357" s="30"/>
      <c r="H357" s="40"/>
      <c r="I357" s="186"/>
      <c r="J357" s="30"/>
      <c r="K357" s="40"/>
      <c r="L357" s="40"/>
      <c r="M357" s="40"/>
      <c r="N357" s="40"/>
      <c r="O357" s="40"/>
      <c r="P357" s="40"/>
      <c r="Q357" s="40"/>
      <c r="R357" s="31"/>
      <c r="S357" s="31"/>
      <c r="T357" s="30"/>
      <c r="U357" s="30"/>
      <c r="V357" s="30"/>
      <c r="W357" s="186"/>
      <c r="X357" s="30"/>
      <c r="Y357" s="40"/>
      <c r="Z357" s="186"/>
      <c r="AA357" s="30"/>
      <c r="AB357" s="40"/>
      <c r="AC357" s="186"/>
      <c r="AD357" s="40"/>
      <c r="AE357" s="186"/>
      <c r="AF357" s="30"/>
      <c r="AG357" s="40"/>
      <c r="AH357" s="186"/>
      <c r="AI357" s="40"/>
      <c r="AJ357" s="186"/>
      <c r="AK357" s="40"/>
      <c r="AL357" s="186"/>
      <c r="AM357" s="40"/>
      <c r="AN357" s="186"/>
      <c r="AO357" s="40"/>
      <c r="AP357" s="40"/>
      <c r="AQ357" s="40"/>
      <c r="AR357" s="31"/>
      <c r="AS357" s="186"/>
      <c r="AT357" s="186"/>
      <c r="AU357" s="40"/>
      <c r="AV357" s="186"/>
      <c r="AW357" s="30"/>
      <c r="AX357" s="40"/>
      <c r="AY357" s="40"/>
      <c r="AZ357" s="186"/>
      <c r="BA357" s="40"/>
      <c r="BB357" s="186"/>
      <c r="BC357" s="40"/>
      <c r="BD357" s="186"/>
      <c r="BE357" s="186"/>
      <c r="BF357" s="186"/>
      <c r="BG357" s="40"/>
      <c r="BH357" s="186"/>
      <c r="BI357" s="40"/>
      <c r="BJ357" s="40"/>
      <c r="BK357" s="40"/>
      <c r="BL357" s="186"/>
      <c r="BM357" s="186"/>
      <c r="BN357" s="40"/>
      <c r="BO357" s="40"/>
      <c r="BP357" s="186"/>
      <c r="BQ357" s="40"/>
      <c r="BR357" s="186"/>
      <c r="BS357" s="30"/>
      <c r="BT357" s="40"/>
      <c r="BU357" s="186"/>
      <c r="BV357" s="40"/>
      <c r="BW357" s="186"/>
      <c r="BX357" s="186"/>
      <c r="BY357" s="186"/>
      <c r="BZ357" s="186"/>
      <c r="CA357" s="186"/>
      <c r="CB357" s="40"/>
      <c r="CC357" s="186"/>
      <c r="CD357" s="186"/>
      <c r="CE357" s="186"/>
      <c r="CF357" s="186"/>
      <c r="CG357" s="186"/>
      <c r="CH357" s="186"/>
      <c r="CI357" s="186"/>
      <c r="CJ357" s="186"/>
      <c r="CK357" s="186"/>
      <c r="CL357" s="186"/>
      <c r="CM357" s="186"/>
      <c r="CN357" s="186"/>
      <c r="CO357" s="186"/>
      <c r="CP357" s="186"/>
      <c r="CQ357" s="186"/>
      <c r="CR357" s="186"/>
      <c r="CS357" s="186"/>
      <c r="CT357" s="186"/>
      <c r="CU357" s="186"/>
      <c r="CV357" s="186"/>
      <c r="CW357" s="186"/>
      <c r="CX357" s="186"/>
      <c r="CY357" s="186"/>
      <c r="CZ357" s="186"/>
      <c r="DA357" s="186"/>
      <c r="DB357" s="186"/>
      <c r="DC357" s="186"/>
      <c r="DD357" s="186"/>
      <c r="DE357" s="186"/>
      <c r="DF357" s="186"/>
      <c r="DG357" s="186"/>
      <c r="DH357" s="186"/>
      <c r="DI357" s="186"/>
      <c r="DJ357" s="186"/>
      <c r="DK357" s="186"/>
      <c r="DL357" s="186"/>
      <c r="DM357" s="186"/>
      <c r="DN357" s="40"/>
      <c r="DO357" s="40"/>
      <c r="DP357" s="40"/>
      <c r="DQ357" s="40"/>
      <c r="DR357" s="40"/>
      <c r="DS357" s="40"/>
      <c r="DT357" s="40"/>
      <c r="DU357" s="40"/>
      <c r="DV357" s="40"/>
      <c r="DW357" s="40"/>
      <c r="DX357" s="40"/>
      <c r="DY357" s="40"/>
      <c r="DZ357" s="40"/>
      <c r="EA357" s="40"/>
      <c r="EB357" s="40"/>
      <c r="EC357" s="40"/>
      <c r="ED357" s="40"/>
      <c r="EE357" s="40"/>
      <c r="EF357" s="186"/>
      <c r="EG357" s="186"/>
      <c r="EH357" s="186"/>
      <c r="EI357" s="40"/>
      <c r="EJ357" s="186"/>
      <c r="EK357" s="30"/>
      <c r="EL357" s="40"/>
      <c r="EM357" s="40"/>
      <c r="EN357" s="186"/>
      <c r="EO357" s="186"/>
      <c r="EP357" s="186"/>
      <c r="EQ357" s="186"/>
      <c r="ER357" s="186"/>
      <c r="ES357" s="186"/>
      <c r="ET357" s="186"/>
      <c r="EU357" s="186"/>
      <c r="EV357" s="186"/>
      <c r="EW357" s="186"/>
      <c r="EX357" s="186"/>
      <c r="EY357" s="186"/>
      <c r="EZ357" s="186"/>
      <c r="FA357" s="186"/>
      <c r="FB357" s="186"/>
      <c r="FC357" s="186"/>
      <c r="FD357" s="186"/>
      <c r="FE357" s="186"/>
      <c r="FF357" s="186"/>
      <c r="FG357" s="186"/>
      <c r="FH357" s="186"/>
      <c r="FI357" s="186"/>
      <c r="FJ357" s="186"/>
      <c r="FK357" s="186"/>
      <c r="FL357" s="186"/>
      <c r="FM357" s="186"/>
      <c r="FN357" s="186"/>
      <c r="FO357" s="186"/>
      <c r="FP357" s="186"/>
      <c r="FQ357" s="186"/>
      <c r="FR357" s="186"/>
      <c r="FS357" s="186"/>
      <c r="FT357" s="186"/>
      <c r="FU357" s="186"/>
      <c r="FV357" s="40"/>
      <c r="FW357" s="40"/>
      <c r="FX357" s="40"/>
      <c r="FY357" s="40"/>
      <c r="FZ357" s="40"/>
      <c r="GA357" s="40"/>
      <c r="GB357" s="40"/>
      <c r="GC357" s="40"/>
      <c r="GD357" s="40"/>
      <c r="GE357" s="40"/>
      <c r="GF357" s="31"/>
      <c r="GG357" s="356"/>
    </row>
    <row r="358" spans="1:189" s="361" customFormat="1" x14ac:dyDescent="0.25">
      <c r="A358" s="186"/>
      <c r="B358" s="43"/>
      <c r="C358" s="186"/>
      <c r="D358" s="30"/>
      <c r="E358" s="30"/>
      <c r="F358" s="30"/>
      <c r="G358" s="30"/>
      <c r="H358" s="40"/>
      <c r="I358" s="186"/>
      <c r="J358" s="30"/>
      <c r="K358" s="40"/>
      <c r="L358" s="40"/>
      <c r="M358" s="40"/>
      <c r="N358" s="40"/>
      <c r="O358" s="40"/>
      <c r="P358" s="40"/>
      <c r="Q358" s="40"/>
      <c r="R358" s="31"/>
      <c r="S358" s="31"/>
      <c r="T358" s="30"/>
      <c r="U358" s="30"/>
      <c r="V358" s="30"/>
      <c r="W358" s="186"/>
      <c r="X358" s="30"/>
      <c r="Y358" s="40"/>
      <c r="Z358" s="186"/>
      <c r="AA358" s="30"/>
      <c r="AB358" s="40"/>
      <c r="AC358" s="186"/>
      <c r="AD358" s="40"/>
      <c r="AE358" s="186"/>
      <c r="AF358" s="30"/>
      <c r="AG358" s="40"/>
      <c r="AH358" s="186"/>
      <c r="AI358" s="40"/>
      <c r="AJ358" s="186"/>
      <c r="AK358" s="40"/>
      <c r="AL358" s="186"/>
      <c r="AM358" s="40"/>
      <c r="AN358" s="186"/>
      <c r="AO358" s="40"/>
      <c r="AP358" s="40"/>
      <c r="AQ358" s="40"/>
      <c r="AR358" s="31"/>
      <c r="AS358" s="186"/>
      <c r="AT358" s="186"/>
      <c r="AU358" s="40"/>
      <c r="AV358" s="186"/>
      <c r="AW358" s="30"/>
      <c r="AX358" s="40"/>
      <c r="AY358" s="40"/>
      <c r="AZ358" s="186"/>
      <c r="BA358" s="40"/>
      <c r="BB358" s="186"/>
      <c r="BC358" s="40"/>
      <c r="BD358" s="186"/>
      <c r="BE358" s="186"/>
      <c r="BF358" s="186"/>
      <c r="BG358" s="40"/>
      <c r="BH358" s="186"/>
      <c r="BI358" s="40"/>
      <c r="BJ358" s="40"/>
      <c r="BK358" s="40"/>
      <c r="BL358" s="186"/>
      <c r="BM358" s="186"/>
      <c r="BN358" s="40"/>
      <c r="BO358" s="40"/>
      <c r="BP358" s="186"/>
      <c r="BQ358" s="40"/>
      <c r="BR358" s="186"/>
      <c r="BS358" s="30"/>
      <c r="BT358" s="40"/>
      <c r="BU358" s="186"/>
      <c r="BV358" s="40"/>
      <c r="BW358" s="186"/>
      <c r="BX358" s="186"/>
      <c r="BY358" s="186"/>
      <c r="BZ358" s="186"/>
      <c r="CA358" s="186"/>
      <c r="CB358" s="40"/>
      <c r="CC358" s="186"/>
      <c r="CD358" s="186"/>
      <c r="CE358" s="186"/>
      <c r="CF358" s="186"/>
      <c r="CG358" s="186"/>
      <c r="CH358" s="186"/>
      <c r="CI358" s="186"/>
      <c r="CJ358" s="186"/>
      <c r="CK358" s="186"/>
      <c r="CL358" s="186"/>
      <c r="CM358" s="186"/>
      <c r="CN358" s="186"/>
      <c r="CO358" s="186"/>
      <c r="CP358" s="186"/>
      <c r="CQ358" s="186"/>
      <c r="CR358" s="186"/>
      <c r="CS358" s="186"/>
      <c r="CT358" s="186"/>
      <c r="CU358" s="186"/>
      <c r="CV358" s="186"/>
      <c r="CW358" s="186"/>
      <c r="CX358" s="186"/>
      <c r="CY358" s="186"/>
      <c r="CZ358" s="186"/>
      <c r="DA358" s="186"/>
      <c r="DB358" s="186"/>
      <c r="DC358" s="186"/>
      <c r="DD358" s="186"/>
      <c r="DE358" s="186"/>
      <c r="DF358" s="186"/>
      <c r="DG358" s="186"/>
      <c r="DH358" s="186"/>
      <c r="DI358" s="186"/>
      <c r="DJ358" s="186"/>
      <c r="DK358" s="186"/>
      <c r="DL358" s="186"/>
      <c r="DM358" s="186"/>
      <c r="DN358" s="40"/>
      <c r="DO358" s="40"/>
      <c r="DP358" s="40"/>
      <c r="DQ358" s="40"/>
      <c r="DR358" s="40"/>
      <c r="DS358" s="40"/>
      <c r="DT358" s="40"/>
      <c r="DU358" s="40"/>
      <c r="DV358" s="40"/>
      <c r="DW358" s="40"/>
      <c r="DX358" s="40"/>
      <c r="DY358" s="40"/>
      <c r="DZ358" s="40"/>
      <c r="EA358" s="40"/>
      <c r="EB358" s="40"/>
      <c r="EC358" s="40"/>
      <c r="ED358" s="40"/>
      <c r="EE358" s="40"/>
      <c r="EF358" s="186"/>
      <c r="EG358" s="186"/>
      <c r="EH358" s="186"/>
      <c r="EI358" s="40"/>
      <c r="EJ358" s="186"/>
      <c r="EK358" s="30"/>
      <c r="EL358" s="40"/>
      <c r="EM358" s="40"/>
      <c r="EN358" s="186"/>
      <c r="EO358" s="186"/>
      <c r="EP358" s="186"/>
      <c r="EQ358" s="186"/>
      <c r="ER358" s="186"/>
      <c r="ES358" s="186"/>
      <c r="ET358" s="186"/>
      <c r="EU358" s="186"/>
      <c r="EV358" s="186"/>
      <c r="EW358" s="186"/>
      <c r="EX358" s="186"/>
      <c r="EY358" s="186"/>
      <c r="EZ358" s="186"/>
      <c r="FA358" s="186"/>
      <c r="FB358" s="186"/>
      <c r="FC358" s="186"/>
      <c r="FD358" s="186"/>
      <c r="FE358" s="186"/>
      <c r="FF358" s="186"/>
      <c r="FG358" s="186"/>
      <c r="FH358" s="186"/>
      <c r="FI358" s="186"/>
      <c r="FJ358" s="186"/>
      <c r="FK358" s="186"/>
      <c r="FL358" s="186"/>
      <c r="FM358" s="186"/>
      <c r="FN358" s="186"/>
      <c r="FO358" s="186"/>
      <c r="FP358" s="186"/>
      <c r="FQ358" s="186"/>
      <c r="FR358" s="186"/>
      <c r="FS358" s="186"/>
      <c r="FT358" s="186"/>
      <c r="FU358" s="186"/>
      <c r="FV358" s="40"/>
      <c r="FW358" s="40"/>
      <c r="FX358" s="40"/>
      <c r="FY358" s="40"/>
      <c r="FZ358" s="40"/>
      <c r="GA358" s="40"/>
      <c r="GB358" s="40"/>
      <c r="GC358" s="40"/>
      <c r="GD358" s="40"/>
      <c r="GE358" s="40"/>
      <c r="GF358" s="31"/>
      <c r="GG358" s="356"/>
    </row>
    <row r="359" spans="1:189" s="361" customFormat="1" x14ac:dyDescent="0.25">
      <c r="A359" s="186"/>
      <c r="B359" s="43"/>
      <c r="C359" s="186"/>
      <c r="D359" s="30"/>
      <c r="E359" s="30"/>
      <c r="F359" s="30"/>
      <c r="G359" s="30"/>
      <c r="H359" s="40"/>
      <c r="I359" s="186"/>
      <c r="J359" s="30"/>
      <c r="K359" s="40"/>
      <c r="L359" s="40"/>
      <c r="M359" s="40"/>
      <c r="N359" s="40"/>
      <c r="O359" s="40"/>
      <c r="P359" s="40"/>
      <c r="Q359" s="40"/>
      <c r="R359" s="31"/>
      <c r="S359" s="31"/>
      <c r="T359" s="30"/>
      <c r="U359" s="30"/>
      <c r="V359" s="30"/>
      <c r="W359" s="186"/>
      <c r="X359" s="30"/>
      <c r="Y359" s="40"/>
      <c r="Z359" s="186"/>
      <c r="AA359" s="30"/>
      <c r="AB359" s="40"/>
      <c r="AC359" s="186"/>
      <c r="AD359" s="40"/>
      <c r="AE359" s="186"/>
      <c r="AF359" s="30"/>
      <c r="AG359" s="40"/>
      <c r="AH359" s="186"/>
      <c r="AI359" s="40"/>
      <c r="AJ359" s="186"/>
      <c r="AK359" s="40"/>
      <c r="AL359" s="186"/>
      <c r="AM359" s="40"/>
      <c r="AN359" s="186"/>
      <c r="AO359" s="40"/>
      <c r="AP359" s="40"/>
      <c r="AQ359" s="40"/>
      <c r="AR359" s="31"/>
      <c r="AS359" s="186"/>
      <c r="AT359" s="186"/>
      <c r="AU359" s="40"/>
      <c r="AV359" s="186"/>
      <c r="AW359" s="30"/>
      <c r="AX359" s="40"/>
      <c r="AY359" s="40"/>
      <c r="AZ359" s="186"/>
      <c r="BA359" s="40"/>
      <c r="BB359" s="186"/>
      <c r="BC359" s="40"/>
      <c r="BD359" s="186"/>
      <c r="BE359" s="186"/>
      <c r="BF359" s="186"/>
      <c r="BG359" s="40"/>
      <c r="BH359" s="186"/>
      <c r="BI359" s="40"/>
      <c r="BJ359" s="40"/>
      <c r="BK359" s="40"/>
      <c r="BL359" s="186"/>
      <c r="BM359" s="186"/>
      <c r="BN359" s="40"/>
      <c r="BO359" s="40"/>
      <c r="BP359" s="186"/>
      <c r="BQ359" s="40"/>
      <c r="BR359" s="186"/>
      <c r="BS359" s="30"/>
      <c r="BT359" s="40"/>
      <c r="BU359" s="186"/>
      <c r="BV359" s="40"/>
      <c r="BW359" s="186"/>
      <c r="BX359" s="186"/>
      <c r="BY359" s="186"/>
      <c r="BZ359" s="186"/>
      <c r="CA359" s="186"/>
      <c r="CB359" s="40"/>
      <c r="CC359" s="186"/>
      <c r="CD359" s="186"/>
      <c r="CE359" s="186"/>
      <c r="CF359" s="186"/>
      <c r="CG359" s="186"/>
      <c r="CH359" s="186"/>
      <c r="CI359" s="186"/>
      <c r="CJ359" s="186"/>
      <c r="CK359" s="186"/>
      <c r="CL359" s="186"/>
      <c r="CM359" s="186"/>
      <c r="CN359" s="186"/>
      <c r="CO359" s="186"/>
      <c r="CP359" s="186"/>
      <c r="CQ359" s="186"/>
      <c r="CR359" s="186"/>
      <c r="CS359" s="186"/>
      <c r="CT359" s="186"/>
      <c r="CU359" s="186"/>
      <c r="CV359" s="186"/>
      <c r="CW359" s="186"/>
      <c r="CX359" s="186"/>
      <c r="CY359" s="186"/>
      <c r="CZ359" s="186"/>
      <c r="DA359" s="186"/>
      <c r="DB359" s="186"/>
      <c r="DC359" s="186"/>
      <c r="DD359" s="186"/>
      <c r="DE359" s="186"/>
      <c r="DF359" s="186"/>
      <c r="DG359" s="186"/>
      <c r="DH359" s="186"/>
      <c r="DI359" s="186"/>
      <c r="DJ359" s="186"/>
      <c r="DK359" s="186"/>
      <c r="DL359" s="186"/>
      <c r="DM359" s="186"/>
      <c r="DN359" s="40"/>
      <c r="DO359" s="40"/>
      <c r="DP359" s="40"/>
      <c r="DQ359" s="40"/>
      <c r="DR359" s="40"/>
      <c r="DS359" s="40"/>
      <c r="DT359" s="40"/>
      <c r="DU359" s="40"/>
      <c r="DV359" s="40"/>
      <c r="DW359" s="40"/>
      <c r="DX359" s="40"/>
      <c r="DY359" s="40"/>
      <c r="DZ359" s="40"/>
      <c r="EA359" s="40"/>
      <c r="EB359" s="40"/>
      <c r="EC359" s="40"/>
      <c r="ED359" s="40"/>
      <c r="EE359" s="40"/>
      <c r="EF359" s="186"/>
      <c r="EG359" s="186"/>
      <c r="EH359" s="186"/>
      <c r="EI359" s="40"/>
      <c r="EJ359" s="186"/>
      <c r="EK359" s="30"/>
      <c r="EL359" s="40"/>
      <c r="EM359" s="40"/>
      <c r="EN359" s="186"/>
      <c r="EO359" s="186"/>
      <c r="EP359" s="186"/>
      <c r="EQ359" s="186"/>
      <c r="ER359" s="186"/>
      <c r="ES359" s="186"/>
      <c r="ET359" s="186"/>
      <c r="EU359" s="186"/>
      <c r="EV359" s="186"/>
      <c r="EW359" s="186"/>
      <c r="EX359" s="186"/>
      <c r="EY359" s="186"/>
      <c r="EZ359" s="186"/>
      <c r="FA359" s="186"/>
      <c r="FB359" s="186"/>
      <c r="FC359" s="186"/>
      <c r="FD359" s="186"/>
      <c r="FE359" s="186"/>
      <c r="FF359" s="186"/>
      <c r="FG359" s="186"/>
      <c r="FH359" s="186"/>
      <c r="FI359" s="186"/>
      <c r="FJ359" s="186"/>
      <c r="FK359" s="186"/>
      <c r="FL359" s="186"/>
      <c r="FM359" s="186"/>
      <c r="FN359" s="186"/>
      <c r="FO359" s="186"/>
      <c r="FP359" s="186"/>
      <c r="FQ359" s="186"/>
      <c r="FR359" s="186"/>
      <c r="FS359" s="186"/>
      <c r="FT359" s="186"/>
      <c r="FU359" s="186"/>
      <c r="FV359" s="40"/>
      <c r="FW359" s="40"/>
      <c r="FX359" s="40"/>
      <c r="FY359" s="40"/>
      <c r="FZ359" s="40"/>
      <c r="GA359" s="40"/>
      <c r="GB359" s="40"/>
      <c r="GC359" s="40"/>
      <c r="GD359" s="40"/>
      <c r="GE359" s="40"/>
      <c r="GF359" s="31"/>
      <c r="GG359" s="356"/>
    </row>
    <row r="360" spans="1:189" s="361" customFormat="1" x14ac:dyDescent="0.25">
      <c r="A360" s="186"/>
      <c r="B360" s="43"/>
      <c r="C360" s="186"/>
      <c r="D360" s="30"/>
      <c r="E360" s="30"/>
      <c r="F360" s="30"/>
      <c r="G360" s="30"/>
      <c r="H360" s="40"/>
      <c r="I360" s="186"/>
      <c r="J360" s="30"/>
      <c r="K360" s="40"/>
      <c r="L360" s="40"/>
      <c r="M360" s="40"/>
      <c r="N360" s="40"/>
      <c r="O360" s="40"/>
      <c r="P360" s="40"/>
      <c r="Q360" s="40"/>
      <c r="R360" s="31"/>
      <c r="S360" s="31"/>
      <c r="T360" s="30"/>
      <c r="U360" s="30"/>
      <c r="V360" s="30"/>
      <c r="W360" s="186"/>
      <c r="X360" s="30"/>
      <c r="Y360" s="40"/>
      <c r="Z360" s="186"/>
      <c r="AA360" s="30"/>
      <c r="AB360" s="40"/>
      <c r="AC360" s="186"/>
      <c r="AD360" s="40"/>
      <c r="AE360" s="186"/>
      <c r="AF360" s="30"/>
      <c r="AG360" s="40"/>
      <c r="AH360" s="186"/>
      <c r="AI360" s="40"/>
      <c r="AJ360" s="186"/>
      <c r="AK360" s="40"/>
      <c r="AL360" s="186"/>
      <c r="AM360" s="40"/>
      <c r="AN360" s="186"/>
      <c r="AO360" s="40"/>
      <c r="AP360" s="40"/>
      <c r="AQ360" s="40"/>
      <c r="AR360" s="31"/>
      <c r="AS360" s="186"/>
      <c r="AT360" s="186"/>
      <c r="AU360" s="40"/>
      <c r="AV360" s="186"/>
      <c r="AW360" s="30"/>
      <c r="AX360" s="40"/>
      <c r="AY360" s="40"/>
      <c r="AZ360" s="186"/>
      <c r="BA360" s="40"/>
      <c r="BB360" s="186"/>
      <c r="BC360" s="40"/>
      <c r="BD360" s="186"/>
      <c r="BE360" s="186"/>
      <c r="BF360" s="186"/>
      <c r="BG360" s="40"/>
      <c r="BH360" s="186"/>
      <c r="BI360" s="40"/>
      <c r="BJ360" s="40"/>
      <c r="BK360" s="40"/>
      <c r="BL360" s="186"/>
      <c r="BM360" s="186"/>
      <c r="BN360" s="40"/>
      <c r="BO360" s="40"/>
      <c r="BP360" s="186"/>
      <c r="BQ360" s="40"/>
      <c r="BR360" s="186"/>
      <c r="BS360" s="30"/>
      <c r="BT360" s="40"/>
      <c r="BU360" s="186"/>
      <c r="BV360" s="40"/>
      <c r="BW360" s="186"/>
      <c r="BX360" s="186"/>
      <c r="BY360" s="186"/>
      <c r="BZ360" s="186"/>
      <c r="CA360" s="186"/>
      <c r="CB360" s="40"/>
      <c r="CC360" s="186"/>
      <c r="CD360" s="186"/>
      <c r="CE360" s="186"/>
      <c r="CF360" s="186"/>
      <c r="CG360" s="186"/>
      <c r="CH360" s="186"/>
      <c r="CI360" s="186"/>
      <c r="CJ360" s="186"/>
      <c r="CK360" s="186"/>
      <c r="CL360" s="186"/>
      <c r="CM360" s="186"/>
      <c r="CN360" s="186"/>
      <c r="CO360" s="186"/>
      <c r="CP360" s="186"/>
      <c r="CQ360" s="186"/>
      <c r="CR360" s="186"/>
      <c r="CS360" s="186"/>
      <c r="CT360" s="186"/>
      <c r="CU360" s="186"/>
      <c r="CV360" s="186"/>
      <c r="CW360" s="186"/>
      <c r="CX360" s="186"/>
      <c r="CY360" s="186"/>
      <c r="CZ360" s="186"/>
      <c r="DA360" s="186"/>
      <c r="DB360" s="186"/>
      <c r="DC360" s="186"/>
      <c r="DD360" s="186"/>
      <c r="DE360" s="186"/>
      <c r="DF360" s="186"/>
      <c r="DG360" s="186"/>
      <c r="DH360" s="186"/>
      <c r="DI360" s="186"/>
      <c r="DJ360" s="186"/>
      <c r="DK360" s="186"/>
      <c r="DL360" s="186"/>
      <c r="DM360" s="186"/>
      <c r="DN360" s="40"/>
      <c r="DO360" s="40"/>
      <c r="DP360" s="40"/>
      <c r="DQ360" s="40"/>
      <c r="DR360" s="40"/>
      <c r="DS360" s="40"/>
      <c r="DT360" s="40"/>
      <c r="DU360" s="40"/>
      <c r="DV360" s="40"/>
      <c r="DW360" s="40"/>
      <c r="DX360" s="40"/>
      <c r="DY360" s="40"/>
      <c r="DZ360" s="40"/>
      <c r="EA360" s="40"/>
      <c r="EB360" s="40"/>
      <c r="EC360" s="40"/>
      <c r="ED360" s="40"/>
      <c r="EE360" s="40"/>
      <c r="EF360" s="186"/>
      <c r="EG360" s="186"/>
      <c r="EH360" s="186"/>
      <c r="EI360" s="40"/>
      <c r="EJ360" s="186"/>
      <c r="EK360" s="30"/>
      <c r="EL360" s="40"/>
      <c r="EM360" s="40"/>
      <c r="EN360" s="186"/>
      <c r="EO360" s="186"/>
      <c r="EP360" s="186"/>
      <c r="EQ360" s="186"/>
      <c r="ER360" s="186"/>
      <c r="ES360" s="186"/>
      <c r="ET360" s="186"/>
      <c r="EU360" s="186"/>
      <c r="EV360" s="186"/>
      <c r="EW360" s="186"/>
      <c r="EX360" s="186"/>
      <c r="EY360" s="186"/>
      <c r="EZ360" s="186"/>
      <c r="FA360" s="186"/>
      <c r="FB360" s="186"/>
      <c r="FC360" s="186"/>
      <c r="FD360" s="186"/>
      <c r="FE360" s="186"/>
      <c r="FF360" s="186"/>
      <c r="FG360" s="186"/>
      <c r="FH360" s="186"/>
      <c r="FI360" s="186"/>
      <c r="FJ360" s="186"/>
      <c r="FK360" s="186"/>
      <c r="FL360" s="186"/>
      <c r="FM360" s="186"/>
      <c r="FN360" s="186"/>
      <c r="FO360" s="186"/>
      <c r="FP360" s="186"/>
      <c r="FQ360" s="186"/>
      <c r="FR360" s="186"/>
      <c r="FS360" s="186"/>
      <c r="FT360" s="186"/>
      <c r="FU360" s="186"/>
      <c r="FV360" s="40"/>
      <c r="FW360" s="40"/>
      <c r="FX360" s="40"/>
      <c r="FY360" s="40"/>
      <c r="FZ360" s="40"/>
      <c r="GA360" s="40"/>
      <c r="GB360" s="40"/>
      <c r="GC360" s="40"/>
      <c r="GD360" s="40"/>
      <c r="GE360" s="40"/>
      <c r="GF360" s="31"/>
      <c r="GG360" s="356"/>
    </row>
    <row r="361" spans="1:189" s="361" customFormat="1" x14ac:dyDescent="0.25">
      <c r="A361" s="186"/>
      <c r="B361" s="43"/>
      <c r="C361" s="186"/>
      <c r="D361" s="30"/>
      <c r="E361" s="30"/>
      <c r="F361" s="30"/>
      <c r="G361" s="30"/>
      <c r="H361" s="40"/>
      <c r="I361" s="186"/>
      <c r="J361" s="30"/>
      <c r="K361" s="40"/>
      <c r="L361" s="40"/>
      <c r="M361" s="40"/>
      <c r="N361" s="40"/>
      <c r="O361" s="40"/>
      <c r="P361" s="40"/>
      <c r="Q361" s="40"/>
      <c r="R361" s="31"/>
      <c r="S361" s="31"/>
      <c r="T361" s="30"/>
      <c r="U361" s="30"/>
      <c r="V361" s="30"/>
      <c r="W361" s="186"/>
      <c r="X361" s="30"/>
      <c r="Y361" s="40"/>
      <c r="Z361" s="186"/>
      <c r="AA361" s="30"/>
      <c r="AB361" s="40"/>
      <c r="AC361" s="186"/>
      <c r="AD361" s="40"/>
      <c r="AE361" s="186"/>
      <c r="AF361" s="30"/>
      <c r="AG361" s="40"/>
      <c r="AH361" s="186"/>
      <c r="AI361" s="40"/>
      <c r="AJ361" s="186"/>
      <c r="AK361" s="40"/>
      <c r="AL361" s="186"/>
      <c r="AM361" s="40"/>
      <c r="AN361" s="186"/>
      <c r="AO361" s="40"/>
      <c r="AP361" s="40"/>
      <c r="AQ361" s="40"/>
      <c r="AR361" s="31"/>
      <c r="AS361" s="186"/>
      <c r="AT361" s="186"/>
      <c r="AU361" s="40"/>
      <c r="AV361" s="186"/>
      <c r="AW361" s="30"/>
      <c r="AX361" s="40"/>
      <c r="AY361" s="40"/>
      <c r="AZ361" s="186"/>
      <c r="BA361" s="40"/>
      <c r="BB361" s="186"/>
      <c r="BC361" s="40"/>
      <c r="BD361" s="186"/>
      <c r="BE361" s="186"/>
      <c r="BF361" s="186"/>
      <c r="BG361" s="40"/>
      <c r="BH361" s="186"/>
      <c r="BI361" s="40"/>
      <c r="BJ361" s="40"/>
      <c r="BK361" s="40"/>
      <c r="BL361" s="186"/>
      <c r="BM361" s="186"/>
      <c r="BN361" s="40"/>
      <c r="BO361" s="40"/>
      <c r="BP361" s="186"/>
      <c r="BQ361" s="40"/>
      <c r="BR361" s="186"/>
      <c r="BS361" s="30"/>
      <c r="BT361" s="40"/>
      <c r="BU361" s="186"/>
      <c r="BV361" s="40"/>
      <c r="BW361" s="186"/>
      <c r="BX361" s="186"/>
      <c r="BY361" s="186"/>
      <c r="BZ361" s="186"/>
      <c r="CA361" s="186"/>
      <c r="CB361" s="40"/>
      <c r="CC361" s="186"/>
      <c r="CD361" s="186"/>
      <c r="CE361" s="186"/>
      <c r="CF361" s="186"/>
      <c r="CG361" s="186"/>
      <c r="CH361" s="186"/>
      <c r="CI361" s="186"/>
      <c r="CJ361" s="186"/>
      <c r="CK361" s="186"/>
      <c r="CL361" s="186"/>
      <c r="CM361" s="186"/>
      <c r="CN361" s="186"/>
      <c r="CO361" s="186"/>
      <c r="CP361" s="186"/>
      <c r="CQ361" s="186"/>
      <c r="CR361" s="186"/>
      <c r="CS361" s="186"/>
      <c r="CT361" s="186"/>
      <c r="CU361" s="186"/>
      <c r="CV361" s="186"/>
      <c r="CW361" s="186"/>
      <c r="CX361" s="186"/>
      <c r="CY361" s="186"/>
      <c r="CZ361" s="186"/>
      <c r="DA361" s="186"/>
      <c r="DB361" s="186"/>
      <c r="DC361" s="186"/>
      <c r="DD361" s="186"/>
      <c r="DE361" s="186"/>
      <c r="DF361" s="186"/>
      <c r="DG361" s="186"/>
      <c r="DH361" s="186"/>
      <c r="DI361" s="186"/>
      <c r="DJ361" s="186"/>
      <c r="DK361" s="186"/>
      <c r="DL361" s="186"/>
      <c r="DM361" s="186"/>
      <c r="DN361" s="40"/>
      <c r="DO361" s="40"/>
      <c r="DP361" s="40"/>
      <c r="DQ361" s="40"/>
      <c r="DR361" s="40"/>
      <c r="DS361" s="40"/>
      <c r="DT361" s="40"/>
      <c r="DU361" s="40"/>
      <c r="DV361" s="40"/>
      <c r="DW361" s="40"/>
      <c r="DX361" s="40"/>
      <c r="DY361" s="40"/>
      <c r="DZ361" s="40"/>
      <c r="EA361" s="40"/>
      <c r="EB361" s="40"/>
      <c r="EC361" s="40"/>
      <c r="ED361" s="40"/>
      <c r="EE361" s="40"/>
      <c r="EF361" s="186"/>
      <c r="EG361" s="186"/>
      <c r="EH361" s="186"/>
      <c r="EI361" s="40"/>
      <c r="EJ361" s="186"/>
      <c r="EK361" s="30"/>
      <c r="EL361" s="40"/>
      <c r="EM361" s="40"/>
      <c r="EN361" s="186"/>
      <c r="EO361" s="186"/>
      <c r="EP361" s="186"/>
      <c r="EQ361" s="186"/>
      <c r="ER361" s="186"/>
      <c r="ES361" s="186"/>
      <c r="ET361" s="186"/>
      <c r="EU361" s="186"/>
      <c r="EV361" s="186"/>
      <c r="EW361" s="186"/>
      <c r="EX361" s="186"/>
      <c r="EY361" s="186"/>
      <c r="EZ361" s="186"/>
      <c r="FA361" s="186"/>
      <c r="FB361" s="186"/>
      <c r="FC361" s="186"/>
      <c r="FD361" s="186"/>
      <c r="FE361" s="186"/>
      <c r="FF361" s="186"/>
      <c r="FG361" s="186"/>
      <c r="FH361" s="186"/>
      <c r="FI361" s="186"/>
      <c r="FJ361" s="186"/>
      <c r="FK361" s="186"/>
      <c r="FL361" s="186"/>
      <c r="FM361" s="186"/>
      <c r="FN361" s="186"/>
      <c r="FO361" s="186"/>
      <c r="FP361" s="186"/>
      <c r="FQ361" s="186"/>
      <c r="FR361" s="186"/>
      <c r="FS361" s="186"/>
      <c r="FT361" s="186"/>
      <c r="FU361" s="186"/>
      <c r="FV361" s="40"/>
      <c r="FW361" s="40"/>
      <c r="FX361" s="40"/>
      <c r="FY361" s="40"/>
      <c r="FZ361" s="40"/>
      <c r="GA361" s="40"/>
      <c r="GB361" s="40"/>
      <c r="GC361" s="40"/>
      <c r="GD361" s="40"/>
      <c r="GE361" s="40"/>
      <c r="GF361" s="31"/>
      <c r="GG361" s="356"/>
    </row>
    <row r="362" spans="1:189" s="361" customFormat="1" x14ac:dyDescent="0.25">
      <c r="A362" s="186"/>
      <c r="B362" s="43"/>
      <c r="C362" s="186"/>
      <c r="D362" s="30"/>
      <c r="E362" s="30"/>
      <c r="F362" s="30"/>
      <c r="G362" s="30"/>
      <c r="H362" s="40"/>
      <c r="I362" s="186"/>
      <c r="J362" s="30"/>
      <c r="K362" s="40"/>
      <c r="L362" s="40"/>
      <c r="M362" s="40"/>
      <c r="N362" s="40"/>
      <c r="O362" s="40"/>
      <c r="P362" s="40"/>
      <c r="Q362" s="40"/>
      <c r="R362" s="31"/>
      <c r="S362" s="31"/>
      <c r="T362" s="30"/>
      <c r="U362" s="30"/>
      <c r="V362" s="30"/>
      <c r="W362" s="186"/>
      <c r="X362" s="30"/>
      <c r="Y362" s="40"/>
      <c r="Z362" s="186"/>
      <c r="AA362" s="30"/>
      <c r="AB362" s="40"/>
      <c r="AC362" s="186"/>
      <c r="AD362" s="40"/>
      <c r="AE362" s="186"/>
      <c r="AF362" s="30"/>
      <c r="AG362" s="40"/>
      <c r="AH362" s="186"/>
      <c r="AI362" s="40"/>
      <c r="AJ362" s="186"/>
      <c r="AK362" s="40"/>
      <c r="AL362" s="186"/>
      <c r="AM362" s="40"/>
      <c r="AN362" s="186"/>
      <c r="AO362" s="40"/>
      <c r="AP362" s="40"/>
      <c r="AQ362" s="40"/>
      <c r="AR362" s="31"/>
      <c r="AS362" s="186"/>
      <c r="AT362" s="186"/>
      <c r="AU362" s="40"/>
      <c r="AV362" s="186"/>
      <c r="AW362" s="30"/>
      <c r="AX362" s="40"/>
      <c r="AY362" s="40"/>
      <c r="AZ362" s="186"/>
      <c r="BA362" s="40"/>
      <c r="BB362" s="186"/>
      <c r="BC362" s="40"/>
      <c r="BD362" s="186"/>
      <c r="BE362" s="186"/>
      <c r="BF362" s="186"/>
      <c r="BG362" s="40"/>
      <c r="BH362" s="186"/>
      <c r="BI362" s="40"/>
      <c r="BJ362" s="40"/>
      <c r="BK362" s="40"/>
      <c r="BL362" s="186"/>
      <c r="BM362" s="186"/>
      <c r="BN362" s="40"/>
      <c r="BO362" s="40"/>
      <c r="BP362" s="186"/>
      <c r="BQ362" s="40"/>
      <c r="BR362" s="186"/>
      <c r="BS362" s="30"/>
      <c r="BT362" s="40"/>
      <c r="BU362" s="186"/>
      <c r="BV362" s="40"/>
      <c r="BW362" s="186"/>
      <c r="BX362" s="186"/>
      <c r="BY362" s="186"/>
      <c r="BZ362" s="186"/>
      <c r="CA362" s="186"/>
      <c r="CB362" s="40"/>
      <c r="CC362" s="186"/>
      <c r="CD362" s="186"/>
      <c r="CE362" s="186"/>
      <c r="CF362" s="186"/>
      <c r="CG362" s="186"/>
      <c r="CH362" s="186"/>
      <c r="CI362" s="186"/>
      <c r="CJ362" s="186"/>
      <c r="CK362" s="186"/>
      <c r="CL362" s="186"/>
      <c r="CM362" s="186"/>
      <c r="CN362" s="186"/>
      <c r="CO362" s="186"/>
      <c r="CP362" s="186"/>
      <c r="CQ362" s="186"/>
      <c r="CR362" s="186"/>
      <c r="CS362" s="186"/>
      <c r="CT362" s="186"/>
      <c r="CU362" s="186"/>
      <c r="CV362" s="186"/>
      <c r="CW362" s="186"/>
      <c r="CX362" s="186"/>
      <c r="CY362" s="186"/>
      <c r="CZ362" s="186"/>
      <c r="DA362" s="186"/>
      <c r="DB362" s="186"/>
      <c r="DC362" s="186"/>
      <c r="DD362" s="186"/>
      <c r="DE362" s="186"/>
      <c r="DF362" s="186"/>
      <c r="DG362" s="186"/>
      <c r="DH362" s="186"/>
      <c r="DI362" s="186"/>
      <c r="DJ362" s="186"/>
      <c r="DK362" s="186"/>
      <c r="DL362" s="186"/>
      <c r="DM362" s="186"/>
      <c r="DN362" s="40"/>
      <c r="DO362" s="40"/>
      <c r="DP362" s="40"/>
      <c r="DQ362" s="40"/>
      <c r="DR362" s="40"/>
      <c r="DS362" s="40"/>
      <c r="DT362" s="40"/>
      <c r="DU362" s="40"/>
      <c r="DV362" s="40"/>
      <c r="DW362" s="40"/>
      <c r="DX362" s="40"/>
      <c r="DY362" s="40"/>
      <c r="DZ362" s="40"/>
      <c r="EA362" s="40"/>
      <c r="EB362" s="40"/>
      <c r="EC362" s="40"/>
      <c r="ED362" s="40"/>
      <c r="EE362" s="40"/>
      <c r="EF362" s="186"/>
      <c r="EG362" s="186"/>
      <c r="EH362" s="186"/>
      <c r="EI362" s="40"/>
      <c r="EJ362" s="186"/>
      <c r="EK362" s="30"/>
      <c r="EL362" s="40"/>
      <c r="EM362" s="40"/>
      <c r="EN362" s="186"/>
      <c r="EO362" s="186"/>
      <c r="EP362" s="186"/>
      <c r="EQ362" s="186"/>
      <c r="ER362" s="186"/>
      <c r="ES362" s="186"/>
      <c r="ET362" s="186"/>
      <c r="EU362" s="186"/>
      <c r="EV362" s="186"/>
      <c r="EW362" s="186"/>
      <c r="EX362" s="186"/>
      <c r="EY362" s="186"/>
      <c r="EZ362" s="186"/>
      <c r="FA362" s="186"/>
      <c r="FB362" s="186"/>
      <c r="FC362" s="186"/>
      <c r="FD362" s="186"/>
      <c r="FE362" s="186"/>
      <c r="FF362" s="186"/>
      <c r="FG362" s="186"/>
      <c r="FH362" s="186"/>
      <c r="FI362" s="186"/>
      <c r="FJ362" s="186"/>
      <c r="FK362" s="186"/>
      <c r="FL362" s="186"/>
      <c r="FM362" s="186"/>
      <c r="FN362" s="186"/>
      <c r="FO362" s="186"/>
      <c r="FP362" s="186"/>
      <c r="FQ362" s="186"/>
      <c r="FR362" s="186"/>
      <c r="FS362" s="186"/>
      <c r="FT362" s="186"/>
      <c r="FU362" s="186"/>
      <c r="FV362" s="40"/>
      <c r="FW362" s="40"/>
      <c r="FX362" s="40"/>
      <c r="FY362" s="40"/>
      <c r="FZ362" s="40"/>
      <c r="GA362" s="40"/>
      <c r="GB362" s="40"/>
      <c r="GC362" s="40"/>
      <c r="GD362" s="40"/>
      <c r="GE362" s="40"/>
      <c r="GF362" s="31"/>
      <c r="GG362" s="356"/>
    </row>
    <row r="363" spans="1:189" s="361" customFormat="1" x14ac:dyDescent="0.25">
      <c r="A363" s="186"/>
      <c r="B363" s="43"/>
      <c r="C363" s="186"/>
      <c r="D363" s="30"/>
      <c r="E363" s="30"/>
      <c r="F363" s="30"/>
      <c r="G363" s="30"/>
      <c r="H363" s="40"/>
      <c r="I363" s="186"/>
      <c r="J363" s="30"/>
      <c r="K363" s="40"/>
      <c r="L363" s="40"/>
      <c r="M363" s="40"/>
      <c r="N363" s="40"/>
      <c r="O363" s="40"/>
      <c r="P363" s="40"/>
      <c r="Q363" s="40"/>
      <c r="R363" s="31"/>
      <c r="S363" s="31"/>
      <c r="T363" s="30"/>
      <c r="U363" s="30"/>
      <c r="V363" s="30"/>
      <c r="W363" s="186"/>
      <c r="X363" s="30"/>
      <c r="Y363" s="40"/>
      <c r="Z363" s="186"/>
      <c r="AA363" s="30"/>
      <c r="AB363" s="40"/>
      <c r="AC363" s="186"/>
      <c r="AD363" s="40"/>
      <c r="AE363" s="186"/>
      <c r="AF363" s="30"/>
      <c r="AG363" s="40"/>
      <c r="AH363" s="186"/>
      <c r="AI363" s="40"/>
      <c r="AJ363" s="186"/>
      <c r="AK363" s="40"/>
      <c r="AL363" s="186"/>
      <c r="AM363" s="40"/>
      <c r="AN363" s="186"/>
      <c r="AO363" s="40"/>
      <c r="AP363" s="40"/>
      <c r="AQ363" s="40"/>
      <c r="AR363" s="31"/>
      <c r="AS363" s="186"/>
      <c r="AT363" s="186"/>
      <c r="AU363" s="40"/>
      <c r="AV363" s="186"/>
      <c r="AW363" s="30"/>
      <c r="AX363" s="40"/>
      <c r="AY363" s="40"/>
      <c r="AZ363" s="186"/>
      <c r="BA363" s="40"/>
      <c r="BB363" s="186"/>
      <c r="BC363" s="40"/>
      <c r="BD363" s="186"/>
      <c r="BE363" s="186"/>
      <c r="BF363" s="186"/>
      <c r="BG363" s="40"/>
      <c r="BH363" s="186"/>
      <c r="BI363" s="40"/>
      <c r="BJ363" s="40"/>
      <c r="BK363" s="40"/>
      <c r="BL363" s="186"/>
      <c r="BM363" s="186"/>
      <c r="BN363" s="40"/>
      <c r="BO363" s="40"/>
      <c r="BP363" s="186"/>
      <c r="BQ363" s="40"/>
      <c r="BR363" s="186"/>
      <c r="BS363" s="30"/>
      <c r="BT363" s="40"/>
      <c r="BU363" s="186"/>
      <c r="BV363" s="40"/>
      <c r="BW363" s="186"/>
      <c r="BX363" s="186"/>
      <c r="BY363" s="186"/>
      <c r="BZ363" s="186"/>
      <c r="CA363" s="186"/>
      <c r="CB363" s="40"/>
      <c r="CC363" s="186"/>
      <c r="CD363" s="186"/>
      <c r="CE363" s="186"/>
      <c r="CF363" s="186"/>
      <c r="CG363" s="186"/>
      <c r="CH363" s="186"/>
      <c r="CI363" s="186"/>
      <c r="CJ363" s="186"/>
      <c r="CK363" s="186"/>
      <c r="CL363" s="186"/>
      <c r="CM363" s="186"/>
      <c r="CN363" s="186"/>
      <c r="CO363" s="186"/>
      <c r="CP363" s="186"/>
      <c r="CQ363" s="186"/>
      <c r="CR363" s="186"/>
      <c r="CS363" s="186"/>
      <c r="CT363" s="186"/>
      <c r="CU363" s="186"/>
      <c r="CV363" s="186"/>
      <c r="CW363" s="186"/>
      <c r="CX363" s="186"/>
      <c r="CY363" s="186"/>
      <c r="CZ363" s="186"/>
      <c r="DA363" s="186"/>
      <c r="DB363" s="186"/>
      <c r="DC363" s="186"/>
      <c r="DD363" s="186"/>
      <c r="DE363" s="186"/>
      <c r="DF363" s="186"/>
      <c r="DG363" s="186"/>
      <c r="DH363" s="186"/>
      <c r="DI363" s="186"/>
      <c r="DJ363" s="186"/>
      <c r="DK363" s="186"/>
      <c r="DL363" s="186"/>
      <c r="DM363" s="186"/>
      <c r="DN363" s="40"/>
      <c r="DO363" s="40"/>
      <c r="DP363" s="40"/>
      <c r="DQ363" s="40"/>
      <c r="DR363" s="40"/>
      <c r="DS363" s="40"/>
      <c r="DT363" s="40"/>
      <c r="DU363" s="40"/>
      <c r="DV363" s="40"/>
      <c r="DW363" s="40"/>
      <c r="DX363" s="40"/>
      <c r="DY363" s="40"/>
      <c r="DZ363" s="40"/>
      <c r="EA363" s="40"/>
      <c r="EB363" s="40"/>
      <c r="EC363" s="40"/>
      <c r="ED363" s="40"/>
      <c r="EE363" s="40"/>
      <c r="EF363" s="186"/>
      <c r="EG363" s="186"/>
      <c r="EH363" s="186"/>
      <c r="EI363" s="40"/>
      <c r="EJ363" s="186"/>
      <c r="EK363" s="30"/>
      <c r="EL363" s="40"/>
      <c r="EM363" s="40"/>
      <c r="EN363" s="186"/>
      <c r="EO363" s="186"/>
      <c r="EP363" s="186"/>
      <c r="EQ363" s="186"/>
      <c r="ER363" s="186"/>
      <c r="ES363" s="186"/>
      <c r="ET363" s="186"/>
      <c r="EU363" s="186"/>
      <c r="EV363" s="186"/>
      <c r="EW363" s="186"/>
      <c r="EX363" s="186"/>
      <c r="EY363" s="186"/>
      <c r="EZ363" s="186"/>
      <c r="FA363" s="186"/>
      <c r="FB363" s="186"/>
      <c r="FC363" s="186"/>
      <c r="FD363" s="186"/>
      <c r="FE363" s="186"/>
      <c r="FF363" s="186"/>
      <c r="FG363" s="186"/>
      <c r="FH363" s="186"/>
      <c r="FI363" s="186"/>
      <c r="FJ363" s="186"/>
      <c r="FK363" s="186"/>
      <c r="FL363" s="186"/>
      <c r="FM363" s="186"/>
      <c r="FN363" s="186"/>
      <c r="FO363" s="186"/>
      <c r="FP363" s="186"/>
      <c r="FQ363" s="186"/>
      <c r="FR363" s="186"/>
      <c r="FS363" s="186"/>
      <c r="FT363" s="186"/>
      <c r="FU363" s="186"/>
      <c r="FV363" s="40"/>
      <c r="FW363" s="40"/>
      <c r="FX363" s="40"/>
      <c r="FY363" s="40"/>
      <c r="FZ363" s="40"/>
      <c r="GA363" s="40"/>
      <c r="GB363" s="40"/>
      <c r="GC363" s="40"/>
      <c r="GD363" s="40"/>
      <c r="GE363" s="40"/>
      <c r="GF363" s="31"/>
      <c r="GG363" s="356"/>
    </row>
    <row r="364" spans="1:189" s="361" customFormat="1" x14ac:dyDescent="0.25">
      <c r="A364" s="186"/>
      <c r="B364" s="43"/>
      <c r="C364" s="186"/>
      <c r="D364" s="30"/>
      <c r="E364" s="30"/>
      <c r="F364" s="30"/>
      <c r="G364" s="30"/>
      <c r="H364" s="40"/>
      <c r="I364" s="186"/>
      <c r="J364" s="30"/>
      <c r="K364" s="40"/>
      <c r="L364" s="40"/>
      <c r="M364" s="40"/>
      <c r="N364" s="40"/>
      <c r="O364" s="40"/>
      <c r="P364" s="40"/>
      <c r="Q364" s="40"/>
      <c r="R364" s="31"/>
      <c r="S364" s="31"/>
      <c r="T364" s="30"/>
      <c r="U364" s="30"/>
      <c r="V364" s="30"/>
      <c r="W364" s="186"/>
      <c r="X364" s="30"/>
      <c r="Y364" s="40"/>
      <c r="Z364" s="186"/>
      <c r="AA364" s="30"/>
      <c r="AB364" s="40"/>
      <c r="AC364" s="186"/>
      <c r="AD364" s="40"/>
      <c r="AE364" s="186"/>
      <c r="AF364" s="30"/>
      <c r="AG364" s="40"/>
      <c r="AH364" s="186"/>
      <c r="AI364" s="40"/>
      <c r="AJ364" s="186"/>
      <c r="AK364" s="40"/>
      <c r="AL364" s="186"/>
      <c r="AM364" s="40"/>
      <c r="AN364" s="186"/>
      <c r="AO364" s="40"/>
      <c r="AP364" s="40"/>
      <c r="AQ364" s="40"/>
      <c r="AR364" s="31"/>
      <c r="AS364" s="186"/>
      <c r="AT364" s="186"/>
      <c r="AU364" s="40"/>
      <c r="AV364" s="186"/>
      <c r="AW364" s="30"/>
      <c r="AX364" s="40"/>
      <c r="AY364" s="40"/>
      <c r="AZ364" s="186"/>
      <c r="BA364" s="40"/>
      <c r="BB364" s="186"/>
      <c r="BC364" s="40"/>
      <c r="BD364" s="186"/>
      <c r="BE364" s="186"/>
      <c r="BF364" s="186"/>
      <c r="BG364" s="40"/>
      <c r="BH364" s="186"/>
      <c r="BI364" s="40"/>
      <c r="BJ364" s="40"/>
      <c r="BK364" s="40"/>
      <c r="BL364" s="186"/>
      <c r="BM364" s="186"/>
      <c r="BN364" s="40"/>
      <c r="BO364" s="40"/>
      <c r="BP364" s="186"/>
      <c r="BQ364" s="40"/>
      <c r="BR364" s="186"/>
      <c r="BS364" s="30"/>
      <c r="BT364" s="40"/>
      <c r="BU364" s="186"/>
      <c r="BV364" s="40"/>
      <c r="BW364" s="186"/>
      <c r="BX364" s="186"/>
      <c r="BY364" s="186"/>
      <c r="BZ364" s="186"/>
      <c r="CA364" s="186"/>
      <c r="CB364" s="40"/>
      <c r="CC364" s="186"/>
      <c r="CD364" s="186"/>
      <c r="CE364" s="186"/>
      <c r="CF364" s="186"/>
      <c r="CG364" s="186"/>
      <c r="CH364" s="186"/>
      <c r="CI364" s="186"/>
      <c r="CJ364" s="186"/>
      <c r="CK364" s="186"/>
      <c r="CL364" s="186"/>
      <c r="CM364" s="186"/>
      <c r="CN364" s="186"/>
      <c r="CO364" s="186"/>
      <c r="CP364" s="186"/>
      <c r="CQ364" s="186"/>
      <c r="CR364" s="186"/>
      <c r="CS364" s="186"/>
      <c r="CT364" s="186"/>
      <c r="CU364" s="186"/>
      <c r="CV364" s="186"/>
      <c r="CW364" s="186"/>
      <c r="CX364" s="186"/>
      <c r="CY364" s="186"/>
      <c r="CZ364" s="186"/>
      <c r="DA364" s="186"/>
      <c r="DB364" s="186"/>
      <c r="DC364" s="186"/>
      <c r="DD364" s="186"/>
      <c r="DE364" s="186"/>
      <c r="DF364" s="186"/>
      <c r="DG364" s="186"/>
      <c r="DH364" s="186"/>
      <c r="DI364" s="186"/>
      <c r="DJ364" s="186"/>
      <c r="DK364" s="186"/>
      <c r="DL364" s="186"/>
      <c r="DM364" s="186"/>
      <c r="DN364" s="40"/>
      <c r="DO364" s="40"/>
      <c r="DP364" s="40"/>
      <c r="DQ364" s="40"/>
      <c r="DR364" s="40"/>
      <c r="DS364" s="40"/>
      <c r="DT364" s="40"/>
      <c r="DU364" s="40"/>
      <c r="DV364" s="40"/>
      <c r="DW364" s="40"/>
      <c r="DX364" s="40"/>
      <c r="DY364" s="40"/>
      <c r="DZ364" s="40"/>
      <c r="EA364" s="40"/>
      <c r="EB364" s="40"/>
      <c r="EC364" s="40"/>
      <c r="ED364" s="40"/>
      <c r="EE364" s="40"/>
      <c r="EF364" s="186"/>
      <c r="EG364" s="186"/>
      <c r="EH364" s="186"/>
      <c r="EI364" s="40"/>
      <c r="EJ364" s="186"/>
      <c r="EK364" s="30"/>
      <c r="EL364" s="40"/>
      <c r="EM364" s="40"/>
      <c r="EN364" s="186"/>
      <c r="EO364" s="186"/>
      <c r="EP364" s="186"/>
      <c r="EQ364" s="186"/>
      <c r="ER364" s="186"/>
      <c r="ES364" s="186"/>
      <c r="ET364" s="186"/>
      <c r="EU364" s="186"/>
      <c r="EV364" s="186"/>
      <c r="EW364" s="186"/>
      <c r="EX364" s="186"/>
      <c r="EY364" s="186"/>
      <c r="EZ364" s="186"/>
      <c r="FA364" s="186"/>
      <c r="FB364" s="186"/>
      <c r="FC364" s="186"/>
      <c r="FD364" s="186"/>
      <c r="FE364" s="186"/>
      <c r="FF364" s="186"/>
      <c r="FG364" s="186"/>
      <c r="FH364" s="186"/>
      <c r="FI364" s="186"/>
      <c r="FJ364" s="186"/>
      <c r="FK364" s="186"/>
      <c r="FL364" s="186"/>
      <c r="FM364" s="186"/>
      <c r="FN364" s="186"/>
      <c r="FO364" s="186"/>
      <c r="FP364" s="186"/>
      <c r="FQ364" s="186"/>
      <c r="FR364" s="186"/>
      <c r="FS364" s="186"/>
      <c r="FT364" s="186"/>
      <c r="FU364" s="186"/>
      <c r="FV364" s="40"/>
      <c r="FW364" s="40"/>
      <c r="FX364" s="40"/>
      <c r="FY364" s="40"/>
      <c r="FZ364" s="40"/>
      <c r="GA364" s="40"/>
      <c r="GB364" s="40"/>
      <c r="GC364" s="40"/>
      <c r="GD364" s="40"/>
      <c r="GE364" s="40"/>
      <c r="GF364" s="31"/>
      <c r="GG364" s="356"/>
    </row>
    <row r="365" spans="1:189" s="361" customFormat="1" x14ac:dyDescent="0.25">
      <c r="A365" s="186"/>
      <c r="B365" s="43"/>
      <c r="C365" s="186"/>
      <c r="D365" s="30"/>
      <c r="E365" s="30"/>
      <c r="F365" s="30"/>
      <c r="G365" s="30"/>
      <c r="H365" s="40"/>
      <c r="I365" s="186"/>
      <c r="J365" s="30"/>
      <c r="K365" s="40"/>
      <c r="L365" s="40"/>
      <c r="M365" s="40"/>
      <c r="N365" s="40"/>
      <c r="O365" s="40"/>
      <c r="P365" s="40"/>
      <c r="Q365" s="40"/>
      <c r="R365" s="31"/>
      <c r="S365" s="31"/>
      <c r="T365" s="30"/>
      <c r="U365" s="30"/>
      <c r="V365" s="30"/>
      <c r="W365" s="186"/>
      <c r="X365" s="30"/>
      <c r="Y365" s="40"/>
      <c r="Z365" s="186"/>
      <c r="AA365" s="30"/>
      <c r="AB365" s="40"/>
      <c r="AC365" s="186"/>
      <c r="AD365" s="40"/>
      <c r="AE365" s="186"/>
      <c r="AF365" s="30"/>
      <c r="AG365" s="40"/>
      <c r="AH365" s="186"/>
      <c r="AI365" s="40"/>
      <c r="AJ365" s="186"/>
      <c r="AK365" s="40"/>
      <c r="AL365" s="186"/>
      <c r="AM365" s="40"/>
      <c r="AN365" s="186"/>
      <c r="AO365" s="40"/>
      <c r="AP365" s="40"/>
      <c r="AQ365" s="40"/>
      <c r="AR365" s="31"/>
      <c r="AS365" s="186"/>
      <c r="AT365" s="186"/>
      <c r="AU365" s="40"/>
      <c r="AV365" s="186"/>
      <c r="AW365" s="30"/>
      <c r="AX365" s="40"/>
      <c r="AY365" s="40"/>
      <c r="AZ365" s="186"/>
      <c r="BA365" s="40"/>
      <c r="BB365" s="186"/>
      <c r="BC365" s="40"/>
      <c r="BD365" s="186"/>
      <c r="BE365" s="186"/>
      <c r="BF365" s="186"/>
      <c r="BG365" s="40"/>
      <c r="BH365" s="186"/>
      <c r="BI365" s="40"/>
      <c r="BJ365" s="40"/>
      <c r="BK365" s="40"/>
      <c r="BL365" s="186"/>
      <c r="BM365" s="186"/>
      <c r="BN365" s="40"/>
      <c r="BO365" s="40"/>
      <c r="BP365" s="186"/>
      <c r="BQ365" s="40"/>
      <c r="BR365" s="186"/>
      <c r="BS365" s="30"/>
      <c r="BT365" s="40"/>
      <c r="BU365" s="186"/>
      <c r="BV365" s="40"/>
      <c r="BW365" s="186"/>
      <c r="BX365" s="186"/>
      <c r="BY365" s="186"/>
      <c r="BZ365" s="186"/>
      <c r="CA365" s="186"/>
      <c r="CB365" s="40"/>
      <c r="CC365" s="186"/>
      <c r="CD365" s="186"/>
      <c r="CE365" s="186"/>
      <c r="CF365" s="186"/>
      <c r="CG365" s="186"/>
      <c r="CH365" s="186"/>
      <c r="CI365" s="186"/>
      <c r="CJ365" s="186"/>
      <c r="CK365" s="186"/>
      <c r="CL365" s="186"/>
      <c r="CM365" s="186"/>
      <c r="CN365" s="186"/>
      <c r="CO365" s="186"/>
      <c r="CP365" s="186"/>
      <c r="CQ365" s="186"/>
      <c r="CR365" s="186"/>
      <c r="CS365" s="186"/>
      <c r="CT365" s="186"/>
      <c r="CU365" s="186"/>
      <c r="CV365" s="186"/>
      <c r="CW365" s="186"/>
      <c r="CX365" s="186"/>
      <c r="CY365" s="186"/>
      <c r="CZ365" s="186"/>
      <c r="DA365" s="186"/>
      <c r="DB365" s="186"/>
      <c r="DC365" s="186"/>
      <c r="DD365" s="186"/>
      <c r="DE365" s="186"/>
      <c r="DF365" s="186"/>
      <c r="DG365" s="186"/>
      <c r="DH365" s="186"/>
      <c r="DI365" s="186"/>
      <c r="DJ365" s="186"/>
      <c r="DK365" s="186"/>
      <c r="DL365" s="186"/>
      <c r="DM365" s="186"/>
      <c r="DN365" s="40"/>
      <c r="DO365" s="40"/>
      <c r="DP365" s="40"/>
      <c r="DQ365" s="40"/>
      <c r="DR365" s="40"/>
      <c r="DS365" s="40"/>
      <c r="DT365" s="40"/>
      <c r="DU365" s="40"/>
      <c r="DV365" s="40"/>
      <c r="DW365" s="40"/>
      <c r="DX365" s="40"/>
      <c r="DY365" s="40"/>
      <c r="DZ365" s="40"/>
      <c r="EA365" s="40"/>
      <c r="EB365" s="40"/>
      <c r="EC365" s="40"/>
      <c r="ED365" s="40"/>
      <c r="EE365" s="40"/>
      <c r="EF365" s="186"/>
      <c r="EG365" s="186"/>
      <c r="EH365" s="186"/>
      <c r="EI365" s="40"/>
      <c r="EJ365" s="186"/>
      <c r="EK365" s="30"/>
      <c r="EL365" s="40"/>
      <c r="EM365" s="40"/>
      <c r="EN365" s="186"/>
      <c r="EO365" s="186"/>
      <c r="EP365" s="186"/>
      <c r="EQ365" s="186"/>
      <c r="ER365" s="186"/>
      <c r="ES365" s="186"/>
      <c r="ET365" s="186"/>
      <c r="EU365" s="186"/>
      <c r="EV365" s="186"/>
      <c r="EW365" s="186"/>
      <c r="EX365" s="186"/>
      <c r="EY365" s="186"/>
      <c r="EZ365" s="186"/>
      <c r="FA365" s="186"/>
      <c r="FB365" s="186"/>
      <c r="FC365" s="186"/>
      <c r="FD365" s="186"/>
      <c r="FE365" s="186"/>
      <c r="FF365" s="186"/>
      <c r="FG365" s="186"/>
      <c r="FH365" s="186"/>
      <c r="FI365" s="186"/>
      <c r="FJ365" s="186"/>
      <c r="FK365" s="186"/>
      <c r="FL365" s="186"/>
      <c r="FM365" s="186"/>
      <c r="FN365" s="186"/>
      <c r="FO365" s="186"/>
      <c r="FP365" s="186"/>
      <c r="FQ365" s="186"/>
      <c r="FR365" s="186"/>
      <c r="FS365" s="186"/>
      <c r="FT365" s="186"/>
      <c r="FU365" s="186"/>
      <c r="FV365" s="40"/>
      <c r="FW365" s="40"/>
      <c r="FX365" s="40"/>
      <c r="FY365" s="40"/>
      <c r="FZ365" s="40"/>
      <c r="GA365" s="40"/>
      <c r="GB365" s="40"/>
      <c r="GC365" s="40"/>
      <c r="GD365" s="40"/>
      <c r="GE365" s="40"/>
      <c r="GF365" s="31"/>
      <c r="GG365" s="356"/>
    </row>
    <row r="366" spans="1:189" s="361" customFormat="1" x14ac:dyDescent="0.25">
      <c r="A366" s="186"/>
      <c r="B366" s="43"/>
      <c r="C366" s="186"/>
      <c r="D366" s="30"/>
      <c r="E366" s="30"/>
      <c r="F366" s="30"/>
      <c r="G366" s="30"/>
      <c r="H366" s="40"/>
      <c r="I366" s="186"/>
      <c r="J366" s="30"/>
      <c r="K366" s="40"/>
      <c r="L366" s="40"/>
      <c r="M366" s="40"/>
      <c r="N366" s="40"/>
      <c r="O366" s="40"/>
      <c r="P366" s="40"/>
      <c r="Q366" s="40"/>
      <c r="R366" s="31"/>
      <c r="S366" s="31"/>
      <c r="T366" s="30"/>
      <c r="U366" s="30"/>
      <c r="V366" s="30"/>
      <c r="W366" s="186"/>
      <c r="X366" s="30"/>
      <c r="Y366" s="40"/>
      <c r="Z366" s="186"/>
      <c r="AA366" s="30"/>
      <c r="AB366" s="40"/>
      <c r="AC366" s="186"/>
      <c r="AD366" s="40"/>
      <c r="AE366" s="186"/>
      <c r="AF366" s="30"/>
      <c r="AG366" s="40"/>
      <c r="AH366" s="186"/>
      <c r="AI366" s="40"/>
      <c r="AJ366" s="186"/>
      <c r="AK366" s="40"/>
      <c r="AL366" s="186"/>
      <c r="AM366" s="40"/>
      <c r="AN366" s="186"/>
      <c r="AO366" s="40"/>
      <c r="AP366" s="40"/>
      <c r="AQ366" s="40"/>
      <c r="AR366" s="31"/>
      <c r="AS366" s="186"/>
      <c r="AT366" s="186"/>
      <c r="AU366" s="40"/>
      <c r="AV366" s="186"/>
      <c r="AW366" s="30"/>
      <c r="AX366" s="40"/>
      <c r="AY366" s="40"/>
      <c r="AZ366" s="186"/>
      <c r="BA366" s="40"/>
      <c r="BB366" s="186"/>
      <c r="BC366" s="40"/>
      <c r="BD366" s="186"/>
      <c r="BE366" s="186"/>
      <c r="BF366" s="186"/>
      <c r="BG366" s="40"/>
      <c r="BH366" s="186"/>
      <c r="BI366" s="40"/>
      <c r="BJ366" s="40"/>
      <c r="BK366" s="40"/>
      <c r="BL366" s="186"/>
      <c r="BM366" s="186"/>
      <c r="BN366" s="40"/>
      <c r="BO366" s="40"/>
      <c r="BP366" s="186"/>
      <c r="BQ366" s="40"/>
      <c r="BR366" s="186"/>
      <c r="BS366" s="30"/>
      <c r="BT366" s="40"/>
      <c r="BU366" s="186"/>
      <c r="BV366" s="40"/>
      <c r="BW366" s="186"/>
      <c r="BX366" s="186"/>
      <c r="BY366" s="186"/>
      <c r="BZ366" s="186"/>
      <c r="CA366" s="186"/>
      <c r="CB366" s="40"/>
      <c r="CC366" s="186"/>
      <c r="CD366" s="186"/>
      <c r="CE366" s="186"/>
      <c r="CF366" s="186"/>
      <c r="CG366" s="186"/>
      <c r="CH366" s="186"/>
      <c r="CI366" s="186"/>
      <c r="CJ366" s="186"/>
      <c r="CK366" s="186"/>
      <c r="CL366" s="186"/>
      <c r="CM366" s="186"/>
      <c r="CN366" s="186"/>
      <c r="CO366" s="186"/>
      <c r="CP366" s="186"/>
      <c r="CQ366" s="186"/>
      <c r="CR366" s="186"/>
      <c r="CS366" s="186"/>
      <c r="CT366" s="186"/>
      <c r="CU366" s="186"/>
      <c r="CV366" s="186"/>
      <c r="CW366" s="186"/>
      <c r="CX366" s="186"/>
      <c r="CY366" s="186"/>
      <c r="CZ366" s="186"/>
      <c r="DA366" s="186"/>
      <c r="DB366" s="186"/>
      <c r="DC366" s="186"/>
      <c r="DD366" s="186"/>
      <c r="DE366" s="186"/>
      <c r="DF366" s="186"/>
      <c r="DG366" s="186"/>
      <c r="DH366" s="186"/>
      <c r="DI366" s="186"/>
      <c r="DJ366" s="186"/>
      <c r="DK366" s="186"/>
      <c r="DL366" s="186"/>
      <c r="DM366" s="186"/>
      <c r="DN366" s="40"/>
      <c r="DO366" s="40"/>
      <c r="DP366" s="40"/>
      <c r="DQ366" s="40"/>
      <c r="DR366" s="40"/>
      <c r="DS366" s="40"/>
      <c r="DT366" s="40"/>
      <c r="DU366" s="40"/>
      <c r="DV366" s="40"/>
      <c r="DW366" s="40"/>
      <c r="DX366" s="40"/>
      <c r="DY366" s="40"/>
      <c r="DZ366" s="40"/>
      <c r="EA366" s="40"/>
      <c r="EB366" s="40"/>
      <c r="EC366" s="40"/>
      <c r="ED366" s="40"/>
      <c r="EE366" s="40"/>
      <c r="EF366" s="186"/>
      <c r="EG366" s="186"/>
      <c r="EH366" s="186"/>
      <c r="EI366" s="40"/>
      <c r="EJ366" s="186"/>
      <c r="EK366" s="30"/>
      <c r="EL366" s="40"/>
      <c r="EM366" s="40"/>
      <c r="EN366" s="186"/>
      <c r="EO366" s="186"/>
      <c r="EP366" s="186"/>
      <c r="EQ366" s="186"/>
      <c r="ER366" s="186"/>
      <c r="ES366" s="186"/>
      <c r="ET366" s="186"/>
      <c r="EU366" s="186"/>
      <c r="EV366" s="186"/>
      <c r="EW366" s="186"/>
      <c r="EX366" s="186"/>
      <c r="EY366" s="186"/>
      <c r="EZ366" s="186"/>
      <c r="FA366" s="186"/>
      <c r="FB366" s="186"/>
      <c r="FC366" s="186"/>
      <c r="FD366" s="186"/>
      <c r="FE366" s="186"/>
      <c r="FF366" s="186"/>
      <c r="FG366" s="186"/>
      <c r="FH366" s="186"/>
      <c r="FI366" s="186"/>
      <c r="FJ366" s="186"/>
      <c r="FK366" s="186"/>
      <c r="FL366" s="186"/>
      <c r="FM366" s="186"/>
      <c r="FN366" s="186"/>
      <c r="FO366" s="186"/>
      <c r="FP366" s="186"/>
      <c r="FQ366" s="186"/>
      <c r="FR366" s="186"/>
      <c r="FS366" s="186"/>
      <c r="FT366" s="186"/>
      <c r="FU366" s="186"/>
      <c r="FV366" s="40"/>
      <c r="FW366" s="40"/>
      <c r="FX366" s="40"/>
      <c r="FY366" s="40"/>
      <c r="FZ366" s="40"/>
      <c r="GA366" s="40"/>
      <c r="GB366" s="40"/>
      <c r="GC366" s="40"/>
      <c r="GD366" s="40"/>
      <c r="GE366" s="40"/>
      <c r="GF366" s="31"/>
      <c r="GG366" s="356"/>
    </row>
    <row r="367" spans="1:189" s="361" customFormat="1" x14ac:dyDescent="0.25">
      <c r="A367" s="186"/>
      <c r="B367" s="43"/>
      <c r="C367" s="186"/>
      <c r="D367" s="30"/>
      <c r="E367" s="30"/>
      <c r="F367" s="30"/>
      <c r="G367" s="30"/>
      <c r="H367" s="40"/>
      <c r="I367" s="186"/>
      <c r="J367" s="30"/>
      <c r="K367" s="40"/>
      <c r="L367" s="40"/>
      <c r="M367" s="40"/>
      <c r="N367" s="40"/>
      <c r="O367" s="40"/>
      <c r="P367" s="40"/>
      <c r="Q367" s="40"/>
      <c r="R367" s="31"/>
      <c r="S367" s="31"/>
      <c r="T367" s="30"/>
      <c r="U367" s="30"/>
      <c r="V367" s="30"/>
      <c r="W367" s="186"/>
      <c r="X367" s="30"/>
      <c r="Y367" s="40"/>
      <c r="Z367" s="186"/>
      <c r="AA367" s="30"/>
      <c r="AB367" s="40"/>
      <c r="AC367" s="186"/>
      <c r="AD367" s="40"/>
      <c r="AE367" s="186"/>
      <c r="AF367" s="30"/>
      <c r="AG367" s="40"/>
      <c r="AH367" s="186"/>
      <c r="AI367" s="40"/>
      <c r="AJ367" s="186"/>
      <c r="AK367" s="40"/>
      <c r="AL367" s="186"/>
      <c r="AM367" s="40"/>
      <c r="AN367" s="186"/>
      <c r="AO367" s="40"/>
      <c r="AP367" s="40"/>
      <c r="AQ367" s="40"/>
      <c r="AR367" s="31"/>
      <c r="AS367" s="186"/>
      <c r="AT367" s="186"/>
      <c r="AU367" s="40"/>
      <c r="AV367" s="186"/>
      <c r="AW367" s="30"/>
      <c r="AX367" s="40"/>
      <c r="AY367" s="40"/>
      <c r="AZ367" s="186"/>
      <c r="BA367" s="40"/>
      <c r="BB367" s="186"/>
      <c r="BC367" s="40"/>
      <c r="BD367" s="186"/>
      <c r="BE367" s="186"/>
      <c r="BF367" s="186"/>
      <c r="BG367" s="40"/>
      <c r="BH367" s="186"/>
      <c r="BI367" s="40"/>
      <c r="BJ367" s="40"/>
      <c r="BK367" s="40"/>
      <c r="BL367" s="186"/>
      <c r="BM367" s="186"/>
      <c r="BN367" s="40"/>
      <c r="BO367" s="40"/>
      <c r="BP367" s="186"/>
      <c r="BQ367" s="40"/>
      <c r="BR367" s="186"/>
      <c r="BS367" s="30"/>
      <c r="BT367" s="40"/>
      <c r="BU367" s="186"/>
      <c r="BV367" s="40"/>
      <c r="BW367" s="186"/>
      <c r="BX367" s="186"/>
      <c r="BY367" s="186"/>
      <c r="BZ367" s="186"/>
      <c r="CA367" s="186"/>
      <c r="CB367" s="40"/>
      <c r="CC367" s="186"/>
      <c r="CD367" s="186"/>
      <c r="CE367" s="186"/>
      <c r="CF367" s="186"/>
      <c r="CG367" s="186"/>
      <c r="CH367" s="186"/>
      <c r="CI367" s="186"/>
      <c r="CJ367" s="186"/>
      <c r="CK367" s="186"/>
      <c r="CL367" s="186"/>
      <c r="CM367" s="186"/>
      <c r="CN367" s="186"/>
      <c r="CO367" s="186"/>
      <c r="CP367" s="186"/>
      <c r="CQ367" s="186"/>
      <c r="CR367" s="186"/>
      <c r="CS367" s="186"/>
      <c r="CT367" s="186"/>
      <c r="CU367" s="186"/>
      <c r="CV367" s="186"/>
      <c r="CW367" s="186"/>
      <c r="CX367" s="186"/>
      <c r="CY367" s="186"/>
      <c r="CZ367" s="186"/>
      <c r="DA367" s="186"/>
      <c r="DB367" s="186"/>
      <c r="DC367" s="186"/>
      <c r="DD367" s="186"/>
      <c r="DE367" s="186"/>
      <c r="DF367" s="186"/>
      <c r="DG367" s="186"/>
      <c r="DH367" s="186"/>
      <c r="DI367" s="186"/>
      <c r="DJ367" s="186"/>
      <c r="DK367" s="186"/>
      <c r="DL367" s="186"/>
      <c r="DM367" s="186"/>
      <c r="DN367" s="40"/>
      <c r="DO367" s="40"/>
      <c r="DP367" s="40"/>
      <c r="DQ367" s="40"/>
      <c r="DR367" s="40"/>
      <c r="DS367" s="40"/>
      <c r="DT367" s="40"/>
      <c r="DU367" s="40"/>
      <c r="DV367" s="40"/>
      <c r="DW367" s="40"/>
      <c r="DX367" s="40"/>
      <c r="DY367" s="40"/>
      <c r="DZ367" s="40"/>
      <c r="EA367" s="40"/>
      <c r="EB367" s="40"/>
      <c r="EC367" s="40"/>
      <c r="ED367" s="40"/>
      <c r="EE367" s="40"/>
      <c r="EF367" s="186"/>
      <c r="EG367" s="186"/>
      <c r="EH367" s="186"/>
      <c r="EI367" s="40"/>
      <c r="EJ367" s="186"/>
      <c r="EK367" s="30"/>
      <c r="EL367" s="40"/>
      <c r="EM367" s="40"/>
      <c r="EN367" s="186"/>
      <c r="EO367" s="186"/>
      <c r="EP367" s="186"/>
      <c r="EQ367" s="186"/>
      <c r="ER367" s="186"/>
      <c r="ES367" s="186"/>
      <c r="ET367" s="186"/>
      <c r="EU367" s="186"/>
      <c r="EV367" s="186"/>
      <c r="EW367" s="186"/>
      <c r="EX367" s="186"/>
      <c r="EY367" s="186"/>
      <c r="EZ367" s="186"/>
      <c r="FA367" s="186"/>
      <c r="FB367" s="186"/>
      <c r="FC367" s="186"/>
      <c r="FD367" s="186"/>
      <c r="FE367" s="186"/>
      <c r="FF367" s="186"/>
      <c r="FG367" s="186"/>
      <c r="FH367" s="186"/>
      <c r="FI367" s="186"/>
      <c r="FJ367" s="186"/>
      <c r="FK367" s="186"/>
      <c r="FL367" s="186"/>
      <c r="FM367" s="186"/>
      <c r="FN367" s="186"/>
      <c r="FO367" s="186"/>
      <c r="FP367" s="186"/>
      <c r="FQ367" s="186"/>
      <c r="FR367" s="186"/>
      <c r="FS367" s="186"/>
      <c r="FT367" s="186"/>
      <c r="FU367" s="186"/>
      <c r="FV367" s="40"/>
      <c r="FW367" s="40"/>
      <c r="FX367" s="40"/>
      <c r="FY367" s="40"/>
      <c r="FZ367" s="40"/>
      <c r="GA367" s="40"/>
      <c r="GB367" s="40"/>
      <c r="GC367" s="40"/>
      <c r="GD367" s="40"/>
      <c r="GE367" s="40"/>
      <c r="GF367" s="31"/>
      <c r="GG367" s="356"/>
    </row>
    <row r="368" spans="1:189" s="361" customFormat="1" x14ac:dyDescent="0.25">
      <c r="A368" s="186"/>
      <c r="B368" s="43"/>
      <c r="C368" s="186"/>
      <c r="D368" s="30"/>
      <c r="E368" s="30"/>
      <c r="F368" s="30"/>
      <c r="G368" s="30"/>
      <c r="H368" s="40"/>
      <c r="I368" s="186"/>
      <c r="J368" s="30"/>
      <c r="K368" s="40"/>
      <c r="L368" s="40"/>
      <c r="M368" s="40"/>
      <c r="N368" s="40"/>
      <c r="O368" s="40"/>
      <c r="P368" s="40"/>
      <c r="Q368" s="40"/>
      <c r="R368" s="31"/>
      <c r="S368" s="31"/>
      <c r="T368" s="30"/>
      <c r="U368" s="30"/>
      <c r="V368" s="30"/>
      <c r="W368" s="186"/>
      <c r="X368" s="30"/>
      <c r="Y368" s="40"/>
      <c r="Z368" s="186"/>
      <c r="AA368" s="30"/>
      <c r="AB368" s="40"/>
      <c r="AC368" s="186"/>
      <c r="AD368" s="40"/>
      <c r="AE368" s="186"/>
      <c r="AF368" s="30"/>
      <c r="AG368" s="40"/>
      <c r="AH368" s="186"/>
      <c r="AI368" s="40"/>
      <c r="AJ368" s="186"/>
      <c r="AK368" s="40"/>
      <c r="AL368" s="186"/>
      <c r="AM368" s="40"/>
      <c r="AN368" s="186"/>
      <c r="AO368" s="40"/>
      <c r="AP368" s="40"/>
      <c r="AQ368" s="40"/>
      <c r="AR368" s="31"/>
      <c r="AS368" s="186"/>
      <c r="AT368" s="186"/>
      <c r="AU368" s="40"/>
      <c r="AV368" s="186"/>
      <c r="AW368" s="30"/>
      <c r="AX368" s="40"/>
      <c r="AY368" s="40"/>
      <c r="AZ368" s="186"/>
      <c r="BA368" s="40"/>
      <c r="BB368" s="186"/>
      <c r="BC368" s="40"/>
      <c r="BD368" s="186"/>
      <c r="BE368" s="186"/>
      <c r="BF368" s="186"/>
      <c r="BG368" s="40"/>
      <c r="BH368" s="186"/>
      <c r="BI368" s="40"/>
      <c r="BJ368" s="40"/>
      <c r="BK368" s="40"/>
      <c r="BL368" s="186"/>
      <c r="BM368" s="186"/>
      <c r="BN368" s="40"/>
      <c r="BO368" s="40"/>
      <c r="BP368" s="186"/>
      <c r="BQ368" s="40"/>
      <c r="BR368" s="186"/>
      <c r="BS368" s="30"/>
      <c r="BT368" s="40"/>
      <c r="BU368" s="186"/>
      <c r="BV368" s="40"/>
      <c r="BW368" s="186"/>
      <c r="BX368" s="186"/>
      <c r="BY368" s="186"/>
      <c r="BZ368" s="186"/>
      <c r="CA368" s="186"/>
      <c r="CB368" s="40"/>
      <c r="CC368" s="186"/>
      <c r="CD368" s="186"/>
      <c r="CE368" s="186"/>
      <c r="CF368" s="186"/>
      <c r="CG368" s="186"/>
      <c r="CH368" s="186"/>
      <c r="CI368" s="186"/>
      <c r="CJ368" s="186"/>
      <c r="CK368" s="186"/>
      <c r="CL368" s="186"/>
      <c r="CM368" s="186"/>
      <c r="CN368" s="186"/>
      <c r="CO368" s="186"/>
      <c r="CP368" s="186"/>
      <c r="CQ368" s="186"/>
      <c r="CR368" s="186"/>
      <c r="CS368" s="186"/>
      <c r="CT368" s="186"/>
      <c r="CU368" s="186"/>
      <c r="CV368" s="186"/>
      <c r="CW368" s="186"/>
      <c r="CX368" s="186"/>
      <c r="CY368" s="186"/>
      <c r="CZ368" s="186"/>
      <c r="DA368" s="186"/>
      <c r="DB368" s="186"/>
      <c r="DC368" s="186"/>
      <c r="DD368" s="186"/>
      <c r="DE368" s="186"/>
      <c r="DF368" s="186"/>
      <c r="DG368" s="186"/>
      <c r="DH368" s="186"/>
      <c r="DI368" s="186"/>
      <c r="DJ368" s="186"/>
      <c r="DK368" s="186"/>
      <c r="DL368" s="186"/>
      <c r="DM368" s="186"/>
      <c r="DN368" s="40"/>
      <c r="DO368" s="40"/>
      <c r="DP368" s="40"/>
      <c r="DQ368" s="40"/>
      <c r="DR368" s="40"/>
      <c r="DS368" s="40"/>
      <c r="DT368" s="40"/>
      <c r="DU368" s="40"/>
      <c r="DV368" s="40"/>
      <c r="DW368" s="40"/>
      <c r="DX368" s="40"/>
      <c r="DY368" s="40"/>
      <c r="DZ368" s="40"/>
      <c r="EA368" s="40"/>
      <c r="EB368" s="40"/>
      <c r="EC368" s="40"/>
      <c r="ED368" s="40"/>
      <c r="EE368" s="40"/>
      <c r="EF368" s="186"/>
      <c r="EG368" s="186"/>
      <c r="EH368" s="186"/>
      <c r="EI368" s="40"/>
      <c r="EJ368" s="186"/>
      <c r="EK368" s="30"/>
      <c r="EL368" s="40"/>
      <c r="EM368" s="40"/>
      <c r="EN368" s="186"/>
      <c r="EO368" s="186"/>
      <c r="EP368" s="186"/>
      <c r="EQ368" s="186"/>
      <c r="ER368" s="186"/>
      <c r="ES368" s="186"/>
      <c r="ET368" s="186"/>
      <c r="EU368" s="186"/>
      <c r="EV368" s="186"/>
      <c r="EW368" s="186"/>
      <c r="EX368" s="186"/>
      <c r="EY368" s="186"/>
      <c r="EZ368" s="186"/>
      <c r="FA368" s="186"/>
      <c r="FB368" s="186"/>
      <c r="FC368" s="186"/>
      <c r="FD368" s="186"/>
      <c r="FE368" s="186"/>
      <c r="FF368" s="186"/>
      <c r="FG368" s="186"/>
      <c r="FH368" s="186"/>
      <c r="FI368" s="186"/>
      <c r="FJ368" s="186"/>
      <c r="FK368" s="186"/>
      <c r="FL368" s="186"/>
      <c r="FM368" s="186"/>
      <c r="FN368" s="186"/>
      <c r="FO368" s="186"/>
      <c r="FP368" s="186"/>
      <c r="FQ368" s="186"/>
      <c r="FR368" s="186"/>
      <c r="FS368" s="186"/>
      <c r="FT368" s="186"/>
      <c r="FU368" s="186"/>
      <c r="FV368" s="40"/>
      <c r="FW368" s="40"/>
      <c r="FX368" s="40"/>
      <c r="FY368" s="40"/>
      <c r="FZ368" s="40"/>
      <c r="GA368" s="40"/>
      <c r="GB368" s="40"/>
      <c r="GC368" s="40"/>
      <c r="GD368" s="40"/>
      <c r="GE368" s="40"/>
      <c r="GF368" s="31"/>
      <c r="GG368" s="356"/>
    </row>
    <row r="369" spans="1:189" s="361" customFormat="1" x14ac:dyDescent="0.25">
      <c r="A369" s="186"/>
      <c r="B369" s="43"/>
      <c r="C369" s="186"/>
      <c r="D369" s="30"/>
      <c r="E369" s="30"/>
      <c r="F369" s="30"/>
      <c r="G369" s="30"/>
      <c r="H369" s="40"/>
      <c r="I369" s="186"/>
      <c r="J369" s="30"/>
      <c r="K369" s="40"/>
      <c r="L369" s="40"/>
      <c r="M369" s="40"/>
      <c r="N369" s="40"/>
      <c r="O369" s="40"/>
      <c r="P369" s="40"/>
      <c r="Q369" s="40"/>
      <c r="R369" s="31"/>
      <c r="S369" s="31"/>
      <c r="T369" s="30"/>
      <c r="U369" s="30"/>
      <c r="V369" s="30"/>
      <c r="W369" s="186"/>
      <c r="X369" s="30"/>
      <c r="Y369" s="40"/>
      <c r="Z369" s="186"/>
      <c r="AA369" s="30"/>
      <c r="AB369" s="40"/>
      <c r="AC369" s="186"/>
      <c r="AD369" s="40"/>
      <c r="AE369" s="186"/>
      <c r="AF369" s="30"/>
      <c r="AG369" s="40"/>
      <c r="AH369" s="186"/>
      <c r="AI369" s="40"/>
      <c r="AJ369" s="186"/>
      <c r="AK369" s="40"/>
      <c r="AL369" s="186"/>
      <c r="AM369" s="40"/>
      <c r="AN369" s="186"/>
      <c r="AO369" s="40"/>
      <c r="AP369" s="40"/>
      <c r="AQ369" s="40"/>
      <c r="AR369" s="31"/>
      <c r="AS369" s="186"/>
      <c r="AT369" s="186"/>
      <c r="AU369" s="40"/>
      <c r="AV369" s="186"/>
      <c r="AW369" s="30"/>
      <c r="AX369" s="40"/>
      <c r="AY369" s="40"/>
      <c r="AZ369" s="186"/>
      <c r="BA369" s="40"/>
      <c r="BB369" s="186"/>
      <c r="BC369" s="40"/>
      <c r="BD369" s="186"/>
      <c r="BE369" s="186"/>
      <c r="BF369" s="186"/>
      <c r="BG369" s="40"/>
      <c r="BH369" s="186"/>
      <c r="BI369" s="40"/>
      <c r="BJ369" s="40"/>
      <c r="BK369" s="40"/>
      <c r="BL369" s="186"/>
      <c r="BM369" s="186"/>
      <c r="BN369" s="40"/>
      <c r="BO369" s="40"/>
      <c r="BP369" s="186"/>
      <c r="BQ369" s="40"/>
      <c r="BR369" s="186"/>
      <c r="BS369" s="30"/>
      <c r="BT369" s="40"/>
      <c r="BU369" s="186"/>
      <c r="BV369" s="40"/>
      <c r="BW369" s="186"/>
      <c r="BX369" s="186"/>
      <c r="BY369" s="186"/>
      <c r="BZ369" s="186"/>
      <c r="CA369" s="186"/>
      <c r="CB369" s="40"/>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40"/>
      <c r="DO369" s="40"/>
      <c r="DP369" s="40"/>
      <c r="DQ369" s="40"/>
      <c r="DR369" s="40"/>
      <c r="DS369" s="40"/>
      <c r="DT369" s="40"/>
      <c r="DU369" s="40"/>
      <c r="DV369" s="40"/>
      <c r="DW369" s="40"/>
      <c r="DX369" s="40"/>
      <c r="DY369" s="40"/>
      <c r="DZ369" s="40"/>
      <c r="EA369" s="40"/>
      <c r="EB369" s="40"/>
      <c r="EC369" s="40"/>
      <c r="ED369" s="40"/>
      <c r="EE369" s="40"/>
      <c r="EF369" s="186"/>
      <c r="EG369" s="186"/>
      <c r="EH369" s="186"/>
      <c r="EI369" s="40"/>
      <c r="EJ369" s="186"/>
      <c r="EK369" s="30"/>
      <c r="EL369" s="40"/>
      <c r="EM369" s="40"/>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40"/>
      <c r="FW369" s="40"/>
      <c r="FX369" s="40"/>
      <c r="FY369" s="40"/>
      <c r="FZ369" s="40"/>
      <c r="GA369" s="40"/>
      <c r="GB369" s="40"/>
      <c r="GC369" s="40"/>
      <c r="GD369" s="40"/>
      <c r="GE369" s="40"/>
      <c r="GF369" s="31"/>
      <c r="GG369" s="356"/>
    </row>
    <row r="370" spans="1:189" s="361" customFormat="1" x14ac:dyDescent="0.25">
      <c r="A370" s="186"/>
      <c r="B370" s="43"/>
      <c r="C370" s="186"/>
      <c r="D370" s="30"/>
      <c r="E370" s="30"/>
      <c r="F370" s="30"/>
      <c r="G370" s="30"/>
      <c r="H370" s="40"/>
      <c r="I370" s="186"/>
      <c r="J370" s="30"/>
      <c r="K370" s="40"/>
      <c r="L370" s="40"/>
      <c r="M370" s="40"/>
      <c r="N370" s="40"/>
      <c r="O370" s="40"/>
      <c r="P370" s="40"/>
      <c r="Q370" s="40"/>
      <c r="R370" s="31"/>
      <c r="S370" s="31"/>
      <c r="T370" s="30"/>
      <c r="U370" s="30"/>
      <c r="V370" s="30"/>
      <c r="W370" s="186"/>
      <c r="X370" s="30"/>
      <c r="Y370" s="40"/>
      <c r="Z370" s="186"/>
      <c r="AA370" s="30"/>
      <c r="AB370" s="40"/>
      <c r="AC370" s="186"/>
      <c r="AD370" s="40"/>
      <c r="AE370" s="186"/>
      <c r="AF370" s="30"/>
      <c r="AG370" s="40"/>
      <c r="AH370" s="186"/>
      <c r="AI370" s="40"/>
      <c r="AJ370" s="186"/>
      <c r="AK370" s="40"/>
      <c r="AL370" s="186"/>
      <c r="AM370" s="40"/>
      <c r="AN370" s="186"/>
      <c r="AO370" s="40"/>
      <c r="AP370" s="40"/>
      <c r="AQ370" s="40"/>
      <c r="AR370" s="31"/>
      <c r="AS370" s="186"/>
      <c r="AT370" s="186"/>
      <c r="AU370" s="40"/>
      <c r="AV370" s="186"/>
      <c r="AW370" s="30"/>
      <c r="AX370" s="40"/>
      <c r="AY370" s="40"/>
      <c r="AZ370" s="186"/>
      <c r="BA370" s="40"/>
      <c r="BB370" s="186"/>
      <c r="BC370" s="40"/>
      <c r="BD370" s="186"/>
      <c r="BE370" s="186"/>
      <c r="BF370" s="186"/>
      <c r="BG370" s="40"/>
      <c r="BH370" s="186"/>
      <c r="BI370" s="40"/>
      <c r="BJ370" s="40"/>
      <c r="BK370" s="40"/>
      <c r="BL370" s="186"/>
      <c r="BM370" s="186"/>
      <c r="BN370" s="40"/>
      <c r="BO370" s="40"/>
      <c r="BP370" s="186"/>
      <c r="BQ370" s="40"/>
      <c r="BR370" s="186"/>
      <c r="BS370" s="30"/>
      <c r="BT370" s="40"/>
      <c r="BU370" s="186"/>
      <c r="BV370" s="40"/>
      <c r="BW370" s="186"/>
      <c r="BX370" s="186"/>
      <c r="BY370" s="186"/>
      <c r="BZ370" s="186"/>
      <c r="CA370" s="186"/>
      <c r="CB370" s="40"/>
      <c r="CC370" s="186"/>
      <c r="CD370" s="186"/>
      <c r="CE370" s="186"/>
      <c r="CF370" s="186"/>
      <c r="CG370" s="186"/>
      <c r="CH370" s="186"/>
      <c r="CI370" s="186"/>
      <c r="CJ370" s="186"/>
      <c r="CK370" s="186"/>
      <c r="CL370" s="186"/>
      <c r="CM370" s="186"/>
      <c r="CN370" s="186"/>
      <c r="CO370" s="186"/>
      <c r="CP370" s="186"/>
      <c r="CQ370" s="186"/>
      <c r="CR370" s="186"/>
      <c r="CS370" s="186"/>
      <c r="CT370" s="186"/>
      <c r="CU370" s="186"/>
      <c r="CV370" s="186"/>
      <c r="CW370" s="186"/>
      <c r="CX370" s="186"/>
      <c r="CY370" s="186"/>
      <c r="CZ370" s="186"/>
      <c r="DA370" s="186"/>
      <c r="DB370" s="186"/>
      <c r="DC370" s="186"/>
      <c r="DD370" s="186"/>
      <c r="DE370" s="186"/>
      <c r="DF370" s="186"/>
      <c r="DG370" s="186"/>
      <c r="DH370" s="186"/>
      <c r="DI370" s="186"/>
      <c r="DJ370" s="186"/>
      <c r="DK370" s="186"/>
      <c r="DL370" s="186"/>
      <c r="DM370" s="186"/>
      <c r="DN370" s="40"/>
      <c r="DO370" s="40"/>
      <c r="DP370" s="40"/>
      <c r="DQ370" s="40"/>
      <c r="DR370" s="40"/>
      <c r="DS370" s="40"/>
      <c r="DT370" s="40"/>
      <c r="DU370" s="40"/>
      <c r="DV370" s="40"/>
      <c r="DW370" s="40"/>
      <c r="DX370" s="40"/>
      <c r="DY370" s="40"/>
      <c r="DZ370" s="40"/>
      <c r="EA370" s="40"/>
      <c r="EB370" s="40"/>
      <c r="EC370" s="40"/>
      <c r="ED370" s="40"/>
      <c r="EE370" s="40"/>
      <c r="EF370" s="186"/>
      <c r="EG370" s="186"/>
      <c r="EH370" s="186"/>
      <c r="EI370" s="40"/>
      <c r="EJ370" s="186"/>
      <c r="EK370" s="30"/>
      <c r="EL370" s="40"/>
      <c r="EM370" s="40"/>
      <c r="EN370" s="186"/>
      <c r="EO370" s="186"/>
      <c r="EP370" s="186"/>
      <c r="EQ370" s="186"/>
      <c r="ER370" s="186"/>
      <c r="ES370" s="186"/>
      <c r="ET370" s="186"/>
      <c r="EU370" s="186"/>
      <c r="EV370" s="186"/>
      <c r="EW370" s="186"/>
      <c r="EX370" s="186"/>
      <c r="EY370" s="186"/>
      <c r="EZ370" s="186"/>
      <c r="FA370" s="186"/>
      <c r="FB370" s="186"/>
      <c r="FC370" s="186"/>
      <c r="FD370" s="186"/>
      <c r="FE370" s="186"/>
      <c r="FF370" s="186"/>
      <c r="FG370" s="186"/>
      <c r="FH370" s="186"/>
      <c r="FI370" s="186"/>
      <c r="FJ370" s="186"/>
      <c r="FK370" s="186"/>
      <c r="FL370" s="186"/>
      <c r="FM370" s="186"/>
      <c r="FN370" s="186"/>
      <c r="FO370" s="186"/>
      <c r="FP370" s="186"/>
      <c r="FQ370" s="186"/>
      <c r="FR370" s="186"/>
      <c r="FS370" s="186"/>
      <c r="FT370" s="186"/>
      <c r="FU370" s="186"/>
      <c r="FV370" s="40"/>
      <c r="FW370" s="40"/>
      <c r="FX370" s="40"/>
      <c r="FY370" s="40"/>
      <c r="FZ370" s="40"/>
      <c r="GA370" s="40"/>
      <c r="GB370" s="40"/>
      <c r="GC370" s="40"/>
      <c r="GD370" s="40"/>
      <c r="GE370" s="40"/>
      <c r="GF370" s="31"/>
      <c r="GG370" s="356"/>
    </row>
    <row r="371" spans="1:189" s="361" customFormat="1" x14ac:dyDescent="0.25">
      <c r="A371" s="186"/>
      <c r="B371" s="43"/>
      <c r="C371" s="186"/>
      <c r="D371" s="30"/>
      <c r="E371" s="30"/>
      <c r="F371" s="30"/>
      <c r="G371" s="30"/>
      <c r="H371" s="40"/>
      <c r="I371" s="186"/>
      <c r="J371" s="30"/>
      <c r="K371" s="40"/>
      <c r="L371" s="40"/>
      <c r="M371" s="40"/>
      <c r="N371" s="40"/>
      <c r="O371" s="40"/>
      <c r="P371" s="40"/>
      <c r="Q371" s="40"/>
      <c r="R371" s="31"/>
      <c r="S371" s="31"/>
      <c r="T371" s="30"/>
      <c r="U371" s="30"/>
      <c r="V371" s="30"/>
      <c r="W371" s="186"/>
      <c r="X371" s="30"/>
      <c r="Y371" s="40"/>
      <c r="Z371" s="186"/>
      <c r="AA371" s="30"/>
      <c r="AB371" s="40"/>
      <c r="AC371" s="186"/>
      <c r="AD371" s="40"/>
      <c r="AE371" s="186"/>
      <c r="AF371" s="30"/>
      <c r="AG371" s="40"/>
      <c r="AH371" s="186"/>
      <c r="AI371" s="40"/>
      <c r="AJ371" s="186"/>
      <c r="AK371" s="40"/>
      <c r="AL371" s="186"/>
      <c r="AM371" s="40"/>
      <c r="AN371" s="186"/>
      <c r="AO371" s="40"/>
      <c r="AP371" s="40"/>
      <c r="AQ371" s="40"/>
      <c r="AR371" s="31"/>
      <c r="AS371" s="186"/>
      <c r="AT371" s="186"/>
      <c r="AU371" s="40"/>
      <c r="AV371" s="186"/>
      <c r="AW371" s="30"/>
      <c r="AX371" s="40"/>
      <c r="AY371" s="40"/>
      <c r="AZ371" s="186"/>
      <c r="BA371" s="40"/>
      <c r="BB371" s="186"/>
      <c r="BC371" s="40"/>
      <c r="BD371" s="186"/>
      <c r="BE371" s="186"/>
      <c r="BF371" s="186"/>
      <c r="BG371" s="40"/>
      <c r="BH371" s="186"/>
      <c r="BI371" s="40"/>
      <c r="BJ371" s="40"/>
      <c r="BK371" s="40"/>
      <c r="BL371" s="186"/>
      <c r="BM371" s="186"/>
      <c r="BN371" s="40"/>
      <c r="BO371" s="40"/>
      <c r="BP371" s="186"/>
      <c r="BQ371" s="40"/>
      <c r="BR371" s="186"/>
      <c r="BS371" s="30"/>
      <c r="BT371" s="40"/>
      <c r="BU371" s="186"/>
      <c r="BV371" s="40"/>
      <c r="BW371" s="186"/>
      <c r="BX371" s="186"/>
      <c r="BY371" s="186"/>
      <c r="BZ371" s="186"/>
      <c r="CA371" s="186"/>
      <c r="CB371" s="40"/>
      <c r="CC371" s="186"/>
      <c r="CD371" s="186"/>
      <c r="CE371" s="186"/>
      <c r="CF371" s="186"/>
      <c r="CG371" s="186"/>
      <c r="CH371" s="186"/>
      <c r="CI371" s="186"/>
      <c r="CJ371" s="186"/>
      <c r="CK371" s="186"/>
      <c r="CL371" s="186"/>
      <c r="CM371" s="186"/>
      <c r="CN371" s="186"/>
      <c r="CO371" s="186"/>
      <c r="CP371" s="186"/>
      <c r="CQ371" s="186"/>
      <c r="CR371" s="186"/>
      <c r="CS371" s="186"/>
      <c r="CT371" s="186"/>
      <c r="CU371" s="186"/>
      <c r="CV371" s="186"/>
      <c r="CW371" s="186"/>
      <c r="CX371" s="186"/>
      <c r="CY371" s="186"/>
      <c r="CZ371" s="186"/>
      <c r="DA371" s="186"/>
      <c r="DB371" s="186"/>
      <c r="DC371" s="186"/>
      <c r="DD371" s="186"/>
      <c r="DE371" s="186"/>
      <c r="DF371" s="186"/>
      <c r="DG371" s="186"/>
      <c r="DH371" s="186"/>
      <c r="DI371" s="186"/>
      <c r="DJ371" s="186"/>
      <c r="DK371" s="186"/>
      <c r="DL371" s="186"/>
      <c r="DM371" s="186"/>
      <c r="DN371" s="40"/>
      <c r="DO371" s="40"/>
      <c r="DP371" s="40"/>
      <c r="DQ371" s="40"/>
      <c r="DR371" s="40"/>
      <c r="DS371" s="40"/>
      <c r="DT371" s="40"/>
      <c r="DU371" s="40"/>
      <c r="DV371" s="40"/>
      <c r="DW371" s="40"/>
      <c r="DX371" s="40"/>
      <c r="DY371" s="40"/>
      <c r="DZ371" s="40"/>
      <c r="EA371" s="40"/>
      <c r="EB371" s="40"/>
      <c r="EC371" s="40"/>
      <c r="ED371" s="40"/>
      <c r="EE371" s="40"/>
      <c r="EF371" s="186"/>
      <c r="EG371" s="186"/>
      <c r="EH371" s="186"/>
      <c r="EI371" s="40"/>
      <c r="EJ371" s="186"/>
      <c r="EK371" s="30"/>
      <c r="EL371" s="40"/>
      <c r="EM371" s="40"/>
      <c r="EN371" s="186"/>
      <c r="EO371" s="186"/>
      <c r="EP371" s="186"/>
      <c r="EQ371" s="186"/>
      <c r="ER371" s="186"/>
      <c r="ES371" s="186"/>
      <c r="ET371" s="186"/>
      <c r="EU371" s="186"/>
      <c r="EV371" s="186"/>
      <c r="EW371" s="186"/>
      <c r="EX371" s="186"/>
      <c r="EY371" s="186"/>
      <c r="EZ371" s="186"/>
      <c r="FA371" s="186"/>
      <c r="FB371" s="186"/>
      <c r="FC371" s="186"/>
      <c r="FD371" s="186"/>
      <c r="FE371" s="186"/>
      <c r="FF371" s="186"/>
      <c r="FG371" s="186"/>
      <c r="FH371" s="186"/>
      <c r="FI371" s="186"/>
      <c r="FJ371" s="186"/>
      <c r="FK371" s="186"/>
      <c r="FL371" s="186"/>
      <c r="FM371" s="186"/>
      <c r="FN371" s="186"/>
      <c r="FO371" s="186"/>
      <c r="FP371" s="186"/>
      <c r="FQ371" s="186"/>
      <c r="FR371" s="186"/>
      <c r="FS371" s="186"/>
      <c r="FT371" s="186"/>
      <c r="FU371" s="186"/>
      <c r="FV371" s="40"/>
      <c r="FW371" s="40"/>
      <c r="FX371" s="40"/>
      <c r="FY371" s="40"/>
      <c r="FZ371" s="40"/>
      <c r="GA371" s="40"/>
      <c r="GB371" s="40"/>
      <c r="GC371" s="40"/>
      <c r="GD371" s="40"/>
      <c r="GE371" s="40"/>
      <c r="GF371" s="31"/>
      <c r="GG371" s="356"/>
    </row>
    <row r="372" spans="1:189" s="361" customFormat="1" x14ac:dyDescent="0.25">
      <c r="A372" s="186"/>
      <c r="B372" s="43"/>
      <c r="C372" s="186"/>
      <c r="D372" s="30"/>
      <c r="E372" s="30"/>
      <c r="F372" s="30"/>
      <c r="G372" s="30"/>
      <c r="H372" s="40"/>
      <c r="I372" s="186"/>
      <c r="J372" s="30"/>
      <c r="K372" s="40"/>
      <c r="L372" s="40"/>
      <c r="M372" s="40"/>
      <c r="N372" s="40"/>
      <c r="O372" s="40"/>
      <c r="P372" s="40"/>
      <c r="Q372" s="40"/>
      <c r="R372" s="31"/>
      <c r="S372" s="31"/>
      <c r="T372" s="30"/>
      <c r="U372" s="30"/>
      <c r="V372" s="30"/>
      <c r="W372" s="186"/>
      <c r="X372" s="30"/>
      <c r="Y372" s="40"/>
      <c r="Z372" s="186"/>
      <c r="AA372" s="30"/>
      <c r="AB372" s="40"/>
      <c r="AC372" s="186"/>
      <c r="AD372" s="40"/>
      <c r="AE372" s="186"/>
      <c r="AF372" s="30"/>
      <c r="AG372" s="40"/>
      <c r="AH372" s="186"/>
      <c r="AI372" s="40"/>
      <c r="AJ372" s="186"/>
      <c r="AK372" s="40"/>
      <c r="AL372" s="186"/>
      <c r="AM372" s="40"/>
      <c r="AN372" s="186"/>
      <c r="AO372" s="40"/>
      <c r="AP372" s="40"/>
      <c r="AQ372" s="40"/>
      <c r="AR372" s="31"/>
      <c r="AS372" s="186"/>
      <c r="AT372" s="186"/>
      <c r="AU372" s="40"/>
      <c r="AV372" s="186"/>
      <c r="AW372" s="30"/>
      <c r="AX372" s="40"/>
      <c r="AY372" s="40"/>
      <c r="AZ372" s="186"/>
      <c r="BA372" s="40"/>
      <c r="BB372" s="186"/>
      <c r="BC372" s="40"/>
      <c r="BD372" s="186"/>
      <c r="BE372" s="186"/>
      <c r="BF372" s="186"/>
      <c r="BG372" s="40"/>
      <c r="BH372" s="186"/>
      <c r="BI372" s="40"/>
      <c r="BJ372" s="40"/>
      <c r="BK372" s="40"/>
      <c r="BL372" s="186"/>
      <c r="BM372" s="186"/>
      <c r="BN372" s="40"/>
      <c r="BO372" s="40"/>
      <c r="BP372" s="186"/>
      <c r="BQ372" s="40"/>
      <c r="BR372" s="186"/>
      <c r="BS372" s="30"/>
      <c r="BT372" s="40"/>
      <c r="BU372" s="186"/>
      <c r="BV372" s="40"/>
      <c r="BW372" s="186"/>
      <c r="BX372" s="186"/>
      <c r="BY372" s="186"/>
      <c r="BZ372" s="186"/>
      <c r="CA372" s="186"/>
      <c r="CB372" s="40"/>
      <c r="CC372" s="186"/>
      <c r="CD372" s="186"/>
      <c r="CE372" s="186"/>
      <c r="CF372" s="186"/>
      <c r="CG372" s="186"/>
      <c r="CH372" s="186"/>
      <c r="CI372" s="186"/>
      <c r="CJ372" s="186"/>
      <c r="CK372" s="186"/>
      <c r="CL372" s="186"/>
      <c r="CM372" s="186"/>
      <c r="CN372" s="186"/>
      <c r="CO372" s="186"/>
      <c r="CP372" s="186"/>
      <c r="CQ372" s="186"/>
      <c r="CR372" s="186"/>
      <c r="CS372" s="186"/>
      <c r="CT372" s="186"/>
      <c r="CU372" s="186"/>
      <c r="CV372" s="186"/>
      <c r="CW372" s="186"/>
      <c r="CX372" s="186"/>
      <c r="CY372" s="186"/>
      <c r="CZ372" s="186"/>
      <c r="DA372" s="186"/>
      <c r="DB372" s="186"/>
      <c r="DC372" s="186"/>
      <c r="DD372" s="186"/>
      <c r="DE372" s="186"/>
      <c r="DF372" s="186"/>
      <c r="DG372" s="186"/>
      <c r="DH372" s="186"/>
      <c r="DI372" s="186"/>
      <c r="DJ372" s="186"/>
      <c r="DK372" s="186"/>
      <c r="DL372" s="186"/>
      <c r="DM372" s="186"/>
      <c r="DN372" s="40"/>
      <c r="DO372" s="40"/>
      <c r="DP372" s="40"/>
      <c r="DQ372" s="40"/>
      <c r="DR372" s="40"/>
      <c r="DS372" s="40"/>
      <c r="DT372" s="40"/>
      <c r="DU372" s="40"/>
      <c r="DV372" s="40"/>
      <c r="DW372" s="40"/>
      <c r="DX372" s="40"/>
      <c r="DY372" s="40"/>
      <c r="DZ372" s="40"/>
      <c r="EA372" s="40"/>
      <c r="EB372" s="40"/>
      <c r="EC372" s="40"/>
      <c r="ED372" s="40"/>
      <c r="EE372" s="40"/>
      <c r="EF372" s="186"/>
      <c r="EG372" s="186"/>
      <c r="EH372" s="186"/>
      <c r="EI372" s="40"/>
      <c r="EJ372" s="186"/>
      <c r="EK372" s="30"/>
      <c r="EL372" s="40"/>
      <c r="EM372" s="40"/>
      <c r="EN372" s="186"/>
      <c r="EO372" s="186"/>
      <c r="EP372" s="186"/>
      <c r="EQ372" s="186"/>
      <c r="ER372" s="186"/>
      <c r="ES372" s="186"/>
      <c r="ET372" s="186"/>
      <c r="EU372" s="186"/>
      <c r="EV372" s="186"/>
      <c r="EW372" s="186"/>
      <c r="EX372" s="186"/>
      <c r="EY372" s="186"/>
      <c r="EZ372" s="186"/>
      <c r="FA372" s="186"/>
      <c r="FB372" s="186"/>
      <c r="FC372" s="186"/>
      <c r="FD372" s="186"/>
      <c r="FE372" s="186"/>
      <c r="FF372" s="186"/>
      <c r="FG372" s="186"/>
      <c r="FH372" s="186"/>
      <c r="FI372" s="186"/>
      <c r="FJ372" s="186"/>
      <c r="FK372" s="186"/>
      <c r="FL372" s="186"/>
      <c r="FM372" s="186"/>
      <c r="FN372" s="186"/>
      <c r="FO372" s="186"/>
      <c r="FP372" s="186"/>
      <c r="FQ372" s="186"/>
      <c r="FR372" s="186"/>
      <c r="FS372" s="186"/>
      <c r="FT372" s="186"/>
      <c r="FU372" s="186"/>
      <c r="FV372" s="40"/>
      <c r="FW372" s="40"/>
      <c r="FX372" s="40"/>
      <c r="FY372" s="40"/>
      <c r="FZ372" s="40"/>
      <c r="GA372" s="40"/>
      <c r="GB372" s="40"/>
      <c r="GC372" s="40"/>
      <c r="GD372" s="40"/>
      <c r="GE372" s="40"/>
      <c r="GF372" s="31"/>
      <c r="GG372" s="356"/>
    </row>
    <row r="373" spans="1:189" s="361" customFormat="1" x14ac:dyDescent="0.25">
      <c r="A373" s="186"/>
      <c r="B373" s="43"/>
      <c r="C373" s="186"/>
      <c r="D373" s="30"/>
      <c r="E373" s="30"/>
      <c r="F373" s="30"/>
      <c r="G373" s="30"/>
      <c r="H373" s="40"/>
      <c r="I373" s="186"/>
      <c r="J373" s="30"/>
      <c r="K373" s="40"/>
      <c r="L373" s="40"/>
      <c r="M373" s="40"/>
      <c r="N373" s="40"/>
      <c r="O373" s="40"/>
      <c r="P373" s="40"/>
      <c r="Q373" s="40"/>
      <c r="R373" s="31"/>
      <c r="S373" s="31"/>
      <c r="T373" s="30"/>
      <c r="U373" s="30"/>
      <c r="V373" s="30"/>
      <c r="W373" s="186"/>
      <c r="X373" s="30"/>
      <c r="Y373" s="40"/>
      <c r="Z373" s="186"/>
      <c r="AA373" s="30"/>
      <c r="AB373" s="40"/>
      <c r="AC373" s="186"/>
      <c r="AD373" s="40"/>
      <c r="AE373" s="186"/>
      <c r="AF373" s="30"/>
      <c r="AG373" s="40"/>
      <c r="AH373" s="186"/>
      <c r="AI373" s="40"/>
      <c r="AJ373" s="186"/>
      <c r="AK373" s="40"/>
      <c r="AL373" s="186"/>
      <c r="AM373" s="40"/>
      <c r="AN373" s="186"/>
      <c r="AO373" s="40"/>
      <c r="AP373" s="40"/>
      <c r="AQ373" s="40"/>
      <c r="AR373" s="31"/>
      <c r="AS373" s="186"/>
      <c r="AT373" s="186"/>
      <c r="AU373" s="40"/>
      <c r="AV373" s="186"/>
      <c r="AW373" s="30"/>
      <c r="AX373" s="40"/>
      <c r="AY373" s="40"/>
      <c r="AZ373" s="186"/>
      <c r="BA373" s="40"/>
      <c r="BB373" s="186"/>
      <c r="BC373" s="40"/>
      <c r="BD373" s="186"/>
      <c r="BE373" s="186"/>
      <c r="BF373" s="186"/>
      <c r="BG373" s="40"/>
      <c r="BH373" s="186"/>
      <c r="BI373" s="40"/>
      <c r="BJ373" s="40"/>
      <c r="BK373" s="40"/>
      <c r="BL373" s="186"/>
      <c r="BM373" s="186"/>
      <c r="BN373" s="40"/>
      <c r="BO373" s="40"/>
      <c r="BP373" s="186"/>
      <c r="BQ373" s="40"/>
      <c r="BR373" s="186"/>
      <c r="BS373" s="30"/>
      <c r="BT373" s="40"/>
      <c r="BU373" s="186"/>
      <c r="BV373" s="40"/>
      <c r="BW373" s="186"/>
      <c r="BX373" s="186"/>
      <c r="BY373" s="186"/>
      <c r="BZ373" s="186"/>
      <c r="CA373" s="186"/>
      <c r="CB373" s="40"/>
      <c r="CC373" s="186"/>
      <c r="CD373" s="186"/>
      <c r="CE373" s="186"/>
      <c r="CF373" s="186"/>
      <c r="CG373" s="186"/>
      <c r="CH373" s="186"/>
      <c r="CI373" s="186"/>
      <c r="CJ373" s="186"/>
      <c r="CK373" s="186"/>
      <c r="CL373" s="186"/>
      <c r="CM373" s="186"/>
      <c r="CN373" s="186"/>
      <c r="CO373" s="186"/>
      <c r="CP373" s="186"/>
      <c r="CQ373" s="186"/>
      <c r="CR373" s="186"/>
      <c r="CS373" s="186"/>
      <c r="CT373" s="186"/>
      <c r="CU373" s="186"/>
      <c r="CV373" s="186"/>
      <c r="CW373" s="186"/>
      <c r="CX373" s="186"/>
      <c r="CY373" s="186"/>
      <c r="CZ373" s="186"/>
      <c r="DA373" s="186"/>
      <c r="DB373" s="186"/>
      <c r="DC373" s="186"/>
      <c r="DD373" s="186"/>
      <c r="DE373" s="186"/>
      <c r="DF373" s="186"/>
      <c r="DG373" s="186"/>
      <c r="DH373" s="186"/>
      <c r="DI373" s="186"/>
      <c r="DJ373" s="186"/>
      <c r="DK373" s="186"/>
      <c r="DL373" s="186"/>
      <c r="DM373" s="186"/>
      <c r="DN373" s="40"/>
      <c r="DO373" s="40"/>
      <c r="DP373" s="40"/>
      <c r="DQ373" s="40"/>
      <c r="DR373" s="40"/>
      <c r="DS373" s="40"/>
      <c r="DT373" s="40"/>
      <c r="DU373" s="40"/>
      <c r="DV373" s="40"/>
      <c r="DW373" s="40"/>
      <c r="DX373" s="40"/>
      <c r="DY373" s="40"/>
      <c r="DZ373" s="40"/>
      <c r="EA373" s="40"/>
      <c r="EB373" s="40"/>
      <c r="EC373" s="40"/>
      <c r="ED373" s="40"/>
      <c r="EE373" s="40"/>
      <c r="EF373" s="186"/>
      <c r="EG373" s="186"/>
      <c r="EH373" s="186"/>
      <c r="EI373" s="40"/>
      <c r="EJ373" s="186"/>
      <c r="EK373" s="30"/>
      <c r="EL373" s="40"/>
      <c r="EM373" s="40"/>
      <c r="EN373" s="186"/>
      <c r="EO373" s="186"/>
      <c r="EP373" s="186"/>
      <c r="EQ373" s="186"/>
      <c r="ER373" s="186"/>
      <c r="ES373" s="186"/>
      <c r="ET373" s="186"/>
      <c r="EU373" s="186"/>
      <c r="EV373" s="186"/>
      <c r="EW373" s="186"/>
      <c r="EX373" s="186"/>
      <c r="EY373" s="186"/>
      <c r="EZ373" s="186"/>
      <c r="FA373" s="186"/>
      <c r="FB373" s="186"/>
      <c r="FC373" s="186"/>
      <c r="FD373" s="186"/>
      <c r="FE373" s="186"/>
      <c r="FF373" s="186"/>
      <c r="FG373" s="186"/>
      <c r="FH373" s="186"/>
      <c r="FI373" s="186"/>
      <c r="FJ373" s="186"/>
      <c r="FK373" s="186"/>
      <c r="FL373" s="186"/>
      <c r="FM373" s="186"/>
      <c r="FN373" s="186"/>
      <c r="FO373" s="186"/>
      <c r="FP373" s="186"/>
      <c r="FQ373" s="186"/>
      <c r="FR373" s="186"/>
      <c r="FS373" s="186"/>
      <c r="FT373" s="186"/>
      <c r="FU373" s="186"/>
      <c r="FV373" s="40"/>
      <c r="FW373" s="40"/>
      <c r="FX373" s="40"/>
      <c r="FY373" s="40"/>
      <c r="FZ373" s="40"/>
      <c r="GA373" s="40"/>
      <c r="GB373" s="40"/>
      <c r="GC373" s="40"/>
      <c r="GD373" s="40"/>
      <c r="GE373" s="40"/>
      <c r="GF373" s="31"/>
      <c r="GG373" s="356"/>
    </row>
    <row r="374" spans="1:189" s="361" customFormat="1" x14ac:dyDescent="0.25">
      <c r="A374" s="186"/>
      <c r="B374" s="43"/>
      <c r="C374" s="186"/>
      <c r="D374" s="30"/>
      <c r="E374" s="30"/>
      <c r="F374" s="30"/>
      <c r="G374" s="30"/>
      <c r="H374" s="40"/>
      <c r="I374" s="186"/>
      <c r="J374" s="30"/>
      <c r="K374" s="40"/>
      <c r="L374" s="40"/>
      <c r="M374" s="40"/>
      <c r="N374" s="40"/>
      <c r="O374" s="40"/>
      <c r="P374" s="40"/>
      <c r="Q374" s="40"/>
      <c r="R374" s="31"/>
      <c r="S374" s="31"/>
      <c r="T374" s="30"/>
      <c r="U374" s="30"/>
      <c r="V374" s="30"/>
      <c r="W374" s="186"/>
      <c r="X374" s="30"/>
      <c r="Y374" s="40"/>
      <c r="Z374" s="186"/>
      <c r="AA374" s="30"/>
      <c r="AB374" s="40"/>
      <c r="AC374" s="186"/>
      <c r="AD374" s="40"/>
      <c r="AE374" s="186"/>
      <c r="AF374" s="30"/>
      <c r="AG374" s="40"/>
      <c r="AH374" s="186"/>
      <c r="AI374" s="40"/>
      <c r="AJ374" s="186"/>
      <c r="AK374" s="40"/>
      <c r="AL374" s="186"/>
      <c r="AM374" s="40"/>
      <c r="AN374" s="186"/>
      <c r="AO374" s="40"/>
      <c r="AP374" s="40"/>
      <c r="AQ374" s="40"/>
      <c r="AR374" s="31"/>
      <c r="AS374" s="186"/>
      <c r="AT374" s="186"/>
      <c r="AU374" s="40"/>
      <c r="AV374" s="186"/>
      <c r="AW374" s="30"/>
      <c r="AX374" s="40"/>
      <c r="AY374" s="40"/>
      <c r="AZ374" s="186"/>
      <c r="BA374" s="40"/>
      <c r="BB374" s="186"/>
      <c r="BC374" s="40"/>
      <c r="BD374" s="186"/>
      <c r="BE374" s="186"/>
      <c r="BF374" s="186"/>
      <c r="BG374" s="40"/>
      <c r="BH374" s="186"/>
      <c r="BI374" s="40"/>
      <c r="BJ374" s="40"/>
      <c r="BK374" s="40"/>
      <c r="BL374" s="186"/>
      <c r="BM374" s="186"/>
      <c r="BN374" s="40"/>
      <c r="BO374" s="40"/>
      <c r="BP374" s="186"/>
      <c r="BQ374" s="40"/>
      <c r="BR374" s="186"/>
      <c r="BS374" s="30"/>
      <c r="BT374" s="40"/>
      <c r="BU374" s="186"/>
      <c r="BV374" s="40"/>
      <c r="BW374" s="186"/>
      <c r="BX374" s="186"/>
      <c r="BY374" s="186"/>
      <c r="BZ374" s="186"/>
      <c r="CA374" s="186"/>
      <c r="CB374" s="40"/>
      <c r="CC374" s="186"/>
      <c r="CD374" s="186"/>
      <c r="CE374" s="186"/>
      <c r="CF374" s="186"/>
      <c r="CG374" s="186"/>
      <c r="CH374" s="186"/>
      <c r="CI374" s="186"/>
      <c r="CJ374" s="186"/>
      <c r="CK374" s="186"/>
      <c r="CL374" s="186"/>
      <c r="CM374" s="186"/>
      <c r="CN374" s="186"/>
      <c r="CO374" s="186"/>
      <c r="CP374" s="186"/>
      <c r="CQ374" s="186"/>
      <c r="CR374" s="186"/>
      <c r="CS374" s="186"/>
      <c r="CT374" s="186"/>
      <c r="CU374" s="186"/>
      <c r="CV374" s="186"/>
      <c r="CW374" s="186"/>
      <c r="CX374" s="186"/>
      <c r="CY374" s="186"/>
      <c r="CZ374" s="186"/>
      <c r="DA374" s="186"/>
      <c r="DB374" s="186"/>
      <c r="DC374" s="186"/>
      <c r="DD374" s="186"/>
      <c r="DE374" s="186"/>
      <c r="DF374" s="186"/>
      <c r="DG374" s="186"/>
      <c r="DH374" s="186"/>
      <c r="DI374" s="186"/>
      <c r="DJ374" s="186"/>
      <c r="DK374" s="186"/>
      <c r="DL374" s="186"/>
      <c r="DM374" s="186"/>
      <c r="DN374" s="40"/>
      <c r="DO374" s="40"/>
      <c r="DP374" s="40"/>
      <c r="DQ374" s="40"/>
      <c r="DR374" s="40"/>
      <c r="DS374" s="40"/>
      <c r="DT374" s="40"/>
      <c r="DU374" s="40"/>
      <c r="DV374" s="40"/>
      <c r="DW374" s="40"/>
      <c r="DX374" s="40"/>
      <c r="DY374" s="40"/>
      <c r="DZ374" s="40"/>
      <c r="EA374" s="40"/>
      <c r="EB374" s="40"/>
      <c r="EC374" s="40"/>
      <c r="ED374" s="40"/>
      <c r="EE374" s="40"/>
      <c r="EF374" s="186"/>
      <c r="EG374" s="186"/>
      <c r="EH374" s="186"/>
      <c r="EI374" s="40"/>
      <c r="EJ374" s="186"/>
      <c r="EK374" s="30"/>
      <c r="EL374" s="40"/>
      <c r="EM374" s="40"/>
      <c r="EN374" s="186"/>
      <c r="EO374" s="186"/>
      <c r="EP374" s="186"/>
      <c r="EQ374" s="186"/>
      <c r="ER374" s="186"/>
      <c r="ES374" s="186"/>
      <c r="ET374" s="186"/>
      <c r="EU374" s="186"/>
      <c r="EV374" s="186"/>
      <c r="EW374" s="186"/>
      <c r="EX374" s="186"/>
      <c r="EY374" s="186"/>
      <c r="EZ374" s="186"/>
      <c r="FA374" s="186"/>
      <c r="FB374" s="186"/>
      <c r="FC374" s="186"/>
      <c r="FD374" s="186"/>
      <c r="FE374" s="186"/>
      <c r="FF374" s="186"/>
      <c r="FG374" s="186"/>
      <c r="FH374" s="186"/>
      <c r="FI374" s="186"/>
      <c r="FJ374" s="186"/>
      <c r="FK374" s="186"/>
      <c r="FL374" s="186"/>
      <c r="FM374" s="186"/>
      <c r="FN374" s="186"/>
      <c r="FO374" s="186"/>
      <c r="FP374" s="186"/>
      <c r="FQ374" s="186"/>
      <c r="FR374" s="186"/>
      <c r="FS374" s="186"/>
      <c r="FT374" s="186"/>
      <c r="FU374" s="186"/>
      <c r="FV374" s="40"/>
      <c r="FW374" s="40"/>
      <c r="FX374" s="40"/>
      <c r="FY374" s="40"/>
      <c r="FZ374" s="40"/>
      <c r="GA374" s="40"/>
      <c r="GB374" s="40"/>
      <c r="GC374" s="40"/>
      <c r="GD374" s="40"/>
      <c r="GE374" s="40"/>
      <c r="GF374" s="31"/>
      <c r="GG374" s="356"/>
    </row>
    <row r="375" spans="1:189" s="361" customFormat="1" x14ac:dyDescent="0.25">
      <c r="A375" s="186"/>
      <c r="B375" s="43"/>
      <c r="C375" s="186"/>
      <c r="D375" s="187"/>
      <c r="E375" s="187"/>
      <c r="F375" s="187"/>
      <c r="G375" s="187"/>
      <c r="H375" s="41"/>
      <c r="I375" s="186"/>
      <c r="J375" s="187"/>
      <c r="K375" s="41"/>
      <c r="L375" s="41"/>
      <c r="M375" s="41"/>
      <c r="N375" s="41"/>
      <c r="O375" s="41"/>
      <c r="P375" s="41"/>
      <c r="Q375" s="41"/>
      <c r="R375" s="22"/>
      <c r="S375" s="22"/>
      <c r="T375" s="187"/>
      <c r="U375" s="187"/>
      <c r="V375" s="187"/>
      <c r="W375" s="186"/>
      <c r="X375" s="187"/>
      <c r="Y375" s="41"/>
      <c r="Z375" s="186"/>
      <c r="AA375" s="187"/>
      <c r="AB375" s="41"/>
      <c r="AC375" s="186"/>
      <c r="AD375" s="41"/>
      <c r="AE375" s="186"/>
      <c r="AF375" s="187"/>
      <c r="AG375" s="41"/>
      <c r="AH375" s="186"/>
      <c r="AI375" s="41"/>
      <c r="AJ375" s="186"/>
      <c r="AK375" s="41"/>
      <c r="AL375" s="186"/>
      <c r="AM375" s="41"/>
      <c r="AN375" s="186"/>
      <c r="AO375" s="41"/>
      <c r="AP375" s="41"/>
      <c r="AQ375" s="41"/>
      <c r="AR375" s="22"/>
      <c r="AS375" s="186"/>
      <c r="AT375" s="186"/>
      <c r="AU375" s="41"/>
      <c r="AV375" s="186"/>
      <c r="AW375" s="187"/>
      <c r="AX375" s="41"/>
      <c r="AY375" s="41"/>
      <c r="AZ375" s="186"/>
      <c r="BA375" s="41"/>
      <c r="BB375" s="186"/>
      <c r="BC375" s="41"/>
      <c r="BD375" s="186"/>
      <c r="BE375" s="186"/>
      <c r="BF375" s="186"/>
      <c r="BG375" s="41"/>
      <c r="BH375" s="186"/>
      <c r="BI375" s="41"/>
      <c r="BJ375" s="41"/>
      <c r="BK375" s="41"/>
      <c r="BL375" s="186"/>
      <c r="BM375" s="186"/>
      <c r="BN375" s="41"/>
      <c r="BO375" s="41"/>
      <c r="BP375" s="186"/>
      <c r="BQ375" s="41"/>
      <c r="BR375" s="186"/>
      <c r="BS375" s="187"/>
      <c r="BT375" s="41"/>
      <c r="BU375" s="186"/>
      <c r="BV375" s="41"/>
      <c r="BW375" s="186"/>
      <c r="BX375" s="186"/>
      <c r="BY375" s="186"/>
      <c r="BZ375" s="186"/>
      <c r="CA375" s="186"/>
      <c r="CB375" s="41"/>
      <c r="CC375" s="186"/>
      <c r="CD375" s="186"/>
      <c r="CE375" s="186"/>
      <c r="CF375" s="186"/>
      <c r="CG375" s="186"/>
      <c r="CH375" s="186"/>
      <c r="CI375" s="186"/>
      <c r="CJ375" s="186"/>
      <c r="CK375" s="186"/>
      <c r="CL375" s="186"/>
      <c r="CM375" s="186"/>
      <c r="CN375" s="186"/>
      <c r="CO375" s="186"/>
      <c r="CP375" s="186"/>
      <c r="CQ375" s="186"/>
      <c r="CR375" s="186"/>
      <c r="CS375" s="186"/>
      <c r="CT375" s="186"/>
      <c r="CU375" s="186"/>
      <c r="CV375" s="186"/>
      <c r="CW375" s="186"/>
      <c r="CX375" s="186"/>
      <c r="CY375" s="186"/>
      <c r="CZ375" s="186"/>
      <c r="DA375" s="186"/>
      <c r="DB375" s="186"/>
      <c r="DC375" s="186"/>
      <c r="DD375" s="186"/>
      <c r="DE375" s="186"/>
      <c r="DF375" s="186"/>
      <c r="DG375" s="186"/>
      <c r="DH375" s="186"/>
      <c r="DI375" s="186"/>
      <c r="DJ375" s="186"/>
      <c r="DK375" s="186"/>
      <c r="DL375" s="186"/>
      <c r="DM375" s="186"/>
      <c r="DN375" s="41"/>
      <c r="DO375" s="41"/>
      <c r="DP375" s="41"/>
      <c r="DQ375" s="41"/>
      <c r="DR375" s="41"/>
      <c r="DS375" s="41"/>
      <c r="DT375" s="41"/>
      <c r="DU375" s="41"/>
      <c r="DV375" s="41"/>
      <c r="DW375" s="41"/>
      <c r="DX375" s="41"/>
      <c r="DY375" s="41"/>
      <c r="DZ375" s="41"/>
      <c r="EA375" s="41"/>
      <c r="EB375" s="41"/>
      <c r="EC375" s="41"/>
      <c r="ED375" s="41"/>
      <c r="EE375" s="41"/>
      <c r="EF375" s="186"/>
      <c r="EG375" s="186"/>
      <c r="EH375" s="186"/>
      <c r="EI375" s="41"/>
      <c r="EJ375" s="186"/>
      <c r="EK375" s="187"/>
      <c r="EL375" s="41"/>
      <c r="EM375" s="41"/>
      <c r="EN375" s="186"/>
      <c r="EO375" s="186"/>
      <c r="EP375" s="186"/>
      <c r="EQ375" s="186"/>
      <c r="ER375" s="186"/>
      <c r="ES375" s="186"/>
      <c r="ET375" s="186"/>
      <c r="EU375" s="186"/>
      <c r="EV375" s="186"/>
      <c r="EW375" s="186"/>
      <c r="EX375" s="186"/>
      <c r="EY375" s="186"/>
      <c r="EZ375" s="186"/>
      <c r="FA375" s="186"/>
      <c r="FB375" s="186"/>
      <c r="FC375" s="186"/>
      <c r="FD375" s="186"/>
      <c r="FE375" s="186"/>
      <c r="FF375" s="186"/>
      <c r="FG375" s="186"/>
      <c r="FH375" s="186"/>
      <c r="FI375" s="186"/>
      <c r="FJ375" s="186"/>
      <c r="FK375" s="186"/>
      <c r="FL375" s="186"/>
      <c r="FM375" s="186"/>
      <c r="FN375" s="186"/>
      <c r="FO375" s="186"/>
      <c r="FP375" s="186"/>
      <c r="FQ375" s="186"/>
      <c r="FR375" s="186"/>
      <c r="FS375" s="186"/>
      <c r="FT375" s="186"/>
      <c r="FU375" s="186"/>
      <c r="FV375" s="41"/>
      <c r="FW375" s="41"/>
      <c r="FX375" s="41"/>
      <c r="FY375" s="41"/>
      <c r="FZ375" s="41"/>
      <c r="GA375" s="41"/>
      <c r="GB375" s="41"/>
      <c r="GC375" s="41"/>
      <c r="GD375" s="41"/>
      <c r="GE375" s="41"/>
      <c r="GF375" s="22"/>
      <c r="GG375" s="363"/>
    </row>
    <row r="376" spans="1:189" s="361" customFormat="1" x14ac:dyDescent="0.25">
      <c r="A376" s="186"/>
      <c r="B376" s="43"/>
      <c r="C376" s="186"/>
      <c r="D376" s="187"/>
      <c r="E376" s="187"/>
      <c r="F376" s="187"/>
      <c r="G376" s="187"/>
      <c r="H376" s="41"/>
      <c r="I376" s="186"/>
      <c r="J376" s="187"/>
      <c r="K376" s="41"/>
      <c r="L376" s="41"/>
      <c r="M376" s="41"/>
      <c r="N376" s="41"/>
      <c r="O376" s="41"/>
      <c r="P376" s="41"/>
      <c r="Q376" s="41"/>
      <c r="R376" s="22"/>
      <c r="S376" s="22"/>
      <c r="T376" s="187"/>
      <c r="U376" s="187"/>
      <c r="V376" s="187"/>
      <c r="W376" s="186"/>
      <c r="X376" s="187"/>
      <c r="Y376" s="41"/>
      <c r="Z376" s="186"/>
      <c r="AA376" s="187"/>
      <c r="AB376" s="41"/>
      <c r="AC376" s="186"/>
      <c r="AD376" s="41"/>
      <c r="AE376" s="186"/>
      <c r="AF376" s="187"/>
      <c r="AG376" s="41"/>
      <c r="AH376" s="186"/>
      <c r="AI376" s="41"/>
      <c r="AJ376" s="186"/>
      <c r="AK376" s="41"/>
      <c r="AL376" s="186"/>
      <c r="AM376" s="41"/>
      <c r="AN376" s="186"/>
      <c r="AO376" s="41"/>
      <c r="AP376" s="41"/>
      <c r="AQ376" s="41"/>
      <c r="AR376" s="22"/>
      <c r="AS376" s="186"/>
      <c r="AT376" s="186"/>
      <c r="AU376" s="41"/>
      <c r="AV376" s="186"/>
      <c r="AW376" s="187"/>
      <c r="AX376" s="41"/>
      <c r="AY376" s="41"/>
      <c r="AZ376" s="186"/>
      <c r="BA376" s="41"/>
      <c r="BB376" s="186"/>
      <c r="BC376" s="41"/>
      <c r="BD376" s="186"/>
      <c r="BE376" s="186"/>
      <c r="BF376" s="186"/>
      <c r="BG376" s="41"/>
      <c r="BH376" s="186"/>
      <c r="BI376" s="41"/>
      <c r="BJ376" s="41"/>
      <c r="BK376" s="41"/>
      <c r="BL376" s="186"/>
      <c r="BM376" s="186"/>
      <c r="BN376" s="41"/>
      <c r="BO376" s="41"/>
      <c r="BP376" s="186"/>
      <c r="BQ376" s="41"/>
      <c r="BR376" s="186"/>
      <c r="BS376" s="187"/>
      <c r="BT376" s="41"/>
      <c r="BU376" s="186"/>
      <c r="BV376" s="41"/>
      <c r="BW376" s="186"/>
      <c r="BX376" s="186"/>
      <c r="BY376" s="186"/>
      <c r="BZ376" s="186"/>
      <c r="CA376" s="186"/>
      <c r="CB376" s="41"/>
      <c r="CC376" s="186"/>
      <c r="CD376" s="186"/>
      <c r="CE376" s="186"/>
      <c r="CF376" s="186"/>
      <c r="CG376" s="186"/>
      <c r="CH376" s="186"/>
      <c r="CI376" s="186"/>
      <c r="CJ376" s="186"/>
      <c r="CK376" s="186"/>
      <c r="CL376" s="186"/>
      <c r="CM376" s="186"/>
      <c r="CN376" s="186"/>
      <c r="CO376" s="186"/>
      <c r="CP376" s="186"/>
      <c r="CQ376" s="186"/>
      <c r="CR376" s="186"/>
      <c r="CS376" s="186"/>
      <c r="CT376" s="186"/>
      <c r="CU376" s="186"/>
      <c r="CV376" s="186"/>
      <c r="CW376" s="186"/>
      <c r="CX376" s="186"/>
      <c r="CY376" s="186"/>
      <c r="CZ376" s="186"/>
      <c r="DA376" s="186"/>
      <c r="DB376" s="186"/>
      <c r="DC376" s="186"/>
      <c r="DD376" s="186"/>
      <c r="DE376" s="186"/>
      <c r="DF376" s="186"/>
      <c r="DG376" s="186"/>
      <c r="DH376" s="186"/>
      <c r="DI376" s="186"/>
      <c r="DJ376" s="186"/>
      <c r="DK376" s="186"/>
      <c r="DL376" s="186"/>
      <c r="DM376" s="186"/>
      <c r="DN376" s="41"/>
      <c r="DO376" s="41"/>
      <c r="DP376" s="41"/>
      <c r="DQ376" s="41"/>
      <c r="DR376" s="41"/>
      <c r="DS376" s="41"/>
      <c r="DT376" s="41"/>
      <c r="DU376" s="41"/>
      <c r="DV376" s="41"/>
      <c r="DW376" s="41"/>
      <c r="DX376" s="41"/>
      <c r="DY376" s="41"/>
      <c r="DZ376" s="41"/>
      <c r="EA376" s="41"/>
      <c r="EB376" s="41"/>
      <c r="EC376" s="41"/>
      <c r="ED376" s="41"/>
      <c r="EE376" s="41"/>
      <c r="EF376" s="186"/>
      <c r="EG376" s="186"/>
      <c r="EH376" s="186"/>
      <c r="EI376" s="41"/>
      <c r="EJ376" s="186"/>
      <c r="EK376" s="187"/>
      <c r="EL376" s="41"/>
      <c r="EM376" s="41"/>
      <c r="EN376" s="186"/>
      <c r="EO376" s="186"/>
      <c r="EP376" s="186"/>
      <c r="EQ376" s="186"/>
      <c r="ER376" s="186"/>
      <c r="ES376" s="186"/>
      <c r="ET376" s="186"/>
      <c r="EU376" s="186"/>
      <c r="EV376" s="186"/>
      <c r="EW376" s="186"/>
      <c r="EX376" s="186"/>
      <c r="EY376" s="186"/>
      <c r="EZ376" s="186"/>
      <c r="FA376" s="186"/>
      <c r="FB376" s="186"/>
      <c r="FC376" s="186"/>
      <c r="FD376" s="186"/>
      <c r="FE376" s="186"/>
      <c r="FF376" s="186"/>
      <c r="FG376" s="186"/>
      <c r="FH376" s="186"/>
      <c r="FI376" s="186"/>
      <c r="FJ376" s="186"/>
      <c r="FK376" s="186"/>
      <c r="FL376" s="186"/>
      <c r="FM376" s="186"/>
      <c r="FN376" s="186"/>
      <c r="FO376" s="186"/>
      <c r="FP376" s="186"/>
      <c r="FQ376" s="186"/>
      <c r="FR376" s="186"/>
      <c r="FS376" s="186"/>
      <c r="FT376" s="186"/>
      <c r="FU376" s="186"/>
      <c r="FV376" s="41"/>
      <c r="FW376" s="41"/>
      <c r="FX376" s="41"/>
      <c r="FY376" s="41"/>
      <c r="FZ376" s="41"/>
      <c r="GA376" s="41"/>
      <c r="GB376" s="41"/>
      <c r="GC376" s="41"/>
      <c r="GD376" s="41"/>
      <c r="GE376" s="41"/>
      <c r="GF376" s="22"/>
      <c r="GG376" s="363"/>
    </row>
    <row r="377" spans="1:189" s="361" customFormat="1" x14ac:dyDescent="0.25">
      <c r="A377" s="186"/>
      <c r="B377" s="43"/>
      <c r="C377" s="186"/>
      <c r="D377" s="187"/>
      <c r="E377" s="187"/>
      <c r="F377" s="187"/>
      <c r="G377" s="187"/>
      <c r="H377" s="41"/>
      <c r="I377" s="186"/>
      <c r="J377" s="187"/>
      <c r="K377" s="41"/>
      <c r="L377" s="41"/>
      <c r="M377" s="41"/>
      <c r="N377" s="41"/>
      <c r="O377" s="41"/>
      <c r="P377" s="41"/>
      <c r="Q377" s="41"/>
      <c r="R377" s="22"/>
      <c r="S377" s="22"/>
      <c r="T377" s="187"/>
      <c r="U377" s="187"/>
      <c r="V377" s="187"/>
      <c r="W377" s="186"/>
      <c r="X377" s="187"/>
      <c r="Y377" s="41"/>
      <c r="Z377" s="186"/>
      <c r="AA377" s="187"/>
      <c r="AB377" s="41"/>
      <c r="AC377" s="186"/>
      <c r="AD377" s="41"/>
      <c r="AE377" s="186"/>
      <c r="AF377" s="187"/>
      <c r="AG377" s="41"/>
      <c r="AH377" s="186"/>
      <c r="AI377" s="41"/>
      <c r="AJ377" s="186"/>
      <c r="AK377" s="41"/>
      <c r="AL377" s="186"/>
      <c r="AM377" s="41"/>
      <c r="AN377" s="186"/>
      <c r="AO377" s="41"/>
      <c r="AP377" s="41"/>
      <c r="AQ377" s="41"/>
      <c r="AR377" s="22"/>
      <c r="AS377" s="186"/>
      <c r="AT377" s="186"/>
      <c r="AU377" s="41"/>
      <c r="AV377" s="186"/>
      <c r="AW377" s="187"/>
      <c r="AX377" s="41"/>
      <c r="AY377" s="41"/>
      <c r="AZ377" s="186"/>
      <c r="BA377" s="41"/>
      <c r="BB377" s="186"/>
      <c r="BC377" s="41"/>
      <c r="BD377" s="186"/>
      <c r="BE377" s="186"/>
      <c r="BF377" s="186"/>
      <c r="BG377" s="41"/>
      <c r="BH377" s="186"/>
      <c r="BI377" s="41"/>
      <c r="BJ377" s="41"/>
      <c r="BK377" s="41"/>
      <c r="BL377" s="186"/>
      <c r="BM377" s="186"/>
      <c r="BN377" s="41"/>
      <c r="BO377" s="41"/>
      <c r="BP377" s="186"/>
      <c r="BQ377" s="41"/>
      <c r="BR377" s="186"/>
      <c r="BS377" s="187"/>
      <c r="BT377" s="41"/>
      <c r="BU377" s="186"/>
      <c r="BV377" s="41"/>
      <c r="BW377" s="186"/>
      <c r="BX377" s="186"/>
      <c r="BY377" s="186"/>
      <c r="BZ377" s="186"/>
      <c r="CA377" s="186"/>
      <c r="CB377" s="41"/>
      <c r="CC377" s="186"/>
      <c r="CD377" s="186"/>
      <c r="CE377" s="186"/>
      <c r="CF377" s="186"/>
      <c r="CG377" s="186"/>
      <c r="CH377" s="186"/>
      <c r="CI377" s="186"/>
      <c r="CJ377" s="186"/>
      <c r="CK377" s="186"/>
      <c r="CL377" s="186"/>
      <c r="CM377" s="186"/>
      <c r="CN377" s="186"/>
      <c r="CO377" s="186"/>
      <c r="CP377" s="186"/>
      <c r="CQ377" s="186"/>
      <c r="CR377" s="186"/>
      <c r="CS377" s="186"/>
      <c r="CT377" s="186"/>
      <c r="CU377" s="186"/>
      <c r="CV377" s="186"/>
      <c r="CW377" s="186"/>
      <c r="CX377" s="186"/>
      <c r="CY377" s="186"/>
      <c r="CZ377" s="186"/>
      <c r="DA377" s="186"/>
      <c r="DB377" s="186"/>
      <c r="DC377" s="186"/>
      <c r="DD377" s="186"/>
      <c r="DE377" s="186"/>
      <c r="DF377" s="186"/>
      <c r="DG377" s="186"/>
      <c r="DH377" s="186"/>
      <c r="DI377" s="186"/>
      <c r="DJ377" s="186"/>
      <c r="DK377" s="186"/>
      <c r="DL377" s="186"/>
      <c r="DM377" s="186"/>
      <c r="DN377" s="41"/>
      <c r="DO377" s="41"/>
      <c r="DP377" s="41"/>
      <c r="DQ377" s="41"/>
      <c r="DR377" s="41"/>
      <c r="DS377" s="41"/>
      <c r="DT377" s="41"/>
      <c r="DU377" s="41"/>
      <c r="DV377" s="41"/>
      <c r="DW377" s="41"/>
      <c r="DX377" s="41"/>
      <c r="DY377" s="41"/>
      <c r="DZ377" s="41"/>
      <c r="EA377" s="41"/>
      <c r="EB377" s="41"/>
      <c r="EC377" s="41"/>
      <c r="ED377" s="41"/>
      <c r="EE377" s="41"/>
      <c r="EF377" s="186"/>
      <c r="EG377" s="186"/>
      <c r="EH377" s="186"/>
      <c r="EI377" s="41"/>
      <c r="EJ377" s="186"/>
      <c r="EK377" s="187"/>
      <c r="EL377" s="41"/>
      <c r="EM377" s="41"/>
      <c r="EN377" s="186"/>
      <c r="EO377" s="186"/>
      <c r="EP377" s="186"/>
      <c r="EQ377" s="186"/>
      <c r="ER377" s="186"/>
      <c r="ES377" s="186"/>
      <c r="ET377" s="186"/>
      <c r="EU377" s="186"/>
      <c r="EV377" s="186"/>
      <c r="EW377" s="186"/>
      <c r="EX377" s="186"/>
      <c r="EY377" s="186"/>
      <c r="EZ377" s="186"/>
      <c r="FA377" s="186"/>
      <c r="FB377" s="186"/>
      <c r="FC377" s="186"/>
      <c r="FD377" s="186"/>
      <c r="FE377" s="186"/>
      <c r="FF377" s="186"/>
      <c r="FG377" s="186"/>
      <c r="FH377" s="186"/>
      <c r="FI377" s="186"/>
      <c r="FJ377" s="186"/>
      <c r="FK377" s="186"/>
      <c r="FL377" s="186"/>
      <c r="FM377" s="186"/>
      <c r="FN377" s="186"/>
      <c r="FO377" s="186"/>
      <c r="FP377" s="186"/>
      <c r="FQ377" s="186"/>
      <c r="FR377" s="186"/>
      <c r="FS377" s="186"/>
      <c r="FT377" s="186"/>
      <c r="FU377" s="186"/>
      <c r="FV377" s="41"/>
      <c r="FW377" s="41"/>
      <c r="FX377" s="41"/>
      <c r="FY377" s="41"/>
      <c r="FZ377" s="41"/>
      <c r="GA377" s="41"/>
      <c r="GB377" s="41"/>
      <c r="GC377" s="41"/>
      <c r="GD377" s="41"/>
      <c r="GE377" s="41"/>
      <c r="GF377" s="22"/>
      <c r="GG377" s="363"/>
    </row>
    <row r="378" spans="1:189" s="361" customFormat="1" x14ac:dyDescent="0.25">
      <c r="A378" s="186"/>
      <c r="B378" s="43"/>
      <c r="C378" s="186"/>
      <c r="D378" s="187"/>
      <c r="E378" s="187"/>
      <c r="F378" s="187"/>
      <c r="G378" s="187"/>
      <c r="H378" s="41"/>
      <c r="I378" s="186"/>
      <c r="J378" s="187"/>
      <c r="K378" s="41"/>
      <c r="L378" s="41"/>
      <c r="M378" s="41"/>
      <c r="N378" s="41"/>
      <c r="O378" s="41"/>
      <c r="P378" s="41"/>
      <c r="Q378" s="41"/>
      <c r="R378" s="22"/>
      <c r="S378" s="22"/>
      <c r="T378" s="187"/>
      <c r="U378" s="187"/>
      <c r="V378" s="187"/>
      <c r="W378" s="186"/>
      <c r="X378" s="187"/>
      <c r="Y378" s="41"/>
      <c r="Z378" s="186"/>
      <c r="AA378" s="187"/>
      <c r="AB378" s="41"/>
      <c r="AC378" s="186"/>
      <c r="AD378" s="41"/>
      <c r="AE378" s="186"/>
      <c r="AF378" s="187"/>
      <c r="AG378" s="41"/>
      <c r="AH378" s="186"/>
      <c r="AI378" s="41"/>
      <c r="AJ378" s="186"/>
      <c r="AK378" s="41"/>
      <c r="AL378" s="186"/>
      <c r="AM378" s="41"/>
      <c r="AN378" s="186"/>
      <c r="AO378" s="41"/>
      <c r="AP378" s="41"/>
      <c r="AQ378" s="41"/>
      <c r="AR378" s="22"/>
      <c r="AS378" s="186"/>
      <c r="AT378" s="186"/>
      <c r="AU378" s="41"/>
      <c r="AV378" s="186"/>
      <c r="AW378" s="187"/>
      <c r="AX378" s="41"/>
      <c r="AY378" s="41"/>
      <c r="AZ378" s="186"/>
      <c r="BA378" s="41"/>
      <c r="BB378" s="186"/>
      <c r="BC378" s="41"/>
      <c r="BD378" s="186"/>
      <c r="BE378" s="186"/>
      <c r="BF378" s="186"/>
      <c r="BG378" s="41"/>
      <c r="BH378" s="186"/>
      <c r="BI378" s="41"/>
      <c r="BJ378" s="41"/>
      <c r="BK378" s="41"/>
      <c r="BL378" s="186"/>
      <c r="BM378" s="186"/>
      <c r="BN378" s="41"/>
      <c r="BO378" s="41"/>
      <c r="BP378" s="186"/>
      <c r="BQ378" s="41"/>
      <c r="BR378" s="186"/>
      <c r="BS378" s="187"/>
      <c r="BT378" s="41"/>
      <c r="BU378" s="186"/>
      <c r="BV378" s="41"/>
      <c r="BW378" s="186"/>
      <c r="BX378" s="186"/>
      <c r="BY378" s="186"/>
      <c r="BZ378" s="186"/>
      <c r="CA378" s="186"/>
      <c r="CB378" s="41"/>
      <c r="CC378" s="186"/>
      <c r="CD378" s="186"/>
      <c r="CE378" s="186"/>
      <c r="CF378" s="186"/>
      <c r="CG378" s="186"/>
      <c r="CH378" s="186"/>
      <c r="CI378" s="186"/>
      <c r="CJ378" s="186"/>
      <c r="CK378" s="186"/>
      <c r="CL378" s="186"/>
      <c r="CM378" s="186"/>
      <c r="CN378" s="186"/>
      <c r="CO378" s="186"/>
      <c r="CP378" s="186"/>
      <c r="CQ378" s="186"/>
      <c r="CR378" s="186"/>
      <c r="CS378" s="186"/>
      <c r="CT378" s="186"/>
      <c r="CU378" s="186"/>
      <c r="CV378" s="186"/>
      <c r="CW378" s="186"/>
      <c r="CX378" s="186"/>
      <c r="CY378" s="186"/>
      <c r="CZ378" s="186"/>
      <c r="DA378" s="186"/>
      <c r="DB378" s="186"/>
      <c r="DC378" s="186"/>
      <c r="DD378" s="186"/>
      <c r="DE378" s="186"/>
      <c r="DF378" s="186"/>
      <c r="DG378" s="186"/>
      <c r="DH378" s="186"/>
      <c r="DI378" s="186"/>
      <c r="DJ378" s="186"/>
      <c r="DK378" s="186"/>
      <c r="DL378" s="186"/>
      <c r="DM378" s="186"/>
      <c r="DN378" s="41"/>
      <c r="DO378" s="41"/>
      <c r="DP378" s="41"/>
      <c r="DQ378" s="41"/>
      <c r="DR378" s="41"/>
      <c r="DS378" s="41"/>
      <c r="DT378" s="41"/>
      <c r="DU378" s="41"/>
      <c r="DV378" s="41"/>
      <c r="DW378" s="41"/>
      <c r="DX378" s="41"/>
      <c r="DY378" s="41"/>
      <c r="DZ378" s="41"/>
      <c r="EA378" s="41"/>
      <c r="EB378" s="41"/>
      <c r="EC378" s="41"/>
      <c r="ED378" s="41"/>
      <c r="EE378" s="41"/>
      <c r="EF378" s="186"/>
      <c r="EG378" s="186"/>
      <c r="EH378" s="186"/>
      <c r="EI378" s="41"/>
      <c r="EJ378" s="186"/>
      <c r="EK378" s="187"/>
      <c r="EL378" s="41"/>
      <c r="EM378" s="41"/>
      <c r="EN378" s="186"/>
      <c r="EO378" s="186"/>
      <c r="EP378" s="186"/>
      <c r="EQ378" s="186"/>
      <c r="ER378" s="186"/>
      <c r="ES378" s="186"/>
      <c r="ET378" s="186"/>
      <c r="EU378" s="186"/>
      <c r="EV378" s="186"/>
      <c r="EW378" s="186"/>
      <c r="EX378" s="186"/>
      <c r="EY378" s="186"/>
      <c r="EZ378" s="186"/>
      <c r="FA378" s="186"/>
      <c r="FB378" s="186"/>
      <c r="FC378" s="186"/>
      <c r="FD378" s="186"/>
      <c r="FE378" s="186"/>
      <c r="FF378" s="186"/>
      <c r="FG378" s="186"/>
      <c r="FH378" s="186"/>
      <c r="FI378" s="186"/>
      <c r="FJ378" s="186"/>
      <c r="FK378" s="186"/>
      <c r="FL378" s="186"/>
      <c r="FM378" s="186"/>
      <c r="FN378" s="186"/>
      <c r="FO378" s="186"/>
      <c r="FP378" s="186"/>
      <c r="FQ378" s="186"/>
      <c r="FR378" s="186"/>
      <c r="FS378" s="186"/>
      <c r="FT378" s="186"/>
      <c r="FU378" s="186"/>
      <c r="FV378" s="41"/>
      <c r="FW378" s="41"/>
      <c r="FX378" s="41"/>
      <c r="FY378" s="41"/>
      <c r="FZ378" s="41"/>
      <c r="GA378" s="41"/>
      <c r="GB378" s="41"/>
      <c r="GC378" s="41"/>
      <c r="GD378" s="41"/>
      <c r="GE378" s="41"/>
      <c r="GF378" s="22"/>
      <c r="GG378" s="363"/>
    </row>
    <row r="379" spans="1:189" s="361" customFormat="1" x14ac:dyDescent="0.25">
      <c r="A379" s="186"/>
      <c r="B379" s="43"/>
      <c r="C379" s="186"/>
      <c r="D379" s="187"/>
      <c r="E379" s="187"/>
      <c r="F379" s="187"/>
      <c r="G379" s="187"/>
      <c r="H379" s="41"/>
      <c r="I379" s="186"/>
      <c r="J379" s="187"/>
      <c r="K379" s="41"/>
      <c r="L379" s="41"/>
      <c r="M379" s="41"/>
      <c r="N379" s="41"/>
      <c r="O379" s="41"/>
      <c r="P379" s="41"/>
      <c r="Q379" s="41"/>
      <c r="R379" s="22"/>
      <c r="S379" s="22"/>
      <c r="T379" s="187"/>
      <c r="U379" s="187"/>
      <c r="V379" s="187"/>
      <c r="W379" s="186"/>
      <c r="X379" s="187"/>
      <c r="Y379" s="41"/>
      <c r="Z379" s="186"/>
      <c r="AA379" s="187"/>
      <c r="AB379" s="41"/>
      <c r="AC379" s="186"/>
      <c r="AD379" s="41"/>
      <c r="AE379" s="186"/>
      <c r="AF379" s="187"/>
      <c r="AG379" s="41"/>
      <c r="AH379" s="186"/>
      <c r="AI379" s="41"/>
      <c r="AJ379" s="186"/>
      <c r="AK379" s="41"/>
      <c r="AL379" s="186"/>
      <c r="AM379" s="41"/>
      <c r="AN379" s="186"/>
      <c r="AO379" s="41"/>
      <c r="AP379" s="41"/>
      <c r="AQ379" s="41"/>
      <c r="AR379" s="22"/>
      <c r="AS379" s="186"/>
      <c r="AT379" s="186"/>
      <c r="AU379" s="41"/>
      <c r="AV379" s="186"/>
      <c r="AW379" s="187"/>
      <c r="AX379" s="41"/>
      <c r="AY379" s="41"/>
      <c r="AZ379" s="186"/>
      <c r="BA379" s="41"/>
      <c r="BB379" s="186"/>
      <c r="BC379" s="41"/>
      <c r="BD379" s="186"/>
      <c r="BE379" s="186"/>
      <c r="BF379" s="186"/>
      <c r="BG379" s="41"/>
      <c r="BH379" s="186"/>
      <c r="BI379" s="41"/>
      <c r="BJ379" s="41"/>
      <c r="BK379" s="41"/>
      <c r="BL379" s="186"/>
      <c r="BM379" s="186"/>
      <c r="BN379" s="41"/>
      <c r="BO379" s="41"/>
      <c r="BP379" s="186"/>
      <c r="BQ379" s="41"/>
      <c r="BR379" s="186"/>
      <c r="BS379" s="187"/>
      <c r="BT379" s="41"/>
      <c r="BU379" s="186"/>
      <c r="BV379" s="41"/>
      <c r="BW379" s="186"/>
      <c r="BX379" s="186"/>
      <c r="BY379" s="186"/>
      <c r="BZ379" s="186"/>
      <c r="CA379" s="186"/>
      <c r="CB379" s="41"/>
      <c r="CC379" s="186"/>
      <c r="CD379" s="186"/>
      <c r="CE379" s="186"/>
      <c r="CF379" s="186"/>
      <c r="CG379" s="186"/>
      <c r="CH379" s="186"/>
      <c r="CI379" s="186"/>
      <c r="CJ379" s="186"/>
      <c r="CK379" s="186"/>
      <c r="CL379" s="186"/>
      <c r="CM379" s="186"/>
      <c r="CN379" s="186"/>
      <c r="CO379" s="186"/>
      <c r="CP379" s="186"/>
      <c r="CQ379" s="186"/>
      <c r="CR379" s="186"/>
      <c r="CS379" s="186"/>
      <c r="CT379" s="186"/>
      <c r="CU379" s="186"/>
      <c r="CV379" s="186"/>
      <c r="CW379" s="186"/>
      <c r="CX379" s="186"/>
      <c r="CY379" s="186"/>
      <c r="CZ379" s="186"/>
      <c r="DA379" s="186"/>
      <c r="DB379" s="186"/>
      <c r="DC379" s="186"/>
      <c r="DD379" s="186"/>
      <c r="DE379" s="186"/>
      <c r="DF379" s="186"/>
      <c r="DG379" s="186"/>
      <c r="DH379" s="186"/>
      <c r="DI379" s="186"/>
      <c r="DJ379" s="186"/>
      <c r="DK379" s="186"/>
      <c r="DL379" s="186"/>
      <c r="DM379" s="186"/>
      <c r="DN379" s="41"/>
      <c r="DO379" s="41"/>
      <c r="DP379" s="41"/>
      <c r="DQ379" s="41"/>
      <c r="DR379" s="41"/>
      <c r="DS379" s="41"/>
      <c r="DT379" s="41"/>
      <c r="DU379" s="41"/>
      <c r="DV379" s="41"/>
      <c r="DW379" s="41"/>
      <c r="DX379" s="41"/>
      <c r="DY379" s="41"/>
      <c r="DZ379" s="41"/>
      <c r="EA379" s="41"/>
      <c r="EB379" s="41"/>
      <c r="EC379" s="41"/>
      <c r="ED379" s="41"/>
      <c r="EE379" s="41"/>
      <c r="EF379" s="186"/>
      <c r="EG379" s="186"/>
      <c r="EH379" s="186"/>
      <c r="EI379" s="41"/>
      <c r="EJ379" s="186"/>
      <c r="EK379" s="187"/>
      <c r="EL379" s="41"/>
      <c r="EM379" s="41"/>
      <c r="EN379" s="186"/>
      <c r="EO379" s="186"/>
      <c r="EP379" s="186"/>
      <c r="EQ379" s="186"/>
      <c r="ER379" s="186"/>
      <c r="ES379" s="186"/>
      <c r="ET379" s="186"/>
      <c r="EU379" s="186"/>
      <c r="EV379" s="186"/>
      <c r="EW379" s="186"/>
      <c r="EX379" s="186"/>
      <c r="EY379" s="186"/>
      <c r="EZ379" s="186"/>
      <c r="FA379" s="186"/>
      <c r="FB379" s="186"/>
      <c r="FC379" s="186"/>
      <c r="FD379" s="186"/>
      <c r="FE379" s="186"/>
      <c r="FF379" s="186"/>
      <c r="FG379" s="186"/>
      <c r="FH379" s="186"/>
      <c r="FI379" s="186"/>
      <c r="FJ379" s="186"/>
      <c r="FK379" s="186"/>
      <c r="FL379" s="186"/>
      <c r="FM379" s="186"/>
      <c r="FN379" s="186"/>
      <c r="FO379" s="186"/>
      <c r="FP379" s="186"/>
      <c r="FQ379" s="186"/>
      <c r="FR379" s="186"/>
      <c r="FS379" s="186"/>
      <c r="FT379" s="186"/>
      <c r="FU379" s="186"/>
      <c r="FV379" s="41"/>
      <c r="FW379" s="41"/>
      <c r="FX379" s="41"/>
      <c r="FY379" s="41"/>
      <c r="FZ379" s="41"/>
      <c r="GA379" s="41"/>
      <c r="GB379" s="41"/>
      <c r="GC379" s="41"/>
      <c r="GD379" s="41"/>
      <c r="GE379" s="41"/>
      <c r="GF379" s="22"/>
      <c r="GG379" s="363"/>
    </row>
    <row r="380" spans="1:189" s="361" customFormat="1" x14ac:dyDescent="0.25">
      <c r="A380" s="186"/>
      <c r="B380" s="43"/>
      <c r="C380" s="186"/>
      <c r="D380" s="187"/>
      <c r="E380" s="187"/>
      <c r="F380" s="187"/>
      <c r="G380" s="187"/>
      <c r="H380" s="41"/>
      <c r="I380" s="186"/>
      <c r="J380" s="187"/>
      <c r="K380" s="41"/>
      <c r="L380" s="41"/>
      <c r="M380" s="41"/>
      <c r="N380" s="41"/>
      <c r="O380" s="41"/>
      <c r="P380" s="41"/>
      <c r="Q380" s="41"/>
      <c r="R380" s="22"/>
      <c r="S380" s="22"/>
      <c r="T380" s="187"/>
      <c r="U380" s="187"/>
      <c r="V380" s="187"/>
      <c r="W380" s="186"/>
      <c r="X380" s="187"/>
      <c r="Y380" s="41"/>
      <c r="Z380" s="186"/>
      <c r="AA380" s="187"/>
      <c r="AB380" s="41"/>
      <c r="AC380" s="186"/>
      <c r="AD380" s="41"/>
      <c r="AE380" s="186"/>
      <c r="AF380" s="187"/>
      <c r="AG380" s="41"/>
      <c r="AH380" s="186"/>
      <c r="AI380" s="41"/>
      <c r="AJ380" s="186"/>
      <c r="AK380" s="41"/>
      <c r="AL380" s="186"/>
      <c r="AM380" s="41"/>
      <c r="AN380" s="186"/>
      <c r="AO380" s="41"/>
      <c r="AP380" s="41"/>
      <c r="AQ380" s="41"/>
      <c r="AR380" s="22"/>
      <c r="AS380" s="186"/>
      <c r="AT380" s="186"/>
      <c r="AU380" s="41"/>
      <c r="AV380" s="186"/>
      <c r="AW380" s="187"/>
      <c r="AX380" s="41"/>
      <c r="AY380" s="41"/>
      <c r="AZ380" s="186"/>
      <c r="BA380" s="41"/>
      <c r="BB380" s="186"/>
      <c r="BC380" s="41"/>
      <c r="BD380" s="186"/>
      <c r="BE380" s="186"/>
      <c r="BF380" s="186"/>
      <c r="BG380" s="41"/>
      <c r="BH380" s="186"/>
      <c r="BI380" s="41"/>
      <c r="BJ380" s="41"/>
      <c r="BK380" s="41"/>
      <c r="BL380" s="186"/>
      <c r="BM380" s="186"/>
      <c r="BN380" s="41"/>
      <c r="BO380" s="41"/>
      <c r="BP380" s="186"/>
      <c r="BQ380" s="41"/>
      <c r="BR380" s="186"/>
      <c r="BS380" s="187"/>
      <c r="BT380" s="41"/>
      <c r="BU380" s="186"/>
      <c r="BV380" s="41"/>
      <c r="BW380" s="186"/>
      <c r="BX380" s="186"/>
      <c r="BY380" s="186"/>
      <c r="BZ380" s="186"/>
      <c r="CA380" s="186"/>
      <c r="CB380" s="41"/>
      <c r="CC380" s="186"/>
      <c r="CD380" s="186"/>
      <c r="CE380" s="186"/>
      <c r="CF380" s="186"/>
      <c r="CG380" s="186"/>
      <c r="CH380" s="186"/>
      <c r="CI380" s="186"/>
      <c r="CJ380" s="186"/>
      <c r="CK380" s="186"/>
      <c r="CL380" s="186"/>
      <c r="CM380" s="186"/>
      <c r="CN380" s="186"/>
      <c r="CO380" s="186"/>
      <c r="CP380" s="186"/>
      <c r="CQ380" s="186"/>
      <c r="CR380" s="186"/>
      <c r="CS380" s="186"/>
      <c r="CT380" s="186"/>
      <c r="CU380" s="186"/>
      <c r="CV380" s="186"/>
      <c r="CW380" s="186"/>
      <c r="CX380" s="186"/>
      <c r="CY380" s="186"/>
      <c r="CZ380" s="186"/>
      <c r="DA380" s="186"/>
      <c r="DB380" s="186"/>
      <c r="DC380" s="186"/>
      <c r="DD380" s="186"/>
      <c r="DE380" s="186"/>
      <c r="DF380" s="186"/>
      <c r="DG380" s="186"/>
      <c r="DH380" s="186"/>
      <c r="DI380" s="186"/>
      <c r="DJ380" s="186"/>
      <c r="DK380" s="186"/>
      <c r="DL380" s="186"/>
      <c r="DM380" s="186"/>
      <c r="DN380" s="41"/>
      <c r="DO380" s="41"/>
      <c r="DP380" s="41"/>
      <c r="DQ380" s="41"/>
      <c r="DR380" s="41"/>
      <c r="DS380" s="41"/>
      <c r="DT380" s="41"/>
      <c r="DU380" s="41"/>
      <c r="DV380" s="41"/>
      <c r="DW380" s="41"/>
      <c r="DX380" s="41"/>
      <c r="DY380" s="41"/>
      <c r="DZ380" s="41"/>
      <c r="EA380" s="41"/>
      <c r="EB380" s="41"/>
      <c r="EC380" s="41"/>
      <c r="ED380" s="41"/>
      <c r="EE380" s="41"/>
      <c r="EF380" s="186"/>
      <c r="EG380" s="186"/>
      <c r="EH380" s="186"/>
      <c r="EI380" s="41"/>
      <c r="EJ380" s="186"/>
      <c r="EK380" s="187"/>
      <c r="EL380" s="41"/>
      <c r="EM380" s="41"/>
      <c r="EN380" s="186"/>
      <c r="EO380" s="186"/>
      <c r="EP380" s="186"/>
      <c r="EQ380" s="186"/>
      <c r="ER380" s="186"/>
      <c r="ES380" s="186"/>
      <c r="ET380" s="186"/>
      <c r="EU380" s="186"/>
      <c r="EV380" s="186"/>
      <c r="EW380" s="186"/>
      <c r="EX380" s="186"/>
      <c r="EY380" s="186"/>
      <c r="EZ380" s="186"/>
      <c r="FA380" s="186"/>
      <c r="FB380" s="186"/>
      <c r="FC380" s="186"/>
      <c r="FD380" s="186"/>
      <c r="FE380" s="186"/>
      <c r="FF380" s="186"/>
      <c r="FG380" s="186"/>
      <c r="FH380" s="186"/>
      <c r="FI380" s="186"/>
      <c r="FJ380" s="186"/>
      <c r="FK380" s="186"/>
      <c r="FL380" s="186"/>
      <c r="FM380" s="186"/>
      <c r="FN380" s="186"/>
      <c r="FO380" s="186"/>
      <c r="FP380" s="186"/>
      <c r="FQ380" s="186"/>
      <c r="FR380" s="186"/>
      <c r="FS380" s="186"/>
      <c r="FT380" s="186"/>
      <c r="FU380" s="186"/>
      <c r="FV380" s="41"/>
      <c r="FW380" s="41"/>
      <c r="FX380" s="41"/>
      <c r="FY380" s="41"/>
      <c r="FZ380" s="41"/>
      <c r="GA380" s="41"/>
      <c r="GB380" s="41"/>
      <c r="GC380" s="41"/>
      <c r="GD380" s="41"/>
      <c r="GE380" s="41"/>
      <c r="GF380" s="22"/>
      <c r="GG380" s="363"/>
    </row>
    <row r="381" spans="1:189" s="361" customFormat="1" x14ac:dyDescent="0.25">
      <c r="A381" s="186"/>
      <c r="B381" s="43"/>
      <c r="C381" s="186"/>
      <c r="D381" s="187"/>
      <c r="E381" s="187"/>
      <c r="F381" s="187"/>
      <c r="G381" s="187"/>
      <c r="H381" s="41"/>
      <c r="I381" s="186"/>
      <c r="J381" s="187"/>
      <c r="K381" s="41"/>
      <c r="L381" s="41"/>
      <c r="M381" s="41"/>
      <c r="N381" s="41"/>
      <c r="O381" s="41"/>
      <c r="P381" s="41"/>
      <c r="Q381" s="41"/>
      <c r="R381" s="22"/>
      <c r="S381" s="22"/>
      <c r="T381" s="187"/>
      <c r="U381" s="187"/>
      <c r="V381" s="187"/>
      <c r="W381" s="186"/>
      <c r="X381" s="187"/>
      <c r="Y381" s="41"/>
      <c r="Z381" s="186"/>
      <c r="AA381" s="187"/>
      <c r="AB381" s="41"/>
      <c r="AC381" s="186"/>
      <c r="AD381" s="41"/>
      <c r="AE381" s="186"/>
      <c r="AF381" s="187"/>
      <c r="AG381" s="41"/>
      <c r="AH381" s="186"/>
      <c r="AI381" s="41"/>
      <c r="AJ381" s="186"/>
      <c r="AK381" s="41"/>
      <c r="AL381" s="186"/>
      <c r="AM381" s="41"/>
      <c r="AN381" s="186"/>
      <c r="AO381" s="41"/>
      <c r="AP381" s="41"/>
      <c r="AQ381" s="41"/>
      <c r="AR381" s="22"/>
      <c r="AS381" s="186"/>
      <c r="AT381" s="186"/>
      <c r="AU381" s="41"/>
      <c r="AV381" s="186"/>
      <c r="AW381" s="187"/>
      <c r="AX381" s="41"/>
      <c r="AY381" s="41"/>
      <c r="AZ381" s="186"/>
      <c r="BA381" s="41"/>
      <c r="BB381" s="186"/>
      <c r="BC381" s="41"/>
      <c r="BD381" s="186"/>
      <c r="BE381" s="186"/>
      <c r="BF381" s="186"/>
      <c r="BG381" s="41"/>
      <c r="BH381" s="186"/>
      <c r="BI381" s="41"/>
      <c r="BJ381" s="41"/>
      <c r="BK381" s="41"/>
      <c r="BL381" s="186"/>
      <c r="BM381" s="186"/>
      <c r="BN381" s="41"/>
      <c r="BO381" s="41"/>
      <c r="BP381" s="186"/>
      <c r="BQ381" s="41"/>
      <c r="BR381" s="186"/>
      <c r="BS381" s="187"/>
      <c r="BT381" s="41"/>
      <c r="BU381" s="186"/>
      <c r="BV381" s="41"/>
      <c r="BW381" s="186"/>
      <c r="BX381" s="186"/>
      <c r="BY381" s="186"/>
      <c r="BZ381" s="186"/>
      <c r="CA381" s="186"/>
      <c r="CB381" s="41"/>
      <c r="CC381" s="186"/>
      <c r="CD381" s="186"/>
      <c r="CE381" s="186"/>
      <c r="CF381" s="186"/>
      <c r="CG381" s="186"/>
      <c r="CH381" s="186"/>
      <c r="CI381" s="186"/>
      <c r="CJ381" s="186"/>
      <c r="CK381" s="186"/>
      <c r="CL381" s="186"/>
      <c r="CM381" s="186"/>
      <c r="CN381" s="186"/>
      <c r="CO381" s="186"/>
      <c r="CP381" s="186"/>
      <c r="CQ381" s="186"/>
      <c r="CR381" s="186"/>
      <c r="CS381" s="186"/>
      <c r="CT381" s="186"/>
      <c r="CU381" s="186"/>
      <c r="CV381" s="186"/>
      <c r="CW381" s="186"/>
      <c r="CX381" s="186"/>
      <c r="CY381" s="186"/>
      <c r="CZ381" s="186"/>
      <c r="DA381" s="186"/>
      <c r="DB381" s="186"/>
      <c r="DC381" s="186"/>
      <c r="DD381" s="186"/>
      <c r="DE381" s="186"/>
      <c r="DF381" s="186"/>
      <c r="DG381" s="186"/>
      <c r="DH381" s="186"/>
      <c r="DI381" s="186"/>
      <c r="DJ381" s="186"/>
      <c r="DK381" s="186"/>
      <c r="DL381" s="186"/>
      <c r="DM381" s="186"/>
      <c r="DN381" s="41"/>
      <c r="DO381" s="41"/>
      <c r="DP381" s="41"/>
      <c r="DQ381" s="41"/>
      <c r="DR381" s="41"/>
      <c r="DS381" s="41"/>
      <c r="DT381" s="41"/>
      <c r="DU381" s="41"/>
      <c r="DV381" s="41"/>
      <c r="DW381" s="41"/>
      <c r="DX381" s="41"/>
      <c r="DY381" s="41"/>
      <c r="DZ381" s="41"/>
      <c r="EA381" s="41"/>
      <c r="EB381" s="41"/>
      <c r="EC381" s="41"/>
      <c r="ED381" s="41"/>
      <c r="EE381" s="41"/>
      <c r="EF381" s="186"/>
      <c r="EG381" s="186"/>
      <c r="EH381" s="186"/>
      <c r="EI381" s="41"/>
      <c r="EJ381" s="186"/>
      <c r="EK381" s="187"/>
      <c r="EL381" s="41"/>
      <c r="EM381" s="41"/>
      <c r="EN381" s="186"/>
      <c r="EO381" s="186"/>
      <c r="EP381" s="186"/>
      <c r="EQ381" s="186"/>
      <c r="ER381" s="186"/>
      <c r="ES381" s="186"/>
      <c r="ET381" s="186"/>
      <c r="EU381" s="186"/>
      <c r="EV381" s="186"/>
      <c r="EW381" s="186"/>
      <c r="EX381" s="186"/>
      <c r="EY381" s="186"/>
      <c r="EZ381" s="186"/>
      <c r="FA381" s="186"/>
      <c r="FB381" s="186"/>
      <c r="FC381" s="186"/>
      <c r="FD381" s="186"/>
      <c r="FE381" s="186"/>
      <c r="FF381" s="186"/>
      <c r="FG381" s="186"/>
      <c r="FH381" s="186"/>
      <c r="FI381" s="186"/>
      <c r="FJ381" s="186"/>
      <c r="FK381" s="186"/>
      <c r="FL381" s="186"/>
      <c r="FM381" s="186"/>
      <c r="FN381" s="186"/>
      <c r="FO381" s="186"/>
      <c r="FP381" s="186"/>
      <c r="FQ381" s="186"/>
      <c r="FR381" s="186"/>
      <c r="FS381" s="186"/>
      <c r="FT381" s="186"/>
      <c r="FU381" s="186"/>
      <c r="FV381" s="41"/>
      <c r="FW381" s="41"/>
      <c r="FX381" s="41"/>
      <c r="FY381" s="41"/>
      <c r="FZ381" s="41"/>
      <c r="GA381" s="41"/>
      <c r="GB381" s="41"/>
      <c r="GC381" s="41"/>
      <c r="GD381" s="41"/>
      <c r="GE381" s="41"/>
      <c r="GF381" s="22"/>
      <c r="GG381" s="363"/>
    </row>
    <row r="382" spans="1:189" s="361" customFormat="1" x14ac:dyDescent="0.25">
      <c r="A382" s="186"/>
      <c r="B382" s="43"/>
      <c r="C382" s="186"/>
      <c r="D382" s="187"/>
      <c r="E382" s="187"/>
      <c r="F382" s="187"/>
      <c r="G382" s="187"/>
      <c r="H382" s="41"/>
      <c r="I382" s="186"/>
      <c r="J382" s="187"/>
      <c r="K382" s="41"/>
      <c r="L382" s="41"/>
      <c r="M382" s="41"/>
      <c r="N382" s="41"/>
      <c r="O382" s="41"/>
      <c r="P382" s="41"/>
      <c r="Q382" s="41"/>
      <c r="R382" s="22"/>
      <c r="S382" s="22"/>
      <c r="T382" s="187"/>
      <c r="U382" s="187"/>
      <c r="V382" s="187"/>
      <c r="W382" s="186"/>
      <c r="X382" s="187"/>
      <c r="Y382" s="41"/>
      <c r="Z382" s="186"/>
      <c r="AA382" s="187"/>
      <c r="AB382" s="41"/>
      <c r="AC382" s="186"/>
      <c r="AD382" s="41"/>
      <c r="AE382" s="186"/>
      <c r="AF382" s="187"/>
      <c r="AG382" s="41"/>
      <c r="AH382" s="186"/>
      <c r="AI382" s="41"/>
      <c r="AJ382" s="186"/>
      <c r="AK382" s="41"/>
      <c r="AL382" s="186"/>
      <c r="AM382" s="41"/>
      <c r="AN382" s="186"/>
      <c r="AO382" s="41"/>
      <c r="AP382" s="41"/>
      <c r="AQ382" s="41"/>
      <c r="AR382" s="22"/>
      <c r="AS382" s="186"/>
      <c r="AT382" s="186"/>
      <c r="AU382" s="41"/>
      <c r="AV382" s="186"/>
      <c r="AW382" s="187"/>
      <c r="AX382" s="41"/>
      <c r="AY382" s="41"/>
      <c r="AZ382" s="186"/>
      <c r="BA382" s="41"/>
      <c r="BB382" s="186"/>
      <c r="BC382" s="41"/>
      <c r="BD382" s="186"/>
      <c r="BE382" s="186"/>
      <c r="BF382" s="186"/>
      <c r="BG382" s="41"/>
      <c r="BH382" s="186"/>
      <c r="BI382" s="41"/>
      <c r="BJ382" s="41"/>
      <c r="BK382" s="41"/>
      <c r="BL382" s="186"/>
      <c r="BM382" s="186"/>
      <c r="BN382" s="41"/>
      <c r="BO382" s="41"/>
      <c r="BP382" s="186"/>
      <c r="BQ382" s="41"/>
      <c r="BR382" s="186"/>
      <c r="BS382" s="187"/>
      <c r="BT382" s="41"/>
      <c r="BU382" s="186"/>
      <c r="BV382" s="41"/>
      <c r="BW382" s="186"/>
      <c r="BX382" s="186"/>
      <c r="BY382" s="186"/>
      <c r="BZ382" s="186"/>
      <c r="CA382" s="186"/>
      <c r="CB382" s="41"/>
      <c r="CC382" s="186"/>
      <c r="CD382" s="186"/>
      <c r="CE382" s="186"/>
      <c r="CF382" s="186"/>
      <c r="CG382" s="186"/>
      <c r="CH382" s="186"/>
      <c r="CI382" s="186"/>
      <c r="CJ382" s="186"/>
      <c r="CK382" s="186"/>
      <c r="CL382" s="186"/>
      <c r="CM382" s="186"/>
      <c r="CN382" s="186"/>
      <c r="CO382" s="186"/>
      <c r="CP382" s="186"/>
      <c r="CQ382" s="186"/>
      <c r="CR382" s="186"/>
      <c r="CS382" s="186"/>
      <c r="CT382" s="186"/>
      <c r="CU382" s="186"/>
      <c r="CV382" s="186"/>
      <c r="CW382" s="186"/>
      <c r="CX382" s="186"/>
      <c r="CY382" s="186"/>
      <c r="CZ382" s="186"/>
      <c r="DA382" s="186"/>
      <c r="DB382" s="186"/>
      <c r="DC382" s="186"/>
      <c r="DD382" s="186"/>
      <c r="DE382" s="186"/>
      <c r="DF382" s="186"/>
      <c r="DG382" s="186"/>
      <c r="DH382" s="186"/>
      <c r="DI382" s="186"/>
      <c r="DJ382" s="186"/>
      <c r="DK382" s="186"/>
      <c r="DL382" s="186"/>
      <c r="DM382" s="186"/>
      <c r="DN382" s="41"/>
      <c r="DO382" s="41"/>
      <c r="DP382" s="41"/>
      <c r="DQ382" s="41"/>
      <c r="DR382" s="41"/>
      <c r="DS382" s="41"/>
      <c r="DT382" s="41"/>
      <c r="DU382" s="41"/>
      <c r="DV382" s="41"/>
      <c r="DW382" s="41"/>
      <c r="DX382" s="41"/>
      <c r="DY382" s="41"/>
      <c r="DZ382" s="41"/>
      <c r="EA382" s="41"/>
      <c r="EB382" s="41"/>
      <c r="EC382" s="41"/>
      <c r="ED382" s="41"/>
      <c r="EE382" s="41"/>
      <c r="EF382" s="186"/>
      <c r="EG382" s="186"/>
      <c r="EH382" s="186"/>
      <c r="EI382" s="41"/>
      <c r="EJ382" s="186"/>
      <c r="EK382" s="187"/>
      <c r="EL382" s="41"/>
      <c r="EM382" s="41"/>
      <c r="EN382" s="186"/>
      <c r="EO382" s="186"/>
      <c r="EP382" s="186"/>
      <c r="EQ382" s="186"/>
      <c r="ER382" s="186"/>
      <c r="ES382" s="186"/>
      <c r="ET382" s="186"/>
      <c r="EU382" s="186"/>
      <c r="EV382" s="186"/>
      <c r="EW382" s="186"/>
      <c r="EX382" s="186"/>
      <c r="EY382" s="186"/>
      <c r="EZ382" s="186"/>
      <c r="FA382" s="186"/>
      <c r="FB382" s="186"/>
      <c r="FC382" s="186"/>
      <c r="FD382" s="186"/>
      <c r="FE382" s="186"/>
      <c r="FF382" s="186"/>
      <c r="FG382" s="186"/>
      <c r="FH382" s="186"/>
      <c r="FI382" s="186"/>
      <c r="FJ382" s="186"/>
      <c r="FK382" s="186"/>
      <c r="FL382" s="186"/>
      <c r="FM382" s="186"/>
      <c r="FN382" s="186"/>
      <c r="FO382" s="186"/>
      <c r="FP382" s="186"/>
      <c r="FQ382" s="186"/>
      <c r="FR382" s="186"/>
      <c r="FS382" s="186"/>
      <c r="FT382" s="186"/>
      <c r="FU382" s="186"/>
      <c r="FV382" s="41"/>
      <c r="FW382" s="41"/>
      <c r="FX382" s="41"/>
      <c r="FY382" s="41"/>
      <c r="FZ382" s="41"/>
      <c r="GA382" s="41"/>
      <c r="GB382" s="41"/>
      <c r="GC382" s="41"/>
      <c r="GD382" s="41"/>
      <c r="GE382" s="41"/>
      <c r="GF382" s="22"/>
      <c r="GG382" s="363"/>
    </row>
    <row r="383" spans="1:189" s="361" customFormat="1" x14ac:dyDescent="0.25">
      <c r="A383" s="186"/>
      <c r="B383" s="43"/>
      <c r="C383" s="186"/>
      <c r="D383" s="187"/>
      <c r="E383" s="187"/>
      <c r="F383" s="187"/>
      <c r="G383" s="187"/>
      <c r="H383" s="41"/>
      <c r="I383" s="186"/>
      <c r="J383" s="187"/>
      <c r="K383" s="41"/>
      <c r="L383" s="41"/>
      <c r="M383" s="41"/>
      <c r="N383" s="41"/>
      <c r="O383" s="41"/>
      <c r="P383" s="41"/>
      <c r="Q383" s="41"/>
      <c r="R383" s="22"/>
      <c r="S383" s="22"/>
      <c r="T383" s="187"/>
      <c r="U383" s="187"/>
      <c r="V383" s="187"/>
      <c r="W383" s="186"/>
      <c r="X383" s="187"/>
      <c r="Y383" s="41"/>
      <c r="Z383" s="186"/>
      <c r="AA383" s="187"/>
      <c r="AB383" s="41"/>
      <c r="AC383" s="186"/>
      <c r="AD383" s="41"/>
      <c r="AE383" s="186"/>
      <c r="AF383" s="187"/>
      <c r="AG383" s="41"/>
      <c r="AH383" s="186"/>
      <c r="AI383" s="41"/>
      <c r="AJ383" s="186"/>
      <c r="AK383" s="41"/>
      <c r="AL383" s="186"/>
      <c r="AM383" s="41"/>
      <c r="AN383" s="186"/>
      <c r="AO383" s="41"/>
      <c r="AP383" s="41"/>
      <c r="AQ383" s="41"/>
      <c r="AR383" s="22"/>
      <c r="AS383" s="186"/>
      <c r="AT383" s="186"/>
      <c r="AU383" s="41"/>
      <c r="AV383" s="186"/>
      <c r="AW383" s="187"/>
      <c r="AX383" s="41"/>
      <c r="AY383" s="41"/>
      <c r="AZ383" s="186"/>
      <c r="BA383" s="41"/>
      <c r="BB383" s="186"/>
      <c r="BC383" s="41"/>
      <c r="BD383" s="186"/>
      <c r="BE383" s="186"/>
      <c r="BF383" s="186"/>
      <c r="BG383" s="41"/>
      <c r="BH383" s="186"/>
      <c r="BI383" s="41"/>
      <c r="BJ383" s="41"/>
      <c r="BK383" s="41"/>
      <c r="BL383" s="186"/>
      <c r="BM383" s="186"/>
      <c r="BN383" s="41"/>
      <c r="BO383" s="41"/>
      <c r="BP383" s="186"/>
      <c r="BQ383" s="41"/>
      <c r="BR383" s="186"/>
      <c r="BS383" s="187"/>
      <c r="BT383" s="41"/>
      <c r="BU383" s="186"/>
      <c r="BV383" s="41"/>
      <c r="BW383" s="186"/>
      <c r="BX383" s="186"/>
      <c r="BY383" s="186"/>
      <c r="BZ383" s="186"/>
      <c r="CA383" s="186"/>
      <c r="CB383" s="41"/>
      <c r="CC383" s="186"/>
      <c r="CD383" s="186"/>
      <c r="CE383" s="186"/>
      <c r="CF383" s="186"/>
      <c r="CG383" s="186"/>
      <c r="CH383" s="186"/>
      <c r="CI383" s="186"/>
      <c r="CJ383" s="186"/>
      <c r="CK383" s="186"/>
      <c r="CL383" s="186"/>
      <c r="CM383" s="186"/>
      <c r="CN383" s="186"/>
      <c r="CO383" s="186"/>
      <c r="CP383" s="186"/>
      <c r="CQ383" s="186"/>
      <c r="CR383" s="186"/>
      <c r="CS383" s="186"/>
      <c r="CT383" s="186"/>
      <c r="CU383" s="186"/>
      <c r="CV383" s="186"/>
      <c r="CW383" s="186"/>
      <c r="CX383" s="186"/>
      <c r="CY383" s="186"/>
      <c r="CZ383" s="186"/>
      <c r="DA383" s="186"/>
      <c r="DB383" s="186"/>
      <c r="DC383" s="186"/>
      <c r="DD383" s="186"/>
      <c r="DE383" s="186"/>
      <c r="DF383" s="186"/>
      <c r="DG383" s="186"/>
      <c r="DH383" s="186"/>
      <c r="DI383" s="186"/>
      <c r="DJ383" s="186"/>
      <c r="DK383" s="186"/>
      <c r="DL383" s="186"/>
      <c r="DM383" s="186"/>
      <c r="DN383" s="41"/>
      <c r="DO383" s="41"/>
      <c r="DP383" s="41"/>
      <c r="DQ383" s="41"/>
      <c r="DR383" s="41"/>
      <c r="DS383" s="41"/>
      <c r="DT383" s="41"/>
      <c r="DU383" s="41"/>
      <c r="DV383" s="41"/>
      <c r="DW383" s="41"/>
      <c r="DX383" s="41"/>
      <c r="DY383" s="41"/>
      <c r="DZ383" s="41"/>
      <c r="EA383" s="41"/>
      <c r="EB383" s="41"/>
      <c r="EC383" s="41"/>
      <c r="ED383" s="41"/>
      <c r="EE383" s="41"/>
      <c r="EF383" s="186"/>
      <c r="EG383" s="186"/>
      <c r="EH383" s="186"/>
      <c r="EI383" s="41"/>
      <c r="EJ383" s="186"/>
      <c r="EK383" s="187"/>
      <c r="EL383" s="41"/>
      <c r="EM383" s="41"/>
      <c r="EN383" s="186"/>
      <c r="EO383" s="186"/>
      <c r="EP383" s="186"/>
      <c r="EQ383" s="186"/>
      <c r="ER383" s="186"/>
      <c r="ES383" s="186"/>
      <c r="ET383" s="186"/>
      <c r="EU383" s="186"/>
      <c r="EV383" s="186"/>
      <c r="EW383" s="186"/>
      <c r="EX383" s="186"/>
      <c r="EY383" s="186"/>
      <c r="EZ383" s="186"/>
      <c r="FA383" s="186"/>
      <c r="FB383" s="186"/>
      <c r="FC383" s="186"/>
      <c r="FD383" s="186"/>
      <c r="FE383" s="186"/>
      <c r="FF383" s="186"/>
      <c r="FG383" s="186"/>
      <c r="FH383" s="186"/>
      <c r="FI383" s="186"/>
      <c r="FJ383" s="186"/>
      <c r="FK383" s="186"/>
      <c r="FL383" s="186"/>
      <c r="FM383" s="186"/>
      <c r="FN383" s="186"/>
      <c r="FO383" s="186"/>
      <c r="FP383" s="186"/>
      <c r="FQ383" s="186"/>
      <c r="FR383" s="186"/>
      <c r="FS383" s="186"/>
      <c r="FT383" s="186"/>
      <c r="FU383" s="186"/>
      <c r="FV383" s="41"/>
      <c r="FW383" s="41"/>
      <c r="FX383" s="41"/>
      <c r="FY383" s="41"/>
      <c r="FZ383" s="41"/>
      <c r="GA383" s="41"/>
      <c r="GB383" s="41"/>
      <c r="GC383" s="41"/>
      <c r="GD383" s="41"/>
      <c r="GE383" s="41"/>
      <c r="GF383" s="22"/>
      <c r="GG383" s="363"/>
    </row>
    <row r="384" spans="1:189" s="361" customFormat="1" x14ac:dyDescent="0.25">
      <c r="A384" s="186"/>
      <c r="B384" s="43"/>
      <c r="C384" s="186"/>
      <c r="D384" s="187"/>
      <c r="E384" s="187"/>
      <c r="F384" s="187"/>
      <c r="G384" s="187"/>
      <c r="H384" s="41"/>
      <c r="I384" s="186"/>
      <c r="J384" s="187"/>
      <c r="K384" s="41"/>
      <c r="L384" s="41"/>
      <c r="M384" s="41"/>
      <c r="N384" s="41"/>
      <c r="O384" s="41"/>
      <c r="P384" s="41"/>
      <c r="Q384" s="41"/>
      <c r="R384" s="22"/>
      <c r="S384" s="22"/>
      <c r="T384" s="187"/>
      <c r="U384" s="187"/>
      <c r="V384" s="187"/>
      <c r="W384" s="186"/>
      <c r="X384" s="187"/>
      <c r="Y384" s="41"/>
      <c r="Z384" s="186"/>
      <c r="AA384" s="187"/>
      <c r="AB384" s="41"/>
      <c r="AC384" s="186"/>
      <c r="AD384" s="41"/>
      <c r="AE384" s="186"/>
      <c r="AF384" s="187"/>
      <c r="AG384" s="41"/>
      <c r="AH384" s="186"/>
      <c r="AI384" s="41"/>
      <c r="AJ384" s="186"/>
      <c r="AK384" s="41"/>
      <c r="AL384" s="186"/>
      <c r="AM384" s="41"/>
      <c r="AN384" s="186"/>
      <c r="AO384" s="41"/>
      <c r="AP384" s="41"/>
      <c r="AQ384" s="41"/>
      <c r="AR384" s="22"/>
      <c r="AS384" s="186"/>
      <c r="AT384" s="186"/>
      <c r="AU384" s="41"/>
      <c r="AV384" s="186"/>
      <c r="AW384" s="187"/>
      <c r="AX384" s="41"/>
      <c r="AY384" s="41"/>
      <c r="AZ384" s="186"/>
      <c r="BA384" s="41"/>
      <c r="BB384" s="186"/>
      <c r="BC384" s="41"/>
      <c r="BD384" s="186"/>
      <c r="BE384" s="186"/>
      <c r="BF384" s="186"/>
      <c r="BG384" s="41"/>
      <c r="BH384" s="186"/>
      <c r="BI384" s="41"/>
      <c r="BJ384" s="41"/>
      <c r="BK384" s="41"/>
      <c r="BL384" s="186"/>
      <c r="BM384" s="186"/>
      <c r="BN384" s="41"/>
      <c r="BO384" s="41"/>
      <c r="BP384" s="186"/>
      <c r="BQ384" s="41"/>
      <c r="BR384" s="186"/>
      <c r="BS384" s="187"/>
      <c r="BT384" s="41"/>
      <c r="BU384" s="186"/>
      <c r="BV384" s="41"/>
      <c r="BW384" s="186"/>
      <c r="BX384" s="186"/>
      <c r="BY384" s="186"/>
      <c r="BZ384" s="186"/>
      <c r="CA384" s="186"/>
      <c r="CB384" s="41"/>
      <c r="CC384" s="186"/>
      <c r="CD384" s="186"/>
      <c r="CE384" s="186"/>
      <c r="CF384" s="186"/>
      <c r="CG384" s="186"/>
      <c r="CH384" s="186"/>
      <c r="CI384" s="186"/>
      <c r="CJ384" s="186"/>
      <c r="CK384" s="186"/>
      <c r="CL384" s="186"/>
      <c r="CM384" s="186"/>
      <c r="CN384" s="186"/>
      <c r="CO384" s="186"/>
      <c r="CP384" s="186"/>
      <c r="CQ384" s="186"/>
      <c r="CR384" s="186"/>
      <c r="CS384" s="186"/>
      <c r="CT384" s="186"/>
      <c r="CU384" s="186"/>
      <c r="CV384" s="186"/>
      <c r="CW384" s="186"/>
      <c r="CX384" s="186"/>
      <c r="CY384" s="186"/>
      <c r="CZ384" s="186"/>
      <c r="DA384" s="186"/>
      <c r="DB384" s="186"/>
      <c r="DC384" s="186"/>
      <c r="DD384" s="186"/>
      <c r="DE384" s="186"/>
      <c r="DF384" s="186"/>
      <c r="DG384" s="186"/>
      <c r="DH384" s="186"/>
      <c r="DI384" s="186"/>
      <c r="DJ384" s="186"/>
      <c r="DK384" s="186"/>
      <c r="DL384" s="186"/>
      <c r="DM384" s="186"/>
      <c r="DN384" s="41"/>
      <c r="DO384" s="41"/>
      <c r="DP384" s="41"/>
      <c r="DQ384" s="41"/>
      <c r="DR384" s="41"/>
      <c r="DS384" s="41"/>
      <c r="DT384" s="41"/>
      <c r="DU384" s="41"/>
      <c r="DV384" s="41"/>
      <c r="DW384" s="41"/>
      <c r="DX384" s="41"/>
      <c r="DY384" s="41"/>
      <c r="DZ384" s="41"/>
      <c r="EA384" s="41"/>
      <c r="EB384" s="41"/>
      <c r="EC384" s="41"/>
      <c r="ED384" s="41"/>
      <c r="EE384" s="41"/>
      <c r="EF384" s="186"/>
      <c r="EG384" s="186"/>
      <c r="EH384" s="186"/>
      <c r="EI384" s="41"/>
      <c r="EJ384" s="186"/>
      <c r="EK384" s="187"/>
      <c r="EL384" s="41"/>
      <c r="EM384" s="41"/>
      <c r="EN384" s="186"/>
      <c r="EO384" s="186"/>
      <c r="EP384" s="186"/>
      <c r="EQ384" s="186"/>
      <c r="ER384" s="186"/>
      <c r="ES384" s="186"/>
      <c r="ET384" s="186"/>
      <c r="EU384" s="186"/>
      <c r="EV384" s="186"/>
      <c r="EW384" s="186"/>
      <c r="EX384" s="186"/>
      <c r="EY384" s="186"/>
      <c r="EZ384" s="186"/>
      <c r="FA384" s="186"/>
      <c r="FB384" s="186"/>
      <c r="FC384" s="186"/>
      <c r="FD384" s="186"/>
      <c r="FE384" s="186"/>
      <c r="FF384" s="186"/>
      <c r="FG384" s="186"/>
      <c r="FH384" s="186"/>
      <c r="FI384" s="186"/>
      <c r="FJ384" s="186"/>
      <c r="FK384" s="186"/>
      <c r="FL384" s="186"/>
      <c r="FM384" s="186"/>
      <c r="FN384" s="186"/>
      <c r="FO384" s="186"/>
      <c r="FP384" s="186"/>
      <c r="FQ384" s="186"/>
      <c r="FR384" s="186"/>
      <c r="FS384" s="186"/>
      <c r="FT384" s="186"/>
      <c r="FU384" s="186"/>
      <c r="FV384" s="41"/>
      <c r="FW384" s="41"/>
      <c r="FX384" s="41"/>
      <c r="FY384" s="41"/>
      <c r="FZ384" s="41"/>
      <c r="GA384" s="41"/>
      <c r="GB384" s="41"/>
      <c r="GC384" s="41"/>
      <c r="GD384" s="41"/>
      <c r="GE384" s="41"/>
      <c r="GF384" s="22"/>
      <c r="GG384" s="363"/>
    </row>
    <row r="385" spans="1:189" s="361" customFormat="1" x14ac:dyDescent="0.25">
      <c r="A385" s="186"/>
      <c r="B385" s="43"/>
      <c r="C385" s="186"/>
      <c r="D385" s="187"/>
      <c r="E385" s="187"/>
      <c r="F385" s="187"/>
      <c r="G385" s="187"/>
      <c r="H385" s="41"/>
      <c r="I385" s="186"/>
      <c r="J385" s="187"/>
      <c r="K385" s="41"/>
      <c r="L385" s="41"/>
      <c r="M385" s="41"/>
      <c r="N385" s="41"/>
      <c r="O385" s="41"/>
      <c r="P385" s="41"/>
      <c r="Q385" s="41"/>
      <c r="R385" s="22"/>
      <c r="S385" s="22"/>
      <c r="T385" s="187"/>
      <c r="U385" s="187"/>
      <c r="V385" s="187"/>
      <c r="W385" s="186"/>
      <c r="X385" s="187"/>
      <c r="Y385" s="41"/>
      <c r="Z385" s="186"/>
      <c r="AA385" s="187"/>
      <c r="AB385" s="41"/>
      <c r="AC385" s="186"/>
      <c r="AD385" s="41"/>
      <c r="AE385" s="186"/>
      <c r="AF385" s="187"/>
      <c r="AG385" s="41"/>
      <c r="AH385" s="186"/>
      <c r="AI385" s="41"/>
      <c r="AJ385" s="186"/>
      <c r="AK385" s="41"/>
      <c r="AL385" s="186"/>
      <c r="AM385" s="41"/>
      <c r="AN385" s="186"/>
      <c r="AO385" s="41"/>
      <c r="AP385" s="41"/>
      <c r="AQ385" s="41"/>
      <c r="AR385" s="22"/>
      <c r="AS385" s="186"/>
      <c r="AT385" s="186"/>
      <c r="AU385" s="41"/>
      <c r="AV385" s="186"/>
      <c r="AW385" s="187"/>
      <c r="AX385" s="41"/>
      <c r="AY385" s="41"/>
      <c r="AZ385" s="186"/>
      <c r="BA385" s="41"/>
      <c r="BB385" s="186"/>
      <c r="BC385" s="41"/>
      <c r="BD385" s="186"/>
      <c r="BE385" s="186"/>
      <c r="BF385" s="186"/>
      <c r="BG385" s="41"/>
      <c r="BH385" s="186"/>
      <c r="BI385" s="41"/>
      <c r="BJ385" s="41"/>
      <c r="BK385" s="41"/>
      <c r="BL385" s="186"/>
      <c r="BM385" s="186"/>
      <c r="BN385" s="41"/>
      <c r="BO385" s="41"/>
      <c r="BP385" s="186"/>
      <c r="BQ385" s="41"/>
      <c r="BR385" s="186"/>
      <c r="BS385" s="187"/>
      <c r="BT385" s="41"/>
      <c r="BU385" s="186"/>
      <c r="BV385" s="41"/>
      <c r="BW385" s="186"/>
      <c r="BX385" s="186"/>
      <c r="BY385" s="186"/>
      <c r="BZ385" s="186"/>
      <c r="CA385" s="186"/>
      <c r="CB385" s="41"/>
      <c r="CC385" s="186"/>
      <c r="CD385" s="186"/>
      <c r="CE385" s="186"/>
      <c r="CF385" s="186"/>
      <c r="CG385" s="186"/>
      <c r="CH385" s="186"/>
      <c r="CI385" s="186"/>
      <c r="CJ385" s="186"/>
      <c r="CK385" s="186"/>
      <c r="CL385" s="186"/>
      <c r="CM385" s="186"/>
      <c r="CN385" s="186"/>
      <c r="CO385" s="186"/>
      <c r="CP385" s="186"/>
      <c r="CQ385" s="186"/>
      <c r="CR385" s="186"/>
      <c r="CS385" s="186"/>
      <c r="CT385" s="186"/>
      <c r="CU385" s="186"/>
      <c r="CV385" s="186"/>
      <c r="CW385" s="186"/>
      <c r="CX385" s="186"/>
      <c r="CY385" s="186"/>
      <c r="CZ385" s="186"/>
      <c r="DA385" s="186"/>
      <c r="DB385" s="186"/>
      <c r="DC385" s="186"/>
      <c r="DD385" s="186"/>
      <c r="DE385" s="186"/>
      <c r="DF385" s="186"/>
      <c r="DG385" s="186"/>
      <c r="DH385" s="186"/>
      <c r="DI385" s="186"/>
      <c r="DJ385" s="186"/>
      <c r="DK385" s="186"/>
      <c r="DL385" s="186"/>
      <c r="DM385" s="186"/>
      <c r="DN385" s="41"/>
      <c r="DO385" s="41"/>
      <c r="DP385" s="41"/>
      <c r="DQ385" s="41"/>
      <c r="DR385" s="41"/>
      <c r="DS385" s="41"/>
      <c r="DT385" s="41"/>
      <c r="DU385" s="41"/>
      <c r="DV385" s="41"/>
      <c r="DW385" s="41"/>
      <c r="DX385" s="41"/>
      <c r="DY385" s="41"/>
      <c r="DZ385" s="41"/>
      <c r="EA385" s="41"/>
      <c r="EB385" s="41"/>
      <c r="EC385" s="41"/>
      <c r="ED385" s="41"/>
      <c r="EE385" s="41"/>
      <c r="EF385" s="186"/>
      <c r="EG385" s="186"/>
      <c r="EH385" s="186"/>
      <c r="EI385" s="41"/>
      <c r="EJ385" s="186"/>
      <c r="EK385" s="187"/>
      <c r="EL385" s="41"/>
      <c r="EM385" s="41"/>
      <c r="EN385" s="186"/>
      <c r="EO385" s="186"/>
      <c r="EP385" s="186"/>
      <c r="EQ385" s="186"/>
      <c r="ER385" s="186"/>
      <c r="ES385" s="186"/>
      <c r="ET385" s="186"/>
      <c r="EU385" s="186"/>
      <c r="EV385" s="186"/>
      <c r="EW385" s="186"/>
      <c r="EX385" s="186"/>
      <c r="EY385" s="186"/>
      <c r="EZ385" s="186"/>
      <c r="FA385" s="186"/>
      <c r="FB385" s="186"/>
      <c r="FC385" s="186"/>
      <c r="FD385" s="186"/>
      <c r="FE385" s="186"/>
      <c r="FF385" s="186"/>
      <c r="FG385" s="186"/>
      <c r="FH385" s="186"/>
      <c r="FI385" s="186"/>
      <c r="FJ385" s="186"/>
      <c r="FK385" s="186"/>
      <c r="FL385" s="186"/>
      <c r="FM385" s="186"/>
      <c r="FN385" s="186"/>
      <c r="FO385" s="186"/>
      <c r="FP385" s="186"/>
      <c r="FQ385" s="186"/>
      <c r="FR385" s="186"/>
      <c r="FS385" s="186"/>
      <c r="FT385" s="186"/>
      <c r="FU385" s="186"/>
      <c r="FV385" s="41"/>
      <c r="FW385" s="41"/>
      <c r="FX385" s="41"/>
      <c r="FY385" s="41"/>
      <c r="FZ385" s="41"/>
      <c r="GA385" s="41"/>
      <c r="GB385" s="41"/>
      <c r="GC385" s="41"/>
      <c r="GD385" s="41"/>
      <c r="GE385" s="41"/>
      <c r="GF385" s="22"/>
      <c r="GG385" s="363"/>
    </row>
    <row r="386" spans="1:189" s="361" customFormat="1" x14ac:dyDescent="0.25">
      <c r="A386" s="186"/>
      <c r="B386" s="43"/>
      <c r="C386" s="186"/>
      <c r="D386" s="187"/>
      <c r="E386" s="187"/>
      <c r="F386" s="187"/>
      <c r="G386" s="187"/>
      <c r="H386" s="41"/>
      <c r="I386" s="186"/>
      <c r="J386" s="187"/>
      <c r="K386" s="41"/>
      <c r="L386" s="41"/>
      <c r="M386" s="41"/>
      <c r="N386" s="41"/>
      <c r="O386" s="41"/>
      <c r="P386" s="41"/>
      <c r="Q386" s="41"/>
      <c r="R386" s="22"/>
      <c r="S386" s="22"/>
      <c r="T386" s="187"/>
      <c r="U386" s="187"/>
      <c r="V386" s="187"/>
      <c r="W386" s="186"/>
      <c r="X386" s="187"/>
      <c r="Y386" s="41"/>
      <c r="Z386" s="186"/>
      <c r="AA386" s="187"/>
      <c r="AB386" s="41"/>
      <c r="AC386" s="186"/>
      <c r="AD386" s="41"/>
      <c r="AE386" s="186"/>
      <c r="AF386" s="187"/>
      <c r="AG386" s="41"/>
      <c r="AH386" s="186"/>
      <c r="AI386" s="41"/>
      <c r="AJ386" s="186"/>
      <c r="AK386" s="41"/>
      <c r="AL386" s="186"/>
      <c r="AM386" s="41"/>
      <c r="AN386" s="186"/>
      <c r="AO386" s="41"/>
      <c r="AP386" s="41"/>
      <c r="AQ386" s="41"/>
      <c r="AR386" s="22"/>
      <c r="AS386" s="186"/>
      <c r="AT386" s="186"/>
      <c r="AU386" s="41"/>
      <c r="AV386" s="186"/>
      <c r="AW386" s="187"/>
      <c r="AX386" s="41"/>
      <c r="AY386" s="41"/>
      <c r="AZ386" s="186"/>
      <c r="BA386" s="41"/>
      <c r="BB386" s="186"/>
      <c r="BC386" s="41"/>
      <c r="BD386" s="186"/>
      <c r="BE386" s="186"/>
      <c r="BF386" s="186"/>
      <c r="BG386" s="41"/>
      <c r="BH386" s="186"/>
      <c r="BI386" s="41"/>
      <c r="BJ386" s="41"/>
      <c r="BK386" s="41"/>
      <c r="BL386" s="186"/>
      <c r="BM386" s="186"/>
      <c r="BN386" s="41"/>
      <c r="BO386" s="41"/>
      <c r="BP386" s="186"/>
      <c r="BQ386" s="41"/>
      <c r="BR386" s="186"/>
      <c r="BS386" s="187"/>
      <c r="BT386" s="41"/>
      <c r="BU386" s="186"/>
      <c r="BV386" s="41"/>
      <c r="BW386" s="186"/>
      <c r="BX386" s="186"/>
      <c r="BY386" s="186"/>
      <c r="BZ386" s="186"/>
      <c r="CA386" s="186"/>
      <c r="CB386" s="41"/>
      <c r="CC386" s="186"/>
      <c r="CD386" s="186"/>
      <c r="CE386" s="186"/>
      <c r="CF386" s="186"/>
      <c r="CG386" s="186"/>
      <c r="CH386" s="186"/>
      <c r="CI386" s="186"/>
      <c r="CJ386" s="186"/>
      <c r="CK386" s="186"/>
      <c r="CL386" s="186"/>
      <c r="CM386" s="186"/>
      <c r="CN386" s="186"/>
      <c r="CO386" s="186"/>
      <c r="CP386" s="186"/>
      <c r="CQ386" s="186"/>
      <c r="CR386" s="186"/>
      <c r="CS386" s="186"/>
      <c r="CT386" s="186"/>
      <c r="CU386" s="186"/>
      <c r="CV386" s="186"/>
      <c r="CW386" s="186"/>
      <c r="CX386" s="186"/>
      <c r="CY386" s="186"/>
      <c r="CZ386" s="186"/>
      <c r="DA386" s="186"/>
      <c r="DB386" s="186"/>
      <c r="DC386" s="186"/>
      <c r="DD386" s="186"/>
      <c r="DE386" s="186"/>
      <c r="DF386" s="186"/>
      <c r="DG386" s="186"/>
      <c r="DH386" s="186"/>
      <c r="DI386" s="186"/>
      <c r="DJ386" s="186"/>
      <c r="DK386" s="186"/>
      <c r="DL386" s="186"/>
      <c r="DM386" s="186"/>
      <c r="DN386" s="41"/>
      <c r="DO386" s="41"/>
      <c r="DP386" s="41"/>
      <c r="DQ386" s="41"/>
      <c r="DR386" s="41"/>
      <c r="DS386" s="41"/>
      <c r="DT386" s="41"/>
      <c r="DU386" s="41"/>
      <c r="DV386" s="41"/>
      <c r="DW386" s="41"/>
      <c r="DX386" s="41"/>
      <c r="DY386" s="41"/>
      <c r="DZ386" s="41"/>
      <c r="EA386" s="41"/>
      <c r="EB386" s="41"/>
      <c r="EC386" s="41"/>
      <c r="ED386" s="41"/>
      <c r="EE386" s="41"/>
      <c r="EF386" s="186"/>
      <c r="EG386" s="186"/>
      <c r="EH386" s="186"/>
      <c r="EI386" s="41"/>
      <c r="EJ386" s="186"/>
      <c r="EK386" s="187"/>
      <c r="EL386" s="41"/>
      <c r="EM386" s="41"/>
      <c r="EN386" s="186"/>
      <c r="EO386" s="186"/>
      <c r="EP386" s="186"/>
      <c r="EQ386" s="186"/>
      <c r="ER386" s="186"/>
      <c r="ES386" s="186"/>
      <c r="ET386" s="186"/>
      <c r="EU386" s="186"/>
      <c r="EV386" s="186"/>
      <c r="EW386" s="186"/>
      <c r="EX386" s="186"/>
      <c r="EY386" s="186"/>
      <c r="EZ386" s="186"/>
      <c r="FA386" s="186"/>
      <c r="FB386" s="186"/>
      <c r="FC386" s="186"/>
      <c r="FD386" s="186"/>
      <c r="FE386" s="186"/>
      <c r="FF386" s="186"/>
      <c r="FG386" s="186"/>
      <c r="FH386" s="186"/>
      <c r="FI386" s="186"/>
      <c r="FJ386" s="186"/>
      <c r="FK386" s="186"/>
      <c r="FL386" s="186"/>
      <c r="FM386" s="186"/>
      <c r="FN386" s="186"/>
      <c r="FO386" s="186"/>
      <c r="FP386" s="186"/>
      <c r="FQ386" s="186"/>
      <c r="FR386" s="186"/>
      <c r="FS386" s="186"/>
      <c r="FT386" s="186"/>
      <c r="FU386" s="186"/>
      <c r="FV386" s="41"/>
      <c r="FW386" s="41"/>
      <c r="FX386" s="41"/>
      <c r="FY386" s="41"/>
      <c r="FZ386" s="41"/>
      <c r="GA386" s="41"/>
      <c r="GB386" s="41"/>
      <c r="GC386" s="41"/>
      <c r="GD386" s="41"/>
      <c r="GE386" s="41"/>
      <c r="GF386" s="22"/>
      <c r="GG386" s="363"/>
    </row>
    <row r="387" spans="1:189" s="361" customFormat="1" x14ac:dyDescent="0.25">
      <c r="A387" s="186"/>
      <c r="B387" s="43"/>
      <c r="C387" s="186"/>
      <c r="D387" s="187"/>
      <c r="E387" s="187"/>
      <c r="F387" s="187"/>
      <c r="G387" s="187"/>
      <c r="H387" s="41"/>
      <c r="I387" s="186"/>
      <c r="J387" s="187"/>
      <c r="K387" s="41"/>
      <c r="L387" s="41"/>
      <c r="M387" s="41"/>
      <c r="N387" s="41"/>
      <c r="O387" s="41"/>
      <c r="P387" s="41"/>
      <c r="Q387" s="41"/>
      <c r="R387" s="22"/>
      <c r="S387" s="22"/>
      <c r="T387" s="187"/>
      <c r="U387" s="187"/>
      <c r="V387" s="187"/>
      <c r="W387" s="186"/>
      <c r="X387" s="187"/>
      <c r="Y387" s="41"/>
      <c r="Z387" s="186"/>
      <c r="AA387" s="187"/>
      <c r="AB387" s="41"/>
      <c r="AC387" s="186"/>
      <c r="AD387" s="41"/>
      <c r="AE387" s="186"/>
      <c r="AF387" s="187"/>
      <c r="AG387" s="41"/>
      <c r="AH387" s="186"/>
      <c r="AI387" s="41"/>
      <c r="AJ387" s="186"/>
      <c r="AK387" s="41"/>
      <c r="AL387" s="186"/>
      <c r="AM387" s="41"/>
      <c r="AN387" s="186"/>
      <c r="AO387" s="41"/>
      <c r="AP387" s="41"/>
      <c r="AQ387" s="41"/>
      <c r="AR387" s="22"/>
      <c r="AS387" s="186"/>
      <c r="AT387" s="186"/>
      <c r="AU387" s="41"/>
      <c r="AV387" s="186"/>
      <c r="AW387" s="187"/>
      <c r="AX387" s="41"/>
      <c r="AY387" s="41"/>
      <c r="AZ387" s="186"/>
      <c r="BA387" s="41"/>
      <c r="BB387" s="186"/>
      <c r="BC387" s="41"/>
      <c r="BD387" s="186"/>
      <c r="BE387" s="186"/>
      <c r="BF387" s="186"/>
      <c r="BG387" s="41"/>
      <c r="BH387" s="186"/>
      <c r="BI387" s="41"/>
      <c r="BJ387" s="41"/>
      <c r="BK387" s="41"/>
      <c r="BL387" s="186"/>
      <c r="BM387" s="186"/>
      <c r="BN387" s="41"/>
      <c r="BO387" s="41"/>
      <c r="BP387" s="186"/>
      <c r="BQ387" s="41"/>
      <c r="BR387" s="186"/>
      <c r="BS387" s="187"/>
      <c r="BT387" s="41"/>
      <c r="BU387" s="186"/>
      <c r="BV387" s="41"/>
      <c r="BW387" s="186"/>
      <c r="BX387" s="186"/>
      <c r="BY387" s="186"/>
      <c r="BZ387" s="186"/>
      <c r="CA387" s="186"/>
      <c r="CB387" s="41"/>
      <c r="CC387" s="186"/>
      <c r="CD387" s="186"/>
      <c r="CE387" s="186"/>
      <c r="CF387" s="186"/>
      <c r="CG387" s="186"/>
      <c r="CH387" s="186"/>
      <c r="CI387" s="186"/>
      <c r="CJ387" s="186"/>
      <c r="CK387" s="186"/>
      <c r="CL387" s="186"/>
      <c r="CM387" s="186"/>
      <c r="CN387" s="186"/>
      <c r="CO387" s="186"/>
      <c r="CP387" s="186"/>
      <c r="CQ387" s="186"/>
      <c r="CR387" s="186"/>
      <c r="CS387" s="186"/>
      <c r="CT387" s="186"/>
      <c r="CU387" s="186"/>
      <c r="CV387" s="186"/>
      <c r="CW387" s="186"/>
      <c r="CX387" s="186"/>
      <c r="CY387" s="186"/>
      <c r="CZ387" s="186"/>
      <c r="DA387" s="186"/>
      <c r="DB387" s="186"/>
      <c r="DC387" s="186"/>
      <c r="DD387" s="186"/>
      <c r="DE387" s="186"/>
      <c r="DF387" s="186"/>
      <c r="DG387" s="186"/>
      <c r="DH387" s="186"/>
      <c r="DI387" s="186"/>
      <c r="DJ387" s="186"/>
      <c r="DK387" s="186"/>
      <c r="DL387" s="186"/>
      <c r="DM387" s="186"/>
      <c r="DN387" s="41"/>
      <c r="DO387" s="41"/>
      <c r="DP387" s="41"/>
      <c r="DQ387" s="41"/>
      <c r="DR387" s="41"/>
      <c r="DS387" s="41"/>
      <c r="DT387" s="41"/>
      <c r="DU387" s="41"/>
      <c r="DV387" s="41"/>
      <c r="DW387" s="41"/>
      <c r="DX387" s="41"/>
      <c r="DY387" s="41"/>
      <c r="DZ387" s="41"/>
      <c r="EA387" s="41"/>
      <c r="EB387" s="41"/>
      <c r="EC387" s="41"/>
      <c r="ED387" s="41"/>
      <c r="EE387" s="41"/>
      <c r="EF387" s="186"/>
      <c r="EG387" s="186"/>
      <c r="EH387" s="186"/>
      <c r="EI387" s="41"/>
      <c r="EJ387" s="186"/>
      <c r="EK387" s="187"/>
      <c r="EL387" s="41"/>
      <c r="EM387" s="41"/>
      <c r="EN387" s="186"/>
      <c r="EO387" s="186"/>
      <c r="EP387" s="186"/>
      <c r="EQ387" s="186"/>
      <c r="ER387" s="186"/>
      <c r="ES387" s="186"/>
      <c r="ET387" s="186"/>
      <c r="EU387" s="186"/>
      <c r="EV387" s="186"/>
      <c r="EW387" s="186"/>
      <c r="EX387" s="186"/>
      <c r="EY387" s="186"/>
      <c r="EZ387" s="186"/>
      <c r="FA387" s="186"/>
      <c r="FB387" s="186"/>
      <c r="FC387" s="186"/>
      <c r="FD387" s="186"/>
      <c r="FE387" s="186"/>
      <c r="FF387" s="186"/>
      <c r="FG387" s="186"/>
      <c r="FH387" s="186"/>
      <c r="FI387" s="186"/>
      <c r="FJ387" s="186"/>
      <c r="FK387" s="186"/>
      <c r="FL387" s="186"/>
      <c r="FM387" s="186"/>
      <c r="FN387" s="186"/>
      <c r="FO387" s="186"/>
      <c r="FP387" s="186"/>
      <c r="FQ387" s="186"/>
      <c r="FR387" s="186"/>
      <c r="FS387" s="186"/>
      <c r="FT387" s="186"/>
      <c r="FU387" s="186"/>
      <c r="FV387" s="41"/>
      <c r="FW387" s="41"/>
      <c r="FX387" s="41"/>
      <c r="FY387" s="41"/>
      <c r="FZ387" s="41"/>
      <c r="GA387" s="41"/>
      <c r="GB387" s="41"/>
      <c r="GC387" s="41"/>
      <c r="GD387" s="41"/>
      <c r="GE387" s="41"/>
      <c r="GF387" s="22"/>
      <c r="GG387" s="363"/>
    </row>
    <row r="388" spans="1:189" s="361" customFormat="1" x14ac:dyDescent="0.25">
      <c r="A388" s="186"/>
      <c r="B388" s="43"/>
      <c r="C388" s="186"/>
      <c r="D388" s="30"/>
      <c r="E388" s="30"/>
      <c r="F388" s="30"/>
      <c r="G388" s="30"/>
      <c r="H388" s="40"/>
      <c r="I388" s="186"/>
      <c r="J388" s="30"/>
      <c r="K388" s="40"/>
      <c r="L388" s="40"/>
      <c r="M388" s="40"/>
      <c r="N388" s="40"/>
      <c r="O388" s="40"/>
      <c r="P388" s="40"/>
      <c r="Q388" s="40"/>
      <c r="R388" s="31"/>
      <c r="S388" s="31"/>
      <c r="T388" s="30"/>
      <c r="U388" s="30"/>
      <c r="V388" s="30"/>
      <c r="W388" s="186"/>
      <c r="X388" s="30"/>
      <c r="Y388" s="40"/>
      <c r="Z388" s="186"/>
      <c r="AA388" s="30"/>
      <c r="AB388" s="40"/>
      <c r="AC388" s="186"/>
      <c r="AD388" s="40"/>
      <c r="AE388" s="186"/>
      <c r="AF388" s="30"/>
      <c r="AG388" s="40"/>
      <c r="AH388" s="186"/>
      <c r="AI388" s="40"/>
      <c r="AJ388" s="186"/>
      <c r="AK388" s="40"/>
      <c r="AL388" s="186"/>
      <c r="AM388" s="40"/>
      <c r="AN388" s="186"/>
      <c r="AO388" s="40"/>
      <c r="AP388" s="40"/>
      <c r="AQ388" s="40"/>
      <c r="AR388" s="31"/>
      <c r="AS388" s="186"/>
      <c r="AT388" s="186"/>
      <c r="AU388" s="40"/>
      <c r="AV388" s="186"/>
      <c r="AW388" s="30"/>
      <c r="AX388" s="40"/>
      <c r="AY388" s="40"/>
      <c r="AZ388" s="186"/>
      <c r="BA388" s="40"/>
      <c r="BB388" s="186"/>
      <c r="BC388" s="40"/>
      <c r="BD388" s="186"/>
      <c r="BE388" s="186"/>
      <c r="BF388" s="186"/>
      <c r="BG388" s="40"/>
      <c r="BH388" s="186"/>
      <c r="BI388" s="40"/>
      <c r="BJ388" s="40"/>
      <c r="BK388" s="40"/>
      <c r="BL388" s="186"/>
      <c r="BM388" s="186"/>
      <c r="BN388" s="40"/>
      <c r="BO388" s="40"/>
      <c r="BP388" s="186"/>
      <c r="BQ388" s="40"/>
      <c r="BR388" s="186"/>
      <c r="BS388" s="30"/>
      <c r="BT388" s="40"/>
      <c r="BU388" s="186"/>
      <c r="BV388" s="40"/>
      <c r="BW388" s="186"/>
      <c r="BX388" s="186"/>
      <c r="BY388" s="186"/>
      <c r="BZ388" s="186"/>
      <c r="CA388" s="186"/>
      <c r="CB388" s="40"/>
      <c r="CC388" s="186"/>
      <c r="CD388" s="186"/>
      <c r="CE388" s="186"/>
      <c r="CF388" s="186"/>
      <c r="CG388" s="186"/>
      <c r="CH388" s="186"/>
      <c r="CI388" s="186"/>
      <c r="CJ388" s="186"/>
      <c r="CK388" s="186"/>
      <c r="CL388" s="186"/>
      <c r="CM388" s="186"/>
      <c r="CN388" s="186"/>
      <c r="CO388" s="186"/>
      <c r="CP388" s="186"/>
      <c r="CQ388" s="186"/>
      <c r="CR388" s="186"/>
      <c r="CS388" s="186"/>
      <c r="CT388" s="186"/>
      <c r="CU388" s="186"/>
      <c r="CV388" s="186"/>
      <c r="CW388" s="186"/>
      <c r="CX388" s="186"/>
      <c r="CY388" s="186"/>
      <c r="CZ388" s="186"/>
      <c r="DA388" s="186"/>
      <c r="DB388" s="186"/>
      <c r="DC388" s="186"/>
      <c r="DD388" s="186"/>
      <c r="DE388" s="186"/>
      <c r="DF388" s="186"/>
      <c r="DG388" s="186"/>
      <c r="DH388" s="186"/>
      <c r="DI388" s="186"/>
      <c r="DJ388" s="186"/>
      <c r="DK388" s="186"/>
      <c r="DL388" s="186"/>
      <c r="DM388" s="186"/>
      <c r="DN388" s="40"/>
      <c r="DO388" s="40"/>
      <c r="DP388" s="40"/>
      <c r="DQ388" s="40"/>
      <c r="DR388" s="40"/>
      <c r="DS388" s="40"/>
      <c r="DT388" s="40"/>
      <c r="DU388" s="40"/>
      <c r="DV388" s="40"/>
      <c r="DW388" s="40"/>
      <c r="DX388" s="40"/>
      <c r="DY388" s="40"/>
      <c r="DZ388" s="40"/>
      <c r="EA388" s="40"/>
      <c r="EB388" s="40"/>
      <c r="EC388" s="40"/>
      <c r="ED388" s="40"/>
      <c r="EE388" s="40"/>
      <c r="EF388" s="186"/>
      <c r="EG388" s="186"/>
      <c r="EH388" s="186"/>
      <c r="EI388" s="40"/>
      <c r="EJ388" s="186"/>
      <c r="EK388" s="30"/>
      <c r="EL388" s="40"/>
      <c r="EM388" s="40"/>
      <c r="EN388" s="186"/>
      <c r="EO388" s="186"/>
      <c r="EP388" s="186"/>
      <c r="EQ388" s="186"/>
      <c r="ER388" s="186"/>
      <c r="ES388" s="186"/>
      <c r="ET388" s="186"/>
      <c r="EU388" s="186"/>
      <c r="EV388" s="186"/>
      <c r="EW388" s="186"/>
      <c r="EX388" s="186"/>
      <c r="EY388" s="186"/>
      <c r="EZ388" s="186"/>
      <c r="FA388" s="186"/>
      <c r="FB388" s="186"/>
      <c r="FC388" s="186"/>
      <c r="FD388" s="186"/>
      <c r="FE388" s="186"/>
      <c r="FF388" s="186"/>
      <c r="FG388" s="186"/>
      <c r="FH388" s="186"/>
      <c r="FI388" s="186"/>
      <c r="FJ388" s="186"/>
      <c r="FK388" s="186"/>
      <c r="FL388" s="186"/>
      <c r="FM388" s="186"/>
      <c r="FN388" s="186"/>
      <c r="FO388" s="186"/>
      <c r="FP388" s="186"/>
      <c r="FQ388" s="186"/>
      <c r="FR388" s="186"/>
      <c r="FS388" s="186"/>
      <c r="FT388" s="186"/>
      <c r="FU388" s="186"/>
      <c r="FV388" s="40"/>
      <c r="FW388" s="40"/>
      <c r="FX388" s="40"/>
      <c r="FY388" s="40"/>
      <c r="FZ388" s="40"/>
      <c r="GA388" s="40"/>
      <c r="GB388" s="40"/>
      <c r="GC388" s="40"/>
      <c r="GD388" s="40"/>
      <c r="GE388" s="40"/>
      <c r="GF388" s="31"/>
      <c r="GG388" s="356"/>
    </row>
    <row r="389" spans="1:189" s="361" customFormat="1" x14ac:dyDescent="0.25">
      <c r="A389" s="186"/>
      <c r="B389" s="43"/>
      <c r="C389" s="186"/>
      <c r="D389" s="30"/>
      <c r="E389" s="30"/>
      <c r="F389" s="30"/>
      <c r="G389" s="30"/>
      <c r="H389" s="40"/>
      <c r="I389" s="186"/>
      <c r="J389" s="30"/>
      <c r="K389" s="40"/>
      <c r="L389" s="40"/>
      <c r="M389" s="40"/>
      <c r="N389" s="40"/>
      <c r="O389" s="40"/>
      <c r="P389" s="40"/>
      <c r="Q389" s="40"/>
      <c r="R389" s="31"/>
      <c r="S389" s="31"/>
      <c r="T389" s="30"/>
      <c r="U389" s="30"/>
      <c r="V389" s="30"/>
      <c r="W389" s="186"/>
      <c r="X389" s="30"/>
      <c r="Y389" s="40"/>
      <c r="Z389" s="186"/>
      <c r="AA389" s="30"/>
      <c r="AB389" s="40"/>
      <c r="AC389" s="186"/>
      <c r="AD389" s="40"/>
      <c r="AE389" s="186"/>
      <c r="AF389" s="30"/>
      <c r="AG389" s="40"/>
      <c r="AH389" s="186"/>
      <c r="AI389" s="40"/>
      <c r="AJ389" s="186"/>
      <c r="AK389" s="40"/>
      <c r="AL389" s="186"/>
      <c r="AM389" s="40"/>
      <c r="AN389" s="186"/>
      <c r="AO389" s="40"/>
      <c r="AP389" s="40"/>
      <c r="AQ389" s="40"/>
      <c r="AR389" s="31"/>
      <c r="AS389" s="186"/>
      <c r="AT389" s="186"/>
      <c r="AU389" s="40"/>
      <c r="AV389" s="186"/>
      <c r="AW389" s="30"/>
      <c r="AX389" s="40"/>
      <c r="AY389" s="40"/>
      <c r="AZ389" s="186"/>
      <c r="BA389" s="40"/>
      <c r="BB389" s="186"/>
      <c r="BC389" s="40"/>
      <c r="BD389" s="186"/>
      <c r="BE389" s="186"/>
      <c r="BF389" s="186"/>
      <c r="BG389" s="40"/>
      <c r="BH389" s="186"/>
      <c r="BI389" s="40"/>
      <c r="BJ389" s="40"/>
      <c r="BK389" s="40"/>
      <c r="BL389" s="186"/>
      <c r="BM389" s="186"/>
      <c r="BN389" s="40"/>
      <c r="BO389" s="40"/>
      <c r="BP389" s="186"/>
      <c r="BQ389" s="40"/>
      <c r="BR389" s="186"/>
      <c r="BS389" s="30"/>
      <c r="BT389" s="40"/>
      <c r="BU389" s="186"/>
      <c r="BV389" s="40"/>
      <c r="BW389" s="186"/>
      <c r="BX389" s="186"/>
      <c r="BY389" s="186"/>
      <c r="BZ389" s="186"/>
      <c r="CA389" s="186"/>
      <c r="CB389" s="40"/>
      <c r="CC389" s="186"/>
      <c r="CD389" s="186"/>
      <c r="CE389" s="186"/>
      <c r="CF389" s="186"/>
      <c r="CG389" s="186"/>
      <c r="CH389" s="186"/>
      <c r="CI389" s="186"/>
      <c r="CJ389" s="186"/>
      <c r="CK389" s="186"/>
      <c r="CL389" s="186"/>
      <c r="CM389" s="186"/>
      <c r="CN389" s="186"/>
      <c r="CO389" s="186"/>
      <c r="CP389" s="186"/>
      <c r="CQ389" s="186"/>
      <c r="CR389" s="186"/>
      <c r="CS389" s="186"/>
      <c r="CT389" s="186"/>
      <c r="CU389" s="186"/>
      <c r="CV389" s="186"/>
      <c r="CW389" s="186"/>
      <c r="CX389" s="186"/>
      <c r="CY389" s="186"/>
      <c r="CZ389" s="186"/>
      <c r="DA389" s="186"/>
      <c r="DB389" s="186"/>
      <c r="DC389" s="186"/>
      <c r="DD389" s="186"/>
      <c r="DE389" s="186"/>
      <c r="DF389" s="186"/>
      <c r="DG389" s="186"/>
      <c r="DH389" s="186"/>
      <c r="DI389" s="186"/>
      <c r="DJ389" s="186"/>
      <c r="DK389" s="186"/>
      <c r="DL389" s="186"/>
      <c r="DM389" s="186"/>
      <c r="DN389" s="40"/>
      <c r="DO389" s="40"/>
      <c r="DP389" s="40"/>
      <c r="DQ389" s="40"/>
      <c r="DR389" s="40"/>
      <c r="DS389" s="40"/>
      <c r="DT389" s="40"/>
      <c r="DU389" s="40"/>
      <c r="DV389" s="40"/>
      <c r="DW389" s="40"/>
      <c r="DX389" s="40"/>
      <c r="DY389" s="40"/>
      <c r="DZ389" s="40"/>
      <c r="EA389" s="40"/>
      <c r="EB389" s="40"/>
      <c r="EC389" s="40"/>
      <c r="ED389" s="40"/>
      <c r="EE389" s="40"/>
      <c r="EF389" s="186"/>
      <c r="EG389" s="186"/>
      <c r="EH389" s="186"/>
      <c r="EI389" s="40"/>
      <c r="EJ389" s="186"/>
      <c r="EK389" s="30"/>
      <c r="EL389" s="40"/>
      <c r="EM389" s="40"/>
      <c r="EN389" s="186"/>
      <c r="EO389" s="186"/>
      <c r="EP389" s="186"/>
      <c r="EQ389" s="186"/>
      <c r="ER389" s="186"/>
      <c r="ES389" s="186"/>
      <c r="ET389" s="186"/>
      <c r="EU389" s="186"/>
      <c r="EV389" s="186"/>
      <c r="EW389" s="186"/>
      <c r="EX389" s="186"/>
      <c r="EY389" s="186"/>
      <c r="EZ389" s="186"/>
      <c r="FA389" s="186"/>
      <c r="FB389" s="186"/>
      <c r="FC389" s="186"/>
      <c r="FD389" s="186"/>
      <c r="FE389" s="186"/>
      <c r="FF389" s="186"/>
      <c r="FG389" s="186"/>
      <c r="FH389" s="186"/>
      <c r="FI389" s="186"/>
      <c r="FJ389" s="186"/>
      <c r="FK389" s="186"/>
      <c r="FL389" s="186"/>
      <c r="FM389" s="186"/>
      <c r="FN389" s="186"/>
      <c r="FO389" s="186"/>
      <c r="FP389" s="186"/>
      <c r="FQ389" s="186"/>
      <c r="FR389" s="186"/>
      <c r="FS389" s="186"/>
      <c r="FT389" s="186"/>
      <c r="FU389" s="186"/>
      <c r="FV389" s="40"/>
      <c r="FW389" s="40"/>
      <c r="FX389" s="40"/>
      <c r="FY389" s="40"/>
      <c r="FZ389" s="40"/>
      <c r="GA389" s="40"/>
      <c r="GB389" s="40"/>
      <c r="GC389" s="40"/>
      <c r="GD389" s="40"/>
      <c r="GE389" s="40"/>
      <c r="GF389" s="31"/>
      <c r="GG389" s="356"/>
    </row>
    <row r="390" spans="1:189" s="361" customFormat="1" x14ac:dyDescent="0.25">
      <c r="A390" s="186"/>
      <c r="B390" s="43"/>
      <c r="C390" s="186"/>
      <c r="D390" s="30"/>
      <c r="E390" s="30"/>
      <c r="F390" s="30"/>
      <c r="G390" s="30"/>
      <c r="H390" s="40"/>
      <c r="I390" s="186"/>
      <c r="J390" s="30"/>
      <c r="K390" s="40"/>
      <c r="L390" s="40"/>
      <c r="M390" s="40"/>
      <c r="N390" s="40"/>
      <c r="O390" s="40"/>
      <c r="P390" s="40"/>
      <c r="Q390" s="40"/>
      <c r="R390" s="31"/>
      <c r="S390" s="31"/>
      <c r="T390" s="30"/>
      <c r="U390" s="30"/>
      <c r="V390" s="30"/>
      <c r="W390" s="186"/>
      <c r="X390" s="30"/>
      <c r="Y390" s="40"/>
      <c r="Z390" s="186"/>
      <c r="AA390" s="30"/>
      <c r="AB390" s="40"/>
      <c r="AC390" s="186"/>
      <c r="AD390" s="40"/>
      <c r="AE390" s="186"/>
      <c r="AF390" s="30"/>
      <c r="AG390" s="40"/>
      <c r="AH390" s="186"/>
      <c r="AI390" s="40"/>
      <c r="AJ390" s="186"/>
      <c r="AK390" s="40"/>
      <c r="AL390" s="186"/>
      <c r="AM390" s="40"/>
      <c r="AN390" s="186"/>
      <c r="AO390" s="40"/>
      <c r="AP390" s="40"/>
      <c r="AQ390" s="40"/>
      <c r="AR390" s="31"/>
      <c r="AS390" s="186"/>
      <c r="AT390" s="186"/>
      <c r="AU390" s="40"/>
      <c r="AV390" s="186"/>
      <c r="AW390" s="30"/>
      <c r="AX390" s="40"/>
      <c r="AY390" s="40"/>
      <c r="AZ390" s="186"/>
      <c r="BA390" s="40"/>
      <c r="BB390" s="186"/>
      <c r="BC390" s="40"/>
      <c r="BD390" s="186"/>
      <c r="BE390" s="186"/>
      <c r="BF390" s="186"/>
      <c r="BG390" s="40"/>
      <c r="BH390" s="186"/>
      <c r="BI390" s="40"/>
      <c r="BJ390" s="40"/>
      <c r="BK390" s="40"/>
      <c r="BL390" s="186"/>
      <c r="BM390" s="186"/>
      <c r="BN390" s="40"/>
      <c r="BO390" s="40"/>
      <c r="BP390" s="186"/>
      <c r="BQ390" s="40"/>
      <c r="BR390" s="186"/>
      <c r="BS390" s="30"/>
      <c r="BT390" s="40"/>
      <c r="BU390" s="186"/>
      <c r="BV390" s="40"/>
      <c r="BW390" s="186"/>
      <c r="BX390" s="186"/>
      <c r="BY390" s="186"/>
      <c r="BZ390" s="186"/>
      <c r="CA390" s="186"/>
      <c r="CB390" s="40"/>
      <c r="CC390" s="186"/>
      <c r="CD390" s="186"/>
      <c r="CE390" s="186"/>
      <c r="CF390" s="186"/>
      <c r="CG390" s="186"/>
      <c r="CH390" s="186"/>
      <c r="CI390" s="186"/>
      <c r="CJ390" s="186"/>
      <c r="CK390" s="186"/>
      <c r="CL390" s="186"/>
      <c r="CM390" s="186"/>
      <c r="CN390" s="186"/>
      <c r="CO390" s="186"/>
      <c r="CP390" s="186"/>
      <c r="CQ390" s="186"/>
      <c r="CR390" s="186"/>
      <c r="CS390" s="186"/>
      <c r="CT390" s="186"/>
      <c r="CU390" s="186"/>
      <c r="CV390" s="186"/>
      <c r="CW390" s="186"/>
      <c r="CX390" s="186"/>
      <c r="CY390" s="186"/>
      <c r="CZ390" s="186"/>
      <c r="DA390" s="186"/>
      <c r="DB390" s="186"/>
      <c r="DC390" s="186"/>
      <c r="DD390" s="186"/>
      <c r="DE390" s="186"/>
      <c r="DF390" s="186"/>
      <c r="DG390" s="186"/>
      <c r="DH390" s="186"/>
      <c r="DI390" s="186"/>
      <c r="DJ390" s="186"/>
      <c r="DK390" s="186"/>
      <c r="DL390" s="186"/>
      <c r="DM390" s="186"/>
      <c r="DN390" s="40"/>
      <c r="DO390" s="40"/>
      <c r="DP390" s="40"/>
      <c r="DQ390" s="40"/>
      <c r="DR390" s="40"/>
      <c r="DS390" s="40"/>
      <c r="DT390" s="40"/>
      <c r="DU390" s="40"/>
      <c r="DV390" s="40"/>
      <c r="DW390" s="40"/>
      <c r="DX390" s="40"/>
      <c r="DY390" s="40"/>
      <c r="DZ390" s="40"/>
      <c r="EA390" s="40"/>
      <c r="EB390" s="40"/>
      <c r="EC390" s="40"/>
      <c r="ED390" s="40"/>
      <c r="EE390" s="40"/>
      <c r="EF390" s="186"/>
      <c r="EG390" s="186"/>
      <c r="EH390" s="186"/>
      <c r="EI390" s="40"/>
      <c r="EJ390" s="186"/>
      <c r="EK390" s="30"/>
      <c r="EL390" s="40"/>
      <c r="EM390" s="40"/>
      <c r="EN390" s="186"/>
      <c r="EO390" s="186"/>
      <c r="EP390" s="186"/>
      <c r="EQ390" s="186"/>
      <c r="ER390" s="186"/>
      <c r="ES390" s="186"/>
      <c r="ET390" s="186"/>
      <c r="EU390" s="186"/>
      <c r="EV390" s="186"/>
      <c r="EW390" s="186"/>
      <c r="EX390" s="186"/>
      <c r="EY390" s="186"/>
      <c r="EZ390" s="186"/>
      <c r="FA390" s="186"/>
      <c r="FB390" s="186"/>
      <c r="FC390" s="186"/>
      <c r="FD390" s="186"/>
      <c r="FE390" s="186"/>
      <c r="FF390" s="186"/>
      <c r="FG390" s="186"/>
      <c r="FH390" s="186"/>
      <c r="FI390" s="186"/>
      <c r="FJ390" s="186"/>
      <c r="FK390" s="186"/>
      <c r="FL390" s="186"/>
      <c r="FM390" s="186"/>
      <c r="FN390" s="186"/>
      <c r="FO390" s="186"/>
      <c r="FP390" s="186"/>
      <c r="FQ390" s="186"/>
      <c r="FR390" s="186"/>
      <c r="FS390" s="186"/>
      <c r="FT390" s="186"/>
      <c r="FU390" s="186"/>
      <c r="FV390" s="40"/>
      <c r="FW390" s="40"/>
      <c r="FX390" s="40"/>
      <c r="FY390" s="40"/>
      <c r="FZ390" s="40"/>
      <c r="GA390" s="40"/>
      <c r="GB390" s="40"/>
      <c r="GC390" s="40"/>
      <c r="GD390" s="40"/>
      <c r="GE390" s="40"/>
      <c r="GF390" s="31"/>
      <c r="GG390" s="356"/>
    </row>
    <row r="391" spans="1:189" s="361" customFormat="1" x14ac:dyDescent="0.25">
      <c r="A391" s="186"/>
      <c r="B391" s="43"/>
      <c r="C391" s="186"/>
      <c r="D391" s="30"/>
      <c r="E391" s="30"/>
      <c r="F391" s="30"/>
      <c r="G391" s="30"/>
      <c r="H391" s="40"/>
      <c r="I391" s="186"/>
      <c r="J391" s="30"/>
      <c r="K391" s="40"/>
      <c r="L391" s="40"/>
      <c r="M391" s="40"/>
      <c r="N391" s="40"/>
      <c r="O391" s="40"/>
      <c r="P391" s="40"/>
      <c r="Q391" s="40"/>
      <c r="R391" s="31"/>
      <c r="S391" s="31"/>
      <c r="T391" s="30"/>
      <c r="U391" s="30"/>
      <c r="V391" s="30"/>
      <c r="W391" s="186"/>
      <c r="X391" s="30"/>
      <c r="Y391" s="40"/>
      <c r="Z391" s="186"/>
      <c r="AA391" s="30"/>
      <c r="AB391" s="40"/>
      <c r="AC391" s="186"/>
      <c r="AD391" s="40"/>
      <c r="AE391" s="186"/>
      <c r="AF391" s="30"/>
      <c r="AG391" s="40"/>
      <c r="AH391" s="186"/>
      <c r="AI391" s="40"/>
      <c r="AJ391" s="186"/>
      <c r="AK391" s="40"/>
      <c r="AL391" s="186"/>
      <c r="AM391" s="40"/>
      <c r="AN391" s="186"/>
      <c r="AO391" s="40"/>
      <c r="AP391" s="40"/>
      <c r="AQ391" s="40"/>
      <c r="AR391" s="31"/>
      <c r="AS391" s="186"/>
      <c r="AT391" s="186"/>
      <c r="AU391" s="40"/>
      <c r="AV391" s="186"/>
      <c r="AW391" s="30"/>
      <c r="AX391" s="40"/>
      <c r="AY391" s="40"/>
      <c r="AZ391" s="186"/>
      <c r="BA391" s="40"/>
      <c r="BB391" s="186"/>
      <c r="BC391" s="40"/>
      <c r="BD391" s="186"/>
      <c r="BE391" s="186"/>
      <c r="BF391" s="186"/>
      <c r="BG391" s="40"/>
      <c r="BH391" s="186"/>
      <c r="BI391" s="40"/>
      <c r="BJ391" s="40"/>
      <c r="BK391" s="40"/>
      <c r="BL391" s="186"/>
      <c r="BM391" s="186"/>
      <c r="BN391" s="40"/>
      <c r="BO391" s="40"/>
      <c r="BP391" s="186"/>
      <c r="BQ391" s="40"/>
      <c r="BR391" s="186"/>
      <c r="BS391" s="30"/>
      <c r="BT391" s="40"/>
      <c r="BU391" s="186"/>
      <c r="BV391" s="40"/>
      <c r="BW391" s="186"/>
      <c r="BX391" s="186"/>
      <c r="BY391" s="186"/>
      <c r="BZ391" s="186"/>
      <c r="CA391" s="186"/>
      <c r="CB391" s="40"/>
      <c r="CC391" s="186"/>
      <c r="CD391" s="186"/>
      <c r="CE391" s="186"/>
      <c r="CF391" s="186"/>
      <c r="CG391" s="186"/>
      <c r="CH391" s="186"/>
      <c r="CI391" s="186"/>
      <c r="CJ391" s="186"/>
      <c r="CK391" s="186"/>
      <c r="CL391" s="186"/>
      <c r="CM391" s="186"/>
      <c r="CN391" s="186"/>
      <c r="CO391" s="186"/>
      <c r="CP391" s="186"/>
      <c r="CQ391" s="186"/>
      <c r="CR391" s="186"/>
      <c r="CS391" s="186"/>
      <c r="CT391" s="186"/>
      <c r="CU391" s="186"/>
      <c r="CV391" s="186"/>
      <c r="CW391" s="186"/>
      <c r="CX391" s="186"/>
      <c r="CY391" s="186"/>
      <c r="CZ391" s="186"/>
      <c r="DA391" s="186"/>
      <c r="DB391" s="186"/>
      <c r="DC391" s="186"/>
      <c r="DD391" s="186"/>
      <c r="DE391" s="186"/>
      <c r="DF391" s="186"/>
      <c r="DG391" s="186"/>
      <c r="DH391" s="186"/>
      <c r="DI391" s="186"/>
      <c r="DJ391" s="186"/>
      <c r="DK391" s="186"/>
      <c r="DL391" s="186"/>
      <c r="DM391" s="186"/>
      <c r="DN391" s="40"/>
      <c r="DO391" s="40"/>
      <c r="DP391" s="40"/>
      <c r="DQ391" s="40"/>
      <c r="DR391" s="40"/>
      <c r="DS391" s="40"/>
      <c r="DT391" s="40"/>
      <c r="DU391" s="40"/>
      <c r="DV391" s="40"/>
      <c r="DW391" s="40"/>
      <c r="DX391" s="40"/>
      <c r="DY391" s="40"/>
      <c r="DZ391" s="40"/>
      <c r="EA391" s="40"/>
      <c r="EB391" s="40"/>
      <c r="EC391" s="40"/>
      <c r="ED391" s="40"/>
      <c r="EE391" s="40"/>
      <c r="EF391" s="186"/>
      <c r="EG391" s="186"/>
      <c r="EH391" s="186"/>
      <c r="EI391" s="40"/>
      <c r="EJ391" s="186"/>
      <c r="EK391" s="30"/>
      <c r="EL391" s="40"/>
      <c r="EM391" s="40"/>
      <c r="EN391" s="186"/>
      <c r="EO391" s="186"/>
      <c r="EP391" s="186"/>
      <c r="EQ391" s="186"/>
      <c r="ER391" s="186"/>
      <c r="ES391" s="186"/>
      <c r="ET391" s="186"/>
      <c r="EU391" s="186"/>
      <c r="EV391" s="186"/>
      <c r="EW391" s="186"/>
      <c r="EX391" s="186"/>
      <c r="EY391" s="186"/>
      <c r="EZ391" s="186"/>
      <c r="FA391" s="186"/>
      <c r="FB391" s="186"/>
      <c r="FC391" s="186"/>
      <c r="FD391" s="186"/>
      <c r="FE391" s="186"/>
      <c r="FF391" s="186"/>
      <c r="FG391" s="186"/>
      <c r="FH391" s="186"/>
      <c r="FI391" s="186"/>
      <c r="FJ391" s="186"/>
      <c r="FK391" s="186"/>
      <c r="FL391" s="186"/>
      <c r="FM391" s="186"/>
      <c r="FN391" s="186"/>
      <c r="FO391" s="186"/>
      <c r="FP391" s="186"/>
      <c r="FQ391" s="186"/>
      <c r="FR391" s="186"/>
      <c r="FS391" s="186"/>
      <c r="FT391" s="186"/>
      <c r="FU391" s="186"/>
      <c r="FV391" s="40"/>
      <c r="FW391" s="40"/>
      <c r="FX391" s="40"/>
      <c r="FY391" s="40"/>
      <c r="FZ391" s="40"/>
      <c r="GA391" s="40"/>
      <c r="GB391" s="40"/>
      <c r="GC391" s="40"/>
      <c r="GD391" s="40"/>
      <c r="GE391" s="40"/>
      <c r="GF391" s="31"/>
      <c r="GG391" s="356"/>
    </row>
    <row r="392" spans="1:189" s="361" customFormat="1" x14ac:dyDescent="0.25">
      <c r="A392" s="186"/>
      <c r="B392" s="43"/>
      <c r="C392" s="186"/>
      <c r="D392" s="30"/>
      <c r="E392" s="30"/>
      <c r="F392" s="30"/>
      <c r="G392" s="30"/>
      <c r="H392" s="40"/>
      <c r="I392" s="186"/>
      <c r="J392" s="30"/>
      <c r="K392" s="40"/>
      <c r="L392" s="40"/>
      <c r="M392" s="40"/>
      <c r="N392" s="40"/>
      <c r="O392" s="40"/>
      <c r="P392" s="40"/>
      <c r="Q392" s="40"/>
      <c r="R392" s="31"/>
      <c r="S392" s="31"/>
      <c r="T392" s="30"/>
      <c r="U392" s="30"/>
      <c r="V392" s="30"/>
      <c r="W392" s="186"/>
      <c r="X392" s="30"/>
      <c r="Y392" s="40"/>
      <c r="Z392" s="186"/>
      <c r="AA392" s="30"/>
      <c r="AB392" s="40"/>
      <c r="AC392" s="186"/>
      <c r="AD392" s="40"/>
      <c r="AE392" s="186"/>
      <c r="AF392" s="30"/>
      <c r="AG392" s="40"/>
      <c r="AH392" s="186"/>
      <c r="AI392" s="40"/>
      <c r="AJ392" s="186"/>
      <c r="AK392" s="40"/>
      <c r="AL392" s="186"/>
      <c r="AM392" s="40"/>
      <c r="AN392" s="186"/>
      <c r="AO392" s="40"/>
      <c r="AP392" s="40"/>
      <c r="AQ392" s="40"/>
      <c r="AR392" s="31"/>
      <c r="AS392" s="186"/>
      <c r="AT392" s="186"/>
      <c r="AU392" s="40"/>
      <c r="AV392" s="186"/>
      <c r="AW392" s="30"/>
      <c r="AX392" s="40"/>
      <c r="AY392" s="40"/>
      <c r="AZ392" s="186"/>
      <c r="BA392" s="40"/>
      <c r="BB392" s="186"/>
      <c r="BC392" s="40"/>
      <c r="BD392" s="186"/>
      <c r="BE392" s="186"/>
      <c r="BF392" s="186"/>
      <c r="BG392" s="40"/>
      <c r="BH392" s="186"/>
      <c r="BI392" s="40"/>
      <c r="BJ392" s="40"/>
      <c r="BK392" s="40"/>
      <c r="BL392" s="186"/>
      <c r="BM392" s="186"/>
      <c r="BN392" s="40"/>
      <c r="BO392" s="40"/>
      <c r="BP392" s="186"/>
      <c r="BQ392" s="40"/>
      <c r="BR392" s="186"/>
      <c r="BS392" s="30"/>
      <c r="BT392" s="40"/>
      <c r="BU392" s="186"/>
      <c r="BV392" s="40"/>
      <c r="BW392" s="186"/>
      <c r="BX392" s="186"/>
      <c r="BY392" s="186"/>
      <c r="BZ392" s="186"/>
      <c r="CA392" s="186"/>
      <c r="CB392" s="40"/>
      <c r="CC392" s="186"/>
      <c r="CD392" s="186"/>
      <c r="CE392" s="186"/>
      <c r="CF392" s="186"/>
      <c r="CG392" s="186"/>
      <c r="CH392" s="186"/>
      <c r="CI392" s="186"/>
      <c r="CJ392" s="186"/>
      <c r="CK392" s="186"/>
      <c r="CL392" s="186"/>
      <c r="CM392" s="186"/>
      <c r="CN392" s="186"/>
      <c r="CO392" s="186"/>
      <c r="CP392" s="186"/>
      <c r="CQ392" s="186"/>
      <c r="CR392" s="186"/>
      <c r="CS392" s="186"/>
      <c r="CT392" s="186"/>
      <c r="CU392" s="186"/>
      <c r="CV392" s="186"/>
      <c r="CW392" s="186"/>
      <c r="CX392" s="186"/>
      <c r="CY392" s="186"/>
      <c r="CZ392" s="186"/>
      <c r="DA392" s="186"/>
      <c r="DB392" s="186"/>
      <c r="DC392" s="186"/>
      <c r="DD392" s="186"/>
      <c r="DE392" s="186"/>
      <c r="DF392" s="186"/>
      <c r="DG392" s="186"/>
      <c r="DH392" s="186"/>
      <c r="DI392" s="186"/>
      <c r="DJ392" s="186"/>
      <c r="DK392" s="186"/>
      <c r="DL392" s="186"/>
      <c r="DM392" s="186"/>
      <c r="DN392" s="40"/>
      <c r="DO392" s="40"/>
      <c r="DP392" s="40"/>
      <c r="DQ392" s="40"/>
      <c r="DR392" s="40"/>
      <c r="DS392" s="40"/>
      <c r="DT392" s="40"/>
      <c r="DU392" s="40"/>
      <c r="DV392" s="40"/>
      <c r="DW392" s="40"/>
      <c r="DX392" s="40"/>
      <c r="DY392" s="40"/>
      <c r="DZ392" s="40"/>
      <c r="EA392" s="40"/>
      <c r="EB392" s="40"/>
      <c r="EC392" s="40"/>
      <c r="ED392" s="40"/>
      <c r="EE392" s="40"/>
      <c r="EF392" s="186"/>
      <c r="EG392" s="186"/>
      <c r="EH392" s="186"/>
      <c r="EI392" s="40"/>
      <c r="EJ392" s="186"/>
      <c r="EK392" s="30"/>
      <c r="EL392" s="40"/>
      <c r="EM392" s="40"/>
      <c r="EN392" s="186"/>
      <c r="EO392" s="186"/>
      <c r="EP392" s="186"/>
      <c r="EQ392" s="186"/>
      <c r="ER392" s="186"/>
      <c r="ES392" s="186"/>
      <c r="ET392" s="186"/>
      <c r="EU392" s="186"/>
      <c r="EV392" s="186"/>
      <c r="EW392" s="186"/>
      <c r="EX392" s="186"/>
      <c r="EY392" s="186"/>
      <c r="EZ392" s="186"/>
      <c r="FA392" s="186"/>
      <c r="FB392" s="186"/>
      <c r="FC392" s="186"/>
      <c r="FD392" s="186"/>
      <c r="FE392" s="186"/>
      <c r="FF392" s="186"/>
      <c r="FG392" s="186"/>
      <c r="FH392" s="186"/>
      <c r="FI392" s="186"/>
      <c r="FJ392" s="186"/>
      <c r="FK392" s="186"/>
      <c r="FL392" s="186"/>
      <c r="FM392" s="186"/>
      <c r="FN392" s="186"/>
      <c r="FO392" s="186"/>
      <c r="FP392" s="186"/>
      <c r="FQ392" s="186"/>
      <c r="FR392" s="186"/>
      <c r="FS392" s="186"/>
      <c r="FT392" s="186"/>
      <c r="FU392" s="186"/>
      <c r="FV392" s="40"/>
      <c r="FW392" s="40"/>
      <c r="FX392" s="40"/>
      <c r="FY392" s="40"/>
      <c r="FZ392" s="40"/>
      <c r="GA392" s="40"/>
      <c r="GB392" s="40"/>
      <c r="GC392" s="40"/>
      <c r="GD392" s="40"/>
      <c r="GE392" s="40"/>
      <c r="GF392" s="31"/>
      <c r="GG392" s="356"/>
    </row>
    <row r="393" spans="1:189" s="361" customFormat="1" x14ac:dyDescent="0.25">
      <c r="A393" s="186"/>
      <c r="B393" s="43"/>
      <c r="C393" s="186"/>
      <c r="D393" s="30"/>
      <c r="E393" s="30"/>
      <c r="F393" s="30"/>
      <c r="G393" s="30"/>
      <c r="H393" s="40"/>
      <c r="I393" s="186"/>
      <c r="J393" s="30"/>
      <c r="K393" s="40"/>
      <c r="L393" s="40"/>
      <c r="M393" s="40"/>
      <c r="N393" s="40"/>
      <c r="O393" s="40"/>
      <c r="P393" s="40"/>
      <c r="Q393" s="40"/>
      <c r="R393" s="31"/>
      <c r="S393" s="31"/>
      <c r="T393" s="30"/>
      <c r="U393" s="30"/>
      <c r="V393" s="30"/>
      <c r="W393" s="186"/>
      <c r="X393" s="30"/>
      <c r="Y393" s="40"/>
      <c r="Z393" s="186"/>
      <c r="AA393" s="30"/>
      <c r="AB393" s="40"/>
      <c r="AC393" s="186"/>
      <c r="AD393" s="40"/>
      <c r="AE393" s="186"/>
      <c r="AF393" s="30"/>
      <c r="AG393" s="40"/>
      <c r="AH393" s="186"/>
      <c r="AI393" s="40"/>
      <c r="AJ393" s="186"/>
      <c r="AK393" s="40"/>
      <c r="AL393" s="186"/>
      <c r="AM393" s="40"/>
      <c r="AN393" s="186"/>
      <c r="AO393" s="40"/>
      <c r="AP393" s="40"/>
      <c r="AQ393" s="40"/>
      <c r="AR393" s="31"/>
      <c r="AS393" s="186"/>
      <c r="AT393" s="186"/>
      <c r="AU393" s="40"/>
      <c r="AV393" s="186"/>
      <c r="AW393" s="30"/>
      <c r="AX393" s="40"/>
      <c r="AY393" s="40"/>
      <c r="AZ393" s="186"/>
      <c r="BA393" s="40"/>
      <c r="BB393" s="186"/>
      <c r="BC393" s="40"/>
      <c r="BD393" s="186"/>
      <c r="BE393" s="186"/>
      <c r="BF393" s="186"/>
      <c r="BG393" s="40"/>
      <c r="BH393" s="186"/>
      <c r="BI393" s="40"/>
      <c r="BJ393" s="40"/>
      <c r="BK393" s="40"/>
      <c r="BL393" s="186"/>
      <c r="BM393" s="186"/>
      <c r="BN393" s="40"/>
      <c r="BO393" s="40"/>
      <c r="BP393" s="186"/>
      <c r="BQ393" s="40"/>
      <c r="BR393" s="186"/>
      <c r="BS393" s="30"/>
      <c r="BT393" s="40"/>
      <c r="BU393" s="186"/>
      <c r="BV393" s="40"/>
      <c r="BW393" s="186"/>
      <c r="BX393" s="186"/>
      <c r="BY393" s="186"/>
      <c r="BZ393" s="186"/>
      <c r="CA393" s="186"/>
      <c r="CB393" s="40"/>
      <c r="CC393" s="186"/>
      <c r="CD393" s="186"/>
      <c r="CE393" s="186"/>
      <c r="CF393" s="186"/>
      <c r="CG393" s="186"/>
      <c r="CH393" s="186"/>
      <c r="CI393" s="186"/>
      <c r="CJ393" s="186"/>
      <c r="CK393" s="186"/>
      <c r="CL393" s="186"/>
      <c r="CM393" s="186"/>
      <c r="CN393" s="186"/>
      <c r="CO393" s="186"/>
      <c r="CP393" s="186"/>
      <c r="CQ393" s="186"/>
      <c r="CR393" s="186"/>
      <c r="CS393" s="186"/>
      <c r="CT393" s="186"/>
      <c r="CU393" s="186"/>
      <c r="CV393" s="186"/>
      <c r="CW393" s="186"/>
      <c r="CX393" s="186"/>
      <c r="CY393" s="186"/>
      <c r="CZ393" s="186"/>
      <c r="DA393" s="186"/>
      <c r="DB393" s="186"/>
      <c r="DC393" s="186"/>
      <c r="DD393" s="186"/>
      <c r="DE393" s="186"/>
      <c r="DF393" s="186"/>
      <c r="DG393" s="186"/>
      <c r="DH393" s="186"/>
      <c r="DI393" s="186"/>
      <c r="DJ393" s="186"/>
      <c r="DK393" s="186"/>
      <c r="DL393" s="186"/>
      <c r="DM393" s="186"/>
      <c r="DN393" s="40"/>
      <c r="DO393" s="40"/>
      <c r="DP393" s="40"/>
      <c r="DQ393" s="40"/>
      <c r="DR393" s="40"/>
      <c r="DS393" s="40"/>
      <c r="DT393" s="40"/>
      <c r="DU393" s="40"/>
      <c r="DV393" s="40"/>
      <c r="DW393" s="40"/>
      <c r="DX393" s="40"/>
      <c r="DY393" s="40"/>
      <c r="DZ393" s="40"/>
      <c r="EA393" s="40"/>
      <c r="EB393" s="40"/>
      <c r="EC393" s="40"/>
      <c r="ED393" s="40"/>
      <c r="EE393" s="40"/>
      <c r="EF393" s="186"/>
      <c r="EG393" s="186"/>
      <c r="EH393" s="186"/>
      <c r="EI393" s="40"/>
      <c r="EJ393" s="186"/>
      <c r="EK393" s="30"/>
      <c r="EL393" s="40"/>
      <c r="EM393" s="40"/>
      <c r="EN393" s="186"/>
      <c r="EO393" s="186"/>
      <c r="EP393" s="186"/>
      <c r="EQ393" s="186"/>
      <c r="ER393" s="186"/>
      <c r="ES393" s="186"/>
      <c r="ET393" s="186"/>
      <c r="EU393" s="186"/>
      <c r="EV393" s="186"/>
      <c r="EW393" s="186"/>
      <c r="EX393" s="186"/>
      <c r="EY393" s="186"/>
      <c r="EZ393" s="186"/>
      <c r="FA393" s="186"/>
      <c r="FB393" s="186"/>
      <c r="FC393" s="186"/>
      <c r="FD393" s="186"/>
      <c r="FE393" s="186"/>
      <c r="FF393" s="186"/>
      <c r="FG393" s="186"/>
      <c r="FH393" s="186"/>
      <c r="FI393" s="186"/>
      <c r="FJ393" s="186"/>
      <c r="FK393" s="186"/>
      <c r="FL393" s="186"/>
      <c r="FM393" s="186"/>
      <c r="FN393" s="186"/>
      <c r="FO393" s="186"/>
      <c r="FP393" s="186"/>
      <c r="FQ393" s="186"/>
      <c r="FR393" s="186"/>
      <c r="FS393" s="186"/>
      <c r="FT393" s="186"/>
      <c r="FU393" s="186"/>
      <c r="FV393" s="40"/>
      <c r="FW393" s="40"/>
      <c r="FX393" s="40"/>
      <c r="FY393" s="40"/>
      <c r="FZ393" s="40"/>
      <c r="GA393" s="40"/>
      <c r="GB393" s="40"/>
      <c r="GC393" s="40"/>
      <c r="GD393" s="40"/>
      <c r="GE393" s="40"/>
      <c r="GF393" s="31"/>
      <c r="GG393" s="356"/>
    </row>
    <row r="394" spans="1:189" s="361" customFormat="1" x14ac:dyDescent="0.25">
      <c r="A394" s="186"/>
      <c r="B394" s="43"/>
      <c r="C394" s="186"/>
      <c r="D394" s="30"/>
      <c r="E394" s="30"/>
      <c r="F394" s="30"/>
      <c r="G394" s="30"/>
      <c r="H394" s="40"/>
      <c r="I394" s="186"/>
      <c r="J394" s="30"/>
      <c r="K394" s="40"/>
      <c r="L394" s="40"/>
      <c r="M394" s="40"/>
      <c r="N394" s="40"/>
      <c r="O394" s="40"/>
      <c r="P394" s="40"/>
      <c r="Q394" s="40"/>
      <c r="R394" s="31"/>
      <c r="S394" s="31"/>
      <c r="T394" s="30"/>
      <c r="U394" s="30"/>
      <c r="V394" s="30"/>
      <c r="W394" s="186"/>
      <c r="X394" s="30"/>
      <c r="Y394" s="40"/>
      <c r="Z394" s="186"/>
      <c r="AA394" s="30"/>
      <c r="AB394" s="40"/>
      <c r="AC394" s="186"/>
      <c r="AD394" s="40"/>
      <c r="AE394" s="186"/>
      <c r="AF394" s="30"/>
      <c r="AG394" s="40"/>
      <c r="AH394" s="186"/>
      <c r="AI394" s="40"/>
      <c r="AJ394" s="186"/>
      <c r="AK394" s="40"/>
      <c r="AL394" s="186"/>
      <c r="AM394" s="40"/>
      <c r="AN394" s="186"/>
      <c r="AO394" s="40"/>
      <c r="AP394" s="40"/>
      <c r="AQ394" s="40"/>
      <c r="AR394" s="31"/>
      <c r="AS394" s="186"/>
      <c r="AT394" s="186"/>
      <c r="AU394" s="40"/>
      <c r="AV394" s="186"/>
      <c r="AW394" s="30"/>
      <c r="AX394" s="40"/>
      <c r="AY394" s="40"/>
      <c r="AZ394" s="186"/>
      <c r="BA394" s="40"/>
      <c r="BB394" s="186"/>
      <c r="BC394" s="40"/>
      <c r="BD394" s="186"/>
      <c r="BE394" s="186"/>
      <c r="BF394" s="186"/>
      <c r="BG394" s="40"/>
      <c r="BH394" s="186"/>
      <c r="BI394" s="40"/>
      <c r="BJ394" s="40"/>
      <c r="BK394" s="40"/>
      <c r="BL394" s="186"/>
      <c r="BM394" s="186"/>
      <c r="BN394" s="40"/>
      <c r="BO394" s="40"/>
      <c r="BP394" s="186"/>
      <c r="BQ394" s="40"/>
      <c r="BR394" s="186"/>
      <c r="BS394" s="30"/>
      <c r="BT394" s="40"/>
      <c r="BU394" s="186"/>
      <c r="BV394" s="40"/>
      <c r="BW394" s="186"/>
      <c r="BX394" s="186"/>
      <c r="BY394" s="186"/>
      <c r="BZ394" s="186"/>
      <c r="CA394" s="186"/>
      <c r="CB394" s="40"/>
      <c r="CC394" s="186"/>
      <c r="CD394" s="186"/>
      <c r="CE394" s="186"/>
      <c r="CF394" s="186"/>
      <c r="CG394" s="186"/>
      <c r="CH394" s="186"/>
      <c r="CI394" s="186"/>
      <c r="CJ394" s="186"/>
      <c r="CK394" s="186"/>
      <c r="CL394" s="186"/>
      <c r="CM394" s="186"/>
      <c r="CN394" s="186"/>
      <c r="CO394" s="186"/>
      <c r="CP394" s="186"/>
      <c r="CQ394" s="186"/>
      <c r="CR394" s="186"/>
      <c r="CS394" s="186"/>
      <c r="CT394" s="186"/>
      <c r="CU394" s="186"/>
      <c r="CV394" s="186"/>
      <c r="CW394" s="186"/>
      <c r="CX394" s="186"/>
      <c r="CY394" s="186"/>
      <c r="CZ394" s="186"/>
      <c r="DA394" s="186"/>
      <c r="DB394" s="186"/>
      <c r="DC394" s="186"/>
      <c r="DD394" s="186"/>
      <c r="DE394" s="186"/>
      <c r="DF394" s="186"/>
      <c r="DG394" s="186"/>
      <c r="DH394" s="186"/>
      <c r="DI394" s="186"/>
      <c r="DJ394" s="186"/>
      <c r="DK394" s="186"/>
      <c r="DL394" s="186"/>
      <c r="DM394" s="186"/>
      <c r="DN394" s="40"/>
      <c r="DO394" s="40"/>
      <c r="DP394" s="40"/>
      <c r="DQ394" s="40"/>
      <c r="DR394" s="40"/>
      <c r="DS394" s="40"/>
      <c r="DT394" s="40"/>
      <c r="DU394" s="40"/>
      <c r="DV394" s="40"/>
      <c r="DW394" s="40"/>
      <c r="DX394" s="40"/>
      <c r="DY394" s="40"/>
      <c r="DZ394" s="40"/>
      <c r="EA394" s="40"/>
      <c r="EB394" s="40"/>
      <c r="EC394" s="40"/>
      <c r="ED394" s="40"/>
      <c r="EE394" s="40"/>
      <c r="EF394" s="186"/>
      <c r="EG394" s="186"/>
      <c r="EH394" s="186"/>
      <c r="EI394" s="40"/>
      <c r="EJ394" s="186"/>
      <c r="EK394" s="30"/>
      <c r="EL394" s="40"/>
      <c r="EM394" s="40"/>
      <c r="EN394" s="186"/>
      <c r="EO394" s="186"/>
      <c r="EP394" s="186"/>
      <c r="EQ394" s="186"/>
      <c r="ER394" s="186"/>
      <c r="ES394" s="186"/>
      <c r="ET394" s="186"/>
      <c r="EU394" s="186"/>
      <c r="EV394" s="186"/>
      <c r="EW394" s="186"/>
      <c r="EX394" s="186"/>
      <c r="EY394" s="186"/>
      <c r="EZ394" s="186"/>
      <c r="FA394" s="186"/>
      <c r="FB394" s="186"/>
      <c r="FC394" s="186"/>
      <c r="FD394" s="186"/>
      <c r="FE394" s="186"/>
      <c r="FF394" s="186"/>
      <c r="FG394" s="186"/>
      <c r="FH394" s="186"/>
      <c r="FI394" s="186"/>
      <c r="FJ394" s="186"/>
      <c r="FK394" s="186"/>
      <c r="FL394" s="186"/>
      <c r="FM394" s="186"/>
      <c r="FN394" s="186"/>
      <c r="FO394" s="186"/>
      <c r="FP394" s="186"/>
      <c r="FQ394" s="186"/>
      <c r="FR394" s="186"/>
      <c r="FS394" s="186"/>
      <c r="FT394" s="186"/>
      <c r="FU394" s="186"/>
      <c r="FV394" s="40"/>
      <c r="FW394" s="40"/>
      <c r="FX394" s="40"/>
      <c r="FY394" s="40"/>
      <c r="FZ394" s="40"/>
      <c r="GA394" s="40"/>
      <c r="GB394" s="40"/>
      <c r="GC394" s="40"/>
      <c r="GD394" s="40"/>
      <c r="GE394" s="40"/>
      <c r="GF394" s="31"/>
      <c r="GG394" s="356"/>
    </row>
    <row r="395" spans="1:189" s="361" customFormat="1" x14ac:dyDescent="0.25">
      <c r="A395" s="186"/>
      <c r="B395" s="43"/>
      <c r="C395" s="186"/>
      <c r="D395" s="30"/>
      <c r="E395" s="30"/>
      <c r="F395" s="30"/>
      <c r="G395" s="30"/>
      <c r="H395" s="40"/>
      <c r="I395" s="186"/>
      <c r="J395" s="30"/>
      <c r="K395" s="40"/>
      <c r="L395" s="40"/>
      <c r="M395" s="40"/>
      <c r="N395" s="40"/>
      <c r="O395" s="40"/>
      <c r="P395" s="40"/>
      <c r="Q395" s="40"/>
      <c r="R395" s="31"/>
      <c r="S395" s="31"/>
      <c r="T395" s="30"/>
      <c r="U395" s="30"/>
      <c r="V395" s="30"/>
      <c r="W395" s="186"/>
      <c r="X395" s="30"/>
      <c r="Y395" s="40"/>
      <c r="Z395" s="186"/>
      <c r="AA395" s="30"/>
      <c r="AB395" s="40"/>
      <c r="AC395" s="186"/>
      <c r="AD395" s="40"/>
      <c r="AE395" s="186"/>
      <c r="AF395" s="30"/>
      <c r="AG395" s="40"/>
      <c r="AH395" s="186"/>
      <c r="AI395" s="40"/>
      <c r="AJ395" s="186"/>
      <c r="AK395" s="40"/>
      <c r="AL395" s="186"/>
      <c r="AM395" s="40"/>
      <c r="AN395" s="186"/>
      <c r="AO395" s="40"/>
      <c r="AP395" s="40"/>
      <c r="AQ395" s="40"/>
      <c r="AR395" s="31"/>
      <c r="AS395" s="186"/>
      <c r="AT395" s="186"/>
      <c r="AU395" s="40"/>
      <c r="AV395" s="186"/>
      <c r="AW395" s="30"/>
      <c r="AX395" s="40"/>
      <c r="AY395" s="40"/>
      <c r="AZ395" s="186"/>
      <c r="BA395" s="40"/>
      <c r="BB395" s="186"/>
      <c r="BC395" s="40"/>
      <c r="BD395" s="186"/>
      <c r="BE395" s="186"/>
      <c r="BF395" s="186"/>
      <c r="BG395" s="40"/>
      <c r="BH395" s="186"/>
      <c r="BI395" s="40"/>
      <c r="BJ395" s="40"/>
      <c r="BK395" s="40"/>
      <c r="BL395" s="186"/>
      <c r="BM395" s="186"/>
      <c r="BN395" s="40"/>
      <c r="BO395" s="40"/>
      <c r="BP395" s="186"/>
      <c r="BQ395" s="40"/>
      <c r="BR395" s="186"/>
      <c r="BS395" s="30"/>
      <c r="BT395" s="40"/>
      <c r="BU395" s="186"/>
      <c r="BV395" s="40"/>
      <c r="BW395" s="186"/>
      <c r="BX395" s="186"/>
      <c r="BY395" s="186"/>
      <c r="BZ395" s="186"/>
      <c r="CA395" s="186"/>
      <c r="CB395" s="40"/>
      <c r="CC395" s="186"/>
      <c r="CD395" s="186"/>
      <c r="CE395" s="186"/>
      <c r="CF395" s="186"/>
      <c r="CG395" s="186"/>
      <c r="CH395" s="186"/>
      <c r="CI395" s="186"/>
      <c r="CJ395" s="186"/>
      <c r="CK395" s="186"/>
      <c r="CL395" s="186"/>
      <c r="CM395" s="186"/>
      <c r="CN395" s="186"/>
      <c r="CO395" s="186"/>
      <c r="CP395" s="186"/>
      <c r="CQ395" s="186"/>
      <c r="CR395" s="186"/>
      <c r="CS395" s="186"/>
      <c r="CT395" s="186"/>
      <c r="CU395" s="186"/>
      <c r="CV395" s="186"/>
      <c r="CW395" s="186"/>
      <c r="CX395" s="186"/>
      <c r="CY395" s="186"/>
      <c r="CZ395" s="186"/>
      <c r="DA395" s="186"/>
      <c r="DB395" s="186"/>
      <c r="DC395" s="186"/>
      <c r="DD395" s="186"/>
      <c r="DE395" s="186"/>
      <c r="DF395" s="186"/>
      <c r="DG395" s="186"/>
      <c r="DH395" s="186"/>
      <c r="DI395" s="186"/>
      <c r="DJ395" s="186"/>
      <c r="DK395" s="186"/>
      <c r="DL395" s="186"/>
      <c r="DM395" s="186"/>
      <c r="DN395" s="40"/>
      <c r="DO395" s="40"/>
      <c r="DP395" s="40"/>
      <c r="DQ395" s="40"/>
      <c r="DR395" s="40"/>
      <c r="DS395" s="40"/>
      <c r="DT395" s="40"/>
      <c r="DU395" s="40"/>
      <c r="DV395" s="40"/>
      <c r="DW395" s="40"/>
      <c r="DX395" s="40"/>
      <c r="DY395" s="40"/>
      <c r="DZ395" s="40"/>
      <c r="EA395" s="40"/>
      <c r="EB395" s="40"/>
      <c r="EC395" s="40"/>
      <c r="ED395" s="40"/>
      <c r="EE395" s="40"/>
      <c r="EF395" s="186"/>
      <c r="EG395" s="186"/>
      <c r="EH395" s="186"/>
      <c r="EI395" s="40"/>
      <c r="EJ395" s="186"/>
      <c r="EK395" s="30"/>
      <c r="EL395" s="40"/>
      <c r="EM395" s="40"/>
      <c r="EN395" s="186"/>
      <c r="EO395" s="186"/>
      <c r="EP395" s="186"/>
      <c r="EQ395" s="186"/>
      <c r="ER395" s="186"/>
      <c r="ES395" s="186"/>
      <c r="ET395" s="186"/>
      <c r="EU395" s="186"/>
      <c r="EV395" s="186"/>
      <c r="EW395" s="186"/>
      <c r="EX395" s="186"/>
      <c r="EY395" s="186"/>
      <c r="EZ395" s="186"/>
      <c r="FA395" s="186"/>
      <c r="FB395" s="186"/>
      <c r="FC395" s="186"/>
      <c r="FD395" s="186"/>
      <c r="FE395" s="186"/>
      <c r="FF395" s="186"/>
      <c r="FG395" s="186"/>
      <c r="FH395" s="186"/>
      <c r="FI395" s="186"/>
      <c r="FJ395" s="186"/>
      <c r="FK395" s="186"/>
      <c r="FL395" s="186"/>
      <c r="FM395" s="186"/>
      <c r="FN395" s="186"/>
      <c r="FO395" s="186"/>
      <c r="FP395" s="186"/>
      <c r="FQ395" s="186"/>
      <c r="FR395" s="186"/>
      <c r="FS395" s="186"/>
      <c r="FT395" s="186"/>
      <c r="FU395" s="186"/>
      <c r="FV395" s="40"/>
      <c r="FW395" s="40"/>
      <c r="FX395" s="40"/>
      <c r="FY395" s="40"/>
      <c r="FZ395" s="40"/>
      <c r="GA395" s="40"/>
      <c r="GB395" s="40"/>
      <c r="GC395" s="40"/>
      <c r="GD395" s="40"/>
      <c r="GE395" s="40"/>
      <c r="GF395" s="31"/>
      <c r="GG395" s="356"/>
    </row>
    <row r="396" spans="1:189" s="361" customFormat="1" x14ac:dyDescent="0.25">
      <c r="A396" s="186"/>
      <c r="B396" s="43"/>
      <c r="C396" s="186"/>
      <c r="D396" s="30"/>
      <c r="E396" s="30"/>
      <c r="F396" s="30"/>
      <c r="G396" s="30"/>
      <c r="H396" s="40"/>
      <c r="I396" s="186"/>
      <c r="J396" s="30"/>
      <c r="K396" s="40"/>
      <c r="L396" s="40"/>
      <c r="M396" s="40"/>
      <c r="N396" s="40"/>
      <c r="O396" s="40"/>
      <c r="P396" s="40"/>
      <c r="Q396" s="40"/>
      <c r="R396" s="31"/>
      <c r="S396" s="31"/>
      <c r="T396" s="30"/>
      <c r="U396" s="30"/>
      <c r="V396" s="30"/>
      <c r="W396" s="186"/>
      <c r="X396" s="30"/>
      <c r="Y396" s="40"/>
      <c r="Z396" s="186"/>
      <c r="AA396" s="30"/>
      <c r="AB396" s="40"/>
      <c r="AC396" s="186"/>
      <c r="AD396" s="40"/>
      <c r="AE396" s="186"/>
      <c r="AF396" s="30"/>
      <c r="AG396" s="40"/>
      <c r="AH396" s="186"/>
      <c r="AI396" s="40"/>
      <c r="AJ396" s="186"/>
      <c r="AK396" s="40"/>
      <c r="AL396" s="186"/>
      <c r="AM396" s="40"/>
      <c r="AN396" s="186"/>
      <c r="AO396" s="40"/>
      <c r="AP396" s="40"/>
      <c r="AQ396" s="40"/>
      <c r="AR396" s="31"/>
      <c r="AS396" s="186"/>
      <c r="AT396" s="186"/>
      <c r="AU396" s="40"/>
      <c r="AV396" s="186"/>
      <c r="AW396" s="30"/>
      <c r="AX396" s="40"/>
      <c r="AY396" s="40"/>
      <c r="AZ396" s="186"/>
      <c r="BA396" s="40"/>
      <c r="BB396" s="186"/>
      <c r="BC396" s="40"/>
      <c r="BD396" s="186"/>
      <c r="BE396" s="186"/>
      <c r="BF396" s="186"/>
      <c r="BG396" s="40"/>
      <c r="BH396" s="186"/>
      <c r="BI396" s="40"/>
      <c r="BJ396" s="40"/>
      <c r="BK396" s="40"/>
      <c r="BL396" s="186"/>
      <c r="BM396" s="186"/>
      <c r="BN396" s="40"/>
      <c r="BO396" s="40"/>
      <c r="BP396" s="186"/>
      <c r="BQ396" s="40"/>
      <c r="BR396" s="186"/>
      <c r="BS396" s="30"/>
      <c r="BT396" s="40"/>
      <c r="BU396" s="186"/>
      <c r="BV396" s="40"/>
      <c r="BW396" s="186"/>
      <c r="BX396" s="186"/>
      <c r="BY396" s="186"/>
      <c r="BZ396" s="186"/>
      <c r="CA396" s="186"/>
      <c r="CB396" s="40"/>
      <c r="CC396" s="186"/>
      <c r="CD396" s="186"/>
      <c r="CE396" s="186"/>
      <c r="CF396" s="186"/>
      <c r="CG396" s="186"/>
      <c r="CH396" s="186"/>
      <c r="CI396" s="186"/>
      <c r="CJ396" s="186"/>
      <c r="CK396" s="186"/>
      <c r="CL396" s="186"/>
      <c r="CM396" s="186"/>
      <c r="CN396" s="186"/>
      <c r="CO396" s="186"/>
      <c r="CP396" s="186"/>
      <c r="CQ396" s="186"/>
      <c r="CR396" s="186"/>
      <c r="CS396" s="186"/>
      <c r="CT396" s="186"/>
      <c r="CU396" s="186"/>
      <c r="CV396" s="186"/>
      <c r="CW396" s="186"/>
      <c r="CX396" s="186"/>
      <c r="CY396" s="186"/>
      <c r="CZ396" s="186"/>
      <c r="DA396" s="186"/>
      <c r="DB396" s="186"/>
      <c r="DC396" s="186"/>
      <c r="DD396" s="186"/>
      <c r="DE396" s="186"/>
      <c r="DF396" s="186"/>
      <c r="DG396" s="186"/>
      <c r="DH396" s="186"/>
      <c r="DI396" s="186"/>
      <c r="DJ396" s="186"/>
      <c r="DK396" s="186"/>
      <c r="DL396" s="186"/>
      <c r="DM396" s="186"/>
      <c r="DN396" s="40"/>
      <c r="DO396" s="40"/>
      <c r="DP396" s="40"/>
      <c r="DQ396" s="40"/>
      <c r="DR396" s="40"/>
      <c r="DS396" s="40"/>
      <c r="DT396" s="40"/>
      <c r="DU396" s="40"/>
      <c r="DV396" s="40"/>
      <c r="DW396" s="40"/>
      <c r="DX396" s="40"/>
      <c r="DY396" s="40"/>
      <c r="DZ396" s="40"/>
      <c r="EA396" s="40"/>
      <c r="EB396" s="40"/>
      <c r="EC396" s="40"/>
      <c r="ED396" s="40"/>
      <c r="EE396" s="40"/>
      <c r="EF396" s="186"/>
      <c r="EG396" s="186"/>
      <c r="EH396" s="186"/>
      <c r="EI396" s="40"/>
      <c r="EJ396" s="186"/>
      <c r="EK396" s="30"/>
      <c r="EL396" s="40"/>
      <c r="EM396" s="40"/>
      <c r="EN396" s="186"/>
      <c r="EO396" s="186"/>
      <c r="EP396" s="186"/>
      <c r="EQ396" s="186"/>
      <c r="ER396" s="186"/>
      <c r="ES396" s="186"/>
      <c r="ET396" s="186"/>
      <c r="EU396" s="186"/>
      <c r="EV396" s="186"/>
      <c r="EW396" s="186"/>
      <c r="EX396" s="186"/>
      <c r="EY396" s="186"/>
      <c r="EZ396" s="186"/>
      <c r="FA396" s="186"/>
      <c r="FB396" s="186"/>
      <c r="FC396" s="186"/>
      <c r="FD396" s="186"/>
      <c r="FE396" s="186"/>
      <c r="FF396" s="186"/>
      <c r="FG396" s="186"/>
      <c r="FH396" s="186"/>
      <c r="FI396" s="186"/>
      <c r="FJ396" s="186"/>
      <c r="FK396" s="186"/>
      <c r="FL396" s="186"/>
      <c r="FM396" s="186"/>
      <c r="FN396" s="186"/>
      <c r="FO396" s="186"/>
      <c r="FP396" s="186"/>
      <c r="FQ396" s="186"/>
      <c r="FR396" s="186"/>
      <c r="FS396" s="186"/>
      <c r="FT396" s="186"/>
      <c r="FU396" s="186"/>
      <c r="FV396" s="40"/>
      <c r="FW396" s="40"/>
      <c r="FX396" s="40"/>
      <c r="FY396" s="40"/>
      <c r="FZ396" s="40"/>
      <c r="GA396" s="40"/>
      <c r="GB396" s="40"/>
      <c r="GC396" s="40"/>
      <c r="GD396" s="40"/>
      <c r="GE396" s="40"/>
      <c r="GF396" s="31"/>
      <c r="GG396" s="356"/>
    </row>
    <row r="397" spans="1:189" s="361" customFormat="1" x14ac:dyDescent="0.25">
      <c r="A397" s="186"/>
      <c r="B397" s="43"/>
      <c r="C397" s="186"/>
      <c r="D397" s="30"/>
      <c r="E397" s="30"/>
      <c r="F397" s="30"/>
      <c r="G397" s="30"/>
      <c r="H397" s="40"/>
      <c r="I397" s="186"/>
      <c r="J397" s="30"/>
      <c r="K397" s="40"/>
      <c r="L397" s="40"/>
      <c r="M397" s="40"/>
      <c r="N397" s="40"/>
      <c r="O397" s="40"/>
      <c r="P397" s="40"/>
      <c r="Q397" s="40"/>
      <c r="R397" s="31"/>
      <c r="S397" s="31"/>
      <c r="T397" s="30"/>
      <c r="U397" s="30"/>
      <c r="V397" s="30"/>
      <c r="W397" s="186"/>
      <c r="X397" s="30"/>
      <c r="Y397" s="40"/>
      <c r="Z397" s="186"/>
      <c r="AA397" s="30"/>
      <c r="AB397" s="40"/>
      <c r="AC397" s="186"/>
      <c r="AD397" s="40"/>
      <c r="AE397" s="186"/>
      <c r="AF397" s="30"/>
      <c r="AG397" s="40"/>
      <c r="AH397" s="186"/>
      <c r="AI397" s="40"/>
      <c r="AJ397" s="186"/>
      <c r="AK397" s="40"/>
      <c r="AL397" s="186"/>
      <c r="AM397" s="40"/>
      <c r="AN397" s="186"/>
      <c r="AO397" s="40"/>
      <c r="AP397" s="40"/>
      <c r="AQ397" s="40"/>
      <c r="AR397" s="31"/>
      <c r="AS397" s="186"/>
      <c r="AT397" s="186"/>
      <c r="AU397" s="40"/>
      <c r="AV397" s="186"/>
      <c r="AW397" s="30"/>
      <c r="AX397" s="40"/>
      <c r="AY397" s="40"/>
      <c r="AZ397" s="186"/>
      <c r="BA397" s="40"/>
      <c r="BB397" s="186"/>
      <c r="BC397" s="40"/>
      <c r="BD397" s="186"/>
      <c r="BE397" s="186"/>
      <c r="BF397" s="186"/>
      <c r="BG397" s="40"/>
      <c r="BH397" s="186"/>
      <c r="BI397" s="40"/>
      <c r="BJ397" s="40"/>
      <c r="BK397" s="40"/>
      <c r="BL397" s="186"/>
      <c r="BM397" s="186"/>
      <c r="BN397" s="40"/>
      <c r="BO397" s="40"/>
      <c r="BP397" s="186"/>
      <c r="BQ397" s="40"/>
      <c r="BR397" s="186"/>
      <c r="BS397" s="30"/>
      <c r="BT397" s="40"/>
      <c r="BU397" s="186"/>
      <c r="BV397" s="40"/>
      <c r="BW397" s="186"/>
      <c r="BX397" s="186"/>
      <c r="BY397" s="186"/>
      <c r="BZ397" s="186"/>
      <c r="CA397" s="186"/>
      <c r="CB397" s="40"/>
      <c r="CC397" s="186"/>
      <c r="CD397" s="186"/>
      <c r="CE397" s="186"/>
      <c r="CF397" s="186"/>
      <c r="CG397" s="186"/>
      <c r="CH397" s="186"/>
      <c r="CI397" s="186"/>
      <c r="CJ397" s="186"/>
      <c r="CK397" s="186"/>
      <c r="CL397" s="186"/>
      <c r="CM397" s="186"/>
      <c r="CN397" s="186"/>
      <c r="CO397" s="186"/>
      <c r="CP397" s="186"/>
      <c r="CQ397" s="186"/>
      <c r="CR397" s="186"/>
      <c r="CS397" s="186"/>
      <c r="CT397" s="186"/>
      <c r="CU397" s="186"/>
      <c r="CV397" s="186"/>
      <c r="CW397" s="186"/>
      <c r="CX397" s="186"/>
      <c r="CY397" s="186"/>
      <c r="CZ397" s="186"/>
      <c r="DA397" s="186"/>
      <c r="DB397" s="186"/>
      <c r="DC397" s="186"/>
      <c r="DD397" s="186"/>
      <c r="DE397" s="186"/>
      <c r="DF397" s="186"/>
      <c r="DG397" s="186"/>
      <c r="DH397" s="186"/>
      <c r="DI397" s="186"/>
      <c r="DJ397" s="186"/>
      <c r="DK397" s="186"/>
      <c r="DL397" s="186"/>
      <c r="DM397" s="186"/>
      <c r="DN397" s="40"/>
      <c r="DO397" s="40"/>
      <c r="DP397" s="40"/>
      <c r="DQ397" s="40"/>
      <c r="DR397" s="40"/>
      <c r="DS397" s="40"/>
      <c r="DT397" s="40"/>
      <c r="DU397" s="40"/>
      <c r="DV397" s="40"/>
      <c r="DW397" s="40"/>
      <c r="DX397" s="40"/>
      <c r="DY397" s="40"/>
      <c r="DZ397" s="40"/>
      <c r="EA397" s="40"/>
      <c r="EB397" s="40"/>
      <c r="EC397" s="40"/>
      <c r="ED397" s="40"/>
      <c r="EE397" s="40"/>
      <c r="EF397" s="186"/>
      <c r="EG397" s="186"/>
      <c r="EH397" s="186"/>
      <c r="EI397" s="40"/>
      <c r="EJ397" s="186"/>
      <c r="EK397" s="30"/>
      <c r="EL397" s="40"/>
      <c r="EM397" s="40"/>
      <c r="EN397" s="186"/>
      <c r="EO397" s="186"/>
      <c r="EP397" s="186"/>
      <c r="EQ397" s="186"/>
      <c r="ER397" s="186"/>
      <c r="ES397" s="186"/>
      <c r="ET397" s="186"/>
      <c r="EU397" s="186"/>
      <c r="EV397" s="186"/>
      <c r="EW397" s="186"/>
      <c r="EX397" s="186"/>
      <c r="EY397" s="186"/>
      <c r="EZ397" s="186"/>
      <c r="FA397" s="186"/>
      <c r="FB397" s="186"/>
      <c r="FC397" s="186"/>
      <c r="FD397" s="186"/>
      <c r="FE397" s="186"/>
      <c r="FF397" s="186"/>
      <c r="FG397" s="186"/>
      <c r="FH397" s="186"/>
      <c r="FI397" s="186"/>
      <c r="FJ397" s="186"/>
      <c r="FK397" s="186"/>
      <c r="FL397" s="186"/>
      <c r="FM397" s="186"/>
      <c r="FN397" s="186"/>
      <c r="FO397" s="186"/>
      <c r="FP397" s="186"/>
      <c r="FQ397" s="186"/>
      <c r="FR397" s="186"/>
      <c r="FS397" s="186"/>
      <c r="FT397" s="186"/>
      <c r="FU397" s="186"/>
      <c r="FV397" s="40"/>
      <c r="FW397" s="40"/>
      <c r="FX397" s="40"/>
      <c r="FY397" s="40"/>
      <c r="FZ397" s="40"/>
      <c r="GA397" s="40"/>
      <c r="GB397" s="40"/>
      <c r="GC397" s="40"/>
      <c r="GD397" s="40"/>
      <c r="GE397" s="40"/>
      <c r="GF397" s="31"/>
      <c r="GG397" s="356"/>
    </row>
    <row r="398" spans="1:189" s="361" customFormat="1" x14ac:dyDescent="0.25">
      <c r="A398" s="186"/>
      <c r="B398" s="43"/>
      <c r="C398" s="186"/>
      <c r="D398" s="30"/>
      <c r="E398" s="30"/>
      <c r="F398" s="30"/>
      <c r="G398" s="30"/>
      <c r="H398" s="40"/>
      <c r="I398" s="186"/>
      <c r="J398" s="30"/>
      <c r="K398" s="40"/>
      <c r="L398" s="40"/>
      <c r="M398" s="40"/>
      <c r="N398" s="40"/>
      <c r="O398" s="40"/>
      <c r="P398" s="40"/>
      <c r="Q398" s="40"/>
      <c r="R398" s="31"/>
      <c r="S398" s="31"/>
      <c r="T398" s="30"/>
      <c r="U398" s="30"/>
      <c r="V398" s="30"/>
      <c r="W398" s="186"/>
      <c r="X398" s="30"/>
      <c r="Y398" s="40"/>
      <c r="Z398" s="186"/>
      <c r="AA398" s="30"/>
      <c r="AB398" s="40"/>
      <c r="AC398" s="186"/>
      <c r="AD398" s="40"/>
      <c r="AE398" s="186"/>
      <c r="AF398" s="30"/>
      <c r="AG398" s="40"/>
      <c r="AH398" s="186"/>
      <c r="AI398" s="40"/>
      <c r="AJ398" s="186"/>
      <c r="AK398" s="40"/>
      <c r="AL398" s="186"/>
      <c r="AM398" s="40"/>
      <c r="AN398" s="186"/>
      <c r="AO398" s="40"/>
      <c r="AP398" s="40"/>
      <c r="AQ398" s="40"/>
      <c r="AR398" s="31"/>
      <c r="AS398" s="186"/>
      <c r="AT398" s="186"/>
      <c r="AU398" s="40"/>
      <c r="AV398" s="186"/>
      <c r="AW398" s="30"/>
      <c r="AX398" s="40"/>
      <c r="AY398" s="40"/>
      <c r="AZ398" s="186"/>
      <c r="BA398" s="40"/>
      <c r="BB398" s="186"/>
      <c r="BC398" s="40"/>
      <c r="BD398" s="186"/>
      <c r="BE398" s="186"/>
      <c r="BF398" s="186"/>
      <c r="BG398" s="40"/>
      <c r="BH398" s="186"/>
      <c r="BI398" s="40"/>
      <c r="BJ398" s="40"/>
      <c r="BK398" s="40"/>
      <c r="BL398" s="186"/>
      <c r="BM398" s="186"/>
      <c r="BN398" s="40"/>
      <c r="BO398" s="40"/>
      <c r="BP398" s="186"/>
      <c r="BQ398" s="40"/>
      <c r="BR398" s="186"/>
      <c r="BS398" s="30"/>
      <c r="BT398" s="40"/>
      <c r="BU398" s="186"/>
      <c r="BV398" s="40"/>
      <c r="BW398" s="186"/>
      <c r="BX398" s="186"/>
      <c r="BY398" s="186"/>
      <c r="BZ398" s="186"/>
      <c r="CA398" s="186"/>
      <c r="CB398" s="40"/>
      <c r="CC398" s="186"/>
      <c r="CD398" s="186"/>
      <c r="CE398" s="186"/>
      <c r="CF398" s="186"/>
      <c r="CG398" s="186"/>
      <c r="CH398" s="186"/>
      <c r="CI398" s="186"/>
      <c r="CJ398" s="186"/>
      <c r="CK398" s="186"/>
      <c r="CL398" s="186"/>
      <c r="CM398" s="186"/>
      <c r="CN398" s="186"/>
      <c r="CO398" s="186"/>
      <c r="CP398" s="186"/>
      <c r="CQ398" s="186"/>
      <c r="CR398" s="186"/>
      <c r="CS398" s="186"/>
      <c r="CT398" s="186"/>
      <c r="CU398" s="186"/>
      <c r="CV398" s="186"/>
      <c r="CW398" s="186"/>
      <c r="CX398" s="186"/>
      <c r="CY398" s="186"/>
      <c r="CZ398" s="186"/>
      <c r="DA398" s="186"/>
      <c r="DB398" s="186"/>
      <c r="DC398" s="186"/>
      <c r="DD398" s="186"/>
      <c r="DE398" s="186"/>
      <c r="DF398" s="186"/>
      <c r="DG398" s="186"/>
      <c r="DH398" s="186"/>
      <c r="DI398" s="186"/>
      <c r="DJ398" s="186"/>
      <c r="DK398" s="186"/>
      <c r="DL398" s="186"/>
      <c r="DM398" s="186"/>
      <c r="DN398" s="40"/>
      <c r="DO398" s="40"/>
      <c r="DP398" s="40"/>
      <c r="DQ398" s="40"/>
      <c r="DR398" s="40"/>
      <c r="DS398" s="40"/>
      <c r="DT398" s="40"/>
      <c r="DU398" s="40"/>
      <c r="DV398" s="40"/>
      <c r="DW398" s="40"/>
      <c r="DX398" s="40"/>
      <c r="DY398" s="40"/>
      <c r="DZ398" s="40"/>
      <c r="EA398" s="40"/>
      <c r="EB398" s="40"/>
      <c r="EC398" s="40"/>
      <c r="ED398" s="40"/>
      <c r="EE398" s="40"/>
      <c r="EF398" s="186"/>
      <c r="EG398" s="186"/>
      <c r="EH398" s="186"/>
      <c r="EI398" s="40"/>
      <c r="EJ398" s="186"/>
      <c r="EK398" s="30"/>
      <c r="EL398" s="40"/>
      <c r="EM398" s="40"/>
      <c r="EN398" s="186"/>
      <c r="EO398" s="186"/>
      <c r="EP398" s="186"/>
      <c r="EQ398" s="186"/>
      <c r="ER398" s="186"/>
      <c r="ES398" s="186"/>
      <c r="ET398" s="186"/>
      <c r="EU398" s="186"/>
      <c r="EV398" s="186"/>
      <c r="EW398" s="186"/>
      <c r="EX398" s="186"/>
      <c r="EY398" s="186"/>
      <c r="EZ398" s="186"/>
      <c r="FA398" s="186"/>
      <c r="FB398" s="186"/>
      <c r="FC398" s="186"/>
      <c r="FD398" s="186"/>
      <c r="FE398" s="186"/>
      <c r="FF398" s="186"/>
      <c r="FG398" s="186"/>
      <c r="FH398" s="186"/>
      <c r="FI398" s="186"/>
      <c r="FJ398" s="186"/>
      <c r="FK398" s="186"/>
      <c r="FL398" s="186"/>
      <c r="FM398" s="186"/>
      <c r="FN398" s="186"/>
      <c r="FO398" s="186"/>
      <c r="FP398" s="186"/>
      <c r="FQ398" s="186"/>
      <c r="FR398" s="186"/>
      <c r="FS398" s="186"/>
      <c r="FT398" s="186"/>
      <c r="FU398" s="186"/>
      <c r="FV398" s="40"/>
      <c r="FW398" s="40"/>
      <c r="FX398" s="40"/>
      <c r="FY398" s="40"/>
      <c r="FZ398" s="40"/>
      <c r="GA398" s="40"/>
      <c r="GB398" s="40"/>
      <c r="GC398" s="40"/>
      <c r="GD398" s="40"/>
      <c r="GE398" s="40"/>
      <c r="GF398" s="31"/>
      <c r="GG398" s="356"/>
    </row>
    <row r="399" spans="1:189" s="361" customFormat="1" x14ac:dyDescent="0.25">
      <c r="A399" s="186"/>
      <c r="B399" s="43"/>
      <c r="C399" s="186"/>
      <c r="D399" s="30"/>
      <c r="E399" s="30"/>
      <c r="F399" s="30"/>
      <c r="G399" s="30"/>
      <c r="H399" s="40"/>
      <c r="I399" s="186"/>
      <c r="J399" s="30"/>
      <c r="K399" s="40"/>
      <c r="L399" s="40"/>
      <c r="M399" s="40"/>
      <c r="N399" s="40"/>
      <c r="O399" s="40"/>
      <c r="P399" s="40"/>
      <c r="Q399" s="40"/>
      <c r="R399" s="31"/>
      <c r="S399" s="31"/>
      <c r="T399" s="30"/>
      <c r="U399" s="30"/>
      <c r="V399" s="30"/>
      <c r="W399" s="186"/>
      <c r="X399" s="30"/>
      <c r="Y399" s="40"/>
      <c r="Z399" s="186"/>
      <c r="AA399" s="30"/>
      <c r="AB399" s="40"/>
      <c r="AC399" s="186"/>
      <c r="AD399" s="40"/>
      <c r="AE399" s="186"/>
      <c r="AF399" s="30"/>
      <c r="AG399" s="40"/>
      <c r="AH399" s="186"/>
      <c r="AI399" s="40"/>
      <c r="AJ399" s="186"/>
      <c r="AK399" s="40"/>
      <c r="AL399" s="186"/>
      <c r="AM399" s="40"/>
      <c r="AN399" s="186"/>
      <c r="AO399" s="40"/>
      <c r="AP399" s="40"/>
      <c r="AQ399" s="40"/>
      <c r="AR399" s="31"/>
      <c r="AS399" s="186"/>
      <c r="AT399" s="186"/>
      <c r="AU399" s="40"/>
      <c r="AV399" s="186"/>
      <c r="AW399" s="30"/>
      <c r="AX399" s="40"/>
      <c r="AY399" s="40"/>
      <c r="AZ399" s="186"/>
      <c r="BA399" s="40"/>
      <c r="BB399" s="186"/>
      <c r="BC399" s="40"/>
      <c r="BD399" s="186"/>
      <c r="BE399" s="186"/>
      <c r="BF399" s="186"/>
      <c r="BG399" s="40"/>
      <c r="BH399" s="186"/>
      <c r="BI399" s="40"/>
      <c r="BJ399" s="40"/>
      <c r="BK399" s="40"/>
      <c r="BL399" s="186"/>
      <c r="BM399" s="186"/>
      <c r="BN399" s="40"/>
      <c r="BO399" s="40"/>
      <c r="BP399" s="186"/>
      <c r="BQ399" s="40"/>
      <c r="BR399" s="186"/>
      <c r="BS399" s="30"/>
      <c r="BT399" s="40"/>
      <c r="BU399" s="186"/>
      <c r="BV399" s="40"/>
      <c r="BW399" s="186"/>
      <c r="BX399" s="186"/>
      <c r="BY399" s="186"/>
      <c r="BZ399" s="186"/>
      <c r="CA399" s="186"/>
      <c r="CB399" s="40"/>
      <c r="CC399" s="186"/>
      <c r="CD399" s="186"/>
      <c r="CE399" s="186"/>
      <c r="CF399" s="186"/>
      <c r="CG399" s="186"/>
      <c r="CH399" s="186"/>
      <c r="CI399" s="186"/>
      <c r="CJ399" s="186"/>
      <c r="CK399" s="186"/>
      <c r="CL399" s="186"/>
      <c r="CM399" s="186"/>
      <c r="CN399" s="186"/>
      <c r="CO399" s="186"/>
      <c r="CP399" s="186"/>
      <c r="CQ399" s="186"/>
      <c r="CR399" s="186"/>
      <c r="CS399" s="186"/>
      <c r="CT399" s="186"/>
      <c r="CU399" s="186"/>
      <c r="CV399" s="186"/>
      <c r="CW399" s="186"/>
      <c r="CX399" s="186"/>
      <c r="CY399" s="186"/>
      <c r="CZ399" s="186"/>
      <c r="DA399" s="186"/>
      <c r="DB399" s="186"/>
      <c r="DC399" s="186"/>
      <c r="DD399" s="186"/>
      <c r="DE399" s="186"/>
      <c r="DF399" s="186"/>
      <c r="DG399" s="186"/>
      <c r="DH399" s="186"/>
      <c r="DI399" s="186"/>
      <c r="DJ399" s="186"/>
      <c r="DK399" s="186"/>
      <c r="DL399" s="186"/>
      <c r="DM399" s="186"/>
      <c r="DN399" s="40"/>
      <c r="DO399" s="40"/>
      <c r="DP399" s="40"/>
      <c r="DQ399" s="40"/>
      <c r="DR399" s="40"/>
      <c r="DS399" s="40"/>
      <c r="DT399" s="40"/>
      <c r="DU399" s="40"/>
      <c r="DV399" s="40"/>
      <c r="DW399" s="40"/>
      <c r="DX399" s="40"/>
      <c r="DY399" s="40"/>
      <c r="DZ399" s="40"/>
      <c r="EA399" s="40"/>
      <c r="EB399" s="40"/>
      <c r="EC399" s="40"/>
      <c r="ED399" s="40"/>
      <c r="EE399" s="40"/>
      <c r="EF399" s="186"/>
      <c r="EG399" s="186"/>
      <c r="EH399" s="186"/>
      <c r="EI399" s="40"/>
      <c r="EJ399" s="186"/>
      <c r="EK399" s="30"/>
      <c r="EL399" s="40"/>
      <c r="EM399" s="40"/>
      <c r="EN399" s="186"/>
      <c r="EO399" s="186"/>
      <c r="EP399" s="186"/>
      <c r="EQ399" s="186"/>
      <c r="ER399" s="186"/>
      <c r="ES399" s="186"/>
      <c r="ET399" s="186"/>
      <c r="EU399" s="186"/>
      <c r="EV399" s="186"/>
      <c r="EW399" s="186"/>
      <c r="EX399" s="186"/>
      <c r="EY399" s="186"/>
      <c r="EZ399" s="186"/>
      <c r="FA399" s="186"/>
      <c r="FB399" s="186"/>
      <c r="FC399" s="186"/>
      <c r="FD399" s="186"/>
      <c r="FE399" s="186"/>
      <c r="FF399" s="186"/>
      <c r="FG399" s="186"/>
      <c r="FH399" s="186"/>
      <c r="FI399" s="186"/>
      <c r="FJ399" s="186"/>
      <c r="FK399" s="186"/>
      <c r="FL399" s="186"/>
      <c r="FM399" s="186"/>
      <c r="FN399" s="186"/>
      <c r="FO399" s="186"/>
      <c r="FP399" s="186"/>
      <c r="FQ399" s="186"/>
      <c r="FR399" s="186"/>
      <c r="FS399" s="186"/>
      <c r="FT399" s="186"/>
      <c r="FU399" s="186"/>
      <c r="FV399" s="40"/>
      <c r="FW399" s="40"/>
      <c r="FX399" s="40"/>
      <c r="FY399" s="40"/>
      <c r="FZ399" s="40"/>
      <c r="GA399" s="40"/>
      <c r="GB399" s="40"/>
      <c r="GC399" s="40"/>
      <c r="GD399" s="40"/>
      <c r="GE399" s="40"/>
      <c r="GF399" s="31"/>
      <c r="GG399" s="356"/>
    </row>
    <row r="400" spans="1:189" s="361" customFormat="1" x14ac:dyDescent="0.25">
      <c r="A400" s="186"/>
      <c r="B400" s="43"/>
      <c r="C400" s="186"/>
      <c r="D400" s="30"/>
      <c r="E400" s="30"/>
      <c r="F400" s="30"/>
      <c r="G400" s="30"/>
      <c r="H400" s="40"/>
      <c r="I400" s="186"/>
      <c r="J400" s="30"/>
      <c r="K400" s="40"/>
      <c r="L400" s="40"/>
      <c r="M400" s="40"/>
      <c r="N400" s="40"/>
      <c r="O400" s="40"/>
      <c r="P400" s="40"/>
      <c r="Q400" s="40"/>
      <c r="R400" s="31"/>
      <c r="S400" s="31"/>
      <c r="T400" s="30"/>
      <c r="U400" s="30"/>
      <c r="V400" s="30"/>
      <c r="W400" s="186"/>
      <c r="X400" s="30"/>
      <c r="Y400" s="40"/>
      <c r="Z400" s="186"/>
      <c r="AA400" s="30"/>
      <c r="AB400" s="40"/>
      <c r="AC400" s="186"/>
      <c r="AD400" s="40"/>
      <c r="AE400" s="186"/>
      <c r="AF400" s="30"/>
      <c r="AG400" s="40"/>
      <c r="AH400" s="186"/>
      <c r="AI400" s="40"/>
      <c r="AJ400" s="186"/>
      <c r="AK400" s="40"/>
      <c r="AL400" s="186"/>
      <c r="AM400" s="40"/>
      <c r="AN400" s="186"/>
      <c r="AO400" s="40"/>
      <c r="AP400" s="40"/>
      <c r="AQ400" s="40"/>
      <c r="AR400" s="31"/>
      <c r="AS400" s="186"/>
      <c r="AT400" s="186"/>
      <c r="AU400" s="40"/>
      <c r="AV400" s="186"/>
      <c r="AW400" s="30"/>
      <c r="AX400" s="40"/>
      <c r="AY400" s="40"/>
      <c r="AZ400" s="186"/>
      <c r="BA400" s="40"/>
      <c r="BB400" s="186"/>
      <c r="BC400" s="40"/>
      <c r="BD400" s="186"/>
      <c r="BE400" s="186"/>
      <c r="BF400" s="186"/>
      <c r="BG400" s="40"/>
      <c r="BH400" s="186"/>
      <c r="BI400" s="40"/>
      <c r="BJ400" s="40"/>
      <c r="BK400" s="40"/>
      <c r="BL400" s="186"/>
      <c r="BM400" s="186"/>
      <c r="BN400" s="40"/>
      <c r="BO400" s="40"/>
      <c r="BP400" s="186"/>
      <c r="BQ400" s="40"/>
      <c r="BR400" s="186"/>
      <c r="BS400" s="30"/>
      <c r="BT400" s="40"/>
      <c r="BU400" s="186"/>
      <c r="BV400" s="40"/>
      <c r="BW400" s="186"/>
      <c r="BX400" s="186"/>
      <c r="BY400" s="186"/>
      <c r="BZ400" s="186"/>
      <c r="CA400" s="186"/>
      <c r="CB400" s="40"/>
      <c r="CC400" s="186"/>
      <c r="CD400" s="186"/>
      <c r="CE400" s="186"/>
      <c r="CF400" s="186"/>
      <c r="CG400" s="186"/>
      <c r="CH400" s="186"/>
      <c r="CI400" s="186"/>
      <c r="CJ400" s="186"/>
      <c r="CK400" s="186"/>
      <c r="CL400" s="186"/>
      <c r="CM400" s="186"/>
      <c r="CN400" s="186"/>
      <c r="CO400" s="186"/>
      <c r="CP400" s="186"/>
      <c r="CQ400" s="186"/>
      <c r="CR400" s="186"/>
      <c r="CS400" s="186"/>
      <c r="CT400" s="186"/>
      <c r="CU400" s="186"/>
      <c r="CV400" s="186"/>
      <c r="CW400" s="186"/>
      <c r="CX400" s="186"/>
      <c r="CY400" s="186"/>
      <c r="CZ400" s="186"/>
      <c r="DA400" s="186"/>
      <c r="DB400" s="186"/>
      <c r="DC400" s="186"/>
      <c r="DD400" s="186"/>
      <c r="DE400" s="186"/>
      <c r="DF400" s="186"/>
      <c r="DG400" s="186"/>
      <c r="DH400" s="186"/>
      <c r="DI400" s="186"/>
      <c r="DJ400" s="186"/>
      <c r="DK400" s="186"/>
      <c r="DL400" s="186"/>
      <c r="DM400" s="186"/>
      <c r="DN400" s="40"/>
      <c r="DO400" s="40"/>
      <c r="DP400" s="40"/>
      <c r="DQ400" s="40"/>
      <c r="DR400" s="40"/>
      <c r="DS400" s="40"/>
      <c r="DT400" s="40"/>
      <c r="DU400" s="40"/>
      <c r="DV400" s="40"/>
      <c r="DW400" s="40"/>
      <c r="DX400" s="40"/>
      <c r="DY400" s="40"/>
      <c r="DZ400" s="40"/>
      <c r="EA400" s="40"/>
      <c r="EB400" s="40"/>
      <c r="EC400" s="40"/>
      <c r="ED400" s="40"/>
      <c r="EE400" s="40"/>
      <c r="EF400" s="186"/>
      <c r="EG400" s="186"/>
      <c r="EH400" s="186"/>
      <c r="EI400" s="40"/>
      <c r="EJ400" s="186"/>
      <c r="EK400" s="30"/>
      <c r="EL400" s="40"/>
      <c r="EM400" s="40"/>
      <c r="EN400" s="186"/>
      <c r="EO400" s="186"/>
      <c r="EP400" s="186"/>
      <c r="EQ400" s="186"/>
      <c r="ER400" s="186"/>
      <c r="ES400" s="186"/>
      <c r="ET400" s="186"/>
      <c r="EU400" s="186"/>
      <c r="EV400" s="186"/>
      <c r="EW400" s="186"/>
      <c r="EX400" s="186"/>
      <c r="EY400" s="186"/>
      <c r="EZ400" s="186"/>
      <c r="FA400" s="186"/>
      <c r="FB400" s="186"/>
      <c r="FC400" s="186"/>
      <c r="FD400" s="186"/>
      <c r="FE400" s="186"/>
      <c r="FF400" s="186"/>
      <c r="FG400" s="186"/>
      <c r="FH400" s="186"/>
      <c r="FI400" s="186"/>
      <c r="FJ400" s="186"/>
      <c r="FK400" s="186"/>
      <c r="FL400" s="186"/>
      <c r="FM400" s="186"/>
      <c r="FN400" s="186"/>
      <c r="FO400" s="186"/>
      <c r="FP400" s="186"/>
      <c r="FQ400" s="186"/>
      <c r="FR400" s="186"/>
      <c r="FS400" s="186"/>
      <c r="FT400" s="186"/>
      <c r="FU400" s="186"/>
      <c r="FV400" s="40"/>
      <c r="FW400" s="40"/>
      <c r="FX400" s="40"/>
      <c r="FY400" s="40"/>
      <c r="FZ400" s="40"/>
      <c r="GA400" s="40"/>
      <c r="GB400" s="40"/>
      <c r="GC400" s="40"/>
      <c r="GD400" s="40"/>
      <c r="GE400" s="40"/>
      <c r="GF400" s="31"/>
      <c r="GG400" s="356"/>
    </row>
    <row r="401" spans="1:189" s="361" customFormat="1" x14ac:dyDescent="0.25">
      <c r="A401" s="186"/>
      <c r="B401" s="43"/>
      <c r="C401" s="186"/>
      <c r="D401" s="30"/>
      <c r="E401" s="30"/>
      <c r="F401" s="30"/>
      <c r="G401" s="30"/>
      <c r="H401" s="40"/>
      <c r="I401" s="186"/>
      <c r="J401" s="30"/>
      <c r="K401" s="40"/>
      <c r="L401" s="40"/>
      <c r="M401" s="40"/>
      <c r="N401" s="40"/>
      <c r="O401" s="40"/>
      <c r="P401" s="40"/>
      <c r="Q401" s="40"/>
      <c r="R401" s="31"/>
      <c r="S401" s="31"/>
      <c r="T401" s="30"/>
      <c r="U401" s="30"/>
      <c r="V401" s="30"/>
      <c r="W401" s="186"/>
      <c r="X401" s="30"/>
      <c r="Y401" s="40"/>
      <c r="Z401" s="186"/>
      <c r="AA401" s="30"/>
      <c r="AB401" s="40"/>
      <c r="AC401" s="186"/>
      <c r="AD401" s="40"/>
      <c r="AE401" s="186"/>
      <c r="AF401" s="30"/>
      <c r="AG401" s="40"/>
      <c r="AH401" s="186"/>
      <c r="AI401" s="40"/>
      <c r="AJ401" s="186"/>
      <c r="AK401" s="40"/>
      <c r="AL401" s="186"/>
      <c r="AM401" s="40"/>
      <c r="AN401" s="186"/>
      <c r="AO401" s="40"/>
      <c r="AP401" s="40"/>
      <c r="AQ401" s="40"/>
      <c r="AR401" s="31"/>
      <c r="AS401" s="186"/>
      <c r="AT401" s="186"/>
      <c r="AU401" s="40"/>
      <c r="AV401" s="186"/>
      <c r="AW401" s="30"/>
      <c r="AX401" s="40"/>
      <c r="AY401" s="40"/>
      <c r="AZ401" s="186"/>
      <c r="BA401" s="40"/>
      <c r="BB401" s="186"/>
      <c r="BC401" s="40"/>
      <c r="BD401" s="186"/>
      <c r="BE401" s="186"/>
      <c r="BF401" s="186"/>
      <c r="BG401" s="40"/>
      <c r="BH401" s="186"/>
      <c r="BI401" s="40"/>
      <c r="BJ401" s="40"/>
      <c r="BK401" s="40"/>
      <c r="BL401" s="186"/>
      <c r="BM401" s="186"/>
      <c r="BN401" s="40"/>
      <c r="BO401" s="40"/>
      <c r="BP401" s="186"/>
      <c r="BQ401" s="40"/>
      <c r="BR401" s="186"/>
      <c r="BS401" s="30"/>
      <c r="BT401" s="40"/>
      <c r="BU401" s="186"/>
      <c r="BV401" s="40"/>
      <c r="BW401" s="186"/>
      <c r="BX401" s="186"/>
      <c r="BY401" s="186"/>
      <c r="BZ401" s="186"/>
      <c r="CA401" s="186"/>
      <c r="CB401" s="40"/>
      <c r="CC401" s="186"/>
      <c r="CD401" s="186"/>
      <c r="CE401" s="186"/>
      <c r="CF401" s="186"/>
      <c r="CG401" s="186"/>
      <c r="CH401" s="186"/>
      <c r="CI401" s="186"/>
      <c r="CJ401" s="186"/>
      <c r="CK401" s="186"/>
      <c r="CL401" s="186"/>
      <c r="CM401" s="186"/>
      <c r="CN401" s="186"/>
      <c r="CO401" s="186"/>
      <c r="CP401" s="186"/>
      <c r="CQ401" s="186"/>
      <c r="CR401" s="186"/>
      <c r="CS401" s="186"/>
      <c r="CT401" s="186"/>
      <c r="CU401" s="186"/>
      <c r="CV401" s="186"/>
      <c r="CW401" s="186"/>
      <c r="CX401" s="186"/>
      <c r="CY401" s="186"/>
      <c r="CZ401" s="186"/>
      <c r="DA401" s="186"/>
      <c r="DB401" s="186"/>
      <c r="DC401" s="186"/>
      <c r="DD401" s="186"/>
      <c r="DE401" s="186"/>
      <c r="DF401" s="186"/>
      <c r="DG401" s="186"/>
      <c r="DH401" s="186"/>
      <c r="DI401" s="186"/>
      <c r="DJ401" s="186"/>
      <c r="DK401" s="186"/>
      <c r="DL401" s="186"/>
      <c r="DM401" s="186"/>
      <c r="DN401" s="40"/>
      <c r="DO401" s="40"/>
      <c r="DP401" s="40"/>
      <c r="DQ401" s="40"/>
      <c r="DR401" s="40"/>
      <c r="DS401" s="40"/>
      <c r="DT401" s="40"/>
      <c r="DU401" s="40"/>
      <c r="DV401" s="40"/>
      <c r="DW401" s="40"/>
      <c r="DX401" s="40"/>
      <c r="DY401" s="40"/>
      <c r="DZ401" s="40"/>
      <c r="EA401" s="40"/>
      <c r="EB401" s="40"/>
      <c r="EC401" s="40"/>
      <c r="ED401" s="40"/>
      <c r="EE401" s="40"/>
      <c r="EF401" s="186"/>
      <c r="EG401" s="186"/>
      <c r="EH401" s="186"/>
      <c r="EI401" s="40"/>
      <c r="EJ401" s="186"/>
      <c r="EK401" s="30"/>
      <c r="EL401" s="40"/>
      <c r="EM401" s="40"/>
      <c r="EN401" s="186"/>
      <c r="EO401" s="186"/>
      <c r="EP401" s="186"/>
      <c r="EQ401" s="186"/>
      <c r="ER401" s="186"/>
      <c r="ES401" s="186"/>
      <c r="ET401" s="186"/>
      <c r="EU401" s="186"/>
      <c r="EV401" s="186"/>
      <c r="EW401" s="186"/>
      <c r="EX401" s="186"/>
      <c r="EY401" s="186"/>
      <c r="EZ401" s="186"/>
      <c r="FA401" s="186"/>
      <c r="FB401" s="186"/>
      <c r="FC401" s="186"/>
      <c r="FD401" s="186"/>
      <c r="FE401" s="186"/>
      <c r="FF401" s="186"/>
      <c r="FG401" s="186"/>
      <c r="FH401" s="186"/>
      <c r="FI401" s="186"/>
      <c r="FJ401" s="186"/>
      <c r="FK401" s="186"/>
      <c r="FL401" s="186"/>
      <c r="FM401" s="186"/>
      <c r="FN401" s="186"/>
      <c r="FO401" s="186"/>
      <c r="FP401" s="186"/>
      <c r="FQ401" s="186"/>
      <c r="FR401" s="186"/>
      <c r="FS401" s="186"/>
      <c r="FT401" s="186"/>
      <c r="FU401" s="186"/>
      <c r="FV401" s="40"/>
      <c r="FW401" s="40"/>
      <c r="FX401" s="40"/>
      <c r="FY401" s="40"/>
      <c r="FZ401" s="40"/>
      <c r="GA401" s="40"/>
      <c r="GB401" s="40"/>
      <c r="GC401" s="40"/>
      <c r="GD401" s="40"/>
      <c r="GE401" s="40"/>
      <c r="GF401" s="31"/>
      <c r="GG401" s="356"/>
    </row>
    <row r="402" spans="1:189" s="361" customFormat="1" x14ac:dyDescent="0.25">
      <c r="A402" s="186"/>
      <c r="B402" s="43"/>
      <c r="C402" s="186"/>
      <c r="D402" s="30"/>
      <c r="E402" s="30"/>
      <c r="F402" s="30"/>
      <c r="G402" s="30"/>
      <c r="H402" s="40"/>
      <c r="I402" s="186"/>
      <c r="J402" s="30"/>
      <c r="K402" s="40"/>
      <c r="L402" s="40"/>
      <c r="M402" s="40"/>
      <c r="N402" s="40"/>
      <c r="O402" s="40"/>
      <c r="P402" s="40"/>
      <c r="Q402" s="40"/>
      <c r="R402" s="31"/>
      <c r="S402" s="31"/>
      <c r="T402" s="30"/>
      <c r="U402" s="30"/>
      <c r="V402" s="30"/>
      <c r="W402" s="186"/>
      <c r="X402" s="30"/>
      <c r="Y402" s="40"/>
      <c r="Z402" s="186"/>
      <c r="AA402" s="30"/>
      <c r="AB402" s="40"/>
      <c r="AC402" s="186"/>
      <c r="AD402" s="40"/>
      <c r="AE402" s="186"/>
      <c r="AF402" s="30"/>
      <c r="AG402" s="40"/>
      <c r="AH402" s="186"/>
      <c r="AI402" s="40"/>
      <c r="AJ402" s="186"/>
      <c r="AK402" s="40"/>
      <c r="AL402" s="186"/>
      <c r="AM402" s="40"/>
      <c r="AN402" s="186"/>
      <c r="AO402" s="40"/>
      <c r="AP402" s="40"/>
      <c r="AQ402" s="40"/>
      <c r="AR402" s="31"/>
      <c r="AS402" s="186"/>
      <c r="AT402" s="186"/>
      <c r="AU402" s="40"/>
      <c r="AV402" s="186"/>
      <c r="AW402" s="30"/>
      <c r="AX402" s="40"/>
      <c r="AY402" s="40"/>
      <c r="AZ402" s="186"/>
      <c r="BA402" s="40"/>
      <c r="BB402" s="186"/>
      <c r="BC402" s="40"/>
      <c r="BD402" s="186"/>
      <c r="BE402" s="186"/>
      <c r="BF402" s="186"/>
      <c r="BG402" s="40"/>
      <c r="BH402" s="186"/>
      <c r="BI402" s="40"/>
      <c r="BJ402" s="40"/>
      <c r="BK402" s="40"/>
      <c r="BL402" s="186"/>
      <c r="BM402" s="186"/>
      <c r="BN402" s="40"/>
      <c r="BO402" s="40"/>
      <c r="BP402" s="186"/>
      <c r="BQ402" s="40"/>
      <c r="BR402" s="186"/>
      <c r="BS402" s="30"/>
      <c r="BT402" s="40"/>
      <c r="BU402" s="186"/>
      <c r="BV402" s="40"/>
      <c r="BW402" s="186"/>
      <c r="BX402" s="186"/>
      <c r="BY402" s="186"/>
      <c r="BZ402" s="186"/>
      <c r="CA402" s="186"/>
      <c r="CB402" s="40"/>
      <c r="CC402" s="186"/>
      <c r="CD402" s="186"/>
      <c r="CE402" s="186"/>
      <c r="CF402" s="186"/>
      <c r="CG402" s="186"/>
      <c r="CH402" s="186"/>
      <c r="CI402" s="186"/>
      <c r="CJ402" s="186"/>
      <c r="CK402" s="186"/>
      <c r="CL402" s="186"/>
      <c r="CM402" s="186"/>
      <c r="CN402" s="186"/>
      <c r="CO402" s="186"/>
      <c r="CP402" s="186"/>
      <c r="CQ402" s="186"/>
      <c r="CR402" s="186"/>
      <c r="CS402" s="186"/>
      <c r="CT402" s="186"/>
      <c r="CU402" s="186"/>
      <c r="CV402" s="186"/>
      <c r="CW402" s="186"/>
      <c r="CX402" s="186"/>
      <c r="CY402" s="186"/>
      <c r="CZ402" s="186"/>
      <c r="DA402" s="186"/>
      <c r="DB402" s="186"/>
      <c r="DC402" s="186"/>
      <c r="DD402" s="186"/>
      <c r="DE402" s="186"/>
      <c r="DF402" s="186"/>
      <c r="DG402" s="186"/>
      <c r="DH402" s="186"/>
      <c r="DI402" s="186"/>
      <c r="DJ402" s="186"/>
      <c r="DK402" s="186"/>
      <c r="DL402" s="186"/>
      <c r="DM402" s="186"/>
      <c r="DN402" s="40"/>
      <c r="DO402" s="40"/>
      <c r="DP402" s="40"/>
      <c r="DQ402" s="40"/>
      <c r="DR402" s="40"/>
      <c r="DS402" s="40"/>
      <c r="DT402" s="40"/>
      <c r="DU402" s="40"/>
      <c r="DV402" s="40"/>
      <c r="DW402" s="40"/>
      <c r="DX402" s="40"/>
      <c r="DY402" s="40"/>
      <c r="DZ402" s="40"/>
      <c r="EA402" s="40"/>
      <c r="EB402" s="40"/>
      <c r="EC402" s="40"/>
      <c r="ED402" s="40"/>
      <c r="EE402" s="40"/>
      <c r="EF402" s="186"/>
      <c r="EG402" s="186"/>
      <c r="EH402" s="186"/>
      <c r="EI402" s="40"/>
      <c r="EJ402" s="186"/>
      <c r="EK402" s="30"/>
      <c r="EL402" s="40"/>
      <c r="EM402" s="40"/>
      <c r="EN402" s="186"/>
      <c r="EO402" s="186"/>
      <c r="EP402" s="186"/>
      <c r="EQ402" s="186"/>
      <c r="ER402" s="186"/>
      <c r="ES402" s="186"/>
      <c r="ET402" s="186"/>
      <c r="EU402" s="186"/>
      <c r="EV402" s="186"/>
      <c r="EW402" s="186"/>
      <c r="EX402" s="186"/>
      <c r="EY402" s="186"/>
      <c r="EZ402" s="186"/>
      <c r="FA402" s="186"/>
      <c r="FB402" s="186"/>
      <c r="FC402" s="186"/>
      <c r="FD402" s="186"/>
      <c r="FE402" s="186"/>
      <c r="FF402" s="186"/>
      <c r="FG402" s="186"/>
      <c r="FH402" s="186"/>
      <c r="FI402" s="186"/>
      <c r="FJ402" s="186"/>
      <c r="FK402" s="186"/>
      <c r="FL402" s="186"/>
      <c r="FM402" s="186"/>
      <c r="FN402" s="186"/>
      <c r="FO402" s="186"/>
      <c r="FP402" s="186"/>
      <c r="FQ402" s="186"/>
      <c r="FR402" s="186"/>
      <c r="FS402" s="186"/>
      <c r="FT402" s="186"/>
      <c r="FU402" s="186"/>
      <c r="FV402" s="40"/>
      <c r="FW402" s="40"/>
      <c r="FX402" s="40"/>
      <c r="FY402" s="40"/>
      <c r="FZ402" s="40"/>
      <c r="GA402" s="40"/>
      <c r="GB402" s="40"/>
      <c r="GC402" s="40"/>
      <c r="GD402" s="40"/>
      <c r="GE402" s="40"/>
      <c r="GF402" s="31"/>
      <c r="GG402" s="356"/>
    </row>
    <row r="403" spans="1:189" s="361" customFormat="1" x14ac:dyDescent="0.25">
      <c r="A403" s="186"/>
      <c r="B403" s="43"/>
      <c r="C403" s="186"/>
      <c r="D403" s="30"/>
      <c r="E403" s="30"/>
      <c r="F403" s="30"/>
      <c r="G403" s="30"/>
      <c r="H403" s="40"/>
      <c r="I403" s="186"/>
      <c r="J403" s="30"/>
      <c r="K403" s="40"/>
      <c r="L403" s="40"/>
      <c r="M403" s="40"/>
      <c r="N403" s="40"/>
      <c r="O403" s="40"/>
      <c r="P403" s="40"/>
      <c r="Q403" s="40"/>
      <c r="R403" s="31"/>
      <c r="S403" s="31"/>
      <c r="T403" s="30"/>
      <c r="U403" s="30"/>
      <c r="V403" s="30"/>
      <c r="W403" s="186"/>
      <c r="X403" s="30"/>
      <c r="Y403" s="40"/>
      <c r="Z403" s="186"/>
      <c r="AA403" s="30"/>
      <c r="AB403" s="40"/>
      <c r="AC403" s="186"/>
      <c r="AD403" s="40"/>
      <c r="AE403" s="186"/>
      <c r="AF403" s="30"/>
      <c r="AG403" s="40"/>
      <c r="AH403" s="186"/>
      <c r="AI403" s="40"/>
      <c r="AJ403" s="186"/>
      <c r="AK403" s="40"/>
      <c r="AL403" s="186"/>
      <c r="AM403" s="40"/>
      <c r="AN403" s="186"/>
      <c r="AO403" s="40"/>
      <c r="AP403" s="40"/>
      <c r="AQ403" s="40"/>
      <c r="AR403" s="31"/>
      <c r="AS403" s="186"/>
      <c r="AT403" s="186"/>
      <c r="AU403" s="40"/>
      <c r="AV403" s="186"/>
      <c r="AW403" s="30"/>
      <c r="AX403" s="40"/>
      <c r="AY403" s="40"/>
      <c r="AZ403" s="186"/>
      <c r="BA403" s="40"/>
      <c r="BB403" s="186"/>
      <c r="BC403" s="40"/>
      <c r="BD403" s="186"/>
      <c r="BE403" s="186"/>
      <c r="BF403" s="186"/>
      <c r="BG403" s="40"/>
      <c r="BH403" s="186"/>
      <c r="BI403" s="40"/>
      <c r="BJ403" s="40"/>
      <c r="BK403" s="40"/>
      <c r="BL403" s="186"/>
      <c r="BM403" s="186"/>
      <c r="BN403" s="40"/>
      <c r="BO403" s="40"/>
      <c r="BP403" s="186"/>
      <c r="BQ403" s="40"/>
      <c r="BR403" s="186"/>
      <c r="BS403" s="30"/>
      <c r="BT403" s="40"/>
      <c r="BU403" s="186"/>
      <c r="BV403" s="40"/>
      <c r="BW403" s="186"/>
      <c r="BX403" s="186"/>
      <c r="BY403" s="186"/>
      <c r="BZ403" s="186"/>
      <c r="CA403" s="186"/>
      <c r="CB403" s="40"/>
      <c r="CC403" s="186"/>
      <c r="CD403" s="186"/>
      <c r="CE403" s="186"/>
      <c r="CF403" s="186"/>
      <c r="CG403" s="186"/>
      <c r="CH403" s="186"/>
      <c r="CI403" s="186"/>
      <c r="CJ403" s="186"/>
      <c r="CK403" s="186"/>
      <c r="CL403" s="186"/>
      <c r="CM403" s="186"/>
      <c r="CN403" s="186"/>
      <c r="CO403" s="186"/>
      <c r="CP403" s="186"/>
      <c r="CQ403" s="186"/>
      <c r="CR403" s="186"/>
      <c r="CS403" s="186"/>
      <c r="CT403" s="186"/>
      <c r="CU403" s="186"/>
      <c r="CV403" s="186"/>
      <c r="CW403" s="186"/>
      <c r="CX403" s="186"/>
      <c r="CY403" s="186"/>
      <c r="CZ403" s="186"/>
      <c r="DA403" s="186"/>
      <c r="DB403" s="186"/>
      <c r="DC403" s="186"/>
      <c r="DD403" s="186"/>
      <c r="DE403" s="186"/>
      <c r="DF403" s="186"/>
      <c r="DG403" s="186"/>
      <c r="DH403" s="186"/>
      <c r="DI403" s="186"/>
      <c r="DJ403" s="186"/>
      <c r="DK403" s="186"/>
      <c r="DL403" s="186"/>
      <c r="DM403" s="186"/>
      <c r="DN403" s="40"/>
      <c r="DO403" s="40"/>
      <c r="DP403" s="40"/>
      <c r="DQ403" s="40"/>
      <c r="DR403" s="40"/>
      <c r="DS403" s="40"/>
      <c r="DT403" s="40"/>
      <c r="DU403" s="40"/>
      <c r="DV403" s="40"/>
      <c r="DW403" s="40"/>
      <c r="DX403" s="40"/>
      <c r="DY403" s="40"/>
      <c r="DZ403" s="40"/>
      <c r="EA403" s="40"/>
      <c r="EB403" s="40"/>
      <c r="EC403" s="40"/>
      <c r="ED403" s="40"/>
      <c r="EE403" s="40"/>
      <c r="EF403" s="186"/>
      <c r="EG403" s="186"/>
      <c r="EH403" s="186"/>
      <c r="EI403" s="40"/>
      <c r="EJ403" s="186"/>
      <c r="EK403" s="30"/>
      <c r="EL403" s="40"/>
      <c r="EM403" s="40"/>
      <c r="EN403" s="186"/>
      <c r="EO403" s="186"/>
      <c r="EP403" s="186"/>
      <c r="EQ403" s="186"/>
      <c r="ER403" s="186"/>
      <c r="ES403" s="186"/>
      <c r="ET403" s="186"/>
      <c r="EU403" s="186"/>
      <c r="EV403" s="186"/>
      <c r="EW403" s="186"/>
      <c r="EX403" s="186"/>
      <c r="EY403" s="186"/>
      <c r="EZ403" s="186"/>
      <c r="FA403" s="186"/>
      <c r="FB403" s="186"/>
      <c r="FC403" s="186"/>
      <c r="FD403" s="186"/>
      <c r="FE403" s="186"/>
      <c r="FF403" s="186"/>
      <c r="FG403" s="186"/>
      <c r="FH403" s="186"/>
      <c r="FI403" s="186"/>
      <c r="FJ403" s="186"/>
      <c r="FK403" s="186"/>
      <c r="FL403" s="186"/>
      <c r="FM403" s="186"/>
      <c r="FN403" s="186"/>
      <c r="FO403" s="186"/>
      <c r="FP403" s="186"/>
      <c r="FQ403" s="186"/>
      <c r="FR403" s="186"/>
      <c r="FS403" s="186"/>
      <c r="FT403" s="186"/>
      <c r="FU403" s="186"/>
      <c r="FV403" s="40"/>
      <c r="FW403" s="40"/>
      <c r="FX403" s="40"/>
      <c r="FY403" s="40"/>
      <c r="FZ403" s="40"/>
      <c r="GA403" s="40"/>
      <c r="GB403" s="40"/>
      <c r="GC403" s="40"/>
      <c r="GD403" s="40"/>
      <c r="GE403" s="40"/>
      <c r="GF403" s="31"/>
      <c r="GG403" s="356"/>
    </row>
    <row r="404" spans="1:189" s="361" customFormat="1" x14ac:dyDescent="0.25">
      <c r="A404" s="186"/>
      <c r="B404" s="43"/>
      <c r="C404" s="186"/>
      <c r="D404" s="30"/>
      <c r="E404" s="30"/>
      <c r="F404" s="30"/>
      <c r="G404" s="30"/>
      <c r="H404" s="40"/>
      <c r="I404" s="186"/>
      <c r="J404" s="30"/>
      <c r="K404" s="40"/>
      <c r="L404" s="40"/>
      <c r="M404" s="40"/>
      <c r="N404" s="40"/>
      <c r="O404" s="40"/>
      <c r="P404" s="40"/>
      <c r="Q404" s="40"/>
      <c r="R404" s="31"/>
      <c r="S404" s="31"/>
      <c r="T404" s="30"/>
      <c r="U404" s="30"/>
      <c r="V404" s="30"/>
      <c r="W404" s="186"/>
      <c r="X404" s="30"/>
      <c r="Y404" s="40"/>
      <c r="Z404" s="186"/>
      <c r="AA404" s="30"/>
      <c r="AB404" s="40"/>
      <c r="AC404" s="186"/>
      <c r="AD404" s="40"/>
      <c r="AE404" s="186"/>
      <c r="AF404" s="30"/>
      <c r="AG404" s="40"/>
      <c r="AH404" s="186"/>
      <c r="AI404" s="40"/>
      <c r="AJ404" s="186"/>
      <c r="AK404" s="40"/>
      <c r="AL404" s="186"/>
      <c r="AM404" s="40"/>
      <c r="AN404" s="186"/>
      <c r="AO404" s="40"/>
      <c r="AP404" s="40"/>
      <c r="AQ404" s="40"/>
      <c r="AR404" s="31"/>
      <c r="AS404" s="186"/>
      <c r="AT404" s="186"/>
      <c r="AU404" s="40"/>
      <c r="AV404" s="186"/>
      <c r="AW404" s="30"/>
      <c r="AX404" s="40"/>
      <c r="AY404" s="40"/>
      <c r="AZ404" s="186"/>
      <c r="BA404" s="40"/>
      <c r="BB404" s="186"/>
      <c r="BC404" s="40"/>
      <c r="BD404" s="186"/>
      <c r="BE404" s="186"/>
      <c r="BF404" s="186"/>
      <c r="BG404" s="40"/>
      <c r="BH404" s="186"/>
      <c r="BI404" s="40"/>
      <c r="BJ404" s="40"/>
      <c r="BK404" s="40"/>
      <c r="BL404" s="186"/>
      <c r="BM404" s="186"/>
      <c r="BN404" s="40"/>
      <c r="BO404" s="40"/>
      <c r="BP404" s="186"/>
      <c r="BQ404" s="40"/>
      <c r="BR404" s="186"/>
      <c r="BS404" s="30"/>
      <c r="BT404" s="40"/>
      <c r="BU404" s="186"/>
      <c r="BV404" s="40"/>
      <c r="BW404" s="186"/>
      <c r="BX404" s="186"/>
      <c r="BY404" s="186"/>
      <c r="BZ404" s="186"/>
      <c r="CA404" s="186"/>
      <c r="CB404" s="40"/>
      <c r="CC404" s="186"/>
      <c r="CD404" s="186"/>
      <c r="CE404" s="186"/>
      <c r="CF404" s="186"/>
      <c r="CG404" s="186"/>
      <c r="CH404" s="186"/>
      <c r="CI404" s="186"/>
      <c r="CJ404" s="186"/>
      <c r="CK404" s="186"/>
      <c r="CL404" s="186"/>
      <c r="CM404" s="186"/>
      <c r="CN404" s="186"/>
      <c r="CO404" s="186"/>
      <c r="CP404" s="186"/>
      <c r="CQ404" s="186"/>
      <c r="CR404" s="186"/>
      <c r="CS404" s="186"/>
      <c r="CT404" s="186"/>
      <c r="CU404" s="186"/>
      <c r="CV404" s="186"/>
      <c r="CW404" s="186"/>
      <c r="CX404" s="186"/>
      <c r="CY404" s="186"/>
      <c r="CZ404" s="186"/>
      <c r="DA404" s="186"/>
      <c r="DB404" s="186"/>
      <c r="DC404" s="186"/>
      <c r="DD404" s="186"/>
      <c r="DE404" s="186"/>
      <c r="DF404" s="186"/>
      <c r="DG404" s="186"/>
      <c r="DH404" s="186"/>
      <c r="DI404" s="186"/>
      <c r="DJ404" s="186"/>
      <c r="DK404" s="186"/>
      <c r="DL404" s="186"/>
      <c r="DM404" s="186"/>
      <c r="DN404" s="40"/>
      <c r="DO404" s="40"/>
      <c r="DP404" s="40"/>
      <c r="DQ404" s="40"/>
      <c r="DR404" s="40"/>
      <c r="DS404" s="40"/>
      <c r="DT404" s="40"/>
      <c r="DU404" s="40"/>
      <c r="DV404" s="40"/>
      <c r="DW404" s="40"/>
      <c r="DX404" s="40"/>
      <c r="DY404" s="40"/>
      <c r="DZ404" s="40"/>
      <c r="EA404" s="40"/>
      <c r="EB404" s="40"/>
      <c r="EC404" s="40"/>
      <c r="ED404" s="40"/>
      <c r="EE404" s="40"/>
      <c r="EF404" s="186"/>
      <c r="EG404" s="186"/>
      <c r="EH404" s="186"/>
      <c r="EI404" s="40"/>
      <c r="EJ404" s="186"/>
      <c r="EK404" s="30"/>
      <c r="EL404" s="40"/>
      <c r="EM404" s="40"/>
      <c r="EN404" s="186"/>
      <c r="EO404" s="186"/>
      <c r="EP404" s="186"/>
      <c r="EQ404" s="186"/>
      <c r="ER404" s="186"/>
      <c r="ES404" s="186"/>
      <c r="ET404" s="186"/>
      <c r="EU404" s="186"/>
      <c r="EV404" s="186"/>
      <c r="EW404" s="186"/>
      <c r="EX404" s="186"/>
      <c r="EY404" s="186"/>
      <c r="EZ404" s="186"/>
      <c r="FA404" s="186"/>
      <c r="FB404" s="186"/>
      <c r="FC404" s="186"/>
      <c r="FD404" s="186"/>
      <c r="FE404" s="186"/>
      <c r="FF404" s="186"/>
      <c r="FG404" s="186"/>
      <c r="FH404" s="186"/>
      <c r="FI404" s="186"/>
      <c r="FJ404" s="186"/>
      <c r="FK404" s="186"/>
      <c r="FL404" s="186"/>
      <c r="FM404" s="186"/>
      <c r="FN404" s="186"/>
      <c r="FO404" s="186"/>
      <c r="FP404" s="186"/>
      <c r="FQ404" s="186"/>
      <c r="FR404" s="186"/>
      <c r="FS404" s="186"/>
      <c r="FT404" s="186"/>
      <c r="FU404" s="186"/>
      <c r="FV404" s="40"/>
      <c r="FW404" s="40"/>
      <c r="FX404" s="40"/>
      <c r="FY404" s="40"/>
      <c r="FZ404" s="40"/>
      <c r="GA404" s="40"/>
      <c r="GB404" s="40"/>
      <c r="GC404" s="40"/>
      <c r="GD404" s="40"/>
      <c r="GE404" s="40"/>
      <c r="GF404" s="31"/>
      <c r="GG404" s="356"/>
    </row>
    <row r="405" spans="1:189" s="361" customFormat="1" x14ac:dyDescent="0.25">
      <c r="A405" s="186"/>
      <c r="B405" s="43"/>
      <c r="C405" s="186"/>
      <c r="D405" s="30"/>
      <c r="E405" s="30"/>
      <c r="F405" s="30"/>
      <c r="G405" s="30"/>
      <c r="H405" s="40"/>
      <c r="I405" s="186"/>
      <c r="J405" s="30"/>
      <c r="K405" s="40"/>
      <c r="L405" s="40"/>
      <c r="M405" s="40"/>
      <c r="N405" s="40"/>
      <c r="O405" s="40"/>
      <c r="P405" s="40"/>
      <c r="Q405" s="40"/>
      <c r="R405" s="31"/>
      <c r="S405" s="31"/>
      <c r="T405" s="30"/>
      <c r="U405" s="30"/>
      <c r="V405" s="30"/>
      <c r="W405" s="186"/>
      <c r="X405" s="30"/>
      <c r="Y405" s="40"/>
      <c r="Z405" s="186"/>
      <c r="AA405" s="30"/>
      <c r="AB405" s="40"/>
      <c r="AC405" s="186"/>
      <c r="AD405" s="40"/>
      <c r="AE405" s="186"/>
      <c r="AF405" s="30"/>
      <c r="AG405" s="40"/>
      <c r="AH405" s="186"/>
      <c r="AI405" s="40"/>
      <c r="AJ405" s="186"/>
      <c r="AK405" s="40"/>
      <c r="AL405" s="186"/>
      <c r="AM405" s="40"/>
      <c r="AN405" s="186"/>
      <c r="AO405" s="40"/>
      <c r="AP405" s="40"/>
      <c r="AQ405" s="40"/>
      <c r="AR405" s="31"/>
      <c r="AS405" s="186"/>
      <c r="AT405" s="186"/>
      <c r="AU405" s="40"/>
      <c r="AV405" s="186"/>
      <c r="AW405" s="30"/>
      <c r="AX405" s="40"/>
      <c r="AY405" s="40"/>
      <c r="AZ405" s="186"/>
      <c r="BA405" s="40"/>
      <c r="BB405" s="186"/>
      <c r="BC405" s="40"/>
      <c r="BD405" s="186"/>
      <c r="BE405" s="186"/>
      <c r="BF405" s="186"/>
      <c r="BG405" s="40"/>
      <c r="BH405" s="186"/>
      <c r="BI405" s="40"/>
      <c r="BJ405" s="40"/>
      <c r="BK405" s="40"/>
      <c r="BL405" s="186"/>
      <c r="BM405" s="186"/>
      <c r="BN405" s="40"/>
      <c r="BO405" s="40"/>
      <c r="BP405" s="186"/>
      <c r="BQ405" s="40"/>
      <c r="BR405" s="186"/>
      <c r="BS405" s="30"/>
      <c r="BT405" s="40"/>
      <c r="BU405" s="186"/>
      <c r="BV405" s="40"/>
      <c r="BW405" s="186"/>
      <c r="BX405" s="186"/>
      <c r="BY405" s="186"/>
      <c r="BZ405" s="186"/>
      <c r="CA405" s="186"/>
      <c r="CB405" s="40"/>
      <c r="CC405" s="186"/>
      <c r="CD405" s="186"/>
      <c r="CE405" s="186"/>
      <c r="CF405" s="186"/>
      <c r="CG405" s="186"/>
      <c r="CH405" s="186"/>
      <c r="CI405" s="186"/>
      <c r="CJ405" s="186"/>
      <c r="CK405" s="186"/>
      <c r="CL405" s="186"/>
      <c r="CM405" s="186"/>
      <c r="CN405" s="186"/>
      <c r="CO405" s="186"/>
      <c r="CP405" s="186"/>
      <c r="CQ405" s="186"/>
      <c r="CR405" s="186"/>
      <c r="CS405" s="186"/>
      <c r="CT405" s="186"/>
      <c r="CU405" s="186"/>
      <c r="CV405" s="186"/>
      <c r="CW405" s="186"/>
      <c r="CX405" s="186"/>
      <c r="CY405" s="186"/>
      <c r="CZ405" s="186"/>
      <c r="DA405" s="186"/>
      <c r="DB405" s="186"/>
      <c r="DC405" s="186"/>
      <c r="DD405" s="186"/>
      <c r="DE405" s="186"/>
      <c r="DF405" s="186"/>
      <c r="DG405" s="186"/>
      <c r="DH405" s="186"/>
      <c r="DI405" s="186"/>
      <c r="DJ405" s="186"/>
      <c r="DK405" s="186"/>
      <c r="DL405" s="186"/>
      <c r="DM405" s="186"/>
      <c r="DN405" s="40"/>
      <c r="DO405" s="40"/>
      <c r="DP405" s="40"/>
      <c r="DQ405" s="40"/>
      <c r="DR405" s="40"/>
      <c r="DS405" s="40"/>
      <c r="DT405" s="40"/>
      <c r="DU405" s="40"/>
      <c r="DV405" s="40"/>
      <c r="DW405" s="40"/>
      <c r="DX405" s="40"/>
      <c r="DY405" s="40"/>
      <c r="DZ405" s="40"/>
      <c r="EA405" s="40"/>
      <c r="EB405" s="40"/>
      <c r="EC405" s="40"/>
      <c r="ED405" s="40"/>
      <c r="EE405" s="40"/>
      <c r="EF405" s="186"/>
      <c r="EG405" s="186"/>
      <c r="EH405" s="186"/>
      <c r="EI405" s="40"/>
      <c r="EJ405" s="186"/>
      <c r="EK405" s="30"/>
      <c r="EL405" s="40"/>
      <c r="EM405" s="40"/>
      <c r="EN405" s="186"/>
      <c r="EO405" s="186"/>
      <c r="EP405" s="186"/>
      <c r="EQ405" s="186"/>
      <c r="ER405" s="186"/>
      <c r="ES405" s="186"/>
      <c r="ET405" s="186"/>
      <c r="EU405" s="186"/>
      <c r="EV405" s="186"/>
      <c r="EW405" s="186"/>
      <c r="EX405" s="186"/>
      <c r="EY405" s="186"/>
      <c r="EZ405" s="186"/>
      <c r="FA405" s="186"/>
      <c r="FB405" s="186"/>
      <c r="FC405" s="186"/>
      <c r="FD405" s="186"/>
      <c r="FE405" s="186"/>
      <c r="FF405" s="186"/>
      <c r="FG405" s="186"/>
      <c r="FH405" s="186"/>
      <c r="FI405" s="186"/>
      <c r="FJ405" s="186"/>
      <c r="FK405" s="186"/>
      <c r="FL405" s="186"/>
      <c r="FM405" s="186"/>
      <c r="FN405" s="186"/>
      <c r="FO405" s="186"/>
      <c r="FP405" s="186"/>
      <c r="FQ405" s="186"/>
      <c r="FR405" s="186"/>
      <c r="FS405" s="186"/>
      <c r="FT405" s="186"/>
      <c r="FU405" s="186"/>
      <c r="FV405" s="40"/>
      <c r="FW405" s="40"/>
      <c r="FX405" s="40"/>
      <c r="FY405" s="40"/>
      <c r="FZ405" s="40"/>
      <c r="GA405" s="40"/>
      <c r="GB405" s="40"/>
      <c r="GC405" s="40"/>
      <c r="GD405" s="40"/>
      <c r="GE405" s="40"/>
      <c r="GF405" s="31"/>
      <c r="GG405" s="356"/>
    </row>
    <row r="406" spans="1:189" s="361" customFormat="1" x14ac:dyDescent="0.25">
      <c r="A406" s="186"/>
      <c r="B406" s="43"/>
      <c r="C406" s="186"/>
      <c r="D406" s="30"/>
      <c r="E406" s="30"/>
      <c r="F406" s="30"/>
      <c r="G406" s="30"/>
      <c r="H406" s="40"/>
      <c r="I406" s="186"/>
      <c r="J406" s="30"/>
      <c r="K406" s="40"/>
      <c r="L406" s="40"/>
      <c r="M406" s="40"/>
      <c r="N406" s="40"/>
      <c r="O406" s="40"/>
      <c r="P406" s="40"/>
      <c r="Q406" s="40"/>
      <c r="R406" s="31"/>
      <c r="S406" s="31"/>
      <c r="T406" s="30"/>
      <c r="U406" s="30"/>
      <c r="V406" s="30"/>
      <c r="W406" s="186"/>
      <c r="X406" s="30"/>
      <c r="Y406" s="40"/>
      <c r="Z406" s="186"/>
      <c r="AA406" s="30"/>
      <c r="AB406" s="40"/>
      <c r="AC406" s="186"/>
      <c r="AD406" s="40"/>
      <c r="AE406" s="186"/>
      <c r="AF406" s="30"/>
      <c r="AG406" s="40"/>
      <c r="AH406" s="186"/>
      <c r="AI406" s="40"/>
      <c r="AJ406" s="186"/>
      <c r="AK406" s="40"/>
      <c r="AL406" s="186"/>
      <c r="AM406" s="40"/>
      <c r="AN406" s="186"/>
      <c r="AO406" s="40"/>
      <c r="AP406" s="40"/>
      <c r="AQ406" s="40"/>
      <c r="AR406" s="31"/>
      <c r="AS406" s="186"/>
      <c r="AT406" s="186"/>
      <c r="AU406" s="40"/>
      <c r="AV406" s="186"/>
      <c r="AW406" s="30"/>
      <c r="AX406" s="40"/>
      <c r="AY406" s="40"/>
      <c r="AZ406" s="186"/>
      <c r="BA406" s="40"/>
      <c r="BB406" s="186"/>
      <c r="BC406" s="40"/>
      <c r="BD406" s="186"/>
      <c r="BE406" s="186"/>
      <c r="BF406" s="186"/>
      <c r="BG406" s="40"/>
      <c r="BH406" s="186"/>
      <c r="BI406" s="40"/>
      <c r="BJ406" s="40"/>
      <c r="BK406" s="40"/>
      <c r="BL406" s="186"/>
      <c r="BM406" s="186"/>
      <c r="BN406" s="40"/>
      <c r="BO406" s="40"/>
      <c r="BP406" s="186"/>
      <c r="BQ406" s="40"/>
      <c r="BR406" s="186"/>
      <c r="BS406" s="30"/>
      <c r="BT406" s="40"/>
      <c r="BU406" s="186"/>
      <c r="BV406" s="40"/>
      <c r="BW406" s="186"/>
      <c r="BX406" s="186"/>
      <c r="BY406" s="186"/>
      <c r="BZ406" s="186"/>
      <c r="CA406" s="186"/>
      <c r="CB406" s="40"/>
      <c r="CC406" s="186"/>
      <c r="CD406" s="186"/>
      <c r="CE406" s="186"/>
      <c r="CF406" s="186"/>
      <c r="CG406" s="186"/>
      <c r="CH406" s="186"/>
      <c r="CI406" s="186"/>
      <c r="CJ406" s="186"/>
      <c r="CK406" s="186"/>
      <c r="CL406" s="186"/>
      <c r="CM406" s="186"/>
      <c r="CN406" s="186"/>
      <c r="CO406" s="186"/>
      <c r="CP406" s="186"/>
      <c r="CQ406" s="186"/>
      <c r="CR406" s="186"/>
      <c r="CS406" s="186"/>
      <c r="CT406" s="186"/>
      <c r="CU406" s="186"/>
      <c r="CV406" s="186"/>
      <c r="CW406" s="186"/>
      <c r="CX406" s="186"/>
      <c r="CY406" s="186"/>
      <c r="CZ406" s="186"/>
      <c r="DA406" s="186"/>
      <c r="DB406" s="186"/>
      <c r="DC406" s="186"/>
      <c r="DD406" s="186"/>
      <c r="DE406" s="186"/>
      <c r="DF406" s="186"/>
      <c r="DG406" s="186"/>
      <c r="DH406" s="186"/>
      <c r="DI406" s="186"/>
      <c r="DJ406" s="186"/>
      <c r="DK406" s="186"/>
      <c r="DL406" s="186"/>
      <c r="DM406" s="186"/>
      <c r="DN406" s="40"/>
      <c r="DO406" s="40"/>
      <c r="DP406" s="40"/>
      <c r="DQ406" s="40"/>
      <c r="DR406" s="40"/>
      <c r="DS406" s="40"/>
      <c r="DT406" s="40"/>
      <c r="DU406" s="40"/>
      <c r="DV406" s="40"/>
      <c r="DW406" s="40"/>
      <c r="DX406" s="40"/>
      <c r="DY406" s="40"/>
      <c r="DZ406" s="40"/>
      <c r="EA406" s="40"/>
      <c r="EB406" s="40"/>
      <c r="EC406" s="40"/>
      <c r="ED406" s="40"/>
      <c r="EE406" s="40"/>
      <c r="EF406" s="186"/>
      <c r="EG406" s="186"/>
      <c r="EH406" s="186"/>
      <c r="EI406" s="40"/>
      <c r="EJ406" s="186"/>
      <c r="EK406" s="30"/>
      <c r="EL406" s="40"/>
      <c r="EM406" s="40"/>
      <c r="EN406" s="186"/>
      <c r="EO406" s="186"/>
      <c r="EP406" s="186"/>
      <c r="EQ406" s="186"/>
      <c r="ER406" s="186"/>
      <c r="ES406" s="186"/>
      <c r="ET406" s="186"/>
      <c r="EU406" s="186"/>
      <c r="EV406" s="186"/>
      <c r="EW406" s="186"/>
      <c r="EX406" s="186"/>
      <c r="EY406" s="186"/>
      <c r="EZ406" s="186"/>
      <c r="FA406" s="186"/>
      <c r="FB406" s="186"/>
      <c r="FC406" s="186"/>
      <c r="FD406" s="186"/>
      <c r="FE406" s="186"/>
      <c r="FF406" s="186"/>
      <c r="FG406" s="186"/>
      <c r="FH406" s="186"/>
      <c r="FI406" s="186"/>
      <c r="FJ406" s="186"/>
      <c r="FK406" s="186"/>
      <c r="FL406" s="186"/>
      <c r="FM406" s="186"/>
      <c r="FN406" s="186"/>
      <c r="FO406" s="186"/>
      <c r="FP406" s="186"/>
      <c r="FQ406" s="186"/>
      <c r="FR406" s="186"/>
      <c r="FS406" s="186"/>
      <c r="FT406" s="186"/>
      <c r="FU406" s="186"/>
      <c r="FV406" s="40"/>
      <c r="FW406" s="40"/>
      <c r="FX406" s="40"/>
      <c r="FY406" s="40"/>
      <c r="FZ406" s="40"/>
      <c r="GA406" s="40"/>
      <c r="GB406" s="40"/>
      <c r="GC406" s="40"/>
      <c r="GD406" s="40"/>
      <c r="GE406" s="40"/>
      <c r="GF406" s="31"/>
      <c r="GG406" s="356"/>
    </row>
    <row r="407" spans="1:189" s="361" customFormat="1" x14ac:dyDescent="0.25">
      <c r="A407" s="186"/>
      <c r="B407" s="43"/>
      <c r="C407" s="186"/>
      <c r="D407" s="30"/>
      <c r="E407" s="30"/>
      <c r="F407" s="30"/>
      <c r="G407" s="30"/>
      <c r="H407" s="40"/>
      <c r="I407" s="186"/>
      <c r="J407" s="30"/>
      <c r="K407" s="40"/>
      <c r="L407" s="40"/>
      <c r="M407" s="40"/>
      <c r="N407" s="40"/>
      <c r="O407" s="40"/>
      <c r="P407" s="40"/>
      <c r="Q407" s="40"/>
      <c r="R407" s="31"/>
      <c r="S407" s="31"/>
      <c r="T407" s="30"/>
      <c r="U407" s="30"/>
      <c r="V407" s="30"/>
      <c r="W407" s="186"/>
      <c r="X407" s="30"/>
      <c r="Y407" s="40"/>
      <c r="Z407" s="186"/>
      <c r="AA407" s="30"/>
      <c r="AB407" s="40"/>
      <c r="AC407" s="186"/>
      <c r="AD407" s="40"/>
      <c r="AE407" s="186"/>
      <c r="AF407" s="30"/>
      <c r="AG407" s="40"/>
      <c r="AH407" s="186"/>
      <c r="AI407" s="40"/>
      <c r="AJ407" s="186"/>
      <c r="AK407" s="40"/>
      <c r="AL407" s="186"/>
      <c r="AM407" s="40"/>
      <c r="AN407" s="186"/>
      <c r="AO407" s="40"/>
      <c r="AP407" s="40"/>
      <c r="AQ407" s="40"/>
      <c r="AR407" s="31"/>
      <c r="AS407" s="186"/>
      <c r="AT407" s="186"/>
      <c r="AU407" s="40"/>
      <c r="AV407" s="186"/>
      <c r="AW407" s="30"/>
      <c r="AX407" s="40"/>
      <c r="AY407" s="40"/>
      <c r="AZ407" s="186"/>
      <c r="BA407" s="40"/>
      <c r="BB407" s="186"/>
      <c r="BC407" s="40"/>
      <c r="BD407" s="186"/>
      <c r="BE407" s="186"/>
      <c r="BF407" s="186"/>
      <c r="BG407" s="40"/>
      <c r="BH407" s="186"/>
      <c r="BI407" s="40"/>
      <c r="BJ407" s="40"/>
      <c r="BK407" s="40"/>
      <c r="BL407" s="186"/>
      <c r="BM407" s="186"/>
      <c r="BN407" s="40"/>
      <c r="BO407" s="40"/>
      <c r="BP407" s="186"/>
      <c r="BQ407" s="40"/>
      <c r="BR407" s="186"/>
      <c r="BS407" s="30"/>
      <c r="BT407" s="40"/>
      <c r="BU407" s="186"/>
      <c r="BV407" s="40"/>
      <c r="BW407" s="186"/>
      <c r="BX407" s="186"/>
      <c r="BY407" s="186"/>
      <c r="BZ407" s="186"/>
      <c r="CA407" s="186"/>
      <c r="CB407" s="40"/>
      <c r="CC407" s="186"/>
      <c r="CD407" s="186"/>
      <c r="CE407" s="186"/>
      <c r="CF407" s="186"/>
      <c r="CG407" s="186"/>
      <c r="CH407" s="186"/>
      <c r="CI407" s="186"/>
      <c r="CJ407" s="186"/>
      <c r="CK407" s="186"/>
      <c r="CL407" s="186"/>
      <c r="CM407" s="186"/>
      <c r="CN407" s="186"/>
      <c r="CO407" s="186"/>
      <c r="CP407" s="186"/>
      <c r="CQ407" s="186"/>
      <c r="CR407" s="186"/>
      <c r="CS407" s="186"/>
      <c r="CT407" s="186"/>
      <c r="CU407" s="186"/>
      <c r="CV407" s="186"/>
      <c r="CW407" s="186"/>
      <c r="CX407" s="186"/>
      <c r="CY407" s="186"/>
      <c r="CZ407" s="186"/>
      <c r="DA407" s="186"/>
      <c r="DB407" s="186"/>
      <c r="DC407" s="186"/>
      <c r="DD407" s="186"/>
      <c r="DE407" s="186"/>
      <c r="DF407" s="186"/>
      <c r="DG407" s="186"/>
      <c r="DH407" s="186"/>
      <c r="DI407" s="186"/>
      <c r="DJ407" s="186"/>
      <c r="DK407" s="186"/>
      <c r="DL407" s="186"/>
      <c r="DM407" s="186"/>
      <c r="DN407" s="40"/>
      <c r="DO407" s="40"/>
      <c r="DP407" s="40"/>
      <c r="DQ407" s="40"/>
      <c r="DR407" s="40"/>
      <c r="DS407" s="40"/>
      <c r="DT407" s="40"/>
      <c r="DU407" s="40"/>
      <c r="DV407" s="40"/>
      <c r="DW407" s="40"/>
      <c r="DX407" s="40"/>
      <c r="DY407" s="40"/>
      <c r="DZ407" s="40"/>
      <c r="EA407" s="40"/>
      <c r="EB407" s="40"/>
      <c r="EC407" s="40"/>
      <c r="ED407" s="40"/>
      <c r="EE407" s="40"/>
      <c r="EF407" s="186"/>
      <c r="EG407" s="186"/>
      <c r="EH407" s="186"/>
      <c r="EI407" s="40"/>
      <c r="EJ407" s="186"/>
      <c r="EK407" s="30"/>
      <c r="EL407" s="40"/>
      <c r="EM407" s="40"/>
      <c r="EN407" s="186"/>
      <c r="EO407" s="186"/>
      <c r="EP407" s="186"/>
      <c r="EQ407" s="186"/>
      <c r="ER407" s="186"/>
      <c r="ES407" s="186"/>
      <c r="ET407" s="186"/>
      <c r="EU407" s="186"/>
      <c r="EV407" s="186"/>
      <c r="EW407" s="186"/>
      <c r="EX407" s="186"/>
      <c r="EY407" s="186"/>
      <c r="EZ407" s="186"/>
      <c r="FA407" s="186"/>
      <c r="FB407" s="186"/>
      <c r="FC407" s="186"/>
      <c r="FD407" s="186"/>
      <c r="FE407" s="186"/>
      <c r="FF407" s="186"/>
      <c r="FG407" s="186"/>
      <c r="FH407" s="186"/>
      <c r="FI407" s="186"/>
      <c r="FJ407" s="186"/>
      <c r="FK407" s="186"/>
      <c r="FL407" s="186"/>
      <c r="FM407" s="186"/>
      <c r="FN407" s="186"/>
      <c r="FO407" s="186"/>
      <c r="FP407" s="186"/>
      <c r="FQ407" s="186"/>
      <c r="FR407" s="186"/>
      <c r="FS407" s="186"/>
      <c r="FT407" s="186"/>
      <c r="FU407" s="186"/>
      <c r="FV407" s="40"/>
      <c r="FW407" s="40"/>
      <c r="FX407" s="40"/>
      <c r="FY407" s="40"/>
      <c r="FZ407" s="40"/>
      <c r="GA407" s="40"/>
      <c r="GB407" s="40"/>
      <c r="GC407" s="40"/>
      <c r="GD407" s="40"/>
      <c r="GE407" s="40"/>
      <c r="GF407" s="31"/>
      <c r="GG407" s="356"/>
    </row>
    <row r="408" spans="1:189" s="361" customFormat="1" x14ac:dyDescent="0.25">
      <c r="A408" s="186"/>
      <c r="B408" s="43"/>
      <c r="C408" s="186"/>
      <c r="D408" s="30"/>
      <c r="E408" s="30"/>
      <c r="F408" s="30"/>
      <c r="G408" s="30"/>
      <c r="H408" s="40"/>
      <c r="I408" s="186"/>
      <c r="J408" s="30"/>
      <c r="K408" s="40"/>
      <c r="L408" s="40"/>
      <c r="M408" s="40"/>
      <c r="N408" s="40"/>
      <c r="O408" s="40"/>
      <c r="P408" s="40"/>
      <c r="Q408" s="40"/>
      <c r="R408" s="31"/>
      <c r="S408" s="31"/>
      <c r="T408" s="30"/>
      <c r="U408" s="30"/>
      <c r="V408" s="30"/>
      <c r="W408" s="186"/>
      <c r="X408" s="30"/>
      <c r="Y408" s="40"/>
      <c r="Z408" s="186"/>
      <c r="AA408" s="30"/>
      <c r="AB408" s="40"/>
      <c r="AC408" s="186"/>
      <c r="AD408" s="40"/>
      <c r="AE408" s="186"/>
      <c r="AF408" s="30"/>
      <c r="AG408" s="40"/>
      <c r="AH408" s="186"/>
      <c r="AI408" s="40"/>
      <c r="AJ408" s="186"/>
      <c r="AK408" s="40"/>
      <c r="AL408" s="186"/>
      <c r="AM408" s="40"/>
      <c r="AN408" s="186"/>
      <c r="AO408" s="40"/>
      <c r="AP408" s="40"/>
      <c r="AQ408" s="40"/>
      <c r="AR408" s="31"/>
      <c r="AS408" s="186"/>
      <c r="AT408" s="186"/>
      <c r="AU408" s="40"/>
      <c r="AV408" s="186"/>
      <c r="AW408" s="30"/>
      <c r="AX408" s="40"/>
      <c r="AY408" s="40"/>
      <c r="AZ408" s="186"/>
      <c r="BA408" s="40"/>
      <c r="BB408" s="186"/>
      <c r="BC408" s="40"/>
      <c r="BD408" s="186"/>
      <c r="BE408" s="186"/>
      <c r="BF408" s="186"/>
      <c r="BG408" s="40"/>
      <c r="BH408" s="186"/>
      <c r="BI408" s="40"/>
      <c r="BJ408" s="40"/>
      <c r="BK408" s="40"/>
      <c r="BL408" s="186"/>
      <c r="BM408" s="186"/>
      <c r="BN408" s="40"/>
      <c r="BO408" s="40"/>
      <c r="BP408" s="186"/>
      <c r="BQ408" s="40"/>
      <c r="BR408" s="186"/>
      <c r="BS408" s="30"/>
      <c r="BT408" s="40"/>
      <c r="BU408" s="186"/>
      <c r="BV408" s="40"/>
      <c r="BW408" s="186"/>
      <c r="BX408" s="186"/>
      <c r="BY408" s="186"/>
      <c r="BZ408" s="186"/>
      <c r="CA408" s="186"/>
      <c r="CB408" s="40"/>
      <c r="CC408" s="186"/>
      <c r="CD408" s="186"/>
      <c r="CE408" s="186"/>
      <c r="CF408" s="186"/>
      <c r="CG408" s="186"/>
      <c r="CH408" s="186"/>
      <c r="CI408" s="186"/>
      <c r="CJ408" s="186"/>
      <c r="CK408" s="186"/>
      <c r="CL408" s="186"/>
      <c r="CM408" s="186"/>
      <c r="CN408" s="186"/>
      <c r="CO408" s="186"/>
      <c r="CP408" s="186"/>
      <c r="CQ408" s="186"/>
      <c r="CR408" s="186"/>
      <c r="CS408" s="186"/>
      <c r="CT408" s="186"/>
      <c r="CU408" s="186"/>
      <c r="CV408" s="186"/>
      <c r="CW408" s="186"/>
      <c r="CX408" s="186"/>
      <c r="CY408" s="186"/>
      <c r="CZ408" s="186"/>
      <c r="DA408" s="186"/>
      <c r="DB408" s="186"/>
      <c r="DC408" s="186"/>
      <c r="DD408" s="186"/>
      <c r="DE408" s="186"/>
      <c r="DF408" s="186"/>
      <c r="DG408" s="186"/>
      <c r="DH408" s="186"/>
      <c r="DI408" s="186"/>
      <c r="DJ408" s="186"/>
      <c r="DK408" s="186"/>
      <c r="DL408" s="186"/>
      <c r="DM408" s="186"/>
      <c r="DN408" s="40"/>
      <c r="DO408" s="40"/>
      <c r="DP408" s="40"/>
      <c r="DQ408" s="40"/>
      <c r="DR408" s="40"/>
      <c r="DS408" s="40"/>
      <c r="DT408" s="40"/>
      <c r="DU408" s="40"/>
      <c r="DV408" s="40"/>
      <c r="DW408" s="40"/>
      <c r="DX408" s="40"/>
      <c r="DY408" s="40"/>
      <c r="DZ408" s="40"/>
      <c r="EA408" s="40"/>
      <c r="EB408" s="40"/>
      <c r="EC408" s="40"/>
      <c r="ED408" s="40"/>
      <c r="EE408" s="40"/>
      <c r="EF408" s="186"/>
      <c r="EG408" s="186"/>
      <c r="EH408" s="186"/>
      <c r="EI408" s="40"/>
      <c r="EJ408" s="186"/>
      <c r="EK408" s="30"/>
      <c r="EL408" s="40"/>
      <c r="EM408" s="40"/>
      <c r="EN408" s="186"/>
      <c r="EO408" s="186"/>
      <c r="EP408" s="186"/>
      <c r="EQ408" s="186"/>
      <c r="ER408" s="186"/>
      <c r="ES408" s="186"/>
      <c r="ET408" s="186"/>
      <c r="EU408" s="186"/>
      <c r="EV408" s="186"/>
      <c r="EW408" s="186"/>
      <c r="EX408" s="186"/>
      <c r="EY408" s="186"/>
      <c r="EZ408" s="186"/>
      <c r="FA408" s="186"/>
      <c r="FB408" s="186"/>
      <c r="FC408" s="186"/>
      <c r="FD408" s="186"/>
      <c r="FE408" s="186"/>
      <c r="FF408" s="186"/>
      <c r="FG408" s="186"/>
      <c r="FH408" s="186"/>
      <c r="FI408" s="186"/>
      <c r="FJ408" s="186"/>
      <c r="FK408" s="186"/>
      <c r="FL408" s="186"/>
      <c r="FM408" s="186"/>
      <c r="FN408" s="186"/>
      <c r="FO408" s="186"/>
      <c r="FP408" s="186"/>
      <c r="FQ408" s="186"/>
      <c r="FR408" s="186"/>
      <c r="FS408" s="186"/>
      <c r="FT408" s="186"/>
      <c r="FU408" s="186"/>
      <c r="FV408" s="40"/>
      <c r="FW408" s="40"/>
      <c r="FX408" s="40"/>
      <c r="FY408" s="40"/>
      <c r="FZ408" s="40"/>
      <c r="GA408" s="40"/>
      <c r="GB408" s="40"/>
      <c r="GC408" s="40"/>
      <c r="GD408" s="40"/>
      <c r="GE408" s="40"/>
      <c r="GF408" s="31"/>
      <c r="GG408" s="356"/>
    </row>
    <row r="409" spans="1:189" s="361" customFormat="1" x14ac:dyDescent="0.25">
      <c r="A409" s="186"/>
      <c r="B409" s="43"/>
      <c r="C409" s="186"/>
      <c r="D409" s="30"/>
      <c r="E409" s="30"/>
      <c r="F409" s="30"/>
      <c r="G409" s="30"/>
      <c r="H409" s="40"/>
      <c r="I409" s="186"/>
      <c r="J409" s="30"/>
      <c r="K409" s="40"/>
      <c r="L409" s="40"/>
      <c r="M409" s="40"/>
      <c r="N409" s="40"/>
      <c r="O409" s="40"/>
      <c r="P409" s="40"/>
      <c r="Q409" s="40"/>
      <c r="R409" s="31"/>
      <c r="S409" s="31"/>
      <c r="T409" s="30"/>
      <c r="U409" s="30"/>
      <c r="V409" s="30"/>
      <c r="W409" s="186"/>
      <c r="X409" s="30"/>
      <c r="Y409" s="40"/>
      <c r="Z409" s="186"/>
      <c r="AA409" s="30"/>
      <c r="AB409" s="40"/>
      <c r="AC409" s="186"/>
      <c r="AD409" s="40"/>
      <c r="AE409" s="186"/>
      <c r="AF409" s="30"/>
      <c r="AG409" s="40"/>
      <c r="AH409" s="186"/>
      <c r="AI409" s="40"/>
      <c r="AJ409" s="186"/>
      <c r="AK409" s="40"/>
      <c r="AL409" s="186"/>
      <c r="AM409" s="40"/>
      <c r="AN409" s="186"/>
      <c r="AO409" s="40"/>
      <c r="AP409" s="40"/>
      <c r="AQ409" s="40"/>
      <c r="AR409" s="31"/>
      <c r="AS409" s="186"/>
      <c r="AT409" s="186"/>
      <c r="AU409" s="40"/>
      <c r="AV409" s="186"/>
      <c r="AW409" s="30"/>
      <c r="AX409" s="40"/>
      <c r="AY409" s="40"/>
      <c r="AZ409" s="186"/>
      <c r="BA409" s="40"/>
      <c r="BB409" s="186"/>
      <c r="BC409" s="40"/>
      <c r="BD409" s="186"/>
      <c r="BE409" s="186"/>
      <c r="BF409" s="186"/>
      <c r="BG409" s="40"/>
      <c r="BH409" s="186"/>
      <c r="BI409" s="40"/>
      <c r="BJ409" s="40"/>
      <c r="BK409" s="40"/>
      <c r="BL409" s="186"/>
      <c r="BM409" s="186"/>
      <c r="BN409" s="40"/>
      <c r="BO409" s="40"/>
      <c r="BP409" s="186"/>
      <c r="BQ409" s="40"/>
      <c r="BR409" s="186"/>
      <c r="BS409" s="30"/>
      <c r="BT409" s="40"/>
      <c r="BU409" s="186"/>
      <c r="BV409" s="40"/>
      <c r="BW409" s="186"/>
      <c r="BX409" s="186"/>
      <c r="BY409" s="186"/>
      <c r="BZ409" s="186"/>
      <c r="CA409" s="186"/>
      <c r="CB409" s="40"/>
      <c r="CC409" s="186"/>
      <c r="CD409" s="186"/>
      <c r="CE409" s="186"/>
      <c r="CF409" s="186"/>
      <c r="CG409" s="186"/>
      <c r="CH409" s="186"/>
      <c r="CI409" s="186"/>
      <c r="CJ409" s="186"/>
      <c r="CK409" s="186"/>
      <c r="CL409" s="186"/>
      <c r="CM409" s="186"/>
      <c r="CN409" s="186"/>
      <c r="CO409" s="186"/>
      <c r="CP409" s="186"/>
      <c r="CQ409" s="186"/>
      <c r="CR409" s="186"/>
      <c r="CS409" s="186"/>
      <c r="CT409" s="186"/>
      <c r="CU409" s="186"/>
      <c r="CV409" s="186"/>
      <c r="CW409" s="186"/>
      <c r="CX409" s="186"/>
      <c r="CY409" s="186"/>
      <c r="CZ409" s="186"/>
      <c r="DA409" s="186"/>
      <c r="DB409" s="186"/>
      <c r="DC409" s="186"/>
      <c r="DD409" s="186"/>
      <c r="DE409" s="186"/>
      <c r="DF409" s="186"/>
      <c r="DG409" s="186"/>
      <c r="DH409" s="186"/>
      <c r="DI409" s="186"/>
      <c r="DJ409" s="186"/>
      <c r="DK409" s="186"/>
      <c r="DL409" s="186"/>
      <c r="DM409" s="186"/>
      <c r="DN409" s="40"/>
      <c r="DO409" s="40"/>
      <c r="DP409" s="40"/>
      <c r="DQ409" s="40"/>
      <c r="DR409" s="40"/>
      <c r="DS409" s="40"/>
      <c r="DT409" s="40"/>
      <c r="DU409" s="40"/>
      <c r="DV409" s="40"/>
      <c r="DW409" s="40"/>
      <c r="DX409" s="40"/>
      <c r="DY409" s="40"/>
      <c r="DZ409" s="40"/>
      <c r="EA409" s="40"/>
      <c r="EB409" s="40"/>
      <c r="EC409" s="40"/>
      <c r="ED409" s="40"/>
      <c r="EE409" s="40"/>
      <c r="EF409" s="186"/>
      <c r="EG409" s="186"/>
      <c r="EH409" s="186"/>
      <c r="EI409" s="40"/>
      <c r="EJ409" s="186"/>
      <c r="EK409" s="30"/>
      <c r="EL409" s="40"/>
      <c r="EM409" s="40"/>
      <c r="EN409" s="186"/>
      <c r="EO409" s="186"/>
      <c r="EP409" s="186"/>
      <c r="EQ409" s="186"/>
      <c r="ER409" s="186"/>
      <c r="ES409" s="186"/>
      <c r="ET409" s="186"/>
      <c r="EU409" s="186"/>
      <c r="EV409" s="186"/>
      <c r="EW409" s="186"/>
      <c r="EX409" s="186"/>
      <c r="EY409" s="186"/>
      <c r="EZ409" s="186"/>
      <c r="FA409" s="186"/>
      <c r="FB409" s="186"/>
      <c r="FC409" s="186"/>
      <c r="FD409" s="186"/>
      <c r="FE409" s="186"/>
      <c r="FF409" s="186"/>
      <c r="FG409" s="186"/>
      <c r="FH409" s="186"/>
      <c r="FI409" s="186"/>
      <c r="FJ409" s="186"/>
      <c r="FK409" s="186"/>
      <c r="FL409" s="186"/>
      <c r="FM409" s="186"/>
      <c r="FN409" s="186"/>
      <c r="FO409" s="186"/>
      <c r="FP409" s="186"/>
      <c r="FQ409" s="186"/>
      <c r="FR409" s="186"/>
      <c r="FS409" s="186"/>
      <c r="FT409" s="186"/>
      <c r="FU409" s="186"/>
      <c r="FV409" s="40"/>
      <c r="FW409" s="40"/>
      <c r="FX409" s="40"/>
      <c r="FY409" s="40"/>
      <c r="FZ409" s="40"/>
      <c r="GA409" s="40"/>
      <c r="GB409" s="40"/>
      <c r="GC409" s="40"/>
      <c r="GD409" s="40"/>
      <c r="GE409" s="40"/>
      <c r="GF409" s="31"/>
      <c r="GG409" s="356"/>
    </row>
    <row r="410" spans="1:189" s="361" customFormat="1" x14ac:dyDescent="0.25">
      <c r="A410" s="186"/>
      <c r="B410" s="43"/>
      <c r="C410" s="186"/>
      <c r="D410" s="30"/>
      <c r="E410" s="30"/>
      <c r="F410" s="30"/>
      <c r="G410" s="30"/>
      <c r="H410" s="40"/>
      <c r="I410" s="186"/>
      <c r="J410" s="30"/>
      <c r="K410" s="40"/>
      <c r="L410" s="40"/>
      <c r="M410" s="40"/>
      <c r="N410" s="40"/>
      <c r="O410" s="40"/>
      <c r="P410" s="40"/>
      <c r="Q410" s="40"/>
      <c r="R410" s="31"/>
      <c r="S410" s="31"/>
      <c r="T410" s="30"/>
      <c r="U410" s="30"/>
      <c r="V410" s="30"/>
      <c r="W410" s="186"/>
      <c r="X410" s="30"/>
      <c r="Y410" s="40"/>
      <c r="Z410" s="186"/>
      <c r="AA410" s="30"/>
      <c r="AB410" s="40"/>
      <c r="AC410" s="186"/>
      <c r="AD410" s="40"/>
      <c r="AE410" s="186"/>
      <c r="AF410" s="30"/>
      <c r="AG410" s="40"/>
      <c r="AH410" s="186"/>
      <c r="AI410" s="40"/>
      <c r="AJ410" s="186"/>
      <c r="AK410" s="40"/>
      <c r="AL410" s="186"/>
      <c r="AM410" s="40"/>
      <c r="AN410" s="186"/>
      <c r="AO410" s="40"/>
      <c r="AP410" s="40"/>
      <c r="AQ410" s="40"/>
      <c r="AR410" s="31"/>
      <c r="AS410" s="186"/>
      <c r="AT410" s="186"/>
      <c r="AU410" s="40"/>
      <c r="AV410" s="186"/>
      <c r="AW410" s="30"/>
      <c r="AX410" s="40"/>
      <c r="AY410" s="40"/>
      <c r="AZ410" s="186"/>
      <c r="BA410" s="40"/>
      <c r="BB410" s="186"/>
      <c r="BC410" s="40"/>
      <c r="BD410" s="186"/>
      <c r="BE410" s="186"/>
      <c r="BF410" s="186"/>
      <c r="BG410" s="40"/>
      <c r="BH410" s="186"/>
      <c r="BI410" s="40"/>
      <c r="BJ410" s="40"/>
      <c r="BK410" s="40"/>
      <c r="BL410" s="186"/>
      <c r="BM410" s="186"/>
      <c r="BN410" s="40"/>
      <c r="BO410" s="40"/>
      <c r="BP410" s="186"/>
      <c r="BQ410" s="40"/>
      <c r="BR410" s="186"/>
      <c r="BS410" s="30"/>
      <c r="BT410" s="40"/>
      <c r="BU410" s="186"/>
      <c r="BV410" s="40"/>
      <c r="BW410" s="186"/>
      <c r="BX410" s="186"/>
      <c r="BY410" s="186"/>
      <c r="BZ410" s="186"/>
      <c r="CA410" s="186"/>
      <c r="CB410" s="40"/>
      <c r="CC410" s="186"/>
      <c r="CD410" s="186"/>
      <c r="CE410" s="186"/>
      <c r="CF410" s="186"/>
      <c r="CG410" s="186"/>
      <c r="CH410" s="186"/>
      <c r="CI410" s="186"/>
      <c r="CJ410" s="186"/>
      <c r="CK410" s="186"/>
      <c r="CL410" s="186"/>
      <c r="CM410" s="186"/>
      <c r="CN410" s="186"/>
      <c r="CO410" s="186"/>
      <c r="CP410" s="186"/>
      <c r="CQ410" s="186"/>
      <c r="CR410" s="186"/>
      <c r="CS410" s="186"/>
      <c r="CT410" s="186"/>
      <c r="CU410" s="186"/>
      <c r="CV410" s="186"/>
      <c r="CW410" s="186"/>
      <c r="CX410" s="186"/>
      <c r="CY410" s="186"/>
      <c r="CZ410" s="186"/>
      <c r="DA410" s="186"/>
      <c r="DB410" s="186"/>
      <c r="DC410" s="186"/>
      <c r="DD410" s="186"/>
      <c r="DE410" s="186"/>
      <c r="DF410" s="186"/>
      <c r="DG410" s="186"/>
      <c r="DH410" s="186"/>
      <c r="DI410" s="186"/>
      <c r="DJ410" s="186"/>
      <c r="DK410" s="186"/>
      <c r="DL410" s="186"/>
      <c r="DM410" s="186"/>
      <c r="DN410" s="40"/>
      <c r="DO410" s="40"/>
      <c r="DP410" s="40"/>
      <c r="DQ410" s="40"/>
      <c r="DR410" s="40"/>
      <c r="DS410" s="40"/>
      <c r="DT410" s="40"/>
      <c r="DU410" s="40"/>
      <c r="DV410" s="40"/>
      <c r="DW410" s="40"/>
      <c r="DX410" s="40"/>
      <c r="DY410" s="40"/>
      <c r="DZ410" s="40"/>
      <c r="EA410" s="40"/>
      <c r="EB410" s="40"/>
      <c r="EC410" s="40"/>
      <c r="ED410" s="40"/>
      <c r="EE410" s="40"/>
      <c r="EF410" s="186"/>
      <c r="EG410" s="186"/>
      <c r="EH410" s="186"/>
      <c r="EI410" s="40"/>
      <c r="EJ410" s="186"/>
      <c r="EK410" s="30"/>
      <c r="EL410" s="40"/>
      <c r="EM410" s="40"/>
      <c r="EN410" s="186"/>
      <c r="EO410" s="186"/>
      <c r="EP410" s="186"/>
      <c r="EQ410" s="186"/>
      <c r="ER410" s="186"/>
      <c r="ES410" s="186"/>
      <c r="ET410" s="186"/>
      <c r="EU410" s="186"/>
      <c r="EV410" s="186"/>
      <c r="EW410" s="186"/>
      <c r="EX410" s="186"/>
      <c r="EY410" s="186"/>
      <c r="EZ410" s="186"/>
      <c r="FA410" s="186"/>
      <c r="FB410" s="186"/>
      <c r="FC410" s="186"/>
      <c r="FD410" s="186"/>
      <c r="FE410" s="186"/>
      <c r="FF410" s="186"/>
      <c r="FG410" s="186"/>
      <c r="FH410" s="186"/>
      <c r="FI410" s="186"/>
      <c r="FJ410" s="186"/>
      <c r="FK410" s="186"/>
      <c r="FL410" s="186"/>
      <c r="FM410" s="186"/>
      <c r="FN410" s="186"/>
      <c r="FO410" s="186"/>
      <c r="FP410" s="186"/>
      <c r="FQ410" s="186"/>
      <c r="FR410" s="186"/>
      <c r="FS410" s="186"/>
      <c r="FT410" s="186"/>
      <c r="FU410" s="186"/>
      <c r="FV410" s="40"/>
      <c r="FW410" s="40"/>
      <c r="FX410" s="40"/>
      <c r="FY410" s="40"/>
      <c r="FZ410" s="40"/>
      <c r="GA410" s="40"/>
      <c r="GB410" s="40"/>
      <c r="GC410" s="40"/>
      <c r="GD410" s="40"/>
      <c r="GE410" s="40"/>
      <c r="GF410" s="31"/>
      <c r="GG410" s="356"/>
    </row>
    <row r="411" spans="1:189" s="361" customFormat="1" x14ac:dyDescent="0.25">
      <c r="A411" s="186"/>
      <c r="B411" s="43"/>
      <c r="C411" s="186"/>
      <c r="D411" s="30"/>
      <c r="E411" s="30"/>
      <c r="F411" s="30"/>
      <c r="G411" s="30"/>
      <c r="H411" s="40"/>
      <c r="I411" s="186"/>
      <c r="J411" s="30"/>
      <c r="K411" s="40"/>
      <c r="L411" s="40"/>
      <c r="M411" s="40"/>
      <c r="N411" s="40"/>
      <c r="O411" s="40"/>
      <c r="P411" s="40"/>
      <c r="Q411" s="40"/>
      <c r="R411" s="31"/>
      <c r="S411" s="31"/>
      <c r="T411" s="30"/>
      <c r="U411" s="30"/>
      <c r="V411" s="30"/>
      <c r="W411" s="186"/>
      <c r="X411" s="30"/>
      <c r="Y411" s="40"/>
      <c r="Z411" s="186"/>
      <c r="AA411" s="30"/>
      <c r="AB411" s="40"/>
      <c r="AC411" s="186"/>
      <c r="AD411" s="40"/>
      <c r="AE411" s="186"/>
      <c r="AF411" s="30"/>
      <c r="AG411" s="40"/>
      <c r="AH411" s="186"/>
      <c r="AI411" s="40"/>
      <c r="AJ411" s="186"/>
      <c r="AK411" s="40"/>
      <c r="AL411" s="186"/>
      <c r="AM411" s="40"/>
      <c r="AN411" s="186"/>
      <c r="AO411" s="40"/>
      <c r="AP411" s="40"/>
      <c r="AQ411" s="40"/>
      <c r="AR411" s="31"/>
      <c r="AS411" s="186"/>
      <c r="AT411" s="186"/>
      <c r="AU411" s="40"/>
      <c r="AV411" s="186"/>
      <c r="AW411" s="30"/>
      <c r="AX411" s="40"/>
      <c r="AY411" s="40"/>
      <c r="AZ411" s="186"/>
      <c r="BA411" s="40"/>
      <c r="BB411" s="186"/>
      <c r="BC411" s="40"/>
      <c r="BD411" s="186"/>
      <c r="BE411" s="186"/>
      <c r="BF411" s="186"/>
      <c r="BG411" s="40"/>
      <c r="BH411" s="186"/>
      <c r="BI411" s="40"/>
      <c r="BJ411" s="40"/>
      <c r="BK411" s="40"/>
      <c r="BL411" s="186"/>
      <c r="BM411" s="186"/>
      <c r="BN411" s="40"/>
      <c r="BO411" s="40"/>
      <c r="BP411" s="186"/>
      <c r="BQ411" s="40"/>
      <c r="BR411" s="186"/>
      <c r="BS411" s="30"/>
      <c r="BT411" s="40"/>
      <c r="BU411" s="186"/>
      <c r="BV411" s="40"/>
      <c r="BW411" s="186"/>
      <c r="BX411" s="186"/>
      <c r="BY411" s="186"/>
      <c r="BZ411" s="186"/>
      <c r="CA411" s="186"/>
      <c r="CB411" s="40"/>
      <c r="CC411" s="186"/>
      <c r="CD411" s="186"/>
      <c r="CE411" s="186"/>
      <c r="CF411" s="186"/>
      <c r="CG411" s="186"/>
      <c r="CH411" s="186"/>
      <c r="CI411" s="186"/>
      <c r="CJ411" s="186"/>
      <c r="CK411" s="186"/>
      <c r="CL411" s="186"/>
      <c r="CM411" s="186"/>
      <c r="CN411" s="186"/>
      <c r="CO411" s="186"/>
      <c r="CP411" s="186"/>
      <c r="CQ411" s="186"/>
      <c r="CR411" s="186"/>
      <c r="CS411" s="186"/>
      <c r="CT411" s="186"/>
      <c r="CU411" s="186"/>
      <c r="CV411" s="186"/>
      <c r="CW411" s="186"/>
      <c r="CX411" s="186"/>
      <c r="CY411" s="186"/>
      <c r="CZ411" s="186"/>
      <c r="DA411" s="186"/>
      <c r="DB411" s="186"/>
      <c r="DC411" s="186"/>
      <c r="DD411" s="186"/>
      <c r="DE411" s="186"/>
      <c r="DF411" s="186"/>
      <c r="DG411" s="186"/>
      <c r="DH411" s="186"/>
      <c r="DI411" s="186"/>
      <c r="DJ411" s="186"/>
      <c r="DK411" s="186"/>
      <c r="DL411" s="186"/>
      <c r="DM411" s="186"/>
      <c r="DN411" s="40"/>
      <c r="DO411" s="40"/>
      <c r="DP411" s="40"/>
      <c r="DQ411" s="40"/>
      <c r="DR411" s="40"/>
      <c r="DS411" s="40"/>
      <c r="DT411" s="40"/>
      <c r="DU411" s="40"/>
      <c r="DV411" s="40"/>
      <c r="DW411" s="40"/>
      <c r="DX411" s="40"/>
      <c r="DY411" s="40"/>
      <c r="DZ411" s="40"/>
      <c r="EA411" s="40"/>
      <c r="EB411" s="40"/>
      <c r="EC411" s="40"/>
      <c r="ED411" s="40"/>
      <c r="EE411" s="40"/>
      <c r="EF411" s="186"/>
      <c r="EG411" s="186"/>
      <c r="EH411" s="186"/>
      <c r="EI411" s="40"/>
      <c r="EJ411" s="186"/>
      <c r="EK411" s="30"/>
      <c r="EL411" s="40"/>
      <c r="EM411" s="40"/>
      <c r="EN411" s="186"/>
      <c r="EO411" s="186"/>
      <c r="EP411" s="186"/>
      <c r="EQ411" s="186"/>
      <c r="ER411" s="186"/>
      <c r="ES411" s="186"/>
      <c r="ET411" s="186"/>
      <c r="EU411" s="186"/>
      <c r="EV411" s="186"/>
      <c r="EW411" s="186"/>
      <c r="EX411" s="186"/>
      <c r="EY411" s="186"/>
      <c r="EZ411" s="186"/>
      <c r="FA411" s="186"/>
      <c r="FB411" s="186"/>
      <c r="FC411" s="186"/>
      <c r="FD411" s="186"/>
      <c r="FE411" s="186"/>
      <c r="FF411" s="186"/>
      <c r="FG411" s="186"/>
      <c r="FH411" s="186"/>
      <c r="FI411" s="186"/>
      <c r="FJ411" s="186"/>
      <c r="FK411" s="186"/>
      <c r="FL411" s="186"/>
      <c r="FM411" s="186"/>
      <c r="FN411" s="186"/>
      <c r="FO411" s="186"/>
      <c r="FP411" s="186"/>
      <c r="FQ411" s="186"/>
      <c r="FR411" s="186"/>
      <c r="FS411" s="186"/>
      <c r="FT411" s="186"/>
      <c r="FU411" s="186"/>
      <c r="FV411" s="40"/>
      <c r="FW411" s="40"/>
      <c r="FX411" s="40"/>
      <c r="FY411" s="40"/>
      <c r="FZ411" s="40"/>
      <c r="GA411" s="40"/>
      <c r="GB411" s="40"/>
      <c r="GC411" s="40"/>
      <c r="GD411" s="40"/>
      <c r="GE411" s="40"/>
      <c r="GF411" s="31"/>
      <c r="GG411" s="356"/>
    </row>
    <row r="412" spans="1:189" s="361" customFormat="1" x14ac:dyDescent="0.25">
      <c r="A412" s="186"/>
      <c r="B412" s="43"/>
      <c r="C412" s="186"/>
      <c r="D412" s="30"/>
      <c r="E412" s="30"/>
      <c r="F412" s="30"/>
      <c r="G412" s="30"/>
      <c r="H412" s="40"/>
      <c r="I412" s="186"/>
      <c r="J412" s="30"/>
      <c r="K412" s="40"/>
      <c r="L412" s="40"/>
      <c r="M412" s="40"/>
      <c r="N412" s="40"/>
      <c r="O412" s="40"/>
      <c r="P412" s="40"/>
      <c r="Q412" s="40"/>
      <c r="R412" s="31"/>
      <c r="S412" s="31"/>
      <c r="T412" s="30"/>
      <c r="U412" s="30"/>
      <c r="V412" s="30"/>
      <c r="W412" s="186"/>
      <c r="X412" s="30"/>
      <c r="Y412" s="40"/>
      <c r="Z412" s="186"/>
      <c r="AA412" s="30"/>
      <c r="AB412" s="40"/>
      <c r="AC412" s="186"/>
      <c r="AD412" s="40"/>
      <c r="AE412" s="186"/>
      <c r="AF412" s="30"/>
      <c r="AG412" s="40"/>
      <c r="AH412" s="186"/>
      <c r="AI412" s="40"/>
      <c r="AJ412" s="186"/>
      <c r="AK412" s="40"/>
      <c r="AL412" s="186"/>
      <c r="AM412" s="40"/>
      <c r="AN412" s="186"/>
      <c r="AO412" s="40"/>
      <c r="AP412" s="40"/>
      <c r="AQ412" s="40"/>
      <c r="AR412" s="31"/>
      <c r="AS412" s="186"/>
      <c r="AT412" s="186"/>
      <c r="AU412" s="40"/>
      <c r="AV412" s="186"/>
      <c r="AW412" s="30"/>
      <c r="AX412" s="40"/>
      <c r="AY412" s="40"/>
      <c r="AZ412" s="186"/>
      <c r="BA412" s="40"/>
      <c r="BB412" s="186"/>
      <c r="BC412" s="40"/>
      <c r="BD412" s="186"/>
      <c r="BE412" s="186"/>
      <c r="BF412" s="186"/>
      <c r="BG412" s="40"/>
      <c r="BH412" s="186"/>
      <c r="BI412" s="40"/>
      <c r="BJ412" s="40"/>
      <c r="BK412" s="40"/>
      <c r="BL412" s="186"/>
      <c r="BM412" s="186"/>
      <c r="BN412" s="40"/>
      <c r="BO412" s="40"/>
      <c r="BP412" s="186"/>
      <c r="BQ412" s="40"/>
      <c r="BR412" s="186"/>
      <c r="BS412" s="30"/>
      <c r="BT412" s="40"/>
      <c r="BU412" s="186"/>
      <c r="BV412" s="40"/>
      <c r="BW412" s="186"/>
      <c r="BX412" s="186"/>
      <c r="BY412" s="186"/>
      <c r="BZ412" s="186"/>
      <c r="CA412" s="186"/>
      <c r="CB412" s="40"/>
      <c r="CC412" s="186"/>
      <c r="CD412" s="186"/>
      <c r="CE412" s="186"/>
      <c r="CF412" s="186"/>
      <c r="CG412" s="186"/>
      <c r="CH412" s="186"/>
      <c r="CI412" s="186"/>
      <c r="CJ412" s="186"/>
      <c r="CK412" s="186"/>
      <c r="CL412" s="186"/>
      <c r="CM412" s="186"/>
      <c r="CN412" s="186"/>
      <c r="CO412" s="186"/>
      <c r="CP412" s="186"/>
      <c r="CQ412" s="186"/>
      <c r="CR412" s="186"/>
      <c r="CS412" s="186"/>
      <c r="CT412" s="186"/>
      <c r="CU412" s="186"/>
      <c r="CV412" s="186"/>
      <c r="CW412" s="186"/>
      <c r="CX412" s="186"/>
      <c r="CY412" s="186"/>
      <c r="CZ412" s="186"/>
      <c r="DA412" s="186"/>
      <c r="DB412" s="186"/>
      <c r="DC412" s="186"/>
      <c r="DD412" s="186"/>
      <c r="DE412" s="186"/>
      <c r="DF412" s="186"/>
      <c r="DG412" s="186"/>
      <c r="DH412" s="186"/>
      <c r="DI412" s="186"/>
      <c r="DJ412" s="186"/>
      <c r="DK412" s="186"/>
      <c r="DL412" s="186"/>
      <c r="DM412" s="186"/>
      <c r="DN412" s="40"/>
      <c r="DO412" s="40"/>
      <c r="DP412" s="40"/>
      <c r="DQ412" s="40"/>
      <c r="DR412" s="40"/>
      <c r="DS412" s="40"/>
      <c r="DT412" s="40"/>
      <c r="DU412" s="40"/>
      <c r="DV412" s="40"/>
      <c r="DW412" s="40"/>
      <c r="DX412" s="40"/>
      <c r="DY412" s="40"/>
      <c r="DZ412" s="40"/>
      <c r="EA412" s="40"/>
      <c r="EB412" s="40"/>
      <c r="EC412" s="40"/>
      <c r="ED412" s="40"/>
      <c r="EE412" s="40"/>
      <c r="EF412" s="186"/>
      <c r="EG412" s="186"/>
      <c r="EH412" s="186"/>
      <c r="EI412" s="40"/>
      <c r="EJ412" s="186"/>
      <c r="EK412" s="30"/>
      <c r="EL412" s="40"/>
      <c r="EM412" s="40"/>
      <c r="EN412" s="186"/>
      <c r="EO412" s="186"/>
      <c r="EP412" s="186"/>
      <c r="EQ412" s="186"/>
      <c r="ER412" s="186"/>
      <c r="ES412" s="186"/>
      <c r="ET412" s="186"/>
      <c r="EU412" s="186"/>
      <c r="EV412" s="186"/>
      <c r="EW412" s="186"/>
      <c r="EX412" s="186"/>
      <c r="EY412" s="186"/>
      <c r="EZ412" s="186"/>
      <c r="FA412" s="186"/>
      <c r="FB412" s="186"/>
      <c r="FC412" s="186"/>
      <c r="FD412" s="186"/>
      <c r="FE412" s="186"/>
      <c r="FF412" s="186"/>
      <c r="FG412" s="186"/>
      <c r="FH412" s="186"/>
      <c r="FI412" s="186"/>
      <c r="FJ412" s="186"/>
      <c r="FK412" s="186"/>
      <c r="FL412" s="186"/>
      <c r="FM412" s="186"/>
      <c r="FN412" s="186"/>
      <c r="FO412" s="186"/>
      <c r="FP412" s="186"/>
      <c r="FQ412" s="186"/>
      <c r="FR412" s="186"/>
      <c r="FS412" s="186"/>
      <c r="FT412" s="186"/>
      <c r="FU412" s="186"/>
      <c r="FV412" s="40"/>
      <c r="FW412" s="40"/>
      <c r="FX412" s="40"/>
      <c r="FY412" s="40"/>
      <c r="FZ412" s="40"/>
      <c r="GA412" s="40"/>
      <c r="GB412" s="40"/>
      <c r="GC412" s="40"/>
      <c r="GD412" s="40"/>
      <c r="GE412" s="40"/>
      <c r="GF412" s="31"/>
      <c r="GG412" s="356"/>
    </row>
    <row r="413" spans="1:189" s="361" customFormat="1" x14ac:dyDescent="0.25">
      <c r="A413" s="186"/>
      <c r="B413" s="43"/>
      <c r="C413" s="186"/>
      <c r="D413" s="30"/>
      <c r="E413" s="30"/>
      <c r="F413" s="30"/>
      <c r="G413" s="30"/>
      <c r="H413" s="40"/>
      <c r="I413" s="186"/>
      <c r="J413" s="30"/>
      <c r="K413" s="40"/>
      <c r="L413" s="40"/>
      <c r="M413" s="40"/>
      <c r="N413" s="40"/>
      <c r="O413" s="40"/>
      <c r="P413" s="40"/>
      <c r="Q413" s="40"/>
      <c r="R413" s="31"/>
      <c r="S413" s="31"/>
      <c r="T413" s="30"/>
      <c r="U413" s="30"/>
      <c r="V413" s="30"/>
      <c r="W413" s="186"/>
      <c r="X413" s="30"/>
      <c r="Y413" s="40"/>
      <c r="Z413" s="186"/>
      <c r="AA413" s="30"/>
      <c r="AB413" s="40"/>
      <c r="AC413" s="186"/>
      <c r="AD413" s="40"/>
      <c r="AE413" s="186"/>
      <c r="AF413" s="30"/>
      <c r="AG413" s="40"/>
      <c r="AH413" s="186"/>
      <c r="AI413" s="40"/>
      <c r="AJ413" s="186"/>
      <c r="AK413" s="40"/>
      <c r="AL413" s="186"/>
      <c r="AM413" s="40"/>
      <c r="AN413" s="186"/>
      <c r="AO413" s="40"/>
      <c r="AP413" s="40"/>
      <c r="AQ413" s="40"/>
      <c r="AR413" s="31"/>
      <c r="AS413" s="186"/>
      <c r="AT413" s="186"/>
      <c r="AU413" s="40"/>
      <c r="AV413" s="186"/>
      <c r="AW413" s="30"/>
      <c r="AX413" s="40"/>
      <c r="AY413" s="40"/>
      <c r="AZ413" s="186"/>
      <c r="BA413" s="40"/>
      <c r="BB413" s="186"/>
      <c r="BC413" s="40"/>
      <c r="BD413" s="186"/>
      <c r="BE413" s="186"/>
      <c r="BF413" s="186"/>
      <c r="BG413" s="40"/>
      <c r="BH413" s="186"/>
      <c r="BI413" s="40"/>
      <c r="BJ413" s="40"/>
      <c r="BK413" s="40"/>
      <c r="BL413" s="186"/>
      <c r="BM413" s="186"/>
      <c r="BN413" s="40"/>
      <c r="BO413" s="40"/>
      <c r="BP413" s="186"/>
      <c r="BQ413" s="40"/>
      <c r="BR413" s="186"/>
      <c r="BS413" s="30"/>
      <c r="BT413" s="40"/>
      <c r="BU413" s="186"/>
      <c r="BV413" s="40"/>
      <c r="BW413" s="186"/>
      <c r="BX413" s="186"/>
      <c r="BY413" s="186"/>
      <c r="BZ413" s="186"/>
      <c r="CA413" s="186"/>
      <c r="CB413" s="40"/>
      <c r="CC413" s="186"/>
      <c r="CD413" s="186"/>
      <c r="CE413" s="186"/>
      <c r="CF413" s="186"/>
      <c r="CG413" s="186"/>
      <c r="CH413" s="186"/>
      <c r="CI413" s="186"/>
      <c r="CJ413" s="186"/>
      <c r="CK413" s="186"/>
      <c r="CL413" s="186"/>
      <c r="CM413" s="186"/>
      <c r="CN413" s="186"/>
      <c r="CO413" s="186"/>
      <c r="CP413" s="186"/>
      <c r="CQ413" s="186"/>
      <c r="CR413" s="186"/>
      <c r="CS413" s="186"/>
      <c r="CT413" s="186"/>
      <c r="CU413" s="186"/>
      <c r="CV413" s="186"/>
      <c r="CW413" s="186"/>
      <c r="CX413" s="186"/>
      <c r="CY413" s="186"/>
      <c r="CZ413" s="186"/>
      <c r="DA413" s="186"/>
      <c r="DB413" s="186"/>
      <c r="DC413" s="186"/>
      <c r="DD413" s="186"/>
      <c r="DE413" s="186"/>
      <c r="DF413" s="186"/>
      <c r="DG413" s="186"/>
      <c r="DH413" s="186"/>
      <c r="DI413" s="186"/>
      <c r="DJ413" s="186"/>
      <c r="DK413" s="186"/>
      <c r="DL413" s="186"/>
      <c r="DM413" s="186"/>
      <c r="DN413" s="40"/>
      <c r="DO413" s="40"/>
      <c r="DP413" s="40"/>
      <c r="DQ413" s="40"/>
      <c r="DR413" s="40"/>
      <c r="DS413" s="40"/>
      <c r="DT413" s="40"/>
      <c r="DU413" s="40"/>
      <c r="DV413" s="40"/>
      <c r="DW413" s="40"/>
      <c r="DX413" s="40"/>
      <c r="DY413" s="40"/>
      <c r="DZ413" s="40"/>
      <c r="EA413" s="40"/>
      <c r="EB413" s="40"/>
      <c r="EC413" s="40"/>
      <c r="ED413" s="40"/>
      <c r="EE413" s="40"/>
      <c r="EF413" s="186"/>
      <c r="EG413" s="186"/>
      <c r="EH413" s="186"/>
      <c r="EI413" s="40"/>
      <c r="EJ413" s="186"/>
      <c r="EK413" s="30"/>
      <c r="EL413" s="40"/>
      <c r="EM413" s="40"/>
      <c r="EN413" s="186"/>
      <c r="EO413" s="186"/>
      <c r="EP413" s="186"/>
      <c r="EQ413" s="186"/>
      <c r="ER413" s="186"/>
      <c r="ES413" s="186"/>
      <c r="ET413" s="186"/>
      <c r="EU413" s="186"/>
      <c r="EV413" s="186"/>
      <c r="EW413" s="186"/>
      <c r="EX413" s="186"/>
      <c r="EY413" s="186"/>
      <c r="EZ413" s="186"/>
      <c r="FA413" s="186"/>
      <c r="FB413" s="186"/>
      <c r="FC413" s="186"/>
      <c r="FD413" s="186"/>
      <c r="FE413" s="186"/>
      <c r="FF413" s="186"/>
      <c r="FG413" s="186"/>
      <c r="FH413" s="186"/>
      <c r="FI413" s="186"/>
      <c r="FJ413" s="186"/>
      <c r="FK413" s="186"/>
      <c r="FL413" s="186"/>
      <c r="FM413" s="186"/>
      <c r="FN413" s="186"/>
      <c r="FO413" s="186"/>
      <c r="FP413" s="186"/>
      <c r="FQ413" s="186"/>
      <c r="FR413" s="186"/>
      <c r="FS413" s="186"/>
      <c r="FT413" s="186"/>
      <c r="FU413" s="186"/>
      <c r="FV413" s="40"/>
      <c r="FW413" s="40"/>
      <c r="FX413" s="40"/>
      <c r="FY413" s="40"/>
      <c r="FZ413" s="40"/>
      <c r="GA413" s="40"/>
      <c r="GB413" s="40"/>
      <c r="GC413" s="40"/>
      <c r="GD413" s="40"/>
      <c r="GE413" s="40"/>
      <c r="GF413" s="31"/>
      <c r="GG413" s="356"/>
    </row>
    <row r="414" spans="1:189" s="361" customFormat="1" x14ac:dyDescent="0.25">
      <c r="A414" s="186"/>
      <c r="B414" s="43"/>
      <c r="C414" s="186"/>
      <c r="D414" s="30"/>
      <c r="E414" s="30"/>
      <c r="F414" s="30"/>
      <c r="G414" s="30"/>
      <c r="H414" s="40"/>
      <c r="I414" s="186"/>
      <c r="J414" s="30"/>
      <c r="K414" s="40"/>
      <c r="L414" s="40"/>
      <c r="M414" s="40"/>
      <c r="N414" s="40"/>
      <c r="O414" s="40"/>
      <c r="P414" s="40"/>
      <c r="Q414" s="40"/>
      <c r="R414" s="31"/>
      <c r="S414" s="31"/>
      <c r="T414" s="30"/>
      <c r="U414" s="30"/>
      <c r="V414" s="30"/>
      <c r="W414" s="186"/>
      <c r="X414" s="30"/>
      <c r="Y414" s="40"/>
      <c r="Z414" s="186"/>
      <c r="AA414" s="30"/>
      <c r="AB414" s="40"/>
      <c r="AC414" s="186"/>
      <c r="AD414" s="40"/>
      <c r="AE414" s="186"/>
      <c r="AF414" s="30"/>
      <c r="AG414" s="40"/>
      <c r="AH414" s="186"/>
      <c r="AI414" s="40"/>
      <c r="AJ414" s="186"/>
      <c r="AK414" s="40"/>
      <c r="AL414" s="186"/>
      <c r="AM414" s="40"/>
      <c r="AN414" s="186"/>
      <c r="AO414" s="40"/>
      <c r="AP414" s="40"/>
      <c r="AQ414" s="40"/>
      <c r="AR414" s="31"/>
      <c r="AS414" s="186"/>
      <c r="AT414" s="186"/>
      <c r="AU414" s="40"/>
      <c r="AV414" s="186"/>
      <c r="AW414" s="30"/>
      <c r="AX414" s="40"/>
      <c r="AY414" s="40"/>
      <c r="AZ414" s="186"/>
      <c r="BA414" s="40"/>
      <c r="BB414" s="186"/>
      <c r="BC414" s="40"/>
      <c r="BD414" s="186"/>
      <c r="BE414" s="186"/>
      <c r="BF414" s="186"/>
      <c r="BG414" s="40"/>
      <c r="BH414" s="186"/>
      <c r="BI414" s="40"/>
      <c r="BJ414" s="40"/>
      <c r="BK414" s="40"/>
      <c r="BL414" s="186"/>
      <c r="BM414" s="186"/>
      <c r="BN414" s="40"/>
      <c r="BO414" s="40"/>
      <c r="BP414" s="186"/>
      <c r="BQ414" s="40"/>
      <c r="BR414" s="186"/>
      <c r="BS414" s="30"/>
      <c r="BT414" s="40"/>
      <c r="BU414" s="186"/>
      <c r="BV414" s="40"/>
      <c r="BW414" s="186"/>
      <c r="BX414" s="186"/>
      <c r="BY414" s="186"/>
      <c r="BZ414" s="186"/>
      <c r="CA414" s="186"/>
      <c r="CB414" s="40"/>
      <c r="CC414" s="186"/>
      <c r="CD414" s="186"/>
      <c r="CE414" s="186"/>
      <c r="CF414" s="186"/>
      <c r="CG414" s="186"/>
      <c r="CH414" s="186"/>
      <c r="CI414" s="186"/>
      <c r="CJ414" s="186"/>
      <c r="CK414" s="186"/>
      <c r="CL414" s="186"/>
      <c r="CM414" s="186"/>
      <c r="CN414" s="186"/>
      <c r="CO414" s="186"/>
      <c r="CP414" s="186"/>
      <c r="CQ414" s="186"/>
      <c r="CR414" s="186"/>
      <c r="CS414" s="186"/>
      <c r="CT414" s="186"/>
      <c r="CU414" s="186"/>
      <c r="CV414" s="186"/>
      <c r="CW414" s="186"/>
      <c r="CX414" s="186"/>
      <c r="CY414" s="186"/>
      <c r="CZ414" s="186"/>
      <c r="DA414" s="186"/>
      <c r="DB414" s="186"/>
      <c r="DC414" s="186"/>
      <c r="DD414" s="186"/>
      <c r="DE414" s="186"/>
      <c r="DF414" s="186"/>
      <c r="DG414" s="186"/>
      <c r="DH414" s="186"/>
      <c r="DI414" s="186"/>
      <c r="DJ414" s="186"/>
      <c r="DK414" s="186"/>
      <c r="DL414" s="186"/>
      <c r="DM414" s="186"/>
      <c r="DN414" s="40"/>
      <c r="DO414" s="40"/>
      <c r="DP414" s="40"/>
      <c r="DQ414" s="40"/>
      <c r="DR414" s="40"/>
      <c r="DS414" s="40"/>
      <c r="DT414" s="40"/>
      <c r="DU414" s="40"/>
      <c r="DV414" s="40"/>
      <c r="DW414" s="40"/>
      <c r="DX414" s="40"/>
      <c r="DY414" s="40"/>
      <c r="DZ414" s="40"/>
      <c r="EA414" s="40"/>
      <c r="EB414" s="40"/>
      <c r="EC414" s="40"/>
      <c r="ED414" s="40"/>
      <c r="EE414" s="40"/>
      <c r="EF414" s="186"/>
      <c r="EG414" s="186"/>
      <c r="EH414" s="186"/>
      <c r="EI414" s="40"/>
      <c r="EJ414" s="186"/>
      <c r="EK414" s="30"/>
      <c r="EL414" s="40"/>
      <c r="EM414" s="40"/>
      <c r="EN414" s="186"/>
      <c r="EO414" s="186"/>
      <c r="EP414" s="186"/>
      <c r="EQ414" s="186"/>
      <c r="ER414" s="186"/>
      <c r="ES414" s="186"/>
      <c r="ET414" s="186"/>
      <c r="EU414" s="186"/>
      <c r="EV414" s="186"/>
      <c r="EW414" s="186"/>
      <c r="EX414" s="186"/>
      <c r="EY414" s="186"/>
      <c r="EZ414" s="186"/>
      <c r="FA414" s="186"/>
      <c r="FB414" s="186"/>
      <c r="FC414" s="186"/>
      <c r="FD414" s="186"/>
      <c r="FE414" s="186"/>
      <c r="FF414" s="186"/>
      <c r="FG414" s="186"/>
      <c r="FH414" s="186"/>
      <c r="FI414" s="186"/>
      <c r="FJ414" s="186"/>
      <c r="FK414" s="186"/>
      <c r="FL414" s="186"/>
      <c r="FM414" s="186"/>
      <c r="FN414" s="186"/>
      <c r="FO414" s="186"/>
      <c r="FP414" s="186"/>
      <c r="FQ414" s="186"/>
      <c r="FR414" s="186"/>
      <c r="FS414" s="186"/>
      <c r="FT414" s="186"/>
      <c r="FU414" s="186"/>
      <c r="FV414" s="40"/>
      <c r="FW414" s="40"/>
      <c r="FX414" s="40"/>
      <c r="FY414" s="40"/>
      <c r="FZ414" s="40"/>
      <c r="GA414" s="40"/>
      <c r="GB414" s="40"/>
      <c r="GC414" s="40"/>
      <c r="GD414" s="40"/>
      <c r="GE414" s="40"/>
      <c r="GF414" s="31"/>
      <c r="GG414" s="356"/>
    </row>
    <row r="415" spans="1:189" s="361" customFormat="1" x14ac:dyDescent="0.25">
      <c r="A415" s="186"/>
      <c r="B415" s="43"/>
      <c r="C415" s="186"/>
      <c r="D415" s="30"/>
      <c r="E415" s="30"/>
      <c r="F415" s="30"/>
      <c r="G415" s="30"/>
      <c r="H415" s="40"/>
      <c r="I415" s="186"/>
      <c r="J415" s="30"/>
      <c r="K415" s="40"/>
      <c r="L415" s="40"/>
      <c r="M415" s="40"/>
      <c r="N415" s="40"/>
      <c r="O415" s="40"/>
      <c r="P415" s="40"/>
      <c r="Q415" s="40"/>
      <c r="R415" s="31"/>
      <c r="S415" s="31"/>
      <c r="T415" s="30"/>
      <c r="U415" s="30"/>
      <c r="V415" s="30"/>
      <c r="W415" s="186"/>
      <c r="X415" s="30"/>
      <c r="Y415" s="40"/>
      <c r="Z415" s="186"/>
      <c r="AA415" s="30"/>
      <c r="AB415" s="40"/>
      <c r="AC415" s="186"/>
      <c r="AD415" s="40"/>
      <c r="AE415" s="186"/>
      <c r="AF415" s="30"/>
      <c r="AG415" s="40"/>
      <c r="AH415" s="186"/>
      <c r="AI415" s="40"/>
      <c r="AJ415" s="186"/>
      <c r="AK415" s="40"/>
      <c r="AL415" s="186"/>
      <c r="AM415" s="40"/>
      <c r="AN415" s="186"/>
      <c r="AO415" s="40"/>
      <c r="AP415" s="40"/>
      <c r="AQ415" s="40"/>
      <c r="AR415" s="31"/>
      <c r="AS415" s="186"/>
      <c r="AT415" s="186"/>
      <c r="AU415" s="40"/>
      <c r="AV415" s="186"/>
      <c r="AW415" s="30"/>
      <c r="AX415" s="40"/>
      <c r="AY415" s="40"/>
      <c r="AZ415" s="186"/>
      <c r="BA415" s="40"/>
      <c r="BB415" s="186"/>
      <c r="BC415" s="40"/>
      <c r="BD415" s="186"/>
      <c r="BE415" s="186"/>
      <c r="BF415" s="186"/>
      <c r="BG415" s="40"/>
      <c r="BH415" s="186"/>
      <c r="BI415" s="40"/>
      <c r="BJ415" s="40"/>
      <c r="BK415" s="40"/>
      <c r="BL415" s="186"/>
      <c r="BM415" s="186"/>
      <c r="BN415" s="40"/>
      <c r="BO415" s="40"/>
      <c r="BP415" s="186"/>
      <c r="BQ415" s="40"/>
      <c r="BR415" s="186"/>
      <c r="BS415" s="30"/>
      <c r="BT415" s="40"/>
      <c r="BU415" s="186"/>
      <c r="BV415" s="40"/>
      <c r="BW415" s="186"/>
      <c r="BX415" s="186"/>
      <c r="BY415" s="186"/>
      <c r="BZ415" s="186"/>
      <c r="CA415" s="186"/>
      <c r="CB415" s="40"/>
      <c r="CC415" s="186"/>
      <c r="CD415" s="186"/>
      <c r="CE415" s="186"/>
      <c r="CF415" s="186"/>
      <c r="CG415" s="186"/>
      <c r="CH415" s="186"/>
      <c r="CI415" s="186"/>
      <c r="CJ415" s="186"/>
      <c r="CK415" s="186"/>
      <c r="CL415" s="186"/>
      <c r="CM415" s="186"/>
      <c r="CN415" s="186"/>
      <c r="CO415" s="186"/>
      <c r="CP415" s="186"/>
      <c r="CQ415" s="186"/>
      <c r="CR415" s="186"/>
      <c r="CS415" s="186"/>
      <c r="CT415" s="186"/>
      <c r="CU415" s="186"/>
      <c r="CV415" s="186"/>
      <c r="CW415" s="186"/>
      <c r="CX415" s="186"/>
      <c r="CY415" s="186"/>
      <c r="CZ415" s="186"/>
      <c r="DA415" s="186"/>
      <c r="DB415" s="186"/>
      <c r="DC415" s="186"/>
      <c r="DD415" s="186"/>
      <c r="DE415" s="186"/>
      <c r="DF415" s="186"/>
      <c r="DG415" s="186"/>
      <c r="DH415" s="186"/>
      <c r="DI415" s="186"/>
      <c r="DJ415" s="186"/>
      <c r="DK415" s="186"/>
      <c r="DL415" s="186"/>
      <c r="DM415" s="186"/>
      <c r="DN415" s="40"/>
      <c r="DO415" s="40"/>
      <c r="DP415" s="40"/>
      <c r="DQ415" s="40"/>
      <c r="DR415" s="40"/>
      <c r="DS415" s="40"/>
      <c r="DT415" s="40"/>
      <c r="DU415" s="40"/>
      <c r="DV415" s="40"/>
      <c r="DW415" s="40"/>
      <c r="DX415" s="40"/>
      <c r="DY415" s="40"/>
      <c r="DZ415" s="40"/>
      <c r="EA415" s="40"/>
      <c r="EB415" s="40"/>
      <c r="EC415" s="40"/>
      <c r="ED415" s="40"/>
      <c r="EE415" s="40"/>
      <c r="EF415" s="186"/>
      <c r="EG415" s="186"/>
      <c r="EH415" s="186"/>
      <c r="EI415" s="40"/>
      <c r="EJ415" s="186"/>
      <c r="EK415" s="30"/>
      <c r="EL415" s="40"/>
      <c r="EM415" s="40"/>
      <c r="EN415" s="186"/>
      <c r="EO415" s="186"/>
      <c r="EP415" s="186"/>
      <c r="EQ415" s="186"/>
      <c r="ER415" s="186"/>
      <c r="ES415" s="186"/>
      <c r="ET415" s="186"/>
      <c r="EU415" s="186"/>
      <c r="EV415" s="186"/>
      <c r="EW415" s="186"/>
      <c r="EX415" s="186"/>
      <c r="EY415" s="186"/>
      <c r="EZ415" s="186"/>
      <c r="FA415" s="186"/>
      <c r="FB415" s="186"/>
      <c r="FC415" s="186"/>
      <c r="FD415" s="186"/>
      <c r="FE415" s="186"/>
      <c r="FF415" s="186"/>
      <c r="FG415" s="186"/>
      <c r="FH415" s="186"/>
      <c r="FI415" s="186"/>
      <c r="FJ415" s="186"/>
      <c r="FK415" s="186"/>
      <c r="FL415" s="186"/>
      <c r="FM415" s="186"/>
      <c r="FN415" s="186"/>
      <c r="FO415" s="186"/>
      <c r="FP415" s="186"/>
      <c r="FQ415" s="186"/>
      <c r="FR415" s="186"/>
      <c r="FS415" s="186"/>
      <c r="FT415" s="186"/>
      <c r="FU415" s="186"/>
      <c r="FV415" s="40"/>
      <c r="FW415" s="40"/>
      <c r="FX415" s="40"/>
      <c r="FY415" s="40"/>
      <c r="FZ415" s="40"/>
      <c r="GA415" s="40"/>
      <c r="GB415" s="40"/>
      <c r="GC415" s="40"/>
      <c r="GD415" s="40"/>
      <c r="GE415" s="40"/>
      <c r="GF415" s="31"/>
      <c r="GG415" s="356"/>
    </row>
    <row r="416" spans="1:189" s="361" customFormat="1" x14ac:dyDescent="0.25">
      <c r="A416" s="186"/>
      <c r="B416" s="43"/>
      <c r="C416" s="186"/>
      <c r="D416" s="30"/>
      <c r="E416" s="30"/>
      <c r="F416" s="30"/>
      <c r="G416" s="30"/>
      <c r="H416" s="40"/>
      <c r="I416" s="186"/>
      <c r="J416" s="30"/>
      <c r="K416" s="40"/>
      <c r="L416" s="40"/>
      <c r="M416" s="40"/>
      <c r="N416" s="40"/>
      <c r="O416" s="40"/>
      <c r="P416" s="40"/>
      <c r="Q416" s="40"/>
      <c r="R416" s="31"/>
      <c r="S416" s="31"/>
      <c r="T416" s="30"/>
      <c r="U416" s="30"/>
      <c r="V416" s="30"/>
      <c r="W416" s="186"/>
      <c r="X416" s="30"/>
      <c r="Y416" s="40"/>
      <c r="Z416" s="186"/>
      <c r="AA416" s="30"/>
      <c r="AB416" s="40"/>
      <c r="AC416" s="186"/>
      <c r="AD416" s="40"/>
      <c r="AE416" s="186"/>
      <c r="AF416" s="30"/>
      <c r="AG416" s="40"/>
      <c r="AH416" s="186"/>
      <c r="AI416" s="40"/>
      <c r="AJ416" s="186"/>
      <c r="AK416" s="40"/>
      <c r="AL416" s="186"/>
      <c r="AM416" s="40"/>
      <c r="AN416" s="186"/>
      <c r="AO416" s="40"/>
      <c r="AP416" s="40"/>
      <c r="AQ416" s="40"/>
      <c r="AR416" s="31"/>
      <c r="AS416" s="186"/>
      <c r="AT416" s="186"/>
      <c r="AU416" s="40"/>
      <c r="AV416" s="186"/>
      <c r="AW416" s="30"/>
      <c r="AX416" s="40"/>
      <c r="AY416" s="40"/>
      <c r="AZ416" s="186"/>
      <c r="BA416" s="40"/>
      <c r="BB416" s="186"/>
      <c r="BC416" s="40"/>
      <c r="BD416" s="186"/>
      <c r="BE416" s="186"/>
      <c r="BF416" s="186"/>
      <c r="BG416" s="40"/>
      <c r="BH416" s="186"/>
      <c r="BI416" s="40"/>
      <c r="BJ416" s="40"/>
      <c r="BK416" s="40"/>
      <c r="BL416" s="186"/>
      <c r="BM416" s="186"/>
      <c r="BN416" s="40"/>
      <c r="BO416" s="40"/>
      <c r="BP416" s="186"/>
      <c r="BQ416" s="40"/>
      <c r="BR416" s="186"/>
      <c r="BS416" s="30"/>
      <c r="BT416" s="40"/>
      <c r="BU416" s="186"/>
      <c r="BV416" s="40"/>
      <c r="BW416" s="186"/>
      <c r="BX416" s="186"/>
      <c r="BY416" s="186"/>
      <c r="BZ416" s="186"/>
      <c r="CA416" s="186"/>
      <c r="CB416" s="40"/>
      <c r="CC416" s="186"/>
      <c r="CD416" s="186"/>
      <c r="CE416" s="186"/>
      <c r="CF416" s="186"/>
      <c r="CG416" s="186"/>
      <c r="CH416" s="186"/>
      <c r="CI416" s="186"/>
      <c r="CJ416" s="186"/>
      <c r="CK416" s="186"/>
      <c r="CL416" s="186"/>
      <c r="CM416" s="186"/>
      <c r="CN416" s="186"/>
      <c r="CO416" s="186"/>
      <c r="CP416" s="186"/>
      <c r="CQ416" s="186"/>
      <c r="CR416" s="186"/>
      <c r="CS416" s="186"/>
      <c r="CT416" s="186"/>
      <c r="CU416" s="186"/>
      <c r="CV416" s="186"/>
      <c r="CW416" s="186"/>
      <c r="CX416" s="186"/>
      <c r="CY416" s="186"/>
      <c r="CZ416" s="186"/>
      <c r="DA416" s="186"/>
      <c r="DB416" s="186"/>
      <c r="DC416" s="186"/>
      <c r="DD416" s="186"/>
      <c r="DE416" s="186"/>
      <c r="DF416" s="186"/>
      <c r="DG416" s="186"/>
      <c r="DH416" s="186"/>
      <c r="DI416" s="186"/>
      <c r="DJ416" s="186"/>
      <c r="DK416" s="186"/>
      <c r="DL416" s="186"/>
      <c r="DM416" s="186"/>
      <c r="DN416" s="40"/>
      <c r="DO416" s="40"/>
      <c r="DP416" s="40"/>
      <c r="DQ416" s="40"/>
      <c r="DR416" s="40"/>
      <c r="DS416" s="40"/>
      <c r="DT416" s="40"/>
      <c r="DU416" s="40"/>
      <c r="DV416" s="40"/>
      <c r="DW416" s="40"/>
      <c r="DX416" s="40"/>
      <c r="DY416" s="40"/>
      <c r="DZ416" s="40"/>
      <c r="EA416" s="40"/>
      <c r="EB416" s="40"/>
      <c r="EC416" s="40"/>
      <c r="ED416" s="40"/>
      <c r="EE416" s="40"/>
      <c r="EF416" s="186"/>
      <c r="EG416" s="186"/>
      <c r="EH416" s="186"/>
      <c r="EI416" s="40"/>
      <c r="EJ416" s="186"/>
      <c r="EK416" s="30"/>
      <c r="EL416" s="40"/>
      <c r="EM416" s="40"/>
      <c r="EN416" s="186"/>
      <c r="EO416" s="186"/>
      <c r="EP416" s="186"/>
      <c r="EQ416" s="186"/>
      <c r="ER416" s="186"/>
      <c r="ES416" s="186"/>
      <c r="ET416" s="186"/>
      <c r="EU416" s="186"/>
      <c r="EV416" s="186"/>
      <c r="EW416" s="186"/>
      <c r="EX416" s="186"/>
      <c r="EY416" s="186"/>
      <c r="EZ416" s="186"/>
      <c r="FA416" s="186"/>
      <c r="FB416" s="186"/>
      <c r="FC416" s="186"/>
      <c r="FD416" s="186"/>
      <c r="FE416" s="186"/>
      <c r="FF416" s="186"/>
      <c r="FG416" s="186"/>
      <c r="FH416" s="186"/>
      <c r="FI416" s="186"/>
      <c r="FJ416" s="186"/>
      <c r="FK416" s="186"/>
      <c r="FL416" s="186"/>
      <c r="FM416" s="186"/>
      <c r="FN416" s="186"/>
      <c r="FO416" s="186"/>
      <c r="FP416" s="186"/>
      <c r="FQ416" s="186"/>
      <c r="FR416" s="186"/>
      <c r="FS416" s="186"/>
      <c r="FT416" s="186"/>
      <c r="FU416" s="186"/>
      <c r="FV416" s="40"/>
      <c r="FW416" s="40"/>
      <c r="FX416" s="40"/>
      <c r="FY416" s="40"/>
      <c r="FZ416" s="40"/>
      <c r="GA416" s="40"/>
      <c r="GB416" s="40"/>
      <c r="GC416" s="40"/>
      <c r="GD416" s="40"/>
      <c r="GE416" s="40"/>
      <c r="GF416" s="31"/>
      <c r="GG416" s="356"/>
    </row>
    <row r="417" spans="1:189" s="361" customFormat="1" x14ac:dyDescent="0.25">
      <c r="A417" s="186"/>
      <c r="B417" s="43"/>
      <c r="C417" s="186"/>
      <c r="D417" s="30"/>
      <c r="E417" s="30"/>
      <c r="F417" s="30"/>
      <c r="G417" s="30"/>
      <c r="H417" s="40"/>
      <c r="I417" s="186"/>
      <c r="J417" s="30"/>
      <c r="K417" s="40"/>
      <c r="L417" s="40"/>
      <c r="M417" s="40"/>
      <c r="N417" s="40"/>
      <c r="O417" s="40"/>
      <c r="P417" s="40"/>
      <c r="Q417" s="40"/>
      <c r="R417" s="31"/>
      <c r="S417" s="31"/>
      <c r="T417" s="30"/>
      <c r="U417" s="30"/>
      <c r="V417" s="30"/>
      <c r="W417" s="186"/>
      <c r="X417" s="30"/>
      <c r="Y417" s="40"/>
      <c r="Z417" s="186"/>
      <c r="AA417" s="30"/>
      <c r="AB417" s="40"/>
      <c r="AC417" s="186"/>
      <c r="AD417" s="40"/>
      <c r="AE417" s="186"/>
      <c r="AF417" s="30"/>
      <c r="AG417" s="40"/>
      <c r="AH417" s="186"/>
      <c r="AI417" s="40"/>
      <c r="AJ417" s="186"/>
      <c r="AK417" s="40"/>
      <c r="AL417" s="186"/>
      <c r="AM417" s="40"/>
      <c r="AN417" s="186"/>
      <c r="AO417" s="40"/>
      <c r="AP417" s="40"/>
      <c r="AQ417" s="40"/>
      <c r="AR417" s="31"/>
      <c r="AS417" s="186"/>
      <c r="AT417" s="186"/>
      <c r="AU417" s="40"/>
      <c r="AV417" s="186"/>
      <c r="AW417" s="30"/>
      <c r="AX417" s="40"/>
      <c r="AY417" s="40"/>
      <c r="AZ417" s="186"/>
      <c r="BA417" s="40"/>
      <c r="BB417" s="186"/>
      <c r="BC417" s="40"/>
      <c r="BD417" s="186"/>
      <c r="BE417" s="186"/>
      <c r="BF417" s="186"/>
      <c r="BG417" s="40"/>
      <c r="BH417" s="186"/>
      <c r="BI417" s="40"/>
      <c r="BJ417" s="40"/>
      <c r="BK417" s="40"/>
      <c r="BL417" s="186"/>
      <c r="BM417" s="186"/>
      <c r="BN417" s="40"/>
      <c r="BO417" s="40"/>
      <c r="BP417" s="186"/>
      <c r="BQ417" s="40"/>
      <c r="BR417" s="186"/>
      <c r="BS417" s="30"/>
      <c r="BT417" s="40"/>
      <c r="BU417" s="186"/>
      <c r="BV417" s="40"/>
      <c r="BW417" s="186"/>
      <c r="BX417" s="186"/>
      <c r="BY417" s="186"/>
      <c r="BZ417" s="186"/>
      <c r="CA417" s="186"/>
      <c r="CB417" s="40"/>
      <c r="CC417" s="186"/>
      <c r="CD417" s="186"/>
      <c r="CE417" s="186"/>
      <c r="CF417" s="186"/>
      <c r="CG417" s="186"/>
      <c r="CH417" s="186"/>
      <c r="CI417" s="186"/>
      <c r="CJ417" s="186"/>
      <c r="CK417" s="186"/>
      <c r="CL417" s="186"/>
      <c r="CM417" s="186"/>
      <c r="CN417" s="186"/>
      <c r="CO417" s="186"/>
      <c r="CP417" s="186"/>
      <c r="CQ417" s="186"/>
      <c r="CR417" s="186"/>
      <c r="CS417" s="186"/>
      <c r="CT417" s="186"/>
      <c r="CU417" s="186"/>
      <c r="CV417" s="186"/>
      <c r="CW417" s="186"/>
      <c r="CX417" s="186"/>
      <c r="CY417" s="186"/>
      <c r="CZ417" s="186"/>
      <c r="DA417" s="186"/>
      <c r="DB417" s="186"/>
      <c r="DC417" s="186"/>
      <c r="DD417" s="186"/>
      <c r="DE417" s="186"/>
      <c r="DF417" s="186"/>
      <c r="DG417" s="186"/>
      <c r="DH417" s="186"/>
      <c r="DI417" s="186"/>
      <c r="DJ417" s="186"/>
      <c r="DK417" s="186"/>
      <c r="DL417" s="186"/>
      <c r="DM417" s="186"/>
      <c r="DN417" s="40"/>
      <c r="DO417" s="40"/>
      <c r="DP417" s="40"/>
      <c r="DQ417" s="40"/>
      <c r="DR417" s="40"/>
      <c r="DS417" s="40"/>
      <c r="DT417" s="40"/>
      <c r="DU417" s="40"/>
      <c r="DV417" s="40"/>
      <c r="DW417" s="40"/>
      <c r="DX417" s="40"/>
      <c r="DY417" s="40"/>
      <c r="DZ417" s="40"/>
      <c r="EA417" s="40"/>
      <c r="EB417" s="40"/>
      <c r="EC417" s="40"/>
      <c r="ED417" s="40"/>
      <c r="EE417" s="40"/>
      <c r="EF417" s="186"/>
      <c r="EG417" s="186"/>
      <c r="EH417" s="186"/>
      <c r="EI417" s="40"/>
      <c r="EJ417" s="186"/>
      <c r="EK417" s="30"/>
      <c r="EL417" s="40"/>
      <c r="EM417" s="40"/>
      <c r="EN417" s="186"/>
      <c r="EO417" s="186"/>
      <c r="EP417" s="186"/>
      <c r="EQ417" s="186"/>
      <c r="ER417" s="186"/>
      <c r="ES417" s="186"/>
      <c r="ET417" s="186"/>
      <c r="EU417" s="186"/>
      <c r="EV417" s="186"/>
      <c r="EW417" s="186"/>
      <c r="EX417" s="186"/>
      <c r="EY417" s="186"/>
      <c r="EZ417" s="186"/>
      <c r="FA417" s="186"/>
      <c r="FB417" s="186"/>
      <c r="FC417" s="186"/>
      <c r="FD417" s="186"/>
      <c r="FE417" s="186"/>
      <c r="FF417" s="186"/>
      <c r="FG417" s="186"/>
      <c r="FH417" s="186"/>
      <c r="FI417" s="186"/>
      <c r="FJ417" s="186"/>
      <c r="FK417" s="186"/>
      <c r="FL417" s="186"/>
      <c r="FM417" s="186"/>
      <c r="FN417" s="186"/>
      <c r="FO417" s="186"/>
      <c r="FP417" s="186"/>
      <c r="FQ417" s="186"/>
      <c r="FR417" s="186"/>
      <c r="FS417" s="186"/>
      <c r="FT417" s="186"/>
      <c r="FU417" s="186"/>
      <c r="FV417" s="40"/>
      <c r="FW417" s="40"/>
      <c r="FX417" s="40"/>
      <c r="FY417" s="40"/>
      <c r="FZ417" s="40"/>
      <c r="GA417" s="40"/>
      <c r="GB417" s="40"/>
      <c r="GC417" s="40"/>
      <c r="GD417" s="40"/>
      <c r="GE417" s="40"/>
      <c r="GF417" s="31"/>
      <c r="GG417" s="356"/>
    </row>
    <row r="418" spans="1:189" s="361" customFormat="1" x14ac:dyDescent="0.25">
      <c r="A418" s="186"/>
      <c r="B418" s="43"/>
      <c r="C418" s="186"/>
      <c r="D418" s="30"/>
      <c r="E418" s="30"/>
      <c r="F418" s="30"/>
      <c r="G418" s="30"/>
      <c r="H418" s="40"/>
      <c r="I418" s="186"/>
      <c r="J418" s="30"/>
      <c r="K418" s="40"/>
      <c r="L418" s="40"/>
      <c r="M418" s="40"/>
      <c r="N418" s="40"/>
      <c r="O418" s="40"/>
      <c r="P418" s="40"/>
      <c r="Q418" s="40"/>
      <c r="R418" s="31"/>
      <c r="S418" s="31"/>
      <c r="T418" s="30"/>
      <c r="U418" s="30"/>
      <c r="V418" s="30"/>
      <c r="W418" s="186"/>
      <c r="X418" s="30"/>
      <c r="Y418" s="40"/>
      <c r="Z418" s="186"/>
      <c r="AA418" s="30"/>
      <c r="AB418" s="40"/>
      <c r="AC418" s="186"/>
      <c r="AD418" s="40"/>
      <c r="AE418" s="186"/>
      <c r="AF418" s="30"/>
      <c r="AG418" s="40"/>
      <c r="AH418" s="186"/>
      <c r="AI418" s="40"/>
      <c r="AJ418" s="186"/>
      <c r="AK418" s="40"/>
      <c r="AL418" s="186"/>
      <c r="AM418" s="40"/>
      <c r="AN418" s="186"/>
      <c r="AO418" s="40"/>
      <c r="AP418" s="40"/>
      <c r="AQ418" s="40"/>
      <c r="AR418" s="31"/>
      <c r="AS418" s="186"/>
      <c r="AT418" s="186"/>
      <c r="AU418" s="40"/>
      <c r="AV418" s="186"/>
      <c r="AW418" s="30"/>
      <c r="AX418" s="40"/>
      <c r="AY418" s="40"/>
      <c r="AZ418" s="186"/>
      <c r="BA418" s="40"/>
      <c r="BB418" s="186"/>
      <c r="BC418" s="40"/>
      <c r="BD418" s="186"/>
      <c r="BE418" s="186"/>
      <c r="BF418" s="186"/>
      <c r="BG418" s="40"/>
      <c r="BH418" s="186"/>
      <c r="BI418" s="40"/>
      <c r="BJ418" s="40"/>
      <c r="BK418" s="40"/>
      <c r="BL418" s="186"/>
      <c r="BM418" s="186"/>
      <c r="BN418" s="40"/>
      <c r="BO418" s="40"/>
      <c r="BP418" s="186"/>
      <c r="BQ418" s="40"/>
      <c r="BR418" s="186"/>
      <c r="BS418" s="30"/>
      <c r="BT418" s="40"/>
      <c r="BU418" s="186"/>
      <c r="BV418" s="40"/>
      <c r="BW418" s="186"/>
      <c r="BX418" s="186"/>
      <c r="BY418" s="186"/>
      <c r="BZ418" s="186"/>
      <c r="CA418" s="186"/>
      <c r="CB418" s="40"/>
      <c r="CC418" s="186"/>
      <c r="CD418" s="186"/>
      <c r="CE418" s="186"/>
      <c r="CF418" s="186"/>
      <c r="CG418" s="186"/>
      <c r="CH418" s="186"/>
      <c r="CI418" s="186"/>
      <c r="CJ418" s="186"/>
      <c r="CK418" s="186"/>
      <c r="CL418" s="186"/>
      <c r="CM418" s="186"/>
      <c r="CN418" s="186"/>
      <c r="CO418" s="186"/>
      <c r="CP418" s="186"/>
      <c r="CQ418" s="186"/>
      <c r="CR418" s="186"/>
      <c r="CS418" s="186"/>
      <c r="CT418" s="186"/>
      <c r="CU418" s="186"/>
      <c r="CV418" s="186"/>
      <c r="CW418" s="186"/>
      <c r="CX418" s="186"/>
      <c r="CY418" s="186"/>
      <c r="CZ418" s="186"/>
      <c r="DA418" s="186"/>
      <c r="DB418" s="186"/>
      <c r="DC418" s="186"/>
      <c r="DD418" s="186"/>
      <c r="DE418" s="186"/>
      <c r="DF418" s="186"/>
      <c r="DG418" s="186"/>
      <c r="DH418" s="186"/>
      <c r="DI418" s="186"/>
      <c r="DJ418" s="186"/>
      <c r="DK418" s="186"/>
      <c r="DL418" s="186"/>
      <c r="DM418" s="186"/>
      <c r="DN418" s="40"/>
      <c r="DO418" s="40"/>
      <c r="DP418" s="40"/>
      <c r="DQ418" s="40"/>
      <c r="DR418" s="40"/>
      <c r="DS418" s="40"/>
      <c r="DT418" s="40"/>
      <c r="DU418" s="40"/>
      <c r="DV418" s="40"/>
      <c r="DW418" s="40"/>
      <c r="DX418" s="40"/>
      <c r="DY418" s="40"/>
      <c r="DZ418" s="40"/>
      <c r="EA418" s="40"/>
      <c r="EB418" s="40"/>
      <c r="EC418" s="40"/>
      <c r="ED418" s="40"/>
      <c r="EE418" s="40"/>
      <c r="EF418" s="186"/>
      <c r="EG418" s="186"/>
      <c r="EH418" s="186"/>
      <c r="EI418" s="40"/>
      <c r="EJ418" s="186"/>
      <c r="EK418" s="30"/>
      <c r="EL418" s="40"/>
      <c r="EM418" s="40"/>
      <c r="EN418" s="186"/>
      <c r="EO418" s="186"/>
      <c r="EP418" s="186"/>
      <c r="EQ418" s="186"/>
      <c r="ER418" s="186"/>
      <c r="ES418" s="186"/>
      <c r="ET418" s="186"/>
      <c r="EU418" s="186"/>
      <c r="EV418" s="186"/>
      <c r="EW418" s="186"/>
      <c r="EX418" s="186"/>
      <c r="EY418" s="186"/>
      <c r="EZ418" s="186"/>
      <c r="FA418" s="186"/>
      <c r="FB418" s="186"/>
      <c r="FC418" s="186"/>
      <c r="FD418" s="186"/>
      <c r="FE418" s="186"/>
      <c r="FF418" s="186"/>
      <c r="FG418" s="186"/>
      <c r="FH418" s="186"/>
      <c r="FI418" s="186"/>
      <c r="FJ418" s="186"/>
      <c r="FK418" s="186"/>
      <c r="FL418" s="186"/>
      <c r="FM418" s="186"/>
      <c r="FN418" s="186"/>
      <c r="FO418" s="186"/>
      <c r="FP418" s="186"/>
      <c r="FQ418" s="186"/>
      <c r="FR418" s="186"/>
      <c r="FS418" s="186"/>
      <c r="FT418" s="186"/>
      <c r="FU418" s="186"/>
      <c r="FV418" s="40"/>
      <c r="FW418" s="40"/>
      <c r="FX418" s="40"/>
      <c r="FY418" s="40"/>
      <c r="FZ418" s="40"/>
      <c r="GA418" s="40"/>
      <c r="GB418" s="40"/>
      <c r="GC418" s="40"/>
      <c r="GD418" s="40"/>
      <c r="GE418" s="40"/>
      <c r="GF418" s="31"/>
      <c r="GG418" s="356"/>
    </row>
    <row r="419" spans="1:189" s="361" customFormat="1" x14ac:dyDescent="0.25">
      <c r="A419" s="186"/>
      <c r="B419" s="43"/>
      <c r="C419" s="186"/>
      <c r="D419" s="30"/>
      <c r="E419" s="30"/>
      <c r="F419" s="30"/>
      <c r="G419" s="30"/>
      <c r="H419" s="40"/>
      <c r="I419" s="186"/>
      <c r="J419" s="30"/>
      <c r="K419" s="40"/>
      <c r="L419" s="40"/>
      <c r="M419" s="40"/>
      <c r="N419" s="40"/>
      <c r="O419" s="40"/>
      <c r="P419" s="40"/>
      <c r="Q419" s="40"/>
      <c r="R419" s="31"/>
      <c r="S419" s="31"/>
      <c r="T419" s="30"/>
      <c r="U419" s="30"/>
      <c r="V419" s="30"/>
      <c r="W419" s="186"/>
      <c r="X419" s="30"/>
      <c r="Y419" s="40"/>
      <c r="Z419" s="186"/>
      <c r="AA419" s="30"/>
      <c r="AB419" s="40"/>
      <c r="AC419" s="186"/>
      <c r="AD419" s="40"/>
      <c r="AE419" s="186"/>
      <c r="AF419" s="30"/>
      <c r="AG419" s="40"/>
      <c r="AH419" s="186"/>
      <c r="AI419" s="40"/>
      <c r="AJ419" s="186"/>
      <c r="AK419" s="40"/>
      <c r="AL419" s="186"/>
      <c r="AM419" s="40"/>
      <c r="AN419" s="186"/>
      <c r="AO419" s="40"/>
      <c r="AP419" s="40"/>
      <c r="AQ419" s="40"/>
      <c r="AR419" s="31"/>
      <c r="AS419" s="186"/>
      <c r="AT419" s="186"/>
      <c r="AU419" s="40"/>
      <c r="AV419" s="186"/>
      <c r="AW419" s="30"/>
      <c r="AX419" s="40"/>
      <c r="AY419" s="40"/>
      <c r="AZ419" s="186"/>
      <c r="BA419" s="40"/>
      <c r="BB419" s="186"/>
      <c r="BC419" s="40"/>
      <c r="BD419" s="186"/>
      <c r="BE419" s="186"/>
      <c r="BF419" s="186"/>
      <c r="BG419" s="40"/>
      <c r="BH419" s="186"/>
      <c r="BI419" s="40"/>
      <c r="BJ419" s="40"/>
      <c r="BK419" s="40"/>
      <c r="BL419" s="186"/>
      <c r="BM419" s="186"/>
      <c r="BN419" s="40"/>
      <c r="BO419" s="40"/>
      <c r="BP419" s="186"/>
      <c r="BQ419" s="40"/>
      <c r="BR419" s="186"/>
      <c r="BS419" s="30"/>
      <c r="BT419" s="40"/>
      <c r="BU419" s="186"/>
      <c r="BV419" s="40"/>
      <c r="BW419" s="186"/>
      <c r="BX419" s="186"/>
      <c r="BY419" s="186"/>
      <c r="BZ419" s="186"/>
      <c r="CA419" s="186"/>
      <c r="CB419" s="40"/>
      <c r="CC419" s="186"/>
      <c r="CD419" s="186"/>
      <c r="CE419" s="186"/>
      <c r="CF419" s="186"/>
      <c r="CG419" s="186"/>
      <c r="CH419" s="186"/>
      <c r="CI419" s="186"/>
      <c r="CJ419" s="186"/>
      <c r="CK419" s="186"/>
      <c r="CL419" s="186"/>
      <c r="CM419" s="186"/>
      <c r="CN419" s="186"/>
      <c r="CO419" s="186"/>
      <c r="CP419" s="186"/>
      <c r="CQ419" s="186"/>
      <c r="CR419" s="186"/>
      <c r="CS419" s="186"/>
      <c r="CT419" s="186"/>
      <c r="CU419" s="186"/>
      <c r="CV419" s="186"/>
      <c r="CW419" s="186"/>
      <c r="CX419" s="186"/>
      <c r="CY419" s="186"/>
      <c r="CZ419" s="186"/>
      <c r="DA419" s="186"/>
      <c r="DB419" s="186"/>
      <c r="DC419" s="186"/>
      <c r="DD419" s="186"/>
      <c r="DE419" s="186"/>
      <c r="DF419" s="186"/>
      <c r="DG419" s="186"/>
      <c r="DH419" s="186"/>
      <c r="DI419" s="186"/>
      <c r="DJ419" s="186"/>
      <c r="DK419" s="186"/>
      <c r="DL419" s="186"/>
      <c r="DM419" s="186"/>
      <c r="DN419" s="40"/>
      <c r="DO419" s="40"/>
      <c r="DP419" s="40"/>
      <c r="DQ419" s="40"/>
      <c r="DR419" s="40"/>
      <c r="DS419" s="40"/>
      <c r="DT419" s="40"/>
      <c r="DU419" s="40"/>
      <c r="DV419" s="40"/>
      <c r="DW419" s="40"/>
      <c r="DX419" s="40"/>
      <c r="DY419" s="40"/>
      <c r="DZ419" s="40"/>
      <c r="EA419" s="40"/>
      <c r="EB419" s="40"/>
      <c r="EC419" s="40"/>
      <c r="ED419" s="40"/>
      <c r="EE419" s="40"/>
      <c r="EF419" s="186"/>
      <c r="EG419" s="186"/>
      <c r="EH419" s="186"/>
      <c r="EI419" s="40"/>
      <c r="EJ419" s="186"/>
      <c r="EK419" s="30"/>
      <c r="EL419" s="40"/>
      <c r="EM419" s="40"/>
      <c r="EN419" s="186"/>
      <c r="EO419" s="186"/>
      <c r="EP419" s="186"/>
      <c r="EQ419" s="186"/>
      <c r="ER419" s="186"/>
      <c r="ES419" s="186"/>
      <c r="ET419" s="186"/>
      <c r="EU419" s="186"/>
      <c r="EV419" s="186"/>
      <c r="EW419" s="186"/>
      <c r="EX419" s="186"/>
      <c r="EY419" s="186"/>
      <c r="EZ419" s="186"/>
      <c r="FA419" s="186"/>
      <c r="FB419" s="186"/>
      <c r="FC419" s="186"/>
      <c r="FD419" s="186"/>
      <c r="FE419" s="186"/>
      <c r="FF419" s="186"/>
      <c r="FG419" s="186"/>
      <c r="FH419" s="186"/>
      <c r="FI419" s="186"/>
      <c r="FJ419" s="186"/>
      <c r="FK419" s="186"/>
      <c r="FL419" s="186"/>
      <c r="FM419" s="186"/>
      <c r="FN419" s="186"/>
      <c r="FO419" s="186"/>
      <c r="FP419" s="186"/>
      <c r="FQ419" s="186"/>
      <c r="FR419" s="186"/>
      <c r="FS419" s="186"/>
      <c r="FT419" s="186"/>
      <c r="FU419" s="186"/>
      <c r="FV419" s="40"/>
      <c r="FW419" s="40"/>
      <c r="FX419" s="40"/>
      <c r="FY419" s="40"/>
      <c r="FZ419" s="40"/>
      <c r="GA419" s="40"/>
      <c r="GB419" s="40"/>
      <c r="GC419" s="40"/>
      <c r="GD419" s="40"/>
      <c r="GE419" s="40"/>
      <c r="GF419" s="31"/>
      <c r="GG419" s="356"/>
    </row>
    <row r="420" spans="1:189" s="361" customFormat="1" x14ac:dyDescent="0.25">
      <c r="A420" s="186"/>
      <c r="B420" s="43"/>
      <c r="C420" s="186"/>
      <c r="D420" s="30"/>
      <c r="E420" s="30"/>
      <c r="F420" s="30"/>
      <c r="G420" s="30"/>
      <c r="H420" s="40"/>
      <c r="I420" s="186"/>
      <c r="J420" s="30"/>
      <c r="K420" s="40"/>
      <c r="L420" s="40"/>
      <c r="M420" s="40"/>
      <c r="N420" s="40"/>
      <c r="O420" s="40"/>
      <c r="P420" s="40"/>
      <c r="Q420" s="40"/>
      <c r="R420" s="31"/>
      <c r="S420" s="31"/>
      <c r="T420" s="30"/>
      <c r="U420" s="30"/>
      <c r="V420" s="30"/>
      <c r="W420" s="186"/>
      <c r="X420" s="30"/>
      <c r="Y420" s="40"/>
      <c r="Z420" s="186"/>
      <c r="AA420" s="30"/>
      <c r="AB420" s="40"/>
      <c r="AC420" s="186"/>
      <c r="AD420" s="40"/>
      <c r="AE420" s="186"/>
      <c r="AF420" s="30"/>
      <c r="AG420" s="40"/>
      <c r="AH420" s="186"/>
      <c r="AI420" s="40"/>
      <c r="AJ420" s="186"/>
      <c r="AK420" s="40"/>
      <c r="AL420" s="186"/>
      <c r="AM420" s="40"/>
      <c r="AN420" s="186"/>
      <c r="AO420" s="40"/>
      <c r="AP420" s="40"/>
      <c r="AQ420" s="40"/>
      <c r="AR420" s="31"/>
      <c r="AS420" s="186"/>
      <c r="AT420" s="186"/>
      <c r="AU420" s="40"/>
      <c r="AV420" s="186"/>
      <c r="AW420" s="30"/>
      <c r="AX420" s="40"/>
      <c r="AY420" s="40"/>
      <c r="AZ420" s="186"/>
      <c r="BA420" s="40"/>
      <c r="BB420" s="186"/>
      <c r="BC420" s="40"/>
      <c r="BD420" s="186"/>
      <c r="BE420" s="186"/>
      <c r="BF420" s="186"/>
      <c r="BG420" s="40"/>
      <c r="BH420" s="186"/>
      <c r="BI420" s="40"/>
      <c r="BJ420" s="40"/>
      <c r="BK420" s="40"/>
      <c r="BL420" s="186"/>
      <c r="BM420" s="186"/>
      <c r="BN420" s="40"/>
      <c r="BO420" s="40"/>
      <c r="BP420" s="186"/>
      <c r="BQ420" s="40"/>
      <c r="BR420" s="186"/>
      <c r="BS420" s="30"/>
      <c r="BT420" s="40"/>
      <c r="BU420" s="186"/>
      <c r="BV420" s="40"/>
      <c r="BW420" s="186"/>
      <c r="BX420" s="186"/>
      <c r="BY420" s="186"/>
      <c r="BZ420" s="186"/>
      <c r="CA420" s="186"/>
      <c r="CB420" s="40"/>
      <c r="CC420" s="186"/>
      <c r="CD420" s="186"/>
      <c r="CE420" s="186"/>
      <c r="CF420" s="186"/>
      <c r="CG420" s="186"/>
      <c r="CH420" s="186"/>
      <c r="CI420" s="186"/>
      <c r="CJ420" s="186"/>
      <c r="CK420" s="186"/>
      <c r="CL420" s="186"/>
      <c r="CM420" s="186"/>
      <c r="CN420" s="186"/>
      <c r="CO420" s="186"/>
      <c r="CP420" s="186"/>
      <c r="CQ420" s="186"/>
      <c r="CR420" s="186"/>
      <c r="CS420" s="186"/>
      <c r="CT420" s="186"/>
      <c r="CU420" s="186"/>
      <c r="CV420" s="186"/>
      <c r="CW420" s="186"/>
      <c r="CX420" s="186"/>
      <c r="CY420" s="186"/>
      <c r="CZ420" s="186"/>
      <c r="DA420" s="186"/>
      <c r="DB420" s="186"/>
      <c r="DC420" s="186"/>
      <c r="DD420" s="186"/>
      <c r="DE420" s="186"/>
      <c r="DF420" s="186"/>
      <c r="DG420" s="186"/>
      <c r="DH420" s="186"/>
      <c r="DI420" s="186"/>
      <c r="DJ420" s="186"/>
      <c r="DK420" s="186"/>
      <c r="DL420" s="186"/>
      <c r="DM420" s="186"/>
      <c r="DN420" s="40"/>
      <c r="DO420" s="40"/>
      <c r="DP420" s="40"/>
      <c r="DQ420" s="40"/>
      <c r="DR420" s="40"/>
      <c r="DS420" s="40"/>
      <c r="DT420" s="40"/>
      <c r="DU420" s="40"/>
      <c r="DV420" s="40"/>
      <c r="DW420" s="40"/>
      <c r="DX420" s="40"/>
      <c r="DY420" s="40"/>
      <c r="DZ420" s="40"/>
      <c r="EA420" s="40"/>
      <c r="EB420" s="40"/>
      <c r="EC420" s="40"/>
      <c r="ED420" s="40"/>
      <c r="EE420" s="40"/>
      <c r="EF420" s="186"/>
      <c r="EG420" s="186"/>
      <c r="EH420" s="186"/>
      <c r="EI420" s="40"/>
      <c r="EJ420" s="186"/>
      <c r="EK420" s="30"/>
      <c r="EL420" s="40"/>
      <c r="EM420" s="40"/>
      <c r="EN420" s="186"/>
      <c r="EO420" s="186"/>
      <c r="EP420" s="186"/>
      <c r="EQ420" s="186"/>
      <c r="ER420" s="186"/>
      <c r="ES420" s="186"/>
      <c r="ET420" s="186"/>
      <c r="EU420" s="186"/>
      <c r="EV420" s="186"/>
      <c r="EW420" s="186"/>
      <c r="EX420" s="186"/>
      <c r="EY420" s="186"/>
      <c r="EZ420" s="186"/>
      <c r="FA420" s="186"/>
      <c r="FB420" s="186"/>
      <c r="FC420" s="186"/>
      <c r="FD420" s="186"/>
      <c r="FE420" s="186"/>
      <c r="FF420" s="186"/>
      <c r="FG420" s="186"/>
      <c r="FH420" s="186"/>
      <c r="FI420" s="186"/>
      <c r="FJ420" s="186"/>
      <c r="FK420" s="186"/>
      <c r="FL420" s="186"/>
      <c r="FM420" s="186"/>
      <c r="FN420" s="186"/>
      <c r="FO420" s="186"/>
      <c r="FP420" s="186"/>
      <c r="FQ420" s="186"/>
      <c r="FR420" s="186"/>
      <c r="FS420" s="186"/>
      <c r="FT420" s="186"/>
      <c r="FU420" s="186"/>
      <c r="FV420" s="40"/>
      <c r="FW420" s="40"/>
      <c r="FX420" s="40"/>
      <c r="FY420" s="40"/>
      <c r="FZ420" s="40"/>
      <c r="GA420" s="40"/>
      <c r="GB420" s="40"/>
      <c r="GC420" s="40"/>
      <c r="GD420" s="40"/>
      <c r="GE420" s="40"/>
      <c r="GF420" s="31"/>
      <c r="GG420" s="356"/>
    </row>
    <row r="421" spans="1:189" s="361" customFormat="1" x14ac:dyDescent="0.25">
      <c r="A421" s="186"/>
      <c r="B421" s="43"/>
      <c r="C421" s="186"/>
      <c r="D421" s="30"/>
      <c r="E421" s="30"/>
      <c r="F421" s="30"/>
      <c r="G421" s="30"/>
      <c r="H421" s="40"/>
      <c r="I421" s="186"/>
      <c r="J421" s="30"/>
      <c r="K421" s="40"/>
      <c r="L421" s="40"/>
      <c r="M421" s="40"/>
      <c r="N421" s="40"/>
      <c r="O421" s="40"/>
      <c r="P421" s="40"/>
      <c r="Q421" s="40"/>
      <c r="R421" s="31"/>
      <c r="S421" s="31"/>
      <c r="T421" s="30"/>
      <c r="U421" s="30"/>
      <c r="V421" s="30"/>
      <c r="W421" s="186"/>
      <c r="X421" s="30"/>
      <c r="Y421" s="40"/>
      <c r="Z421" s="186"/>
      <c r="AA421" s="30"/>
      <c r="AB421" s="40"/>
      <c r="AC421" s="186"/>
      <c r="AD421" s="40"/>
      <c r="AE421" s="186"/>
      <c r="AF421" s="30"/>
      <c r="AG421" s="40"/>
      <c r="AH421" s="186"/>
      <c r="AI421" s="40"/>
      <c r="AJ421" s="186"/>
      <c r="AK421" s="40"/>
      <c r="AL421" s="186"/>
      <c r="AM421" s="40"/>
      <c r="AN421" s="186"/>
      <c r="AO421" s="40"/>
      <c r="AP421" s="40"/>
      <c r="AQ421" s="40"/>
      <c r="AR421" s="31"/>
      <c r="AS421" s="186"/>
      <c r="AT421" s="186"/>
      <c r="AU421" s="40"/>
      <c r="AV421" s="186"/>
      <c r="AW421" s="30"/>
      <c r="AX421" s="40"/>
      <c r="AY421" s="40"/>
      <c r="AZ421" s="186"/>
      <c r="BA421" s="40"/>
      <c r="BB421" s="186"/>
      <c r="BC421" s="40"/>
      <c r="BD421" s="186"/>
      <c r="BE421" s="186"/>
      <c r="BF421" s="186"/>
      <c r="BG421" s="40"/>
      <c r="BH421" s="186"/>
      <c r="BI421" s="40"/>
      <c r="BJ421" s="40"/>
      <c r="BK421" s="40"/>
      <c r="BL421" s="186"/>
      <c r="BM421" s="186"/>
      <c r="BN421" s="40"/>
      <c r="BO421" s="40"/>
      <c r="BP421" s="186"/>
      <c r="BQ421" s="40"/>
      <c r="BR421" s="186"/>
      <c r="BS421" s="30"/>
      <c r="BT421" s="40"/>
      <c r="BU421" s="186"/>
      <c r="BV421" s="40"/>
      <c r="BW421" s="186"/>
      <c r="BX421" s="186"/>
      <c r="BY421" s="186"/>
      <c r="BZ421" s="186"/>
      <c r="CA421" s="186"/>
      <c r="CB421" s="40"/>
      <c r="CC421" s="186"/>
      <c r="CD421" s="186"/>
      <c r="CE421" s="186"/>
      <c r="CF421" s="186"/>
      <c r="CG421" s="186"/>
      <c r="CH421" s="186"/>
      <c r="CI421" s="186"/>
      <c r="CJ421" s="186"/>
      <c r="CK421" s="186"/>
      <c r="CL421" s="186"/>
      <c r="CM421" s="186"/>
      <c r="CN421" s="186"/>
      <c r="CO421" s="186"/>
      <c r="CP421" s="186"/>
      <c r="CQ421" s="186"/>
      <c r="CR421" s="186"/>
      <c r="CS421" s="186"/>
      <c r="CT421" s="186"/>
      <c r="CU421" s="186"/>
      <c r="CV421" s="186"/>
      <c r="CW421" s="186"/>
      <c r="CX421" s="186"/>
      <c r="CY421" s="186"/>
      <c r="CZ421" s="186"/>
      <c r="DA421" s="186"/>
      <c r="DB421" s="186"/>
      <c r="DC421" s="186"/>
      <c r="DD421" s="186"/>
      <c r="DE421" s="186"/>
      <c r="DF421" s="186"/>
      <c r="DG421" s="186"/>
      <c r="DH421" s="186"/>
      <c r="DI421" s="186"/>
      <c r="DJ421" s="186"/>
      <c r="DK421" s="186"/>
      <c r="DL421" s="186"/>
      <c r="DM421" s="186"/>
      <c r="DN421" s="40"/>
      <c r="DO421" s="40"/>
      <c r="DP421" s="40"/>
      <c r="DQ421" s="40"/>
      <c r="DR421" s="40"/>
      <c r="DS421" s="40"/>
      <c r="DT421" s="40"/>
      <c r="DU421" s="40"/>
      <c r="DV421" s="40"/>
      <c r="DW421" s="40"/>
      <c r="DX421" s="40"/>
      <c r="DY421" s="40"/>
      <c r="DZ421" s="40"/>
      <c r="EA421" s="40"/>
      <c r="EB421" s="40"/>
      <c r="EC421" s="40"/>
      <c r="ED421" s="40"/>
      <c r="EE421" s="40"/>
      <c r="EF421" s="186"/>
      <c r="EG421" s="186"/>
      <c r="EH421" s="186"/>
      <c r="EI421" s="40"/>
      <c r="EJ421" s="186"/>
      <c r="EK421" s="30"/>
      <c r="EL421" s="40"/>
      <c r="EM421" s="40"/>
      <c r="EN421" s="186"/>
      <c r="EO421" s="186"/>
      <c r="EP421" s="186"/>
      <c r="EQ421" s="186"/>
      <c r="ER421" s="186"/>
      <c r="ES421" s="186"/>
      <c r="ET421" s="186"/>
      <c r="EU421" s="186"/>
      <c r="EV421" s="186"/>
      <c r="EW421" s="186"/>
      <c r="EX421" s="186"/>
      <c r="EY421" s="186"/>
      <c r="EZ421" s="186"/>
      <c r="FA421" s="186"/>
      <c r="FB421" s="186"/>
      <c r="FC421" s="186"/>
      <c r="FD421" s="186"/>
      <c r="FE421" s="186"/>
      <c r="FF421" s="186"/>
      <c r="FG421" s="186"/>
      <c r="FH421" s="186"/>
      <c r="FI421" s="186"/>
      <c r="FJ421" s="186"/>
      <c r="FK421" s="186"/>
      <c r="FL421" s="186"/>
      <c r="FM421" s="186"/>
      <c r="FN421" s="186"/>
      <c r="FO421" s="186"/>
      <c r="FP421" s="186"/>
      <c r="FQ421" s="186"/>
      <c r="FR421" s="186"/>
      <c r="FS421" s="186"/>
      <c r="FT421" s="186"/>
      <c r="FU421" s="186"/>
      <c r="FV421" s="40"/>
      <c r="FW421" s="40"/>
      <c r="FX421" s="40"/>
      <c r="FY421" s="40"/>
      <c r="FZ421" s="40"/>
      <c r="GA421" s="40"/>
      <c r="GB421" s="40"/>
      <c r="GC421" s="40"/>
      <c r="GD421" s="40"/>
      <c r="GE421" s="40"/>
      <c r="GF421" s="31"/>
      <c r="GG421" s="356"/>
    </row>
    <row r="422" spans="1:189" s="361" customFormat="1" x14ac:dyDescent="0.25">
      <c r="A422" s="186"/>
      <c r="B422" s="43"/>
      <c r="C422" s="186"/>
      <c r="D422" s="30"/>
      <c r="E422" s="30"/>
      <c r="F422" s="30"/>
      <c r="G422" s="30"/>
      <c r="H422" s="40"/>
      <c r="I422" s="186"/>
      <c r="J422" s="30"/>
      <c r="K422" s="40"/>
      <c r="L422" s="40"/>
      <c r="M422" s="40"/>
      <c r="N422" s="40"/>
      <c r="O422" s="40"/>
      <c r="P422" s="40"/>
      <c r="Q422" s="40"/>
      <c r="R422" s="31"/>
      <c r="S422" s="31"/>
      <c r="T422" s="30"/>
      <c r="U422" s="30"/>
      <c r="V422" s="30"/>
      <c r="W422" s="186"/>
      <c r="X422" s="30"/>
      <c r="Y422" s="40"/>
      <c r="Z422" s="186"/>
      <c r="AA422" s="30"/>
      <c r="AB422" s="40"/>
      <c r="AC422" s="186"/>
      <c r="AD422" s="40"/>
      <c r="AE422" s="186"/>
      <c r="AF422" s="30"/>
      <c r="AG422" s="40"/>
      <c r="AH422" s="186"/>
      <c r="AI422" s="40"/>
      <c r="AJ422" s="186"/>
      <c r="AK422" s="40"/>
      <c r="AL422" s="186"/>
      <c r="AM422" s="40"/>
      <c r="AN422" s="186"/>
      <c r="AO422" s="40"/>
      <c r="AP422" s="40"/>
      <c r="AQ422" s="40"/>
      <c r="AR422" s="31"/>
      <c r="AS422" s="186"/>
      <c r="AT422" s="186"/>
      <c r="AU422" s="40"/>
      <c r="AV422" s="186"/>
      <c r="AW422" s="30"/>
      <c r="AX422" s="40"/>
      <c r="AY422" s="40"/>
      <c r="AZ422" s="186"/>
      <c r="BA422" s="40"/>
      <c r="BB422" s="186"/>
      <c r="BC422" s="40"/>
      <c r="BD422" s="186"/>
      <c r="BE422" s="186"/>
      <c r="BF422" s="186"/>
      <c r="BG422" s="40"/>
      <c r="BH422" s="186"/>
      <c r="BI422" s="40"/>
      <c r="BJ422" s="40"/>
      <c r="BK422" s="40"/>
      <c r="BL422" s="186"/>
      <c r="BM422" s="186"/>
      <c r="BN422" s="40"/>
      <c r="BO422" s="40"/>
      <c r="BP422" s="186"/>
      <c r="BQ422" s="40"/>
      <c r="BR422" s="186"/>
      <c r="BS422" s="30"/>
      <c r="BT422" s="40"/>
      <c r="BU422" s="186"/>
      <c r="BV422" s="40"/>
      <c r="BW422" s="186"/>
      <c r="BX422" s="186"/>
      <c r="BY422" s="186"/>
      <c r="BZ422" s="186"/>
      <c r="CA422" s="186"/>
      <c r="CB422" s="40"/>
      <c r="CC422" s="186"/>
      <c r="CD422" s="186"/>
      <c r="CE422" s="186"/>
      <c r="CF422" s="186"/>
      <c r="CG422" s="186"/>
      <c r="CH422" s="186"/>
      <c r="CI422" s="186"/>
      <c r="CJ422" s="186"/>
      <c r="CK422" s="186"/>
      <c r="CL422" s="186"/>
      <c r="CM422" s="186"/>
      <c r="CN422" s="186"/>
      <c r="CO422" s="186"/>
      <c r="CP422" s="186"/>
      <c r="CQ422" s="186"/>
      <c r="CR422" s="186"/>
      <c r="CS422" s="186"/>
      <c r="CT422" s="186"/>
      <c r="CU422" s="186"/>
      <c r="CV422" s="186"/>
      <c r="CW422" s="186"/>
      <c r="CX422" s="186"/>
      <c r="CY422" s="186"/>
      <c r="CZ422" s="186"/>
      <c r="DA422" s="186"/>
      <c r="DB422" s="186"/>
      <c r="DC422" s="186"/>
      <c r="DD422" s="186"/>
      <c r="DE422" s="186"/>
      <c r="DF422" s="186"/>
      <c r="DG422" s="186"/>
      <c r="DH422" s="186"/>
      <c r="DI422" s="186"/>
      <c r="DJ422" s="186"/>
      <c r="DK422" s="186"/>
      <c r="DL422" s="186"/>
      <c r="DM422" s="186"/>
      <c r="DN422" s="40"/>
      <c r="DO422" s="40"/>
      <c r="DP422" s="40"/>
      <c r="DQ422" s="40"/>
      <c r="DR422" s="40"/>
      <c r="DS422" s="40"/>
      <c r="DT422" s="40"/>
      <c r="DU422" s="40"/>
      <c r="DV422" s="40"/>
      <c r="DW422" s="40"/>
      <c r="DX422" s="40"/>
      <c r="DY422" s="40"/>
      <c r="DZ422" s="40"/>
      <c r="EA422" s="40"/>
      <c r="EB422" s="40"/>
      <c r="EC422" s="40"/>
      <c r="ED422" s="40"/>
      <c r="EE422" s="40"/>
      <c r="EF422" s="186"/>
      <c r="EG422" s="186"/>
      <c r="EH422" s="186"/>
      <c r="EI422" s="40"/>
      <c r="EJ422" s="186"/>
      <c r="EK422" s="30"/>
      <c r="EL422" s="40"/>
      <c r="EM422" s="40"/>
      <c r="EN422" s="186"/>
      <c r="EO422" s="186"/>
      <c r="EP422" s="186"/>
      <c r="EQ422" s="186"/>
      <c r="ER422" s="186"/>
      <c r="ES422" s="186"/>
      <c r="ET422" s="186"/>
      <c r="EU422" s="186"/>
      <c r="EV422" s="186"/>
      <c r="EW422" s="186"/>
      <c r="EX422" s="186"/>
      <c r="EY422" s="186"/>
      <c r="EZ422" s="186"/>
      <c r="FA422" s="186"/>
      <c r="FB422" s="186"/>
      <c r="FC422" s="186"/>
      <c r="FD422" s="186"/>
      <c r="FE422" s="186"/>
      <c r="FF422" s="186"/>
      <c r="FG422" s="186"/>
      <c r="FH422" s="186"/>
      <c r="FI422" s="186"/>
      <c r="FJ422" s="186"/>
      <c r="FK422" s="186"/>
      <c r="FL422" s="186"/>
      <c r="FM422" s="186"/>
      <c r="FN422" s="186"/>
      <c r="FO422" s="186"/>
      <c r="FP422" s="186"/>
      <c r="FQ422" s="186"/>
      <c r="FR422" s="186"/>
      <c r="FS422" s="186"/>
      <c r="FT422" s="186"/>
      <c r="FU422" s="186"/>
      <c r="FV422" s="40"/>
      <c r="FW422" s="40"/>
      <c r="FX422" s="40"/>
      <c r="FY422" s="40"/>
      <c r="FZ422" s="40"/>
      <c r="GA422" s="40"/>
      <c r="GB422" s="40"/>
      <c r="GC422" s="40"/>
      <c r="GD422" s="40"/>
      <c r="GE422" s="40"/>
      <c r="GF422" s="31"/>
      <c r="GG422" s="356"/>
    </row>
    <row r="423" spans="1:189" s="361" customFormat="1" x14ac:dyDescent="0.25">
      <c r="A423" s="186"/>
      <c r="B423" s="43"/>
      <c r="C423" s="186"/>
      <c r="D423" s="30"/>
      <c r="E423" s="30"/>
      <c r="F423" s="30"/>
      <c r="G423" s="30"/>
      <c r="H423" s="40"/>
      <c r="I423" s="186"/>
      <c r="J423" s="30"/>
      <c r="K423" s="40"/>
      <c r="L423" s="40"/>
      <c r="M423" s="40"/>
      <c r="N423" s="40"/>
      <c r="O423" s="40"/>
      <c r="P423" s="40"/>
      <c r="Q423" s="40"/>
      <c r="R423" s="31"/>
      <c r="S423" s="31"/>
      <c r="T423" s="30"/>
      <c r="U423" s="30"/>
      <c r="V423" s="30"/>
      <c r="W423" s="186"/>
      <c r="X423" s="30"/>
      <c r="Y423" s="40"/>
      <c r="Z423" s="186"/>
      <c r="AA423" s="30"/>
      <c r="AB423" s="40"/>
      <c r="AC423" s="186"/>
      <c r="AD423" s="40"/>
      <c r="AE423" s="186"/>
      <c r="AF423" s="30"/>
      <c r="AG423" s="40"/>
      <c r="AH423" s="186"/>
      <c r="AI423" s="40"/>
      <c r="AJ423" s="186"/>
      <c r="AK423" s="40"/>
      <c r="AL423" s="186"/>
      <c r="AM423" s="40"/>
      <c r="AN423" s="186"/>
      <c r="AO423" s="40"/>
      <c r="AP423" s="40"/>
      <c r="AQ423" s="40"/>
      <c r="AR423" s="31"/>
      <c r="AS423" s="186"/>
      <c r="AT423" s="186"/>
      <c r="AU423" s="40"/>
      <c r="AV423" s="186"/>
      <c r="AW423" s="30"/>
      <c r="AX423" s="40"/>
      <c r="AY423" s="40"/>
      <c r="AZ423" s="186"/>
      <c r="BA423" s="40"/>
      <c r="BB423" s="186"/>
      <c r="BC423" s="40"/>
      <c r="BD423" s="186"/>
      <c r="BE423" s="186"/>
      <c r="BF423" s="186"/>
      <c r="BG423" s="40"/>
      <c r="BH423" s="186"/>
      <c r="BI423" s="40"/>
      <c r="BJ423" s="40"/>
      <c r="BK423" s="40"/>
      <c r="BL423" s="186"/>
      <c r="BM423" s="186"/>
      <c r="BN423" s="40"/>
      <c r="BO423" s="40"/>
      <c r="BP423" s="186"/>
      <c r="BQ423" s="40"/>
      <c r="BR423" s="186"/>
      <c r="BS423" s="30"/>
      <c r="BT423" s="40"/>
      <c r="BU423" s="186"/>
      <c r="BV423" s="40"/>
      <c r="BW423" s="186"/>
      <c r="BX423" s="186"/>
      <c r="BY423" s="186"/>
      <c r="BZ423" s="186"/>
      <c r="CA423" s="186"/>
      <c r="CB423" s="40"/>
      <c r="CC423" s="186"/>
      <c r="CD423" s="186"/>
      <c r="CE423" s="186"/>
      <c r="CF423" s="186"/>
      <c r="CG423" s="186"/>
      <c r="CH423" s="186"/>
      <c r="CI423" s="186"/>
      <c r="CJ423" s="186"/>
      <c r="CK423" s="186"/>
      <c r="CL423" s="186"/>
      <c r="CM423" s="186"/>
      <c r="CN423" s="186"/>
      <c r="CO423" s="186"/>
      <c r="CP423" s="186"/>
      <c r="CQ423" s="186"/>
      <c r="CR423" s="186"/>
      <c r="CS423" s="186"/>
      <c r="CT423" s="186"/>
      <c r="CU423" s="186"/>
      <c r="CV423" s="186"/>
      <c r="CW423" s="186"/>
      <c r="CX423" s="186"/>
      <c r="CY423" s="186"/>
      <c r="CZ423" s="186"/>
      <c r="DA423" s="186"/>
      <c r="DB423" s="186"/>
      <c r="DC423" s="186"/>
      <c r="DD423" s="186"/>
      <c r="DE423" s="186"/>
      <c r="DF423" s="186"/>
      <c r="DG423" s="186"/>
      <c r="DH423" s="186"/>
      <c r="DI423" s="186"/>
      <c r="DJ423" s="186"/>
      <c r="DK423" s="186"/>
      <c r="DL423" s="186"/>
      <c r="DM423" s="186"/>
      <c r="DN423" s="40"/>
      <c r="DO423" s="40"/>
      <c r="DP423" s="40"/>
      <c r="DQ423" s="40"/>
      <c r="DR423" s="40"/>
      <c r="DS423" s="40"/>
      <c r="DT423" s="40"/>
      <c r="DU423" s="40"/>
      <c r="DV423" s="40"/>
      <c r="DW423" s="40"/>
      <c r="DX423" s="40"/>
      <c r="DY423" s="40"/>
      <c r="DZ423" s="40"/>
      <c r="EA423" s="40"/>
      <c r="EB423" s="40"/>
      <c r="EC423" s="40"/>
      <c r="ED423" s="40"/>
      <c r="EE423" s="40"/>
      <c r="EF423" s="186"/>
      <c r="EG423" s="186"/>
      <c r="EH423" s="186"/>
      <c r="EI423" s="40"/>
      <c r="EJ423" s="186"/>
      <c r="EK423" s="30"/>
      <c r="EL423" s="40"/>
      <c r="EM423" s="40"/>
      <c r="EN423" s="186"/>
      <c r="EO423" s="186"/>
      <c r="EP423" s="186"/>
      <c r="EQ423" s="186"/>
      <c r="ER423" s="186"/>
      <c r="ES423" s="186"/>
      <c r="ET423" s="186"/>
      <c r="EU423" s="186"/>
      <c r="EV423" s="186"/>
      <c r="EW423" s="186"/>
      <c r="EX423" s="186"/>
      <c r="EY423" s="186"/>
      <c r="EZ423" s="186"/>
      <c r="FA423" s="186"/>
      <c r="FB423" s="186"/>
      <c r="FC423" s="186"/>
      <c r="FD423" s="186"/>
      <c r="FE423" s="186"/>
      <c r="FF423" s="186"/>
      <c r="FG423" s="186"/>
      <c r="FH423" s="186"/>
      <c r="FI423" s="186"/>
      <c r="FJ423" s="186"/>
      <c r="FK423" s="186"/>
      <c r="FL423" s="186"/>
      <c r="FM423" s="186"/>
      <c r="FN423" s="186"/>
      <c r="FO423" s="186"/>
      <c r="FP423" s="186"/>
      <c r="FQ423" s="186"/>
      <c r="FR423" s="186"/>
      <c r="FS423" s="186"/>
      <c r="FT423" s="186"/>
      <c r="FU423" s="186"/>
      <c r="FV423" s="40"/>
      <c r="FW423" s="40"/>
      <c r="FX423" s="40"/>
      <c r="FY423" s="40"/>
      <c r="FZ423" s="40"/>
      <c r="GA423" s="40"/>
      <c r="GB423" s="40"/>
      <c r="GC423" s="40"/>
      <c r="GD423" s="40"/>
      <c r="GE423" s="40"/>
      <c r="GF423" s="31"/>
      <c r="GG423" s="356"/>
    </row>
    <row r="424" spans="1:189" s="361" customFormat="1" x14ac:dyDescent="0.25">
      <c r="A424" s="186"/>
      <c r="B424" s="43"/>
      <c r="C424" s="186"/>
      <c r="D424" s="30"/>
      <c r="E424" s="30"/>
      <c r="F424" s="30"/>
      <c r="G424" s="30"/>
      <c r="H424" s="40"/>
      <c r="I424" s="186"/>
      <c r="J424" s="30"/>
      <c r="K424" s="40"/>
      <c r="L424" s="40"/>
      <c r="M424" s="40"/>
      <c r="N424" s="40"/>
      <c r="O424" s="40"/>
      <c r="P424" s="40"/>
      <c r="Q424" s="40"/>
      <c r="R424" s="31"/>
      <c r="S424" s="31"/>
      <c r="T424" s="30"/>
      <c r="U424" s="30"/>
      <c r="V424" s="30"/>
      <c r="W424" s="186"/>
      <c r="X424" s="30"/>
      <c r="Y424" s="40"/>
      <c r="Z424" s="186"/>
      <c r="AA424" s="30"/>
      <c r="AB424" s="40"/>
      <c r="AC424" s="186"/>
      <c r="AD424" s="40"/>
      <c r="AE424" s="186"/>
      <c r="AF424" s="30"/>
      <c r="AG424" s="40"/>
      <c r="AH424" s="186"/>
      <c r="AI424" s="40"/>
      <c r="AJ424" s="186"/>
      <c r="AK424" s="40"/>
      <c r="AL424" s="186"/>
      <c r="AM424" s="40"/>
      <c r="AN424" s="186"/>
      <c r="AO424" s="40"/>
      <c r="AP424" s="40"/>
      <c r="AQ424" s="40"/>
      <c r="AR424" s="31"/>
      <c r="AS424" s="186"/>
      <c r="AT424" s="186"/>
      <c r="AU424" s="40"/>
      <c r="AV424" s="186"/>
      <c r="AW424" s="30"/>
      <c r="AX424" s="40"/>
      <c r="AY424" s="40"/>
      <c r="AZ424" s="186"/>
      <c r="BA424" s="40"/>
      <c r="BB424" s="186"/>
      <c r="BC424" s="40"/>
      <c r="BD424" s="186"/>
      <c r="BE424" s="186"/>
      <c r="BF424" s="186"/>
      <c r="BG424" s="40"/>
      <c r="BH424" s="186"/>
      <c r="BI424" s="40"/>
      <c r="BJ424" s="40"/>
      <c r="BK424" s="40"/>
      <c r="BL424" s="186"/>
      <c r="BM424" s="186"/>
      <c r="BN424" s="40"/>
      <c r="BO424" s="40"/>
      <c r="BP424" s="186"/>
      <c r="BQ424" s="40"/>
      <c r="BR424" s="186"/>
      <c r="BS424" s="30"/>
      <c r="BT424" s="40"/>
      <c r="BU424" s="186"/>
      <c r="BV424" s="40"/>
      <c r="BW424" s="186"/>
      <c r="BX424" s="186"/>
      <c r="BY424" s="186"/>
      <c r="BZ424" s="186"/>
      <c r="CA424" s="186"/>
      <c r="CB424" s="40"/>
      <c r="CC424" s="186"/>
      <c r="CD424" s="186"/>
      <c r="CE424" s="186"/>
      <c r="CF424" s="186"/>
      <c r="CG424" s="186"/>
      <c r="CH424" s="186"/>
      <c r="CI424" s="186"/>
      <c r="CJ424" s="186"/>
      <c r="CK424" s="186"/>
      <c r="CL424" s="186"/>
      <c r="CM424" s="186"/>
      <c r="CN424" s="186"/>
      <c r="CO424" s="186"/>
      <c r="CP424" s="186"/>
      <c r="CQ424" s="186"/>
      <c r="CR424" s="186"/>
      <c r="CS424" s="186"/>
      <c r="CT424" s="186"/>
      <c r="CU424" s="186"/>
      <c r="CV424" s="186"/>
      <c r="CW424" s="186"/>
      <c r="CX424" s="186"/>
      <c r="CY424" s="186"/>
      <c r="CZ424" s="186"/>
      <c r="DA424" s="186"/>
      <c r="DB424" s="186"/>
      <c r="DC424" s="186"/>
      <c r="DD424" s="186"/>
      <c r="DE424" s="186"/>
      <c r="DF424" s="186"/>
      <c r="DG424" s="186"/>
      <c r="DH424" s="186"/>
      <c r="DI424" s="186"/>
      <c r="DJ424" s="186"/>
      <c r="DK424" s="186"/>
      <c r="DL424" s="186"/>
      <c r="DM424" s="186"/>
      <c r="DN424" s="40"/>
      <c r="DO424" s="40"/>
      <c r="DP424" s="40"/>
      <c r="DQ424" s="40"/>
      <c r="DR424" s="40"/>
      <c r="DS424" s="40"/>
      <c r="DT424" s="40"/>
      <c r="DU424" s="40"/>
      <c r="DV424" s="40"/>
      <c r="DW424" s="40"/>
      <c r="DX424" s="40"/>
      <c r="DY424" s="40"/>
      <c r="DZ424" s="40"/>
      <c r="EA424" s="40"/>
      <c r="EB424" s="40"/>
      <c r="EC424" s="40"/>
      <c r="ED424" s="40"/>
      <c r="EE424" s="40"/>
      <c r="EF424" s="186"/>
      <c r="EG424" s="186"/>
      <c r="EH424" s="186"/>
      <c r="EI424" s="40"/>
      <c r="EJ424" s="186"/>
      <c r="EK424" s="30"/>
      <c r="EL424" s="40"/>
      <c r="EM424" s="40"/>
      <c r="EN424" s="186"/>
      <c r="EO424" s="186"/>
      <c r="EP424" s="186"/>
      <c r="EQ424" s="186"/>
      <c r="ER424" s="186"/>
      <c r="ES424" s="186"/>
      <c r="ET424" s="186"/>
      <c r="EU424" s="186"/>
      <c r="EV424" s="186"/>
      <c r="EW424" s="186"/>
      <c r="EX424" s="186"/>
      <c r="EY424" s="186"/>
      <c r="EZ424" s="186"/>
      <c r="FA424" s="186"/>
      <c r="FB424" s="186"/>
      <c r="FC424" s="186"/>
      <c r="FD424" s="186"/>
      <c r="FE424" s="186"/>
      <c r="FF424" s="186"/>
      <c r="FG424" s="186"/>
      <c r="FH424" s="186"/>
      <c r="FI424" s="186"/>
      <c r="FJ424" s="186"/>
      <c r="FK424" s="186"/>
      <c r="FL424" s="186"/>
      <c r="FM424" s="186"/>
      <c r="FN424" s="186"/>
      <c r="FO424" s="186"/>
      <c r="FP424" s="186"/>
      <c r="FQ424" s="186"/>
      <c r="FR424" s="186"/>
      <c r="FS424" s="186"/>
      <c r="FT424" s="186"/>
      <c r="FU424" s="186"/>
      <c r="FV424" s="40"/>
      <c r="FW424" s="40"/>
      <c r="FX424" s="40"/>
      <c r="FY424" s="40"/>
      <c r="FZ424" s="40"/>
      <c r="GA424" s="40"/>
      <c r="GB424" s="40"/>
      <c r="GC424" s="40"/>
      <c r="GD424" s="40"/>
      <c r="GE424" s="40"/>
      <c r="GF424" s="31"/>
      <c r="GG424" s="356"/>
    </row>
    <row r="425" spans="1:189" s="361" customFormat="1" x14ac:dyDescent="0.25">
      <c r="A425" s="186"/>
      <c r="B425" s="43"/>
      <c r="C425" s="186"/>
      <c r="D425" s="30"/>
      <c r="E425" s="30"/>
      <c r="F425" s="30"/>
      <c r="G425" s="30"/>
      <c r="H425" s="40"/>
      <c r="I425" s="186"/>
      <c r="J425" s="30"/>
      <c r="K425" s="40"/>
      <c r="L425" s="40"/>
      <c r="M425" s="40"/>
      <c r="N425" s="40"/>
      <c r="O425" s="40"/>
      <c r="P425" s="40"/>
      <c r="Q425" s="40"/>
      <c r="R425" s="31"/>
      <c r="S425" s="31"/>
      <c r="T425" s="30"/>
      <c r="U425" s="30"/>
      <c r="V425" s="30"/>
      <c r="W425" s="186"/>
      <c r="X425" s="30"/>
      <c r="Y425" s="40"/>
      <c r="Z425" s="186"/>
      <c r="AA425" s="30"/>
      <c r="AB425" s="40"/>
      <c r="AC425" s="186"/>
      <c r="AD425" s="40"/>
      <c r="AE425" s="186"/>
      <c r="AF425" s="30"/>
      <c r="AG425" s="40"/>
      <c r="AH425" s="186"/>
      <c r="AI425" s="40"/>
      <c r="AJ425" s="186"/>
      <c r="AK425" s="40"/>
      <c r="AL425" s="186"/>
      <c r="AM425" s="40"/>
      <c r="AN425" s="186"/>
      <c r="AO425" s="40"/>
      <c r="AP425" s="40"/>
      <c r="AQ425" s="40"/>
      <c r="AR425" s="31"/>
      <c r="AS425" s="186"/>
      <c r="AT425" s="186"/>
      <c r="AU425" s="40"/>
      <c r="AV425" s="186"/>
      <c r="AW425" s="30"/>
      <c r="AX425" s="40"/>
      <c r="AY425" s="40"/>
      <c r="AZ425" s="186"/>
      <c r="BA425" s="40"/>
      <c r="BB425" s="186"/>
      <c r="BC425" s="40"/>
      <c r="BD425" s="186"/>
      <c r="BE425" s="186"/>
      <c r="BF425" s="186"/>
      <c r="BG425" s="40"/>
      <c r="BH425" s="186"/>
      <c r="BI425" s="40"/>
      <c r="BJ425" s="40"/>
      <c r="BK425" s="40"/>
      <c r="BL425" s="186"/>
      <c r="BM425" s="186"/>
      <c r="BN425" s="40"/>
      <c r="BO425" s="40"/>
      <c r="BP425" s="186"/>
      <c r="BQ425" s="40"/>
      <c r="BR425" s="186"/>
      <c r="BS425" s="30"/>
      <c r="BT425" s="40"/>
      <c r="BU425" s="186"/>
      <c r="BV425" s="40"/>
      <c r="BW425" s="186"/>
      <c r="BX425" s="186"/>
      <c r="BY425" s="186"/>
      <c r="BZ425" s="186"/>
      <c r="CA425" s="186"/>
      <c r="CB425" s="40"/>
      <c r="CC425" s="186"/>
      <c r="CD425" s="186"/>
      <c r="CE425" s="186"/>
      <c r="CF425" s="186"/>
      <c r="CG425" s="186"/>
      <c r="CH425" s="186"/>
      <c r="CI425" s="186"/>
      <c r="CJ425" s="186"/>
      <c r="CK425" s="186"/>
      <c r="CL425" s="186"/>
      <c r="CM425" s="186"/>
      <c r="CN425" s="186"/>
      <c r="CO425" s="186"/>
      <c r="CP425" s="186"/>
      <c r="CQ425" s="186"/>
      <c r="CR425" s="186"/>
      <c r="CS425" s="186"/>
      <c r="CT425" s="186"/>
      <c r="CU425" s="186"/>
      <c r="CV425" s="186"/>
      <c r="CW425" s="186"/>
      <c r="CX425" s="186"/>
      <c r="CY425" s="186"/>
      <c r="CZ425" s="186"/>
      <c r="DA425" s="186"/>
      <c r="DB425" s="186"/>
      <c r="DC425" s="186"/>
      <c r="DD425" s="186"/>
      <c r="DE425" s="186"/>
      <c r="DF425" s="186"/>
      <c r="DG425" s="186"/>
      <c r="DH425" s="186"/>
      <c r="DI425" s="186"/>
      <c r="DJ425" s="186"/>
      <c r="DK425" s="186"/>
      <c r="DL425" s="186"/>
      <c r="DM425" s="186"/>
      <c r="DN425" s="40"/>
      <c r="DO425" s="40"/>
      <c r="DP425" s="40"/>
      <c r="DQ425" s="40"/>
      <c r="DR425" s="40"/>
      <c r="DS425" s="40"/>
      <c r="DT425" s="40"/>
      <c r="DU425" s="40"/>
      <c r="DV425" s="40"/>
      <c r="DW425" s="40"/>
      <c r="DX425" s="40"/>
      <c r="DY425" s="40"/>
      <c r="DZ425" s="40"/>
      <c r="EA425" s="40"/>
      <c r="EB425" s="40"/>
      <c r="EC425" s="40"/>
      <c r="ED425" s="40"/>
      <c r="EE425" s="40"/>
      <c r="EF425" s="186"/>
      <c r="EG425" s="186"/>
      <c r="EH425" s="186"/>
      <c r="EI425" s="40"/>
      <c r="EJ425" s="186"/>
      <c r="EK425" s="30"/>
      <c r="EL425" s="40"/>
      <c r="EM425" s="40"/>
      <c r="EN425" s="186"/>
      <c r="EO425" s="186"/>
      <c r="EP425" s="186"/>
      <c r="EQ425" s="186"/>
      <c r="ER425" s="186"/>
      <c r="ES425" s="186"/>
      <c r="ET425" s="186"/>
      <c r="EU425" s="186"/>
      <c r="EV425" s="186"/>
      <c r="EW425" s="186"/>
      <c r="EX425" s="186"/>
      <c r="EY425" s="186"/>
      <c r="EZ425" s="186"/>
      <c r="FA425" s="186"/>
      <c r="FB425" s="186"/>
      <c r="FC425" s="186"/>
      <c r="FD425" s="186"/>
      <c r="FE425" s="186"/>
      <c r="FF425" s="186"/>
      <c r="FG425" s="186"/>
      <c r="FH425" s="186"/>
      <c r="FI425" s="186"/>
      <c r="FJ425" s="186"/>
      <c r="FK425" s="186"/>
      <c r="FL425" s="186"/>
      <c r="FM425" s="186"/>
      <c r="FN425" s="186"/>
      <c r="FO425" s="186"/>
      <c r="FP425" s="186"/>
      <c r="FQ425" s="186"/>
      <c r="FR425" s="186"/>
      <c r="FS425" s="186"/>
      <c r="FT425" s="186"/>
      <c r="FU425" s="186"/>
      <c r="FV425" s="40"/>
      <c r="FW425" s="40"/>
      <c r="FX425" s="40"/>
      <c r="FY425" s="40"/>
      <c r="FZ425" s="40"/>
      <c r="GA425" s="40"/>
      <c r="GB425" s="40"/>
      <c r="GC425" s="40"/>
      <c r="GD425" s="40"/>
      <c r="GE425" s="40"/>
      <c r="GF425" s="31"/>
      <c r="GG425" s="356"/>
    </row>
    <row r="426" spans="1:189" s="361" customFormat="1" x14ac:dyDescent="0.25">
      <c r="A426" s="186"/>
      <c r="B426" s="43"/>
      <c r="C426" s="186"/>
      <c r="D426" s="30"/>
      <c r="E426" s="30"/>
      <c r="F426" s="30"/>
      <c r="G426" s="30"/>
      <c r="H426" s="40"/>
      <c r="I426" s="186"/>
      <c r="J426" s="30"/>
      <c r="K426" s="40"/>
      <c r="L426" s="40"/>
      <c r="M426" s="40"/>
      <c r="N426" s="40"/>
      <c r="O426" s="40"/>
      <c r="P426" s="40"/>
      <c r="Q426" s="40"/>
      <c r="R426" s="31"/>
      <c r="S426" s="31"/>
      <c r="T426" s="30"/>
      <c r="U426" s="30"/>
      <c r="V426" s="30"/>
      <c r="W426" s="186"/>
      <c r="X426" s="30"/>
      <c r="Y426" s="40"/>
      <c r="Z426" s="186"/>
      <c r="AA426" s="30"/>
      <c r="AB426" s="40"/>
      <c r="AC426" s="186"/>
      <c r="AD426" s="40"/>
      <c r="AE426" s="186"/>
      <c r="AF426" s="30"/>
      <c r="AG426" s="40"/>
      <c r="AH426" s="186"/>
      <c r="AI426" s="40"/>
      <c r="AJ426" s="186"/>
      <c r="AK426" s="40"/>
      <c r="AL426" s="186"/>
      <c r="AM426" s="40"/>
      <c r="AN426" s="186"/>
      <c r="AO426" s="40"/>
      <c r="AP426" s="40"/>
      <c r="AQ426" s="40"/>
      <c r="AR426" s="31"/>
      <c r="AS426" s="186"/>
      <c r="AT426" s="186"/>
      <c r="AU426" s="40"/>
      <c r="AV426" s="186"/>
      <c r="AW426" s="30"/>
      <c r="AX426" s="40"/>
      <c r="AY426" s="40"/>
      <c r="AZ426" s="186"/>
      <c r="BA426" s="40"/>
      <c r="BB426" s="186"/>
      <c r="BC426" s="40"/>
      <c r="BD426" s="186"/>
      <c r="BE426" s="186"/>
      <c r="BF426" s="186"/>
      <c r="BG426" s="40"/>
      <c r="BH426" s="186"/>
      <c r="BI426" s="40"/>
      <c r="BJ426" s="40"/>
      <c r="BK426" s="40"/>
      <c r="BL426" s="186"/>
      <c r="BM426" s="186"/>
      <c r="BN426" s="40"/>
      <c r="BO426" s="40"/>
      <c r="BP426" s="186"/>
      <c r="BQ426" s="40"/>
      <c r="BR426" s="186"/>
      <c r="BS426" s="30"/>
      <c r="BT426" s="40"/>
      <c r="BU426" s="186"/>
      <c r="BV426" s="40"/>
      <c r="BW426" s="186"/>
      <c r="BX426" s="186"/>
      <c r="BY426" s="186"/>
      <c r="BZ426" s="186"/>
      <c r="CA426" s="186"/>
      <c r="CB426" s="40"/>
      <c r="CC426" s="186"/>
      <c r="CD426" s="186"/>
      <c r="CE426" s="186"/>
      <c r="CF426" s="186"/>
      <c r="CG426" s="186"/>
      <c r="CH426" s="186"/>
      <c r="CI426" s="186"/>
      <c r="CJ426" s="186"/>
      <c r="CK426" s="186"/>
      <c r="CL426" s="186"/>
      <c r="CM426" s="186"/>
      <c r="CN426" s="186"/>
      <c r="CO426" s="186"/>
      <c r="CP426" s="186"/>
      <c r="CQ426" s="186"/>
      <c r="CR426" s="186"/>
      <c r="CS426" s="186"/>
      <c r="CT426" s="186"/>
      <c r="CU426" s="186"/>
      <c r="CV426" s="186"/>
      <c r="CW426" s="186"/>
      <c r="CX426" s="186"/>
      <c r="CY426" s="186"/>
      <c r="CZ426" s="186"/>
      <c r="DA426" s="186"/>
      <c r="DB426" s="186"/>
      <c r="DC426" s="186"/>
      <c r="DD426" s="186"/>
      <c r="DE426" s="186"/>
      <c r="DF426" s="186"/>
      <c r="DG426" s="186"/>
      <c r="DH426" s="186"/>
      <c r="DI426" s="186"/>
      <c r="DJ426" s="186"/>
      <c r="DK426" s="186"/>
      <c r="DL426" s="186"/>
      <c r="DM426" s="186"/>
      <c r="DN426" s="40"/>
      <c r="DO426" s="40"/>
      <c r="DP426" s="40"/>
      <c r="DQ426" s="40"/>
      <c r="DR426" s="40"/>
      <c r="DS426" s="40"/>
      <c r="DT426" s="40"/>
      <c r="DU426" s="40"/>
      <c r="DV426" s="40"/>
      <c r="DW426" s="40"/>
      <c r="DX426" s="40"/>
      <c r="DY426" s="40"/>
      <c r="DZ426" s="40"/>
      <c r="EA426" s="40"/>
      <c r="EB426" s="40"/>
      <c r="EC426" s="40"/>
      <c r="ED426" s="40"/>
      <c r="EE426" s="40"/>
      <c r="EF426" s="186"/>
      <c r="EG426" s="186"/>
      <c r="EH426" s="186"/>
      <c r="EI426" s="40"/>
      <c r="EJ426" s="186"/>
      <c r="EK426" s="30"/>
      <c r="EL426" s="40"/>
      <c r="EM426" s="40"/>
      <c r="EN426" s="186"/>
      <c r="EO426" s="186"/>
      <c r="EP426" s="186"/>
      <c r="EQ426" s="186"/>
      <c r="ER426" s="186"/>
      <c r="ES426" s="186"/>
      <c r="ET426" s="186"/>
      <c r="EU426" s="186"/>
      <c r="EV426" s="186"/>
      <c r="EW426" s="186"/>
      <c r="EX426" s="186"/>
      <c r="EY426" s="186"/>
      <c r="EZ426" s="186"/>
      <c r="FA426" s="186"/>
      <c r="FB426" s="186"/>
      <c r="FC426" s="186"/>
      <c r="FD426" s="186"/>
      <c r="FE426" s="186"/>
      <c r="FF426" s="186"/>
      <c r="FG426" s="186"/>
      <c r="FH426" s="186"/>
      <c r="FI426" s="186"/>
      <c r="FJ426" s="186"/>
      <c r="FK426" s="186"/>
      <c r="FL426" s="186"/>
      <c r="FM426" s="186"/>
      <c r="FN426" s="186"/>
      <c r="FO426" s="186"/>
      <c r="FP426" s="186"/>
      <c r="FQ426" s="186"/>
      <c r="FR426" s="186"/>
      <c r="FS426" s="186"/>
      <c r="FT426" s="186"/>
      <c r="FU426" s="186"/>
      <c r="FV426" s="40"/>
      <c r="FW426" s="40"/>
      <c r="FX426" s="40"/>
      <c r="FY426" s="40"/>
      <c r="FZ426" s="40"/>
      <c r="GA426" s="40"/>
      <c r="GB426" s="40"/>
      <c r="GC426" s="40"/>
      <c r="GD426" s="40"/>
      <c r="GE426" s="40"/>
      <c r="GF426" s="31"/>
      <c r="GG426" s="356"/>
    </row>
    <row r="427" spans="1:189" s="361" customFormat="1" x14ac:dyDescent="0.25">
      <c r="A427" s="186"/>
      <c r="B427" s="43"/>
      <c r="C427" s="186"/>
      <c r="D427" s="30"/>
      <c r="E427" s="30"/>
      <c r="F427" s="30"/>
      <c r="G427" s="30"/>
      <c r="H427" s="40"/>
      <c r="I427" s="186"/>
      <c r="J427" s="30"/>
      <c r="K427" s="40"/>
      <c r="L427" s="40"/>
      <c r="M427" s="40"/>
      <c r="N427" s="40"/>
      <c r="O427" s="40"/>
      <c r="P427" s="40"/>
      <c r="Q427" s="40"/>
      <c r="R427" s="31"/>
      <c r="S427" s="31"/>
      <c r="T427" s="30"/>
      <c r="U427" s="30"/>
      <c r="V427" s="30"/>
      <c r="W427" s="186"/>
      <c r="X427" s="30"/>
      <c r="Y427" s="40"/>
      <c r="Z427" s="186"/>
      <c r="AA427" s="30"/>
      <c r="AB427" s="40"/>
      <c r="AC427" s="186"/>
      <c r="AD427" s="40"/>
      <c r="AE427" s="186"/>
      <c r="AF427" s="30"/>
      <c r="AG427" s="40"/>
      <c r="AH427" s="186"/>
      <c r="AI427" s="40"/>
      <c r="AJ427" s="186"/>
      <c r="AK427" s="40"/>
      <c r="AL427" s="186"/>
      <c r="AM427" s="40"/>
      <c r="AN427" s="186"/>
      <c r="AO427" s="40"/>
      <c r="AP427" s="40"/>
      <c r="AQ427" s="40"/>
      <c r="AR427" s="31"/>
      <c r="AS427" s="186"/>
      <c r="AT427" s="186"/>
      <c r="AU427" s="40"/>
      <c r="AV427" s="186"/>
      <c r="AW427" s="30"/>
      <c r="AX427" s="40"/>
      <c r="AY427" s="40"/>
      <c r="AZ427" s="186"/>
      <c r="BA427" s="40"/>
      <c r="BB427" s="186"/>
      <c r="BC427" s="40"/>
      <c r="BD427" s="186"/>
      <c r="BE427" s="186"/>
      <c r="BF427" s="186"/>
      <c r="BG427" s="40"/>
      <c r="BH427" s="186"/>
      <c r="BI427" s="40"/>
      <c r="BJ427" s="40"/>
      <c r="BK427" s="40"/>
      <c r="BL427" s="186"/>
      <c r="BM427" s="186"/>
      <c r="BN427" s="40"/>
      <c r="BO427" s="40"/>
      <c r="BP427" s="186"/>
      <c r="BQ427" s="40"/>
      <c r="BR427" s="186"/>
      <c r="BS427" s="30"/>
      <c r="BT427" s="40"/>
      <c r="BU427" s="186"/>
      <c r="BV427" s="40"/>
      <c r="BW427" s="186"/>
      <c r="BX427" s="186"/>
      <c r="BY427" s="186"/>
      <c r="BZ427" s="186"/>
      <c r="CA427" s="186"/>
      <c r="CB427" s="40"/>
      <c r="CC427" s="186"/>
      <c r="CD427" s="186"/>
      <c r="CE427" s="186"/>
      <c r="CF427" s="186"/>
      <c r="CG427" s="186"/>
      <c r="CH427" s="186"/>
      <c r="CI427" s="186"/>
      <c r="CJ427" s="186"/>
      <c r="CK427" s="186"/>
      <c r="CL427" s="186"/>
      <c r="CM427" s="186"/>
      <c r="CN427" s="186"/>
      <c r="CO427" s="186"/>
      <c r="CP427" s="186"/>
      <c r="CQ427" s="186"/>
      <c r="CR427" s="186"/>
      <c r="CS427" s="186"/>
      <c r="CT427" s="186"/>
      <c r="CU427" s="186"/>
      <c r="CV427" s="186"/>
      <c r="CW427" s="186"/>
      <c r="CX427" s="186"/>
      <c r="CY427" s="186"/>
      <c r="CZ427" s="186"/>
      <c r="DA427" s="186"/>
      <c r="DB427" s="186"/>
      <c r="DC427" s="186"/>
      <c r="DD427" s="186"/>
      <c r="DE427" s="186"/>
      <c r="DF427" s="186"/>
      <c r="DG427" s="186"/>
      <c r="DH427" s="186"/>
      <c r="DI427" s="186"/>
      <c r="DJ427" s="186"/>
      <c r="DK427" s="186"/>
      <c r="DL427" s="186"/>
      <c r="DM427" s="186"/>
      <c r="DN427" s="40"/>
      <c r="DO427" s="40"/>
      <c r="DP427" s="40"/>
      <c r="DQ427" s="40"/>
      <c r="DR427" s="40"/>
      <c r="DS427" s="40"/>
      <c r="DT427" s="40"/>
      <c r="DU427" s="40"/>
      <c r="DV427" s="40"/>
      <c r="DW427" s="40"/>
      <c r="DX427" s="40"/>
      <c r="DY427" s="40"/>
      <c r="DZ427" s="40"/>
      <c r="EA427" s="40"/>
      <c r="EB427" s="40"/>
      <c r="EC427" s="40"/>
      <c r="ED427" s="40"/>
      <c r="EE427" s="40"/>
      <c r="EF427" s="186"/>
      <c r="EG427" s="186"/>
      <c r="EH427" s="186"/>
      <c r="EI427" s="40"/>
      <c r="EJ427" s="186"/>
      <c r="EK427" s="30"/>
      <c r="EL427" s="40"/>
      <c r="EM427" s="40"/>
      <c r="EN427" s="186"/>
      <c r="EO427" s="186"/>
      <c r="EP427" s="186"/>
      <c r="EQ427" s="186"/>
      <c r="ER427" s="186"/>
      <c r="ES427" s="186"/>
      <c r="ET427" s="186"/>
      <c r="EU427" s="186"/>
      <c r="EV427" s="186"/>
      <c r="EW427" s="186"/>
      <c r="EX427" s="186"/>
      <c r="EY427" s="186"/>
      <c r="EZ427" s="186"/>
      <c r="FA427" s="186"/>
      <c r="FB427" s="186"/>
      <c r="FC427" s="186"/>
      <c r="FD427" s="186"/>
      <c r="FE427" s="186"/>
      <c r="FF427" s="186"/>
      <c r="FG427" s="186"/>
      <c r="FH427" s="186"/>
      <c r="FI427" s="186"/>
      <c r="FJ427" s="186"/>
      <c r="FK427" s="186"/>
      <c r="FL427" s="186"/>
      <c r="FM427" s="186"/>
      <c r="FN427" s="186"/>
      <c r="FO427" s="186"/>
      <c r="FP427" s="186"/>
      <c r="FQ427" s="186"/>
      <c r="FR427" s="186"/>
      <c r="FS427" s="186"/>
      <c r="FT427" s="186"/>
      <c r="FU427" s="186"/>
      <c r="FV427" s="40"/>
      <c r="FW427" s="40"/>
      <c r="FX427" s="40"/>
      <c r="FY427" s="40"/>
      <c r="FZ427" s="40"/>
      <c r="GA427" s="40"/>
      <c r="GB427" s="40"/>
      <c r="GC427" s="40"/>
      <c r="GD427" s="40"/>
      <c r="GE427" s="40"/>
      <c r="GF427" s="31"/>
      <c r="GG427" s="356"/>
    </row>
    <row r="428" spans="1:189" s="361" customFormat="1" x14ac:dyDescent="0.25">
      <c r="A428" s="186"/>
      <c r="B428" s="43"/>
      <c r="C428" s="186"/>
      <c r="D428" s="30"/>
      <c r="E428" s="30"/>
      <c r="F428" s="30"/>
      <c r="G428" s="30"/>
      <c r="H428" s="40"/>
      <c r="I428" s="186"/>
      <c r="J428" s="30"/>
      <c r="K428" s="40"/>
      <c r="L428" s="40"/>
      <c r="M428" s="40"/>
      <c r="N428" s="40"/>
      <c r="O428" s="40"/>
      <c r="P428" s="40"/>
      <c r="Q428" s="40"/>
      <c r="R428" s="31"/>
      <c r="S428" s="31"/>
      <c r="T428" s="30"/>
      <c r="U428" s="30"/>
      <c r="V428" s="30"/>
      <c r="W428" s="186"/>
      <c r="X428" s="30"/>
      <c r="Y428" s="40"/>
      <c r="Z428" s="186"/>
      <c r="AA428" s="30"/>
      <c r="AB428" s="40"/>
      <c r="AC428" s="186"/>
      <c r="AD428" s="40"/>
      <c r="AE428" s="186"/>
      <c r="AF428" s="30"/>
      <c r="AG428" s="40"/>
      <c r="AH428" s="186"/>
      <c r="AI428" s="40"/>
      <c r="AJ428" s="186"/>
      <c r="AK428" s="40"/>
      <c r="AL428" s="186"/>
      <c r="AM428" s="40"/>
      <c r="AN428" s="186"/>
      <c r="AO428" s="40"/>
      <c r="AP428" s="40"/>
      <c r="AQ428" s="40"/>
      <c r="AR428" s="31"/>
      <c r="AS428" s="186"/>
      <c r="AT428" s="186"/>
      <c r="AU428" s="40"/>
      <c r="AV428" s="186"/>
      <c r="AW428" s="30"/>
      <c r="AX428" s="40"/>
      <c r="AY428" s="40"/>
      <c r="AZ428" s="186"/>
      <c r="BA428" s="40"/>
      <c r="BB428" s="186"/>
      <c r="BC428" s="40"/>
      <c r="BD428" s="186"/>
      <c r="BE428" s="186"/>
      <c r="BF428" s="186"/>
      <c r="BG428" s="40"/>
      <c r="BH428" s="186"/>
      <c r="BI428" s="40"/>
      <c r="BJ428" s="40"/>
      <c r="BK428" s="40"/>
      <c r="BL428" s="186"/>
      <c r="BM428" s="186"/>
      <c r="BN428" s="40"/>
      <c r="BO428" s="40"/>
      <c r="BP428" s="186"/>
      <c r="BQ428" s="40"/>
      <c r="BR428" s="186"/>
      <c r="BS428" s="30"/>
      <c r="BT428" s="40"/>
      <c r="BU428" s="186"/>
      <c r="BV428" s="40"/>
      <c r="BW428" s="186"/>
      <c r="BX428" s="186"/>
      <c r="BY428" s="186"/>
      <c r="BZ428" s="186"/>
      <c r="CA428" s="186"/>
      <c r="CB428" s="40"/>
      <c r="CC428" s="186"/>
      <c r="CD428" s="186"/>
      <c r="CE428" s="186"/>
      <c r="CF428" s="186"/>
      <c r="CG428" s="186"/>
      <c r="CH428" s="186"/>
      <c r="CI428" s="186"/>
      <c r="CJ428" s="186"/>
      <c r="CK428" s="186"/>
      <c r="CL428" s="186"/>
      <c r="CM428" s="186"/>
      <c r="CN428" s="186"/>
      <c r="CO428" s="186"/>
      <c r="CP428" s="186"/>
      <c r="CQ428" s="186"/>
      <c r="CR428" s="186"/>
      <c r="CS428" s="186"/>
      <c r="CT428" s="186"/>
      <c r="CU428" s="186"/>
      <c r="CV428" s="186"/>
      <c r="CW428" s="186"/>
      <c r="CX428" s="186"/>
      <c r="CY428" s="186"/>
      <c r="CZ428" s="186"/>
      <c r="DA428" s="186"/>
      <c r="DB428" s="186"/>
      <c r="DC428" s="186"/>
      <c r="DD428" s="186"/>
      <c r="DE428" s="186"/>
      <c r="DF428" s="186"/>
      <c r="DG428" s="186"/>
      <c r="DH428" s="186"/>
      <c r="DI428" s="186"/>
      <c r="DJ428" s="186"/>
      <c r="DK428" s="186"/>
      <c r="DL428" s="186"/>
      <c r="DM428" s="186"/>
      <c r="DN428" s="40"/>
      <c r="DO428" s="40"/>
      <c r="DP428" s="40"/>
      <c r="DQ428" s="40"/>
      <c r="DR428" s="40"/>
      <c r="DS428" s="40"/>
      <c r="DT428" s="40"/>
      <c r="DU428" s="40"/>
      <c r="DV428" s="40"/>
      <c r="DW428" s="40"/>
      <c r="DX428" s="40"/>
      <c r="DY428" s="40"/>
      <c r="DZ428" s="40"/>
      <c r="EA428" s="40"/>
      <c r="EB428" s="40"/>
      <c r="EC428" s="40"/>
      <c r="ED428" s="40"/>
      <c r="EE428" s="40"/>
      <c r="EF428" s="186"/>
      <c r="EG428" s="186"/>
      <c r="EH428" s="186"/>
      <c r="EI428" s="40"/>
      <c r="EJ428" s="186"/>
      <c r="EK428" s="30"/>
      <c r="EL428" s="40"/>
      <c r="EM428" s="40"/>
      <c r="EN428" s="186"/>
      <c r="EO428" s="186"/>
      <c r="EP428" s="186"/>
      <c r="EQ428" s="186"/>
      <c r="ER428" s="186"/>
      <c r="ES428" s="186"/>
      <c r="ET428" s="186"/>
      <c r="EU428" s="186"/>
      <c r="EV428" s="186"/>
      <c r="EW428" s="186"/>
      <c r="EX428" s="186"/>
      <c r="EY428" s="186"/>
      <c r="EZ428" s="186"/>
      <c r="FA428" s="186"/>
      <c r="FB428" s="186"/>
      <c r="FC428" s="186"/>
      <c r="FD428" s="186"/>
      <c r="FE428" s="186"/>
      <c r="FF428" s="186"/>
      <c r="FG428" s="186"/>
      <c r="FH428" s="186"/>
      <c r="FI428" s="186"/>
      <c r="FJ428" s="186"/>
      <c r="FK428" s="186"/>
      <c r="FL428" s="186"/>
      <c r="FM428" s="186"/>
      <c r="FN428" s="186"/>
      <c r="FO428" s="186"/>
      <c r="FP428" s="186"/>
      <c r="FQ428" s="186"/>
      <c r="FR428" s="186"/>
      <c r="FS428" s="186"/>
      <c r="FT428" s="186"/>
      <c r="FU428" s="186"/>
      <c r="FV428" s="40"/>
      <c r="FW428" s="40"/>
      <c r="FX428" s="40"/>
      <c r="FY428" s="40"/>
      <c r="FZ428" s="40"/>
      <c r="GA428" s="40"/>
      <c r="GB428" s="40"/>
      <c r="GC428" s="40"/>
      <c r="GD428" s="40"/>
      <c r="GE428" s="40"/>
      <c r="GF428" s="31"/>
      <c r="GG428" s="356"/>
    </row>
    <row r="429" spans="1:189" s="361" customFormat="1" x14ac:dyDescent="0.25">
      <c r="A429" s="186"/>
      <c r="B429" s="43"/>
      <c r="C429" s="186"/>
      <c r="D429" s="30"/>
      <c r="E429" s="30"/>
      <c r="F429" s="30"/>
      <c r="G429" s="30"/>
      <c r="H429" s="40"/>
      <c r="I429" s="186"/>
      <c r="J429" s="30"/>
      <c r="K429" s="40"/>
      <c r="L429" s="40"/>
      <c r="M429" s="40"/>
      <c r="N429" s="40"/>
      <c r="O429" s="40"/>
      <c r="P429" s="40"/>
      <c r="Q429" s="40"/>
      <c r="R429" s="31"/>
      <c r="S429" s="31"/>
      <c r="T429" s="30"/>
      <c r="U429" s="30"/>
      <c r="V429" s="30"/>
      <c r="W429" s="186"/>
      <c r="X429" s="30"/>
      <c r="Y429" s="40"/>
      <c r="Z429" s="186"/>
      <c r="AA429" s="30"/>
      <c r="AB429" s="40"/>
      <c r="AC429" s="186"/>
      <c r="AD429" s="40"/>
      <c r="AE429" s="186"/>
      <c r="AF429" s="30"/>
      <c r="AG429" s="40"/>
      <c r="AH429" s="186"/>
      <c r="AI429" s="40"/>
      <c r="AJ429" s="186"/>
      <c r="AK429" s="40"/>
      <c r="AL429" s="186"/>
      <c r="AM429" s="40"/>
      <c r="AN429" s="186"/>
      <c r="AO429" s="40"/>
      <c r="AP429" s="40"/>
      <c r="AQ429" s="40"/>
      <c r="AR429" s="31"/>
      <c r="AS429" s="186"/>
      <c r="AT429" s="186"/>
      <c r="AU429" s="40"/>
      <c r="AV429" s="186"/>
      <c r="AW429" s="30"/>
      <c r="AX429" s="40"/>
      <c r="AY429" s="40"/>
      <c r="AZ429" s="186"/>
      <c r="BA429" s="40"/>
      <c r="BB429" s="186"/>
      <c r="BC429" s="40"/>
      <c r="BD429" s="186"/>
      <c r="BE429" s="186"/>
      <c r="BF429" s="186"/>
      <c r="BG429" s="40"/>
      <c r="BH429" s="186"/>
      <c r="BI429" s="40"/>
      <c r="BJ429" s="40"/>
      <c r="BK429" s="40"/>
      <c r="BL429" s="186"/>
      <c r="BM429" s="186"/>
      <c r="BN429" s="40"/>
      <c r="BO429" s="40"/>
      <c r="BP429" s="186"/>
      <c r="BQ429" s="40"/>
      <c r="BR429" s="186"/>
      <c r="BS429" s="30"/>
      <c r="BT429" s="40"/>
      <c r="BU429" s="186"/>
      <c r="BV429" s="40"/>
      <c r="BW429" s="186"/>
      <c r="BX429" s="186"/>
      <c r="BY429" s="186"/>
      <c r="BZ429" s="186"/>
      <c r="CA429" s="186"/>
      <c r="CB429" s="40"/>
      <c r="CC429" s="186"/>
      <c r="CD429" s="186"/>
      <c r="CE429" s="186"/>
      <c r="CF429" s="186"/>
      <c r="CG429" s="186"/>
      <c r="CH429" s="186"/>
      <c r="CI429" s="186"/>
      <c r="CJ429" s="186"/>
      <c r="CK429" s="186"/>
      <c r="CL429" s="186"/>
      <c r="CM429" s="186"/>
      <c r="CN429" s="186"/>
      <c r="CO429" s="186"/>
      <c r="CP429" s="186"/>
      <c r="CQ429" s="186"/>
      <c r="CR429" s="186"/>
      <c r="CS429" s="186"/>
      <c r="CT429" s="186"/>
      <c r="CU429" s="186"/>
      <c r="CV429" s="186"/>
      <c r="CW429" s="186"/>
      <c r="CX429" s="186"/>
      <c r="CY429" s="186"/>
      <c r="CZ429" s="186"/>
      <c r="DA429" s="186"/>
      <c r="DB429" s="186"/>
      <c r="DC429" s="186"/>
      <c r="DD429" s="186"/>
      <c r="DE429" s="186"/>
      <c r="DF429" s="186"/>
      <c r="DG429" s="186"/>
      <c r="DH429" s="186"/>
      <c r="DI429" s="186"/>
      <c r="DJ429" s="186"/>
      <c r="DK429" s="186"/>
      <c r="DL429" s="186"/>
      <c r="DM429" s="186"/>
      <c r="DN429" s="40"/>
      <c r="DO429" s="40"/>
      <c r="DP429" s="40"/>
      <c r="DQ429" s="40"/>
      <c r="DR429" s="40"/>
      <c r="DS429" s="40"/>
      <c r="DT429" s="40"/>
      <c r="DU429" s="40"/>
      <c r="DV429" s="40"/>
      <c r="DW429" s="40"/>
      <c r="DX429" s="40"/>
      <c r="DY429" s="40"/>
      <c r="DZ429" s="40"/>
      <c r="EA429" s="40"/>
      <c r="EB429" s="40"/>
      <c r="EC429" s="40"/>
      <c r="ED429" s="40"/>
      <c r="EE429" s="40"/>
      <c r="EF429" s="186"/>
      <c r="EG429" s="186"/>
      <c r="EH429" s="186"/>
      <c r="EI429" s="40"/>
      <c r="EJ429" s="186"/>
      <c r="EK429" s="30"/>
      <c r="EL429" s="40"/>
      <c r="EM429" s="40"/>
      <c r="EN429" s="186"/>
      <c r="EO429" s="186"/>
      <c r="EP429" s="186"/>
      <c r="EQ429" s="186"/>
      <c r="ER429" s="186"/>
      <c r="ES429" s="186"/>
      <c r="ET429" s="186"/>
      <c r="EU429" s="186"/>
      <c r="EV429" s="186"/>
      <c r="EW429" s="186"/>
      <c r="EX429" s="186"/>
      <c r="EY429" s="186"/>
      <c r="EZ429" s="186"/>
      <c r="FA429" s="186"/>
      <c r="FB429" s="186"/>
      <c r="FC429" s="186"/>
      <c r="FD429" s="186"/>
      <c r="FE429" s="186"/>
      <c r="FF429" s="186"/>
      <c r="FG429" s="186"/>
      <c r="FH429" s="186"/>
      <c r="FI429" s="186"/>
      <c r="FJ429" s="186"/>
      <c r="FK429" s="186"/>
      <c r="FL429" s="186"/>
      <c r="FM429" s="186"/>
      <c r="FN429" s="186"/>
      <c r="FO429" s="186"/>
      <c r="FP429" s="186"/>
      <c r="FQ429" s="186"/>
      <c r="FR429" s="186"/>
      <c r="FS429" s="186"/>
      <c r="FT429" s="186"/>
      <c r="FU429" s="186"/>
      <c r="FV429" s="40"/>
      <c r="FW429" s="40"/>
      <c r="FX429" s="40"/>
      <c r="FY429" s="40"/>
      <c r="FZ429" s="40"/>
      <c r="GA429" s="40"/>
      <c r="GB429" s="40"/>
      <c r="GC429" s="40"/>
      <c r="GD429" s="40"/>
      <c r="GE429" s="40"/>
      <c r="GF429" s="31"/>
      <c r="GG429" s="356"/>
    </row>
    <row r="430" spans="1:189" s="361" customFormat="1" x14ac:dyDescent="0.25">
      <c r="A430" s="186"/>
      <c r="B430" s="43"/>
      <c r="C430" s="186"/>
      <c r="D430" s="30"/>
      <c r="E430" s="30"/>
      <c r="F430" s="30"/>
      <c r="G430" s="30"/>
      <c r="H430" s="40"/>
      <c r="I430" s="186"/>
      <c r="J430" s="30"/>
      <c r="K430" s="40"/>
      <c r="L430" s="40"/>
      <c r="M430" s="40"/>
      <c r="N430" s="40"/>
      <c r="O430" s="40"/>
      <c r="P430" s="40"/>
      <c r="Q430" s="40"/>
      <c r="R430" s="31"/>
      <c r="S430" s="31"/>
      <c r="T430" s="30"/>
      <c r="U430" s="30"/>
      <c r="V430" s="30"/>
      <c r="W430" s="186"/>
      <c r="X430" s="30"/>
      <c r="Y430" s="40"/>
      <c r="Z430" s="186"/>
      <c r="AA430" s="30"/>
      <c r="AB430" s="40"/>
      <c r="AC430" s="186"/>
      <c r="AD430" s="40"/>
      <c r="AE430" s="186"/>
      <c r="AF430" s="30"/>
      <c r="AG430" s="40"/>
      <c r="AH430" s="186"/>
      <c r="AI430" s="40"/>
      <c r="AJ430" s="186"/>
      <c r="AK430" s="40"/>
      <c r="AL430" s="186"/>
      <c r="AM430" s="40"/>
      <c r="AN430" s="186"/>
      <c r="AO430" s="40"/>
      <c r="AP430" s="40"/>
      <c r="AQ430" s="40"/>
      <c r="AR430" s="31"/>
      <c r="AS430" s="186"/>
      <c r="AT430" s="186"/>
      <c r="AU430" s="40"/>
      <c r="AV430" s="186"/>
      <c r="AW430" s="30"/>
      <c r="AX430" s="40"/>
      <c r="AY430" s="40"/>
      <c r="AZ430" s="186"/>
      <c r="BA430" s="40"/>
      <c r="BB430" s="186"/>
      <c r="BC430" s="40"/>
      <c r="BD430" s="186"/>
      <c r="BE430" s="186"/>
      <c r="BF430" s="186"/>
      <c r="BG430" s="40"/>
      <c r="BH430" s="186"/>
      <c r="BI430" s="40"/>
      <c r="BJ430" s="40"/>
      <c r="BK430" s="40"/>
      <c r="BL430" s="186"/>
      <c r="BM430" s="186"/>
      <c r="BN430" s="40"/>
      <c r="BO430" s="40"/>
      <c r="BP430" s="186"/>
      <c r="BQ430" s="40"/>
      <c r="BR430" s="186"/>
      <c r="BS430" s="30"/>
      <c r="BT430" s="40"/>
      <c r="BU430" s="186"/>
      <c r="BV430" s="40"/>
      <c r="BW430" s="186"/>
      <c r="BX430" s="186"/>
      <c r="BY430" s="186"/>
      <c r="BZ430" s="186"/>
      <c r="CA430" s="186"/>
      <c r="CB430" s="40"/>
      <c r="CC430" s="186"/>
      <c r="CD430" s="186"/>
      <c r="CE430" s="186"/>
      <c r="CF430" s="186"/>
      <c r="CG430" s="186"/>
      <c r="CH430" s="186"/>
      <c r="CI430" s="186"/>
      <c r="CJ430" s="186"/>
      <c r="CK430" s="186"/>
      <c r="CL430" s="186"/>
      <c r="CM430" s="186"/>
      <c r="CN430" s="186"/>
      <c r="CO430" s="186"/>
      <c r="CP430" s="186"/>
      <c r="CQ430" s="186"/>
      <c r="CR430" s="186"/>
      <c r="CS430" s="186"/>
      <c r="CT430" s="186"/>
      <c r="CU430" s="186"/>
      <c r="CV430" s="186"/>
      <c r="CW430" s="186"/>
      <c r="CX430" s="186"/>
      <c r="CY430" s="186"/>
      <c r="CZ430" s="186"/>
      <c r="DA430" s="186"/>
      <c r="DB430" s="186"/>
      <c r="DC430" s="186"/>
      <c r="DD430" s="186"/>
      <c r="DE430" s="186"/>
      <c r="DF430" s="186"/>
      <c r="DG430" s="186"/>
      <c r="DH430" s="186"/>
      <c r="DI430" s="186"/>
      <c r="DJ430" s="186"/>
      <c r="DK430" s="186"/>
      <c r="DL430" s="186"/>
      <c r="DM430" s="186"/>
      <c r="DN430" s="40"/>
      <c r="DO430" s="40"/>
      <c r="DP430" s="40"/>
      <c r="DQ430" s="40"/>
      <c r="DR430" s="40"/>
      <c r="DS430" s="40"/>
      <c r="DT430" s="40"/>
      <c r="DU430" s="40"/>
      <c r="DV430" s="40"/>
      <c r="DW430" s="40"/>
      <c r="DX430" s="40"/>
      <c r="DY430" s="40"/>
      <c r="DZ430" s="40"/>
      <c r="EA430" s="40"/>
      <c r="EB430" s="40"/>
      <c r="EC430" s="40"/>
      <c r="ED430" s="40"/>
      <c r="EE430" s="40"/>
      <c r="EF430" s="186"/>
      <c r="EG430" s="186"/>
      <c r="EH430" s="186"/>
      <c r="EI430" s="40"/>
      <c r="EJ430" s="186"/>
      <c r="EK430" s="30"/>
      <c r="EL430" s="40"/>
      <c r="EM430" s="40"/>
      <c r="EN430" s="186"/>
      <c r="EO430" s="186"/>
      <c r="EP430" s="186"/>
      <c r="EQ430" s="186"/>
      <c r="ER430" s="186"/>
      <c r="ES430" s="186"/>
      <c r="ET430" s="186"/>
      <c r="EU430" s="186"/>
      <c r="EV430" s="186"/>
      <c r="EW430" s="186"/>
      <c r="EX430" s="186"/>
      <c r="EY430" s="186"/>
      <c r="EZ430" s="186"/>
      <c r="FA430" s="186"/>
      <c r="FB430" s="186"/>
      <c r="FC430" s="186"/>
      <c r="FD430" s="186"/>
      <c r="FE430" s="186"/>
      <c r="FF430" s="186"/>
      <c r="FG430" s="186"/>
      <c r="FH430" s="186"/>
      <c r="FI430" s="186"/>
      <c r="FJ430" s="186"/>
      <c r="FK430" s="186"/>
      <c r="FL430" s="186"/>
      <c r="FM430" s="186"/>
      <c r="FN430" s="186"/>
      <c r="FO430" s="186"/>
      <c r="FP430" s="186"/>
      <c r="FQ430" s="186"/>
      <c r="FR430" s="186"/>
      <c r="FS430" s="186"/>
      <c r="FT430" s="186"/>
      <c r="FU430" s="186"/>
      <c r="FV430" s="40"/>
      <c r="FW430" s="40"/>
      <c r="FX430" s="40"/>
      <c r="FY430" s="40"/>
      <c r="FZ430" s="40"/>
      <c r="GA430" s="40"/>
      <c r="GB430" s="40"/>
      <c r="GC430" s="40"/>
      <c r="GD430" s="40"/>
      <c r="GE430" s="40"/>
      <c r="GF430" s="31"/>
      <c r="GG430" s="356"/>
    </row>
    <row r="431" spans="1:189" s="361" customFormat="1" x14ac:dyDescent="0.25">
      <c r="A431" s="186"/>
      <c r="B431" s="43"/>
      <c r="C431" s="186"/>
      <c r="D431" s="30"/>
      <c r="E431" s="30"/>
      <c r="F431" s="30"/>
      <c r="G431" s="30"/>
      <c r="H431" s="40"/>
      <c r="I431" s="186"/>
      <c r="J431" s="30"/>
      <c r="K431" s="40"/>
      <c r="L431" s="40"/>
      <c r="M431" s="40"/>
      <c r="N431" s="40"/>
      <c r="O431" s="40"/>
      <c r="P431" s="40"/>
      <c r="Q431" s="40"/>
      <c r="R431" s="31"/>
      <c r="S431" s="31"/>
      <c r="T431" s="30"/>
      <c r="U431" s="30"/>
      <c r="V431" s="30"/>
      <c r="W431" s="186"/>
      <c r="X431" s="30"/>
      <c r="Y431" s="40"/>
      <c r="Z431" s="186"/>
      <c r="AA431" s="30"/>
      <c r="AB431" s="40"/>
      <c r="AC431" s="186"/>
      <c r="AD431" s="40"/>
      <c r="AE431" s="186"/>
      <c r="AF431" s="30"/>
      <c r="AG431" s="40"/>
      <c r="AH431" s="186"/>
      <c r="AI431" s="40"/>
      <c r="AJ431" s="186"/>
      <c r="AK431" s="40"/>
      <c r="AL431" s="186"/>
      <c r="AM431" s="40"/>
      <c r="AN431" s="186"/>
      <c r="AO431" s="40"/>
      <c r="AP431" s="40"/>
      <c r="AQ431" s="40"/>
      <c r="AR431" s="31"/>
      <c r="AS431" s="186"/>
      <c r="AT431" s="186"/>
      <c r="AU431" s="40"/>
      <c r="AV431" s="186"/>
      <c r="AW431" s="30"/>
      <c r="AX431" s="40"/>
      <c r="AY431" s="40"/>
      <c r="AZ431" s="186"/>
      <c r="BA431" s="40"/>
      <c r="BB431" s="186"/>
      <c r="BC431" s="40"/>
      <c r="BD431" s="186"/>
      <c r="BE431" s="186"/>
      <c r="BF431" s="186"/>
      <c r="BG431" s="40"/>
      <c r="BH431" s="186"/>
      <c r="BI431" s="40"/>
      <c r="BJ431" s="40"/>
      <c r="BK431" s="40"/>
      <c r="BL431" s="186"/>
      <c r="BM431" s="186"/>
      <c r="BN431" s="40"/>
      <c r="BO431" s="40"/>
      <c r="BP431" s="186"/>
      <c r="BQ431" s="40"/>
      <c r="BR431" s="186"/>
      <c r="BS431" s="30"/>
      <c r="BT431" s="40"/>
      <c r="BU431" s="186"/>
      <c r="BV431" s="40"/>
      <c r="BW431" s="186"/>
      <c r="BX431" s="186"/>
      <c r="BY431" s="186"/>
      <c r="BZ431" s="186"/>
      <c r="CA431" s="186"/>
      <c r="CB431" s="40"/>
      <c r="CC431" s="186"/>
      <c r="CD431" s="186"/>
      <c r="CE431" s="186"/>
      <c r="CF431" s="186"/>
      <c r="CG431" s="186"/>
      <c r="CH431" s="186"/>
      <c r="CI431" s="186"/>
      <c r="CJ431" s="186"/>
      <c r="CK431" s="186"/>
      <c r="CL431" s="186"/>
      <c r="CM431" s="186"/>
      <c r="CN431" s="186"/>
      <c r="CO431" s="186"/>
      <c r="CP431" s="186"/>
      <c r="CQ431" s="186"/>
      <c r="CR431" s="186"/>
      <c r="CS431" s="186"/>
      <c r="CT431" s="186"/>
      <c r="CU431" s="186"/>
      <c r="CV431" s="186"/>
      <c r="CW431" s="186"/>
      <c r="CX431" s="186"/>
      <c r="CY431" s="186"/>
      <c r="CZ431" s="186"/>
      <c r="DA431" s="186"/>
      <c r="DB431" s="186"/>
      <c r="DC431" s="186"/>
      <c r="DD431" s="186"/>
      <c r="DE431" s="186"/>
      <c r="DF431" s="186"/>
      <c r="DG431" s="186"/>
      <c r="DH431" s="186"/>
      <c r="DI431" s="186"/>
      <c r="DJ431" s="186"/>
      <c r="DK431" s="186"/>
      <c r="DL431" s="186"/>
      <c r="DM431" s="186"/>
      <c r="DN431" s="40"/>
      <c r="DO431" s="40"/>
      <c r="DP431" s="40"/>
      <c r="DQ431" s="40"/>
      <c r="DR431" s="40"/>
      <c r="DS431" s="40"/>
      <c r="DT431" s="40"/>
      <c r="DU431" s="40"/>
      <c r="DV431" s="40"/>
      <c r="DW431" s="40"/>
      <c r="DX431" s="40"/>
      <c r="DY431" s="40"/>
      <c r="DZ431" s="40"/>
      <c r="EA431" s="40"/>
      <c r="EB431" s="40"/>
      <c r="EC431" s="40"/>
      <c r="ED431" s="40"/>
      <c r="EE431" s="40"/>
      <c r="EF431" s="186"/>
      <c r="EG431" s="186"/>
      <c r="EH431" s="186"/>
      <c r="EI431" s="40"/>
      <c r="EJ431" s="186"/>
      <c r="EK431" s="30"/>
      <c r="EL431" s="40"/>
      <c r="EM431" s="40"/>
      <c r="EN431" s="186"/>
      <c r="EO431" s="186"/>
      <c r="EP431" s="186"/>
      <c r="EQ431" s="186"/>
      <c r="ER431" s="186"/>
      <c r="ES431" s="186"/>
      <c r="ET431" s="186"/>
      <c r="EU431" s="186"/>
      <c r="EV431" s="186"/>
      <c r="EW431" s="186"/>
      <c r="EX431" s="186"/>
      <c r="EY431" s="186"/>
      <c r="EZ431" s="186"/>
      <c r="FA431" s="186"/>
      <c r="FB431" s="186"/>
      <c r="FC431" s="186"/>
      <c r="FD431" s="186"/>
      <c r="FE431" s="186"/>
      <c r="FF431" s="186"/>
      <c r="FG431" s="186"/>
      <c r="FH431" s="186"/>
      <c r="FI431" s="186"/>
      <c r="FJ431" s="186"/>
      <c r="FK431" s="186"/>
      <c r="FL431" s="186"/>
      <c r="FM431" s="186"/>
      <c r="FN431" s="186"/>
      <c r="FO431" s="186"/>
      <c r="FP431" s="186"/>
      <c r="FQ431" s="186"/>
      <c r="FR431" s="186"/>
      <c r="FS431" s="186"/>
      <c r="FT431" s="186"/>
      <c r="FU431" s="186"/>
      <c r="FV431" s="40"/>
      <c r="FW431" s="40"/>
      <c r="FX431" s="40"/>
      <c r="FY431" s="40"/>
      <c r="FZ431" s="40"/>
      <c r="GA431" s="40"/>
      <c r="GB431" s="40"/>
      <c r="GC431" s="40"/>
      <c r="GD431" s="40"/>
      <c r="GE431" s="40"/>
      <c r="GF431" s="31"/>
      <c r="GG431" s="356"/>
    </row>
    <row r="432" spans="1:189" s="361" customFormat="1" x14ac:dyDescent="0.25">
      <c r="A432" s="186"/>
      <c r="B432" s="43"/>
      <c r="C432" s="186"/>
      <c r="D432" s="30"/>
      <c r="E432" s="30"/>
      <c r="F432" s="30"/>
      <c r="G432" s="30"/>
      <c r="H432" s="40"/>
      <c r="I432" s="186"/>
      <c r="J432" s="30"/>
      <c r="K432" s="40"/>
      <c r="L432" s="40"/>
      <c r="M432" s="40"/>
      <c r="N432" s="40"/>
      <c r="O432" s="40"/>
      <c r="P432" s="40"/>
      <c r="Q432" s="40"/>
      <c r="R432" s="31"/>
      <c r="S432" s="31"/>
      <c r="T432" s="30"/>
      <c r="U432" s="30"/>
      <c r="V432" s="30"/>
      <c r="W432" s="186"/>
      <c r="X432" s="30"/>
      <c r="Y432" s="40"/>
      <c r="Z432" s="186"/>
      <c r="AA432" s="30"/>
      <c r="AB432" s="40"/>
      <c r="AC432" s="186"/>
      <c r="AD432" s="40"/>
      <c r="AE432" s="186"/>
      <c r="AF432" s="30"/>
      <c r="AG432" s="40"/>
      <c r="AH432" s="186"/>
      <c r="AI432" s="40"/>
      <c r="AJ432" s="186"/>
      <c r="AK432" s="40"/>
      <c r="AL432" s="186"/>
      <c r="AM432" s="40"/>
      <c r="AN432" s="186"/>
      <c r="AO432" s="40"/>
      <c r="AP432" s="40"/>
      <c r="AQ432" s="40"/>
      <c r="AR432" s="31"/>
      <c r="AS432" s="186"/>
      <c r="AT432" s="186"/>
      <c r="AU432" s="40"/>
      <c r="AV432" s="186"/>
      <c r="AW432" s="30"/>
      <c r="AX432" s="40"/>
      <c r="AY432" s="40"/>
      <c r="AZ432" s="186"/>
      <c r="BA432" s="40"/>
      <c r="BB432" s="186"/>
      <c r="BC432" s="40"/>
      <c r="BD432" s="186"/>
      <c r="BE432" s="186"/>
      <c r="BF432" s="186"/>
      <c r="BG432" s="40"/>
      <c r="BH432" s="186"/>
      <c r="BI432" s="40"/>
      <c r="BJ432" s="40"/>
      <c r="BK432" s="40"/>
      <c r="BL432" s="186"/>
      <c r="BM432" s="186"/>
      <c r="BN432" s="40"/>
      <c r="BO432" s="40"/>
      <c r="BP432" s="186"/>
      <c r="BQ432" s="40"/>
      <c r="BR432" s="186"/>
      <c r="BS432" s="30"/>
      <c r="BT432" s="40"/>
      <c r="BU432" s="186"/>
      <c r="BV432" s="40"/>
      <c r="BW432" s="186"/>
      <c r="BX432" s="186"/>
      <c r="BY432" s="186"/>
      <c r="BZ432" s="186"/>
      <c r="CA432" s="186"/>
      <c r="CB432" s="40"/>
      <c r="CC432" s="186"/>
      <c r="CD432" s="186"/>
      <c r="CE432" s="186"/>
      <c r="CF432" s="186"/>
      <c r="CG432" s="186"/>
      <c r="CH432" s="186"/>
      <c r="CI432" s="186"/>
      <c r="CJ432" s="186"/>
      <c r="CK432" s="186"/>
      <c r="CL432" s="186"/>
      <c r="CM432" s="186"/>
      <c r="CN432" s="186"/>
      <c r="CO432" s="186"/>
      <c r="CP432" s="186"/>
      <c r="CQ432" s="186"/>
      <c r="CR432" s="186"/>
      <c r="CS432" s="186"/>
      <c r="CT432" s="186"/>
      <c r="CU432" s="186"/>
      <c r="CV432" s="186"/>
      <c r="CW432" s="186"/>
      <c r="CX432" s="186"/>
      <c r="CY432" s="186"/>
      <c r="CZ432" s="186"/>
      <c r="DA432" s="186"/>
      <c r="DB432" s="186"/>
      <c r="DC432" s="186"/>
      <c r="DD432" s="186"/>
      <c r="DE432" s="186"/>
      <c r="DF432" s="186"/>
      <c r="DG432" s="186"/>
      <c r="DH432" s="186"/>
      <c r="DI432" s="186"/>
      <c r="DJ432" s="186"/>
      <c r="DK432" s="186"/>
      <c r="DL432" s="186"/>
      <c r="DM432" s="186"/>
      <c r="DN432" s="40"/>
      <c r="DO432" s="40"/>
      <c r="DP432" s="40"/>
      <c r="DQ432" s="40"/>
      <c r="DR432" s="40"/>
      <c r="DS432" s="40"/>
      <c r="DT432" s="40"/>
      <c r="DU432" s="40"/>
      <c r="DV432" s="40"/>
      <c r="DW432" s="40"/>
      <c r="DX432" s="40"/>
      <c r="DY432" s="40"/>
      <c r="DZ432" s="40"/>
      <c r="EA432" s="40"/>
      <c r="EB432" s="40"/>
      <c r="EC432" s="40"/>
      <c r="ED432" s="40"/>
      <c r="EE432" s="40"/>
      <c r="EF432" s="186"/>
      <c r="EG432" s="186"/>
      <c r="EH432" s="186"/>
      <c r="EI432" s="40"/>
      <c r="EJ432" s="186"/>
      <c r="EK432" s="30"/>
      <c r="EL432" s="40"/>
      <c r="EM432" s="40"/>
      <c r="EN432" s="186"/>
      <c r="EO432" s="186"/>
      <c r="EP432" s="186"/>
      <c r="EQ432" s="186"/>
      <c r="ER432" s="186"/>
      <c r="ES432" s="186"/>
      <c r="ET432" s="186"/>
      <c r="EU432" s="186"/>
      <c r="EV432" s="186"/>
      <c r="EW432" s="186"/>
      <c r="EX432" s="186"/>
      <c r="EY432" s="186"/>
      <c r="EZ432" s="186"/>
      <c r="FA432" s="186"/>
      <c r="FB432" s="186"/>
      <c r="FC432" s="186"/>
      <c r="FD432" s="186"/>
      <c r="FE432" s="186"/>
      <c r="FF432" s="186"/>
      <c r="FG432" s="186"/>
      <c r="FH432" s="186"/>
      <c r="FI432" s="186"/>
      <c r="FJ432" s="186"/>
      <c r="FK432" s="186"/>
      <c r="FL432" s="186"/>
      <c r="FM432" s="186"/>
      <c r="FN432" s="186"/>
      <c r="FO432" s="186"/>
      <c r="FP432" s="186"/>
      <c r="FQ432" s="186"/>
      <c r="FR432" s="186"/>
      <c r="FS432" s="186"/>
      <c r="FT432" s="186"/>
      <c r="FU432" s="186"/>
      <c r="FV432" s="40"/>
      <c r="FW432" s="40"/>
      <c r="FX432" s="40"/>
      <c r="FY432" s="40"/>
      <c r="FZ432" s="40"/>
      <c r="GA432" s="40"/>
      <c r="GB432" s="40"/>
      <c r="GC432" s="40"/>
      <c r="GD432" s="40"/>
      <c r="GE432" s="40"/>
      <c r="GF432" s="31"/>
      <c r="GG432" s="356"/>
    </row>
    <row r="433" spans="1:189" s="361" customFormat="1" x14ac:dyDescent="0.25">
      <c r="A433" s="186"/>
      <c r="B433" s="43"/>
      <c r="C433" s="186"/>
      <c r="D433" s="30"/>
      <c r="E433" s="30"/>
      <c r="F433" s="30"/>
      <c r="G433" s="30"/>
      <c r="H433" s="40"/>
      <c r="I433" s="186"/>
      <c r="J433" s="30"/>
      <c r="K433" s="40"/>
      <c r="L433" s="40"/>
      <c r="M433" s="40"/>
      <c r="N433" s="40"/>
      <c r="O433" s="40"/>
      <c r="P433" s="40"/>
      <c r="Q433" s="40"/>
      <c r="R433" s="31"/>
      <c r="S433" s="31"/>
      <c r="T433" s="30"/>
      <c r="U433" s="30"/>
      <c r="V433" s="30"/>
      <c r="W433" s="186"/>
      <c r="X433" s="30"/>
      <c r="Y433" s="40"/>
      <c r="Z433" s="186"/>
      <c r="AA433" s="30"/>
      <c r="AB433" s="40"/>
      <c r="AC433" s="186"/>
      <c r="AD433" s="40"/>
      <c r="AE433" s="186"/>
      <c r="AF433" s="30"/>
      <c r="AG433" s="40"/>
      <c r="AH433" s="186"/>
      <c r="AI433" s="40"/>
      <c r="AJ433" s="186"/>
      <c r="AK433" s="40"/>
      <c r="AL433" s="186"/>
      <c r="AM433" s="40"/>
      <c r="AN433" s="186"/>
      <c r="AO433" s="40"/>
      <c r="AP433" s="40"/>
      <c r="AQ433" s="40"/>
      <c r="AR433" s="31"/>
      <c r="AS433" s="186"/>
      <c r="AT433" s="186"/>
      <c r="AU433" s="40"/>
      <c r="AV433" s="186"/>
      <c r="AW433" s="30"/>
      <c r="AX433" s="40"/>
      <c r="AY433" s="40"/>
      <c r="AZ433" s="186"/>
      <c r="BA433" s="40"/>
      <c r="BB433" s="186"/>
      <c r="BC433" s="40"/>
      <c r="BD433" s="186"/>
      <c r="BE433" s="186"/>
      <c r="BF433" s="186"/>
      <c r="BG433" s="40"/>
      <c r="BH433" s="186"/>
      <c r="BI433" s="40"/>
      <c r="BJ433" s="40"/>
      <c r="BK433" s="40"/>
      <c r="BL433" s="186"/>
      <c r="BM433" s="186"/>
      <c r="BN433" s="40"/>
      <c r="BO433" s="40"/>
      <c r="BP433" s="186"/>
      <c r="BQ433" s="40"/>
      <c r="BR433" s="186"/>
      <c r="BS433" s="30"/>
      <c r="BT433" s="40"/>
      <c r="BU433" s="186"/>
      <c r="BV433" s="40"/>
      <c r="BW433" s="186"/>
      <c r="BX433" s="186"/>
      <c r="BY433" s="186"/>
      <c r="BZ433" s="186"/>
      <c r="CA433" s="186"/>
      <c r="CB433" s="40"/>
      <c r="CC433" s="186"/>
      <c r="CD433" s="186"/>
      <c r="CE433" s="186"/>
      <c r="CF433" s="186"/>
      <c r="CG433" s="186"/>
      <c r="CH433" s="186"/>
      <c r="CI433" s="186"/>
      <c r="CJ433" s="186"/>
      <c r="CK433" s="186"/>
      <c r="CL433" s="186"/>
      <c r="CM433" s="186"/>
      <c r="CN433" s="186"/>
      <c r="CO433" s="186"/>
      <c r="CP433" s="186"/>
      <c r="CQ433" s="186"/>
      <c r="CR433" s="186"/>
      <c r="CS433" s="186"/>
      <c r="CT433" s="186"/>
      <c r="CU433" s="186"/>
      <c r="CV433" s="186"/>
      <c r="CW433" s="186"/>
      <c r="CX433" s="186"/>
      <c r="CY433" s="186"/>
      <c r="CZ433" s="186"/>
      <c r="DA433" s="186"/>
      <c r="DB433" s="186"/>
      <c r="DC433" s="186"/>
      <c r="DD433" s="186"/>
      <c r="DE433" s="186"/>
      <c r="DF433" s="186"/>
      <c r="DG433" s="186"/>
      <c r="DH433" s="186"/>
      <c r="DI433" s="186"/>
      <c r="DJ433" s="186"/>
      <c r="DK433" s="186"/>
      <c r="DL433" s="186"/>
      <c r="DM433" s="186"/>
      <c r="DN433" s="40"/>
      <c r="DO433" s="40"/>
      <c r="DP433" s="40"/>
      <c r="DQ433" s="40"/>
      <c r="DR433" s="40"/>
      <c r="DS433" s="40"/>
      <c r="DT433" s="40"/>
      <c r="DU433" s="40"/>
      <c r="DV433" s="40"/>
      <c r="DW433" s="40"/>
      <c r="DX433" s="40"/>
      <c r="DY433" s="40"/>
      <c r="DZ433" s="40"/>
      <c r="EA433" s="40"/>
      <c r="EB433" s="40"/>
      <c r="EC433" s="40"/>
      <c r="ED433" s="40"/>
      <c r="EE433" s="40"/>
      <c r="EF433" s="186"/>
      <c r="EG433" s="186"/>
      <c r="EH433" s="186"/>
      <c r="EI433" s="40"/>
      <c r="EJ433" s="186"/>
      <c r="EK433" s="30"/>
      <c r="EL433" s="40"/>
      <c r="EM433" s="40"/>
      <c r="EN433" s="186"/>
      <c r="EO433" s="186"/>
      <c r="EP433" s="186"/>
      <c r="EQ433" s="186"/>
      <c r="ER433" s="186"/>
      <c r="ES433" s="186"/>
      <c r="ET433" s="186"/>
      <c r="EU433" s="186"/>
      <c r="EV433" s="186"/>
      <c r="EW433" s="186"/>
      <c r="EX433" s="186"/>
      <c r="EY433" s="186"/>
      <c r="EZ433" s="186"/>
      <c r="FA433" s="186"/>
      <c r="FB433" s="186"/>
      <c r="FC433" s="186"/>
      <c r="FD433" s="186"/>
      <c r="FE433" s="186"/>
      <c r="FF433" s="186"/>
      <c r="FG433" s="186"/>
      <c r="FH433" s="186"/>
      <c r="FI433" s="186"/>
      <c r="FJ433" s="186"/>
      <c r="FK433" s="186"/>
      <c r="FL433" s="186"/>
      <c r="FM433" s="186"/>
      <c r="FN433" s="186"/>
      <c r="FO433" s="186"/>
      <c r="FP433" s="186"/>
      <c r="FQ433" s="186"/>
      <c r="FR433" s="186"/>
      <c r="FS433" s="186"/>
      <c r="FT433" s="186"/>
      <c r="FU433" s="186"/>
      <c r="FV433" s="40"/>
      <c r="FW433" s="40"/>
      <c r="FX433" s="40"/>
      <c r="FY433" s="40"/>
      <c r="FZ433" s="40"/>
      <c r="GA433" s="40"/>
      <c r="GB433" s="40"/>
      <c r="GC433" s="40"/>
      <c r="GD433" s="40"/>
      <c r="GE433" s="40"/>
      <c r="GF433" s="31"/>
      <c r="GG433" s="356"/>
    </row>
    <row r="434" spans="1:189" s="361" customFormat="1" x14ac:dyDescent="0.25">
      <c r="A434" s="186"/>
      <c r="B434" s="43"/>
      <c r="C434" s="186"/>
      <c r="D434" s="30"/>
      <c r="E434" s="30"/>
      <c r="F434" s="30"/>
      <c r="G434" s="30"/>
      <c r="H434" s="40"/>
      <c r="I434" s="186"/>
      <c r="J434" s="30"/>
      <c r="K434" s="40"/>
      <c r="L434" s="40"/>
      <c r="M434" s="40"/>
      <c r="N434" s="40"/>
      <c r="O434" s="40"/>
      <c r="P434" s="40"/>
      <c r="Q434" s="40"/>
      <c r="R434" s="31"/>
      <c r="S434" s="31"/>
      <c r="T434" s="30"/>
      <c r="U434" s="30"/>
      <c r="V434" s="30"/>
      <c r="W434" s="186"/>
      <c r="X434" s="30"/>
      <c r="Y434" s="40"/>
      <c r="Z434" s="186"/>
      <c r="AA434" s="30"/>
      <c r="AB434" s="40"/>
      <c r="AC434" s="186"/>
      <c r="AD434" s="40"/>
      <c r="AE434" s="186"/>
      <c r="AF434" s="30"/>
      <c r="AG434" s="40"/>
      <c r="AH434" s="186"/>
      <c r="AI434" s="40"/>
      <c r="AJ434" s="186"/>
      <c r="AK434" s="40"/>
      <c r="AL434" s="186"/>
      <c r="AM434" s="40"/>
      <c r="AN434" s="186"/>
      <c r="AO434" s="40"/>
      <c r="AP434" s="40"/>
      <c r="AQ434" s="40"/>
      <c r="AR434" s="31"/>
      <c r="AS434" s="186"/>
      <c r="AT434" s="186"/>
      <c r="AU434" s="40"/>
      <c r="AV434" s="186"/>
      <c r="AW434" s="30"/>
      <c r="AX434" s="40"/>
      <c r="AY434" s="40"/>
      <c r="AZ434" s="186"/>
      <c r="BA434" s="40"/>
      <c r="BB434" s="186"/>
      <c r="BC434" s="40"/>
      <c r="BD434" s="186"/>
      <c r="BE434" s="186"/>
      <c r="BF434" s="186"/>
      <c r="BG434" s="40"/>
      <c r="BH434" s="186"/>
      <c r="BI434" s="40"/>
      <c r="BJ434" s="40"/>
      <c r="BK434" s="40"/>
      <c r="BL434" s="186"/>
      <c r="BM434" s="186"/>
      <c r="BN434" s="40"/>
      <c r="BO434" s="40"/>
      <c r="BP434" s="186"/>
      <c r="BQ434" s="40"/>
      <c r="BR434" s="186"/>
      <c r="BS434" s="30"/>
      <c r="BT434" s="40"/>
      <c r="BU434" s="186"/>
      <c r="BV434" s="40"/>
      <c r="BW434" s="186"/>
      <c r="BX434" s="186"/>
      <c r="BY434" s="186"/>
      <c r="BZ434" s="186"/>
      <c r="CA434" s="186"/>
      <c r="CB434" s="40"/>
      <c r="CC434" s="186"/>
      <c r="CD434" s="186"/>
      <c r="CE434" s="186"/>
      <c r="CF434" s="186"/>
      <c r="CG434" s="186"/>
      <c r="CH434" s="186"/>
      <c r="CI434" s="186"/>
      <c r="CJ434" s="186"/>
      <c r="CK434" s="186"/>
      <c r="CL434" s="186"/>
      <c r="CM434" s="186"/>
      <c r="CN434" s="186"/>
      <c r="CO434" s="186"/>
      <c r="CP434" s="186"/>
      <c r="CQ434" s="186"/>
      <c r="CR434" s="186"/>
      <c r="CS434" s="186"/>
      <c r="CT434" s="186"/>
      <c r="CU434" s="186"/>
      <c r="CV434" s="186"/>
      <c r="CW434" s="186"/>
      <c r="CX434" s="186"/>
      <c r="CY434" s="186"/>
      <c r="CZ434" s="186"/>
      <c r="DA434" s="186"/>
      <c r="DB434" s="186"/>
      <c r="DC434" s="186"/>
      <c r="DD434" s="186"/>
      <c r="DE434" s="186"/>
      <c r="DF434" s="186"/>
      <c r="DG434" s="186"/>
      <c r="DH434" s="186"/>
      <c r="DI434" s="186"/>
      <c r="DJ434" s="186"/>
      <c r="DK434" s="186"/>
      <c r="DL434" s="186"/>
      <c r="DM434" s="186"/>
      <c r="DN434" s="40"/>
      <c r="DO434" s="40"/>
      <c r="DP434" s="40"/>
      <c r="DQ434" s="40"/>
      <c r="DR434" s="40"/>
      <c r="DS434" s="40"/>
      <c r="DT434" s="40"/>
      <c r="DU434" s="40"/>
      <c r="DV434" s="40"/>
      <c r="DW434" s="40"/>
      <c r="DX434" s="40"/>
      <c r="DY434" s="40"/>
      <c r="DZ434" s="40"/>
      <c r="EA434" s="40"/>
      <c r="EB434" s="40"/>
      <c r="EC434" s="40"/>
      <c r="ED434" s="40"/>
      <c r="EE434" s="40"/>
      <c r="EF434" s="186"/>
      <c r="EG434" s="186"/>
      <c r="EH434" s="186"/>
      <c r="EI434" s="40"/>
      <c r="EJ434" s="186"/>
      <c r="EK434" s="30"/>
      <c r="EL434" s="40"/>
      <c r="EM434" s="40"/>
      <c r="EN434" s="186"/>
      <c r="EO434" s="186"/>
      <c r="EP434" s="186"/>
      <c r="EQ434" s="186"/>
      <c r="ER434" s="186"/>
      <c r="ES434" s="186"/>
      <c r="ET434" s="186"/>
      <c r="EU434" s="186"/>
      <c r="EV434" s="186"/>
      <c r="EW434" s="186"/>
      <c r="EX434" s="186"/>
      <c r="EY434" s="186"/>
      <c r="EZ434" s="186"/>
      <c r="FA434" s="186"/>
      <c r="FB434" s="186"/>
      <c r="FC434" s="186"/>
      <c r="FD434" s="186"/>
      <c r="FE434" s="186"/>
      <c r="FF434" s="186"/>
      <c r="FG434" s="186"/>
      <c r="FH434" s="186"/>
      <c r="FI434" s="186"/>
      <c r="FJ434" s="186"/>
      <c r="FK434" s="186"/>
      <c r="FL434" s="186"/>
      <c r="FM434" s="186"/>
      <c r="FN434" s="186"/>
      <c r="FO434" s="186"/>
      <c r="FP434" s="186"/>
      <c r="FQ434" s="186"/>
      <c r="FR434" s="186"/>
      <c r="FS434" s="186"/>
      <c r="FT434" s="186"/>
      <c r="FU434" s="186"/>
      <c r="FV434" s="40"/>
      <c r="FW434" s="40"/>
      <c r="FX434" s="40"/>
      <c r="FY434" s="40"/>
      <c r="FZ434" s="40"/>
      <c r="GA434" s="40"/>
      <c r="GB434" s="40"/>
      <c r="GC434" s="40"/>
      <c r="GD434" s="40"/>
      <c r="GE434" s="40"/>
      <c r="GF434" s="31"/>
      <c r="GG434" s="356"/>
    </row>
    <row r="435" spans="1:189" s="361" customFormat="1" x14ac:dyDescent="0.25">
      <c r="A435" s="186"/>
      <c r="B435" s="43"/>
      <c r="C435" s="186"/>
      <c r="D435" s="30"/>
      <c r="E435" s="30"/>
      <c r="F435" s="30"/>
      <c r="G435" s="30"/>
      <c r="H435" s="40"/>
      <c r="I435" s="186"/>
      <c r="J435" s="30"/>
      <c r="K435" s="40"/>
      <c r="L435" s="40"/>
      <c r="M435" s="40"/>
      <c r="N435" s="40"/>
      <c r="O435" s="40"/>
      <c r="P435" s="40"/>
      <c r="Q435" s="40"/>
      <c r="R435" s="31"/>
      <c r="S435" s="31"/>
      <c r="T435" s="30"/>
      <c r="U435" s="30"/>
      <c r="V435" s="30"/>
      <c r="W435" s="186"/>
      <c r="X435" s="30"/>
      <c r="Y435" s="40"/>
      <c r="Z435" s="186"/>
      <c r="AA435" s="30"/>
      <c r="AB435" s="40"/>
      <c r="AC435" s="186"/>
      <c r="AD435" s="40"/>
      <c r="AE435" s="186"/>
      <c r="AF435" s="30"/>
      <c r="AG435" s="40"/>
      <c r="AH435" s="186"/>
      <c r="AI435" s="40"/>
      <c r="AJ435" s="186"/>
      <c r="AK435" s="40"/>
      <c r="AL435" s="186"/>
      <c r="AM435" s="40"/>
      <c r="AN435" s="186"/>
      <c r="AO435" s="40"/>
      <c r="AP435" s="40"/>
      <c r="AQ435" s="40"/>
      <c r="AR435" s="31"/>
      <c r="AS435" s="186"/>
      <c r="AT435" s="186"/>
      <c r="AU435" s="40"/>
      <c r="AV435" s="186"/>
      <c r="AW435" s="30"/>
      <c r="AX435" s="40"/>
      <c r="AY435" s="40"/>
      <c r="AZ435" s="186"/>
      <c r="BA435" s="40"/>
      <c r="BB435" s="186"/>
      <c r="BC435" s="40"/>
      <c r="BD435" s="186"/>
      <c r="BE435" s="186"/>
      <c r="BF435" s="186"/>
      <c r="BG435" s="40"/>
      <c r="BH435" s="186"/>
      <c r="BI435" s="40"/>
      <c r="BJ435" s="40"/>
      <c r="BK435" s="40"/>
      <c r="BL435" s="186"/>
      <c r="BM435" s="186"/>
      <c r="BN435" s="40"/>
      <c r="BO435" s="40"/>
      <c r="BP435" s="186"/>
      <c r="BQ435" s="40"/>
      <c r="BR435" s="186"/>
      <c r="BS435" s="30"/>
      <c r="BT435" s="40"/>
      <c r="BU435" s="186"/>
      <c r="BV435" s="40"/>
      <c r="BW435" s="186"/>
      <c r="BX435" s="186"/>
      <c r="BY435" s="186"/>
      <c r="BZ435" s="186"/>
      <c r="CA435" s="186"/>
      <c r="CB435" s="40"/>
      <c r="CC435" s="186"/>
      <c r="CD435" s="186"/>
      <c r="CE435" s="186"/>
      <c r="CF435" s="186"/>
      <c r="CG435" s="186"/>
      <c r="CH435" s="186"/>
      <c r="CI435" s="186"/>
      <c r="CJ435" s="186"/>
      <c r="CK435" s="186"/>
      <c r="CL435" s="186"/>
      <c r="CM435" s="186"/>
      <c r="CN435" s="186"/>
      <c r="CO435" s="186"/>
      <c r="CP435" s="186"/>
      <c r="CQ435" s="186"/>
      <c r="CR435" s="186"/>
      <c r="CS435" s="186"/>
      <c r="CT435" s="186"/>
      <c r="CU435" s="186"/>
      <c r="CV435" s="186"/>
      <c r="CW435" s="186"/>
      <c r="CX435" s="186"/>
      <c r="CY435" s="186"/>
      <c r="CZ435" s="186"/>
      <c r="DA435" s="186"/>
      <c r="DB435" s="186"/>
      <c r="DC435" s="186"/>
      <c r="DD435" s="186"/>
      <c r="DE435" s="186"/>
      <c r="DF435" s="186"/>
      <c r="DG435" s="186"/>
      <c r="DH435" s="186"/>
      <c r="DI435" s="186"/>
      <c r="DJ435" s="186"/>
      <c r="DK435" s="186"/>
      <c r="DL435" s="186"/>
      <c r="DM435" s="186"/>
      <c r="DN435" s="40"/>
      <c r="DO435" s="40"/>
      <c r="DP435" s="40"/>
      <c r="DQ435" s="40"/>
      <c r="DR435" s="40"/>
      <c r="DS435" s="40"/>
      <c r="DT435" s="40"/>
      <c r="DU435" s="40"/>
      <c r="DV435" s="40"/>
      <c r="DW435" s="40"/>
      <c r="DX435" s="40"/>
      <c r="DY435" s="40"/>
      <c r="DZ435" s="40"/>
      <c r="EA435" s="40"/>
      <c r="EB435" s="40"/>
      <c r="EC435" s="40"/>
      <c r="ED435" s="40"/>
      <c r="EE435" s="40"/>
      <c r="EF435" s="186"/>
      <c r="EG435" s="186"/>
      <c r="EH435" s="186"/>
      <c r="EI435" s="40"/>
      <c r="EJ435" s="186"/>
      <c r="EK435" s="30"/>
      <c r="EL435" s="40"/>
      <c r="EM435" s="40"/>
      <c r="EN435" s="186"/>
      <c r="EO435" s="186"/>
      <c r="EP435" s="186"/>
      <c r="EQ435" s="186"/>
      <c r="ER435" s="186"/>
      <c r="ES435" s="186"/>
      <c r="ET435" s="186"/>
      <c r="EU435" s="186"/>
      <c r="EV435" s="186"/>
      <c r="EW435" s="186"/>
      <c r="EX435" s="186"/>
      <c r="EY435" s="186"/>
      <c r="EZ435" s="186"/>
      <c r="FA435" s="186"/>
      <c r="FB435" s="186"/>
      <c r="FC435" s="186"/>
      <c r="FD435" s="186"/>
      <c r="FE435" s="186"/>
      <c r="FF435" s="186"/>
      <c r="FG435" s="186"/>
      <c r="FH435" s="186"/>
      <c r="FI435" s="186"/>
      <c r="FJ435" s="186"/>
      <c r="FK435" s="186"/>
      <c r="FL435" s="186"/>
      <c r="FM435" s="186"/>
      <c r="FN435" s="186"/>
      <c r="FO435" s="186"/>
      <c r="FP435" s="186"/>
      <c r="FQ435" s="186"/>
      <c r="FR435" s="186"/>
      <c r="FS435" s="186"/>
      <c r="FT435" s="186"/>
      <c r="FU435" s="186"/>
      <c r="FV435" s="40"/>
      <c r="FW435" s="40"/>
      <c r="FX435" s="40"/>
      <c r="FY435" s="40"/>
      <c r="FZ435" s="40"/>
      <c r="GA435" s="40"/>
      <c r="GB435" s="40"/>
      <c r="GC435" s="40"/>
      <c r="GD435" s="40"/>
      <c r="GE435" s="40"/>
      <c r="GF435" s="31"/>
      <c r="GG435" s="356"/>
    </row>
    <row r="436" spans="1:189" s="361" customFormat="1" x14ac:dyDescent="0.25">
      <c r="A436" s="186"/>
      <c r="B436" s="43"/>
      <c r="C436" s="186"/>
      <c r="D436" s="30"/>
      <c r="E436" s="30"/>
      <c r="F436" s="30"/>
      <c r="G436" s="30"/>
      <c r="H436" s="40"/>
      <c r="I436" s="186"/>
      <c r="J436" s="30"/>
      <c r="K436" s="40"/>
      <c r="L436" s="40"/>
      <c r="M436" s="40"/>
      <c r="N436" s="40"/>
      <c r="O436" s="40"/>
      <c r="P436" s="40"/>
      <c r="Q436" s="40"/>
      <c r="R436" s="31"/>
      <c r="S436" s="31"/>
      <c r="T436" s="30"/>
      <c r="U436" s="30"/>
      <c r="V436" s="30"/>
      <c r="W436" s="186"/>
      <c r="X436" s="30"/>
      <c r="Y436" s="40"/>
      <c r="Z436" s="186"/>
      <c r="AA436" s="30"/>
      <c r="AB436" s="40"/>
      <c r="AC436" s="186"/>
      <c r="AD436" s="40"/>
      <c r="AE436" s="186"/>
      <c r="AF436" s="30"/>
      <c r="AG436" s="40"/>
      <c r="AH436" s="186"/>
      <c r="AI436" s="40"/>
      <c r="AJ436" s="186"/>
      <c r="AK436" s="40"/>
      <c r="AL436" s="186"/>
      <c r="AM436" s="40"/>
      <c r="AN436" s="186"/>
      <c r="AO436" s="40"/>
      <c r="AP436" s="40"/>
      <c r="AQ436" s="40"/>
      <c r="AR436" s="31"/>
      <c r="AS436" s="186"/>
      <c r="AT436" s="186"/>
      <c r="AU436" s="40"/>
      <c r="AV436" s="186"/>
      <c r="AW436" s="30"/>
      <c r="AX436" s="40"/>
      <c r="AY436" s="40"/>
      <c r="AZ436" s="186"/>
      <c r="BA436" s="40"/>
      <c r="BB436" s="186"/>
      <c r="BC436" s="40"/>
      <c r="BD436" s="186"/>
      <c r="BE436" s="186"/>
      <c r="BF436" s="186"/>
      <c r="BG436" s="40"/>
      <c r="BH436" s="186"/>
      <c r="BI436" s="40"/>
      <c r="BJ436" s="40"/>
      <c r="BK436" s="40"/>
      <c r="BL436" s="186"/>
      <c r="BM436" s="186"/>
      <c r="BN436" s="40"/>
      <c r="BO436" s="40"/>
      <c r="BP436" s="186"/>
      <c r="BQ436" s="40"/>
      <c r="BR436" s="186"/>
      <c r="BS436" s="30"/>
      <c r="BT436" s="40"/>
      <c r="BU436" s="186"/>
      <c r="BV436" s="40"/>
      <c r="BW436" s="186"/>
      <c r="BX436" s="186"/>
      <c r="BY436" s="186"/>
      <c r="BZ436" s="186"/>
      <c r="CA436" s="186"/>
      <c r="CB436" s="40"/>
      <c r="CC436" s="186"/>
      <c r="CD436" s="186"/>
      <c r="CE436" s="186"/>
      <c r="CF436" s="186"/>
      <c r="CG436" s="186"/>
      <c r="CH436" s="186"/>
      <c r="CI436" s="186"/>
      <c r="CJ436" s="186"/>
      <c r="CK436" s="186"/>
      <c r="CL436" s="186"/>
      <c r="CM436" s="186"/>
      <c r="CN436" s="186"/>
      <c r="CO436" s="186"/>
      <c r="CP436" s="186"/>
      <c r="CQ436" s="186"/>
      <c r="CR436" s="186"/>
      <c r="CS436" s="186"/>
      <c r="CT436" s="186"/>
      <c r="CU436" s="186"/>
      <c r="CV436" s="186"/>
      <c r="CW436" s="186"/>
      <c r="CX436" s="186"/>
      <c r="CY436" s="186"/>
      <c r="CZ436" s="186"/>
      <c r="DA436" s="186"/>
      <c r="DB436" s="186"/>
      <c r="DC436" s="186"/>
      <c r="DD436" s="186"/>
      <c r="DE436" s="186"/>
      <c r="DF436" s="186"/>
      <c r="DG436" s="186"/>
      <c r="DH436" s="186"/>
      <c r="DI436" s="186"/>
      <c r="DJ436" s="186"/>
      <c r="DK436" s="186"/>
      <c r="DL436" s="186"/>
      <c r="DM436" s="186"/>
      <c r="DN436" s="40"/>
      <c r="DO436" s="40"/>
      <c r="DP436" s="40"/>
      <c r="DQ436" s="40"/>
      <c r="DR436" s="40"/>
      <c r="DS436" s="40"/>
      <c r="DT436" s="40"/>
      <c r="DU436" s="40"/>
      <c r="DV436" s="40"/>
      <c r="DW436" s="40"/>
      <c r="DX436" s="40"/>
      <c r="DY436" s="40"/>
      <c r="DZ436" s="40"/>
      <c r="EA436" s="40"/>
      <c r="EB436" s="40"/>
      <c r="EC436" s="40"/>
      <c r="ED436" s="40"/>
      <c r="EE436" s="40"/>
      <c r="EF436" s="186"/>
      <c r="EG436" s="186"/>
      <c r="EH436" s="186"/>
      <c r="EI436" s="40"/>
      <c r="EJ436" s="186"/>
      <c r="EK436" s="30"/>
      <c r="EL436" s="40"/>
      <c r="EM436" s="40"/>
      <c r="EN436" s="186"/>
      <c r="EO436" s="186"/>
      <c r="EP436" s="186"/>
      <c r="EQ436" s="186"/>
      <c r="ER436" s="186"/>
      <c r="ES436" s="186"/>
      <c r="ET436" s="186"/>
      <c r="EU436" s="186"/>
      <c r="EV436" s="186"/>
      <c r="EW436" s="186"/>
      <c r="EX436" s="186"/>
      <c r="EY436" s="186"/>
      <c r="EZ436" s="186"/>
      <c r="FA436" s="186"/>
      <c r="FB436" s="186"/>
      <c r="FC436" s="186"/>
      <c r="FD436" s="186"/>
      <c r="FE436" s="186"/>
      <c r="FF436" s="186"/>
      <c r="FG436" s="186"/>
      <c r="FH436" s="186"/>
      <c r="FI436" s="186"/>
      <c r="FJ436" s="186"/>
      <c r="FK436" s="186"/>
      <c r="FL436" s="186"/>
      <c r="FM436" s="186"/>
      <c r="FN436" s="186"/>
      <c r="FO436" s="186"/>
      <c r="FP436" s="186"/>
      <c r="FQ436" s="186"/>
      <c r="FR436" s="186"/>
      <c r="FS436" s="186"/>
      <c r="FT436" s="186"/>
      <c r="FU436" s="186"/>
      <c r="FV436" s="40"/>
      <c r="FW436" s="40"/>
      <c r="FX436" s="40"/>
      <c r="FY436" s="40"/>
      <c r="FZ436" s="40"/>
      <c r="GA436" s="40"/>
      <c r="GB436" s="40"/>
      <c r="GC436" s="40"/>
      <c r="GD436" s="40"/>
      <c r="GE436" s="40"/>
      <c r="GF436" s="31"/>
      <c r="GG436" s="356"/>
    </row>
    <row r="437" spans="1:189" s="361" customFormat="1" x14ac:dyDescent="0.25">
      <c r="A437" s="186"/>
      <c r="B437" s="43"/>
      <c r="C437" s="186"/>
      <c r="D437" s="30"/>
      <c r="E437" s="30"/>
      <c r="F437" s="30"/>
      <c r="G437" s="30"/>
      <c r="H437" s="40"/>
      <c r="I437" s="186"/>
      <c r="J437" s="30"/>
      <c r="K437" s="40"/>
      <c r="L437" s="40"/>
      <c r="M437" s="40"/>
      <c r="N437" s="40"/>
      <c r="O437" s="40"/>
      <c r="P437" s="40"/>
      <c r="Q437" s="40"/>
      <c r="R437" s="31"/>
      <c r="S437" s="31"/>
      <c r="T437" s="30"/>
      <c r="U437" s="30"/>
      <c r="V437" s="30"/>
      <c r="W437" s="186"/>
      <c r="X437" s="30"/>
      <c r="Y437" s="40"/>
      <c r="Z437" s="186"/>
      <c r="AA437" s="30"/>
      <c r="AB437" s="40"/>
      <c r="AC437" s="186"/>
      <c r="AD437" s="40"/>
      <c r="AE437" s="186"/>
      <c r="AF437" s="30"/>
      <c r="AG437" s="40"/>
      <c r="AH437" s="186"/>
      <c r="AI437" s="40"/>
      <c r="AJ437" s="186"/>
      <c r="AK437" s="40"/>
      <c r="AL437" s="186"/>
      <c r="AM437" s="40"/>
      <c r="AN437" s="186"/>
      <c r="AO437" s="40"/>
      <c r="AP437" s="40"/>
      <c r="AQ437" s="40"/>
      <c r="AR437" s="31"/>
      <c r="AS437" s="186"/>
      <c r="AT437" s="186"/>
      <c r="AU437" s="40"/>
      <c r="AV437" s="186"/>
      <c r="AW437" s="30"/>
      <c r="AX437" s="40"/>
      <c r="AY437" s="40"/>
      <c r="AZ437" s="186"/>
      <c r="BA437" s="40"/>
      <c r="BB437" s="186"/>
      <c r="BC437" s="40"/>
      <c r="BD437" s="186"/>
      <c r="BE437" s="186"/>
      <c r="BF437" s="186"/>
      <c r="BG437" s="40"/>
      <c r="BH437" s="186"/>
      <c r="BI437" s="40"/>
      <c r="BJ437" s="40"/>
      <c r="BK437" s="40"/>
      <c r="BL437" s="186"/>
      <c r="BM437" s="186"/>
      <c r="BN437" s="40"/>
      <c r="BO437" s="40"/>
      <c r="BP437" s="186"/>
      <c r="BQ437" s="40"/>
      <c r="BR437" s="186"/>
      <c r="BS437" s="30"/>
      <c r="BT437" s="40"/>
      <c r="BU437" s="186"/>
      <c r="BV437" s="40"/>
      <c r="BW437" s="186"/>
      <c r="BX437" s="186"/>
      <c r="BY437" s="186"/>
      <c r="BZ437" s="186"/>
      <c r="CA437" s="186"/>
      <c r="CB437" s="40"/>
      <c r="CC437" s="186"/>
      <c r="CD437" s="186"/>
      <c r="CE437" s="186"/>
      <c r="CF437" s="186"/>
      <c r="CG437" s="186"/>
      <c r="CH437" s="186"/>
      <c r="CI437" s="186"/>
      <c r="CJ437" s="186"/>
      <c r="CK437" s="186"/>
      <c r="CL437" s="186"/>
      <c r="CM437" s="186"/>
      <c r="CN437" s="186"/>
      <c r="CO437" s="186"/>
      <c r="CP437" s="186"/>
      <c r="CQ437" s="186"/>
      <c r="CR437" s="186"/>
      <c r="CS437" s="186"/>
      <c r="CT437" s="186"/>
      <c r="CU437" s="186"/>
      <c r="CV437" s="186"/>
      <c r="CW437" s="186"/>
      <c r="CX437" s="186"/>
      <c r="CY437" s="186"/>
      <c r="CZ437" s="186"/>
      <c r="DA437" s="186"/>
      <c r="DB437" s="186"/>
      <c r="DC437" s="186"/>
      <c r="DD437" s="186"/>
      <c r="DE437" s="186"/>
      <c r="DF437" s="186"/>
      <c r="DG437" s="186"/>
      <c r="DH437" s="186"/>
      <c r="DI437" s="186"/>
      <c r="DJ437" s="186"/>
      <c r="DK437" s="186"/>
      <c r="DL437" s="186"/>
      <c r="DM437" s="186"/>
      <c r="DN437" s="40"/>
      <c r="DO437" s="40"/>
      <c r="DP437" s="40"/>
      <c r="DQ437" s="40"/>
      <c r="DR437" s="40"/>
      <c r="DS437" s="40"/>
      <c r="DT437" s="40"/>
      <c r="DU437" s="40"/>
      <c r="DV437" s="40"/>
      <c r="DW437" s="40"/>
      <c r="DX437" s="40"/>
      <c r="DY437" s="40"/>
      <c r="DZ437" s="40"/>
      <c r="EA437" s="40"/>
      <c r="EB437" s="40"/>
      <c r="EC437" s="40"/>
      <c r="ED437" s="40"/>
      <c r="EE437" s="40"/>
      <c r="EF437" s="186"/>
      <c r="EG437" s="186"/>
      <c r="EH437" s="186"/>
      <c r="EI437" s="40"/>
      <c r="EJ437" s="186"/>
      <c r="EK437" s="30"/>
      <c r="EL437" s="40"/>
      <c r="EM437" s="40"/>
      <c r="EN437" s="186"/>
      <c r="EO437" s="186"/>
      <c r="EP437" s="186"/>
      <c r="EQ437" s="186"/>
      <c r="ER437" s="186"/>
      <c r="ES437" s="186"/>
      <c r="ET437" s="186"/>
      <c r="EU437" s="186"/>
      <c r="EV437" s="186"/>
      <c r="EW437" s="186"/>
      <c r="EX437" s="186"/>
      <c r="EY437" s="186"/>
      <c r="EZ437" s="186"/>
      <c r="FA437" s="186"/>
      <c r="FB437" s="186"/>
      <c r="FC437" s="186"/>
      <c r="FD437" s="186"/>
      <c r="FE437" s="186"/>
      <c r="FF437" s="186"/>
      <c r="FG437" s="186"/>
      <c r="FH437" s="186"/>
      <c r="FI437" s="186"/>
      <c r="FJ437" s="186"/>
      <c r="FK437" s="186"/>
      <c r="FL437" s="186"/>
      <c r="FM437" s="186"/>
      <c r="FN437" s="186"/>
      <c r="FO437" s="186"/>
      <c r="FP437" s="186"/>
      <c r="FQ437" s="186"/>
      <c r="FR437" s="186"/>
      <c r="FS437" s="186"/>
      <c r="FT437" s="186"/>
      <c r="FU437" s="186"/>
      <c r="FV437" s="40"/>
      <c r="FW437" s="40"/>
      <c r="FX437" s="40"/>
      <c r="FY437" s="40"/>
      <c r="FZ437" s="40"/>
      <c r="GA437" s="40"/>
      <c r="GB437" s="40"/>
      <c r="GC437" s="40"/>
      <c r="GD437" s="40"/>
      <c r="GE437" s="40"/>
      <c r="GF437" s="31"/>
      <c r="GG437" s="356"/>
    </row>
    <row r="438" spans="1:189" s="361" customFormat="1" x14ac:dyDescent="0.25">
      <c r="A438" s="186"/>
      <c r="B438" s="43"/>
      <c r="C438" s="186"/>
      <c r="D438" s="30"/>
      <c r="E438" s="30"/>
      <c r="F438" s="30"/>
      <c r="G438" s="30"/>
      <c r="H438" s="40"/>
      <c r="I438" s="186"/>
      <c r="J438" s="30"/>
      <c r="K438" s="40"/>
      <c r="L438" s="40"/>
      <c r="M438" s="40"/>
      <c r="N438" s="40"/>
      <c r="O438" s="40"/>
      <c r="P438" s="40"/>
      <c r="Q438" s="40"/>
      <c r="R438" s="31"/>
      <c r="S438" s="31"/>
      <c r="T438" s="30"/>
      <c r="U438" s="30"/>
      <c r="V438" s="30"/>
      <c r="W438" s="186"/>
      <c r="X438" s="30"/>
      <c r="Y438" s="40"/>
      <c r="Z438" s="186"/>
      <c r="AA438" s="30"/>
      <c r="AB438" s="40"/>
      <c r="AC438" s="186"/>
      <c r="AD438" s="40"/>
      <c r="AE438" s="186"/>
      <c r="AF438" s="30"/>
      <c r="AG438" s="40"/>
      <c r="AH438" s="186"/>
      <c r="AI438" s="40"/>
      <c r="AJ438" s="186"/>
      <c r="AK438" s="40"/>
      <c r="AL438" s="186"/>
      <c r="AM438" s="40"/>
      <c r="AN438" s="186"/>
      <c r="AO438" s="40"/>
      <c r="AP438" s="40"/>
      <c r="AQ438" s="40"/>
      <c r="AR438" s="31"/>
      <c r="AS438" s="186"/>
      <c r="AT438" s="186"/>
      <c r="AU438" s="40"/>
      <c r="AV438" s="186"/>
      <c r="AW438" s="30"/>
      <c r="AX438" s="40"/>
      <c r="AY438" s="40"/>
      <c r="AZ438" s="186"/>
      <c r="BA438" s="40"/>
      <c r="BB438" s="186"/>
      <c r="BC438" s="40"/>
      <c r="BD438" s="186"/>
      <c r="BE438" s="186"/>
      <c r="BF438" s="186"/>
      <c r="BG438" s="40"/>
      <c r="BH438" s="186"/>
      <c r="BI438" s="40"/>
      <c r="BJ438" s="40"/>
      <c r="BK438" s="40"/>
      <c r="BL438" s="186"/>
      <c r="BM438" s="186"/>
      <c r="BN438" s="40"/>
      <c r="BO438" s="40"/>
      <c r="BP438" s="186"/>
      <c r="BQ438" s="40"/>
      <c r="BR438" s="186"/>
      <c r="BS438" s="30"/>
      <c r="BT438" s="40"/>
      <c r="BU438" s="186"/>
      <c r="BV438" s="40"/>
      <c r="BW438" s="186"/>
      <c r="BX438" s="186"/>
      <c r="BY438" s="186"/>
      <c r="BZ438" s="186"/>
      <c r="CA438" s="186"/>
      <c r="CB438" s="40"/>
      <c r="CC438" s="186"/>
      <c r="CD438" s="186"/>
      <c r="CE438" s="186"/>
      <c r="CF438" s="186"/>
      <c r="CG438" s="186"/>
      <c r="CH438" s="186"/>
      <c r="CI438" s="186"/>
      <c r="CJ438" s="186"/>
      <c r="CK438" s="186"/>
      <c r="CL438" s="186"/>
      <c r="CM438" s="186"/>
      <c r="CN438" s="186"/>
      <c r="CO438" s="186"/>
      <c r="CP438" s="186"/>
      <c r="CQ438" s="186"/>
      <c r="CR438" s="186"/>
      <c r="CS438" s="186"/>
      <c r="CT438" s="186"/>
      <c r="CU438" s="186"/>
      <c r="CV438" s="186"/>
      <c r="CW438" s="186"/>
      <c r="CX438" s="186"/>
      <c r="CY438" s="186"/>
      <c r="CZ438" s="186"/>
      <c r="DA438" s="186"/>
      <c r="DB438" s="186"/>
      <c r="DC438" s="186"/>
      <c r="DD438" s="186"/>
      <c r="DE438" s="186"/>
      <c r="DF438" s="186"/>
      <c r="DG438" s="186"/>
      <c r="DH438" s="186"/>
      <c r="DI438" s="186"/>
      <c r="DJ438" s="186"/>
      <c r="DK438" s="186"/>
      <c r="DL438" s="186"/>
      <c r="DM438" s="186"/>
      <c r="DN438" s="40"/>
      <c r="DO438" s="40"/>
      <c r="DP438" s="40"/>
      <c r="DQ438" s="40"/>
      <c r="DR438" s="40"/>
      <c r="DS438" s="40"/>
      <c r="DT438" s="40"/>
      <c r="DU438" s="40"/>
      <c r="DV438" s="40"/>
      <c r="DW438" s="40"/>
      <c r="DX438" s="40"/>
      <c r="DY438" s="40"/>
      <c r="DZ438" s="40"/>
      <c r="EA438" s="40"/>
      <c r="EB438" s="40"/>
      <c r="EC438" s="40"/>
      <c r="ED438" s="40"/>
      <c r="EE438" s="40"/>
      <c r="EF438" s="186"/>
      <c r="EG438" s="186"/>
      <c r="EH438" s="186"/>
      <c r="EI438" s="40"/>
      <c r="EJ438" s="186"/>
      <c r="EK438" s="30"/>
      <c r="EL438" s="40"/>
      <c r="EM438" s="40"/>
      <c r="EN438" s="186"/>
      <c r="EO438" s="186"/>
      <c r="EP438" s="186"/>
      <c r="EQ438" s="186"/>
      <c r="ER438" s="186"/>
      <c r="ES438" s="186"/>
      <c r="ET438" s="186"/>
      <c r="EU438" s="186"/>
      <c r="EV438" s="186"/>
      <c r="EW438" s="186"/>
      <c r="EX438" s="186"/>
      <c r="EY438" s="186"/>
      <c r="EZ438" s="186"/>
      <c r="FA438" s="186"/>
      <c r="FB438" s="186"/>
      <c r="FC438" s="186"/>
      <c r="FD438" s="186"/>
      <c r="FE438" s="186"/>
      <c r="FF438" s="186"/>
      <c r="FG438" s="186"/>
      <c r="FH438" s="186"/>
      <c r="FI438" s="186"/>
      <c r="FJ438" s="186"/>
      <c r="FK438" s="186"/>
      <c r="FL438" s="186"/>
      <c r="FM438" s="186"/>
      <c r="FN438" s="186"/>
      <c r="FO438" s="186"/>
      <c r="FP438" s="186"/>
      <c r="FQ438" s="186"/>
      <c r="FR438" s="186"/>
      <c r="FS438" s="186"/>
      <c r="FT438" s="186"/>
      <c r="FU438" s="186"/>
      <c r="FV438" s="40"/>
      <c r="FW438" s="40"/>
      <c r="FX438" s="40"/>
      <c r="FY438" s="40"/>
      <c r="FZ438" s="40"/>
      <c r="GA438" s="40"/>
      <c r="GB438" s="40"/>
      <c r="GC438" s="40"/>
      <c r="GD438" s="40"/>
      <c r="GE438" s="40"/>
      <c r="GF438" s="31"/>
      <c r="GG438" s="356"/>
    </row>
    <row r="439" spans="1:189" s="361" customFormat="1" x14ac:dyDescent="0.25">
      <c r="A439" s="186"/>
      <c r="B439" s="43"/>
      <c r="C439" s="186"/>
      <c r="D439" s="30"/>
      <c r="E439" s="30"/>
      <c r="F439" s="30"/>
      <c r="G439" s="30"/>
      <c r="H439" s="40"/>
      <c r="I439" s="186"/>
      <c r="J439" s="30"/>
      <c r="K439" s="40"/>
      <c r="L439" s="40"/>
      <c r="M439" s="40"/>
      <c r="N439" s="40"/>
      <c r="O439" s="40"/>
      <c r="P439" s="40"/>
      <c r="Q439" s="40"/>
      <c r="R439" s="31"/>
      <c r="S439" s="31"/>
      <c r="T439" s="30"/>
      <c r="U439" s="30"/>
      <c r="V439" s="30"/>
      <c r="W439" s="186"/>
      <c r="X439" s="30"/>
      <c r="Y439" s="40"/>
      <c r="Z439" s="186"/>
      <c r="AA439" s="30"/>
      <c r="AB439" s="40"/>
      <c r="AC439" s="186"/>
      <c r="AD439" s="40"/>
      <c r="AE439" s="186"/>
      <c r="AF439" s="30"/>
      <c r="AG439" s="40"/>
      <c r="AH439" s="186"/>
      <c r="AI439" s="40"/>
      <c r="AJ439" s="186"/>
      <c r="AK439" s="40"/>
      <c r="AL439" s="186"/>
      <c r="AM439" s="40"/>
      <c r="AN439" s="186"/>
      <c r="AO439" s="40"/>
      <c r="AP439" s="40"/>
      <c r="AQ439" s="40"/>
      <c r="AR439" s="31"/>
      <c r="AS439" s="186"/>
      <c r="AT439" s="186"/>
      <c r="AU439" s="40"/>
      <c r="AV439" s="186"/>
      <c r="AW439" s="30"/>
      <c r="AX439" s="40"/>
      <c r="AY439" s="40"/>
      <c r="AZ439" s="186"/>
      <c r="BA439" s="40"/>
      <c r="BB439" s="186"/>
      <c r="BC439" s="40"/>
      <c r="BD439" s="186"/>
      <c r="BE439" s="186"/>
      <c r="BF439" s="186"/>
      <c r="BG439" s="40"/>
      <c r="BH439" s="186"/>
      <c r="BI439" s="40"/>
      <c r="BJ439" s="40"/>
      <c r="BK439" s="40"/>
      <c r="BL439" s="186"/>
      <c r="BM439" s="186"/>
      <c r="BN439" s="40"/>
      <c r="BO439" s="40"/>
      <c r="BP439" s="186"/>
      <c r="BQ439" s="40"/>
      <c r="BR439" s="186"/>
      <c r="BS439" s="30"/>
      <c r="BT439" s="40"/>
      <c r="BU439" s="186"/>
      <c r="BV439" s="40"/>
      <c r="BW439" s="186"/>
      <c r="BX439" s="186"/>
      <c r="BY439" s="186"/>
      <c r="BZ439" s="186"/>
      <c r="CA439" s="186"/>
      <c r="CB439" s="40"/>
      <c r="CC439" s="186"/>
      <c r="CD439" s="186"/>
      <c r="CE439" s="186"/>
      <c r="CF439" s="186"/>
      <c r="CG439" s="186"/>
      <c r="CH439" s="186"/>
      <c r="CI439" s="186"/>
      <c r="CJ439" s="186"/>
      <c r="CK439" s="186"/>
      <c r="CL439" s="186"/>
      <c r="CM439" s="186"/>
      <c r="CN439" s="186"/>
      <c r="CO439" s="186"/>
      <c r="CP439" s="186"/>
      <c r="CQ439" s="186"/>
      <c r="CR439" s="186"/>
      <c r="CS439" s="186"/>
      <c r="CT439" s="186"/>
      <c r="CU439" s="186"/>
      <c r="CV439" s="186"/>
      <c r="CW439" s="186"/>
      <c r="CX439" s="186"/>
      <c r="CY439" s="186"/>
      <c r="CZ439" s="186"/>
      <c r="DA439" s="186"/>
      <c r="DB439" s="186"/>
      <c r="DC439" s="186"/>
      <c r="DD439" s="186"/>
      <c r="DE439" s="186"/>
      <c r="DF439" s="186"/>
      <c r="DG439" s="186"/>
      <c r="DH439" s="186"/>
      <c r="DI439" s="186"/>
      <c r="DJ439" s="186"/>
      <c r="DK439" s="186"/>
      <c r="DL439" s="186"/>
      <c r="DM439" s="186"/>
      <c r="DN439" s="40"/>
      <c r="DO439" s="40"/>
      <c r="DP439" s="40"/>
      <c r="DQ439" s="40"/>
      <c r="DR439" s="40"/>
      <c r="DS439" s="40"/>
      <c r="DT439" s="40"/>
      <c r="DU439" s="40"/>
      <c r="DV439" s="40"/>
      <c r="DW439" s="40"/>
      <c r="DX439" s="40"/>
      <c r="DY439" s="40"/>
      <c r="DZ439" s="40"/>
      <c r="EA439" s="40"/>
      <c r="EB439" s="40"/>
      <c r="EC439" s="40"/>
      <c r="ED439" s="40"/>
      <c r="EE439" s="40"/>
      <c r="EF439" s="186"/>
      <c r="EG439" s="186"/>
      <c r="EH439" s="186"/>
      <c r="EI439" s="40"/>
      <c r="EJ439" s="186"/>
      <c r="EK439" s="30"/>
      <c r="EL439" s="40"/>
      <c r="EM439" s="40"/>
      <c r="EN439" s="186"/>
      <c r="EO439" s="186"/>
      <c r="EP439" s="186"/>
      <c r="EQ439" s="186"/>
      <c r="ER439" s="186"/>
      <c r="ES439" s="186"/>
      <c r="ET439" s="186"/>
      <c r="EU439" s="186"/>
      <c r="EV439" s="186"/>
      <c r="EW439" s="186"/>
      <c r="EX439" s="186"/>
      <c r="EY439" s="186"/>
      <c r="EZ439" s="186"/>
      <c r="FA439" s="186"/>
      <c r="FB439" s="186"/>
      <c r="FC439" s="186"/>
      <c r="FD439" s="186"/>
      <c r="FE439" s="186"/>
      <c r="FF439" s="186"/>
      <c r="FG439" s="186"/>
      <c r="FH439" s="186"/>
      <c r="FI439" s="186"/>
      <c r="FJ439" s="186"/>
      <c r="FK439" s="186"/>
      <c r="FL439" s="186"/>
      <c r="FM439" s="186"/>
      <c r="FN439" s="186"/>
      <c r="FO439" s="186"/>
      <c r="FP439" s="186"/>
      <c r="FQ439" s="186"/>
      <c r="FR439" s="186"/>
      <c r="FS439" s="186"/>
      <c r="FT439" s="186"/>
      <c r="FU439" s="186"/>
      <c r="FV439" s="40"/>
      <c r="FW439" s="40"/>
      <c r="FX439" s="40"/>
      <c r="FY439" s="40"/>
      <c r="FZ439" s="40"/>
      <c r="GA439" s="40"/>
      <c r="GB439" s="40"/>
      <c r="GC439" s="40"/>
      <c r="GD439" s="40"/>
      <c r="GE439" s="40"/>
      <c r="GF439" s="31"/>
      <c r="GG439" s="356"/>
    </row>
    <row r="440" spans="1:189" s="361" customFormat="1" x14ac:dyDescent="0.25">
      <c r="A440" s="186"/>
      <c r="B440" s="43"/>
      <c r="C440" s="186"/>
      <c r="D440" s="30"/>
      <c r="E440" s="30"/>
      <c r="F440" s="30"/>
      <c r="G440" s="30"/>
      <c r="H440" s="40"/>
      <c r="I440" s="186"/>
      <c r="J440" s="30"/>
      <c r="K440" s="40"/>
      <c r="L440" s="40"/>
      <c r="M440" s="40"/>
      <c r="N440" s="40"/>
      <c r="O440" s="40"/>
      <c r="P440" s="40"/>
      <c r="Q440" s="40"/>
      <c r="R440" s="31"/>
      <c r="S440" s="31"/>
      <c r="T440" s="30"/>
      <c r="U440" s="30"/>
      <c r="V440" s="30"/>
      <c r="W440" s="186"/>
      <c r="X440" s="30"/>
      <c r="Y440" s="40"/>
      <c r="Z440" s="186"/>
      <c r="AA440" s="30"/>
      <c r="AB440" s="40"/>
      <c r="AC440" s="186"/>
      <c r="AD440" s="40"/>
      <c r="AE440" s="186"/>
      <c r="AF440" s="30"/>
      <c r="AG440" s="40"/>
      <c r="AH440" s="186"/>
      <c r="AI440" s="40"/>
      <c r="AJ440" s="186"/>
      <c r="AK440" s="40"/>
      <c r="AL440" s="186"/>
      <c r="AM440" s="40"/>
      <c r="AN440" s="186"/>
      <c r="AO440" s="40"/>
      <c r="AP440" s="40"/>
      <c r="AQ440" s="40"/>
      <c r="AR440" s="31"/>
      <c r="AS440" s="186"/>
      <c r="AT440" s="186"/>
      <c r="AU440" s="40"/>
      <c r="AV440" s="186"/>
      <c r="AW440" s="30"/>
      <c r="AX440" s="40"/>
      <c r="AY440" s="40"/>
      <c r="AZ440" s="186"/>
      <c r="BA440" s="40"/>
      <c r="BB440" s="186"/>
      <c r="BC440" s="40"/>
      <c r="BD440" s="186"/>
      <c r="BE440" s="186"/>
      <c r="BF440" s="186"/>
      <c r="BG440" s="40"/>
      <c r="BH440" s="186"/>
      <c r="BI440" s="40"/>
      <c r="BJ440" s="40"/>
      <c r="BK440" s="40"/>
      <c r="BL440" s="186"/>
      <c r="BM440" s="186"/>
      <c r="BN440" s="40"/>
      <c r="BO440" s="40"/>
      <c r="BP440" s="186"/>
      <c r="BQ440" s="40"/>
      <c r="BR440" s="186"/>
      <c r="BS440" s="30"/>
      <c r="BT440" s="40"/>
      <c r="BU440" s="186"/>
      <c r="BV440" s="40"/>
      <c r="BW440" s="186"/>
      <c r="BX440" s="186"/>
      <c r="BY440" s="186"/>
      <c r="BZ440" s="186"/>
      <c r="CA440" s="186"/>
      <c r="CB440" s="40"/>
      <c r="CC440" s="186"/>
      <c r="CD440" s="186"/>
      <c r="CE440" s="186"/>
      <c r="CF440" s="186"/>
      <c r="CG440" s="186"/>
      <c r="CH440" s="186"/>
      <c r="CI440" s="186"/>
      <c r="CJ440" s="186"/>
      <c r="CK440" s="186"/>
      <c r="CL440" s="186"/>
      <c r="CM440" s="186"/>
      <c r="CN440" s="186"/>
      <c r="CO440" s="186"/>
      <c r="CP440" s="186"/>
      <c r="CQ440" s="186"/>
      <c r="CR440" s="186"/>
      <c r="CS440" s="186"/>
      <c r="CT440" s="186"/>
      <c r="CU440" s="186"/>
      <c r="CV440" s="186"/>
      <c r="CW440" s="186"/>
      <c r="CX440" s="186"/>
      <c r="CY440" s="186"/>
      <c r="CZ440" s="186"/>
      <c r="DA440" s="186"/>
      <c r="DB440" s="186"/>
      <c r="DC440" s="186"/>
      <c r="DD440" s="186"/>
      <c r="DE440" s="186"/>
      <c r="DF440" s="186"/>
      <c r="DG440" s="186"/>
      <c r="DH440" s="186"/>
      <c r="DI440" s="186"/>
      <c r="DJ440" s="186"/>
      <c r="DK440" s="186"/>
      <c r="DL440" s="186"/>
      <c r="DM440" s="186"/>
      <c r="DN440" s="40"/>
      <c r="DO440" s="40"/>
      <c r="DP440" s="40"/>
      <c r="DQ440" s="40"/>
      <c r="DR440" s="40"/>
      <c r="DS440" s="40"/>
      <c r="DT440" s="40"/>
      <c r="DU440" s="40"/>
      <c r="DV440" s="40"/>
      <c r="DW440" s="40"/>
      <c r="DX440" s="40"/>
      <c r="DY440" s="40"/>
      <c r="DZ440" s="40"/>
      <c r="EA440" s="40"/>
      <c r="EB440" s="40"/>
      <c r="EC440" s="40"/>
      <c r="ED440" s="40"/>
      <c r="EE440" s="40"/>
      <c r="EF440" s="186"/>
      <c r="EG440" s="186"/>
      <c r="EH440" s="186"/>
      <c r="EI440" s="40"/>
      <c r="EJ440" s="186"/>
      <c r="EK440" s="30"/>
      <c r="EL440" s="40"/>
      <c r="EM440" s="40"/>
      <c r="EN440" s="186"/>
      <c r="EO440" s="186"/>
      <c r="EP440" s="186"/>
      <c r="EQ440" s="186"/>
      <c r="ER440" s="186"/>
      <c r="ES440" s="186"/>
      <c r="ET440" s="186"/>
      <c r="EU440" s="186"/>
      <c r="EV440" s="186"/>
      <c r="EW440" s="186"/>
      <c r="EX440" s="186"/>
      <c r="EY440" s="186"/>
      <c r="EZ440" s="186"/>
      <c r="FA440" s="186"/>
      <c r="FB440" s="186"/>
      <c r="FC440" s="186"/>
      <c r="FD440" s="186"/>
      <c r="FE440" s="186"/>
      <c r="FF440" s="186"/>
      <c r="FG440" s="186"/>
      <c r="FH440" s="186"/>
      <c r="FI440" s="186"/>
      <c r="FJ440" s="186"/>
      <c r="FK440" s="186"/>
      <c r="FL440" s="186"/>
      <c r="FM440" s="186"/>
      <c r="FN440" s="186"/>
      <c r="FO440" s="186"/>
      <c r="FP440" s="186"/>
      <c r="FQ440" s="186"/>
      <c r="FR440" s="186"/>
      <c r="FS440" s="186"/>
      <c r="FT440" s="186"/>
      <c r="FU440" s="186"/>
      <c r="FV440" s="40"/>
      <c r="FW440" s="40"/>
      <c r="FX440" s="40"/>
      <c r="FY440" s="40"/>
      <c r="FZ440" s="40"/>
      <c r="GA440" s="40"/>
      <c r="GB440" s="40"/>
      <c r="GC440" s="40"/>
      <c r="GD440" s="40"/>
      <c r="GE440" s="40"/>
      <c r="GF440" s="31"/>
      <c r="GG440" s="356"/>
    </row>
    <row r="441" spans="1:189" s="361" customFormat="1" x14ac:dyDescent="0.25">
      <c r="A441" s="186"/>
      <c r="B441" s="43"/>
      <c r="C441" s="186"/>
      <c r="D441" s="30"/>
      <c r="E441" s="30"/>
      <c r="F441" s="30"/>
      <c r="G441" s="30"/>
      <c r="H441" s="40"/>
      <c r="I441" s="186"/>
      <c r="J441" s="30"/>
      <c r="K441" s="40"/>
      <c r="L441" s="40"/>
      <c r="M441" s="40"/>
      <c r="N441" s="40"/>
      <c r="O441" s="40"/>
      <c r="P441" s="40"/>
      <c r="Q441" s="40"/>
      <c r="R441" s="31"/>
      <c r="S441" s="31"/>
      <c r="T441" s="30"/>
      <c r="U441" s="30"/>
      <c r="V441" s="30"/>
      <c r="W441" s="186"/>
      <c r="X441" s="30"/>
      <c r="Y441" s="40"/>
      <c r="Z441" s="186"/>
      <c r="AA441" s="30"/>
      <c r="AB441" s="40"/>
      <c r="AC441" s="186"/>
      <c r="AD441" s="40"/>
      <c r="AE441" s="186"/>
      <c r="AF441" s="30"/>
      <c r="AG441" s="40"/>
      <c r="AH441" s="186"/>
      <c r="AI441" s="40"/>
      <c r="AJ441" s="186"/>
      <c r="AK441" s="40"/>
      <c r="AL441" s="186"/>
      <c r="AM441" s="40"/>
      <c r="AN441" s="186"/>
      <c r="AO441" s="40"/>
      <c r="AP441" s="40"/>
      <c r="AQ441" s="40"/>
      <c r="AR441" s="31"/>
      <c r="AS441" s="186"/>
      <c r="AT441" s="186"/>
      <c r="AU441" s="40"/>
      <c r="AV441" s="186"/>
      <c r="AW441" s="30"/>
      <c r="AX441" s="40"/>
      <c r="AY441" s="40"/>
      <c r="AZ441" s="186"/>
      <c r="BA441" s="40"/>
      <c r="BB441" s="186"/>
      <c r="BC441" s="40"/>
      <c r="BD441" s="186"/>
      <c r="BE441" s="186"/>
      <c r="BF441" s="186"/>
      <c r="BG441" s="40"/>
      <c r="BH441" s="186"/>
      <c r="BI441" s="40"/>
      <c r="BJ441" s="40"/>
      <c r="BK441" s="40"/>
      <c r="BL441" s="186"/>
      <c r="BM441" s="186"/>
      <c r="BN441" s="40"/>
      <c r="BO441" s="40"/>
      <c r="BP441" s="186"/>
      <c r="BQ441" s="40"/>
      <c r="BR441" s="186"/>
      <c r="BS441" s="30"/>
      <c r="BT441" s="40"/>
      <c r="BU441" s="186"/>
      <c r="BV441" s="40"/>
      <c r="BW441" s="186"/>
      <c r="BX441" s="186"/>
      <c r="BY441" s="186"/>
      <c r="BZ441" s="186"/>
      <c r="CA441" s="186"/>
      <c r="CB441" s="40"/>
      <c r="CC441" s="186"/>
      <c r="CD441" s="186"/>
      <c r="CE441" s="186"/>
      <c r="CF441" s="186"/>
      <c r="CG441" s="186"/>
      <c r="CH441" s="186"/>
      <c r="CI441" s="186"/>
      <c r="CJ441" s="186"/>
      <c r="CK441" s="186"/>
      <c r="CL441" s="186"/>
      <c r="CM441" s="186"/>
      <c r="CN441" s="186"/>
      <c r="CO441" s="186"/>
      <c r="CP441" s="186"/>
      <c r="CQ441" s="186"/>
      <c r="CR441" s="186"/>
      <c r="CS441" s="186"/>
      <c r="CT441" s="186"/>
      <c r="CU441" s="186"/>
      <c r="CV441" s="186"/>
      <c r="CW441" s="186"/>
      <c r="CX441" s="186"/>
      <c r="CY441" s="186"/>
      <c r="CZ441" s="186"/>
      <c r="DA441" s="186"/>
      <c r="DB441" s="186"/>
      <c r="DC441" s="186"/>
      <c r="DD441" s="186"/>
      <c r="DE441" s="186"/>
      <c r="DF441" s="186"/>
      <c r="DG441" s="186"/>
      <c r="DH441" s="186"/>
      <c r="DI441" s="186"/>
      <c r="DJ441" s="186"/>
      <c r="DK441" s="186"/>
      <c r="DL441" s="186"/>
      <c r="DM441" s="186"/>
      <c r="DN441" s="40"/>
      <c r="DO441" s="40"/>
      <c r="DP441" s="40"/>
      <c r="DQ441" s="40"/>
      <c r="DR441" s="40"/>
      <c r="DS441" s="40"/>
      <c r="DT441" s="40"/>
      <c r="DU441" s="40"/>
      <c r="DV441" s="40"/>
      <c r="DW441" s="40"/>
      <c r="DX441" s="40"/>
      <c r="DY441" s="40"/>
      <c r="DZ441" s="40"/>
      <c r="EA441" s="40"/>
      <c r="EB441" s="40"/>
      <c r="EC441" s="40"/>
      <c r="ED441" s="40"/>
      <c r="EE441" s="40"/>
      <c r="EF441" s="186"/>
      <c r="EG441" s="186"/>
      <c r="EH441" s="186"/>
      <c r="EI441" s="40"/>
      <c r="EJ441" s="186"/>
      <c r="EK441" s="30"/>
      <c r="EL441" s="40"/>
      <c r="EM441" s="40"/>
      <c r="EN441" s="186"/>
      <c r="EO441" s="186"/>
      <c r="EP441" s="186"/>
      <c r="EQ441" s="186"/>
      <c r="ER441" s="186"/>
      <c r="ES441" s="186"/>
      <c r="ET441" s="186"/>
      <c r="EU441" s="186"/>
      <c r="EV441" s="186"/>
      <c r="EW441" s="186"/>
      <c r="EX441" s="186"/>
      <c r="EY441" s="186"/>
      <c r="EZ441" s="186"/>
      <c r="FA441" s="186"/>
      <c r="FB441" s="186"/>
      <c r="FC441" s="186"/>
      <c r="FD441" s="186"/>
      <c r="FE441" s="186"/>
      <c r="FF441" s="186"/>
      <c r="FG441" s="186"/>
      <c r="FH441" s="186"/>
      <c r="FI441" s="186"/>
      <c r="FJ441" s="186"/>
      <c r="FK441" s="186"/>
      <c r="FL441" s="186"/>
      <c r="FM441" s="186"/>
      <c r="FN441" s="186"/>
      <c r="FO441" s="186"/>
      <c r="FP441" s="186"/>
      <c r="FQ441" s="186"/>
      <c r="FR441" s="186"/>
      <c r="FS441" s="186"/>
      <c r="FT441" s="186"/>
      <c r="FU441" s="186"/>
      <c r="FV441" s="40"/>
      <c r="FW441" s="40"/>
      <c r="FX441" s="40"/>
      <c r="FY441" s="40"/>
      <c r="FZ441" s="40"/>
      <c r="GA441" s="40"/>
      <c r="GB441" s="40"/>
      <c r="GC441" s="40"/>
      <c r="GD441" s="40"/>
      <c r="GE441" s="40"/>
      <c r="GF441" s="31"/>
      <c r="GG441" s="356"/>
    </row>
    <row r="442" spans="1:189" s="361" customFormat="1" x14ac:dyDescent="0.25">
      <c r="A442" s="186"/>
      <c r="B442" s="43"/>
      <c r="C442" s="186"/>
      <c r="D442" s="30"/>
      <c r="E442" s="30"/>
      <c r="F442" s="30"/>
      <c r="G442" s="30"/>
      <c r="H442" s="40"/>
      <c r="I442" s="186"/>
      <c r="J442" s="30"/>
      <c r="K442" s="40"/>
      <c r="L442" s="40"/>
      <c r="M442" s="40"/>
      <c r="N442" s="40"/>
      <c r="O442" s="40"/>
      <c r="P442" s="40"/>
      <c r="Q442" s="40"/>
      <c r="R442" s="31"/>
      <c r="S442" s="31"/>
      <c r="T442" s="30"/>
      <c r="U442" s="30"/>
      <c r="V442" s="30"/>
      <c r="W442" s="186"/>
      <c r="X442" s="30"/>
      <c r="Y442" s="40"/>
      <c r="Z442" s="186"/>
      <c r="AA442" s="30"/>
      <c r="AB442" s="40"/>
      <c r="AC442" s="186"/>
      <c r="AD442" s="40"/>
      <c r="AE442" s="186"/>
      <c r="AF442" s="30"/>
      <c r="AG442" s="40"/>
      <c r="AH442" s="186"/>
      <c r="AI442" s="40"/>
      <c r="AJ442" s="186"/>
      <c r="AK442" s="40"/>
      <c r="AL442" s="186"/>
      <c r="AM442" s="40"/>
      <c r="AN442" s="186"/>
      <c r="AO442" s="40"/>
      <c r="AP442" s="40"/>
      <c r="AQ442" s="40"/>
      <c r="AR442" s="31"/>
      <c r="AS442" s="186"/>
      <c r="AT442" s="186"/>
      <c r="AU442" s="40"/>
      <c r="AV442" s="186"/>
      <c r="AW442" s="30"/>
      <c r="AX442" s="40"/>
      <c r="AY442" s="40"/>
      <c r="AZ442" s="186"/>
      <c r="BA442" s="40"/>
      <c r="BB442" s="186"/>
      <c r="BC442" s="40"/>
      <c r="BD442" s="186"/>
      <c r="BE442" s="186"/>
      <c r="BF442" s="186"/>
      <c r="BG442" s="40"/>
      <c r="BH442" s="186"/>
      <c r="BI442" s="40"/>
      <c r="BJ442" s="40"/>
      <c r="BK442" s="40"/>
      <c r="BL442" s="186"/>
      <c r="BM442" s="186"/>
      <c r="BN442" s="40"/>
      <c r="BO442" s="40"/>
      <c r="BP442" s="186"/>
      <c r="BQ442" s="40"/>
      <c r="BR442" s="186"/>
      <c r="BS442" s="30"/>
      <c r="BT442" s="40"/>
      <c r="BU442" s="186"/>
      <c r="BV442" s="40"/>
      <c r="BW442" s="186"/>
      <c r="BX442" s="186"/>
      <c r="BY442" s="186"/>
      <c r="BZ442" s="186"/>
      <c r="CA442" s="186"/>
      <c r="CB442" s="40"/>
      <c r="CC442" s="186"/>
      <c r="CD442" s="186"/>
      <c r="CE442" s="186"/>
      <c r="CF442" s="186"/>
      <c r="CG442" s="186"/>
      <c r="CH442" s="186"/>
      <c r="CI442" s="186"/>
      <c r="CJ442" s="186"/>
      <c r="CK442" s="186"/>
      <c r="CL442" s="186"/>
      <c r="CM442" s="186"/>
      <c r="CN442" s="186"/>
      <c r="CO442" s="186"/>
      <c r="CP442" s="186"/>
      <c r="CQ442" s="186"/>
      <c r="CR442" s="186"/>
      <c r="CS442" s="186"/>
      <c r="CT442" s="186"/>
      <c r="CU442" s="186"/>
      <c r="CV442" s="186"/>
      <c r="CW442" s="186"/>
      <c r="CX442" s="186"/>
      <c r="CY442" s="186"/>
      <c r="CZ442" s="186"/>
      <c r="DA442" s="186"/>
      <c r="DB442" s="186"/>
      <c r="DC442" s="186"/>
      <c r="DD442" s="186"/>
      <c r="DE442" s="186"/>
      <c r="DF442" s="186"/>
      <c r="DG442" s="186"/>
      <c r="DH442" s="186"/>
      <c r="DI442" s="186"/>
      <c r="DJ442" s="186"/>
      <c r="DK442" s="186"/>
      <c r="DL442" s="186"/>
      <c r="DM442" s="186"/>
      <c r="DN442" s="40"/>
      <c r="DO442" s="40"/>
      <c r="DP442" s="40"/>
      <c r="DQ442" s="40"/>
      <c r="DR442" s="40"/>
      <c r="DS442" s="40"/>
      <c r="DT442" s="40"/>
      <c r="DU442" s="40"/>
      <c r="DV442" s="40"/>
      <c r="DW442" s="40"/>
      <c r="DX442" s="40"/>
      <c r="DY442" s="40"/>
      <c r="DZ442" s="40"/>
      <c r="EA442" s="40"/>
      <c r="EB442" s="40"/>
      <c r="EC442" s="40"/>
      <c r="ED442" s="40"/>
      <c r="EE442" s="40"/>
      <c r="EF442" s="186"/>
      <c r="EG442" s="186"/>
      <c r="EH442" s="186"/>
      <c r="EI442" s="40"/>
      <c r="EJ442" s="186"/>
      <c r="EK442" s="30"/>
      <c r="EL442" s="40"/>
      <c r="EM442" s="40"/>
      <c r="EN442" s="186"/>
      <c r="EO442" s="186"/>
      <c r="EP442" s="186"/>
      <c r="EQ442" s="186"/>
      <c r="ER442" s="186"/>
      <c r="ES442" s="186"/>
      <c r="ET442" s="186"/>
      <c r="EU442" s="186"/>
      <c r="EV442" s="186"/>
      <c r="EW442" s="186"/>
      <c r="EX442" s="186"/>
      <c r="EY442" s="186"/>
      <c r="EZ442" s="186"/>
      <c r="FA442" s="186"/>
      <c r="FB442" s="186"/>
      <c r="FC442" s="186"/>
      <c r="FD442" s="186"/>
      <c r="FE442" s="186"/>
      <c r="FF442" s="186"/>
      <c r="FG442" s="186"/>
      <c r="FH442" s="186"/>
      <c r="FI442" s="186"/>
      <c r="FJ442" s="186"/>
      <c r="FK442" s="186"/>
      <c r="FL442" s="186"/>
      <c r="FM442" s="186"/>
      <c r="FN442" s="186"/>
      <c r="FO442" s="186"/>
      <c r="FP442" s="186"/>
      <c r="FQ442" s="186"/>
      <c r="FR442" s="186"/>
      <c r="FS442" s="186"/>
      <c r="FT442" s="186"/>
      <c r="FU442" s="186"/>
      <c r="FV442" s="40"/>
      <c r="FW442" s="40"/>
      <c r="FX442" s="40"/>
      <c r="FY442" s="40"/>
      <c r="FZ442" s="40"/>
      <c r="GA442" s="40"/>
      <c r="GB442" s="40"/>
      <c r="GC442" s="40"/>
      <c r="GD442" s="40"/>
      <c r="GE442" s="40"/>
      <c r="GF442" s="31"/>
      <c r="GG442" s="356"/>
    </row>
    <row r="443" spans="1:189" s="361" customFormat="1" x14ac:dyDescent="0.25">
      <c r="A443" s="186"/>
      <c r="B443" s="43"/>
      <c r="C443" s="186"/>
      <c r="D443" s="30"/>
      <c r="E443" s="30"/>
      <c r="F443" s="30"/>
      <c r="G443" s="30"/>
      <c r="H443" s="40"/>
      <c r="I443" s="186"/>
      <c r="J443" s="30"/>
      <c r="K443" s="40"/>
      <c r="L443" s="40"/>
      <c r="M443" s="40"/>
      <c r="N443" s="40"/>
      <c r="O443" s="40"/>
      <c r="P443" s="40"/>
      <c r="Q443" s="40"/>
      <c r="R443" s="31"/>
      <c r="S443" s="31"/>
      <c r="T443" s="30"/>
      <c r="U443" s="30"/>
      <c r="V443" s="30"/>
      <c r="W443" s="186"/>
      <c r="X443" s="30"/>
      <c r="Y443" s="40"/>
      <c r="Z443" s="186"/>
      <c r="AA443" s="30"/>
      <c r="AB443" s="40"/>
      <c r="AC443" s="186"/>
      <c r="AD443" s="40"/>
      <c r="AE443" s="186"/>
      <c r="AF443" s="30"/>
      <c r="AG443" s="40"/>
      <c r="AH443" s="186"/>
      <c r="AI443" s="40"/>
      <c r="AJ443" s="186"/>
      <c r="AK443" s="40"/>
      <c r="AL443" s="186"/>
      <c r="AM443" s="40"/>
      <c r="AN443" s="186"/>
      <c r="AO443" s="40"/>
      <c r="AP443" s="40"/>
      <c r="AQ443" s="40"/>
      <c r="AR443" s="31"/>
      <c r="AS443" s="186"/>
      <c r="AT443" s="186"/>
      <c r="AU443" s="40"/>
      <c r="AV443" s="186"/>
      <c r="AW443" s="30"/>
      <c r="AX443" s="40"/>
      <c r="AY443" s="40"/>
      <c r="AZ443" s="186"/>
      <c r="BA443" s="40"/>
      <c r="BB443" s="186"/>
      <c r="BC443" s="40"/>
      <c r="BD443" s="186"/>
      <c r="BE443" s="186"/>
      <c r="BF443" s="186"/>
      <c r="BG443" s="40"/>
      <c r="BH443" s="186"/>
      <c r="BI443" s="40"/>
      <c r="BJ443" s="40"/>
      <c r="BK443" s="40"/>
      <c r="BL443" s="186"/>
      <c r="BM443" s="186"/>
      <c r="BN443" s="40"/>
      <c r="BO443" s="40"/>
      <c r="BP443" s="186"/>
      <c r="BQ443" s="40"/>
      <c r="BR443" s="186"/>
      <c r="BS443" s="30"/>
      <c r="BT443" s="40"/>
      <c r="BU443" s="186"/>
      <c r="BV443" s="40"/>
      <c r="BW443" s="186"/>
      <c r="BX443" s="186"/>
      <c r="BY443" s="186"/>
      <c r="BZ443" s="186"/>
      <c r="CA443" s="186"/>
      <c r="CB443" s="40"/>
      <c r="CC443" s="186"/>
      <c r="CD443" s="186"/>
      <c r="CE443" s="186"/>
      <c r="CF443" s="186"/>
      <c r="CG443" s="186"/>
      <c r="CH443" s="186"/>
      <c r="CI443" s="186"/>
      <c r="CJ443" s="186"/>
      <c r="CK443" s="186"/>
      <c r="CL443" s="186"/>
      <c r="CM443" s="186"/>
      <c r="CN443" s="186"/>
      <c r="CO443" s="186"/>
      <c r="CP443" s="186"/>
      <c r="CQ443" s="186"/>
      <c r="CR443" s="186"/>
      <c r="CS443" s="186"/>
      <c r="CT443" s="186"/>
      <c r="CU443" s="186"/>
      <c r="CV443" s="186"/>
      <c r="CW443" s="186"/>
      <c r="CX443" s="186"/>
      <c r="CY443" s="186"/>
      <c r="CZ443" s="186"/>
      <c r="DA443" s="186"/>
      <c r="DB443" s="186"/>
      <c r="DC443" s="186"/>
      <c r="DD443" s="186"/>
      <c r="DE443" s="186"/>
      <c r="DF443" s="186"/>
      <c r="DG443" s="186"/>
      <c r="DH443" s="186"/>
      <c r="DI443" s="186"/>
      <c r="DJ443" s="186"/>
      <c r="DK443" s="186"/>
      <c r="DL443" s="186"/>
      <c r="DM443" s="186"/>
      <c r="DN443" s="40"/>
      <c r="DO443" s="40"/>
      <c r="DP443" s="40"/>
      <c r="DQ443" s="40"/>
      <c r="DR443" s="40"/>
      <c r="DS443" s="40"/>
      <c r="DT443" s="40"/>
      <c r="DU443" s="40"/>
      <c r="DV443" s="40"/>
      <c r="DW443" s="40"/>
      <c r="DX443" s="40"/>
      <c r="DY443" s="40"/>
      <c r="DZ443" s="40"/>
      <c r="EA443" s="40"/>
      <c r="EB443" s="40"/>
      <c r="EC443" s="40"/>
      <c r="ED443" s="40"/>
      <c r="EE443" s="40"/>
      <c r="EF443" s="186"/>
      <c r="EG443" s="186"/>
      <c r="EH443" s="186"/>
      <c r="EI443" s="40"/>
      <c r="EJ443" s="186"/>
      <c r="EK443" s="30"/>
      <c r="EL443" s="40"/>
      <c r="EM443" s="40"/>
      <c r="EN443" s="186"/>
      <c r="EO443" s="186"/>
      <c r="EP443" s="186"/>
      <c r="EQ443" s="186"/>
      <c r="ER443" s="186"/>
      <c r="ES443" s="186"/>
      <c r="ET443" s="186"/>
      <c r="EU443" s="186"/>
      <c r="EV443" s="186"/>
      <c r="EW443" s="186"/>
      <c r="EX443" s="186"/>
      <c r="EY443" s="186"/>
      <c r="EZ443" s="186"/>
      <c r="FA443" s="186"/>
      <c r="FB443" s="186"/>
      <c r="FC443" s="186"/>
      <c r="FD443" s="186"/>
      <c r="FE443" s="186"/>
      <c r="FF443" s="186"/>
      <c r="FG443" s="186"/>
      <c r="FH443" s="186"/>
      <c r="FI443" s="186"/>
      <c r="FJ443" s="186"/>
      <c r="FK443" s="186"/>
      <c r="FL443" s="186"/>
      <c r="FM443" s="186"/>
      <c r="FN443" s="186"/>
      <c r="FO443" s="186"/>
      <c r="FP443" s="186"/>
      <c r="FQ443" s="186"/>
      <c r="FR443" s="186"/>
      <c r="FS443" s="186"/>
      <c r="FT443" s="186"/>
      <c r="FU443" s="186"/>
      <c r="FV443" s="40"/>
      <c r="FW443" s="40"/>
      <c r="FX443" s="40"/>
      <c r="FY443" s="40"/>
      <c r="FZ443" s="40"/>
      <c r="GA443" s="40"/>
      <c r="GB443" s="40"/>
      <c r="GC443" s="40"/>
      <c r="GD443" s="40"/>
      <c r="GE443" s="40"/>
      <c r="GF443" s="31"/>
      <c r="GG443" s="356"/>
    </row>
    <row r="444" spans="1:189" s="361" customFormat="1" x14ac:dyDescent="0.25">
      <c r="A444" s="186"/>
      <c r="B444" s="43"/>
      <c r="C444" s="186"/>
      <c r="D444" s="30"/>
      <c r="E444" s="30"/>
      <c r="F444" s="30"/>
      <c r="G444" s="30"/>
      <c r="H444" s="40"/>
      <c r="I444" s="186"/>
      <c r="J444" s="30"/>
      <c r="K444" s="40"/>
      <c r="L444" s="40"/>
      <c r="M444" s="40"/>
      <c r="N444" s="40"/>
      <c r="O444" s="40"/>
      <c r="P444" s="40"/>
      <c r="Q444" s="40"/>
      <c r="R444" s="31"/>
      <c r="S444" s="31"/>
      <c r="T444" s="30"/>
      <c r="U444" s="30"/>
      <c r="V444" s="30"/>
      <c r="W444" s="186"/>
      <c r="X444" s="30"/>
      <c r="Y444" s="40"/>
      <c r="Z444" s="186"/>
      <c r="AA444" s="30"/>
      <c r="AB444" s="40"/>
      <c r="AC444" s="186"/>
      <c r="AD444" s="40"/>
      <c r="AE444" s="186"/>
      <c r="AF444" s="30"/>
      <c r="AG444" s="40"/>
      <c r="AH444" s="186"/>
      <c r="AI444" s="40"/>
      <c r="AJ444" s="186"/>
      <c r="AK444" s="40"/>
      <c r="AL444" s="186"/>
      <c r="AM444" s="40"/>
      <c r="AN444" s="186"/>
      <c r="AO444" s="40"/>
      <c r="AP444" s="40"/>
      <c r="AQ444" s="40"/>
      <c r="AR444" s="31"/>
      <c r="AS444" s="186"/>
      <c r="AT444" s="186"/>
      <c r="AU444" s="40"/>
      <c r="AV444" s="186"/>
      <c r="AW444" s="30"/>
      <c r="AX444" s="40"/>
      <c r="AY444" s="40"/>
      <c r="AZ444" s="186"/>
      <c r="BA444" s="40"/>
      <c r="BB444" s="186"/>
      <c r="BC444" s="40"/>
      <c r="BD444" s="186"/>
      <c r="BE444" s="186"/>
      <c r="BF444" s="186"/>
      <c r="BG444" s="40"/>
      <c r="BH444" s="186"/>
      <c r="BI444" s="40"/>
      <c r="BJ444" s="40"/>
      <c r="BK444" s="40"/>
      <c r="BL444" s="186"/>
      <c r="BM444" s="186"/>
      <c r="BN444" s="40"/>
      <c r="BO444" s="40"/>
      <c r="BP444" s="186"/>
      <c r="BQ444" s="40"/>
      <c r="BR444" s="186"/>
      <c r="BS444" s="30"/>
      <c r="BT444" s="40"/>
      <c r="BU444" s="186"/>
      <c r="BV444" s="40"/>
      <c r="BW444" s="186"/>
      <c r="BX444" s="186"/>
      <c r="BY444" s="186"/>
      <c r="BZ444" s="186"/>
      <c r="CA444" s="186"/>
      <c r="CB444" s="40"/>
      <c r="CC444" s="186"/>
      <c r="CD444" s="186"/>
      <c r="CE444" s="186"/>
      <c r="CF444" s="186"/>
      <c r="CG444" s="186"/>
      <c r="CH444" s="186"/>
      <c r="CI444" s="186"/>
      <c r="CJ444" s="186"/>
      <c r="CK444" s="186"/>
      <c r="CL444" s="186"/>
      <c r="CM444" s="186"/>
      <c r="CN444" s="186"/>
      <c r="CO444" s="186"/>
      <c r="CP444" s="186"/>
      <c r="CQ444" s="186"/>
      <c r="CR444" s="186"/>
      <c r="CS444" s="186"/>
      <c r="CT444" s="186"/>
      <c r="CU444" s="186"/>
      <c r="CV444" s="186"/>
      <c r="CW444" s="186"/>
      <c r="CX444" s="186"/>
      <c r="CY444" s="186"/>
      <c r="CZ444" s="186"/>
      <c r="DA444" s="186"/>
      <c r="DB444" s="186"/>
      <c r="DC444" s="186"/>
      <c r="DD444" s="186"/>
      <c r="DE444" s="186"/>
      <c r="DF444" s="186"/>
      <c r="DG444" s="186"/>
      <c r="DH444" s="186"/>
      <c r="DI444" s="186"/>
      <c r="DJ444" s="186"/>
      <c r="DK444" s="186"/>
      <c r="DL444" s="186"/>
      <c r="DM444" s="186"/>
      <c r="DN444" s="40"/>
      <c r="DO444" s="40"/>
      <c r="DP444" s="40"/>
      <c r="DQ444" s="40"/>
      <c r="DR444" s="40"/>
      <c r="DS444" s="40"/>
      <c r="DT444" s="40"/>
      <c r="DU444" s="40"/>
      <c r="DV444" s="40"/>
      <c r="DW444" s="40"/>
      <c r="DX444" s="40"/>
      <c r="DY444" s="40"/>
      <c r="DZ444" s="40"/>
      <c r="EA444" s="40"/>
      <c r="EB444" s="40"/>
      <c r="EC444" s="40"/>
      <c r="ED444" s="40"/>
      <c r="EE444" s="40"/>
      <c r="EF444" s="186"/>
      <c r="EG444" s="186"/>
      <c r="EH444" s="186"/>
      <c r="EI444" s="40"/>
      <c r="EJ444" s="186"/>
      <c r="EK444" s="30"/>
      <c r="EL444" s="40"/>
      <c r="EM444" s="40"/>
      <c r="EN444" s="186"/>
      <c r="EO444" s="186"/>
      <c r="EP444" s="186"/>
      <c r="EQ444" s="186"/>
      <c r="ER444" s="186"/>
      <c r="ES444" s="186"/>
      <c r="ET444" s="186"/>
      <c r="EU444" s="186"/>
      <c r="EV444" s="186"/>
      <c r="EW444" s="186"/>
      <c r="EX444" s="186"/>
      <c r="EY444" s="186"/>
      <c r="EZ444" s="186"/>
      <c r="FA444" s="186"/>
      <c r="FB444" s="186"/>
      <c r="FC444" s="186"/>
      <c r="FD444" s="186"/>
      <c r="FE444" s="186"/>
      <c r="FF444" s="186"/>
      <c r="FG444" s="186"/>
      <c r="FH444" s="186"/>
      <c r="FI444" s="186"/>
      <c r="FJ444" s="186"/>
      <c r="FK444" s="186"/>
      <c r="FL444" s="186"/>
      <c r="FM444" s="186"/>
      <c r="FN444" s="186"/>
      <c r="FO444" s="186"/>
      <c r="FP444" s="186"/>
      <c r="FQ444" s="186"/>
      <c r="FR444" s="186"/>
      <c r="FS444" s="186"/>
      <c r="FT444" s="186"/>
      <c r="FU444" s="186"/>
      <c r="FV444" s="40"/>
      <c r="FW444" s="40"/>
      <c r="FX444" s="40"/>
      <c r="FY444" s="40"/>
      <c r="FZ444" s="40"/>
      <c r="GA444" s="40"/>
      <c r="GB444" s="40"/>
      <c r="GC444" s="40"/>
      <c r="GD444" s="40"/>
      <c r="GE444" s="40"/>
      <c r="GF444" s="31"/>
      <c r="GG444" s="356"/>
    </row>
    <row r="445" spans="1:189" s="361" customFormat="1" x14ac:dyDescent="0.25">
      <c r="A445" s="186"/>
      <c r="B445" s="43"/>
      <c r="C445" s="186"/>
      <c r="D445" s="30"/>
      <c r="E445" s="30"/>
      <c r="F445" s="30"/>
      <c r="G445" s="30"/>
      <c r="H445" s="40"/>
      <c r="I445" s="186"/>
      <c r="J445" s="30"/>
      <c r="K445" s="40"/>
      <c r="L445" s="40"/>
      <c r="M445" s="40"/>
      <c r="N445" s="40"/>
      <c r="O445" s="40"/>
      <c r="P445" s="40"/>
      <c r="Q445" s="40"/>
      <c r="R445" s="31"/>
      <c r="S445" s="31"/>
      <c r="T445" s="30"/>
      <c r="U445" s="30"/>
      <c r="V445" s="30"/>
      <c r="W445" s="186"/>
      <c r="X445" s="30"/>
      <c r="Y445" s="40"/>
      <c r="Z445" s="186"/>
      <c r="AA445" s="30"/>
      <c r="AB445" s="40"/>
      <c r="AC445" s="186"/>
      <c r="AD445" s="40"/>
      <c r="AE445" s="186"/>
      <c r="AF445" s="30"/>
      <c r="AG445" s="40"/>
      <c r="AH445" s="186"/>
      <c r="AI445" s="40"/>
      <c r="AJ445" s="186"/>
      <c r="AK445" s="40"/>
      <c r="AL445" s="186"/>
      <c r="AM445" s="40"/>
      <c r="AN445" s="186"/>
      <c r="AO445" s="40"/>
      <c r="AP445" s="40"/>
      <c r="AQ445" s="40"/>
      <c r="AR445" s="31"/>
      <c r="AS445" s="186"/>
      <c r="AT445" s="186"/>
      <c r="AU445" s="40"/>
      <c r="AV445" s="186"/>
      <c r="AW445" s="30"/>
      <c r="AX445" s="40"/>
      <c r="AY445" s="40"/>
      <c r="AZ445" s="186"/>
      <c r="BA445" s="40"/>
      <c r="BB445" s="186"/>
      <c r="BC445" s="40"/>
      <c r="BD445" s="186"/>
      <c r="BE445" s="186"/>
      <c r="BF445" s="186"/>
      <c r="BG445" s="40"/>
      <c r="BH445" s="186"/>
      <c r="BI445" s="40"/>
      <c r="BJ445" s="40"/>
      <c r="BK445" s="40"/>
      <c r="BL445" s="186"/>
      <c r="BM445" s="186"/>
      <c r="BN445" s="40"/>
      <c r="BO445" s="40"/>
      <c r="BP445" s="186"/>
      <c r="BQ445" s="40"/>
      <c r="BR445" s="186"/>
      <c r="BS445" s="30"/>
      <c r="BT445" s="40"/>
      <c r="BU445" s="186"/>
      <c r="BV445" s="40"/>
      <c r="BW445" s="186"/>
      <c r="BX445" s="186"/>
      <c r="BY445" s="186"/>
      <c r="BZ445" s="186"/>
      <c r="CA445" s="186"/>
      <c r="CB445" s="40"/>
      <c r="CC445" s="186"/>
      <c r="CD445" s="186"/>
      <c r="CE445" s="186"/>
      <c r="CF445" s="186"/>
      <c r="CG445" s="186"/>
      <c r="CH445" s="186"/>
      <c r="CI445" s="186"/>
      <c r="CJ445" s="186"/>
      <c r="CK445" s="186"/>
      <c r="CL445" s="186"/>
      <c r="CM445" s="186"/>
      <c r="CN445" s="186"/>
      <c r="CO445" s="186"/>
      <c r="CP445" s="186"/>
      <c r="CQ445" s="186"/>
      <c r="CR445" s="186"/>
      <c r="CS445" s="186"/>
      <c r="CT445" s="186"/>
      <c r="CU445" s="186"/>
      <c r="CV445" s="186"/>
      <c r="CW445" s="186"/>
      <c r="CX445" s="186"/>
      <c r="CY445" s="186"/>
      <c r="CZ445" s="186"/>
      <c r="DA445" s="186"/>
      <c r="DB445" s="186"/>
      <c r="DC445" s="186"/>
      <c r="DD445" s="186"/>
      <c r="DE445" s="186"/>
      <c r="DF445" s="186"/>
      <c r="DG445" s="186"/>
      <c r="DH445" s="186"/>
      <c r="DI445" s="186"/>
      <c r="DJ445" s="186"/>
      <c r="DK445" s="186"/>
      <c r="DL445" s="186"/>
      <c r="DM445" s="186"/>
      <c r="DN445" s="40"/>
      <c r="DO445" s="40"/>
      <c r="DP445" s="40"/>
      <c r="DQ445" s="40"/>
      <c r="DR445" s="40"/>
      <c r="DS445" s="40"/>
      <c r="DT445" s="40"/>
      <c r="DU445" s="40"/>
      <c r="DV445" s="40"/>
      <c r="DW445" s="40"/>
      <c r="DX445" s="40"/>
      <c r="DY445" s="40"/>
      <c r="DZ445" s="40"/>
      <c r="EA445" s="40"/>
      <c r="EB445" s="40"/>
      <c r="EC445" s="40"/>
      <c r="ED445" s="40"/>
      <c r="EE445" s="40"/>
      <c r="EF445" s="186"/>
      <c r="EG445" s="186"/>
      <c r="EH445" s="186"/>
      <c r="EI445" s="40"/>
      <c r="EJ445" s="186"/>
      <c r="EK445" s="30"/>
      <c r="EL445" s="40"/>
      <c r="EM445" s="40"/>
      <c r="EN445" s="186"/>
      <c r="EO445" s="186"/>
      <c r="EP445" s="186"/>
      <c r="EQ445" s="186"/>
      <c r="ER445" s="186"/>
      <c r="ES445" s="186"/>
      <c r="ET445" s="186"/>
      <c r="EU445" s="186"/>
      <c r="EV445" s="186"/>
      <c r="EW445" s="186"/>
      <c r="EX445" s="186"/>
      <c r="EY445" s="186"/>
      <c r="EZ445" s="186"/>
      <c r="FA445" s="186"/>
      <c r="FB445" s="186"/>
      <c r="FC445" s="186"/>
      <c r="FD445" s="186"/>
      <c r="FE445" s="186"/>
      <c r="FF445" s="186"/>
      <c r="FG445" s="186"/>
      <c r="FH445" s="186"/>
      <c r="FI445" s="186"/>
      <c r="FJ445" s="186"/>
      <c r="FK445" s="186"/>
      <c r="FL445" s="186"/>
      <c r="FM445" s="186"/>
      <c r="FN445" s="186"/>
      <c r="FO445" s="186"/>
      <c r="FP445" s="186"/>
      <c r="FQ445" s="186"/>
      <c r="FR445" s="186"/>
      <c r="FS445" s="186"/>
      <c r="FT445" s="186"/>
      <c r="FU445" s="186"/>
      <c r="FV445" s="40"/>
      <c r="FW445" s="40"/>
      <c r="FX445" s="40"/>
      <c r="FY445" s="40"/>
      <c r="FZ445" s="40"/>
      <c r="GA445" s="40"/>
      <c r="GB445" s="40"/>
      <c r="GC445" s="40"/>
      <c r="GD445" s="40"/>
      <c r="GE445" s="40"/>
      <c r="GF445" s="31"/>
      <c r="GG445" s="356"/>
    </row>
    <row r="446" spans="1:189" s="361" customFormat="1" x14ac:dyDescent="0.25">
      <c r="A446" s="186"/>
      <c r="B446" s="43"/>
      <c r="C446" s="186"/>
      <c r="D446" s="30"/>
      <c r="E446" s="30"/>
      <c r="F446" s="30"/>
      <c r="G446" s="30"/>
      <c r="H446" s="40"/>
      <c r="I446" s="186"/>
      <c r="J446" s="30"/>
      <c r="K446" s="40"/>
      <c r="L446" s="40"/>
      <c r="M446" s="40"/>
      <c r="N446" s="40"/>
      <c r="O446" s="40"/>
      <c r="P446" s="40"/>
      <c r="Q446" s="40"/>
      <c r="R446" s="31"/>
      <c r="S446" s="31"/>
      <c r="T446" s="30"/>
      <c r="U446" s="30"/>
      <c r="V446" s="30"/>
      <c r="W446" s="186"/>
      <c r="X446" s="30"/>
      <c r="Y446" s="40"/>
      <c r="Z446" s="186"/>
      <c r="AA446" s="30"/>
      <c r="AB446" s="40"/>
      <c r="AC446" s="186"/>
      <c r="AD446" s="40"/>
      <c r="AE446" s="186"/>
      <c r="AF446" s="30"/>
      <c r="AG446" s="40"/>
      <c r="AH446" s="186"/>
      <c r="AI446" s="40"/>
      <c r="AJ446" s="186"/>
      <c r="AK446" s="40"/>
      <c r="AL446" s="186"/>
      <c r="AM446" s="40"/>
      <c r="AN446" s="186"/>
      <c r="AO446" s="40"/>
      <c r="AP446" s="40"/>
      <c r="AQ446" s="40"/>
      <c r="AR446" s="31"/>
      <c r="AS446" s="186"/>
      <c r="AT446" s="186"/>
      <c r="AU446" s="40"/>
      <c r="AV446" s="186"/>
      <c r="AW446" s="30"/>
      <c r="AX446" s="40"/>
      <c r="AY446" s="40"/>
      <c r="AZ446" s="186"/>
      <c r="BA446" s="40"/>
      <c r="BB446" s="186"/>
      <c r="BC446" s="40"/>
      <c r="BD446" s="186"/>
      <c r="BE446" s="186"/>
      <c r="BF446" s="186"/>
      <c r="BG446" s="40"/>
      <c r="BH446" s="186"/>
      <c r="BI446" s="40"/>
      <c r="BJ446" s="40"/>
      <c r="BK446" s="40"/>
      <c r="BL446" s="186"/>
      <c r="BM446" s="186"/>
      <c r="BN446" s="40"/>
      <c r="BO446" s="40"/>
      <c r="BP446" s="186"/>
      <c r="BQ446" s="40"/>
      <c r="BR446" s="186"/>
      <c r="BS446" s="30"/>
      <c r="BT446" s="40"/>
      <c r="BU446" s="186"/>
      <c r="BV446" s="40"/>
      <c r="BW446" s="186"/>
      <c r="BX446" s="186"/>
      <c r="BY446" s="186"/>
      <c r="BZ446" s="186"/>
      <c r="CA446" s="186"/>
      <c r="CB446" s="40"/>
      <c r="CC446" s="186"/>
      <c r="CD446" s="186"/>
      <c r="CE446" s="186"/>
      <c r="CF446" s="186"/>
      <c r="CG446" s="186"/>
      <c r="CH446" s="186"/>
      <c r="CI446" s="186"/>
      <c r="CJ446" s="186"/>
      <c r="CK446" s="186"/>
      <c r="CL446" s="186"/>
      <c r="CM446" s="186"/>
      <c r="CN446" s="186"/>
      <c r="CO446" s="186"/>
      <c r="CP446" s="186"/>
      <c r="CQ446" s="186"/>
      <c r="CR446" s="186"/>
      <c r="CS446" s="186"/>
      <c r="CT446" s="186"/>
      <c r="CU446" s="186"/>
      <c r="CV446" s="186"/>
      <c r="CW446" s="186"/>
      <c r="CX446" s="186"/>
      <c r="CY446" s="186"/>
      <c r="CZ446" s="186"/>
      <c r="DA446" s="186"/>
      <c r="DB446" s="186"/>
      <c r="DC446" s="186"/>
      <c r="DD446" s="186"/>
      <c r="DE446" s="186"/>
      <c r="DF446" s="186"/>
      <c r="DG446" s="186"/>
      <c r="DH446" s="186"/>
      <c r="DI446" s="186"/>
      <c r="DJ446" s="186"/>
      <c r="DK446" s="186"/>
      <c r="DL446" s="186"/>
      <c r="DM446" s="186"/>
      <c r="DN446" s="40"/>
      <c r="DO446" s="40"/>
      <c r="DP446" s="40"/>
      <c r="DQ446" s="40"/>
      <c r="DR446" s="40"/>
      <c r="DS446" s="40"/>
      <c r="DT446" s="40"/>
      <c r="DU446" s="40"/>
      <c r="DV446" s="40"/>
      <c r="DW446" s="40"/>
      <c r="DX446" s="40"/>
      <c r="DY446" s="40"/>
      <c r="DZ446" s="40"/>
      <c r="EA446" s="40"/>
      <c r="EB446" s="40"/>
      <c r="EC446" s="40"/>
      <c r="ED446" s="40"/>
      <c r="EE446" s="40"/>
      <c r="EF446" s="186"/>
      <c r="EG446" s="186"/>
      <c r="EH446" s="186"/>
      <c r="EI446" s="40"/>
      <c r="EJ446" s="186"/>
      <c r="EK446" s="30"/>
      <c r="EL446" s="40"/>
      <c r="EM446" s="40"/>
      <c r="EN446" s="186"/>
      <c r="EO446" s="186"/>
      <c r="EP446" s="186"/>
      <c r="EQ446" s="186"/>
      <c r="ER446" s="186"/>
      <c r="ES446" s="186"/>
      <c r="ET446" s="186"/>
      <c r="EU446" s="186"/>
      <c r="EV446" s="186"/>
      <c r="EW446" s="186"/>
      <c r="EX446" s="186"/>
      <c r="EY446" s="186"/>
      <c r="EZ446" s="186"/>
      <c r="FA446" s="186"/>
      <c r="FB446" s="186"/>
      <c r="FC446" s="186"/>
      <c r="FD446" s="186"/>
      <c r="FE446" s="186"/>
      <c r="FF446" s="186"/>
      <c r="FG446" s="186"/>
      <c r="FH446" s="186"/>
      <c r="FI446" s="186"/>
      <c r="FJ446" s="186"/>
      <c r="FK446" s="186"/>
      <c r="FL446" s="186"/>
      <c r="FM446" s="186"/>
      <c r="FN446" s="186"/>
      <c r="FO446" s="186"/>
      <c r="FP446" s="186"/>
      <c r="FQ446" s="186"/>
      <c r="FR446" s="186"/>
      <c r="FS446" s="186"/>
      <c r="FT446" s="186"/>
      <c r="FU446" s="186"/>
      <c r="FV446" s="40"/>
      <c r="FW446" s="40"/>
      <c r="FX446" s="40"/>
      <c r="FY446" s="40"/>
      <c r="FZ446" s="40"/>
      <c r="GA446" s="40"/>
      <c r="GB446" s="40"/>
      <c r="GC446" s="40"/>
      <c r="GD446" s="40"/>
      <c r="GE446" s="40"/>
      <c r="GF446" s="31"/>
      <c r="GG446" s="356"/>
    </row>
    <row r="447" spans="1:189" s="361" customFormat="1" x14ac:dyDescent="0.25">
      <c r="A447" s="186"/>
      <c r="B447" s="43"/>
      <c r="C447" s="186"/>
      <c r="D447" s="30"/>
      <c r="E447" s="30"/>
      <c r="F447" s="30"/>
      <c r="G447" s="30"/>
      <c r="H447" s="40"/>
      <c r="I447" s="186"/>
      <c r="J447" s="30"/>
      <c r="K447" s="40"/>
      <c r="L447" s="40"/>
      <c r="M447" s="40"/>
      <c r="N447" s="40"/>
      <c r="O447" s="40"/>
      <c r="P447" s="40"/>
      <c r="Q447" s="40"/>
      <c r="R447" s="31"/>
      <c r="S447" s="31"/>
      <c r="T447" s="30"/>
      <c r="U447" s="30"/>
      <c r="V447" s="30"/>
      <c r="W447" s="186"/>
      <c r="X447" s="30"/>
      <c r="Y447" s="40"/>
      <c r="Z447" s="186"/>
      <c r="AA447" s="30"/>
      <c r="AB447" s="40"/>
      <c r="AC447" s="186"/>
      <c r="AD447" s="40"/>
      <c r="AE447" s="186"/>
      <c r="AF447" s="30"/>
      <c r="AG447" s="40"/>
      <c r="AH447" s="186"/>
      <c r="AI447" s="40"/>
      <c r="AJ447" s="186"/>
      <c r="AK447" s="40"/>
      <c r="AL447" s="186"/>
      <c r="AM447" s="40"/>
      <c r="AN447" s="186"/>
      <c r="AO447" s="40"/>
      <c r="AP447" s="40"/>
      <c r="AQ447" s="40"/>
      <c r="AR447" s="31"/>
      <c r="AS447" s="186"/>
      <c r="AT447" s="186"/>
      <c r="AU447" s="40"/>
      <c r="AV447" s="186"/>
      <c r="AW447" s="30"/>
      <c r="AX447" s="40"/>
      <c r="AY447" s="40"/>
      <c r="AZ447" s="186"/>
      <c r="BA447" s="40"/>
      <c r="BB447" s="186"/>
      <c r="BC447" s="40"/>
      <c r="BD447" s="186"/>
      <c r="BE447" s="186"/>
      <c r="BF447" s="186"/>
      <c r="BG447" s="40"/>
      <c r="BH447" s="186"/>
      <c r="BI447" s="40"/>
      <c r="BJ447" s="40"/>
      <c r="BK447" s="40"/>
      <c r="BL447" s="186"/>
      <c r="BM447" s="186"/>
      <c r="BN447" s="40"/>
      <c r="BO447" s="40"/>
      <c r="BP447" s="186"/>
      <c r="BQ447" s="40"/>
      <c r="BR447" s="186"/>
      <c r="BS447" s="30"/>
      <c r="BT447" s="40"/>
      <c r="BU447" s="186"/>
      <c r="BV447" s="40"/>
      <c r="BW447" s="186"/>
      <c r="BX447" s="186"/>
      <c r="BY447" s="186"/>
      <c r="BZ447" s="186"/>
      <c r="CA447" s="186"/>
      <c r="CB447" s="40"/>
      <c r="CC447" s="186"/>
      <c r="CD447" s="186"/>
      <c r="CE447" s="186"/>
      <c r="CF447" s="186"/>
      <c r="CG447" s="186"/>
      <c r="CH447" s="186"/>
      <c r="CI447" s="186"/>
      <c r="CJ447" s="186"/>
      <c r="CK447" s="186"/>
      <c r="CL447" s="186"/>
      <c r="CM447" s="186"/>
      <c r="CN447" s="186"/>
      <c r="CO447" s="186"/>
      <c r="CP447" s="186"/>
      <c r="CQ447" s="186"/>
      <c r="CR447" s="186"/>
      <c r="CS447" s="186"/>
      <c r="CT447" s="186"/>
      <c r="CU447" s="186"/>
      <c r="CV447" s="186"/>
      <c r="CW447" s="186"/>
      <c r="CX447" s="186"/>
      <c r="CY447" s="186"/>
      <c r="CZ447" s="186"/>
      <c r="DA447" s="186"/>
      <c r="DB447" s="186"/>
      <c r="DC447" s="186"/>
      <c r="DD447" s="186"/>
      <c r="DE447" s="186"/>
      <c r="DF447" s="186"/>
      <c r="DG447" s="186"/>
      <c r="DH447" s="186"/>
      <c r="DI447" s="186"/>
      <c r="DJ447" s="186"/>
      <c r="DK447" s="186"/>
      <c r="DL447" s="186"/>
      <c r="DM447" s="186"/>
      <c r="DN447" s="40"/>
      <c r="DO447" s="40"/>
      <c r="DP447" s="40"/>
      <c r="DQ447" s="40"/>
      <c r="DR447" s="40"/>
      <c r="DS447" s="40"/>
      <c r="DT447" s="40"/>
      <c r="DU447" s="40"/>
      <c r="DV447" s="40"/>
      <c r="DW447" s="40"/>
      <c r="DX447" s="40"/>
      <c r="DY447" s="40"/>
      <c r="DZ447" s="40"/>
      <c r="EA447" s="40"/>
      <c r="EB447" s="40"/>
      <c r="EC447" s="40"/>
      <c r="ED447" s="40"/>
      <c r="EE447" s="40"/>
      <c r="EF447" s="186"/>
      <c r="EG447" s="186"/>
      <c r="EH447" s="186"/>
      <c r="EI447" s="40"/>
      <c r="EJ447" s="186"/>
      <c r="EK447" s="30"/>
      <c r="EL447" s="40"/>
      <c r="EM447" s="40"/>
      <c r="EN447" s="186"/>
      <c r="EO447" s="186"/>
      <c r="EP447" s="186"/>
      <c r="EQ447" s="186"/>
      <c r="ER447" s="186"/>
      <c r="ES447" s="186"/>
      <c r="ET447" s="186"/>
      <c r="EU447" s="186"/>
      <c r="EV447" s="186"/>
      <c r="EW447" s="186"/>
      <c r="EX447" s="186"/>
      <c r="EY447" s="186"/>
      <c r="EZ447" s="186"/>
      <c r="FA447" s="186"/>
      <c r="FB447" s="186"/>
      <c r="FC447" s="186"/>
      <c r="FD447" s="186"/>
      <c r="FE447" s="186"/>
      <c r="FF447" s="186"/>
      <c r="FG447" s="186"/>
      <c r="FH447" s="186"/>
      <c r="FI447" s="186"/>
      <c r="FJ447" s="186"/>
      <c r="FK447" s="186"/>
      <c r="FL447" s="186"/>
      <c r="FM447" s="186"/>
      <c r="FN447" s="186"/>
      <c r="FO447" s="186"/>
      <c r="FP447" s="186"/>
      <c r="FQ447" s="186"/>
      <c r="FR447" s="186"/>
      <c r="FS447" s="186"/>
      <c r="FT447" s="186"/>
      <c r="FU447" s="186"/>
      <c r="FV447" s="40"/>
      <c r="FW447" s="40"/>
      <c r="FX447" s="40"/>
      <c r="FY447" s="40"/>
      <c r="FZ447" s="40"/>
      <c r="GA447" s="40"/>
      <c r="GB447" s="40"/>
      <c r="GC447" s="40"/>
      <c r="GD447" s="40"/>
      <c r="GE447" s="40"/>
      <c r="GF447" s="31"/>
      <c r="GG447" s="356"/>
    </row>
    <row r="448" spans="1:189" s="361" customFormat="1" x14ac:dyDescent="0.25">
      <c r="A448" s="186"/>
      <c r="B448" s="43"/>
      <c r="C448" s="186"/>
      <c r="D448" s="30"/>
      <c r="E448" s="30"/>
      <c r="F448" s="30"/>
      <c r="G448" s="30"/>
      <c r="H448" s="40"/>
      <c r="I448" s="186"/>
      <c r="J448" s="30"/>
      <c r="K448" s="40"/>
      <c r="L448" s="40"/>
      <c r="M448" s="40"/>
      <c r="N448" s="40"/>
      <c r="O448" s="40"/>
      <c r="P448" s="40"/>
      <c r="Q448" s="40"/>
      <c r="R448" s="31"/>
      <c r="S448" s="31"/>
      <c r="T448" s="30"/>
      <c r="U448" s="30"/>
      <c r="V448" s="30"/>
      <c r="W448" s="186"/>
      <c r="X448" s="30"/>
      <c r="Y448" s="40"/>
      <c r="Z448" s="186"/>
      <c r="AA448" s="30"/>
      <c r="AB448" s="40"/>
      <c r="AC448" s="186"/>
      <c r="AD448" s="40"/>
      <c r="AE448" s="186"/>
      <c r="AF448" s="30"/>
      <c r="AG448" s="40"/>
      <c r="AH448" s="186"/>
      <c r="AI448" s="40"/>
      <c r="AJ448" s="186"/>
      <c r="AK448" s="40"/>
      <c r="AL448" s="186"/>
      <c r="AM448" s="40"/>
      <c r="AN448" s="186"/>
      <c r="AO448" s="40"/>
      <c r="AP448" s="40"/>
      <c r="AQ448" s="40"/>
      <c r="AR448" s="31"/>
      <c r="AS448" s="186"/>
      <c r="AT448" s="186"/>
      <c r="AU448" s="40"/>
      <c r="AV448" s="186"/>
      <c r="AW448" s="30"/>
      <c r="AX448" s="40"/>
      <c r="AY448" s="40"/>
      <c r="AZ448" s="186"/>
      <c r="BA448" s="40"/>
      <c r="BB448" s="186"/>
      <c r="BC448" s="40"/>
      <c r="BD448" s="186"/>
      <c r="BE448" s="186"/>
      <c r="BF448" s="186"/>
      <c r="BG448" s="40"/>
      <c r="BH448" s="186"/>
      <c r="BI448" s="40"/>
      <c r="BJ448" s="40"/>
      <c r="BK448" s="40"/>
      <c r="BL448" s="186"/>
      <c r="BM448" s="186"/>
      <c r="BN448" s="40"/>
      <c r="BO448" s="40"/>
      <c r="BP448" s="186"/>
      <c r="BQ448" s="40"/>
      <c r="BR448" s="186"/>
      <c r="BS448" s="30"/>
      <c r="BT448" s="40"/>
      <c r="BU448" s="186"/>
      <c r="BV448" s="40"/>
      <c r="BW448" s="186"/>
      <c r="BX448" s="186"/>
      <c r="BY448" s="186"/>
      <c r="BZ448" s="186"/>
      <c r="CA448" s="186"/>
      <c r="CB448" s="40"/>
      <c r="CC448" s="186"/>
      <c r="CD448" s="186"/>
      <c r="CE448" s="186"/>
      <c r="CF448" s="186"/>
      <c r="CG448" s="186"/>
      <c r="CH448" s="186"/>
      <c r="CI448" s="186"/>
      <c r="CJ448" s="186"/>
      <c r="CK448" s="186"/>
      <c r="CL448" s="186"/>
      <c r="CM448" s="186"/>
      <c r="CN448" s="186"/>
      <c r="CO448" s="186"/>
      <c r="CP448" s="186"/>
      <c r="CQ448" s="186"/>
      <c r="CR448" s="186"/>
      <c r="CS448" s="186"/>
      <c r="CT448" s="186"/>
      <c r="CU448" s="186"/>
      <c r="CV448" s="186"/>
      <c r="CW448" s="186"/>
      <c r="CX448" s="186"/>
      <c r="CY448" s="186"/>
      <c r="CZ448" s="186"/>
      <c r="DA448" s="186"/>
      <c r="DB448" s="186"/>
      <c r="DC448" s="186"/>
      <c r="DD448" s="186"/>
      <c r="DE448" s="186"/>
      <c r="DF448" s="186"/>
      <c r="DG448" s="186"/>
      <c r="DH448" s="186"/>
      <c r="DI448" s="186"/>
      <c r="DJ448" s="186"/>
      <c r="DK448" s="186"/>
      <c r="DL448" s="186"/>
      <c r="DM448" s="186"/>
      <c r="DN448" s="40"/>
      <c r="DO448" s="40"/>
      <c r="DP448" s="40"/>
      <c r="DQ448" s="40"/>
      <c r="DR448" s="40"/>
      <c r="DS448" s="40"/>
      <c r="DT448" s="40"/>
      <c r="DU448" s="40"/>
      <c r="DV448" s="40"/>
      <c r="DW448" s="40"/>
      <c r="DX448" s="40"/>
      <c r="DY448" s="40"/>
      <c r="DZ448" s="40"/>
      <c r="EA448" s="40"/>
      <c r="EB448" s="40"/>
      <c r="EC448" s="40"/>
      <c r="ED448" s="40"/>
      <c r="EE448" s="40"/>
      <c r="EF448" s="186"/>
      <c r="EG448" s="186"/>
      <c r="EH448" s="186"/>
      <c r="EI448" s="40"/>
      <c r="EJ448" s="186"/>
      <c r="EK448" s="30"/>
      <c r="EL448" s="40"/>
      <c r="EM448" s="40"/>
      <c r="EN448" s="186"/>
      <c r="EO448" s="186"/>
      <c r="EP448" s="186"/>
      <c r="EQ448" s="186"/>
      <c r="ER448" s="186"/>
      <c r="ES448" s="186"/>
      <c r="ET448" s="186"/>
      <c r="EU448" s="186"/>
      <c r="EV448" s="186"/>
      <c r="EW448" s="186"/>
      <c r="EX448" s="186"/>
      <c r="EY448" s="186"/>
      <c r="EZ448" s="186"/>
      <c r="FA448" s="186"/>
      <c r="FB448" s="186"/>
      <c r="FC448" s="186"/>
      <c r="FD448" s="186"/>
      <c r="FE448" s="186"/>
      <c r="FF448" s="186"/>
      <c r="FG448" s="186"/>
      <c r="FH448" s="186"/>
      <c r="FI448" s="186"/>
      <c r="FJ448" s="186"/>
      <c r="FK448" s="186"/>
      <c r="FL448" s="186"/>
      <c r="FM448" s="186"/>
      <c r="FN448" s="186"/>
      <c r="FO448" s="186"/>
      <c r="FP448" s="186"/>
      <c r="FQ448" s="186"/>
      <c r="FR448" s="186"/>
      <c r="FS448" s="186"/>
      <c r="FT448" s="186"/>
      <c r="FU448" s="186"/>
      <c r="FV448" s="40"/>
      <c r="FW448" s="40"/>
      <c r="FX448" s="40"/>
      <c r="FY448" s="40"/>
      <c r="FZ448" s="40"/>
      <c r="GA448" s="40"/>
      <c r="GB448" s="40"/>
      <c r="GC448" s="40"/>
      <c r="GD448" s="40"/>
      <c r="GE448" s="40"/>
      <c r="GF448" s="31"/>
      <c r="GG448" s="356"/>
    </row>
    <row r="449" spans="1:189" s="361" customFormat="1" x14ac:dyDescent="0.25">
      <c r="A449" s="186"/>
      <c r="B449" s="43"/>
      <c r="C449" s="186"/>
      <c r="D449" s="30"/>
      <c r="E449" s="30"/>
      <c r="F449" s="30"/>
      <c r="G449" s="30"/>
      <c r="H449" s="40"/>
      <c r="I449" s="186"/>
      <c r="J449" s="30"/>
      <c r="K449" s="40"/>
      <c r="L449" s="40"/>
      <c r="M449" s="40"/>
      <c r="N449" s="40"/>
      <c r="O449" s="40"/>
      <c r="P449" s="40"/>
      <c r="Q449" s="40"/>
      <c r="R449" s="31"/>
      <c r="S449" s="31"/>
      <c r="T449" s="30"/>
      <c r="U449" s="30"/>
      <c r="V449" s="30"/>
      <c r="W449" s="186"/>
      <c r="X449" s="30"/>
      <c r="Y449" s="40"/>
      <c r="Z449" s="186"/>
      <c r="AA449" s="30"/>
      <c r="AB449" s="40"/>
      <c r="AC449" s="186"/>
      <c r="AD449" s="40"/>
      <c r="AE449" s="186"/>
      <c r="AF449" s="30"/>
      <c r="AG449" s="40"/>
      <c r="AH449" s="186"/>
      <c r="AI449" s="40"/>
      <c r="AJ449" s="186"/>
      <c r="AK449" s="40"/>
      <c r="AL449" s="186"/>
      <c r="AM449" s="40"/>
      <c r="AN449" s="186"/>
      <c r="AO449" s="40"/>
      <c r="AP449" s="40"/>
      <c r="AQ449" s="40"/>
      <c r="AR449" s="31"/>
      <c r="AS449" s="186"/>
      <c r="AT449" s="186"/>
      <c r="AU449" s="40"/>
      <c r="AV449" s="186"/>
      <c r="AW449" s="30"/>
      <c r="AX449" s="40"/>
      <c r="AY449" s="40"/>
      <c r="AZ449" s="186"/>
      <c r="BA449" s="40"/>
      <c r="BB449" s="186"/>
      <c r="BC449" s="40"/>
      <c r="BD449" s="186"/>
      <c r="BE449" s="186"/>
      <c r="BF449" s="186"/>
      <c r="BG449" s="40"/>
      <c r="BH449" s="186"/>
      <c r="BI449" s="40"/>
      <c r="BJ449" s="40"/>
      <c r="BK449" s="40"/>
      <c r="BL449" s="186"/>
      <c r="BM449" s="186"/>
      <c r="BN449" s="40"/>
      <c r="BO449" s="40"/>
      <c r="BP449" s="186"/>
      <c r="BQ449" s="40"/>
      <c r="BR449" s="186"/>
      <c r="BS449" s="30"/>
      <c r="BT449" s="40"/>
      <c r="BU449" s="186"/>
      <c r="BV449" s="40"/>
      <c r="BW449" s="186"/>
      <c r="BX449" s="186"/>
      <c r="BY449" s="186"/>
      <c r="BZ449" s="186"/>
      <c r="CA449" s="186"/>
      <c r="CB449" s="40"/>
      <c r="CC449" s="186"/>
      <c r="CD449" s="186"/>
      <c r="CE449" s="186"/>
      <c r="CF449" s="186"/>
      <c r="CG449" s="186"/>
      <c r="CH449" s="186"/>
      <c r="CI449" s="186"/>
      <c r="CJ449" s="186"/>
      <c r="CK449" s="186"/>
      <c r="CL449" s="186"/>
      <c r="CM449" s="186"/>
      <c r="CN449" s="186"/>
      <c r="CO449" s="186"/>
      <c r="CP449" s="186"/>
      <c r="CQ449" s="186"/>
      <c r="CR449" s="186"/>
      <c r="CS449" s="186"/>
      <c r="CT449" s="186"/>
      <c r="CU449" s="186"/>
      <c r="CV449" s="186"/>
      <c r="CW449" s="186"/>
      <c r="CX449" s="186"/>
      <c r="CY449" s="186"/>
      <c r="CZ449" s="186"/>
      <c r="DA449" s="186"/>
      <c r="DB449" s="186"/>
      <c r="DC449" s="186"/>
      <c r="DD449" s="186"/>
      <c r="DE449" s="186"/>
      <c r="DF449" s="186"/>
      <c r="DG449" s="186"/>
      <c r="DH449" s="186"/>
      <c r="DI449" s="186"/>
      <c r="DJ449" s="186"/>
      <c r="DK449" s="186"/>
      <c r="DL449" s="186"/>
      <c r="DM449" s="186"/>
      <c r="DN449" s="40"/>
      <c r="DO449" s="40"/>
      <c r="DP449" s="40"/>
      <c r="DQ449" s="40"/>
      <c r="DR449" s="40"/>
      <c r="DS449" s="40"/>
      <c r="DT449" s="40"/>
      <c r="DU449" s="40"/>
      <c r="DV449" s="40"/>
      <c r="DW449" s="40"/>
      <c r="DX449" s="40"/>
      <c r="DY449" s="40"/>
      <c r="DZ449" s="40"/>
      <c r="EA449" s="40"/>
      <c r="EB449" s="40"/>
      <c r="EC449" s="40"/>
      <c r="ED449" s="40"/>
      <c r="EE449" s="40"/>
      <c r="EF449" s="186"/>
      <c r="EG449" s="186"/>
      <c r="EH449" s="186"/>
      <c r="EI449" s="40"/>
      <c r="EJ449" s="186"/>
      <c r="EK449" s="30"/>
      <c r="EL449" s="40"/>
      <c r="EM449" s="40"/>
      <c r="EN449" s="186"/>
      <c r="EO449" s="186"/>
      <c r="EP449" s="186"/>
      <c r="EQ449" s="186"/>
      <c r="ER449" s="186"/>
      <c r="ES449" s="186"/>
      <c r="ET449" s="186"/>
      <c r="EU449" s="186"/>
      <c r="EV449" s="186"/>
      <c r="EW449" s="186"/>
      <c r="EX449" s="186"/>
      <c r="EY449" s="186"/>
      <c r="EZ449" s="186"/>
      <c r="FA449" s="186"/>
      <c r="FB449" s="186"/>
      <c r="FC449" s="186"/>
      <c r="FD449" s="186"/>
      <c r="FE449" s="186"/>
      <c r="FF449" s="186"/>
      <c r="FG449" s="186"/>
      <c r="FH449" s="186"/>
      <c r="FI449" s="186"/>
      <c r="FJ449" s="186"/>
      <c r="FK449" s="186"/>
      <c r="FL449" s="186"/>
      <c r="FM449" s="186"/>
      <c r="FN449" s="186"/>
      <c r="FO449" s="186"/>
      <c r="FP449" s="186"/>
      <c r="FQ449" s="186"/>
      <c r="FR449" s="186"/>
      <c r="FS449" s="186"/>
      <c r="FT449" s="186"/>
      <c r="FU449" s="186"/>
      <c r="FV449" s="40"/>
      <c r="FW449" s="40"/>
      <c r="FX449" s="40"/>
      <c r="FY449" s="40"/>
      <c r="FZ449" s="40"/>
      <c r="GA449" s="40"/>
      <c r="GB449" s="40"/>
      <c r="GC449" s="40"/>
      <c r="GD449" s="40"/>
      <c r="GE449" s="40"/>
      <c r="GF449" s="31"/>
      <c r="GG449" s="356"/>
    </row>
    <row r="450" spans="1:189" s="361" customFormat="1" x14ac:dyDescent="0.25">
      <c r="A450" s="186"/>
      <c r="B450" s="43"/>
      <c r="C450" s="186"/>
      <c r="D450" s="30"/>
      <c r="E450" s="30"/>
      <c r="F450" s="30"/>
      <c r="G450" s="30"/>
      <c r="H450" s="40"/>
      <c r="I450" s="186"/>
      <c r="J450" s="30"/>
      <c r="K450" s="40"/>
      <c r="L450" s="40"/>
      <c r="M450" s="40"/>
      <c r="N450" s="40"/>
      <c r="O450" s="40"/>
      <c r="P450" s="40"/>
      <c r="Q450" s="40"/>
      <c r="R450" s="31"/>
      <c r="S450" s="31"/>
      <c r="T450" s="30"/>
      <c r="U450" s="30"/>
      <c r="V450" s="30"/>
      <c r="W450" s="186"/>
      <c r="X450" s="30"/>
      <c r="Y450" s="40"/>
      <c r="Z450" s="186"/>
      <c r="AA450" s="30"/>
      <c r="AB450" s="40"/>
      <c r="AC450" s="186"/>
      <c r="AD450" s="40"/>
      <c r="AE450" s="186"/>
      <c r="AF450" s="30"/>
      <c r="AG450" s="40"/>
      <c r="AH450" s="186"/>
      <c r="AI450" s="40"/>
      <c r="AJ450" s="186"/>
      <c r="AK450" s="40"/>
      <c r="AL450" s="186"/>
      <c r="AM450" s="40"/>
      <c r="AN450" s="186"/>
      <c r="AO450" s="40"/>
      <c r="AP450" s="40"/>
      <c r="AQ450" s="40"/>
      <c r="AR450" s="31"/>
      <c r="AS450" s="186"/>
      <c r="AT450" s="186"/>
      <c r="AU450" s="40"/>
      <c r="AV450" s="186"/>
      <c r="AW450" s="30"/>
      <c r="AX450" s="40"/>
      <c r="AY450" s="40"/>
      <c r="AZ450" s="186"/>
      <c r="BA450" s="40"/>
      <c r="BB450" s="186"/>
      <c r="BC450" s="40"/>
      <c r="BD450" s="186"/>
      <c r="BE450" s="186"/>
      <c r="BF450" s="186"/>
      <c r="BG450" s="40"/>
      <c r="BH450" s="186"/>
      <c r="BI450" s="40"/>
      <c r="BJ450" s="40"/>
      <c r="BK450" s="40"/>
      <c r="BL450" s="186"/>
      <c r="BM450" s="186"/>
      <c r="BN450" s="40"/>
      <c r="BO450" s="40"/>
      <c r="BP450" s="186"/>
      <c r="BQ450" s="40"/>
      <c r="BR450" s="186"/>
      <c r="BS450" s="30"/>
      <c r="BT450" s="40"/>
      <c r="BU450" s="186"/>
      <c r="BV450" s="40"/>
      <c r="BW450" s="186"/>
      <c r="BX450" s="186"/>
      <c r="BY450" s="186"/>
      <c r="BZ450" s="186"/>
      <c r="CA450" s="186"/>
      <c r="CB450" s="40"/>
      <c r="CC450" s="186"/>
      <c r="CD450" s="186"/>
      <c r="CE450" s="186"/>
      <c r="CF450" s="186"/>
      <c r="CG450" s="186"/>
      <c r="CH450" s="186"/>
      <c r="CI450" s="186"/>
      <c r="CJ450" s="186"/>
      <c r="CK450" s="186"/>
      <c r="CL450" s="186"/>
      <c r="CM450" s="186"/>
      <c r="CN450" s="186"/>
      <c r="CO450" s="186"/>
      <c r="CP450" s="186"/>
      <c r="CQ450" s="186"/>
      <c r="CR450" s="186"/>
      <c r="CS450" s="186"/>
      <c r="CT450" s="186"/>
      <c r="CU450" s="186"/>
      <c r="CV450" s="186"/>
      <c r="CW450" s="186"/>
      <c r="CX450" s="186"/>
      <c r="CY450" s="186"/>
      <c r="CZ450" s="186"/>
      <c r="DA450" s="186"/>
      <c r="DB450" s="186"/>
      <c r="DC450" s="186"/>
      <c r="DD450" s="186"/>
      <c r="DE450" s="186"/>
      <c r="DF450" s="186"/>
      <c r="DG450" s="186"/>
      <c r="DH450" s="186"/>
      <c r="DI450" s="186"/>
      <c r="DJ450" s="186"/>
      <c r="DK450" s="186"/>
      <c r="DL450" s="186"/>
      <c r="DM450" s="186"/>
      <c r="DN450" s="40"/>
      <c r="DO450" s="40"/>
      <c r="DP450" s="40"/>
      <c r="DQ450" s="40"/>
      <c r="DR450" s="40"/>
      <c r="DS450" s="40"/>
      <c r="DT450" s="40"/>
      <c r="DU450" s="40"/>
      <c r="DV450" s="40"/>
      <c r="DW450" s="40"/>
      <c r="DX450" s="40"/>
      <c r="DY450" s="40"/>
      <c r="DZ450" s="40"/>
      <c r="EA450" s="40"/>
      <c r="EB450" s="40"/>
      <c r="EC450" s="40"/>
      <c r="ED450" s="40"/>
      <c r="EE450" s="40"/>
      <c r="EF450" s="186"/>
      <c r="EG450" s="186"/>
      <c r="EH450" s="186"/>
      <c r="EI450" s="40"/>
      <c r="EJ450" s="186"/>
      <c r="EK450" s="30"/>
      <c r="EL450" s="40"/>
      <c r="EM450" s="40"/>
      <c r="EN450" s="186"/>
      <c r="EO450" s="186"/>
      <c r="EP450" s="186"/>
      <c r="EQ450" s="186"/>
      <c r="ER450" s="186"/>
      <c r="ES450" s="186"/>
      <c r="ET450" s="186"/>
      <c r="EU450" s="186"/>
      <c r="EV450" s="186"/>
      <c r="EW450" s="186"/>
      <c r="EX450" s="186"/>
      <c r="EY450" s="186"/>
      <c r="EZ450" s="186"/>
      <c r="FA450" s="186"/>
      <c r="FB450" s="186"/>
      <c r="FC450" s="186"/>
      <c r="FD450" s="186"/>
      <c r="FE450" s="186"/>
      <c r="FF450" s="186"/>
      <c r="FG450" s="186"/>
      <c r="FH450" s="186"/>
      <c r="FI450" s="186"/>
      <c r="FJ450" s="186"/>
      <c r="FK450" s="186"/>
      <c r="FL450" s="186"/>
      <c r="FM450" s="186"/>
      <c r="FN450" s="186"/>
      <c r="FO450" s="186"/>
      <c r="FP450" s="186"/>
      <c r="FQ450" s="186"/>
      <c r="FR450" s="186"/>
      <c r="FS450" s="186"/>
      <c r="FT450" s="186"/>
      <c r="FU450" s="186"/>
      <c r="FV450" s="40"/>
      <c r="FW450" s="40"/>
      <c r="FX450" s="40"/>
      <c r="FY450" s="40"/>
      <c r="FZ450" s="40"/>
      <c r="GA450" s="40"/>
      <c r="GB450" s="40"/>
      <c r="GC450" s="40"/>
      <c r="GD450" s="40"/>
      <c r="GE450" s="40"/>
      <c r="GF450" s="31"/>
      <c r="GG450" s="356"/>
    </row>
    <row r="451" spans="1:189" s="361" customFormat="1" x14ac:dyDescent="0.25">
      <c r="A451" s="186"/>
      <c r="B451" s="43"/>
      <c r="C451" s="186"/>
      <c r="D451" s="30"/>
      <c r="E451" s="30"/>
      <c r="F451" s="30"/>
      <c r="G451" s="30"/>
      <c r="H451" s="40"/>
      <c r="I451" s="186"/>
      <c r="J451" s="30"/>
      <c r="K451" s="40"/>
      <c r="L451" s="40"/>
      <c r="M451" s="40"/>
      <c r="N451" s="40"/>
      <c r="O451" s="40"/>
      <c r="P451" s="40"/>
      <c r="Q451" s="40"/>
      <c r="R451" s="31"/>
      <c r="S451" s="31"/>
      <c r="T451" s="30"/>
      <c r="U451" s="30"/>
      <c r="V451" s="30"/>
      <c r="W451" s="186"/>
      <c r="X451" s="30"/>
      <c r="Y451" s="40"/>
      <c r="Z451" s="186"/>
      <c r="AA451" s="30"/>
      <c r="AB451" s="40"/>
      <c r="AC451" s="186"/>
      <c r="AD451" s="40"/>
      <c r="AE451" s="186"/>
      <c r="AF451" s="30"/>
      <c r="AG451" s="40"/>
      <c r="AH451" s="186"/>
      <c r="AI451" s="40"/>
      <c r="AJ451" s="186"/>
      <c r="AK451" s="40"/>
      <c r="AL451" s="186"/>
      <c r="AM451" s="40"/>
      <c r="AN451" s="186"/>
      <c r="AO451" s="40"/>
      <c r="AP451" s="40"/>
      <c r="AQ451" s="40"/>
      <c r="AR451" s="31"/>
      <c r="AS451" s="186"/>
      <c r="AT451" s="186"/>
      <c r="AU451" s="40"/>
      <c r="AV451" s="186"/>
      <c r="AW451" s="30"/>
      <c r="AX451" s="40"/>
      <c r="AY451" s="40"/>
      <c r="AZ451" s="186"/>
      <c r="BA451" s="40"/>
      <c r="BB451" s="186"/>
      <c r="BC451" s="40"/>
      <c r="BD451" s="186"/>
      <c r="BE451" s="186"/>
      <c r="BF451" s="186"/>
      <c r="BG451" s="40"/>
      <c r="BH451" s="186"/>
      <c r="BI451" s="40"/>
      <c r="BJ451" s="40"/>
      <c r="BK451" s="40"/>
      <c r="BL451" s="186"/>
      <c r="BM451" s="186"/>
      <c r="BN451" s="40"/>
      <c r="BO451" s="40"/>
      <c r="BP451" s="186"/>
      <c r="BQ451" s="40"/>
      <c r="BR451" s="186"/>
      <c r="BS451" s="30"/>
      <c r="BT451" s="40"/>
      <c r="BU451" s="186"/>
      <c r="BV451" s="40"/>
      <c r="BW451" s="186"/>
      <c r="BX451" s="186"/>
      <c r="BY451" s="186"/>
      <c r="BZ451" s="186"/>
      <c r="CA451" s="186"/>
      <c r="CB451" s="40"/>
      <c r="CC451" s="186"/>
      <c r="CD451" s="186"/>
      <c r="CE451" s="186"/>
      <c r="CF451" s="186"/>
      <c r="CG451" s="186"/>
      <c r="CH451" s="186"/>
      <c r="CI451" s="186"/>
      <c r="CJ451" s="186"/>
      <c r="CK451" s="186"/>
      <c r="CL451" s="186"/>
      <c r="CM451" s="186"/>
      <c r="CN451" s="186"/>
      <c r="CO451" s="186"/>
      <c r="CP451" s="186"/>
      <c r="CQ451" s="186"/>
      <c r="CR451" s="186"/>
      <c r="CS451" s="186"/>
      <c r="CT451" s="186"/>
      <c r="CU451" s="186"/>
      <c r="CV451" s="186"/>
      <c r="CW451" s="186"/>
      <c r="CX451" s="186"/>
      <c r="CY451" s="186"/>
      <c r="CZ451" s="186"/>
      <c r="DA451" s="186"/>
      <c r="DB451" s="186"/>
      <c r="DC451" s="186"/>
      <c r="DD451" s="186"/>
      <c r="DE451" s="186"/>
      <c r="DF451" s="186"/>
      <c r="DG451" s="186"/>
      <c r="DH451" s="186"/>
      <c r="DI451" s="186"/>
      <c r="DJ451" s="186"/>
      <c r="DK451" s="186"/>
      <c r="DL451" s="186"/>
      <c r="DM451" s="186"/>
      <c r="DN451" s="40"/>
      <c r="DO451" s="40"/>
      <c r="DP451" s="40"/>
      <c r="DQ451" s="40"/>
      <c r="DR451" s="40"/>
      <c r="DS451" s="40"/>
      <c r="DT451" s="40"/>
      <c r="DU451" s="40"/>
      <c r="DV451" s="40"/>
      <c r="DW451" s="40"/>
      <c r="DX451" s="40"/>
      <c r="DY451" s="40"/>
      <c r="DZ451" s="40"/>
      <c r="EA451" s="40"/>
      <c r="EB451" s="40"/>
      <c r="EC451" s="40"/>
      <c r="ED451" s="40"/>
      <c r="EE451" s="40"/>
      <c r="EF451" s="186"/>
      <c r="EG451" s="186"/>
      <c r="EH451" s="186"/>
      <c r="EI451" s="40"/>
      <c r="EJ451" s="186"/>
      <c r="EK451" s="30"/>
      <c r="EL451" s="40"/>
      <c r="EM451" s="40"/>
      <c r="EN451" s="186"/>
      <c r="EO451" s="186"/>
      <c r="EP451" s="186"/>
      <c r="EQ451" s="186"/>
      <c r="ER451" s="186"/>
      <c r="ES451" s="186"/>
      <c r="ET451" s="186"/>
      <c r="EU451" s="186"/>
      <c r="EV451" s="186"/>
      <c r="EW451" s="186"/>
      <c r="EX451" s="186"/>
      <c r="EY451" s="186"/>
      <c r="EZ451" s="186"/>
      <c r="FA451" s="186"/>
      <c r="FB451" s="186"/>
      <c r="FC451" s="186"/>
      <c r="FD451" s="186"/>
      <c r="FE451" s="186"/>
      <c r="FF451" s="186"/>
      <c r="FG451" s="186"/>
      <c r="FH451" s="186"/>
      <c r="FI451" s="186"/>
      <c r="FJ451" s="186"/>
      <c r="FK451" s="186"/>
      <c r="FL451" s="186"/>
      <c r="FM451" s="186"/>
      <c r="FN451" s="186"/>
      <c r="FO451" s="186"/>
      <c r="FP451" s="186"/>
      <c r="FQ451" s="186"/>
      <c r="FR451" s="186"/>
      <c r="FS451" s="186"/>
      <c r="FT451" s="186"/>
      <c r="FU451" s="186"/>
      <c r="FV451" s="40"/>
      <c r="FW451" s="40"/>
      <c r="FX451" s="40"/>
      <c r="FY451" s="40"/>
      <c r="FZ451" s="40"/>
      <c r="GA451" s="40"/>
      <c r="GB451" s="40"/>
      <c r="GC451" s="40"/>
      <c r="GD451" s="40"/>
      <c r="GE451" s="40"/>
      <c r="GF451" s="31"/>
      <c r="GG451" s="356"/>
    </row>
    <row r="452" spans="1:189" s="361" customFormat="1" x14ac:dyDescent="0.25">
      <c r="A452" s="186"/>
      <c r="B452" s="43"/>
      <c r="C452" s="186"/>
      <c r="D452" s="30"/>
      <c r="E452" s="30"/>
      <c r="F452" s="30"/>
      <c r="G452" s="30"/>
      <c r="H452" s="40"/>
      <c r="I452" s="186"/>
      <c r="J452" s="30"/>
      <c r="K452" s="40"/>
      <c r="L452" s="40"/>
      <c r="M452" s="40"/>
      <c r="N452" s="40"/>
      <c r="O452" s="40"/>
      <c r="P452" s="40"/>
      <c r="Q452" s="40"/>
      <c r="R452" s="31"/>
      <c r="S452" s="31"/>
      <c r="T452" s="30"/>
      <c r="U452" s="30"/>
      <c r="V452" s="30"/>
      <c r="W452" s="186"/>
      <c r="X452" s="30"/>
      <c r="Y452" s="40"/>
      <c r="Z452" s="186"/>
      <c r="AA452" s="30"/>
      <c r="AB452" s="40"/>
      <c r="AC452" s="186"/>
      <c r="AD452" s="40"/>
      <c r="AE452" s="186"/>
      <c r="AF452" s="30"/>
      <c r="AG452" s="40"/>
      <c r="AH452" s="186"/>
      <c r="AI452" s="40"/>
      <c r="AJ452" s="186"/>
      <c r="AK452" s="40"/>
      <c r="AL452" s="186"/>
      <c r="AM452" s="40"/>
      <c r="AN452" s="186"/>
      <c r="AO452" s="40"/>
      <c r="AP452" s="40"/>
      <c r="AQ452" s="40"/>
      <c r="AR452" s="31"/>
      <c r="AS452" s="186"/>
      <c r="AT452" s="186"/>
      <c r="AU452" s="40"/>
      <c r="AV452" s="186"/>
      <c r="AW452" s="30"/>
      <c r="AX452" s="40"/>
      <c r="AY452" s="40"/>
      <c r="AZ452" s="186"/>
      <c r="BA452" s="40"/>
      <c r="BB452" s="186"/>
      <c r="BC452" s="40"/>
      <c r="BD452" s="186"/>
      <c r="BE452" s="186"/>
      <c r="BF452" s="186"/>
      <c r="BG452" s="40"/>
      <c r="BH452" s="186"/>
      <c r="BI452" s="40"/>
      <c r="BJ452" s="40"/>
      <c r="BK452" s="40"/>
      <c r="BL452" s="186"/>
      <c r="BM452" s="186"/>
      <c r="BN452" s="40"/>
      <c r="BO452" s="40"/>
      <c r="BP452" s="186"/>
      <c r="BQ452" s="40"/>
      <c r="BR452" s="186"/>
      <c r="BS452" s="30"/>
      <c r="BT452" s="40"/>
      <c r="BU452" s="186"/>
      <c r="BV452" s="40"/>
      <c r="BW452" s="186"/>
      <c r="BX452" s="186"/>
      <c r="BY452" s="186"/>
      <c r="BZ452" s="186"/>
      <c r="CA452" s="186"/>
      <c r="CB452" s="40"/>
      <c r="CC452" s="186"/>
      <c r="CD452" s="186"/>
      <c r="CE452" s="186"/>
      <c r="CF452" s="186"/>
      <c r="CG452" s="186"/>
      <c r="CH452" s="186"/>
      <c r="CI452" s="186"/>
      <c r="CJ452" s="186"/>
      <c r="CK452" s="186"/>
      <c r="CL452" s="186"/>
      <c r="CM452" s="186"/>
      <c r="CN452" s="186"/>
      <c r="CO452" s="186"/>
      <c r="CP452" s="186"/>
      <c r="CQ452" s="186"/>
      <c r="CR452" s="186"/>
      <c r="CS452" s="186"/>
      <c r="CT452" s="186"/>
      <c r="CU452" s="186"/>
      <c r="CV452" s="186"/>
      <c r="CW452" s="186"/>
      <c r="CX452" s="186"/>
      <c r="CY452" s="186"/>
      <c r="CZ452" s="186"/>
      <c r="DA452" s="186"/>
      <c r="DB452" s="186"/>
      <c r="DC452" s="186"/>
      <c r="DD452" s="186"/>
      <c r="DE452" s="186"/>
      <c r="DF452" s="186"/>
      <c r="DG452" s="186"/>
      <c r="DH452" s="186"/>
      <c r="DI452" s="186"/>
      <c r="DJ452" s="186"/>
      <c r="DK452" s="186"/>
      <c r="DL452" s="186"/>
      <c r="DM452" s="186"/>
      <c r="DN452" s="40"/>
      <c r="DO452" s="40"/>
      <c r="DP452" s="40"/>
      <c r="DQ452" s="40"/>
      <c r="DR452" s="40"/>
      <c r="DS452" s="40"/>
      <c r="DT452" s="40"/>
      <c r="DU452" s="40"/>
      <c r="DV452" s="40"/>
      <c r="DW452" s="40"/>
      <c r="DX452" s="40"/>
      <c r="DY452" s="40"/>
      <c r="DZ452" s="40"/>
      <c r="EA452" s="40"/>
      <c r="EB452" s="40"/>
      <c r="EC452" s="40"/>
      <c r="ED452" s="40"/>
      <c r="EE452" s="40"/>
      <c r="EF452" s="186"/>
      <c r="EG452" s="186"/>
      <c r="EH452" s="186"/>
      <c r="EI452" s="40"/>
      <c r="EJ452" s="186"/>
      <c r="EK452" s="30"/>
      <c r="EL452" s="40"/>
      <c r="EM452" s="40"/>
      <c r="EN452" s="186"/>
      <c r="EO452" s="186"/>
      <c r="EP452" s="186"/>
      <c r="EQ452" s="186"/>
      <c r="ER452" s="186"/>
      <c r="ES452" s="186"/>
      <c r="ET452" s="186"/>
      <c r="EU452" s="186"/>
      <c r="EV452" s="186"/>
      <c r="EW452" s="186"/>
      <c r="EX452" s="186"/>
      <c r="EY452" s="186"/>
      <c r="EZ452" s="186"/>
      <c r="FA452" s="186"/>
      <c r="FB452" s="186"/>
      <c r="FC452" s="186"/>
      <c r="FD452" s="186"/>
      <c r="FE452" s="186"/>
      <c r="FF452" s="186"/>
      <c r="FG452" s="186"/>
      <c r="FH452" s="186"/>
      <c r="FI452" s="186"/>
      <c r="FJ452" s="186"/>
      <c r="FK452" s="186"/>
      <c r="FL452" s="186"/>
      <c r="FM452" s="186"/>
      <c r="FN452" s="186"/>
      <c r="FO452" s="186"/>
      <c r="FP452" s="186"/>
      <c r="FQ452" s="186"/>
      <c r="FR452" s="186"/>
      <c r="FS452" s="186"/>
      <c r="FT452" s="186"/>
      <c r="FU452" s="186"/>
      <c r="FV452" s="40"/>
      <c r="FW452" s="40"/>
      <c r="FX452" s="40"/>
      <c r="FY452" s="40"/>
      <c r="FZ452" s="40"/>
      <c r="GA452" s="40"/>
      <c r="GB452" s="40"/>
      <c r="GC452" s="40"/>
      <c r="GD452" s="40"/>
      <c r="GE452" s="40"/>
      <c r="GF452" s="31"/>
      <c r="GG452" s="356"/>
    </row>
    <row r="453" spans="1:189" s="361" customFormat="1" x14ac:dyDescent="0.25">
      <c r="A453" s="186"/>
      <c r="B453" s="43"/>
      <c r="C453" s="186"/>
      <c r="D453" s="30"/>
      <c r="E453" s="30"/>
      <c r="F453" s="30"/>
      <c r="G453" s="30"/>
      <c r="H453" s="40"/>
      <c r="I453" s="186"/>
      <c r="J453" s="30"/>
      <c r="K453" s="40"/>
      <c r="L453" s="40"/>
      <c r="M453" s="40"/>
      <c r="N453" s="40"/>
      <c r="O453" s="40"/>
      <c r="P453" s="40"/>
      <c r="Q453" s="40"/>
      <c r="R453" s="31"/>
      <c r="S453" s="31"/>
      <c r="T453" s="30"/>
      <c r="U453" s="30"/>
      <c r="V453" s="30"/>
      <c r="W453" s="186"/>
      <c r="X453" s="30"/>
      <c r="Y453" s="40"/>
      <c r="Z453" s="186"/>
      <c r="AA453" s="30"/>
      <c r="AB453" s="40"/>
      <c r="AC453" s="186"/>
      <c r="AD453" s="40"/>
      <c r="AE453" s="186"/>
      <c r="AF453" s="30"/>
      <c r="AG453" s="40"/>
      <c r="AH453" s="186"/>
      <c r="AI453" s="40"/>
      <c r="AJ453" s="186"/>
      <c r="AK453" s="40"/>
      <c r="AL453" s="186"/>
      <c r="AM453" s="40"/>
      <c r="AN453" s="186"/>
      <c r="AO453" s="40"/>
      <c r="AP453" s="40"/>
      <c r="AQ453" s="40"/>
      <c r="AR453" s="31"/>
      <c r="AS453" s="186"/>
      <c r="AT453" s="186"/>
      <c r="AU453" s="40"/>
      <c r="AV453" s="186"/>
      <c r="AW453" s="30"/>
      <c r="AX453" s="40"/>
      <c r="AY453" s="40"/>
      <c r="AZ453" s="186"/>
      <c r="BA453" s="40"/>
      <c r="BB453" s="186"/>
      <c r="BC453" s="40"/>
      <c r="BD453" s="186"/>
      <c r="BE453" s="186"/>
      <c r="BF453" s="186"/>
      <c r="BG453" s="40"/>
      <c r="BH453" s="186"/>
      <c r="BI453" s="40"/>
      <c r="BJ453" s="40"/>
      <c r="BK453" s="40"/>
      <c r="BL453" s="186"/>
      <c r="BM453" s="186"/>
      <c r="BN453" s="40"/>
      <c r="BO453" s="40"/>
      <c r="BP453" s="186"/>
      <c r="BQ453" s="40"/>
      <c r="BR453" s="186"/>
      <c r="BS453" s="30"/>
      <c r="BT453" s="40"/>
      <c r="BU453" s="186"/>
      <c r="BV453" s="40"/>
      <c r="BW453" s="186"/>
      <c r="BX453" s="186"/>
      <c r="BY453" s="186"/>
      <c r="BZ453" s="186"/>
      <c r="CA453" s="186"/>
      <c r="CB453" s="40"/>
      <c r="CC453" s="186"/>
      <c r="CD453" s="186"/>
      <c r="CE453" s="186"/>
      <c r="CF453" s="186"/>
      <c r="CG453" s="186"/>
      <c r="CH453" s="186"/>
      <c r="CI453" s="186"/>
      <c r="CJ453" s="186"/>
      <c r="CK453" s="186"/>
      <c r="CL453" s="186"/>
      <c r="CM453" s="186"/>
      <c r="CN453" s="186"/>
      <c r="CO453" s="186"/>
      <c r="CP453" s="186"/>
      <c r="CQ453" s="186"/>
      <c r="CR453" s="186"/>
      <c r="CS453" s="186"/>
      <c r="CT453" s="186"/>
      <c r="CU453" s="186"/>
      <c r="CV453" s="186"/>
      <c r="CW453" s="186"/>
      <c r="CX453" s="186"/>
      <c r="CY453" s="186"/>
      <c r="CZ453" s="186"/>
      <c r="DA453" s="186"/>
      <c r="DB453" s="186"/>
      <c r="DC453" s="186"/>
      <c r="DD453" s="186"/>
      <c r="DE453" s="186"/>
      <c r="DF453" s="186"/>
      <c r="DG453" s="186"/>
      <c r="DH453" s="186"/>
      <c r="DI453" s="186"/>
      <c r="DJ453" s="186"/>
      <c r="DK453" s="186"/>
      <c r="DL453" s="186"/>
      <c r="DM453" s="186"/>
      <c r="DN453" s="40"/>
      <c r="DO453" s="40"/>
      <c r="DP453" s="40"/>
      <c r="DQ453" s="40"/>
      <c r="DR453" s="40"/>
      <c r="DS453" s="40"/>
      <c r="DT453" s="40"/>
      <c r="DU453" s="40"/>
      <c r="DV453" s="40"/>
      <c r="DW453" s="40"/>
      <c r="DX453" s="40"/>
      <c r="DY453" s="40"/>
      <c r="DZ453" s="40"/>
      <c r="EA453" s="40"/>
      <c r="EB453" s="40"/>
      <c r="EC453" s="40"/>
      <c r="ED453" s="40"/>
      <c r="EE453" s="40"/>
      <c r="EF453" s="186"/>
      <c r="EG453" s="186"/>
      <c r="EH453" s="186"/>
      <c r="EI453" s="40"/>
      <c r="EJ453" s="186"/>
      <c r="EK453" s="30"/>
      <c r="EL453" s="40"/>
      <c r="EM453" s="40"/>
      <c r="EN453" s="186"/>
      <c r="EO453" s="186"/>
      <c r="EP453" s="186"/>
      <c r="EQ453" s="186"/>
      <c r="ER453" s="186"/>
      <c r="ES453" s="186"/>
      <c r="ET453" s="186"/>
      <c r="EU453" s="186"/>
      <c r="EV453" s="186"/>
      <c r="EW453" s="186"/>
      <c r="EX453" s="186"/>
      <c r="EY453" s="186"/>
      <c r="EZ453" s="186"/>
      <c r="FA453" s="186"/>
      <c r="FB453" s="186"/>
      <c r="FC453" s="186"/>
      <c r="FD453" s="186"/>
      <c r="FE453" s="186"/>
      <c r="FF453" s="186"/>
      <c r="FG453" s="186"/>
      <c r="FH453" s="186"/>
      <c r="FI453" s="186"/>
      <c r="FJ453" s="186"/>
      <c r="FK453" s="186"/>
      <c r="FL453" s="186"/>
      <c r="FM453" s="186"/>
      <c r="FN453" s="186"/>
      <c r="FO453" s="186"/>
      <c r="FP453" s="186"/>
      <c r="FQ453" s="186"/>
      <c r="FR453" s="186"/>
      <c r="FS453" s="186"/>
      <c r="FT453" s="186"/>
      <c r="FU453" s="186"/>
      <c r="FV453" s="40"/>
      <c r="FW453" s="40"/>
      <c r="FX453" s="40"/>
      <c r="FY453" s="40"/>
      <c r="FZ453" s="40"/>
      <c r="GA453" s="40"/>
      <c r="GB453" s="40"/>
      <c r="GC453" s="40"/>
      <c r="GD453" s="40"/>
      <c r="GE453" s="40"/>
      <c r="GF453" s="31"/>
      <c r="GG453" s="356"/>
    </row>
    <row r="454" spans="1:189" s="361" customFormat="1" x14ac:dyDescent="0.25">
      <c r="A454" s="186"/>
      <c r="B454" s="43"/>
      <c r="C454" s="186"/>
      <c r="D454" s="187"/>
      <c r="E454" s="187"/>
      <c r="F454" s="187"/>
      <c r="G454" s="187"/>
      <c r="H454" s="41"/>
      <c r="I454" s="186"/>
      <c r="J454" s="187"/>
      <c r="K454" s="41"/>
      <c r="L454" s="41"/>
      <c r="M454" s="41"/>
      <c r="N454" s="41"/>
      <c r="O454" s="41"/>
      <c r="P454" s="41"/>
      <c r="Q454" s="41"/>
      <c r="R454" s="22"/>
      <c r="S454" s="22"/>
      <c r="T454" s="187"/>
      <c r="U454" s="187"/>
      <c r="V454" s="187"/>
      <c r="W454" s="186"/>
      <c r="X454" s="187"/>
      <c r="Y454" s="41"/>
      <c r="Z454" s="186"/>
      <c r="AA454" s="187"/>
      <c r="AB454" s="41"/>
      <c r="AC454" s="186"/>
      <c r="AD454" s="41"/>
      <c r="AE454" s="186"/>
      <c r="AF454" s="187"/>
      <c r="AG454" s="41"/>
      <c r="AH454" s="186"/>
      <c r="AI454" s="41"/>
      <c r="AJ454" s="186"/>
      <c r="AK454" s="41"/>
      <c r="AL454" s="186"/>
      <c r="AM454" s="41"/>
      <c r="AN454" s="186"/>
      <c r="AO454" s="41"/>
      <c r="AP454" s="41"/>
      <c r="AQ454" s="41"/>
      <c r="AR454" s="22"/>
      <c r="AS454" s="186"/>
      <c r="AT454" s="186"/>
      <c r="AU454" s="41"/>
      <c r="AV454" s="186"/>
      <c r="AW454" s="187"/>
      <c r="AX454" s="41"/>
      <c r="AY454" s="41"/>
      <c r="AZ454" s="186"/>
      <c r="BA454" s="41"/>
      <c r="BB454" s="186"/>
      <c r="BC454" s="41"/>
      <c r="BD454" s="186"/>
      <c r="BE454" s="186"/>
      <c r="BF454" s="186"/>
      <c r="BG454" s="41"/>
      <c r="BH454" s="186"/>
      <c r="BI454" s="41"/>
      <c r="BJ454" s="41"/>
      <c r="BK454" s="41"/>
      <c r="BL454" s="186"/>
      <c r="BM454" s="186"/>
      <c r="BN454" s="41"/>
      <c r="BO454" s="41"/>
      <c r="BP454" s="186"/>
      <c r="BQ454" s="41"/>
      <c r="BR454" s="186"/>
      <c r="BS454" s="187"/>
      <c r="BT454" s="41"/>
      <c r="BU454" s="186"/>
      <c r="BV454" s="41"/>
      <c r="BW454" s="186"/>
      <c r="BX454" s="186"/>
      <c r="BY454" s="186"/>
      <c r="BZ454" s="186"/>
      <c r="CA454" s="186"/>
      <c r="CB454" s="41"/>
      <c r="CC454" s="186"/>
      <c r="CD454" s="186"/>
      <c r="CE454" s="186"/>
      <c r="CF454" s="186"/>
      <c r="CG454" s="186"/>
      <c r="CH454" s="186"/>
      <c r="CI454" s="186"/>
      <c r="CJ454" s="186"/>
      <c r="CK454" s="186"/>
      <c r="CL454" s="186"/>
      <c r="CM454" s="186"/>
      <c r="CN454" s="186"/>
      <c r="CO454" s="186"/>
      <c r="CP454" s="186"/>
      <c r="CQ454" s="186"/>
      <c r="CR454" s="186"/>
      <c r="CS454" s="186"/>
      <c r="CT454" s="186"/>
      <c r="CU454" s="186"/>
      <c r="CV454" s="186"/>
      <c r="CW454" s="186"/>
      <c r="CX454" s="186"/>
      <c r="CY454" s="186"/>
      <c r="CZ454" s="186"/>
      <c r="DA454" s="186"/>
      <c r="DB454" s="186"/>
      <c r="DC454" s="186"/>
      <c r="DD454" s="186"/>
      <c r="DE454" s="186"/>
      <c r="DF454" s="186"/>
      <c r="DG454" s="186"/>
      <c r="DH454" s="186"/>
      <c r="DI454" s="186"/>
      <c r="DJ454" s="186"/>
      <c r="DK454" s="186"/>
      <c r="DL454" s="186"/>
      <c r="DM454" s="186"/>
      <c r="DN454" s="41"/>
      <c r="DO454" s="41"/>
      <c r="DP454" s="41"/>
      <c r="DQ454" s="41"/>
      <c r="DR454" s="41"/>
      <c r="DS454" s="41"/>
      <c r="DT454" s="41"/>
      <c r="DU454" s="41"/>
      <c r="DV454" s="41"/>
      <c r="DW454" s="41"/>
      <c r="DX454" s="41"/>
      <c r="DY454" s="41"/>
      <c r="DZ454" s="41"/>
      <c r="EA454" s="41"/>
      <c r="EB454" s="41"/>
      <c r="EC454" s="41"/>
      <c r="ED454" s="41"/>
      <c r="EE454" s="41"/>
      <c r="EF454" s="186"/>
      <c r="EG454" s="186"/>
      <c r="EH454" s="186"/>
      <c r="EI454" s="41"/>
      <c r="EJ454" s="186"/>
      <c r="EK454" s="187"/>
      <c r="EL454" s="41"/>
      <c r="EM454" s="41"/>
      <c r="EN454" s="186"/>
      <c r="EO454" s="186"/>
      <c r="EP454" s="186"/>
      <c r="EQ454" s="186"/>
      <c r="ER454" s="186"/>
      <c r="ES454" s="186"/>
      <c r="ET454" s="186"/>
      <c r="EU454" s="186"/>
      <c r="EV454" s="186"/>
      <c r="EW454" s="186"/>
      <c r="EX454" s="186"/>
      <c r="EY454" s="186"/>
      <c r="EZ454" s="186"/>
      <c r="FA454" s="186"/>
      <c r="FB454" s="186"/>
      <c r="FC454" s="186"/>
      <c r="FD454" s="186"/>
      <c r="FE454" s="186"/>
      <c r="FF454" s="186"/>
      <c r="FG454" s="186"/>
      <c r="FH454" s="186"/>
      <c r="FI454" s="186"/>
      <c r="FJ454" s="186"/>
      <c r="FK454" s="186"/>
      <c r="FL454" s="186"/>
      <c r="FM454" s="186"/>
      <c r="FN454" s="186"/>
      <c r="FO454" s="186"/>
      <c r="FP454" s="186"/>
      <c r="FQ454" s="186"/>
      <c r="FR454" s="186"/>
      <c r="FS454" s="186"/>
      <c r="FT454" s="186"/>
      <c r="FU454" s="186"/>
      <c r="FV454" s="41"/>
      <c r="FW454" s="41"/>
      <c r="FX454" s="41"/>
      <c r="FY454" s="41"/>
      <c r="FZ454" s="41"/>
      <c r="GA454" s="41"/>
      <c r="GB454" s="41"/>
      <c r="GC454" s="41"/>
      <c r="GD454" s="41"/>
      <c r="GE454" s="41"/>
      <c r="GF454" s="22"/>
      <c r="GG454" s="363"/>
    </row>
    <row r="455" spans="1:189" s="361" customFormat="1" x14ac:dyDescent="0.25">
      <c r="A455" s="186"/>
      <c r="B455" s="43"/>
      <c r="C455" s="186"/>
      <c r="D455" s="187"/>
      <c r="E455" s="187"/>
      <c r="F455" s="187"/>
      <c r="G455" s="187"/>
      <c r="H455" s="41"/>
      <c r="I455" s="186"/>
      <c r="J455" s="187"/>
      <c r="K455" s="41"/>
      <c r="L455" s="41"/>
      <c r="M455" s="41"/>
      <c r="N455" s="41"/>
      <c r="O455" s="41"/>
      <c r="P455" s="41"/>
      <c r="Q455" s="41"/>
      <c r="R455" s="22"/>
      <c r="S455" s="22"/>
      <c r="T455" s="187"/>
      <c r="U455" s="187"/>
      <c r="V455" s="187"/>
      <c r="W455" s="186"/>
      <c r="X455" s="187"/>
      <c r="Y455" s="41"/>
      <c r="Z455" s="186"/>
      <c r="AA455" s="187"/>
      <c r="AB455" s="41"/>
      <c r="AC455" s="186"/>
      <c r="AD455" s="41"/>
      <c r="AE455" s="186"/>
      <c r="AF455" s="187"/>
      <c r="AG455" s="41"/>
      <c r="AH455" s="186"/>
      <c r="AI455" s="41"/>
      <c r="AJ455" s="186"/>
      <c r="AK455" s="41"/>
      <c r="AL455" s="186"/>
      <c r="AM455" s="41"/>
      <c r="AN455" s="186"/>
      <c r="AO455" s="41"/>
      <c r="AP455" s="41"/>
      <c r="AQ455" s="41"/>
      <c r="AR455" s="22"/>
      <c r="AS455" s="186"/>
      <c r="AT455" s="186"/>
      <c r="AU455" s="41"/>
      <c r="AV455" s="186"/>
      <c r="AW455" s="187"/>
      <c r="AX455" s="41"/>
      <c r="AY455" s="41"/>
      <c r="AZ455" s="186"/>
      <c r="BA455" s="41"/>
      <c r="BB455" s="186"/>
      <c r="BC455" s="41"/>
      <c r="BD455" s="186"/>
      <c r="BE455" s="186"/>
      <c r="BF455" s="186"/>
      <c r="BG455" s="41"/>
      <c r="BH455" s="186"/>
      <c r="BI455" s="41"/>
      <c r="BJ455" s="41"/>
      <c r="BK455" s="41"/>
      <c r="BL455" s="186"/>
      <c r="BM455" s="186"/>
      <c r="BN455" s="41"/>
      <c r="BO455" s="41"/>
      <c r="BP455" s="186"/>
      <c r="BQ455" s="41"/>
      <c r="BR455" s="186"/>
      <c r="BS455" s="187"/>
      <c r="BT455" s="41"/>
      <c r="BU455" s="186"/>
      <c r="BV455" s="41"/>
      <c r="BW455" s="186"/>
      <c r="BX455" s="186"/>
      <c r="BY455" s="186"/>
      <c r="BZ455" s="186"/>
      <c r="CA455" s="186"/>
      <c r="CB455" s="41"/>
      <c r="CC455" s="186"/>
      <c r="CD455" s="186"/>
      <c r="CE455" s="186"/>
      <c r="CF455" s="186"/>
      <c r="CG455" s="186"/>
      <c r="CH455" s="186"/>
      <c r="CI455" s="186"/>
      <c r="CJ455" s="186"/>
      <c r="CK455" s="186"/>
      <c r="CL455" s="186"/>
      <c r="CM455" s="186"/>
      <c r="CN455" s="186"/>
      <c r="CO455" s="186"/>
      <c r="CP455" s="186"/>
      <c r="CQ455" s="186"/>
      <c r="CR455" s="186"/>
      <c r="CS455" s="186"/>
      <c r="CT455" s="186"/>
      <c r="CU455" s="186"/>
      <c r="CV455" s="186"/>
      <c r="CW455" s="186"/>
      <c r="CX455" s="186"/>
      <c r="CY455" s="186"/>
      <c r="CZ455" s="186"/>
      <c r="DA455" s="186"/>
      <c r="DB455" s="186"/>
      <c r="DC455" s="186"/>
      <c r="DD455" s="186"/>
      <c r="DE455" s="186"/>
      <c r="DF455" s="186"/>
      <c r="DG455" s="186"/>
      <c r="DH455" s="186"/>
      <c r="DI455" s="186"/>
      <c r="DJ455" s="186"/>
      <c r="DK455" s="186"/>
      <c r="DL455" s="186"/>
      <c r="DM455" s="186"/>
      <c r="DN455" s="41"/>
      <c r="DO455" s="41"/>
      <c r="DP455" s="41"/>
      <c r="DQ455" s="41"/>
      <c r="DR455" s="41"/>
      <c r="DS455" s="41"/>
      <c r="DT455" s="41"/>
      <c r="DU455" s="41"/>
      <c r="DV455" s="41"/>
      <c r="DW455" s="41"/>
      <c r="DX455" s="41"/>
      <c r="DY455" s="41"/>
      <c r="DZ455" s="41"/>
      <c r="EA455" s="41"/>
      <c r="EB455" s="41"/>
      <c r="EC455" s="41"/>
      <c r="ED455" s="41"/>
      <c r="EE455" s="41"/>
      <c r="EF455" s="186"/>
      <c r="EG455" s="186"/>
      <c r="EH455" s="186"/>
      <c r="EI455" s="41"/>
      <c r="EJ455" s="186"/>
      <c r="EK455" s="187"/>
      <c r="EL455" s="41"/>
      <c r="EM455" s="41"/>
      <c r="EN455" s="186"/>
      <c r="EO455" s="186"/>
      <c r="EP455" s="186"/>
      <c r="EQ455" s="186"/>
      <c r="ER455" s="186"/>
      <c r="ES455" s="186"/>
      <c r="ET455" s="186"/>
      <c r="EU455" s="186"/>
      <c r="EV455" s="186"/>
      <c r="EW455" s="186"/>
      <c r="EX455" s="186"/>
      <c r="EY455" s="186"/>
      <c r="EZ455" s="186"/>
      <c r="FA455" s="186"/>
      <c r="FB455" s="186"/>
      <c r="FC455" s="186"/>
      <c r="FD455" s="186"/>
      <c r="FE455" s="186"/>
      <c r="FF455" s="186"/>
      <c r="FG455" s="186"/>
      <c r="FH455" s="186"/>
      <c r="FI455" s="186"/>
      <c r="FJ455" s="186"/>
      <c r="FK455" s="186"/>
      <c r="FL455" s="186"/>
      <c r="FM455" s="186"/>
      <c r="FN455" s="186"/>
      <c r="FO455" s="186"/>
      <c r="FP455" s="186"/>
      <c r="FQ455" s="186"/>
      <c r="FR455" s="186"/>
      <c r="FS455" s="186"/>
      <c r="FT455" s="186"/>
      <c r="FU455" s="186"/>
      <c r="FV455" s="41"/>
      <c r="FW455" s="41"/>
      <c r="FX455" s="41"/>
      <c r="FY455" s="41"/>
      <c r="FZ455" s="41"/>
      <c r="GA455" s="41"/>
      <c r="GB455" s="41"/>
      <c r="GC455" s="41"/>
      <c r="GD455" s="41"/>
      <c r="GE455" s="41"/>
      <c r="GF455" s="22"/>
      <c r="GG455" s="363"/>
    </row>
    <row r="456" spans="1:189" s="361" customFormat="1" x14ac:dyDescent="0.25">
      <c r="A456" s="186"/>
      <c r="B456" s="43"/>
      <c r="C456" s="186"/>
      <c r="D456" s="187"/>
      <c r="E456" s="187"/>
      <c r="F456" s="187"/>
      <c r="G456" s="187"/>
      <c r="H456" s="41"/>
      <c r="I456" s="186"/>
      <c r="J456" s="187"/>
      <c r="K456" s="41"/>
      <c r="L456" s="41"/>
      <c r="M456" s="41"/>
      <c r="N456" s="41"/>
      <c r="O456" s="41"/>
      <c r="P456" s="41"/>
      <c r="Q456" s="41"/>
      <c r="R456" s="22"/>
      <c r="S456" s="22"/>
      <c r="T456" s="187"/>
      <c r="U456" s="187"/>
      <c r="V456" s="187"/>
      <c r="W456" s="186"/>
      <c r="X456" s="187"/>
      <c r="Y456" s="41"/>
      <c r="Z456" s="186"/>
      <c r="AA456" s="187"/>
      <c r="AB456" s="41"/>
      <c r="AC456" s="186"/>
      <c r="AD456" s="41"/>
      <c r="AE456" s="186"/>
      <c r="AF456" s="187"/>
      <c r="AG456" s="41"/>
      <c r="AH456" s="186"/>
      <c r="AI456" s="41"/>
      <c r="AJ456" s="186"/>
      <c r="AK456" s="41"/>
      <c r="AL456" s="186"/>
      <c r="AM456" s="41"/>
      <c r="AN456" s="186"/>
      <c r="AO456" s="41"/>
      <c r="AP456" s="41"/>
      <c r="AQ456" s="41"/>
      <c r="AR456" s="22"/>
      <c r="AS456" s="186"/>
      <c r="AT456" s="186"/>
      <c r="AU456" s="41"/>
      <c r="AV456" s="186"/>
      <c r="AW456" s="187"/>
      <c r="AX456" s="41"/>
      <c r="AY456" s="41"/>
      <c r="AZ456" s="186"/>
      <c r="BA456" s="41"/>
      <c r="BB456" s="186"/>
      <c r="BC456" s="41"/>
      <c r="BD456" s="186"/>
      <c r="BE456" s="186"/>
      <c r="BF456" s="186"/>
      <c r="BG456" s="41"/>
      <c r="BH456" s="186"/>
      <c r="BI456" s="41"/>
      <c r="BJ456" s="41"/>
      <c r="BK456" s="41"/>
      <c r="BL456" s="186"/>
      <c r="BM456" s="186"/>
      <c r="BN456" s="41"/>
      <c r="BO456" s="41"/>
      <c r="BP456" s="186"/>
      <c r="BQ456" s="41"/>
      <c r="BR456" s="186"/>
      <c r="BS456" s="187"/>
      <c r="BT456" s="41"/>
      <c r="BU456" s="186"/>
      <c r="BV456" s="41"/>
      <c r="BW456" s="186"/>
      <c r="BX456" s="186"/>
      <c r="BY456" s="186"/>
      <c r="BZ456" s="186"/>
      <c r="CA456" s="186"/>
      <c r="CB456" s="41"/>
      <c r="CC456" s="186"/>
      <c r="CD456" s="186"/>
      <c r="CE456" s="186"/>
      <c r="CF456" s="186"/>
      <c r="CG456" s="186"/>
      <c r="CH456" s="186"/>
      <c r="CI456" s="186"/>
      <c r="CJ456" s="186"/>
      <c r="CK456" s="186"/>
      <c r="CL456" s="186"/>
      <c r="CM456" s="186"/>
      <c r="CN456" s="186"/>
      <c r="CO456" s="186"/>
      <c r="CP456" s="186"/>
      <c r="CQ456" s="186"/>
      <c r="CR456" s="186"/>
      <c r="CS456" s="186"/>
      <c r="CT456" s="186"/>
      <c r="CU456" s="186"/>
      <c r="CV456" s="186"/>
      <c r="CW456" s="186"/>
      <c r="CX456" s="186"/>
      <c r="CY456" s="186"/>
      <c r="CZ456" s="186"/>
      <c r="DA456" s="186"/>
      <c r="DB456" s="186"/>
      <c r="DC456" s="186"/>
      <c r="DD456" s="186"/>
      <c r="DE456" s="186"/>
      <c r="DF456" s="186"/>
      <c r="DG456" s="186"/>
      <c r="DH456" s="186"/>
      <c r="DI456" s="186"/>
      <c r="DJ456" s="186"/>
      <c r="DK456" s="186"/>
      <c r="DL456" s="186"/>
      <c r="DM456" s="186"/>
      <c r="DN456" s="41"/>
      <c r="DO456" s="41"/>
      <c r="DP456" s="41"/>
      <c r="DQ456" s="41"/>
      <c r="DR456" s="41"/>
      <c r="DS456" s="41"/>
      <c r="DT456" s="41"/>
      <c r="DU456" s="41"/>
      <c r="DV456" s="41"/>
      <c r="DW456" s="41"/>
      <c r="DX456" s="41"/>
      <c r="DY456" s="41"/>
      <c r="DZ456" s="41"/>
      <c r="EA456" s="41"/>
      <c r="EB456" s="41"/>
      <c r="EC456" s="41"/>
      <c r="ED456" s="41"/>
      <c r="EE456" s="41"/>
      <c r="EF456" s="186"/>
      <c r="EG456" s="186"/>
      <c r="EH456" s="186"/>
      <c r="EI456" s="41"/>
      <c r="EJ456" s="186"/>
      <c r="EK456" s="187"/>
      <c r="EL456" s="41"/>
      <c r="EM456" s="41"/>
      <c r="EN456" s="186"/>
      <c r="EO456" s="186"/>
      <c r="EP456" s="186"/>
      <c r="EQ456" s="186"/>
      <c r="ER456" s="186"/>
      <c r="ES456" s="186"/>
      <c r="ET456" s="186"/>
      <c r="EU456" s="186"/>
      <c r="EV456" s="186"/>
      <c r="EW456" s="186"/>
      <c r="EX456" s="186"/>
      <c r="EY456" s="186"/>
      <c r="EZ456" s="186"/>
      <c r="FA456" s="186"/>
      <c r="FB456" s="186"/>
      <c r="FC456" s="186"/>
      <c r="FD456" s="186"/>
      <c r="FE456" s="186"/>
      <c r="FF456" s="186"/>
      <c r="FG456" s="186"/>
      <c r="FH456" s="186"/>
      <c r="FI456" s="186"/>
      <c r="FJ456" s="186"/>
      <c r="FK456" s="186"/>
      <c r="FL456" s="186"/>
      <c r="FM456" s="186"/>
      <c r="FN456" s="186"/>
      <c r="FO456" s="186"/>
      <c r="FP456" s="186"/>
      <c r="FQ456" s="186"/>
      <c r="FR456" s="186"/>
      <c r="FS456" s="186"/>
      <c r="FT456" s="186"/>
      <c r="FU456" s="186"/>
      <c r="FV456" s="41"/>
      <c r="FW456" s="41"/>
      <c r="FX456" s="41"/>
      <c r="FY456" s="41"/>
      <c r="FZ456" s="41"/>
      <c r="GA456" s="41"/>
      <c r="GB456" s="41"/>
      <c r="GC456" s="41"/>
      <c r="GD456" s="41"/>
      <c r="GE456" s="41"/>
      <c r="GF456" s="22"/>
      <c r="GG456" s="363"/>
    </row>
    <row r="457" spans="1:189" s="361" customFormat="1" x14ac:dyDescent="0.25">
      <c r="A457" s="186"/>
      <c r="B457" s="43"/>
      <c r="C457" s="186"/>
      <c r="D457" s="187"/>
      <c r="E457" s="187"/>
      <c r="F457" s="187"/>
      <c r="G457" s="187"/>
      <c r="H457" s="41"/>
      <c r="I457" s="186"/>
      <c r="J457" s="187"/>
      <c r="K457" s="41"/>
      <c r="L457" s="41"/>
      <c r="M457" s="41"/>
      <c r="N457" s="41"/>
      <c r="O457" s="41"/>
      <c r="P457" s="41"/>
      <c r="Q457" s="41"/>
      <c r="R457" s="22"/>
      <c r="S457" s="22"/>
      <c r="T457" s="187"/>
      <c r="U457" s="187"/>
      <c r="V457" s="187"/>
      <c r="W457" s="186"/>
      <c r="X457" s="187"/>
      <c r="Y457" s="41"/>
      <c r="Z457" s="186"/>
      <c r="AA457" s="187"/>
      <c r="AB457" s="41"/>
      <c r="AC457" s="186"/>
      <c r="AD457" s="41"/>
      <c r="AE457" s="186"/>
      <c r="AF457" s="187"/>
      <c r="AG457" s="41"/>
      <c r="AH457" s="186"/>
      <c r="AI457" s="41"/>
      <c r="AJ457" s="186"/>
      <c r="AK457" s="41"/>
      <c r="AL457" s="186"/>
      <c r="AM457" s="41"/>
      <c r="AN457" s="186"/>
      <c r="AO457" s="41"/>
      <c r="AP457" s="41"/>
      <c r="AQ457" s="41"/>
      <c r="AR457" s="22"/>
      <c r="AS457" s="186"/>
      <c r="AT457" s="186"/>
      <c r="AU457" s="41"/>
      <c r="AV457" s="186"/>
      <c r="AW457" s="187"/>
      <c r="AX457" s="41"/>
      <c r="AY457" s="41"/>
      <c r="AZ457" s="186"/>
      <c r="BA457" s="41"/>
      <c r="BB457" s="186"/>
      <c r="BC457" s="41"/>
      <c r="BD457" s="186"/>
      <c r="BE457" s="186"/>
      <c r="BF457" s="186"/>
      <c r="BG457" s="41"/>
      <c r="BH457" s="186"/>
      <c r="BI457" s="41"/>
      <c r="BJ457" s="41"/>
      <c r="BK457" s="41"/>
      <c r="BL457" s="186"/>
      <c r="BM457" s="186"/>
      <c r="BN457" s="41"/>
      <c r="BO457" s="41"/>
      <c r="BP457" s="186"/>
      <c r="BQ457" s="41"/>
      <c r="BR457" s="186"/>
      <c r="BS457" s="187"/>
      <c r="BT457" s="41"/>
      <c r="BU457" s="186"/>
      <c r="BV457" s="41"/>
      <c r="BW457" s="186"/>
      <c r="BX457" s="186"/>
      <c r="BY457" s="186"/>
      <c r="BZ457" s="186"/>
      <c r="CA457" s="186"/>
      <c r="CB457" s="41"/>
      <c r="CC457" s="186"/>
      <c r="CD457" s="186"/>
      <c r="CE457" s="186"/>
      <c r="CF457" s="186"/>
      <c r="CG457" s="186"/>
      <c r="CH457" s="186"/>
      <c r="CI457" s="186"/>
      <c r="CJ457" s="186"/>
      <c r="CK457" s="186"/>
      <c r="CL457" s="186"/>
      <c r="CM457" s="186"/>
      <c r="CN457" s="186"/>
      <c r="CO457" s="186"/>
      <c r="CP457" s="186"/>
      <c r="CQ457" s="186"/>
      <c r="CR457" s="186"/>
      <c r="CS457" s="186"/>
      <c r="CT457" s="186"/>
      <c r="CU457" s="186"/>
      <c r="CV457" s="186"/>
      <c r="CW457" s="186"/>
      <c r="CX457" s="186"/>
      <c r="CY457" s="186"/>
      <c r="CZ457" s="186"/>
      <c r="DA457" s="186"/>
      <c r="DB457" s="186"/>
      <c r="DC457" s="186"/>
      <c r="DD457" s="186"/>
      <c r="DE457" s="186"/>
      <c r="DF457" s="186"/>
      <c r="DG457" s="186"/>
      <c r="DH457" s="186"/>
      <c r="DI457" s="186"/>
      <c r="DJ457" s="186"/>
      <c r="DK457" s="186"/>
      <c r="DL457" s="186"/>
      <c r="DM457" s="186"/>
      <c r="DN457" s="41"/>
      <c r="DO457" s="41"/>
      <c r="DP457" s="41"/>
      <c r="DQ457" s="41"/>
      <c r="DR457" s="41"/>
      <c r="DS457" s="41"/>
      <c r="DT457" s="41"/>
      <c r="DU457" s="41"/>
      <c r="DV457" s="41"/>
      <c r="DW457" s="41"/>
      <c r="DX457" s="41"/>
      <c r="DY457" s="41"/>
      <c r="DZ457" s="41"/>
      <c r="EA457" s="41"/>
      <c r="EB457" s="41"/>
      <c r="EC457" s="41"/>
      <c r="ED457" s="41"/>
      <c r="EE457" s="41"/>
      <c r="EF457" s="186"/>
      <c r="EG457" s="186"/>
      <c r="EH457" s="186"/>
      <c r="EI457" s="41"/>
      <c r="EJ457" s="186"/>
      <c r="EK457" s="187"/>
      <c r="EL457" s="41"/>
      <c r="EM457" s="41"/>
      <c r="EN457" s="186"/>
      <c r="EO457" s="186"/>
      <c r="EP457" s="186"/>
      <c r="EQ457" s="186"/>
      <c r="ER457" s="186"/>
      <c r="ES457" s="186"/>
      <c r="ET457" s="186"/>
      <c r="EU457" s="186"/>
      <c r="EV457" s="186"/>
      <c r="EW457" s="186"/>
      <c r="EX457" s="186"/>
      <c r="EY457" s="186"/>
      <c r="EZ457" s="186"/>
      <c r="FA457" s="186"/>
      <c r="FB457" s="186"/>
      <c r="FC457" s="186"/>
      <c r="FD457" s="186"/>
      <c r="FE457" s="186"/>
      <c r="FF457" s="186"/>
      <c r="FG457" s="186"/>
      <c r="FH457" s="186"/>
      <c r="FI457" s="186"/>
      <c r="FJ457" s="186"/>
      <c r="FK457" s="186"/>
      <c r="FL457" s="186"/>
      <c r="FM457" s="186"/>
      <c r="FN457" s="186"/>
      <c r="FO457" s="186"/>
      <c r="FP457" s="186"/>
      <c r="FQ457" s="186"/>
      <c r="FR457" s="186"/>
      <c r="FS457" s="186"/>
      <c r="FT457" s="186"/>
      <c r="FU457" s="186"/>
      <c r="FV457" s="41"/>
      <c r="FW457" s="41"/>
      <c r="FX457" s="41"/>
      <c r="FY457" s="41"/>
      <c r="FZ457" s="41"/>
      <c r="GA457" s="41"/>
      <c r="GB457" s="41"/>
      <c r="GC457" s="41"/>
      <c r="GD457" s="41"/>
      <c r="GE457" s="41"/>
      <c r="GF457" s="22"/>
      <c r="GG457" s="363"/>
    </row>
    <row r="458" spans="1:189" s="361" customFormat="1" x14ac:dyDescent="0.25">
      <c r="A458" s="186"/>
      <c r="B458" s="43"/>
      <c r="C458" s="186"/>
      <c r="D458" s="187"/>
      <c r="E458" s="187"/>
      <c r="F458" s="187"/>
      <c r="G458" s="187"/>
      <c r="H458" s="41"/>
      <c r="I458" s="186"/>
      <c r="J458" s="187"/>
      <c r="K458" s="41"/>
      <c r="L458" s="41"/>
      <c r="M458" s="41"/>
      <c r="N458" s="41"/>
      <c r="O458" s="41"/>
      <c r="P458" s="41"/>
      <c r="Q458" s="41"/>
      <c r="R458" s="22"/>
      <c r="S458" s="22"/>
      <c r="T458" s="187"/>
      <c r="U458" s="187"/>
      <c r="V458" s="187"/>
      <c r="W458" s="186"/>
      <c r="X458" s="187"/>
      <c r="Y458" s="41"/>
      <c r="Z458" s="186"/>
      <c r="AA458" s="187"/>
      <c r="AB458" s="41"/>
      <c r="AC458" s="186"/>
      <c r="AD458" s="41"/>
      <c r="AE458" s="186"/>
      <c r="AF458" s="187"/>
      <c r="AG458" s="41"/>
      <c r="AH458" s="186"/>
      <c r="AI458" s="41"/>
      <c r="AJ458" s="186"/>
      <c r="AK458" s="41"/>
      <c r="AL458" s="186"/>
      <c r="AM458" s="41"/>
      <c r="AN458" s="186"/>
      <c r="AO458" s="41"/>
      <c r="AP458" s="41"/>
      <c r="AQ458" s="41"/>
      <c r="AR458" s="22"/>
      <c r="AS458" s="186"/>
      <c r="AT458" s="186"/>
      <c r="AU458" s="41"/>
      <c r="AV458" s="186"/>
      <c r="AW458" s="187"/>
      <c r="AX458" s="41"/>
      <c r="AY458" s="41"/>
      <c r="AZ458" s="186"/>
      <c r="BA458" s="41"/>
      <c r="BB458" s="186"/>
      <c r="BC458" s="41"/>
      <c r="BD458" s="186"/>
      <c r="BE458" s="186"/>
      <c r="BF458" s="186"/>
      <c r="BG458" s="41"/>
      <c r="BH458" s="186"/>
      <c r="BI458" s="41"/>
      <c r="BJ458" s="41"/>
      <c r="BK458" s="41"/>
      <c r="BL458" s="186"/>
      <c r="BM458" s="186"/>
      <c r="BN458" s="41"/>
      <c r="BO458" s="41"/>
      <c r="BP458" s="186"/>
      <c r="BQ458" s="41"/>
      <c r="BR458" s="186"/>
      <c r="BS458" s="187"/>
      <c r="BT458" s="41"/>
      <c r="BU458" s="186"/>
      <c r="BV458" s="41"/>
      <c r="BW458" s="186"/>
      <c r="BX458" s="186"/>
      <c r="BY458" s="186"/>
      <c r="BZ458" s="186"/>
      <c r="CA458" s="186"/>
      <c r="CB458" s="41"/>
      <c r="CC458" s="186"/>
      <c r="CD458" s="186"/>
      <c r="CE458" s="186"/>
      <c r="CF458" s="186"/>
      <c r="CG458" s="186"/>
      <c r="CH458" s="186"/>
      <c r="CI458" s="186"/>
      <c r="CJ458" s="186"/>
      <c r="CK458" s="186"/>
      <c r="CL458" s="186"/>
      <c r="CM458" s="186"/>
      <c r="CN458" s="186"/>
      <c r="CO458" s="186"/>
      <c r="CP458" s="186"/>
      <c r="CQ458" s="186"/>
      <c r="CR458" s="186"/>
      <c r="CS458" s="186"/>
      <c r="CT458" s="186"/>
      <c r="CU458" s="186"/>
      <c r="CV458" s="186"/>
      <c r="CW458" s="186"/>
      <c r="CX458" s="186"/>
      <c r="CY458" s="186"/>
      <c r="CZ458" s="186"/>
      <c r="DA458" s="186"/>
      <c r="DB458" s="186"/>
      <c r="DC458" s="186"/>
      <c r="DD458" s="186"/>
      <c r="DE458" s="186"/>
      <c r="DF458" s="186"/>
      <c r="DG458" s="186"/>
      <c r="DH458" s="186"/>
      <c r="DI458" s="186"/>
      <c r="DJ458" s="186"/>
      <c r="DK458" s="186"/>
      <c r="DL458" s="186"/>
      <c r="DM458" s="186"/>
      <c r="DN458" s="41"/>
      <c r="DO458" s="41"/>
      <c r="DP458" s="41"/>
      <c r="DQ458" s="41"/>
      <c r="DR458" s="41"/>
      <c r="DS458" s="41"/>
      <c r="DT458" s="41"/>
      <c r="DU458" s="41"/>
      <c r="DV458" s="41"/>
      <c r="DW458" s="41"/>
      <c r="DX458" s="41"/>
      <c r="DY458" s="41"/>
      <c r="DZ458" s="41"/>
      <c r="EA458" s="41"/>
      <c r="EB458" s="41"/>
      <c r="EC458" s="41"/>
      <c r="ED458" s="41"/>
      <c r="EE458" s="41"/>
      <c r="EF458" s="186"/>
      <c r="EG458" s="186"/>
      <c r="EH458" s="186"/>
      <c r="EI458" s="41"/>
      <c r="EJ458" s="186"/>
      <c r="EK458" s="187"/>
      <c r="EL458" s="41"/>
      <c r="EM458" s="41"/>
      <c r="EN458" s="186"/>
      <c r="EO458" s="186"/>
      <c r="EP458" s="186"/>
      <c r="EQ458" s="186"/>
      <c r="ER458" s="186"/>
      <c r="ES458" s="186"/>
      <c r="ET458" s="186"/>
      <c r="EU458" s="186"/>
      <c r="EV458" s="186"/>
      <c r="EW458" s="186"/>
      <c r="EX458" s="186"/>
      <c r="EY458" s="186"/>
      <c r="EZ458" s="186"/>
      <c r="FA458" s="186"/>
      <c r="FB458" s="186"/>
      <c r="FC458" s="186"/>
      <c r="FD458" s="186"/>
      <c r="FE458" s="186"/>
      <c r="FF458" s="186"/>
      <c r="FG458" s="186"/>
      <c r="FH458" s="186"/>
      <c r="FI458" s="186"/>
      <c r="FJ458" s="186"/>
      <c r="FK458" s="186"/>
      <c r="FL458" s="186"/>
      <c r="FM458" s="186"/>
      <c r="FN458" s="186"/>
      <c r="FO458" s="186"/>
      <c r="FP458" s="186"/>
      <c r="FQ458" s="186"/>
      <c r="FR458" s="186"/>
      <c r="FS458" s="186"/>
      <c r="FT458" s="186"/>
      <c r="FU458" s="186"/>
      <c r="FV458" s="41"/>
      <c r="FW458" s="41"/>
      <c r="FX458" s="41"/>
      <c r="FY458" s="41"/>
      <c r="FZ458" s="41"/>
      <c r="GA458" s="41"/>
      <c r="GB458" s="41"/>
      <c r="GC458" s="41"/>
      <c r="GD458" s="41"/>
      <c r="GE458" s="41"/>
      <c r="GF458" s="22"/>
      <c r="GG458" s="363"/>
    </row>
    <row r="459" spans="1:189" s="361" customFormat="1" x14ac:dyDescent="0.25">
      <c r="A459" s="186"/>
      <c r="B459" s="43"/>
      <c r="C459" s="186"/>
      <c r="D459" s="187"/>
      <c r="E459" s="187"/>
      <c r="F459" s="187"/>
      <c r="G459" s="187"/>
      <c r="H459" s="41"/>
      <c r="I459" s="186"/>
      <c r="J459" s="187"/>
      <c r="K459" s="41"/>
      <c r="L459" s="41"/>
      <c r="M459" s="41"/>
      <c r="N459" s="41"/>
      <c r="O459" s="41"/>
      <c r="P459" s="41"/>
      <c r="Q459" s="41"/>
      <c r="R459" s="22"/>
      <c r="S459" s="22"/>
      <c r="T459" s="187"/>
      <c r="U459" s="187"/>
      <c r="V459" s="187"/>
      <c r="W459" s="186"/>
      <c r="X459" s="187"/>
      <c r="Y459" s="41"/>
      <c r="Z459" s="186"/>
      <c r="AA459" s="187"/>
      <c r="AB459" s="41"/>
      <c r="AC459" s="186"/>
      <c r="AD459" s="41"/>
      <c r="AE459" s="186"/>
      <c r="AF459" s="187"/>
      <c r="AG459" s="41"/>
      <c r="AH459" s="186"/>
      <c r="AI459" s="41"/>
      <c r="AJ459" s="186"/>
      <c r="AK459" s="41"/>
      <c r="AL459" s="186"/>
      <c r="AM459" s="41"/>
      <c r="AN459" s="186"/>
      <c r="AO459" s="41"/>
      <c r="AP459" s="41"/>
      <c r="AQ459" s="41"/>
      <c r="AR459" s="22"/>
      <c r="AS459" s="186"/>
      <c r="AT459" s="186"/>
      <c r="AU459" s="41"/>
      <c r="AV459" s="186"/>
      <c r="AW459" s="187"/>
      <c r="AX459" s="41"/>
      <c r="AY459" s="41"/>
      <c r="AZ459" s="186"/>
      <c r="BA459" s="41"/>
      <c r="BB459" s="186"/>
      <c r="BC459" s="41"/>
      <c r="BD459" s="186"/>
      <c r="BE459" s="186"/>
      <c r="BF459" s="186"/>
      <c r="BG459" s="41"/>
      <c r="BH459" s="186"/>
      <c r="BI459" s="41"/>
      <c r="BJ459" s="41"/>
      <c r="BK459" s="41"/>
      <c r="BL459" s="186"/>
      <c r="BM459" s="186"/>
      <c r="BN459" s="41"/>
      <c r="BO459" s="41"/>
      <c r="BP459" s="186"/>
      <c r="BQ459" s="41"/>
      <c r="BR459" s="186"/>
      <c r="BS459" s="187"/>
      <c r="BT459" s="41"/>
      <c r="BU459" s="186"/>
      <c r="BV459" s="41"/>
      <c r="BW459" s="186"/>
      <c r="BX459" s="186"/>
      <c r="BY459" s="186"/>
      <c r="BZ459" s="186"/>
      <c r="CA459" s="186"/>
      <c r="CB459" s="41"/>
      <c r="CC459" s="186"/>
      <c r="CD459" s="186"/>
      <c r="CE459" s="186"/>
      <c r="CF459" s="186"/>
      <c r="CG459" s="186"/>
      <c r="CH459" s="186"/>
      <c r="CI459" s="186"/>
      <c r="CJ459" s="186"/>
      <c r="CK459" s="186"/>
      <c r="CL459" s="186"/>
      <c r="CM459" s="186"/>
      <c r="CN459" s="186"/>
      <c r="CO459" s="186"/>
      <c r="CP459" s="186"/>
      <c r="CQ459" s="186"/>
      <c r="CR459" s="186"/>
      <c r="CS459" s="186"/>
      <c r="CT459" s="186"/>
      <c r="CU459" s="186"/>
      <c r="CV459" s="186"/>
      <c r="CW459" s="186"/>
      <c r="CX459" s="186"/>
      <c r="CY459" s="186"/>
      <c r="CZ459" s="186"/>
      <c r="DA459" s="186"/>
      <c r="DB459" s="186"/>
      <c r="DC459" s="186"/>
      <c r="DD459" s="186"/>
      <c r="DE459" s="186"/>
      <c r="DF459" s="186"/>
      <c r="DG459" s="186"/>
      <c r="DH459" s="186"/>
      <c r="DI459" s="186"/>
      <c r="DJ459" s="186"/>
      <c r="DK459" s="186"/>
      <c r="DL459" s="186"/>
      <c r="DM459" s="186"/>
      <c r="DN459" s="41"/>
      <c r="DO459" s="41"/>
      <c r="DP459" s="41"/>
      <c r="DQ459" s="41"/>
      <c r="DR459" s="41"/>
      <c r="DS459" s="41"/>
      <c r="DT459" s="41"/>
      <c r="DU459" s="41"/>
      <c r="DV459" s="41"/>
      <c r="DW459" s="41"/>
      <c r="DX459" s="41"/>
      <c r="DY459" s="41"/>
      <c r="DZ459" s="41"/>
      <c r="EA459" s="41"/>
      <c r="EB459" s="41"/>
      <c r="EC459" s="41"/>
      <c r="ED459" s="41"/>
      <c r="EE459" s="41"/>
      <c r="EF459" s="186"/>
      <c r="EG459" s="186"/>
      <c r="EH459" s="186"/>
      <c r="EI459" s="41"/>
      <c r="EJ459" s="186"/>
      <c r="EK459" s="187"/>
      <c r="EL459" s="41"/>
      <c r="EM459" s="41"/>
      <c r="EN459" s="186"/>
      <c r="EO459" s="186"/>
      <c r="EP459" s="186"/>
      <c r="EQ459" s="186"/>
      <c r="ER459" s="186"/>
      <c r="ES459" s="186"/>
      <c r="ET459" s="186"/>
      <c r="EU459" s="186"/>
      <c r="EV459" s="186"/>
      <c r="EW459" s="186"/>
      <c r="EX459" s="186"/>
      <c r="EY459" s="186"/>
      <c r="EZ459" s="186"/>
      <c r="FA459" s="186"/>
      <c r="FB459" s="186"/>
      <c r="FC459" s="186"/>
      <c r="FD459" s="186"/>
      <c r="FE459" s="186"/>
      <c r="FF459" s="186"/>
      <c r="FG459" s="186"/>
      <c r="FH459" s="186"/>
      <c r="FI459" s="186"/>
      <c r="FJ459" s="186"/>
      <c r="FK459" s="186"/>
      <c r="FL459" s="186"/>
      <c r="FM459" s="186"/>
      <c r="FN459" s="186"/>
      <c r="FO459" s="186"/>
      <c r="FP459" s="186"/>
      <c r="FQ459" s="186"/>
      <c r="FR459" s="186"/>
      <c r="FS459" s="186"/>
      <c r="FT459" s="186"/>
      <c r="FU459" s="186"/>
      <c r="FV459" s="41"/>
      <c r="FW459" s="41"/>
      <c r="FX459" s="41"/>
      <c r="FY459" s="41"/>
      <c r="FZ459" s="41"/>
      <c r="GA459" s="41"/>
      <c r="GB459" s="41"/>
      <c r="GC459" s="41"/>
      <c r="GD459" s="41"/>
      <c r="GE459" s="41"/>
      <c r="GF459" s="22"/>
      <c r="GG459" s="363"/>
    </row>
    <row r="460" spans="1:189" s="361" customFormat="1" x14ac:dyDescent="0.25">
      <c r="A460" s="186"/>
      <c r="B460" s="43"/>
      <c r="C460" s="186"/>
      <c r="D460" s="187"/>
      <c r="E460" s="187"/>
      <c r="F460" s="187"/>
      <c r="G460" s="187"/>
      <c r="H460" s="41"/>
      <c r="I460" s="186"/>
      <c r="J460" s="187"/>
      <c r="K460" s="41"/>
      <c r="L460" s="41"/>
      <c r="M460" s="41"/>
      <c r="N460" s="41"/>
      <c r="O460" s="41"/>
      <c r="P460" s="41"/>
      <c r="Q460" s="41"/>
      <c r="R460" s="22"/>
      <c r="S460" s="22"/>
      <c r="T460" s="187"/>
      <c r="U460" s="187"/>
      <c r="V460" s="187"/>
      <c r="W460" s="186"/>
      <c r="X460" s="187"/>
      <c r="Y460" s="41"/>
      <c r="Z460" s="186"/>
      <c r="AA460" s="187"/>
      <c r="AB460" s="41"/>
      <c r="AC460" s="186"/>
      <c r="AD460" s="41"/>
      <c r="AE460" s="186"/>
      <c r="AF460" s="187"/>
      <c r="AG460" s="41"/>
      <c r="AH460" s="186"/>
      <c r="AI460" s="41"/>
      <c r="AJ460" s="186"/>
      <c r="AK460" s="41"/>
      <c r="AL460" s="186"/>
      <c r="AM460" s="41"/>
      <c r="AN460" s="186"/>
      <c r="AO460" s="41"/>
      <c r="AP460" s="41"/>
      <c r="AQ460" s="41"/>
      <c r="AR460" s="22"/>
      <c r="AS460" s="186"/>
      <c r="AT460" s="186"/>
      <c r="AU460" s="41"/>
      <c r="AV460" s="186"/>
      <c r="AW460" s="187"/>
      <c r="AX460" s="41"/>
      <c r="AY460" s="41"/>
      <c r="AZ460" s="186"/>
      <c r="BA460" s="41"/>
      <c r="BB460" s="186"/>
      <c r="BC460" s="41"/>
      <c r="BD460" s="186"/>
      <c r="BE460" s="186"/>
      <c r="BF460" s="186"/>
      <c r="BG460" s="41"/>
      <c r="BH460" s="186"/>
      <c r="BI460" s="41"/>
      <c r="BJ460" s="41"/>
      <c r="BK460" s="41"/>
      <c r="BL460" s="186"/>
      <c r="BM460" s="186"/>
      <c r="BN460" s="41"/>
      <c r="BO460" s="41"/>
      <c r="BP460" s="186"/>
      <c r="BQ460" s="41"/>
      <c r="BR460" s="186"/>
      <c r="BS460" s="187"/>
      <c r="BT460" s="41"/>
      <c r="BU460" s="186"/>
      <c r="BV460" s="41"/>
      <c r="BW460" s="186"/>
      <c r="BX460" s="186"/>
      <c r="BY460" s="186"/>
      <c r="BZ460" s="186"/>
      <c r="CA460" s="186"/>
      <c r="CB460" s="41"/>
      <c r="CC460" s="186"/>
      <c r="CD460" s="186"/>
      <c r="CE460" s="186"/>
      <c r="CF460" s="186"/>
      <c r="CG460" s="186"/>
      <c r="CH460" s="186"/>
      <c r="CI460" s="186"/>
      <c r="CJ460" s="186"/>
      <c r="CK460" s="186"/>
      <c r="CL460" s="186"/>
      <c r="CM460" s="186"/>
      <c r="CN460" s="186"/>
      <c r="CO460" s="186"/>
      <c r="CP460" s="186"/>
      <c r="CQ460" s="186"/>
      <c r="CR460" s="186"/>
      <c r="CS460" s="186"/>
      <c r="CT460" s="186"/>
      <c r="CU460" s="186"/>
      <c r="CV460" s="186"/>
      <c r="CW460" s="186"/>
      <c r="CX460" s="186"/>
      <c r="CY460" s="186"/>
      <c r="CZ460" s="186"/>
      <c r="DA460" s="186"/>
      <c r="DB460" s="186"/>
      <c r="DC460" s="186"/>
      <c r="DD460" s="186"/>
      <c r="DE460" s="186"/>
      <c r="DF460" s="186"/>
      <c r="DG460" s="186"/>
      <c r="DH460" s="186"/>
      <c r="DI460" s="186"/>
      <c r="DJ460" s="186"/>
      <c r="DK460" s="186"/>
      <c r="DL460" s="186"/>
      <c r="DM460" s="186"/>
      <c r="DN460" s="41"/>
      <c r="DO460" s="41"/>
      <c r="DP460" s="41"/>
      <c r="DQ460" s="41"/>
      <c r="DR460" s="41"/>
      <c r="DS460" s="41"/>
      <c r="DT460" s="41"/>
      <c r="DU460" s="41"/>
      <c r="DV460" s="41"/>
      <c r="DW460" s="41"/>
      <c r="DX460" s="41"/>
      <c r="DY460" s="41"/>
      <c r="DZ460" s="41"/>
      <c r="EA460" s="41"/>
      <c r="EB460" s="41"/>
      <c r="EC460" s="41"/>
      <c r="ED460" s="41"/>
      <c r="EE460" s="41"/>
      <c r="EF460" s="186"/>
      <c r="EG460" s="186"/>
      <c r="EH460" s="186"/>
      <c r="EI460" s="41"/>
      <c r="EJ460" s="186"/>
      <c r="EK460" s="187"/>
      <c r="EL460" s="41"/>
      <c r="EM460" s="41"/>
      <c r="EN460" s="186"/>
      <c r="EO460" s="186"/>
      <c r="EP460" s="186"/>
      <c r="EQ460" s="186"/>
      <c r="ER460" s="186"/>
      <c r="ES460" s="186"/>
      <c r="ET460" s="186"/>
      <c r="EU460" s="186"/>
      <c r="EV460" s="186"/>
      <c r="EW460" s="186"/>
      <c r="EX460" s="186"/>
      <c r="EY460" s="186"/>
      <c r="EZ460" s="186"/>
      <c r="FA460" s="186"/>
      <c r="FB460" s="186"/>
      <c r="FC460" s="186"/>
      <c r="FD460" s="186"/>
      <c r="FE460" s="186"/>
      <c r="FF460" s="186"/>
      <c r="FG460" s="186"/>
      <c r="FH460" s="186"/>
      <c r="FI460" s="186"/>
      <c r="FJ460" s="186"/>
      <c r="FK460" s="186"/>
      <c r="FL460" s="186"/>
      <c r="FM460" s="186"/>
      <c r="FN460" s="186"/>
      <c r="FO460" s="186"/>
      <c r="FP460" s="186"/>
      <c r="FQ460" s="186"/>
      <c r="FR460" s="186"/>
      <c r="FS460" s="186"/>
      <c r="FT460" s="186"/>
      <c r="FU460" s="186"/>
      <c r="FV460" s="41"/>
      <c r="FW460" s="41"/>
      <c r="FX460" s="41"/>
      <c r="FY460" s="41"/>
      <c r="FZ460" s="41"/>
      <c r="GA460" s="41"/>
      <c r="GB460" s="41"/>
      <c r="GC460" s="41"/>
      <c r="GD460" s="41"/>
      <c r="GE460" s="41"/>
      <c r="GF460" s="22"/>
      <c r="GG460" s="363"/>
    </row>
    <row r="461" spans="1:189" s="361" customFormat="1" x14ac:dyDescent="0.25">
      <c r="A461" s="186"/>
      <c r="B461" s="43"/>
      <c r="C461" s="186"/>
      <c r="D461" s="187"/>
      <c r="E461" s="187"/>
      <c r="F461" s="187"/>
      <c r="G461" s="187"/>
      <c r="H461" s="41"/>
      <c r="I461" s="186"/>
      <c r="J461" s="187"/>
      <c r="K461" s="41"/>
      <c r="L461" s="41"/>
      <c r="M461" s="41"/>
      <c r="N461" s="41"/>
      <c r="O461" s="41"/>
      <c r="P461" s="41"/>
      <c r="Q461" s="41"/>
      <c r="R461" s="22"/>
      <c r="S461" s="22"/>
      <c r="T461" s="187"/>
      <c r="U461" s="187"/>
      <c r="V461" s="187"/>
      <c r="W461" s="186"/>
      <c r="X461" s="187"/>
      <c r="Y461" s="41"/>
      <c r="Z461" s="186"/>
      <c r="AA461" s="187"/>
      <c r="AB461" s="41"/>
      <c r="AC461" s="186"/>
      <c r="AD461" s="41"/>
      <c r="AE461" s="186"/>
      <c r="AF461" s="187"/>
      <c r="AG461" s="41"/>
      <c r="AH461" s="186"/>
      <c r="AI461" s="41"/>
      <c r="AJ461" s="186"/>
      <c r="AK461" s="41"/>
      <c r="AL461" s="186"/>
      <c r="AM461" s="41"/>
      <c r="AN461" s="186"/>
      <c r="AO461" s="41"/>
      <c r="AP461" s="41"/>
      <c r="AQ461" s="41"/>
      <c r="AR461" s="22"/>
      <c r="AS461" s="186"/>
      <c r="AT461" s="186"/>
      <c r="AU461" s="41"/>
      <c r="AV461" s="186"/>
      <c r="AW461" s="187"/>
      <c r="AX461" s="41"/>
      <c r="AY461" s="41"/>
      <c r="AZ461" s="186"/>
      <c r="BA461" s="41"/>
      <c r="BB461" s="186"/>
      <c r="BC461" s="41"/>
      <c r="BD461" s="186"/>
      <c r="BE461" s="186"/>
      <c r="BF461" s="186"/>
      <c r="BG461" s="41"/>
      <c r="BH461" s="186"/>
      <c r="BI461" s="41"/>
      <c r="BJ461" s="41"/>
      <c r="BK461" s="41"/>
      <c r="BL461" s="186"/>
      <c r="BM461" s="186"/>
      <c r="BN461" s="41"/>
      <c r="BO461" s="41"/>
      <c r="BP461" s="186"/>
      <c r="BQ461" s="41"/>
      <c r="BR461" s="186"/>
      <c r="BS461" s="187"/>
      <c r="BT461" s="41"/>
      <c r="BU461" s="186"/>
      <c r="BV461" s="41"/>
      <c r="BW461" s="186"/>
      <c r="BX461" s="186"/>
      <c r="BY461" s="186"/>
      <c r="BZ461" s="186"/>
      <c r="CA461" s="186"/>
      <c r="CB461" s="41"/>
      <c r="CC461" s="186"/>
      <c r="CD461" s="186"/>
      <c r="CE461" s="186"/>
      <c r="CF461" s="186"/>
      <c r="CG461" s="186"/>
      <c r="CH461" s="186"/>
      <c r="CI461" s="186"/>
      <c r="CJ461" s="186"/>
      <c r="CK461" s="186"/>
      <c r="CL461" s="186"/>
      <c r="CM461" s="186"/>
      <c r="CN461" s="186"/>
      <c r="CO461" s="186"/>
      <c r="CP461" s="186"/>
      <c r="CQ461" s="186"/>
      <c r="CR461" s="186"/>
      <c r="CS461" s="186"/>
      <c r="CT461" s="186"/>
      <c r="CU461" s="186"/>
      <c r="CV461" s="186"/>
      <c r="CW461" s="186"/>
      <c r="CX461" s="186"/>
      <c r="CY461" s="186"/>
      <c r="CZ461" s="186"/>
      <c r="DA461" s="186"/>
      <c r="DB461" s="186"/>
      <c r="DC461" s="186"/>
      <c r="DD461" s="186"/>
      <c r="DE461" s="186"/>
      <c r="DF461" s="186"/>
      <c r="DG461" s="186"/>
      <c r="DH461" s="186"/>
      <c r="DI461" s="186"/>
      <c r="DJ461" s="186"/>
      <c r="DK461" s="186"/>
      <c r="DL461" s="186"/>
      <c r="DM461" s="186"/>
      <c r="DN461" s="41"/>
      <c r="DO461" s="41"/>
      <c r="DP461" s="41"/>
      <c r="DQ461" s="41"/>
      <c r="DR461" s="41"/>
      <c r="DS461" s="41"/>
      <c r="DT461" s="41"/>
      <c r="DU461" s="41"/>
      <c r="DV461" s="41"/>
      <c r="DW461" s="41"/>
      <c r="DX461" s="41"/>
      <c r="DY461" s="41"/>
      <c r="DZ461" s="41"/>
      <c r="EA461" s="41"/>
      <c r="EB461" s="41"/>
      <c r="EC461" s="41"/>
      <c r="ED461" s="41"/>
      <c r="EE461" s="41"/>
      <c r="EF461" s="186"/>
      <c r="EG461" s="186"/>
      <c r="EH461" s="186"/>
      <c r="EI461" s="41"/>
      <c r="EJ461" s="186"/>
      <c r="EK461" s="187"/>
      <c r="EL461" s="41"/>
      <c r="EM461" s="41"/>
      <c r="EN461" s="186"/>
      <c r="EO461" s="186"/>
      <c r="EP461" s="186"/>
      <c r="EQ461" s="186"/>
      <c r="ER461" s="186"/>
      <c r="ES461" s="186"/>
      <c r="ET461" s="186"/>
      <c r="EU461" s="186"/>
      <c r="EV461" s="186"/>
      <c r="EW461" s="186"/>
      <c r="EX461" s="186"/>
      <c r="EY461" s="186"/>
      <c r="EZ461" s="186"/>
      <c r="FA461" s="186"/>
      <c r="FB461" s="186"/>
      <c r="FC461" s="186"/>
      <c r="FD461" s="186"/>
      <c r="FE461" s="186"/>
      <c r="FF461" s="186"/>
      <c r="FG461" s="186"/>
      <c r="FH461" s="186"/>
      <c r="FI461" s="186"/>
      <c r="FJ461" s="186"/>
      <c r="FK461" s="186"/>
      <c r="FL461" s="186"/>
      <c r="FM461" s="186"/>
      <c r="FN461" s="186"/>
      <c r="FO461" s="186"/>
      <c r="FP461" s="186"/>
      <c r="FQ461" s="186"/>
      <c r="FR461" s="186"/>
      <c r="FS461" s="186"/>
      <c r="FT461" s="186"/>
      <c r="FU461" s="186"/>
      <c r="FV461" s="41"/>
      <c r="FW461" s="41"/>
      <c r="FX461" s="41"/>
      <c r="FY461" s="41"/>
      <c r="FZ461" s="41"/>
      <c r="GA461" s="41"/>
      <c r="GB461" s="41"/>
      <c r="GC461" s="41"/>
      <c r="GD461" s="41"/>
      <c r="GE461" s="41"/>
      <c r="GF461" s="22"/>
      <c r="GG461" s="363"/>
    </row>
    <row r="462" spans="1:189" s="361" customFormat="1" x14ac:dyDescent="0.25">
      <c r="A462" s="186"/>
      <c r="B462" s="43"/>
      <c r="C462" s="186"/>
      <c r="D462" s="187"/>
      <c r="E462" s="187"/>
      <c r="F462" s="187"/>
      <c r="G462" s="187"/>
      <c r="H462" s="41"/>
      <c r="I462" s="186"/>
      <c r="J462" s="187"/>
      <c r="K462" s="41"/>
      <c r="L462" s="41"/>
      <c r="M462" s="41"/>
      <c r="N462" s="41"/>
      <c r="O462" s="41"/>
      <c r="P462" s="41"/>
      <c r="Q462" s="41"/>
      <c r="R462" s="22"/>
      <c r="S462" s="22"/>
      <c r="T462" s="187"/>
      <c r="U462" s="187"/>
      <c r="V462" s="187"/>
      <c r="W462" s="186"/>
      <c r="X462" s="187"/>
      <c r="Y462" s="41"/>
      <c r="Z462" s="186"/>
      <c r="AA462" s="187"/>
      <c r="AB462" s="41"/>
      <c r="AC462" s="186"/>
      <c r="AD462" s="41"/>
      <c r="AE462" s="186"/>
      <c r="AF462" s="187"/>
      <c r="AG462" s="41"/>
      <c r="AH462" s="186"/>
      <c r="AI462" s="41"/>
      <c r="AJ462" s="186"/>
      <c r="AK462" s="41"/>
      <c r="AL462" s="186"/>
      <c r="AM462" s="41"/>
      <c r="AN462" s="186"/>
      <c r="AO462" s="41"/>
      <c r="AP462" s="41"/>
      <c r="AQ462" s="41"/>
      <c r="AR462" s="22"/>
      <c r="AS462" s="186"/>
      <c r="AT462" s="186"/>
      <c r="AU462" s="41"/>
      <c r="AV462" s="186"/>
      <c r="AW462" s="187"/>
      <c r="AX462" s="41"/>
      <c r="AY462" s="41"/>
      <c r="AZ462" s="186"/>
      <c r="BA462" s="41"/>
      <c r="BB462" s="186"/>
      <c r="BC462" s="41"/>
      <c r="BD462" s="186"/>
      <c r="BE462" s="186"/>
      <c r="BF462" s="186"/>
      <c r="BG462" s="41"/>
      <c r="BH462" s="186"/>
      <c r="BI462" s="41"/>
      <c r="BJ462" s="41"/>
      <c r="BK462" s="41"/>
      <c r="BL462" s="186"/>
      <c r="BM462" s="186"/>
      <c r="BN462" s="41"/>
      <c r="BO462" s="41"/>
      <c r="BP462" s="186"/>
      <c r="BQ462" s="41"/>
      <c r="BR462" s="186"/>
      <c r="BS462" s="187"/>
      <c r="BT462" s="41"/>
      <c r="BU462" s="186"/>
      <c r="BV462" s="41"/>
      <c r="BW462" s="186"/>
      <c r="BX462" s="186"/>
      <c r="BY462" s="186"/>
      <c r="BZ462" s="186"/>
      <c r="CA462" s="186"/>
      <c r="CB462" s="41"/>
      <c r="CC462" s="186"/>
      <c r="CD462" s="186"/>
      <c r="CE462" s="186"/>
      <c r="CF462" s="186"/>
      <c r="CG462" s="186"/>
      <c r="CH462" s="186"/>
      <c r="CI462" s="186"/>
      <c r="CJ462" s="186"/>
      <c r="CK462" s="186"/>
      <c r="CL462" s="186"/>
      <c r="CM462" s="186"/>
      <c r="CN462" s="186"/>
      <c r="CO462" s="186"/>
      <c r="CP462" s="186"/>
      <c r="CQ462" s="186"/>
      <c r="CR462" s="186"/>
      <c r="CS462" s="186"/>
      <c r="CT462" s="186"/>
      <c r="CU462" s="186"/>
      <c r="CV462" s="186"/>
      <c r="CW462" s="186"/>
      <c r="CX462" s="186"/>
      <c r="CY462" s="186"/>
      <c r="CZ462" s="186"/>
      <c r="DA462" s="186"/>
      <c r="DB462" s="186"/>
      <c r="DC462" s="186"/>
      <c r="DD462" s="186"/>
      <c r="DE462" s="186"/>
      <c r="DF462" s="186"/>
      <c r="DG462" s="186"/>
      <c r="DH462" s="186"/>
      <c r="DI462" s="186"/>
      <c r="DJ462" s="186"/>
      <c r="DK462" s="186"/>
      <c r="DL462" s="186"/>
      <c r="DM462" s="186"/>
      <c r="DN462" s="41"/>
      <c r="DO462" s="41"/>
      <c r="DP462" s="41"/>
      <c r="DQ462" s="41"/>
      <c r="DR462" s="41"/>
      <c r="DS462" s="41"/>
      <c r="DT462" s="41"/>
      <c r="DU462" s="41"/>
      <c r="DV462" s="41"/>
      <c r="DW462" s="41"/>
      <c r="DX462" s="41"/>
      <c r="DY462" s="41"/>
      <c r="DZ462" s="41"/>
      <c r="EA462" s="41"/>
      <c r="EB462" s="41"/>
      <c r="EC462" s="41"/>
      <c r="ED462" s="41"/>
      <c r="EE462" s="41"/>
      <c r="EF462" s="186"/>
      <c r="EG462" s="186"/>
      <c r="EH462" s="186"/>
      <c r="EI462" s="41"/>
      <c r="EJ462" s="186"/>
      <c r="EK462" s="187"/>
      <c r="EL462" s="41"/>
      <c r="EM462" s="41"/>
      <c r="EN462" s="186"/>
      <c r="EO462" s="186"/>
      <c r="EP462" s="186"/>
      <c r="EQ462" s="186"/>
      <c r="ER462" s="186"/>
      <c r="ES462" s="186"/>
      <c r="ET462" s="186"/>
      <c r="EU462" s="186"/>
      <c r="EV462" s="186"/>
      <c r="EW462" s="186"/>
      <c r="EX462" s="186"/>
      <c r="EY462" s="186"/>
      <c r="EZ462" s="186"/>
      <c r="FA462" s="186"/>
      <c r="FB462" s="186"/>
      <c r="FC462" s="186"/>
      <c r="FD462" s="186"/>
      <c r="FE462" s="186"/>
      <c r="FF462" s="186"/>
      <c r="FG462" s="186"/>
      <c r="FH462" s="186"/>
      <c r="FI462" s="186"/>
      <c r="FJ462" s="186"/>
      <c r="FK462" s="186"/>
      <c r="FL462" s="186"/>
      <c r="FM462" s="186"/>
      <c r="FN462" s="186"/>
      <c r="FO462" s="186"/>
      <c r="FP462" s="186"/>
      <c r="FQ462" s="186"/>
      <c r="FR462" s="186"/>
      <c r="FS462" s="186"/>
      <c r="FT462" s="186"/>
      <c r="FU462" s="186"/>
      <c r="FV462" s="41"/>
      <c r="FW462" s="41"/>
      <c r="FX462" s="41"/>
      <c r="FY462" s="41"/>
      <c r="FZ462" s="41"/>
      <c r="GA462" s="41"/>
      <c r="GB462" s="41"/>
      <c r="GC462" s="41"/>
      <c r="GD462" s="41"/>
      <c r="GE462" s="41"/>
      <c r="GF462" s="22"/>
      <c r="GG462" s="363"/>
    </row>
    <row r="463" spans="1:189" s="361" customFormat="1" x14ac:dyDescent="0.25">
      <c r="A463" s="186"/>
      <c r="B463" s="43"/>
      <c r="C463" s="186"/>
      <c r="D463" s="187"/>
      <c r="E463" s="187"/>
      <c r="F463" s="187"/>
      <c r="G463" s="187"/>
      <c r="H463" s="41"/>
      <c r="I463" s="186"/>
      <c r="J463" s="187"/>
      <c r="K463" s="41"/>
      <c r="L463" s="41"/>
      <c r="M463" s="41"/>
      <c r="N463" s="41"/>
      <c r="O463" s="41"/>
      <c r="P463" s="41"/>
      <c r="Q463" s="41"/>
      <c r="R463" s="22"/>
      <c r="S463" s="22"/>
      <c r="T463" s="187"/>
      <c r="U463" s="187"/>
      <c r="V463" s="187"/>
      <c r="W463" s="186"/>
      <c r="X463" s="187"/>
      <c r="Y463" s="41"/>
      <c r="Z463" s="186"/>
      <c r="AA463" s="187"/>
      <c r="AB463" s="41"/>
      <c r="AC463" s="186"/>
      <c r="AD463" s="41"/>
      <c r="AE463" s="186"/>
      <c r="AF463" s="187"/>
      <c r="AG463" s="41"/>
      <c r="AH463" s="186"/>
      <c r="AI463" s="41"/>
      <c r="AJ463" s="186"/>
      <c r="AK463" s="41"/>
      <c r="AL463" s="186"/>
      <c r="AM463" s="41"/>
      <c r="AN463" s="186"/>
      <c r="AO463" s="41"/>
      <c r="AP463" s="41"/>
      <c r="AQ463" s="41"/>
      <c r="AR463" s="22"/>
      <c r="AS463" s="186"/>
      <c r="AT463" s="186"/>
      <c r="AU463" s="41"/>
      <c r="AV463" s="186"/>
      <c r="AW463" s="187"/>
      <c r="AX463" s="41"/>
      <c r="AY463" s="41"/>
      <c r="AZ463" s="186"/>
      <c r="BA463" s="41"/>
      <c r="BB463" s="186"/>
      <c r="BC463" s="41"/>
      <c r="BD463" s="186"/>
      <c r="BE463" s="186"/>
      <c r="BF463" s="186"/>
      <c r="BG463" s="41"/>
      <c r="BH463" s="186"/>
      <c r="BI463" s="41"/>
      <c r="BJ463" s="41"/>
      <c r="BK463" s="41"/>
      <c r="BL463" s="186"/>
      <c r="BM463" s="186"/>
      <c r="BN463" s="41"/>
      <c r="BO463" s="41"/>
      <c r="BP463" s="186"/>
      <c r="BQ463" s="41"/>
      <c r="BR463" s="186"/>
      <c r="BS463" s="187"/>
      <c r="BT463" s="41"/>
      <c r="BU463" s="186"/>
      <c r="BV463" s="41"/>
      <c r="BW463" s="186"/>
      <c r="BX463" s="186"/>
      <c r="BY463" s="186"/>
      <c r="BZ463" s="186"/>
      <c r="CA463" s="186"/>
      <c r="CB463" s="41"/>
      <c r="CC463" s="186"/>
      <c r="CD463" s="186"/>
      <c r="CE463" s="186"/>
      <c r="CF463" s="186"/>
      <c r="CG463" s="186"/>
      <c r="CH463" s="186"/>
      <c r="CI463" s="186"/>
      <c r="CJ463" s="186"/>
      <c r="CK463" s="186"/>
      <c r="CL463" s="186"/>
      <c r="CM463" s="186"/>
      <c r="CN463" s="186"/>
      <c r="CO463" s="186"/>
      <c r="CP463" s="186"/>
      <c r="CQ463" s="186"/>
      <c r="CR463" s="186"/>
      <c r="CS463" s="186"/>
      <c r="CT463" s="186"/>
      <c r="CU463" s="186"/>
      <c r="CV463" s="186"/>
      <c r="CW463" s="186"/>
      <c r="CX463" s="186"/>
      <c r="CY463" s="186"/>
      <c r="CZ463" s="186"/>
      <c r="DA463" s="186"/>
      <c r="DB463" s="186"/>
      <c r="DC463" s="186"/>
      <c r="DD463" s="186"/>
      <c r="DE463" s="186"/>
      <c r="DF463" s="186"/>
      <c r="DG463" s="186"/>
      <c r="DH463" s="186"/>
      <c r="DI463" s="186"/>
      <c r="DJ463" s="186"/>
      <c r="DK463" s="186"/>
      <c r="DL463" s="186"/>
      <c r="DM463" s="186"/>
      <c r="DN463" s="41"/>
      <c r="DO463" s="41"/>
      <c r="DP463" s="41"/>
      <c r="DQ463" s="41"/>
      <c r="DR463" s="41"/>
      <c r="DS463" s="41"/>
      <c r="DT463" s="41"/>
      <c r="DU463" s="41"/>
      <c r="DV463" s="41"/>
      <c r="DW463" s="41"/>
      <c r="DX463" s="41"/>
      <c r="DY463" s="41"/>
      <c r="DZ463" s="41"/>
      <c r="EA463" s="41"/>
      <c r="EB463" s="41"/>
      <c r="EC463" s="41"/>
      <c r="ED463" s="41"/>
      <c r="EE463" s="41"/>
      <c r="EF463" s="186"/>
      <c r="EG463" s="186"/>
      <c r="EH463" s="186"/>
      <c r="EI463" s="41"/>
      <c r="EJ463" s="186"/>
      <c r="EK463" s="187"/>
      <c r="EL463" s="41"/>
      <c r="EM463" s="41"/>
      <c r="EN463" s="186"/>
      <c r="EO463" s="186"/>
      <c r="EP463" s="186"/>
      <c r="EQ463" s="186"/>
      <c r="ER463" s="186"/>
      <c r="ES463" s="186"/>
      <c r="ET463" s="186"/>
      <c r="EU463" s="186"/>
      <c r="EV463" s="186"/>
      <c r="EW463" s="186"/>
      <c r="EX463" s="186"/>
      <c r="EY463" s="186"/>
      <c r="EZ463" s="186"/>
      <c r="FA463" s="186"/>
      <c r="FB463" s="186"/>
      <c r="FC463" s="186"/>
      <c r="FD463" s="186"/>
      <c r="FE463" s="186"/>
      <c r="FF463" s="186"/>
      <c r="FG463" s="186"/>
      <c r="FH463" s="186"/>
      <c r="FI463" s="186"/>
      <c r="FJ463" s="186"/>
      <c r="FK463" s="186"/>
      <c r="FL463" s="186"/>
      <c r="FM463" s="186"/>
      <c r="FN463" s="186"/>
      <c r="FO463" s="186"/>
      <c r="FP463" s="186"/>
      <c r="FQ463" s="186"/>
      <c r="FR463" s="186"/>
      <c r="FS463" s="186"/>
      <c r="FT463" s="186"/>
      <c r="FU463" s="186"/>
      <c r="FV463" s="41"/>
      <c r="FW463" s="41"/>
      <c r="FX463" s="41"/>
      <c r="FY463" s="41"/>
      <c r="FZ463" s="41"/>
      <c r="GA463" s="41"/>
      <c r="GB463" s="41"/>
      <c r="GC463" s="41"/>
      <c r="GD463" s="41"/>
      <c r="GE463" s="41"/>
      <c r="GF463" s="22"/>
      <c r="GG463" s="363"/>
    </row>
    <row r="464" spans="1:189" s="361" customFormat="1" x14ac:dyDescent="0.25">
      <c r="A464" s="186"/>
      <c r="B464" s="43"/>
      <c r="C464" s="186"/>
      <c r="D464" s="187"/>
      <c r="E464" s="187"/>
      <c r="F464" s="187"/>
      <c r="G464" s="187"/>
      <c r="H464" s="41"/>
      <c r="I464" s="186"/>
      <c r="J464" s="187"/>
      <c r="K464" s="41"/>
      <c r="L464" s="41"/>
      <c r="M464" s="41"/>
      <c r="N464" s="41"/>
      <c r="O464" s="41"/>
      <c r="P464" s="41"/>
      <c r="Q464" s="41"/>
      <c r="R464" s="22"/>
      <c r="S464" s="22"/>
      <c r="T464" s="187"/>
      <c r="U464" s="187"/>
      <c r="V464" s="187"/>
      <c r="W464" s="186"/>
      <c r="X464" s="187"/>
      <c r="Y464" s="41"/>
      <c r="Z464" s="186"/>
      <c r="AA464" s="187"/>
      <c r="AB464" s="41"/>
      <c r="AC464" s="186"/>
      <c r="AD464" s="41"/>
      <c r="AE464" s="186"/>
      <c r="AF464" s="187"/>
      <c r="AG464" s="41"/>
      <c r="AH464" s="186"/>
      <c r="AI464" s="41"/>
      <c r="AJ464" s="186"/>
      <c r="AK464" s="41"/>
      <c r="AL464" s="186"/>
      <c r="AM464" s="41"/>
      <c r="AN464" s="186"/>
      <c r="AO464" s="41"/>
      <c r="AP464" s="41"/>
      <c r="AQ464" s="41"/>
      <c r="AR464" s="22"/>
      <c r="AS464" s="186"/>
      <c r="AT464" s="186"/>
      <c r="AU464" s="41"/>
      <c r="AV464" s="186"/>
      <c r="AW464" s="187"/>
      <c r="AX464" s="41"/>
      <c r="AY464" s="41"/>
      <c r="AZ464" s="186"/>
      <c r="BA464" s="41"/>
      <c r="BB464" s="186"/>
      <c r="BC464" s="41"/>
      <c r="BD464" s="186"/>
      <c r="BE464" s="186"/>
      <c r="BF464" s="186"/>
      <c r="BG464" s="41"/>
      <c r="BH464" s="186"/>
      <c r="BI464" s="41"/>
      <c r="BJ464" s="41"/>
      <c r="BK464" s="41"/>
      <c r="BL464" s="186"/>
      <c r="BM464" s="186"/>
      <c r="BN464" s="41"/>
      <c r="BO464" s="41"/>
      <c r="BP464" s="186"/>
      <c r="BQ464" s="41"/>
      <c r="BR464" s="186"/>
      <c r="BS464" s="187"/>
      <c r="BT464" s="41"/>
      <c r="BU464" s="186"/>
      <c r="BV464" s="41"/>
      <c r="BW464" s="186"/>
      <c r="BX464" s="186"/>
      <c r="BY464" s="186"/>
      <c r="BZ464" s="186"/>
      <c r="CA464" s="186"/>
      <c r="CB464" s="41"/>
      <c r="CC464" s="186"/>
      <c r="CD464" s="186"/>
      <c r="CE464" s="186"/>
      <c r="CF464" s="186"/>
      <c r="CG464" s="186"/>
      <c r="CH464" s="186"/>
      <c r="CI464" s="186"/>
      <c r="CJ464" s="186"/>
      <c r="CK464" s="186"/>
      <c r="CL464" s="186"/>
      <c r="CM464" s="186"/>
      <c r="CN464" s="186"/>
      <c r="CO464" s="186"/>
      <c r="CP464" s="186"/>
      <c r="CQ464" s="186"/>
      <c r="CR464" s="186"/>
      <c r="CS464" s="186"/>
      <c r="CT464" s="186"/>
      <c r="CU464" s="186"/>
      <c r="CV464" s="186"/>
      <c r="CW464" s="186"/>
      <c r="CX464" s="186"/>
      <c r="CY464" s="186"/>
      <c r="CZ464" s="186"/>
      <c r="DA464" s="186"/>
      <c r="DB464" s="186"/>
      <c r="DC464" s="186"/>
      <c r="DD464" s="186"/>
      <c r="DE464" s="186"/>
      <c r="DF464" s="186"/>
      <c r="DG464" s="186"/>
      <c r="DH464" s="186"/>
      <c r="DI464" s="186"/>
      <c r="DJ464" s="186"/>
      <c r="DK464" s="186"/>
      <c r="DL464" s="186"/>
      <c r="DM464" s="186"/>
      <c r="DN464" s="41"/>
      <c r="DO464" s="41"/>
      <c r="DP464" s="41"/>
      <c r="DQ464" s="41"/>
      <c r="DR464" s="41"/>
      <c r="DS464" s="41"/>
      <c r="DT464" s="41"/>
      <c r="DU464" s="41"/>
      <c r="DV464" s="41"/>
      <c r="DW464" s="41"/>
      <c r="DX464" s="41"/>
      <c r="DY464" s="41"/>
      <c r="DZ464" s="41"/>
      <c r="EA464" s="41"/>
      <c r="EB464" s="41"/>
      <c r="EC464" s="41"/>
      <c r="ED464" s="41"/>
      <c r="EE464" s="41"/>
      <c r="EF464" s="186"/>
      <c r="EG464" s="186"/>
      <c r="EH464" s="186"/>
      <c r="EI464" s="41"/>
      <c r="EJ464" s="186"/>
      <c r="EK464" s="187"/>
      <c r="EL464" s="41"/>
      <c r="EM464" s="41"/>
      <c r="EN464" s="186"/>
      <c r="EO464" s="186"/>
      <c r="EP464" s="186"/>
      <c r="EQ464" s="186"/>
      <c r="ER464" s="186"/>
      <c r="ES464" s="186"/>
      <c r="ET464" s="186"/>
      <c r="EU464" s="186"/>
      <c r="EV464" s="186"/>
      <c r="EW464" s="186"/>
      <c r="EX464" s="186"/>
      <c r="EY464" s="186"/>
      <c r="EZ464" s="186"/>
      <c r="FA464" s="186"/>
      <c r="FB464" s="186"/>
      <c r="FC464" s="186"/>
      <c r="FD464" s="186"/>
      <c r="FE464" s="186"/>
      <c r="FF464" s="186"/>
      <c r="FG464" s="186"/>
      <c r="FH464" s="186"/>
      <c r="FI464" s="186"/>
      <c r="FJ464" s="186"/>
      <c r="FK464" s="186"/>
      <c r="FL464" s="186"/>
      <c r="FM464" s="186"/>
      <c r="FN464" s="186"/>
      <c r="FO464" s="186"/>
      <c r="FP464" s="186"/>
      <c r="FQ464" s="186"/>
      <c r="FR464" s="186"/>
      <c r="FS464" s="186"/>
      <c r="FT464" s="186"/>
      <c r="FU464" s="186"/>
      <c r="FV464" s="41"/>
      <c r="FW464" s="41"/>
      <c r="FX464" s="41"/>
      <c r="FY464" s="41"/>
      <c r="FZ464" s="41"/>
      <c r="GA464" s="41"/>
      <c r="GB464" s="41"/>
      <c r="GC464" s="41"/>
      <c r="GD464" s="41"/>
      <c r="GE464" s="41"/>
      <c r="GF464" s="22"/>
      <c r="GG464" s="363"/>
    </row>
    <row r="465" spans="1:189" s="361" customFormat="1" x14ac:dyDescent="0.25">
      <c r="A465" s="186"/>
      <c r="B465" s="43"/>
      <c r="C465" s="186"/>
      <c r="D465" s="187"/>
      <c r="E465" s="187"/>
      <c r="F465" s="187"/>
      <c r="G465" s="187"/>
      <c r="H465" s="41"/>
      <c r="I465" s="186"/>
      <c r="J465" s="187"/>
      <c r="K465" s="41"/>
      <c r="L465" s="41"/>
      <c r="M465" s="41"/>
      <c r="N465" s="41"/>
      <c r="O465" s="41"/>
      <c r="P465" s="41"/>
      <c r="Q465" s="41"/>
      <c r="R465" s="22"/>
      <c r="S465" s="22"/>
      <c r="T465" s="187"/>
      <c r="U465" s="187"/>
      <c r="V465" s="187"/>
      <c r="W465" s="186"/>
      <c r="X465" s="187"/>
      <c r="Y465" s="41"/>
      <c r="Z465" s="186"/>
      <c r="AA465" s="187"/>
      <c r="AB465" s="41"/>
      <c r="AC465" s="186"/>
      <c r="AD465" s="41"/>
      <c r="AE465" s="186"/>
      <c r="AF465" s="187"/>
      <c r="AG465" s="41"/>
      <c r="AH465" s="186"/>
      <c r="AI465" s="41"/>
      <c r="AJ465" s="186"/>
      <c r="AK465" s="41"/>
      <c r="AL465" s="186"/>
      <c r="AM465" s="41"/>
      <c r="AN465" s="186"/>
      <c r="AO465" s="41"/>
      <c r="AP465" s="41"/>
      <c r="AQ465" s="41"/>
      <c r="AR465" s="22"/>
      <c r="AS465" s="186"/>
      <c r="AT465" s="186"/>
      <c r="AU465" s="41"/>
      <c r="AV465" s="186"/>
      <c r="AW465" s="187"/>
      <c r="AX465" s="41"/>
      <c r="AY465" s="41"/>
      <c r="AZ465" s="186"/>
      <c r="BA465" s="41"/>
      <c r="BB465" s="186"/>
      <c r="BC465" s="41"/>
      <c r="BD465" s="186"/>
      <c r="BE465" s="186"/>
      <c r="BF465" s="186"/>
      <c r="BG465" s="41"/>
      <c r="BH465" s="186"/>
      <c r="BI465" s="41"/>
      <c r="BJ465" s="41"/>
      <c r="BK465" s="41"/>
      <c r="BL465" s="186"/>
      <c r="BM465" s="186"/>
      <c r="BN465" s="41"/>
      <c r="BO465" s="41"/>
      <c r="BP465" s="186"/>
      <c r="BQ465" s="41"/>
      <c r="BR465" s="186"/>
      <c r="BS465" s="187"/>
      <c r="BT465" s="41"/>
      <c r="BU465" s="186"/>
      <c r="BV465" s="41"/>
      <c r="BW465" s="186"/>
      <c r="BX465" s="186"/>
      <c r="BY465" s="186"/>
      <c r="BZ465" s="186"/>
      <c r="CA465" s="186"/>
      <c r="CB465" s="41"/>
      <c r="CC465" s="186"/>
      <c r="CD465" s="186"/>
      <c r="CE465" s="186"/>
      <c r="CF465" s="186"/>
      <c r="CG465" s="186"/>
      <c r="CH465" s="186"/>
      <c r="CI465" s="186"/>
      <c r="CJ465" s="186"/>
      <c r="CK465" s="186"/>
      <c r="CL465" s="186"/>
      <c r="CM465" s="186"/>
      <c r="CN465" s="186"/>
      <c r="CO465" s="186"/>
      <c r="CP465" s="186"/>
      <c r="CQ465" s="186"/>
      <c r="CR465" s="186"/>
      <c r="CS465" s="186"/>
      <c r="CT465" s="186"/>
      <c r="CU465" s="186"/>
      <c r="CV465" s="186"/>
      <c r="CW465" s="186"/>
      <c r="CX465" s="186"/>
      <c r="CY465" s="186"/>
      <c r="CZ465" s="186"/>
      <c r="DA465" s="186"/>
      <c r="DB465" s="186"/>
      <c r="DC465" s="186"/>
      <c r="DD465" s="186"/>
      <c r="DE465" s="186"/>
      <c r="DF465" s="186"/>
      <c r="DG465" s="186"/>
      <c r="DH465" s="186"/>
      <c r="DI465" s="186"/>
      <c r="DJ465" s="186"/>
      <c r="DK465" s="186"/>
      <c r="DL465" s="186"/>
      <c r="DM465" s="186"/>
      <c r="DN465" s="41"/>
      <c r="DO465" s="41"/>
      <c r="DP465" s="41"/>
      <c r="DQ465" s="41"/>
      <c r="DR465" s="41"/>
      <c r="DS465" s="41"/>
      <c r="DT465" s="41"/>
      <c r="DU465" s="41"/>
      <c r="DV465" s="41"/>
      <c r="DW465" s="41"/>
      <c r="DX465" s="41"/>
      <c r="DY465" s="41"/>
      <c r="DZ465" s="41"/>
      <c r="EA465" s="41"/>
      <c r="EB465" s="41"/>
      <c r="EC465" s="41"/>
      <c r="ED465" s="41"/>
      <c r="EE465" s="41"/>
      <c r="EF465" s="186"/>
      <c r="EG465" s="186"/>
      <c r="EH465" s="186"/>
      <c r="EI465" s="41"/>
      <c r="EJ465" s="186"/>
      <c r="EK465" s="187"/>
      <c r="EL465" s="41"/>
      <c r="EM465" s="41"/>
      <c r="EN465" s="186"/>
      <c r="EO465" s="186"/>
      <c r="EP465" s="186"/>
      <c r="EQ465" s="186"/>
      <c r="ER465" s="186"/>
      <c r="ES465" s="186"/>
      <c r="ET465" s="186"/>
      <c r="EU465" s="186"/>
      <c r="EV465" s="186"/>
      <c r="EW465" s="186"/>
      <c r="EX465" s="186"/>
      <c r="EY465" s="186"/>
      <c r="EZ465" s="186"/>
      <c r="FA465" s="186"/>
      <c r="FB465" s="186"/>
      <c r="FC465" s="186"/>
      <c r="FD465" s="186"/>
      <c r="FE465" s="186"/>
      <c r="FF465" s="186"/>
      <c r="FG465" s="186"/>
      <c r="FH465" s="186"/>
      <c r="FI465" s="186"/>
      <c r="FJ465" s="186"/>
      <c r="FK465" s="186"/>
      <c r="FL465" s="186"/>
      <c r="FM465" s="186"/>
      <c r="FN465" s="186"/>
      <c r="FO465" s="186"/>
      <c r="FP465" s="186"/>
      <c r="FQ465" s="186"/>
      <c r="FR465" s="186"/>
      <c r="FS465" s="186"/>
      <c r="FT465" s="186"/>
      <c r="FU465" s="186"/>
      <c r="FV465" s="41"/>
      <c r="FW465" s="41"/>
      <c r="FX465" s="41"/>
      <c r="FY465" s="41"/>
      <c r="FZ465" s="41"/>
      <c r="GA465" s="41"/>
      <c r="GB465" s="41"/>
      <c r="GC465" s="41"/>
      <c r="GD465" s="41"/>
      <c r="GE465" s="41"/>
      <c r="GF465" s="22"/>
      <c r="GG465" s="363"/>
    </row>
    <row r="466" spans="1:189" s="361" customFormat="1" x14ac:dyDescent="0.25">
      <c r="A466" s="186"/>
      <c r="B466" s="43"/>
      <c r="C466" s="186"/>
      <c r="D466" s="187"/>
      <c r="E466" s="187"/>
      <c r="F466" s="187"/>
      <c r="G466" s="187"/>
      <c r="H466" s="41"/>
      <c r="I466" s="186"/>
      <c r="J466" s="187"/>
      <c r="K466" s="41"/>
      <c r="L466" s="41"/>
      <c r="M466" s="41"/>
      <c r="N466" s="41"/>
      <c r="O466" s="41"/>
      <c r="P466" s="41"/>
      <c r="Q466" s="41"/>
      <c r="R466" s="22"/>
      <c r="S466" s="22"/>
      <c r="T466" s="187"/>
      <c r="U466" s="187"/>
      <c r="V466" s="187"/>
      <c r="W466" s="186"/>
      <c r="X466" s="187"/>
      <c r="Y466" s="41"/>
      <c r="Z466" s="186"/>
      <c r="AA466" s="187"/>
      <c r="AB466" s="41"/>
      <c r="AC466" s="186"/>
      <c r="AD466" s="41"/>
      <c r="AE466" s="186"/>
      <c r="AF466" s="187"/>
      <c r="AG466" s="41"/>
      <c r="AH466" s="186"/>
      <c r="AI466" s="41"/>
      <c r="AJ466" s="186"/>
      <c r="AK466" s="41"/>
      <c r="AL466" s="186"/>
      <c r="AM466" s="41"/>
      <c r="AN466" s="186"/>
      <c r="AO466" s="41"/>
      <c r="AP466" s="41"/>
      <c r="AQ466" s="41"/>
      <c r="AR466" s="22"/>
      <c r="AS466" s="186"/>
      <c r="AT466" s="186"/>
      <c r="AU466" s="41"/>
      <c r="AV466" s="186"/>
      <c r="AW466" s="187"/>
      <c r="AX466" s="41"/>
      <c r="AY466" s="41"/>
      <c r="AZ466" s="186"/>
      <c r="BA466" s="41"/>
      <c r="BB466" s="186"/>
      <c r="BC466" s="41"/>
      <c r="BD466" s="186"/>
      <c r="BE466" s="186"/>
      <c r="BF466" s="186"/>
      <c r="BG466" s="41"/>
      <c r="BH466" s="186"/>
      <c r="BI466" s="41"/>
      <c r="BJ466" s="41"/>
      <c r="BK466" s="41"/>
      <c r="BL466" s="186"/>
      <c r="BM466" s="186"/>
      <c r="BN466" s="41"/>
      <c r="BO466" s="41"/>
      <c r="BP466" s="186"/>
      <c r="BQ466" s="41"/>
      <c r="BR466" s="186"/>
      <c r="BS466" s="187"/>
      <c r="BT466" s="41"/>
      <c r="BU466" s="186"/>
      <c r="BV466" s="41"/>
      <c r="BW466" s="186"/>
      <c r="BX466" s="186"/>
      <c r="BY466" s="186"/>
      <c r="BZ466" s="186"/>
      <c r="CA466" s="186"/>
      <c r="CB466" s="41"/>
      <c r="CC466" s="186"/>
      <c r="CD466" s="186"/>
      <c r="CE466" s="186"/>
      <c r="CF466" s="186"/>
      <c r="CG466" s="186"/>
      <c r="CH466" s="186"/>
      <c r="CI466" s="186"/>
      <c r="CJ466" s="186"/>
      <c r="CK466" s="186"/>
      <c r="CL466" s="186"/>
      <c r="CM466" s="186"/>
      <c r="CN466" s="186"/>
      <c r="CO466" s="186"/>
      <c r="CP466" s="186"/>
      <c r="CQ466" s="186"/>
      <c r="CR466" s="186"/>
      <c r="CS466" s="186"/>
      <c r="CT466" s="186"/>
      <c r="CU466" s="186"/>
      <c r="CV466" s="186"/>
      <c r="CW466" s="186"/>
      <c r="CX466" s="186"/>
      <c r="CY466" s="186"/>
      <c r="CZ466" s="186"/>
      <c r="DA466" s="186"/>
      <c r="DB466" s="186"/>
      <c r="DC466" s="186"/>
      <c r="DD466" s="186"/>
      <c r="DE466" s="186"/>
      <c r="DF466" s="186"/>
      <c r="DG466" s="186"/>
      <c r="DH466" s="186"/>
      <c r="DI466" s="186"/>
      <c r="DJ466" s="186"/>
      <c r="DK466" s="186"/>
      <c r="DL466" s="186"/>
      <c r="DM466" s="186"/>
      <c r="DN466" s="41"/>
      <c r="DO466" s="41"/>
      <c r="DP466" s="41"/>
      <c r="DQ466" s="41"/>
      <c r="DR466" s="41"/>
      <c r="DS466" s="41"/>
      <c r="DT466" s="41"/>
      <c r="DU466" s="41"/>
      <c r="DV466" s="41"/>
      <c r="DW466" s="41"/>
      <c r="DX466" s="41"/>
      <c r="DY466" s="41"/>
      <c r="DZ466" s="41"/>
      <c r="EA466" s="41"/>
      <c r="EB466" s="41"/>
      <c r="EC466" s="41"/>
      <c r="ED466" s="41"/>
      <c r="EE466" s="41"/>
      <c r="EF466" s="186"/>
      <c r="EG466" s="186"/>
      <c r="EH466" s="186"/>
      <c r="EI466" s="41"/>
      <c r="EJ466" s="186"/>
      <c r="EK466" s="187"/>
      <c r="EL466" s="41"/>
      <c r="EM466" s="41"/>
      <c r="EN466" s="186"/>
      <c r="EO466" s="186"/>
      <c r="EP466" s="186"/>
      <c r="EQ466" s="186"/>
      <c r="ER466" s="186"/>
      <c r="ES466" s="186"/>
      <c r="ET466" s="186"/>
      <c r="EU466" s="186"/>
      <c r="EV466" s="186"/>
      <c r="EW466" s="186"/>
      <c r="EX466" s="186"/>
      <c r="EY466" s="186"/>
      <c r="EZ466" s="186"/>
      <c r="FA466" s="186"/>
      <c r="FB466" s="186"/>
      <c r="FC466" s="186"/>
      <c r="FD466" s="186"/>
      <c r="FE466" s="186"/>
      <c r="FF466" s="186"/>
      <c r="FG466" s="186"/>
      <c r="FH466" s="186"/>
      <c r="FI466" s="186"/>
      <c r="FJ466" s="186"/>
      <c r="FK466" s="186"/>
      <c r="FL466" s="186"/>
      <c r="FM466" s="186"/>
      <c r="FN466" s="186"/>
      <c r="FO466" s="186"/>
      <c r="FP466" s="186"/>
      <c r="FQ466" s="186"/>
      <c r="FR466" s="186"/>
      <c r="FS466" s="186"/>
      <c r="FT466" s="186"/>
      <c r="FU466" s="186"/>
      <c r="FV466" s="41"/>
      <c r="FW466" s="41"/>
      <c r="FX466" s="41"/>
      <c r="FY466" s="41"/>
      <c r="FZ466" s="41"/>
      <c r="GA466" s="41"/>
      <c r="GB466" s="41"/>
      <c r="GC466" s="41"/>
      <c r="GD466" s="41"/>
      <c r="GE466" s="41"/>
      <c r="GF466" s="22"/>
      <c r="GG466" s="363"/>
    </row>
    <row r="467" spans="1:189" s="361" customFormat="1" x14ac:dyDescent="0.25">
      <c r="A467" s="186"/>
      <c r="B467" s="43"/>
      <c r="C467" s="186"/>
      <c r="D467" s="187"/>
      <c r="E467" s="187"/>
      <c r="F467" s="187"/>
      <c r="G467" s="187"/>
      <c r="H467" s="41"/>
      <c r="I467" s="186"/>
      <c r="J467" s="187"/>
      <c r="K467" s="41"/>
      <c r="L467" s="41"/>
      <c r="M467" s="41"/>
      <c r="N467" s="41"/>
      <c r="O467" s="41"/>
      <c r="P467" s="41"/>
      <c r="Q467" s="41"/>
      <c r="R467" s="22"/>
      <c r="S467" s="22"/>
      <c r="T467" s="187"/>
      <c r="U467" s="187"/>
      <c r="V467" s="187"/>
      <c r="W467" s="186"/>
      <c r="X467" s="187"/>
      <c r="Y467" s="41"/>
      <c r="Z467" s="186"/>
      <c r="AA467" s="187"/>
      <c r="AB467" s="41"/>
      <c r="AC467" s="186"/>
      <c r="AD467" s="41"/>
      <c r="AE467" s="186"/>
      <c r="AF467" s="187"/>
      <c r="AG467" s="41"/>
      <c r="AH467" s="186"/>
      <c r="AI467" s="41"/>
      <c r="AJ467" s="186"/>
      <c r="AK467" s="41"/>
      <c r="AL467" s="186"/>
      <c r="AM467" s="41"/>
      <c r="AN467" s="186"/>
      <c r="AO467" s="41"/>
      <c r="AP467" s="41"/>
      <c r="AQ467" s="41"/>
      <c r="AR467" s="22"/>
      <c r="AS467" s="186"/>
      <c r="AT467" s="186"/>
      <c r="AU467" s="41"/>
      <c r="AV467" s="186"/>
      <c r="AW467" s="187"/>
      <c r="AX467" s="41"/>
      <c r="AY467" s="41"/>
      <c r="AZ467" s="186"/>
      <c r="BA467" s="41"/>
      <c r="BB467" s="186"/>
      <c r="BC467" s="41"/>
      <c r="BD467" s="186"/>
      <c r="BE467" s="186"/>
      <c r="BF467" s="186"/>
      <c r="BG467" s="41"/>
      <c r="BH467" s="186"/>
      <c r="BI467" s="41"/>
      <c r="BJ467" s="41"/>
      <c r="BK467" s="41"/>
      <c r="BL467" s="186"/>
      <c r="BM467" s="186"/>
      <c r="BN467" s="41"/>
      <c r="BO467" s="41"/>
      <c r="BP467" s="186"/>
      <c r="BQ467" s="41"/>
      <c r="BR467" s="186"/>
      <c r="BS467" s="187"/>
      <c r="BT467" s="41"/>
      <c r="BU467" s="186"/>
      <c r="BV467" s="41"/>
      <c r="BW467" s="186"/>
      <c r="BX467" s="186"/>
      <c r="BY467" s="186"/>
      <c r="BZ467" s="186"/>
      <c r="CA467" s="186"/>
      <c r="CB467" s="41"/>
      <c r="CC467" s="186"/>
      <c r="CD467" s="186"/>
      <c r="CE467" s="186"/>
      <c r="CF467" s="186"/>
      <c r="CG467" s="186"/>
      <c r="CH467" s="186"/>
      <c r="CI467" s="186"/>
      <c r="CJ467" s="186"/>
      <c r="CK467" s="186"/>
      <c r="CL467" s="186"/>
      <c r="CM467" s="186"/>
      <c r="CN467" s="186"/>
      <c r="CO467" s="186"/>
      <c r="CP467" s="186"/>
      <c r="CQ467" s="186"/>
      <c r="CR467" s="186"/>
      <c r="CS467" s="186"/>
      <c r="CT467" s="186"/>
      <c r="CU467" s="186"/>
      <c r="CV467" s="186"/>
      <c r="CW467" s="186"/>
      <c r="CX467" s="186"/>
      <c r="CY467" s="186"/>
      <c r="CZ467" s="186"/>
      <c r="DA467" s="186"/>
      <c r="DB467" s="186"/>
      <c r="DC467" s="186"/>
      <c r="DD467" s="186"/>
      <c r="DE467" s="186"/>
      <c r="DF467" s="186"/>
      <c r="DG467" s="186"/>
      <c r="DH467" s="186"/>
      <c r="DI467" s="186"/>
      <c r="DJ467" s="186"/>
      <c r="DK467" s="186"/>
      <c r="DL467" s="186"/>
      <c r="DM467" s="186"/>
      <c r="DN467" s="41"/>
      <c r="DO467" s="41"/>
      <c r="DP467" s="41"/>
      <c r="DQ467" s="41"/>
      <c r="DR467" s="41"/>
      <c r="DS467" s="41"/>
      <c r="DT467" s="41"/>
      <c r="DU467" s="41"/>
      <c r="DV467" s="41"/>
      <c r="DW467" s="41"/>
      <c r="DX467" s="41"/>
      <c r="DY467" s="41"/>
      <c r="DZ467" s="41"/>
      <c r="EA467" s="41"/>
      <c r="EB467" s="41"/>
      <c r="EC467" s="41"/>
      <c r="ED467" s="41"/>
      <c r="EE467" s="41"/>
      <c r="EF467" s="186"/>
      <c r="EG467" s="186"/>
      <c r="EH467" s="186"/>
      <c r="EI467" s="41"/>
      <c r="EJ467" s="186"/>
      <c r="EK467" s="187"/>
      <c r="EL467" s="41"/>
      <c r="EM467" s="41"/>
      <c r="EN467" s="186"/>
      <c r="EO467" s="186"/>
      <c r="EP467" s="186"/>
      <c r="EQ467" s="186"/>
      <c r="ER467" s="186"/>
      <c r="ES467" s="186"/>
      <c r="ET467" s="186"/>
      <c r="EU467" s="186"/>
      <c r="EV467" s="186"/>
      <c r="EW467" s="186"/>
      <c r="EX467" s="186"/>
      <c r="EY467" s="186"/>
      <c r="EZ467" s="186"/>
      <c r="FA467" s="186"/>
      <c r="FB467" s="186"/>
      <c r="FC467" s="186"/>
      <c r="FD467" s="186"/>
      <c r="FE467" s="186"/>
      <c r="FF467" s="186"/>
      <c r="FG467" s="186"/>
      <c r="FH467" s="186"/>
      <c r="FI467" s="186"/>
      <c r="FJ467" s="186"/>
      <c r="FK467" s="186"/>
      <c r="FL467" s="186"/>
      <c r="FM467" s="186"/>
      <c r="FN467" s="186"/>
      <c r="FO467" s="186"/>
      <c r="FP467" s="186"/>
      <c r="FQ467" s="186"/>
      <c r="FR467" s="186"/>
      <c r="FS467" s="186"/>
      <c r="FT467" s="186"/>
      <c r="FU467" s="186"/>
      <c r="FV467" s="41"/>
      <c r="FW467" s="41"/>
      <c r="FX467" s="41"/>
      <c r="FY467" s="41"/>
      <c r="FZ467" s="41"/>
      <c r="GA467" s="41"/>
      <c r="GB467" s="41"/>
      <c r="GC467" s="41"/>
      <c r="GD467" s="41"/>
      <c r="GE467" s="41"/>
      <c r="GF467" s="22"/>
      <c r="GG467" s="363"/>
    </row>
    <row r="468" spans="1:189" s="361" customFormat="1" x14ac:dyDescent="0.25">
      <c r="A468" s="186"/>
      <c r="B468" s="43"/>
      <c r="C468" s="186"/>
      <c r="D468" s="187"/>
      <c r="E468" s="187"/>
      <c r="F468" s="187"/>
      <c r="G468" s="187"/>
      <c r="H468" s="41"/>
      <c r="I468" s="186"/>
      <c r="J468" s="187"/>
      <c r="K468" s="41"/>
      <c r="L468" s="41"/>
      <c r="M468" s="41"/>
      <c r="N468" s="41"/>
      <c r="O468" s="41"/>
      <c r="P468" s="41"/>
      <c r="Q468" s="41"/>
      <c r="R468" s="22"/>
      <c r="S468" s="22"/>
      <c r="T468" s="187"/>
      <c r="U468" s="187"/>
      <c r="V468" s="187"/>
      <c r="W468" s="186"/>
      <c r="X468" s="187"/>
      <c r="Y468" s="41"/>
      <c r="Z468" s="186"/>
      <c r="AA468" s="187"/>
      <c r="AB468" s="41"/>
      <c r="AC468" s="186"/>
      <c r="AD468" s="41"/>
      <c r="AE468" s="186"/>
      <c r="AF468" s="187"/>
      <c r="AG468" s="41"/>
      <c r="AH468" s="186"/>
      <c r="AI468" s="41"/>
      <c r="AJ468" s="186"/>
      <c r="AK468" s="41"/>
      <c r="AL468" s="186"/>
      <c r="AM468" s="41"/>
      <c r="AN468" s="186"/>
      <c r="AO468" s="41"/>
      <c r="AP468" s="41"/>
      <c r="AQ468" s="41"/>
      <c r="AR468" s="22"/>
      <c r="AS468" s="186"/>
      <c r="AT468" s="186"/>
      <c r="AU468" s="41"/>
      <c r="AV468" s="186"/>
      <c r="AW468" s="187"/>
      <c r="AX468" s="41"/>
      <c r="AY468" s="41"/>
      <c r="AZ468" s="186"/>
      <c r="BA468" s="41"/>
      <c r="BB468" s="186"/>
      <c r="BC468" s="41"/>
      <c r="BD468" s="186"/>
      <c r="BE468" s="186"/>
      <c r="BF468" s="186"/>
      <c r="BG468" s="41"/>
      <c r="BH468" s="186"/>
      <c r="BI468" s="41"/>
      <c r="BJ468" s="41"/>
      <c r="BK468" s="41"/>
      <c r="BL468" s="186"/>
      <c r="BM468" s="186"/>
      <c r="BN468" s="41"/>
      <c r="BO468" s="41"/>
      <c r="BP468" s="186"/>
      <c r="BQ468" s="41"/>
      <c r="BR468" s="186"/>
      <c r="BS468" s="187"/>
      <c r="BT468" s="41"/>
      <c r="BU468" s="186"/>
      <c r="BV468" s="41"/>
      <c r="BW468" s="186"/>
      <c r="BX468" s="186"/>
      <c r="BY468" s="186"/>
      <c r="BZ468" s="186"/>
      <c r="CA468" s="186"/>
      <c r="CB468" s="41"/>
      <c r="CC468" s="186"/>
      <c r="CD468" s="186"/>
      <c r="CE468" s="186"/>
      <c r="CF468" s="186"/>
      <c r="CG468" s="186"/>
      <c r="CH468" s="186"/>
      <c r="CI468" s="186"/>
      <c r="CJ468" s="186"/>
      <c r="CK468" s="186"/>
      <c r="CL468" s="186"/>
      <c r="CM468" s="186"/>
      <c r="CN468" s="186"/>
      <c r="CO468" s="186"/>
      <c r="CP468" s="186"/>
      <c r="CQ468" s="186"/>
      <c r="CR468" s="186"/>
      <c r="CS468" s="186"/>
      <c r="CT468" s="186"/>
      <c r="CU468" s="186"/>
      <c r="CV468" s="186"/>
      <c r="CW468" s="186"/>
      <c r="CX468" s="186"/>
      <c r="CY468" s="186"/>
      <c r="CZ468" s="186"/>
      <c r="DA468" s="186"/>
      <c r="DB468" s="186"/>
      <c r="DC468" s="186"/>
      <c r="DD468" s="186"/>
      <c r="DE468" s="186"/>
      <c r="DF468" s="186"/>
      <c r="DG468" s="186"/>
      <c r="DH468" s="186"/>
      <c r="DI468" s="186"/>
      <c r="DJ468" s="186"/>
      <c r="DK468" s="186"/>
      <c r="DL468" s="186"/>
      <c r="DM468" s="186"/>
      <c r="DN468" s="41"/>
      <c r="DO468" s="41"/>
      <c r="DP468" s="41"/>
      <c r="DQ468" s="41"/>
      <c r="DR468" s="41"/>
      <c r="DS468" s="41"/>
      <c r="DT468" s="41"/>
      <c r="DU468" s="41"/>
      <c r="DV468" s="41"/>
      <c r="DW468" s="41"/>
      <c r="DX468" s="41"/>
      <c r="DY468" s="41"/>
      <c r="DZ468" s="41"/>
      <c r="EA468" s="41"/>
      <c r="EB468" s="41"/>
      <c r="EC468" s="41"/>
      <c r="ED468" s="41"/>
      <c r="EE468" s="41"/>
      <c r="EF468" s="186"/>
      <c r="EG468" s="186"/>
      <c r="EH468" s="186"/>
      <c r="EI468" s="41"/>
      <c r="EJ468" s="186"/>
      <c r="EK468" s="187"/>
      <c r="EL468" s="41"/>
      <c r="EM468" s="41"/>
      <c r="EN468" s="186"/>
      <c r="EO468" s="186"/>
      <c r="EP468" s="186"/>
      <c r="EQ468" s="186"/>
      <c r="ER468" s="186"/>
      <c r="ES468" s="186"/>
      <c r="ET468" s="186"/>
      <c r="EU468" s="186"/>
      <c r="EV468" s="186"/>
      <c r="EW468" s="186"/>
      <c r="EX468" s="186"/>
      <c r="EY468" s="186"/>
      <c r="EZ468" s="186"/>
      <c r="FA468" s="186"/>
      <c r="FB468" s="186"/>
      <c r="FC468" s="186"/>
      <c r="FD468" s="186"/>
      <c r="FE468" s="186"/>
      <c r="FF468" s="186"/>
      <c r="FG468" s="186"/>
      <c r="FH468" s="186"/>
      <c r="FI468" s="186"/>
      <c r="FJ468" s="186"/>
      <c r="FK468" s="186"/>
      <c r="FL468" s="186"/>
      <c r="FM468" s="186"/>
      <c r="FN468" s="186"/>
      <c r="FO468" s="186"/>
      <c r="FP468" s="186"/>
      <c r="FQ468" s="186"/>
      <c r="FR468" s="186"/>
      <c r="FS468" s="186"/>
      <c r="FT468" s="186"/>
      <c r="FU468" s="186"/>
      <c r="FV468" s="41"/>
      <c r="FW468" s="41"/>
      <c r="FX468" s="41"/>
      <c r="FY468" s="41"/>
      <c r="FZ468" s="41"/>
      <c r="GA468" s="41"/>
      <c r="GB468" s="41"/>
      <c r="GC468" s="41"/>
      <c r="GD468" s="41"/>
      <c r="GE468" s="41"/>
      <c r="GF468" s="22"/>
      <c r="GG468" s="363"/>
    </row>
  </sheetData>
  <mergeCells count="160">
    <mergeCell ref="D6:D7"/>
    <mergeCell ref="C6:C7"/>
    <mergeCell ref="DU6:DU7"/>
    <mergeCell ref="EB6:EB7"/>
    <mergeCell ref="EB5:EF5"/>
    <mergeCell ref="GF5:GF7"/>
    <mergeCell ref="EC6:EC7"/>
    <mergeCell ref="ED6:ED7"/>
    <mergeCell ref="EE6:EE7"/>
    <mergeCell ref="CS6:CS7"/>
    <mergeCell ref="DN6:DN7"/>
    <mergeCell ref="AT6:AT7"/>
    <mergeCell ref="CF5:CK5"/>
    <mergeCell ref="CF6:CF7"/>
    <mergeCell ref="CI6:CI7"/>
    <mergeCell ref="CJ6:CJ7"/>
    <mergeCell ref="CK6:CK7"/>
    <mergeCell ref="CH6:CH7"/>
    <mergeCell ref="CG6:CG7"/>
    <mergeCell ref="EM6:EM7"/>
    <mergeCell ref="CR6:CR7"/>
    <mergeCell ref="DO6:DO7"/>
    <mergeCell ref="DP6:DP7"/>
    <mergeCell ref="DQ6:DQ7"/>
    <mergeCell ref="DR6:DR7"/>
    <mergeCell ref="DS6:DS7"/>
    <mergeCell ref="DT6:DT7"/>
    <mergeCell ref="DO5:DQ5"/>
    <mergeCell ref="DR5:DT5"/>
    <mergeCell ref="DV6:DX6"/>
    <mergeCell ref="DY6:DY7"/>
    <mergeCell ref="DZ6:DZ7"/>
    <mergeCell ref="EA6:EA7"/>
    <mergeCell ref="DU5:EA5"/>
    <mergeCell ref="DO4:EF4"/>
    <mergeCell ref="CE6:CE7"/>
    <mergeCell ref="C4:K4"/>
    <mergeCell ref="DE6:DE7"/>
    <mergeCell ref="CT5:DE5"/>
    <mergeCell ref="DF5:DN5"/>
    <mergeCell ref="DF6:DG6"/>
    <mergeCell ref="DH6:DI6"/>
    <mergeCell ref="DJ6:DK6"/>
    <mergeCell ref="DL6:DL7"/>
    <mergeCell ref="DM6:DM7"/>
    <mergeCell ref="CT4:DN4"/>
    <mergeCell ref="I6:K6"/>
    <mergeCell ref="C5:K5"/>
    <mergeCell ref="P6:R6"/>
    <mergeCell ref="W6:Y6"/>
    <mergeCell ref="CT6:CV6"/>
    <mergeCell ref="CW6:CW7"/>
    <mergeCell ref="CX6:DA6"/>
    <mergeCell ref="DB6:DB7"/>
    <mergeCell ref="DC6:DC7"/>
    <mergeCell ref="DD6:DD7"/>
    <mergeCell ref="CP5:CS5"/>
    <mergeCell ref="CP6:CP7"/>
    <mergeCell ref="AY6:AY7"/>
    <mergeCell ref="L3:AR3"/>
    <mergeCell ref="AT5:BP5"/>
    <mergeCell ref="BQ5:CE5"/>
    <mergeCell ref="CL5:CO5"/>
    <mergeCell ref="CL6:CL7"/>
    <mergeCell ref="CM6:CM7"/>
    <mergeCell ref="CN6:CN7"/>
    <mergeCell ref="CO6:CO7"/>
    <mergeCell ref="AT4:CS4"/>
    <mergeCell ref="Z6:AB6"/>
    <mergeCell ref="AC6:AD6"/>
    <mergeCell ref="AE6:AG6"/>
    <mergeCell ref="AH6:AI6"/>
    <mergeCell ref="AJ6:AK6"/>
    <mergeCell ref="AL6:AM6"/>
    <mergeCell ref="AN6:AO6"/>
    <mergeCell ref="L6:L7"/>
    <mergeCell ref="M6:M7"/>
    <mergeCell ref="N6:N7"/>
    <mergeCell ref="O6:O7"/>
    <mergeCell ref="BX6:BY6"/>
    <mergeCell ref="BZ6:CC6"/>
    <mergeCell ref="CD6:CD7"/>
    <mergeCell ref="C3:K3"/>
    <mergeCell ref="P4:R4"/>
    <mergeCell ref="E6:H6"/>
    <mergeCell ref="AV6:AV7"/>
    <mergeCell ref="AP6:AQ6"/>
    <mergeCell ref="AR6:AR7"/>
    <mergeCell ref="GD3:GE3"/>
    <mergeCell ref="GE6:GE7"/>
    <mergeCell ref="BB6:BB7"/>
    <mergeCell ref="AZ6:BA6"/>
    <mergeCell ref="BC6:BG6"/>
    <mergeCell ref="BI6:BM6"/>
    <mergeCell ref="BN6:BP6"/>
    <mergeCell ref="AT3:EF3"/>
    <mergeCell ref="BV6:BW6"/>
    <mergeCell ref="EF6:EF7"/>
    <mergeCell ref="BR6:BR7"/>
    <mergeCell ref="BS6:BS7"/>
    <mergeCell ref="BH6:BH7"/>
    <mergeCell ref="BQ6:BQ7"/>
    <mergeCell ref="AU6:AU7"/>
    <mergeCell ref="AW6:AW7"/>
    <mergeCell ref="CQ6:CQ7"/>
    <mergeCell ref="AX6:AX7"/>
    <mergeCell ref="EN6:EN7"/>
    <mergeCell ref="EO6:EO7"/>
    <mergeCell ref="EP6:EP7"/>
    <mergeCell ref="EQ6:EQ7"/>
    <mergeCell ref="C1:AR2"/>
    <mergeCell ref="BT6:BU6"/>
    <mergeCell ref="GD6:GD7"/>
    <mergeCell ref="GD5:GE5"/>
    <mergeCell ref="EH3:GC3"/>
    <mergeCell ref="EH4:EM4"/>
    <mergeCell ref="EN4:FU4"/>
    <mergeCell ref="FV4:GC4"/>
    <mergeCell ref="EH5:EL5"/>
    <mergeCell ref="EN5:EQ5"/>
    <mergeCell ref="FV5:FY5"/>
    <mergeCell ref="FZ5:GC5"/>
    <mergeCell ref="EH6:EH7"/>
    <mergeCell ref="EI6:EI7"/>
    <mergeCell ref="EJ6:EJ7"/>
    <mergeCell ref="EK6:EK7"/>
    <mergeCell ref="EL6:EL7"/>
    <mergeCell ref="GB6:GB7"/>
    <mergeCell ref="FW6:FW7"/>
    <mergeCell ref="GA6:GA7"/>
    <mergeCell ref="ER5:EU5"/>
    <mergeCell ref="ER6:ER7"/>
    <mergeCell ref="ES6:ES7"/>
    <mergeCell ref="ET6:ET7"/>
    <mergeCell ref="EU6:EU7"/>
    <mergeCell ref="EV6:EV7"/>
    <mergeCell ref="EW6:EW7"/>
    <mergeCell ref="EX6:EX7"/>
    <mergeCell ref="EY6:EZ6"/>
    <mergeCell ref="EV5:FD5"/>
    <mergeCell ref="FA6:FB6"/>
    <mergeCell ref="FC6:FD6"/>
    <mergeCell ref="FQ6:FU6"/>
    <mergeCell ref="FH5:FU5"/>
    <mergeCell ref="FG6:FG7"/>
    <mergeCell ref="FX6:FX7"/>
    <mergeCell ref="FY6:FY7"/>
    <mergeCell ref="FZ6:FZ7"/>
    <mergeCell ref="GC6:GC7"/>
    <mergeCell ref="FE6:FE7"/>
    <mergeCell ref="FF6:FF7"/>
    <mergeCell ref="FV6:FV7"/>
    <mergeCell ref="FE5:FG5"/>
    <mergeCell ref="FH6:FH7"/>
    <mergeCell ref="FI6:FI7"/>
    <mergeCell ref="FJ6:FJ7"/>
    <mergeCell ref="FK6:FK7"/>
    <mergeCell ref="FL6:FL7"/>
    <mergeCell ref="FM6:FM7"/>
    <mergeCell ref="FN6:FP6"/>
  </mergeCells>
  <hyperlinks>
    <hyperlink ref="V10" r:id="rId1" xr:uid="{D7E4EC72-7469-4037-85B2-A7FF853370DA}"/>
    <hyperlink ref="V12" r:id="rId2" xr:uid="{B41D2753-0AB8-42BD-BD65-7BD3C5B1593A}"/>
    <hyperlink ref="AU14" r:id="rId3" xr:uid="{C14315E4-1A2E-42E2-85CE-1CDE6448839A}"/>
    <hyperlink ref="AU15" r:id="rId4" xr:uid="{E8047389-B9AB-4861-A6BC-91BBA7D0C0F2}"/>
    <hyperlink ref="AU16" r:id="rId5" xr:uid="{801BF4F0-AD7D-47E1-8FE2-391814C5555F}"/>
    <hyperlink ref="AU17" r:id="rId6" xr:uid="{BE52394D-13AB-439A-81DE-FECAC3293FE4}"/>
    <hyperlink ref="AU25" r:id="rId7" xr:uid="{FB913C87-F9B5-46B7-B983-9340C50EBF3E}"/>
  </hyperlinks>
  <pageMargins left="0.7" right="0.7" top="0.75" bottom="0.75" header="0.3" footer="0.3"/>
  <pageSetup orientation="portrait" r:id="rId8"/>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D59E0-1281-43D2-ADD2-27E6C2E8A42A}">
  <dimension ref="A1:Z456"/>
  <sheetViews>
    <sheetView zoomScale="90" zoomScaleNormal="90" workbookViewId="0">
      <pane ySplit="5" topLeftCell="A6" activePane="bottomLeft" state="frozen"/>
      <selection activeCell="T1" sqref="T1"/>
      <selection pane="bottomLeft" activeCell="N4" sqref="N4:O4"/>
    </sheetView>
  </sheetViews>
  <sheetFormatPr baseColWidth="10" defaultRowHeight="15" x14ac:dyDescent="0.25"/>
  <cols>
    <col min="1" max="1" width="6.140625" style="186" customWidth="1"/>
    <col min="2" max="2" width="4.7109375" style="43" customWidth="1"/>
    <col min="3" max="6" width="10.7109375" style="625" customWidth="1"/>
    <col min="7" max="10" width="5.28515625" style="186" customWidth="1"/>
    <col min="11" max="11" width="6.28515625" style="186" customWidth="1"/>
    <col min="12" max="15" width="10.7109375" style="625" customWidth="1"/>
    <col min="16" max="20" width="10.7109375" style="186" customWidth="1"/>
    <col min="21" max="21" width="11.7109375" style="186" customWidth="1"/>
    <col min="22" max="23" width="6.7109375" style="186" customWidth="1"/>
    <col min="24" max="24" width="58.7109375" style="361" customWidth="1"/>
    <col min="25" max="25" width="96.7109375" style="361" customWidth="1"/>
    <col min="26" max="26" width="87" style="361" customWidth="1"/>
    <col min="27" max="16384" width="11.42578125" style="186"/>
  </cols>
  <sheetData>
    <row r="1" spans="1:26" s="42" customFormat="1" ht="15.75" thickTop="1" x14ac:dyDescent="0.25">
      <c r="B1" s="43"/>
      <c r="C1" s="990" t="s">
        <v>1630</v>
      </c>
      <c r="D1" s="864"/>
      <c r="E1" s="864"/>
      <c r="F1" s="864"/>
      <c r="G1" s="864"/>
      <c r="H1" s="864"/>
      <c r="I1" s="864"/>
      <c r="J1" s="864"/>
      <c r="K1" s="864"/>
      <c r="L1" s="864"/>
      <c r="M1" s="864"/>
      <c r="N1" s="864"/>
      <c r="O1" s="864"/>
      <c r="P1" s="864"/>
      <c r="Q1" s="864"/>
      <c r="R1" s="864"/>
      <c r="S1" s="864"/>
      <c r="T1" s="864"/>
      <c r="U1" s="864"/>
      <c r="V1" s="864"/>
      <c r="W1" s="864"/>
      <c r="X1" s="353"/>
      <c r="Y1" s="354"/>
      <c r="Z1" s="354"/>
    </row>
    <row r="2" spans="1:26" s="42" customFormat="1" x14ac:dyDescent="0.25">
      <c r="B2" s="43"/>
      <c r="C2" s="991"/>
      <c r="D2" s="866"/>
      <c r="E2" s="866"/>
      <c r="F2" s="866"/>
      <c r="G2" s="866"/>
      <c r="H2" s="866"/>
      <c r="I2" s="866"/>
      <c r="J2" s="866"/>
      <c r="K2" s="866"/>
      <c r="L2" s="866"/>
      <c r="M2" s="866"/>
      <c r="N2" s="866"/>
      <c r="O2" s="866"/>
      <c r="P2" s="866"/>
      <c r="Q2" s="866"/>
      <c r="R2" s="866"/>
      <c r="S2" s="866"/>
      <c r="T2" s="866"/>
      <c r="U2" s="866"/>
      <c r="V2" s="866"/>
      <c r="W2" s="866"/>
      <c r="X2" s="353"/>
      <c r="Y2" s="354"/>
      <c r="Z2" s="354"/>
    </row>
    <row r="3" spans="1:26" s="42" customFormat="1" ht="30" customHeight="1" x14ac:dyDescent="0.25">
      <c r="B3" s="43"/>
      <c r="C3" s="1075" t="s">
        <v>1524</v>
      </c>
      <c r="D3" s="1070"/>
      <c r="E3" s="1070"/>
      <c r="F3" s="1071"/>
      <c r="G3" s="1078" t="s">
        <v>817</v>
      </c>
      <c r="H3" s="1078"/>
      <c r="I3" s="1078"/>
      <c r="J3" s="1079" t="s">
        <v>656</v>
      </c>
      <c r="K3" s="1079" t="s">
        <v>458</v>
      </c>
      <c r="L3" s="1072" t="s">
        <v>1524</v>
      </c>
      <c r="M3" s="1072"/>
      <c r="N3" s="1072"/>
      <c r="O3" s="1072"/>
      <c r="P3" s="1072"/>
      <c r="Q3" s="1072"/>
      <c r="R3" s="1072"/>
      <c r="S3" s="1073"/>
      <c r="T3" s="700"/>
      <c r="U3" s="700"/>
      <c r="V3" s="1076"/>
      <c r="W3" s="1077"/>
      <c r="X3" s="353"/>
      <c r="Y3" s="354"/>
      <c r="Z3" s="354"/>
    </row>
    <row r="4" spans="1:26" s="42" customFormat="1" ht="26.25" customHeight="1" x14ac:dyDescent="0.25">
      <c r="B4" s="43"/>
      <c r="C4" s="1075" t="s">
        <v>1631</v>
      </c>
      <c r="D4" s="1071"/>
      <c r="E4" s="1070" t="s">
        <v>1632</v>
      </c>
      <c r="F4" s="1071"/>
      <c r="G4" s="1082" t="s">
        <v>471</v>
      </c>
      <c r="H4" s="1082" t="s">
        <v>463</v>
      </c>
      <c r="I4" s="1083" t="s">
        <v>350</v>
      </c>
      <c r="J4" s="1080"/>
      <c r="K4" s="1080"/>
      <c r="L4" s="1070" t="s">
        <v>459</v>
      </c>
      <c r="M4" s="1071"/>
      <c r="N4" s="1070" t="s">
        <v>1632</v>
      </c>
      <c r="O4" s="1071"/>
      <c r="P4" s="1074" t="s">
        <v>460</v>
      </c>
      <c r="Q4" s="1072"/>
      <c r="R4" s="1072"/>
      <c r="S4" s="1073"/>
      <c r="T4" s="1088" t="s">
        <v>1668</v>
      </c>
      <c r="U4" s="1089"/>
      <c r="V4" s="1084" t="s">
        <v>1667</v>
      </c>
      <c r="W4" s="1086" t="s">
        <v>370</v>
      </c>
      <c r="X4" s="353"/>
      <c r="Y4" s="354"/>
      <c r="Z4" s="354"/>
    </row>
    <row r="5" spans="1:26" s="42" customFormat="1" ht="30" customHeight="1" x14ac:dyDescent="0.25">
      <c r="B5" s="43"/>
      <c r="C5" s="701" t="s">
        <v>888</v>
      </c>
      <c r="D5" s="702" t="s">
        <v>889</v>
      </c>
      <c r="E5" s="703" t="s">
        <v>888</v>
      </c>
      <c r="F5" s="704" t="s">
        <v>889</v>
      </c>
      <c r="G5" s="1082"/>
      <c r="H5" s="1082"/>
      <c r="I5" s="1083"/>
      <c r="J5" s="1081"/>
      <c r="K5" s="1081"/>
      <c r="L5" s="705" t="s">
        <v>888</v>
      </c>
      <c r="M5" s="702" t="s">
        <v>889</v>
      </c>
      <c r="N5" s="703" t="s">
        <v>888</v>
      </c>
      <c r="O5" s="704" t="s">
        <v>889</v>
      </c>
      <c r="P5" s="703" t="s">
        <v>1665</v>
      </c>
      <c r="Q5" s="703" t="s">
        <v>1666</v>
      </c>
      <c r="R5" s="703" t="s">
        <v>1533</v>
      </c>
      <c r="S5" s="703" t="s">
        <v>529</v>
      </c>
      <c r="T5" s="703" t="s">
        <v>1670</v>
      </c>
      <c r="U5" s="706" t="s">
        <v>1671</v>
      </c>
      <c r="V5" s="1085"/>
      <c r="W5" s="1087"/>
      <c r="X5" s="353" t="s">
        <v>625</v>
      </c>
      <c r="Y5" s="354" t="s">
        <v>22</v>
      </c>
      <c r="Z5" s="355" t="s">
        <v>23</v>
      </c>
    </row>
    <row r="6" spans="1:26" s="188" customFormat="1" ht="15" customHeight="1" x14ac:dyDescent="0.25">
      <c r="A6" s="70"/>
      <c r="B6" s="43"/>
      <c r="C6" s="612"/>
      <c r="D6" s="47"/>
      <c r="E6" s="613"/>
      <c r="F6" s="47"/>
      <c r="G6" s="191"/>
      <c r="H6" s="44"/>
      <c r="I6" s="179"/>
      <c r="J6" s="443">
        <v>1</v>
      </c>
      <c r="K6" s="191"/>
      <c r="L6" s="613"/>
      <c r="M6" s="47"/>
      <c r="N6" s="613"/>
      <c r="O6" s="47"/>
      <c r="P6" s="503"/>
      <c r="Q6" s="503"/>
      <c r="R6" s="502"/>
      <c r="S6" s="44"/>
      <c r="T6" s="174"/>
      <c r="U6" s="395"/>
      <c r="V6" s="179"/>
      <c r="W6" s="395"/>
      <c r="X6" s="356" t="s">
        <v>1669</v>
      </c>
      <c r="Y6" s="357" t="str">
        <f>CONCATENATE(" Validar funcionalidad Administración de Roles "," ",IF(G6=1,$G$4,IF(H6=1,$H$4,IF(I6=1,$I$4,IF(J6=1,$J$3,IF(K6,$K$3,"")))))," ", IF(C6=1,$C$4,"")," ",IF(C6=1,$C$5,"")," ",IF(E6=1,$E$4,"")," ",IF(L6=1,$L$4,""),"",IF(L6=1,$L$5,""),"",IF(N6=1,$N$4,""),"",IF(N6=1,$N$5,""),"",IF(P6=1,$P$5,IF(Q6=1,$Q$5,IF(R6=1,$R$5,IF(S6,$S$5,"")))),"",IF(T6=1,$T$5,IF(U6=1,$U$5,"")),"", IF(V6=1,$V$4,IF(W6=1,$W$4,"")),)</f>
        <v xml:space="preserve"> Validar funcionalidad Administración de Roles  Exportar Excel    </v>
      </c>
      <c r="Z6" s="357"/>
    </row>
    <row r="7" spans="1:26" s="188" customFormat="1" ht="15" customHeight="1" x14ac:dyDescent="0.25">
      <c r="A7" s="70"/>
      <c r="B7" s="43"/>
      <c r="C7" s="612">
        <v>1</v>
      </c>
      <c r="D7" s="47"/>
      <c r="E7" s="613">
        <v>1</v>
      </c>
      <c r="F7" s="47"/>
      <c r="G7" s="191">
        <v>1</v>
      </c>
      <c r="H7" s="44"/>
      <c r="I7" s="179"/>
      <c r="J7" s="179"/>
      <c r="K7" s="191"/>
      <c r="L7" s="613"/>
      <c r="M7" s="47"/>
      <c r="N7" s="613"/>
      <c r="O7" s="47"/>
      <c r="P7" s="503"/>
      <c r="Q7" s="503"/>
      <c r="R7" s="502"/>
      <c r="S7" s="44"/>
      <c r="T7" s="174"/>
      <c r="U7" s="395"/>
      <c r="V7" s="443"/>
      <c r="W7" s="395"/>
      <c r="X7" s="356" t="s">
        <v>1672</v>
      </c>
      <c r="Y7" s="357" t="str">
        <f>CONCATENATE(" Validar funcionalidad Administración de Roles "," ",IF(G7=1,$G$4,IF(H7=1,$H$4,IF(I7=1,$I$4,IF(J7=1,$J$3,IF(K7,$K$3,"")))))," ", IF(C7=1,$C$4,"")," ",IF(C7=1,$C$5,"")," ",IF(E7=1,$E$4,"")," ",IF(E7=1,$E$5,"")," ",IF(L7=1,$L$4,"")," ",IF(L7=1,$L$5,"")," ",IF(N7=1,$N$4,"")," ",IF(N7=1,$N$5,"")," ",IF(P7=1,$P$5,IF(Q7=1,$Q$5,IF(R7=1,$R$5,IF(S7,$S$5,""))))," ",IF(T7=1,$T$5,IF(U7=1,$U$5,""))," ", IF(V7=1,$V$4,IF(W7=1,$W$4,"")),)</f>
        <v xml:space="preserve"> Validar funcionalidad Administración de Roles  Agregar Nombre  Con Valores Descripción  Con Valores       </v>
      </c>
      <c r="Z7" s="357"/>
    </row>
    <row r="8" spans="1:26" s="188" customFormat="1" ht="15" customHeight="1" x14ac:dyDescent="0.25">
      <c r="A8" s="70"/>
      <c r="B8" s="43"/>
      <c r="C8" s="612">
        <v>1</v>
      </c>
      <c r="D8" s="47"/>
      <c r="E8" s="613"/>
      <c r="F8" s="47">
        <v>1</v>
      </c>
      <c r="G8" s="191">
        <v>1</v>
      </c>
      <c r="H8" s="44"/>
      <c r="I8" s="179"/>
      <c r="J8" s="179"/>
      <c r="K8" s="191"/>
      <c r="L8" s="613"/>
      <c r="M8" s="47"/>
      <c r="N8" s="613"/>
      <c r="O8" s="47"/>
      <c r="P8" s="503"/>
      <c r="Q8" s="503"/>
      <c r="R8" s="502"/>
      <c r="S8" s="44"/>
      <c r="T8" s="174"/>
      <c r="U8" s="395"/>
      <c r="V8" s="443"/>
      <c r="W8" s="395"/>
      <c r="X8" s="356" t="s">
        <v>1673</v>
      </c>
      <c r="Y8" s="357" t="str">
        <f t="shared" ref="Y8:Y11" si="0">CONCATENATE(" Validar funcionalidad Administración de Roles "," ",IF(G8=1,$G$4,IF(H8=1,$H$4,IF(I8=1,$I$4,IF(J8=1,$J$3,IF(K8,$K$3,"")))))," ", IF(C8=1,$C$4,"")," ",IF(C8=1,$C$5,"")," ",IF(E8=1,$E$4,"")," ",IF(E8=1,$E$5,"")," ",IF(L8=1,$L$4,"")," ",IF(L8=1,$L$5,"")," ",IF(N8=1,$N$4,"")," ",IF(N8=1,$N$5,"")," ",IF(P8=1,$P$5,IF(Q8=1,$Q$5,IF(R8=1,$R$5,IF(S8,$S$5,""))))," ",IF(T8=1,$T$5,IF(U8=1,$U$5,""))," ", IF(V8=1,$V$4,IF(W8=1,$W$4,"")),)</f>
        <v xml:space="preserve"> Validar funcionalidad Administración de Roles  Agregar Nombre  Con Valores         </v>
      </c>
      <c r="Z8" s="357"/>
    </row>
    <row r="9" spans="1:26" s="188" customFormat="1" ht="15" customHeight="1" x14ac:dyDescent="0.25">
      <c r="A9" s="70"/>
      <c r="B9" s="43"/>
      <c r="C9" s="612">
        <v>1</v>
      </c>
      <c r="D9" s="47"/>
      <c r="E9" s="613">
        <v>1</v>
      </c>
      <c r="F9" s="47"/>
      <c r="G9" s="191"/>
      <c r="H9" s="44">
        <v>1</v>
      </c>
      <c r="I9" s="179"/>
      <c r="J9" s="179"/>
      <c r="K9" s="191"/>
      <c r="L9" s="613"/>
      <c r="M9" s="47"/>
      <c r="N9" s="613"/>
      <c r="O9" s="47"/>
      <c r="P9" s="503"/>
      <c r="Q9" s="503"/>
      <c r="R9" s="502"/>
      <c r="S9" s="44"/>
      <c r="T9" s="174"/>
      <c r="U9" s="395"/>
      <c r="V9" s="179"/>
      <c r="W9" s="395"/>
      <c r="X9" s="356" t="s">
        <v>1674</v>
      </c>
      <c r="Y9" s="357" t="str">
        <f t="shared" si="0"/>
        <v xml:space="preserve"> Validar funcionalidad Administración de Roles  Modificar Nombre  Con Valores Descripción  Con Valores       </v>
      </c>
      <c r="Z9" s="357"/>
    </row>
    <row r="10" spans="1:26" s="188" customFormat="1" ht="15" customHeight="1" x14ac:dyDescent="0.25">
      <c r="A10" s="70"/>
      <c r="B10" s="43"/>
      <c r="C10" s="614">
        <v>1</v>
      </c>
      <c r="D10" s="47"/>
      <c r="E10" s="615"/>
      <c r="F10" s="47">
        <v>1</v>
      </c>
      <c r="G10" s="191"/>
      <c r="H10" s="44">
        <v>1</v>
      </c>
      <c r="I10" s="179"/>
      <c r="J10" s="179"/>
      <c r="K10" s="191"/>
      <c r="L10" s="615"/>
      <c r="M10" s="47"/>
      <c r="N10" s="615"/>
      <c r="O10" s="47"/>
      <c r="P10" s="503"/>
      <c r="Q10" s="503"/>
      <c r="R10" s="611"/>
      <c r="S10" s="44"/>
      <c r="T10" s="174"/>
      <c r="U10" s="395"/>
      <c r="V10" s="179"/>
      <c r="W10" s="395"/>
      <c r="X10" s="356" t="s">
        <v>1675</v>
      </c>
      <c r="Y10" s="357" t="str">
        <f t="shared" si="0"/>
        <v xml:space="preserve"> Validar funcionalidad Administración de Roles  Modificar Nombre  Con Valores         </v>
      </c>
      <c r="Z10" s="357"/>
    </row>
    <row r="11" spans="1:26" s="188" customFormat="1" x14ac:dyDescent="0.25">
      <c r="A11" s="70"/>
      <c r="B11" s="43"/>
      <c r="C11" s="612"/>
      <c r="D11" s="47">
        <v>1</v>
      </c>
      <c r="E11" s="613">
        <v>1</v>
      </c>
      <c r="F11" s="47"/>
      <c r="G11" s="191"/>
      <c r="H11" s="44">
        <v>1</v>
      </c>
      <c r="I11" s="179"/>
      <c r="J11" s="179"/>
      <c r="K11" s="191"/>
      <c r="L11" s="613"/>
      <c r="M11" s="47"/>
      <c r="N11" s="613"/>
      <c r="O11" s="47"/>
      <c r="P11" s="503"/>
      <c r="Q11" s="503"/>
      <c r="R11" s="502"/>
      <c r="S11" s="44"/>
      <c r="T11" s="174"/>
      <c r="U11" s="395"/>
      <c r="V11" s="179"/>
      <c r="W11" s="395"/>
      <c r="X11" s="356" t="s">
        <v>1676</v>
      </c>
      <c r="Y11" s="357" t="str">
        <f t="shared" si="0"/>
        <v xml:space="preserve"> Validar funcionalidad Administración de Roles  Modificar   Descripción  Con Valores       </v>
      </c>
      <c r="Z11" s="357"/>
    </row>
    <row r="12" spans="1:26" s="188" customFormat="1" x14ac:dyDescent="0.25">
      <c r="A12" s="70"/>
      <c r="B12" s="43"/>
      <c r="C12" s="612"/>
      <c r="D12" s="47">
        <v>1</v>
      </c>
      <c r="E12" s="613"/>
      <c r="F12" s="47">
        <v>1</v>
      </c>
      <c r="G12" s="191"/>
      <c r="H12" s="44">
        <v>1</v>
      </c>
      <c r="I12" s="179"/>
      <c r="J12" s="179"/>
      <c r="K12" s="191"/>
      <c r="L12" s="613"/>
      <c r="M12" s="47"/>
      <c r="N12" s="613"/>
      <c r="O12" s="47"/>
      <c r="P12" s="503"/>
      <c r="Q12" s="503"/>
      <c r="R12" s="502"/>
      <c r="S12" s="44"/>
      <c r="T12" s="174"/>
      <c r="U12" s="395"/>
      <c r="V12" s="179"/>
      <c r="W12" s="395"/>
      <c r="X12" s="356" t="s">
        <v>1679</v>
      </c>
      <c r="Y12" s="357" t="str">
        <f>CONCATENATE(" Validar funcionalidad Administración de Roles "," ",IF(G12=1,$G$4,IF(H12=1,$H$4,IF(I12=1,$I$4,IF(J12=1,$J$3,IF(K12,$K$3,"")))))," ", IF(C12=1,$C$4,"")," ",IF(C12=1,$C$5,"")," ",IF(E12=1,$E$4,""),"",IF(E12=1,$E$5,""),"",IF(L12=1,$L$4,"")," ",IF(L12=1,$L$5,""),"",IF(N12=1,$N$4,""),"",IF(N12=1,$N$5,""),"",IF(P12=1,$P$5,IF(Q12=1,$Q$5,IF(R12=1,$R$5,IF(S12,$S$5,"")))),"",IF(T12=1,$T$5,IF(U12=1,$U$5,"")),"", IF(V12=1,$V$4,IF(W12=1,$W$4,"")), "seleccionando valores de la tabla resumen.")</f>
        <v xml:space="preserve"> Validar funcionalidad Administración de Roles  Modificar    seleccionando valores de la tabla resumen.</v>
      </c>
      <c r="Z12" s="357"/>
    </row>
    <row r="13" spans="1:26" s="188" customFormat="1" x14ac:dyDescent="0.25">
      <c r="A13" s="70"/>
      <c r="B13" s="43"/>
      <c r="C13" s="612">
        <v>1</v>
      </c>
      <c r="D13" s="47"/>
      <c r="E13" s="613"/>
      <c r="F13" s="47">
        <v>1</v>
      </c>
      <c r="G13" s="191"/>
      <c r="H13" s="44"/>
      <c r="I13" s="44">
        <v>1</v>
      </c>
      <c r="J13" s="179"/>
      <c r="K13" s="191">
        <v>1</v>
      </c>
      <c r="L13" s="613"/>
      <c r="M13" s="47"/>
      <c r="N13" s="613"/>
      <c r="O13" s="47"/>
      <c r="P13" s="503"/>
      <c r="Q13" s="503"/>
      <c r="R13" s="502"/>
      <c r="S13" s="44"/>
      <c r="T13" s="174"/>
      <c r="U13" s="395"/>
      <c r="V13" s="179"/>
      <c r="W13" s="395"/>
      <c r="X13" s="356" t="s">
        <v>1677</v>
      </c>
      <c r="Y13" s="357" t="str">
        <f>CONCATENATE(" Validar funcionalidad Administración de Roles "," ",IF(G13=1,$G$4,IF(H13=1,$H$4,IF(I13=1,$I$4,IF(J13=1,$J$3,IF(K13,$K$3,"")))))," ", IF(C13=1,$C$4,"")," ",IF(C13=1,$C$5,"")," ",IF(E13=1,$E$4,""),"",IF(E13=1,$E$5,""),"",IF(L13=1,$L$4,"")," ",IF(L13=1,$L$5,""),"",IF(N13=1,$N$4,""),"",IF(N13=1,$N$5,""),"",IF(P13=1,$P$5,IF(Q13=1,$Q$5,IF(R13=1,$R$5,IF(S13,$S$5,"")))),"",IF(T13=1,$T$5,IF(U13=1,$U$5,"")),"", IF(V13=1,$V$4,IF(W13=1,$W$4,"")),)</f>
        <v xml:space="preserve"> Validar funcionalidad Administración de Roles  Eliminar Nombre  Con Valores  </v>
      </c>
      <c r="Z13" s="357"/>
    </row>
    <row r="14" spans="1:26" s="188" customFormat="1" x14ac:dyDescent="0.25">
      <c r="A14" s="70"/>
      <c r="B14" s="43"/>
      <c r="C14" s="612"/>
      <c r="D14" s="47">
        <v>1</v>
      </c>
      <c r="E14" s="613">
        <v>1</v>
      </c>
      <c r="F14" s="47"/>
      <c r="G14" s="191"/>
      <c r="H14" s="44"/>
      <c r="I14" s="44">
        <v>1</v>
      </c>
      <c r="J14" s="179"/>
      <c r="K14" s="191"/>
      <c r="L14" s="613"/>
      <c r="M14" s="47"/>
      <c r="N14" s="613"/>
      <c r="O14" s="47"/>
      <c r="P14" s="503"/>
      <c r="Q14" s="503"/>
      <c r="R14" s="502"/>
      <c r="S14" s="44"/>
      <c r="T14" s="174"/>
      <c r="U14" s="395"/>
      <c r="V14" s="179"/>
      <c r="W14" s="395"/>
      <c r="X14" s="356" t="s">
        <v>1678</v>
      </c>
      <c r="Y14" s="357" t="str">
        <f>CONCATENATE(" Validar funcionalidad Administración de Roles "," ",IF(G14=1,$G$4,IF(H14=1,$H$4,IF(I14=1,$I$4,IF(J14=1,$J$3,IF(K14,$K$3,"")))))," ", IF(C14=1,$C$4,"")," ",IF(C14=1,$C$5,"")," ",IF(E14=1,$E$4,""),"",IF(E14=1,$E$5,""),"",IF(L14=1,$L$4,"")," ",IF(L14=1,$L$5,""),"",IF(N14=1,$N$4,""),"",IF(N14=1,$N$5,""),"",IF(P14=1,$P$5,IF(Q14=1,$Q$5,IF(R14=1,$R$5,IF(S14,$S$5,"")))),"",IF(T14=1,$T$5,IF(U14=1,$U$5,"")),"", IF(V14=1,$V$4,IF(W14=1,$W$4,"")),)</f>
        <v xml:space="preserve"> Validar funcionalidad Administración de Roles  Eliminar   Descripción Con Valores </v>
      </c>
      <c r="Z14" s="357"/>
    </row>
    <row r="15" spans="1:26" s="188" customFormat="1" x14ac:dyDescent="0.25">
      <c r="A15" s="70"/>
      <c r="B15" s="43"/>
      <c r="C15" s="612"/>
      <c r="D15" s="47">
        <v>1</v>
      </c>
      <c r="E15" s="613"/>
      <c r="F15" s="47">
        <v>1</v>
      </c>
      <c r="G15" s="191"/>
      <c r="H15" s="44"/>
      <c r="I15" s="44">
        <v>1</v>
      </c>
      <c r="J15" s="179"/>
      <c r="K15" s="191"/>
      <c r="L15" s="613"/>
      <c r="M15" s="47"/>
      <c r="N15" s="613"/>
      <c r="O15" s="47"/>
      <c r="P15" s="503"/>
      <c r="Q15" s="503"/>
      <c r="R15" s="502"/>
      <c r="S15" s="44"/>
      <c r="T15" s="174"/>
      <c r="U15" s="395"/>
      <c r="V15" s="179"/>
      <c r="W15" s="395"/>
      <c r="X15" s="356" t="s">
        <v>1680</v>
      </c>
      <c r="Y15" s="357" t="str">
        <f>CONCATENATE(" Validar funcionalidad Administración de Roles "," ",IF(G15=1,$G$4,IF(H15=1,$H$4,IF(I15=1,$I$4,IF(J15=1,$J$3,IF(K15,$K$3,""))))),"", IF(C15=1,$C$4,""),"",IF(C15=1,$C$5,""),"",IF(E15=1,$E$4,""),"",IF(E15=1,$E$5,""),"",IF(L15=1,$L$4,""),"",IF(L15=1,$L$5,""),"",IF(N15=1,$N$4,""),"",IF(N15=1,$N$5,""),"",IF(P15=1,$P$5,IF(Q15=1,$Q$5,IF(R15=1,$R$5,IF(S15,$S$5,""))))," ",IF(T15=1,$T$5,IF(U15=1,$U$5,""))," ", IF(V15=1,$V$4,IF(W15=1,$W$4,"")), "seleccionando valores de la tabla resumen.")</f>
        <v xml:space="preserve"> Validar funcionalidad Administración de Roles  Eliminar  seleccionando valores de la tabla resumen.</v>
      </c>
      <c r="Z15" s="357"/>
    </row>
    <row r="16" spans="1:26" s="188" customFormat="1" ht="15" customHeight="1" x14ac:dyDescent="0.25">
      <c r="A16" s="70"/>
      <c r="B16" s="43"/>
      <c r="C16" s="612">
        <v>1</v>
      </c>
      <c r="D16" s="47"/>
      <c r="E16" s="613"/>
      <c r="F16" s="47">
        <v>1</v>
      </c>
      <c r="G16" s="191"/>
      <c r="H16" s="44"/>
      <c r="I16" s="179"/>
      <c r="J16" s="179"/>
      <c r="K16" s="191">
        <v>1</v>
      </c>
      <c r="L16" s="613">
        <v>1</v>
      </c>
      <c r="M16" s="47"/>
      <c r="N16" s="613"/>
      <c r="O16" s="47">
        <v>1</v>
      </c>
      <c r="P16" s="503">
        <v>1</v>
      </c>
      <c r="Q16" s="503"/>
      <c r="R16" s="502"/>
      <c r="S16" s="44"/>
      <c r="T16" s="174">
        <v>1</v>
      </c>
      <c r="U16" s="395"/>
      <c r="V16" s="191">
        <v>1</v>
      </c>
      <c r="W16" s="395"/>
      <c r="X16" s="356" t="s">
        <v>1681</v>
      </c>
      <c r="Y16" s="357" t="str">
        <f>CONCATENATE(" Validar funcionalidad Administración de Roles al adicionar o quitar"," ",IF(G16=1,$G$4,IF(H16=1,$H$4,IF(I16=1,$I$4,IF(J16=1,$J$3,IF(K16,$K$3,"")))))," buscando ", IF(C16=1,$C$4,"")," ",IF(E16=1,$E$4,""),"y valores a seleccionar ",IF(L16=1,$L$4,"")," ",IF(N16=1,$N$4,"")," con Tipo de objeto ",IF(P16=1,$P$5,IF(Q16=1,$Q$5,IF(R16=1,$R$5,IF(S16,$S$5,""))))," Tomando  ",IF(T16=1,$T$5,IF(U16=1,$U$5,""))," al ", IF(V16=1,$V$4,IF(W16=1,$W$4,"")), )</f>
        <v xml:space="preserve"> Validar funcionalidad Administración de Roles al adicionar o quitar Funcionalidades buscando Nombre  y valores a seleccionar Clave  con Tipo de objeto Objeto (Pantalla) Tomando  Una Clave al Confirmar</v>
      </c>
      <c r="Z16" s="357"/>
    </row>
    <row r="17" spans="1:26" s="188" customFormat="1" x14ac:dyDescent="0.25">
      <c r="A17" s="70"/>
      <c r="B17" s="43"/>
      <c r="C17" s="612"/>
      <c r="D17" s="65">
        <v>1</v>
      </c>
      <c r="E17" s="613">
        <v>1</v>
      </c>
      <c r="F17" s="65"/>
      <c r="G17" s="191"/>
      <c r="H17" s="191"/>
      <c r="I17" s="191"/>
      <c r="J17" s="191"/>
      <c r="K17" s="191">
        <v>1</v>
      </c>
      <c r="L17" s="613"/>
      <c r="M17" s="65">
        <v>1</v>
      </c>
      <c r="N17" s="613">
        <v>1</v>
      </c>
      <c r="O17" s="65"/>
      <c r="P17" s="502">
        <v>1</v>
      </c>
      <c r="Q17" s="502"/>
      <c r="R17" s="502"/>
      <c r="S17" s="191"/>
      <c r="T17" s="174">
        <v>1</v>
      </c>
      <c r="U17" s="395"/>
      <c r="V17" s="191">
        <v>1</v>
      </c>
      <c r="W17" s="395"/>
      <c r="X17" s="356" t="s">
        <v>1682</v>
      </c>
      <c r="Y17" s="357" t="str">
        <f t="shared" ref="Y17:Y22" si="1">CONCATENATE(" Validar funcionalidad Administración de Roles al adicionar o quitar"," ",IF(G17=1,$G$4,IF(H17=1,$H$4,IF(I17=1,$I$4,IF(J17=1,$J$3,IF(K17,$K$3,"")))))," buscando ", IF(C17=1,$C$4,"")," ",IF(E17=1,$E$4,""),"y valores a seleccionar ",IF(L17=1,$L$4,"")," ",IF(N17=1,$N$4,"")," con Tipo de objeto ",IF(P17=1,$P$5,IF(Q17=1,$Q$5,IF(R17=1,$R$5,IF(S17,$S$5,""))))," Tomando  ",IF(T17=1,$T$5,IF(U17=1,$U$5,""))," al ", IF(V17=1,$V$4,IF(W17=1,$W$4,"")), )</f>
        <v xml:space="preserve"> Validar funcionalidad Administración de Roles al adicionar o quitar Funcionalidades buscando  Descripción y valores a seleccionar  Descripción  con Tipo de objeto Objeto (Pantalla) Tomando  Una Clave al Confirmar</v>
      </c>
      <c r="Z17" s="357"/>
    </row>
    <row r="18" spans="1:26" s="188" customFormat="1" x14ac:dyDescent="0.25">
      <c r="A18" s="70"/>
      <c r="B18" s="43"/>
      <c r="C18" s="612"/>
      <c r="D18" s="47">
        <v>1</v>
      </c>
      <c r="E18" s="613"/>
      <c r="F18" s="47">
        <v>1</v>
      </c>
      <c r="G18" s="191"/>
      <c r="H18" s="44"/>
      <c r="I18" s="179"/>
      <c r="J18" s="179"/>
      <c r="K18" s="191">
        <v>1</v>
      </c>
      <c r="L18" s="613"/>
      <c r="M18" s="47">
        <v>1</v>
      </c>
      <c r="N18" s="613"/>
      <c r="O18" s="47">
        <v>1</v>
      </c>
      <c r="P18" s="503"/>
      <c r="Q18" s="503">
        <v>1</v>
      </c>
      <c r="R18" s="502"/>
      <c r="S18" s="44"/>
      <c r="T18" s="174">
        <v>1</v>
      </c>
      <c r="U18" s="395"/>
      <c r="V18" s="191">
        <v>1</v>
      </c>
      <c r="W18" s="395"/>
      <c r="X18" s="356" t="s">
        <v>1683</v>
      </c>
      <c r="Y18" s="357" t="str">
        <f t="shared" si="1"/>
        <v xml:space="preserve"> Validar funcionalidad Administración de Roles al adicionar o quitar Funcionalidades buscando  y valores a seleccionar   con Tipo de objeto Modo de Transacción Tomando  Una Clave al Confirmar</v>
      </c>
      <c r="Z18" s="357"/>
    </row>
    <row r="19" spans="1:26" s="188" customFormat="1" ht="15" customHeight="1" x14ac:dyDescent="0.25">
      <c r="A19" s="70"/>
      <c r="B19" s="43"/>
      <c r="C19" s="612">
        <v>1</v>
      </c>
      <c r="D19" s="47"/>
      <c r="E19" s="613"/>
      <c r="F19" s="47">
        <v>1</v>
      </c>
      <c r="G19" s="191"/>
      <c r="H19" s="44"/>
      <c r="I19" s="179"/>
      <c r="J19" s="179"/>
      <c r="K19" s="191">
        <v>1</v>
      </c>
      <c r="L19" s="613">
        <v>1</v>
      </c>
      <c r="M19" s="47"/>
      <c r="N19" s="613"/>
      <c r="O19" s="47">
        <v>1</v>
      </c>
      <c r="P19" s="503">
        <v>1</v>
      </c>
      <c r="Q19" s="503"/>
      <c r="R19" s="502"/>
      <c r="S19" s="44"/>
      <c r="T19" s="174"/>
      <c r="U19" s="395">
        <v>1</v>
      </c>
      <c r="V19" s="191">
        <v>1</v>
      </c>
      <c r="W19" s="395"/>
      <c r="X19" s="356" t="s">
        <v>1684</v>
      </c>
      <c r="Y19" s="357" t="str">
        <f t="shared" si="1"/>
        <v xml:space="preserve"> Validar funcionalidad Administración de Roles al adicionar o quitar Funcionalidades buscando Nombre  y valores a seleccionar Clave  con Tipo de objeto Objeto (Pantalla) Tomando  Varias Claves al Confirmar</v>
      </c>
      <c r="Z19" s="357"/>
    </row>
    <row r="20" spans="1:26" s="188" customFormat="1" x14ac:dyDescent="0.25">
      <c r="A20" s="70"/>
      <c r="B20" s="43"/>
      <c r="C20" s="612"/>
      <c r="D20" s="65">
        <v>1</v>
      </c>
      <c r="E20" s="613">
        <v>1</v>
      </c>
      <c r="F20" s="65"/>
      <c r="G20" s="191"/>
      <c r="H20" s="191"/>
      <c r="I20" s="191"/>
      <c r="J20" s="191"/>
      <c r="K20" s="191">
        <v>1</v>
      </c>
      <c r="L20" s="613"/>
      <c r="M20" s="65">
        <v>1</v>
      </c>
      <c r="N20" s="613">
        <v>1</v>
      </c>
      <c r="O20" s="65"/>
      <c r="P20" s="502">
        <v>1</v>
      </c>
      <c r="Q20" s="502"/>
      <c r="R20" s="502"/>
      <c r="S20" s="191"/>
      <c r="T20" s="174"/>
      <c r="U20" s="395">
        <v>1</v>
      </c>
      <c r="V20" s="191">
        <v>1</v>
      </c>
      <c r="W20" s="395"/>
      <c r="X20" s="356" t="s">
        <v>1685</v>
      </c>
      <c r="Y20" s="357" t="str">
        <f t="shared" si="1"/>
        <v xml:space="preserve"> Validar funcionalidad Administración de Roles al adicionar o quitar Funcionalidades buscando  Descripción y valores a seleccionar  Descripción  con Tipo de objeto Objeto (Pantalla) Tomando  Varias Claves al Confirmar</v>
      </c>
      <c r="Z20" s="357"/>
    </row>
    <row r="21" spans="1:26" s="188" customFormat="1" x14ac:dyDescent="0.25">
      <c r="A21" s="70"/>
      <c r="B21" s="43"/>
      <c r="C21" s="612"/>
      <c r="D21" s="47">
        <v>1</v>
      </c>
      <c r="E21" s="613"/>
      <c r="F21" s="47">
        <v>1</v>
      </c>
      <c r="G21" s="191"/>
      <c r="H21" s="44"/>
      <c r="I21" s="179"/>
      <c r="J21" s="179"/>
      <c r="K21" s="191">
        <v>1</v>
      </c>
      <c r="L21" s="613"/>
      <c r="M21" s="47">
        <v>1</v>
      </c>
      <c r="N21" s="613"/>
      <c r="O21" s="47">
        <v>1</v>
      </c>
      <c r="P21" s="503"/>
      <c r="Q21" s="503"/>
      <c r="R21" s="502">
        <v>1</v>
      </c>
      <c r="S21" s="44"/>
      <c r="T21" s="174"/>
      <c r="U21" s="395">
        <v>1</v>
      </c>
      <c r="V21" s="191">
        <v>1</v>
      </c>
      <c r="W21" s="395"/>
      <c r="X21" s="356" t="s">
        <v>1686</v>
      </c>
      <c r="Y21" s="357" t="str">
        <f t="shared" si="1"/>
        <v xml:space="preserve"> Validar funcionalidad Administración de Roles al adicionar o quitar Funcionalidades buscando  y valores a seleccionar   con Tipo de objeto Acción  Tomando  Varias Claves al Confirmar</v>
      </c>
      <c r="Z21" s="357"/>
    </row>
    <row r="22" spans="1:26" s="188" customFormat="1" ht="15.75" thickBot="1" x14ac:dyDescent="0.3">
      <c r="A22" s="70"/>
      <c r="B22" s="43"/>
      <c r="C22" s="633"/>
      <c r="D22" s="634">
        <v>1</v>
      </c>
      <c r="E22" s="635"/>
      <c r="F22" s="634">
        <v>1</v>
      </c>
      <c r="G22" s="80"/>
      <c r="H22" s="82"/>
      <c r="I22" s="581"/>
      <c r="J22" s="581"/>
      <c r="K22" s="80">
        <v>1</v>
      </c>
      <c r="L22" s="635"/>
      <c r="M22" s="634">
        <v>1</v>
      </c>
      <c r="N22" s="635"/>
      <c r="O22" s="634">
        <v>1</v>
      </c>
      <c r="P22" s="636"/>
      <c r="Q22" s="636"/>
      <c r="R22" s="637"/>
      <c r="S22" s="82">
        <v>1</v>
      </c>
      <c r="T22" s="582"/>
      <c r="U22" s="580">
        <v>1</v>
      </c>
      <c r="V22" s="80">
        <v>1</v>
      </c>
      <c r="W22" s="580"/>
      <c r="X22" s="356" t="s">
        <v>1687</v>
      </c>
      <c r="Y22" s="357" t="str">
        <f t="shared" si="1"/>
        <v xml:space="preserve"> Validar funcionalidad Administración de Roles al adicionar o quitar Funcionalidades buscando  y valores a seleccionar   con Tipo de objeto Todos Tomando  Varias Claves al Confirmar</v>
      </c>
      <c r="Z22" s="357"/>
    </row>
    <row r="23" spans="1:26" s="188" customFormat="1" ht="15.75" thickTop="1" x14ac:dyDescent="0.25">
      <c r="A23" s="70"/>
      <c r="B23" s="43"/>
      <c r="C23" s="650">
        <v>0</v>
      </c>
      <c r="D23" s="651"/>
      <c r="E23" s="652"/>
      <c r="F23" s="651"/>
      <c r="G23" s="473"/>
      <c r="H23" s="472"/>
      <c r="I23" s="653"/>
      <c r="J23" s="653"/>
      <c r="K23" s="473"/>
      <c r="L23" s="652"/>
      <c r="M23" s="651"/>
      <c r="N23" s="652"/>
      <c r="O23" s="651"/>
      <c r="P23" s="654"/>
      <c r="Q23" s="654"/>
      <c r="R23" s="655"/>
      <c r="S23" s="472"/>
      <c r="T23" s="656"/>
      <c r="U23" s="474"/>
      <c r="V23" s="473"/>
      <c r="W23" s="474"/>
      <c r="X23" s="356" t="s">
        <v>1693</v>
      </c>
      <c r="Y23" s="357" t="s">
        <v>1694</v>
      </c>
      <c r="Z23" s="357" t="s">
        <v>1695</v>
      </c>
    </row>
    <row r="24" spans="1:26" s="188" customFormat="1" x14ac:dyDescent="0.25">
      <c r="A24" s="70"/>
      <c r="B24" s="43"/>
      <c r="C24" s="616">
        <v>1</v>
      </c>
      <c r="D24" s="47"/>
      <c r="E24" s="617"/>
      <c r="F24" s="47">
        <v>1</v>
      </c>
      <c r="G24" s="190">
        <v>1</v>
      </c>
      <c r="H24" s="44"/>
      <c r="I24" s="44"/>
      <c r="J24" s="44"/>
      <c r="K24" s="192"/>
      <c r="L24" s="617"/>
      <c r="M24" s="47"/>
      <c r="N24" s="617"/>
      <c r="O24" s="47"/>
      <c r="P24" s="503"/>
      <c r="Q24" s="503"/>
      <c r="R24" s="499"/>
      <c r="S24" s="44"/>
      <c r="T24" s="174"/>
      <c r="U24" s="395"/>
      <c r="V24" s="179"/>
      <c r="W24" s="395">
        <v>1</v>
      </c>
      <c r="X24" s="356" t="s">
        <v>1688</v>
      </c>
      <c r="Y24" s="357" t="s">
        <v>1696</v>
      </c>
      <c r="Z24" s="357"/>
    </row>
    <row r="25" spans="1:26" s="188" customFormat="1" x14ac:dyDescent="0.25">
      <c r="A25" s="70"/>
      <c r="B25" s="43"/>
      <c r="C25" s="616">
        <v>1</v>
      </c>
      <c r="D25" s="47"/>
      <c r="E25" s="617">
        <v>1</v>
      </c>
      <c r="F25" s="47"/>
      <c r="G25" s="190"/>
      <c r="H25" s="44">
        <v>1</v>
      </c>
      <c r="I25" s="44"/>
      <c r="J25" s="44"/>
      <c r="K25" s="192"/>
      <c r="L25" s="617"/>
      <c r="M25" s="47"/>
      <c r="N25" s="617"/>
      <c r="O25" s="47"/>
      <c r="P25" s="503"/>
      <c r="Q25" s="503"/>
      <c r="R25" s="499"/>
      <c r="S25" s="44"/>
      <c r="T25" s="174"/>
      <c r="U25" s="395"/>
      <c r="V25" s="179"/>
      <c r="W25" s="395">
        <v>1</v>
      </c>
      <c r="X25" s="356" t="s">
        <v>1689</v>
      </c>
      <c r="Y25" s="357" t="s">
        <v>1697</v>
      </c>
      <c r="Z25" s="357"/>
    </row>
    <row r="26" spans="1:26" s="188" customFormat="1" x14ac:dyDescent="0.25">
      <c r="A26" s="70"/>
      <c r="B26" s="43"/>
      <c r="C26" s="616">
        <v>1</v>
      </c>
      <c r="D26" s="47"/>
      <c r="E26" s="617"/>
      <c r="F26" s="47">
        <v>1</v>
      </c>
      <c r="G26" s="190"/>
      <c r="H26" s="44"/>
      <c r="I26" s="44">
        <v>1</v>
      </c>
      <c r="J26" s="44"/>
      <c r="K26" s="192"/>
      <c r="L26" s="617"/>
      <c r="M26" s="47"/>
      <c r="N26" s="617"/>
      <c r="O26" s="47"/>
      <c r="P26" s="503"/>
      <c r="Q26" s="503"/>
      <c r="R26" s="499"/>
      <c r="S26" s="44"/>
      <c r="T26" s="174"/>
      <c r="U26" s="395"/>
      <c r="V26" s="179"/>
      <c r="W26" s="395">
        <v>1</v>
      </c>
      <c r="X26" s="356" t="s">
        <v>1690</v>
      </c>
      <c r="Y26" s="357" t="s">
        <v>1698</v>
      </c>
      <c r="Z26" s="357"/>
    </row>
    <row r="27" spans="1:26" s="188" customFormat="1" x14ac:dyDescent="0.25">
      <c r="A27" s="70"/>
      <c r="B27" s="43"/>
      <c r="C27" s="616"/>
      <c r="D27" s="47">
        <v>1</v>
      </c>
      <c r="E27" s="617"/>
      <c r="F27" s="47">
        <v>1</v>
      </c>
      <c r="G27" s="190"/>
      <c r="H27" s="44"/>
      <c r="I27" s="44"/>
      <c r="J27" s="44"/>
      <c r="K27" s="44">
        <v>1</v>
      </c>
      <c r="L27" s="617"/>
      <c r="M27" s="47"/>
      <c r="N27" s="617"/>
      <c r="O27" s="47"/>
      <c r="P27" s="503"/>
      <c r="Q27" s="503"/>
      <c r="R27" s="499"/>
      <c r="S27" s="44"/>
      <c r="T27" s="174">
        <v>1</v>
      </c>
      <c r="U27" s="395"/>
      <c r="V27" s="44"/>
      <c r="W27" s="395">
        <v>1</v>
      </c>
      <c r="X27" s="356" t="s">
        <v>1691</v>
      </c>
      <c r="Y27" s="357" t="s">
        <v>1700</v>
      </c>
      <c r="Z27" s="357"/>
    </row>
    <row r="28" spans="1:26" s="188" customFormat="1" ht="15.75" thickBot="1" x14ac:dyDescent="0.3">
      <c r="A28" s="70"/>
      <c r="B28" s="43"/>
      <c r="C28" s="647"/>
      <c r="D28" s="622"/>
      <c r="E28" s="648"/>
      <c r="F28" s="622"/>
      <c r="G28" s="466"/>
      <c r="H28" s="420"/>
      <c r="I28" s="420"/>
      <c r="J28" s="420"/>
      <c r="K28" s="420">
        <v>1</v>
      </c>
      <c r="L28" s="648"/>
      <c r="M28" s="622"/>
      <c r="N28" s="648"/>
      <c r="O28" s="622"/>
      <c r="P28" s="600"/>
      <c r="Q28" s="600"/>
      <c r="R28" s="649"/>
      <c r="S28" s="420"/>
      <c r="T28" s="584"/>
      <c r="U28" s="464">
        <v>1</v>
      </c>
      <c r="V28" s="420"/>
      <c r="W28" s="464">
        <v>1</v>
      </c>
      <c r="X28" s="356" t="s">
        <v>1692</v>
      </c>
      <c r="Y28" s="357" t="s">
        <v>1699</v>
      </c>
      <c r="Z28" s="357"/>
    </row>
    <row r="29" spans="1:26" s="188" customFormat="1" ht="15.75" thickTop="1" x14ac:dyDescent="0.25">
      <c r="A29" s="70"/>
      <c r="B29" s="43"/>
      <c r="C29" s="628"/>
      <c r="D29" s="629"/>
      <c r="E29" s="630"/>
      <c r="F29" s="629"/>
      <c r="G29" s="427"/>
      <c r="H29" s="75"/>
      <c r="I29" s="75"/>
      <c r="J29" s="75"/>
      <c r="K29" s="426"/>
      <c r="L29" s="630"/>
      <c r="M29" s="629"/>
      <c r="N29" s="630"/>
      <c r="O29" s="629"/>
      <c r="P29" s="631"/>
      <c r="Q29" s="631"/>
      <c r="R29" s="632"/>
      <c r="S29" s="75"/>
      <c r="T29" s="173"/>
      <c r="U29" s="394"/>
      <c r="V29" s="75"/>
      <c r="W29" s="394"/>
      <c r="X29" s="356"/>
      <c r="Y29" s="357"/>
      <c r="Z29" s="357"/>
    </row>
    <row r="30" spans="1:26" s="188" customFormat="1" x14ac:dyDescent="0.25">
      <c r="A30" s="70"/>
      <c r="B30" s="43"/>
      <c r="C30" s="612"/>
      <c r="D30" s="47"/>
      <c r="E30" s="613"/>
      <c r="F30" s="47"/>
      <c r="G30" s="191"/>
      <c r="H30" s="44"/>
      <c r="I30" s="44"/>
      <c r="J30" s="44"/>
      <c r="K30" s="191"/>
      <c r="L30" s="613"/>
      <c r="M30" s="47"/>
      <c r="N30" s="613"/>
      <c r="O30" s="47"/>
      <c r="P30" s="503"/>
      <c r="Q30" s="503"/>
      <c r="R30" s="502"/>
      <c r="S30" s="44"/>
      <c r="T30" s="174"/>
      <c r="U30" s="395"/>
      <c r="V30" s="44"/>
      <c r="W30" s="395"/>
      <c r="X30" s="356"/>
      <c r="Y30" s="357"/>
      <c r="Z30" s="357"/>
    </row>
    <row r="31" spans="1:26" s="188" customFormat="1" x14ac:dyDescent="0.25">
      <c r="A31" s="70"/>
      <c r="B31" s="43"/>
      <c r="C31" s="612"/>
      <c r="D31" s="47"/>
      <c r="E31" s="613"/>
      <c r="F31" s="47"/>
      <c r="G31" s="191"/>
      <c r="H31" s="44"/>
      <c r="I31" s="44"/>
      <c r="J31" s="44"/>
      <c r="K31" s="191"/>
      <c r="L31" s="613"/>
      <c r="M31" s="47"/>
      <c r="N31" s="613"/>
      <c r="O31" s="47"/>
      <c r="P31" s="503"/>
      <c r="Q31" s="503"/>
      <c r="R31" s="502"/>
      <c r="S31" s="44"/>
      <c r="T31" s="174"/>
      <c r="U31" s="395"/>
      <c r="V31" s="44"/>
      <c r="W31" s="395"/>
      <c r="X31" s="356"/>
      <c r="Y31" s="357"/>
      <c r="Z31" s="357"/>
    </row>
    <row r="32" spans="1:26" s="188" customFormat="1" ht="15" customHeight="1" x14ac:dyDescent="0.25">
      <c r="A32" s="70"/>
      <c r="B32" s="43"/>
      <c r="C32" s="612"/>
      <c r="D32" s="47"/>
      <c r="E32" s="613"/>
      <c r="F32" s="47"/>
      <c r="G32" s="191"/>
      <c r="H32" s="44"/>
      <c r="I32" s="441"/>
      <c r="J32" s="441"/>
      <c r="K32" s="191"/>
      <c r="L32" s="613"/>
      <c r="M32" s="47"/>
      <c r="N32" s="613"/>
      <c r="O32" s="47"/>
      <c r="P32" s="503"/>
      <c r="Q32" s="503"/>
      <c r="R32" s="502"/>
      <c r="S32" s="44"/>
      <c r="T32" s="171"/>
      <c r="U32" s="395"/>
      <c r="V32" s="44"/>
      <c r="W32" s="60"/>
      <c r="X32" s="356"/>
      <c r="Y32" s="357"/>
      <c r="Z32" s="357"/>
    </row>
    <row r="33" spans="1:26" s="188" customFormat="1" x14ac:dyDescent="0.25">
      <c r="A33" s="70"/>
      <c r="B33" s="43"/>
      <c r="C33" s="616"/>
      <c r="D33" s="47"/>
      <c r="E33" s="617"/>
      <c r="F33" s="47"/>
      <c r="G33" s="190"/>
      <c r="H33" s="44"/>
      <c r="I33" s="44"/>
      <c r="J33" s="44"/>
      <c r="K33" s="192"/>
      <c r="L33" s="617"/>
      <c r="M33" s="47"/>
      <c r="N33" s="617"/>
      <c r="O33" s="47"/>
      <c r="P33" s="503"/>
      <c r="Q33" s="503"/>
      <c r="R33" s="499"/>
      <c r="S33" s="44"/>
      <c r="T33" s="171"/>
      <c r="U33" s="475"/>
      <c r="V33" s="44"/>
      <c r="W33" s="60"/>
      <c r="X33" s="356"/>
      <c r="Y33" s="357"/>
      <c r="Z33" s="357"/>
    </row>
    <row r="34" spans="1:26" s="188" customFormat="1" x14ac:dyDescent="0.25">
      <c r="A34" s="70"/>
      <c r="B34" s="43"/>
      <c r="C34" s="616"/>
      <c r="D34" s="47"/>
      <c r="E34" s="617"/>
      <c r="F34" s="47"/>
      <c r="G34" s="190"/>
      <c r="H34" s="44"/>
      <c r="I34" s="44"/>
      <c r="J34" s="44"/>
      <c r="K34" s="192"/>
      <c r="L34" s="617"/>
      <c r="M34" s="47"/>
      <c r="N34" s="617"/>
      <c r="O34" s="47"/>
      <c r="P34" s="503"/>
      <c r="Q34" s="503"/>
      <c r="R34" s="499"/>
      <c r="S34" s="44"/>
      <c r="T34" s="171"/>
      <c r="U34" s="475"/>
      <c r="V34" s="44"/>
      <c r="W34" s="60"/>
      <c r="X34" s="356"/>
      <c r="Y34" s="357"/>
      <c r="Z34" s="357"/>
    </row>
    <row r="35" spans="1:26" s="188" customFormat="1" x14ac:dyDescent="0.25">
      <c r="A35" s="70"/>
      <c r="B35" s="43"/>
      <c r="C35" s="616"/>
      <c r="D35" s="47"/>
      <c r="E35" s="617"/>
      <c r="F35" s="47"/>
      <c r="G35" s="190"/>
      <c r="H35" s="44"/>
      <c r="I35" s="44"/>
      <c r="J35" s="44"/>
      <c r="K35" s="192"/>
      <c r="L35" s="617"/>
      <c r="M35" s="47"/>
      <c r="N35" s="617"/>
      <c r="O35" s="47"/>
      <c r="P35" s="503"/>
      <c r="Q35" s="503"/>
      <c r="R35" s="499"/>
      <c r="S35" s="44"/>
      <c r="T35" s="171"/>
      <c r="U35" s="475"/>
      <c r="V35" s="44"/>
      <c r="W35" s="60"/>
      <c r="X35" s="356"/>
      <c r="Y35" s="357"/>
      <c r="Z35" s="357"/>
    </row>
    <row r="36" spans="1:26" s="188" customFormat="1" x14ac:dyDescent="0.25">
      <c r="A36" s="70"/>
      <c r="B36" s="43"/>
      <c r="C36" s="616"/>
      <c r="D36" s="47"/>
      <c r="E36" s="617"/>
      <c r="F36" s="47"/>
      <c r="G36" s="190"/>
      <c r="H36" s="44"/>
      <c r="I36" s="44"/>
      <c r="J36" s="44"/>
      <c r="K36" s="192"/>
      <c r="L36" s="617"/>
      <c r="M36" s="47"/>
      <c r="N36" s="617"/>
      <c r="O36" s="47"/>
      <c r="P36" s="503"/>
      <c r="Q36" s="503"/>
      <c r="R36" s="499"/>
      <c r="S36" s="44"/>
      <c r="T36" s="171"/>
      <c r="U36" s="475"/>
      <c r="V36" s="44"/>
      <c r="W36" s="60"/>
      <c r="X36" s="356"/>
      <c r="Y36" s="357"/>
      <c r="Z36" s="357"/>
    </row>
    <row r="37" spans="1:26" s="188" customFormat="1" x14ac:dyDescent="0.25">
      <c r="A37" s="70"/>
      <c r="B37" s="43"/>
      <c r="C37" s="616"/>
      <c r="D37" s="47"/>
      <c r="E37" s="617"/>
      <c r="F37" s="47"/>
      <c r="G37" s="190"/>
      <c r="H37" s="44"/>
      <c r="I37" s="44"/>
      <c r="J37" s="44"/>
      <c r="K37" s="192"/>
      <c r="L37" s="617"/>
      <c r="M37" s="47"/>
      <c r="N37" s="617"/>
      <c r="O37" s="47"/>
      <c r="P37" s="503"/>
      <c r="Q37" s="503"/>
      <c r="R37" s="499"/>
      <c r="S37" s="44"/>
      <c r="T37" s="171"/>
      <c r="U37" s="475"/>
      <c r="V37" s="44"/>
      <c r="W37" s="60"/>
      <c r="X37" s="356"/>
      <c r="Y37" s="357"/>
      <c r="Z37" s="357"/>
    </row>
    <row r="38" spans="1:26" s="188" customFormat="1" x14ac:dyDescent="0.25">
      <c r="A38" s="70"/>
      <c r="B38" s="43"/>
      <c r="C38" s="616"/>
      <c r="D38" s="47"/>
      <c r="E38" s="617"/>
      <c r="F38" s="47"/>
      <c r="G38" s="190"/>
      <c r="H38" s="44"/>
      <c r="I38" s="44"/>
      <c r="J38" s="44"/>
      <c r="K38" s="192"/>
      <c r="L38" s="617"/>
      <c r="M38" s="47"/>
      <c r="N38" s="617"/>
      <c r="O38" s="47"/>
      <c r="P38" s="503"/>
      <c r="Q38" s="503"/>
      <c r="R38" s="499"/>
      <c r="S38" s="44"/>
      <c r="T38" s="171"/>
      <c r="U38" s="475"/>
      <c r="V38" s="44"/>
      <c r="W38" s="60"/>
      <c r="X38" s="356"/>
      <c r="Y38" s="357"/>
      <c r="Z38" s="357"/>
    </row>
    <row r="39" spans="1:26" s="188" customFormat="1" x14ac:dyDescent="0.25">
      <c r="A39" s="70"/>
      <c r="B39" s="43"/>
      <c r="C39" s="616"/>
      <c r="D39" s="47"/>
      <c r="E39" s="617"/>
      <c r="F39" s="47"/>
      <c r="G39" s="190"/>
      <c r="H39" s="44"/>
      <c r="I39" s="44"/>
      <c r="J39" s="44"/>
      <c r="K39" s="192"/>
      <c r="L39" s="617"/>
      <c r="M39" s="47"/>
      <c r="N39" s="617"/>
      <c r="O39" s="47"/>
      <c r="P39" s="503"/>
      <c r="Q39" s="503"/>
      <c r="R39" s="499"/>
      <c r="S39" s="44"/>
      <c r="T39" s="171"/>
      <c r="U39" s="475"/>
      <c r="V39" s="44"/>
      <c r="W39" s="60"/>
      <c r="X39" s="356"/>
      <c r="Y39" s="357"/>
      <c r="Z39" s="357"/>
    </row>
    <row r="40" spans="1:26" s="188" customFormat="1" x14ac:dyDescent="0.25">
      <c r="A40" s="70"/>
      <c r="B40" s="43"/>
      <c r="C40" s="616"/>
      <c r="D40" s="47"/>
      <c r="E40" s="617"/>
      <c r="F40" s="47"/>
      <c r="G40" s="190"/>
      <c r="H40" s="44"/>
      <c r="I40" s="44"/>
      <c r="J40" s="44"/>
      <c r="K40" s="192"/>
      <c r="L40" s="617"/>
      <c r="M40" s="47"/>
      <c r="N40" s="617"/>
      <c r="O40" s="47"/>
      <c r="P40" s="503"/>
      <c r="Q40" s="503"/>
      <c r="R40" s="499"/>
      <c r="S40" s="44"/>
      <c r="T40" s="171"/>
      <c r="U40" s="475"/>
      <c r="V40" s="44"/>
      <c r="W40" s="60"/>
      <c r="X40" s="356"/>
      <c r="Y40" s="357"/>
      <c r="Z40" s="357"/>
    </row>
    <row r="41" spans="1:26" s="188" customFormat="1" x14ac:dyDescent="0.25">
      <c r="A41" s="70"/>
      <c r="B41" s="43"/>
      <c r="C41" s="616"/>
      <c r="D41" s="47"/>
      <c r="E41" s="617"/>
      <c r="F41" s="47"/>
      <c r="G41" s="190"/>
      <c r="H41" s="44"/>
      <c r="I41" s="44"/>
      <c r="J41" s="44"/>
      <c r="K41" s="192"/>
      <c r="L41" s="617"/>
      <c r="M41" s="47"/>
      <c r="N41" s="617"/>
      <c r="O41" s="47"/>
      <c r="P41" s="503"/>
      <c r="Q41" s="503"/>
      <c r="R41" s="499"/>
      <c r="S41" s="44"/>
      <c r="T41" s="171"/>
      <c r="U41" s="475"/>
      <c r="V41" s="44"/>
      <c r="W41" s="60"/>
      <c r="X41" s="356"/>
      <c r="Y41" s="357"/>
      <c r="Z41" s="357"/>
    </row>
    <row r="42" spans="1:26" s="188" customFormat="1" x14ac:dyDescent="0.25">
      <c r="A42" s="70"/>
      <c r="B42" s="43"/>
      <c r="C42" s="616"/>
      <c r="D42" s="47"/>
      <c r="E42" s="617"/>
      <c r="F42" s="47"/>
      <c r="G42" s="190"/>
      <c r="H42" s="44"/>
      <c r="I42" s="44"/>
      <c r="J42" s="44"/>
      <c r="K42" s="192"/>
      <c r="L42" s="617"/>
      <c r="M42" s="47"/>
      <c r="N42" s="617"/>
      <c r="O42" s="47"/>
      <c r="P42" s="503"/>
      <c r="Q42" s="503"/>
      <c r="R42" s="499"/>
      <c r="S42" s="44"/>
      <c r="T42" s="171"/>
      <c r="U42" s="475"/>
      <c r="V42" s="44"/>
      <c r="W42" s="60"/>
      <c r="X42" s="356"/>
      <c r="Y42" s="357"/>
      <c r="Z42" s="357"/>
    </row>
    <row r="43" spans="1:26" s="188" customFormat="1" x14ac:dyDescent="0.25">
      <c r="A43" s="70"/>
      <c r="B43" s="43"/>
      <c r="C43" s="616"/>
      <c r="D43" s="47"/>
      <c r="E43" s="617"/>
      <c r="F43" s="47"/>
      <c r="G43" s="190"/>
      <c r="H43" s="44"/>
      <c r="I43" s="44"/>
      <c r="J43" s="44"/>
      <c r="K43" s="192"/>
      <c r="L43" s="617"/>
      <c r="M43" s="47"/>
      <c r="N43" s="617"/>
      <c r="O43" s="47"/>
      <c r="P43" s="503"/>
      <c r="Q43" s="503"/>
      <c r="R43" s="499"/>
      <c r="S43" s="44"/>
      <c r="T43" s="171"/>
      <c r="U43" s="475"/>
      <c r="V43" s="44"/>
      <c r="W43" s="60"/>
      <c r="X43" s="356"/>
      <c r="Y43" s="357"/>
      <c r="Z43" s="357"/>
    </row>
    <row r="44" spans="1:26" s="188" customFormat="1" x14ac:dyDescent="0.25">
      <c r="A44" s="70"/>
      <c r="B44" s="43"/>
      <c r="C44" s="616"/>
      <c r="D44" s="47"/>
      <c r="E44" s="617"/>
      <c r="F44" s="47"/>
      <c r="G44" s="190"/>
      <c r="H44" s="44"/>
      <c r="I44" s="44"/>
      <c r="J44" s="44"/>
      <c r="K44" s="192"/>
      <c r="L44" s="617"/>
      <c r="M44" s="47"/>
      <c r="N44" s="617"/>
      <c r="O44" s="47"/>
      <c r="P44" s="503"/>
      <c r="Q44" s="503"/>
      <c r="R44" s="499"/>
      <c r="S44" s="44"/>
      <c r="T44" s="171"/>
      <c r="U44" s="475"/>
      <c r="V44" s="44"/>
      <c r="W44" s="60"/>
      <c r="X44" s="356"/>
      <c r="Y44" s="357"/>
      <c r="Z44" s="357"/>
    </row>
    <row r="45" spans="1:26" s="188" customFormat="1" x14ac:dyDescent="0.25">
      <c r="A45" s="70"/>
      <c r="B45" s="43"/>
      <c r="C45" s="616"/>
      <c r="D45" s="47"/>
      <c r="E45" s="617"/>
      <c r="F45" s="47"/>
      <c r="G45" s="190"/>
      <c r="H45" s="44"/>
      <c r="I45" s="44"/>
      <c r="J45" s="44"/>
      <c r="K45" s="192"/>
      <c r="L45" s="617"/>
      <c r="M45" s="47"/>
      <c r="N45" s="617"/>
      <c r="O45" s="47"/>
      <c r="P45" s="503"/>
      <c r="Q45" s="503"/>
      <c r="R45" s="499"/>
      <c r="S45" s="44"/>
      <c r="T45" s="171"/>
      <c r="U45" s="475"/>
      <c r="V45" s="44"/>
      <c r="W45" s="60"/>
      <c r="X45" s="356"/>
      <c r="Y45" s="357"/>
      <c r="Z45" s="357"/>
    </row>
    <row r="46" spans="1:26" s="188" customFormat="1" x14ac:dyDescent="0.25">
      <c r="A46" s="70"/>
      <c r="B46" s="43"/>
      <c r="C46" s="616"/>
      <c r="D46" s="47"/>
      <c r="E46" s="617"/>
      <c r="F46" s="47"/>
      <c r="G46" s="190"/>
      <c r="H46" s="44"/>
      <c r="I46" s="44"/>
      <c r="J46" s="44"/>
      <c r="K46" s="192"/>
      <c r="L46" s="617"/>
      <c r="M46" s="47"/>
      <c r="N46" s="617"/>
      <c r="O46" s="47"/>
      <c r="P46" s="503"/>
      <c r="Q46" s="503"/>
      <c r="R46" s="499"/>
      <c r="S46" s="44"/>
      <c r="T46" s="171"/>
      <c r="U46" s="475"/>
      <c r="V46" s="44"/>
      <c r="W46" s="60"/>
      <c r="X46" s="356"/>
      <c r="Y46" s="357"/>
      <c r="Z46" s="357"/>
    </row>
    <row r="47" spans="1:26" s="188" customFormat="1" x14ac:dyDescent="0.25">
      <c r="A47" s="70"/>
      <c r="B47" s="43"/>
      <c r="C47" s="612"/>
      <c r="D47" s="47"/>
      <c r="E47" s="613"/>
      <c r="F47" s="47"/>
      <c r="G47" s="191"/>
      <c r="H47" s="44"/>
      <c r="I47" s="44"/>
      <c r="J47" s="44"/>
      <c r="K47" s="191"/>
      <c r="L47" s="613"/>
      <c r="M47" s="47"/>
      <c r="N47" s="613"/>
      <c r="O47" s="47"/>
      <c r="P47" s="503"/>
      <c r="Q47" s="503"/>
      <c r="R47" s="502"/>
      <c r="S47" s="44"/>
      <c r="T47" s="174"/>
      <c r="U47" s="395"/>
      <c r="V47" s="44"/>
      <c r="W47" s="395"/>
      <c r="X47" s="356"/>
      <c r="Y47" s="357"/>
      <c r="Z47" s="357"/>
    </row>
    <row r="48" spans="1:26" s="188" customFormat="1" x14ac:dyDescent="0.25">
      <c r="A48" s="70"/>
      <c r="B48" s="43"/>
      <c r="C48" s="612"/>
      <c r="D48" s="47"/>
      <c r="E48" s="613"/>
      <c r="F48" s="47"/>
      <c r="G48" s="191"/>
      <c r="H48" s="44"/>
      <c r="I48" s="44"/>
      <c r="J48" s="44"/>
      <c r="K48" s="191"/>
      <c r="L48" s="613"/>
      <c r="M48" s="47"/>
      <c r="N48" s="613"/>
      <c r="O48" s="47"/>
      <c r="P48" s="503"/>
      <c r="Q48" s="503"/>
      <c r="R48" s="502"/>
      <c r="S48" s="44"/>
      <c r="T48" s="174"/>
      <c r="U48" s="395"/>
      <c r="V48" s="44"/>
      <c r="W48" s="395"/>
      <c r="X48" s="356"/>
      <c r="Y48" s="357"/>
      <c r="Z48" s="357"/>
    </row>
    <row r="49" spans="1:26" s="188" customFormat="1" ht="15" customHeight="1" x14ac:dyDescent="0.25">
      <c r="A49" s="70"/>
      <c r="B49" s="43"/>
      <c r="C49" s="612"/>
      <c r="D49" s="47"/>
      <c r="E49" s="613"/>
      <c r="F49" s="47"/>
      <c r="G49" s="191"/>
      <c r="H49" s="44"/>
      <c r="I49" s="441"/>
      <c r="J49" s="441"/>
      <c r="K49" s="191"/>
      <c r="L49" s="613"/>
      <c r="M49" s="47"/>
      <c r="N49" s="613"/>
      <c r="O49" s="47"/>
      <c r="P49" s="503"/>
      <c r="Q49" s="503"/>
      <c r="R49" s="502"/>
      <c r="S49" s="44"/>
      <c r="T49" s="171"/>
      <c r="U49" s="395"/>
      <c r="V49" s="44"/>
      <c r="W49" s="60"/>
      <c r="X49" s="356"/>
      <c r="Y49" s="357"/>
      <c r="Z49" s="357"/>
    </row>
    <row r="50" spans="1:26" s="188" customFormat="1" x14ac:dyDescent="0.25">
      <c r="A50" s="70"/>
      <c r="B50" s="43"/>
      <c r="C50" s="612"/>
      <c r="D50" s="65"/>
      <c r="E50" s="613"/>
      <c r="F50" s="65"/>
      <c r="G50" s="191"/>
      <c r="H50" s="191"/>
      <c r="I50" s="191"/>
      <c r="J50" s="191"/>
      <c r="K50" s="193"/>
      <c r="L50" s="613"/>
      <c r="M50" s="65"/>
      <c r="N50" s="613"/>
      <c r="O50" s="65"/>
      <c r="P50" s="502"/>
      <c r="Q50" s="502"/>
      <c r="R50" s="502"/>
      <c r="S50" s="191"/>
      <c r="T50" s="174"/>
      <c r="U50" s="395"/>
      <c r="V50" s="191"/>
      <c r="W50" s="395"/>
      <c r="X50" s="356"/>
      <c r="Y50" s="362"/>
      <c r="Z50" s="362"/>
    </row>
    <row r="51" spans="1:26" s="188" customFormat="1" x14ac:dyDescent="0.25">
      <c r="A51" s="70"/>
      <c r="B51" s="43"/>
      <c r="C51" s="616"/>
      <c r="D51" s="65"/>
      <c r="E51" s="617"/>
      <c r="F51" s="65"/>
      <c r="G51" s="190"/>
      <c r="H51" s="191"/>
      <c r="I51" s="191"/>
      <c r="J51" s="191"/>
      <c r="K51" s="193"/>
      <c r="L51" s="617"/>
      <c r="M51" s="65"/>
      <c r="N51" s="617"/>
      <c r="O51" s="65"/>
      <c r="P51" s="502"/>
      <c r="Q51" s="502"/>
      <c r="R51" s="499"/>
      <c r="S51" s="191"/>
      <c r="T51" s="174"/>
      <c r="U51" s="395"/>
      <c r="V51" s="179"/>
      <c r="W51" s="395"/>
      <c r="X51" s="356"/>
      <c r="Y51" s="362"/>
      <c r="Z51" s="362"/>
    </row>
    <row r="52" spans="1:26" s="188" customFormat="1" x14ac:dyDescent="0.25">
      <c r="A52" s="70"/>
      <c r="B52" s="43"/>
      <c r="C52" s="616"/>
      <c r="D52" s="65"/>
      <c r="E52" s="617"/>
      <c r="F52" s="65"/>
      <c r="G52" s="190"/>
      <c r="H52" s="191"/>
      <c r="I52" s="191"/>
      <c r="J52" s="191"/>
      <c r="K52" s="193"/>
      <c r="L52" s="617"/>
      <c r="M52" s="65"/>
      <c r="N52" s="617"/>
      <c r="O52" s="65"/>
      <c r="P52" s="502"/>
      <c r="Q52" s="502"/>
      <c r="R52" s="499"/>
      <c r="S52" s="191"/>
      <c r="T52" s="174"/>
      <c r="U52" s="395"/>
      <c r="V52" s="179"/>
      <c r="W52" s="395"/>
      <c r="X52" s="356"/>
      <c r="Y52" s="362"/>
      <c r="Z52" s="362"/>
    </row>
    <row r="53" spans="1:26" s="188" customFormat="1" x14ac:dyDescent="0.25">
      <c r="A53" s="70"/>
      <c r="B53" s="43"/>
      <c r="C53" s="616"/>
      <c r="D53" s="65"/>
      <c r="E53" s="617"/>
      <c r="F53" s="65"/>
      <c r="G53" s="190"/>
      <c r="H53" s="191"/>
      <c r="I53" s="191"/>
      <c r="J53" s="191"/>
      <c r="K53" s="193"/>
      <c r="L53" s="617"/>
      <c r="M53" s="65"/>
      <c r="N53" s="617"/>
      <c r="O53" s="65"/>
      <c r="P53" s="502"/>
      <c r="Q53" s="502"/>
      <c r="R53" s="499"/>
      <c r="S53" s="191"/>
      <c r="T53" s="174"/>
      <c r="U53" s="395"/>
      <c r="V53" s="179"/>
      <c r="W53" s="395"/>
      <c r="X53" s="356"/>
      <c r="Y53" s="362"/>
      <c r="Z53" s="362"/>
    </row>
    <row r="54" spans="1:26" s="188" customFormat="1" x14ac:dyDescent="0.25">
      <c r="A54" s="70"/>
      <c r="B54" s="43"/>
      <c r="C54" s="616"/>
      <c r="D54" s="65"/>
      <c r="E54" s="617"/>
      <c r="F54" s="65"/>
      <c r="G54" s="190"/>
      <c r="H54" s="191"/>
      <c r="I54" s="191"/>
      <c r="J54" s="191"/>
      <c r="K54" s="193"/>
      <c r="L54" s="617"/>
      <c r="M54" s="65"/>
      <c r="N54" s="617"/>
      <c r="O54" s="65"/>
      <c r="P54" s="502"/>
      <c r="Q54" s="502"/>
      <c r="R54" s="499"/>
      <c r="S54" s="191"/>
      <c r="T54" s="174"/>
      <c r="U54" s="395"/>
      <c r="V54" s="44"/>
      <c r="W54" s="395"/>
      <c r="X54" s="356"/>
      <c r="Y54" s="362"/>
      <c r="Z54" s="362"/>
    </row>
    <row r="55" spans="1:26" s="188" customFormat="1" x14ac:dyDescent="0.25">
      <c r="A55" s="70"/>
      <c r="B55" s="43"/>
      <c r="C55" s="616"/>
      <c r="D55" s="65"/>
      <c r="E55" s="617"/>
      <c r="F55" s="65"/>
      <c r="G55" s="190"/>
      <c r="H55" s="191"/>
      <c r="I55" s="191"/>
      <c r="J55" s="191"/>
      <c r="K55" s="193"/>
      <c r="L55" s="617"/>
      <c r="M55" s="65"/>
      <c r="N55" s="617"/>
      <c r="O55" s="65"/>
      <c r="P55" s="502"/>
      <c r="Q55" s="502"/>
      <c r="R55" s="499"/>
      <c r="S55" s="191"/>
      <c r="T55" s="174"/>
      <c r="U55" s="395"/>
      <c r="V55" s="44"/>
      <c r="W55" s="395"/>
      <c r="X55" s="356"/>
      <c r="Y55" s="362"/>
      <c r="Z55" s="362"/>
    </row>
    <row r="56" spans="1:26" s="188" customFormat="1" x14ac:dyDescent="0.25">
      <c r="A56" s="70"/>
      <c r="B56" s="43"/>
      <c r="C56" s="616"/>
      <c r="D56" s="65"/>
      <c r="E56" s="617"/>
      <c r="F56" s="65"/>
      <c r="G56" s="190"/>
      <c r="H56" s="191"/>
      <c r="I56" s="191"/>
      <c r="J56" s="191"/>
      <c r="K56" s="193"/>
      <c r="L56" s="617"/>
      <c r="M56" s="65"/>
      <c r="N56" s="617"/>
      <c r="O56" s="65"/>
      <c r="P56" s="502"/>
      <c r="Q56" s="502"/>
      <c r="R56" s="499"/>
      <c r="S56" s="191"/>
      <c r="T56" s="174"/>
      <c r="U56" s="395"/>
      <c r="V56" s="44"/>
      <c r="W56" s="395"/>
      <c r="X56" s="356"/>
      <c r="Y56" s="362"/>
      <c r="Z56" s="362"/>
    </row>
    <row r="57" spans="1:26" s="188" customFormat="1" x14ac:dyDescent="0.25">
      <c r="A57" s="70"/>
      <c r="B57" s="43"/>
      <c r="C57" s="616"/>
      <c r="D57" s="65"/>
      <c r="E57" s="617"/>
      <c r="F57" s="65"/>
      <c r="G57" s="190"/>
      <c r="H57" s="191"/>
      <c r="I57" s="191"/>
      <c r="J57" s="191"/>
      <c r="K57" s="193"/>
      <c r="L57" s="617"/>
      <c r="M57" s="65"/>
      <c r="N57" s="617"/>
      <c r="O57" s="65"/>
      <c r="P57" s="502"/>
      <c r="Q57" s="502"/>
      <c r="R57" s="499"/>
      <c r="S57" s="191"/>
      <c r="T57" s="174"/>
      <c r="U57" s="395"/>
      <c r="V57" s="44"/>
      <c r="W57" s="395"/>
      <c r="X57" s="356"/>
      <c r="Y57" s="362"/>
      <c r="Z57" s="362"/>
    </row>
    <row r="58" spans="1:26" s="188" customFormat="1" x14ac:dyDescent="0.25">
      <c r="A58" s="70"/>
      <c r="B58" s="43"/>
      <c r="C58" s="612"/>
      <c r="D58" s="65"/>
      <c r="E58" s="613"/>
      <c r="F58" s="65"/>
      <c r="G58" s="191"/>
      <c r="H58" s="191"/>
      <c r="I58" s="191"/>
      <c r="J58" s="191"/>
      <c r="K58" s="193"/>
      <c r="L58" s="613"/>
      <c r="M58" s="65"/>
      <c r="N58" s="613"/>
      <c r="O58" s="65"/>
      <c r="P58" s="502"/>
      <c r="Q58" s="502"/>
      <c r="R58" s="502"/>
      <c r="S58" s="191"/>
      <c r="T58" s="174"/>
      <c r="U58" s="395"/>
      <c r="V58" s="44"/>
      <c r="W58" s="395"/>
      <c r="X58" s="356"/>
      <c r="Y58" s="362"/>
      <c r="Z58" s="362"/>
    </row>
    <row r="59" spans="1:26" s="188" customFormat="1" x14ac:dyDescent="0.25">
      <c r="A59" s="70"/>
      <c r="B59" s="43"/>
      <c r="C59" s="612"/>
      <c r="D59" s="65"/>
      <c r="E59" s="613"/>
      <c r="F59" s="65"/>
      <c r="G59" s="191"/>
      <c r="H59" s="191"/>
      <c r="I59" s="191"/>
      <c r="J59" s="191"/>
      <c r="K59" s="193"/>
      <c r="L59" s="613"/>
      <c r="M59" s="65"/>
      <c r="N59" s="613"/>
      <c r="O59" s="65"/>
      <c r="P59" s="502"/>
      <c r="Q59" s="502"/>
      <c r="R59" s="502"/>
      <c r="S59" s="191"/>
      <c r="T59" s="171"/>
      <c r="U59" s="395"/>
      <c r="V59" s="44"/>
      <c r="W59" s="60"/>
      <c r="X59" s="356"/>
      <c r="Y59" s="362"/>
      <c r="Z59" s="362"/>
    </row>
    <row r="60" spans="1:26" s="188" customFormat="1" x14ac:dyDescent="0.25">
      <c r="A60" s="70"/>
      <c r="B60" s="43"/>
      <c r="C60" s="612"/>
      <c r="D60" s="65"/>
      <c r="E60" s="613"/>
      <c r="F60" s="65"/>
      <c r="G60" s="191"/>
      <c r="H60" s="191"/>
      <c r="I60" s="191"/>
      <c r="J60" s="191"/>
      <c r="K60" s="193"/>
      <c r="L60" s="613"/>
      <c r="M60" s="65"/>
      <c r="N60" s="613"/>
      <c r="O60" s="65"/>
      <c r="P60" s="502"/>
      <c r="Q60" s="502"/>
      <c r="R60" s="502"/>
      <c r="S60" s="191"/>
      <c r="T60" s="174"/>
      <c r="U60" s="395"/>
      <c r="V60" s="191"/>
      <c r="W60" s="395"/>
      <c r="X60" s="356"/>
      <c r="Y60" s="362"/>
      <c r="Z60" s="362"/>
    </row>
    <row r="61" spans="1:26" s="188" customFormat="1" x14ac:dyDescent="0.25">
      <c r="A61" s="70"/>
      <c r="B61" s="43"/>
      <c r="C61" s="612"/>
      <c r="D61" s="65"/>
      <c r="E61" s="613"/>
      <c r="F61" s="65"/>
      <c r="G61" s="191"/>
      <c r="H61" s="191"/>
      <c r="I61" s="191"/>
      <c r="J61" s="191"/>
      <c r="K61" s="193"/>
      <c r="L61" s="613"/>
      <c r="M61" s="65"/>
      <c r="N61" s="613"/>
      <c r="O61" s="65"/>
      <c r="P61" s="502"/>
      <c r="Q61" s="502"/>
      <c r="R61" s="502"/>
      <c r="S61" s="191"/>
      <c r="T61" s="174"/>
      <c r="U61" s="395"/>
      <c r="V61" s="179"/>
      <c r="W61" s="395"/>
      <c r="X61" s="356"/>
      <c r="Y61" s="362"/>
      <c r="Z61" s="362"/>
    </row>
    <row r="62" spans="1:26" s="188" customFormat="1" x14ac:dyDescent="0.25">
      <c r="A62" s="70"/>
      <c r="B62" s="43"/>
      <c r="C62" s="612"/>
      <c r="D62" s="65"/>
      <c r="E62" s="613"/>
      <c r="F62" s="65"/>
      <c r="G62" s="191"/>
      <c r="H62" s="191"/>
      <c r="I62" s="191"/>
      <c r="J62" s="191"/>
      <c r="K62" s="193"/>
      <c r="L62" s="613"/>
      <c r="M62" s="65"/>
      <c r="N62" s="613"/>
      <c r="O62" s="65"/>
      <c r="P62" s="502"/>
      <c r="Q62" s="502"/>
      <c r="R62" s="502"/>
      <c r="S62" s="191"/>
      <c r="T62" s="174"/>
      <c r="U62" s="395"/>
      <c r="V62" s="179"/>
      <c r="W62" s="395"/>
      <c r="X62" s="356"/>
      <c r="Y62" s="362"/>
      <c r="Z62" s="362"/>
    </row>
    <row r="63" spans="1:26" s="188" customFormat="1" x14ac:dyDescent="0.25">
      <c r="A63" s="70"/>
      <c r="B63" s="43"/>
      <c r="C63" s="612"/>
      <c r="D63" s="65"/>
      <c r="E63" s="613"/>
      <c r="F63" s="65"/>
      <c r="G63" s="191"/>
      <c r="H63" s="191"/>
      <c r="I63" s="191"/>
      <c r="J63" s="191"/>
      <c r="K63" s="193"/>
      <c r="L63" s="613"/>
      <c r="M63" s="65"/>
      <c r="N63" s="613"/>
      <c r="O63" s="65"/>
      <c r="P63" s="502"/>
      <c r="Q63" s="502"/>
      <c r="R63" s="502"/>
      <c r="S63" s="191"/>
      <c r="T63" s="174"/>
      <c r="U63" s="395"/>
      <c r="V63" s="179"/>
      <c r="W63" s="395"/>
      <c r="X63" s="356"/>
      <c r="Y63" s="362"/>
      <c r="Z63" s="362"/>
    </row>
    <row r="64" spans="1:26" s="188" customFormat="1" x14ac:dyDescent="0.25">
      <c r="A64" s="70"/>
      <c r="B64" s="43"/>
      <c r="C64" s="612"/>
      <c r="D64" s="65"/>
      <c r="E64" s="613"/>
      <c r="F64" s="65"/>
      <c r="G64" s="191"/>
      <c r="H64" s="191"/>
      <c r="I64" s="191"/>
      <c r="J64" s="191"/>
      <c r="K64" s="193"/>
      <c r="L64" s="613"/>
      <c r="M64" s="65"/>
      <c r="N64" s="613"/>
      <c r="O64" s="65"/>
      <c r="P64" s="502"/>
      <c r="Q64" s="502"/>
      <c r="R64" s="502"/>
      <c r="S64" s="191"/>
      <c r="T64" s="174"/>
      <c r="U64" s="395"/>
      <c r="V64" s="44"/>
      <c r="W64" s="395"/>
      <c r="X64" s="356"/>
      <c r="Y64" s="362"/>
      <c r="Z64" s="362"/>
    </row>
    <row r="65" spans="1:26" s="188" customFormat="1" x14ac:dyDescent="0.25">
      <c r="A65" s="70"/>
      <c r="B65" s="43"/>
      <c r="C65" s="612"/>
      <c r="D65" s="65"/>
      <c r="E65" s="613"/>
      <c r="F65" s="65"/>
      <c r="G65" s="191"/>
      <c r="H65" s="191"/>
      <c r="I65" s="191"/>
      <c r="J65" s="191"/>
      <c r="K65" s="193"/>
      <c r="L65" s="613"/>
      <c r="M65" s="65"/>
      <c r="N65" s="613"/>
      <c r="O65" s="65"/>
      <c r="P65" s="502"/>
      <c r="Q65" s="502"/>
      <c r="R65" s="502"/>
      <c r="S65" s="191"/>
      <c r="T65" s="174"/>
      <c r="U65" s="395"/>
      <c r="V65" s="44"/>
      <c r="W65" s="395"/>
      <c r="X65" s="356"/>
      <c r="Y65" s="362"/>
      <c r="Z65" s="362"/>
    </row>
    <row r="66" spans="1:26" s="188" customFormat="1" x14ac:dyDescent="0.25">
      <c r="A66" s="70"/>
      <c r="B66" s="43"/>
      <c r="C66" s="612"/>
      <c r="D66" s="65"/>
      <c r="E66" s="613"/>
      <c r="F66" s="65"/>
      <c r="G66" s="191"/>
      <c r="H66" s="191"/>
      <c r="I66" s="191"/>
      <c r="J66" s="191"/>
      <c r="K66" s="193"/>
      <c r="L66" s="613"/>
      <c r="M66" s="65"/>
      <c r="N66" s="613"/>
      <c r="O66" s="65"/>
      <c r="P66" s="502"/>
      <c r="Q66" s="502"/>
      <c r="R66" s="502"/>
      <c r="S66" s="191"/>
      <c r="T66" s="174"/>
      <c r="U66" s="395"/>
      <c r="V66" s="44"/>
      <c r="W66" s="395"/>
      <c r="X66" s="356"/>
      <c r="Y66" s="362"/>
      <c r="Z66" s="362"/>
    </row>
    <row r="67" spans="1:26" s="188" customFormat="1" x14ac:dyDescent="0.25">
      <c r="A67" s="70"/>
      <c r="B67" s="43"/>
      <c r="C67" s="612"/>
      <c r="D67" s="65"/>
      <c r="E67" s="613"/>
      <c r="F67" s="65"/>
      <c r="G67" s="191"/>
      <c r="H67" s="191"/>
      <c r="I67" s="191"/>
      <c r="J67" s="191"/>
      <c r="K67" s="193"/>
      <c r="L67" s="613"/>
      <c r="M67" s="65"/>
      <c r="N67" s="613"/>
      <c r="O67" s="65"/>
      <c r="P67" s="502"/>
      <c r="Q67" s="502"/>
      <c r="R67" s="502"/>
      <c r="S67" s="191"/>
      <c r="T67" s="174"/>
      <c r="U67" s="395"/>
      <c r="V67" s="44"/>
      <c r="W67" s="395"/>
      <c r="X67" s="356"/>
      <c r="Y67" s="362"/>
      <c r="Z67" s="362"/>
    </row>
    <row r="68" spans="1:26" s="188" customFormat="1" x14ac:dyDescent="0.25">
      <c r="A68" s="70"/>
      <c r="B68" s="43"/>
      <c r="C68" s="612"/>
      <c r="D68" s="65"/>
      <c r="E68" s="613"/>
      <c r="F68" s="65"/>
      <c r="G68" s="191"/>
      <c r="H68" s="191"/>
      <c r="I68" s="191"/>
      <c r="J68" s="191"/>
      <c r="K68" s="193"/>
      <c r="L68" s="613"/>
      <c r="M68" s="65"/>
      <c r="N68" s="613"/>
      <c r="O68" s="65"/>
      <c r="P68" s="502"/>
      <c r="Q68" s="502"/>
      <c r="R68" s="502"/>
      <c r="S68" s="191"/>
      <c r="T68" s="174"/>
      <c r="U68" s="395"/>
      <c r="V68" s="44"/>
      <c r="W68" s="395"/>
      <c r="X68" s="356"/>
      <c r="Y68" s="362"/>
      <c r="Z68" s="362"/>
    </row>
    <row r="69" spans="1:26" s="188" customFormat="1" x14ac:dyDescent="0.25">
      <c r="A69" s="70"/>
      <c r="B69" s="43"/>
      <c r="C69" s="612"/>
      <c r="D69" s="65"/>
      <c r="E69" s="613"/>
      <c r="F69" s="65"/>
      <c r="G69" s="191"/>
      <c r="H69" s="191"/>
      <c r="I69" s="191"/>
      <c r="J69" s="191"/>
      <c r="K69" s="193"/>
      <c r="L69" s="613"/>
      <c r="M69" s="65"/>
      <c r="N69" s="613"/>
      <c r="O69" s="65"/>
      <c r="P69" s="502"/>
      <c r="Q69" s="502"/>
      <c r="R69" s="502"/>
      <c r="S69" s="191"/>
      <c r="T69" s="171"/>
      <c r="U69" s="395"/>
      <c r="V69" s="44"/>
      <c r="W69" s="60"/>
      <c r="X69" s="356"/>
      <c r="Y69" s="362"/>
      <c r="Z69" s="362"/>
    </row>
    <row r="70" spans="1:26" s="188" customFormat="1" x14ac:dyDescent="0.25">
      <c r="A70" s="70"/>
      <c r="B70" s="43"/>
      <c r="C70" s="612"/>
      <c r="D70" s="65"/>
      <c r="E70" s="613"/>
      <c r="F70" s="65"/>
      <c r="G70" s="191"/>
      <c r="H70" s="191"/>
      <c r="I70" s="191"/>
      <c r="J70" s="191"/>
      <c r="K70" s="193"/>
      <c r="L70" s="613"/>
      <c r="M70" s="65"/>
      <c r="N70" s="613"/>
      <c r="O70" s="65"/>
      <c r="P70" s="502"/>
      <c r="Q70" s="502"/>
      <c r="R70" s="502"/>
      <c r="S70" s="191"/>
      <c r="T70" s="174"/>
      <c r="U70" s="395"/>
      <c r="V70" s="191"/>
      <c r="W70" s="395"/>
      <c r="X70" s="356"/>
      <c r="Y70" s="362"/>
      <c r="Z70" s="362"/>
    </row>
    <row r="71" spans="1:26" s="188" customFormat="1" x14ac:dyDescent="0.25">
      <c r="A71" s="70"/>
      <c r="B71" s="43"/>
      <c r="C71" s="612"/>
      <c r="D71" s="65"/>
      <c r="E71" s="613"/>
      <c r="F71" s="65"/>
      <c r="G71" s="191"/>
      <c r="H71" s="191"/>
      <c r="I71" s="191"/>
      <c r="J71" s="191"/>
      <c r="K71" s="193"/>
      <c r="L71" s="613"/>
      <c r="M71" s="65"/>
      <c r="N71" s="613"/>
      <c r="O71" s="65"/>
      <c r="P71" s="502"/>
      <c r="Q71" s="502"/>
      <c r="R71" s="502"/>
      <c r="S71" s="191"/>
      <c r="T71" s="174"/>
      <c r="U71" s="395"/>
      <c r="V71" s="179"/>
      <c r="W71" s="395"/>
      <c r="X71" s="356"/>
      <c r="Y71" s="362"/>
      <c r="Z71" s="362"/>
    </row>
    <row r="72" spans="1:26" s="188" customFormat="1" x14ac:dyDescent="0.25">
      <c r="A72" s="70"/>
      <c r="B72" s="43"/>
      <c r="C72" s="612"/>
      <c r="D72" s="65"/>
      <c r="E72" s="613"/>
      <c r="F72" s="65"/>
      <c r="G72" s="191"/>
      <c r="H72" s="191"/>
      <c r="I72" s="191"/>
      <c r="J72" s="191"/>
      <c r="K72" s="193"/>
      <c r="L72" s="613"/>
      <c r="M72" s="65"/>
      <c r="N72" s="613"/>
      <c r="O72" s="65"/>
      <c r="P72" s="502"/>
      <c r="Q72" s="502"/>
      <c r="R72" s="502"/>
      <c r="S72" s="191"/>
      <c r="T72" s="174"/>
      <c r="U72" s="395"/>
      <c r="V72" s="179"/>
      <c r="W72" s="395"/>
      <c r="X72" s="356"/>
      <c r="Y72" s="362"/>
      <c r="Z72" s="362"/>
    </row>
    <row r="73" spans="1:26" s="188" customFormat="1" x14ac:dyDescent="0.25">
      <c r="A73" s="70"/>
      <c r="B73" s="43"/>
      <c r="C73" s="612"/>
      <c r="D73" s="65"/>
      <c r="E73" s="613"/>
      <c r="F73" s="65"/>
      <c r="G73" s="191"/>
      <c r="H73" s="191"/>
      <c r="I73" s="191"/>
      <c r="J73" s="191"/>
      <c r="K73" s="193"/>
      <c r="L73" s="613"/>
      <c r="M73" s="65"/>
      <c r="N73" s="613"/>
      <c r="O73" s="65"/>
      <c r="P73" s="502"/>
      <c r="Q73" s="502"/>
      <c r="R73" s="502"/>
      <c r="S73" s="191"/>
      <c r="T73" s="174"/>
      <c r="U73" s="395"/>
      <c r="V73" s="179"/>
      <c r="W73" s="395"/>
      <c r="X73" s="356"/>
      <c r="Y73" s="362"/>
      <c r="Z73" s="362"/>
    </row>
    <row r="74" spans="1:26" s="188" customFormat="1" x14ac:dyDescent="0.25">
      <c r="A74" s="70"/>
      <c r="B74" s="43"/>
      <c r="C74" s="612"/>
      <c r="D74" s="65"/>
      <c r="E74" s="613"/>
      <c r="F74" s="65"/>
      <c r="G74" s="191"/>
      <c r="H74" s="191"/>
      <c r="I74" s="191"/>
      <c r="J74" s="191"/>
      <c r="K74" s="193"/>
      <c r="L74" s="613"/>
      <c r="M74" s="65"/>
      <c r="N74" s="613"/>
      <c r="O74" s="65"/>
      <c r="P74" s="502"/>
      <c r="Q74" s="502"/>
      <c r="R74" s="502"/>
      <c r="S74" s="191"/>
      <c r="T74" s="174"/>
      <c r="U74" s="395"/>
      <c r="V74" s="44"/>
      <c r="W74" s="395"/>
      <c r="X74" s="356"/>
      <c r="Y74" s="362"/>
      <c r="Z74" s="362"/>
    </row>
    <row r="75" spans="1:26" s="188" customFormat="1" x14ac:dyDescent="0.25">
      <c r="A75" s="70"/>
      <c r="B75" s="43"/>
      <c r="C75" s="612"/>
      <c r="D75" s="65"/>
      <c r="E75" s="613"/>
      <c r="F75" s="65"/>
      <c r="G75" s="191"/>
      <c r="H75" s="191"/>
      <c r="I75" s="191"/>
      <c r="J75" s="191"/>
      <c r="K75" s="193"/>
      <c r="L75" s="613"/>
      <c r="M75" s="65"/>
      <c r="N75" s="613"/>
      <c r="O75" s="65"/>
      <c r="P75" s="502"/>
      <c r="Q75" s="502"/>
      <c r="R75" s="502"/>
      <c r="S75" s="191"/>
      <c r="T75" s="174"/>
      <c r="U75" s="395"/>
      <c r="V75" s="44"/>
      <c r="W75" s="395"/>
      <c r="X75" s="356"/>
      <c r="Y75" s="362"/>
      <c r="Z75" s="362"/>
    </row>
    <row r="76" spans="1:26" s="188" customFormat="1" x14ac:dyDescent="0.25">
      <c r="B76" s="43"/>
      <c r="C76" s="612"/>
      <c r="D76" s="65"/>
      <c r="E76" s="613"/>
      <c r="F76" s="65"/>
      <c r="G76" s="191"/>
      <c r="H76" s="191"/>
      <c r="I76" s="191"/>
      <c r="J76" s="191"/>
      <c r="K76" s="193"/>
      <c r="L76" s="613"/>
      <c r="M76" s="65"/>
      <c r="N76" s="613"/>
      <c r="O76" s="65"/>
      <c r="P76" s="502"/>
      <c r="Q76" s="502"/>
      <c r="R76" s="502"/>
      <c r="S76" s="191"/>
      <c r="T76" s="174"/>
      <c r="U76" s="395"/>
      <c r="V76" s="44"/>
      <c r="W76" s="395"/>
      <c r="X76" s="356"/>
      <c r="Y76" s="362"/>
      <c r="Z76" s="362"/>
    </row>
    <row r="77" spans="1:26" s="188" customFormat="1" x14ac:dyDescent="0.25">
      <c r="B77" s="43"/>
      <c r="C77" s="612"/>
      <c r="D77" s="65"/>
      <c r="E77" s="613"/>
      <c r="F77" s="65"/>
      <c r="G77" s="191"/>
      <c r="H77" s="191"/>
      <c r="I77" s="191"/>
      <c r="J77" s="191"/>
      <c r="K77" s="193"/>
      <c r="L77" s="613"/>
      <c r="M77" s="65"/>
      <c r="N77" s="613"/>
      <c r="O77" s="65"/>
      <c r="P77" s="502"/>
      <c r="Q77" s="502"/>
      <c r="R77" s="502"/>
      <c r="S77" s="191"/>
      <c r="T77" s="174"/>
      <c r="U77" s="395"/>
      <c r="V77" s="44"/>
      <c r="W77" s="395"/>
      <c r="X77" s="356"/>
      <c r="Y77" s="362"/>
      <c r="Z77" s="362"/>
    </row>
    <row r="78" spans="1:26" s="188" customFormat="1" x14ac:dyDescent="0.25">
      <c r="B78" s="43"/>
      <c r="C78" s="612"/>
      <c r="D78" s="65"/>
      <c r="E78" s="613"/>
      <c r="F78" s="65"/>
      <c r="G78" s="191"/>
      <c r="H78" s="191"/>
      <c r="I78" s="191"/>
      <c r="J78" s="191"/>
      <c r="K78" s="193"/>
      <c r="L78" s="613"/>
      <c r="M78" s="65"/>
      <c r="N78" s="613"/>
      <c r="O78" s="65"/>
      <c r="P78" s="502"/>
      <c r="Q78" s="502"/>
      <c r="R78" s="502"/>
      <c r="S78" s="191"/>
      <c r="T78" s="174"/>
      <c r="U78" s="395"/>
      <c r="V78" s="44"/>
      <c r="W78" s="395"/>
      <c r="X78" s="356"/>
      <c r="Y78" s="362"/>
      <c r="Z78" s="362"/>
    </row>
    <row r="79" spans="1:26" s="188" customFormat="1" x14ac:dyDescent="0.25">
      <c r="B79" s="43"/>
      <c r="C79" s="612"/>
      <c r="D79" s="65"/>
      <c r="E79" s="613"/>
      <c r="F79" s="65"/>
      <c r="G79" s="191"/>
      <c r="H79" s="191"/>
      <c r="I79" s="191"/>
      <c r="J79" s="191"/>
      <c r="K79" s="193"/>
      <c r="L79" s="613"/>
      <c r="M79" s="65"/>
      <c r="N79" s="613"/>
      <c r="O79" s="65"/>
      <c r="P79" s="502"/>
      <c r="Q79" s="502"/>
      <c r="R79" s="502"/>
      <c r="S79" s="191"/>
      <c r="T79" s="171"/>
      <c r="U79" s="395"/>
      <c r="V79" s="44"/>
      <c r="W79" s="60"/>
      <c r="X79" s="356"/>
      <c r="Y79" s="362"/>
      <c r="Z79" s="362"/>
    </row>
    <row r="80" spans="1:26" s="188" customFormat="1" x14ac:dyDescent="0.25">
      <c r="B80" s="43"/>
      <c r="C80" s="612"/>
      <c r="D80" s="65"/>
      <c r="E80" s="613"/>
      <c r="F80" s="65"/>
      <c r="G80" s="191"/>
      <c r="H80" s="191"/>
      <c r="I80" s="191"/>
      <c r="J80" s="191"/>
      <c r="K80" s="193"/>
      <c r="L80" s="613"/>
      <c r="M80" s="65"/>
      <c r="N80" s="613"/>
      <c r="O80" s="65"/>
      <c r="P80" s="502"/>
      <c r="Q80" s="502"/>
      <c r="R80" s="502"/>
      <c r="S80" s="191"/>
      <c r="T80" s="174"/>
      <c r="U80" s="395"/>
      <c r="V80" s="191"/>
      <c r="W80" s="395"/>
      <c r="X80" s="356"/>
      <c r="Y80" s="362"/>
      <c r="Z80" s="362"/>
    </row>
    <row r="81" spans="2:26" s="188" customFormat="1" x14ac:dyDescent="0.25">
      <c r="B81" s="43"/>
      <c r="C81" s="612"/>
      <c r="D81" s="65"/>
      <c r="E81" s="613"/>
      <c r="F81" s="65"/>
      <c r="G81" s="191"/>
      <c r="H81" s="191"/>
      <c r="I81" s="191"/>
      <c r="J81" s="191"/>
      <c r="K81" s="193"/>
      <c r="L81" s="613"/>
      <c r="M81" s="65"/>
      <c r="N81" s="613"/>
      <c r="O81" s="65"/>
      <c r="P81" s="502"/>
      <c r="Q81" s="502"/>
      <c r="R81" s="502"/>
      <c r="S81" s="191"/>
      <c r="T81" s="174"/>
      <c r="U81" s="395"/>
      <c r="V81" s="179"/>
      <c r="W81" s="395"/>
      <c r="X81" s="356"/>
      <c r="Y81" s="362"/>
      <c r="Z81" s="362"/>
    </row>
    <row r="82" spans="2:26" s="188" customFormat="1" x14ac:dyDescent="0.25">
      <c r="B82" s="43"/>
      <c r="C82" s="612"/>
      <c r="D82" s="65"/>
      <c r="E82" s="613"/>
      <c r="F82" s="65"/>
      <c r="G82" s="191"/>
      <c r="H82" s="191"/>
      <c r="I82" s="191"/>
      <c r="J82" s="191"/>
      <c r="K82" s="193"/>
      <c r="L82" s="613"/>
      <c r="M82" s="65"/>
      <c r="N82" s="613"/>
      <c r="O82" s="65"/>
      <c r="P82" s="502"/>
      <c r="Q82" s="502"/>
      <c r="R82" s="502"/>
      <c r="S82" s="191"/>
      <c r="T82" s="174"/>
      <c r="U82" s="395"/>
      <c r="V82" s="179"/>
      <c r="W82" s="395"/>
      <c r="X82" s="356"/>
      <c r="Y82" s="362"/>
      <c r="Z82" s="362"/>
    </row>
    <row r="83" spans="2:26" s="188" customFormat="1" x14ac:dyDescent="0.25">
      <c r="B83" s="43"/>
      <c r="C83" s="612"/>
      <c r="D83" s="65"/>
      <c r="E83" s="613"/>
      <c r="F83" s="65"/>
      <c r="G83" s="191"/>
      <c r="H83" s="191"/>
      <c r="I83" s="191"/>
      <c r="J83" s="191"/>
      <c r="K83" s="193"/>
      <c r="L83" s="613"/>
      <c r="M83" s="65"/>
      <c r="N83" s="613"/>
      <c r="O83" s="65"/>
      <c r="P83" s="502"/>
      <c r="Q83" s="502"/>
      <c r="R83" s="502"/>
      <c r="S83" s="191"/>
      <c r="T83" s="174"/>
      <c r="U83" s="395"/>
      <c r="V83" s="179"/>
      <c r="W83" s="395"/>
      <c r="X83" s="356"/>
      <c r="Y83" s="362"/>
      <c r="Z83" s="362"/>
    </row>
    <row r="84" spans="2:26" s="188" customFormat="1" x14ac:dyDescent="0.25">
      <c r="B84" s="43"/>
      <c r="C84" s="618"/>
      <c r="D84" s="47"/>
      <c r="E84" s="619"/>
      <c r="F84" s="47"/>
      <c r="G84" s="44"/>
      <c r="H84" s="44"/>
      <c r="I84" s="44"/>
      <c r="J84" s="44"/>
      <c r="K84" s="44"/>
      <c r="L84" s="619"/>
      <c r="M84" s="47"/>
      <c r="N84" s="619"/>
      <c r="O84" s="47"/>
      <c r="P84" s="503"/>
      <c r="Q84" s="503"/>
      <c r="R84" s="503"/>
      <c r="S84" s="44"/>
      <c r="T84" s="174"/>
      <c r="U84" s="395"/>
      <c r="V84" s="44"/>
      <c r="W84" s="395"/>
      <c r="X84" s="356"/>
      <c r="Y84" s="362"/>
      <c r="Z84" s="362"/>
    </row>
    <row r="85" spans="2:26" s="188" customFormat="1" x14ac:dyDescent="0.25">
      <c r="B85" s="43"/>
      <c r="C85" s="618"/>
      <c r="D85" s="47"/>
      <c r="E85" s="619"/>
      <c r="F85" s="47"/>
      <c r="G85" s="44"/>
      <c r="H85" s="44"/>
      <c r="I85" s="44"/>
      <c r="J85" s="44"/>
      <c r="K85" s="44"/>
      <c r="L85" s="619"/>
      <c r="M85" s="47"/>
      <c r="N85" s="619"/>
      <c r="O85" s="47"/>
      <c r="P85" s="503"/>
      <c r="Q85" s="503"/>
      <c r="R85" s="503"/>
      <c r="S85" s="44"/>
      <c r="T85" s="174"/>
      <c r="U85" s="395"/>
      <c r="V85" s="44"/>
      <c r="W85" s="395"/>
      <c r="X85" s="356"/>
      <c r="Y85" s="362"/>
      <c r="Z85" s="362"/>
    </row>
    <row r="86" spans="2:26" s="188" customFormat="1" x14ac:dyDescent="0.25">
      <c r="B86" s="43"/>
      <c r="C86" s="618"/>
      <c r="D86" s="47"/>
      <c r="E86" s="619"/>
      <c r="F86" s="47"/>
      <c r="G86" s="44"/>
      <c r="H86" s="44"/>
      <c r="I86" s="44"/>
      <c r="J86" s="44"/>
      <c r="K86" s="44"/>
      <c r="L86" s="619"/>
      <c r="M86" s="47"/>
      <c r="N86" s="619"/>
      <c r="O86" s="47"/>
      <c r="P86" s="503"/>
      <c r="Q86" s="503"/>
      <c r="R86" s="503"/>
      <c r="S86" s="44"/>
      <c r="T86" s="174"/>
      <c r="U86" s="395"/>
      <c r="V86" s="44"/>
      <c r="W86" s="395"/>
      <c r="X86" s="356"/>
      <c r="Y86" s="362"/>
      <c r="Z86" s="362"/>
    </row>
    <row r="87" spans="2:26" s="188" customFormat="1" x14ac:dyDescent="0.25">
      <c r="B87" s="43"/>
      <c r="C87" s="618"/>
      <c r="D87" s="47"/>
      <c r="E87" s="619"/>
      <c r="F87" s="47"/>
      <c r="G87" s="44"/>
      <c r="H87" s="44"/>
      <c r="I87" s="44"/>
      <c r="J87" s="44"/>
      <c r="K87" s="44"/>
      <c r="L87" s="619"/>
      <c r="M87" s="47"/>
      <c r="N87" s="619"/>
      <c r="O87" s="47"/>
      <c r="P87" s="503"/>
      <c r="Q87" s="503"/>
      <c r="R87" s="503"/>
      <c r="S87" s="44"/>
      <c r="T87" s="174"/>
      <c r="U87" s="395"/>
      <c r="V87" s="44"/>
      <c r="W87" s="395"/>
      <c r="X87" s="356"/>
      <c r="Y87" s="362"/>
      <c r="Z87" s="362"/>
    </row>
    <row r="88" spans="2:26" s="188" customFormat="1" x14ac:dyDescent="0.25">
      <c r="B88" s="43"/>
      <c r="C88" s="618"/>
      <c r="D88" s="47"/>
      <c r="E88" s="619"/>
      <c r="F88" s="47"/>
      <c r="G88" s="44"/>
      <c r="H88" s="44"/>
      <c r="I88" s="44"/>
      <c r="J88" s="44"/>
      <c r="K88" s="44"/>
      <c r="L88" s="619"/>
      <c r="M88" s="47"/>
      <c r="N88" s="619"/>
      <c r="O88" s="47"/>
      <c r="P88" s="503"/>
      <c r="Q88" s="503"/>
      <c r="R88" s="503"/>
      <c r="S88" s="44"/>
      <c r="T88" s="174"/>
      <c r="U88" s="395"/>
      <c r="V88" s="44"/>
      <c r="W88" s="395"/>
      <c r="X88" s="356"/>
      <c r="Y88" s="362"/>
      <c r="Z88" s="362"/>
    </row>
    <row r="89" spans="2:26" s="188" customFormat="1" x14ac:dyDescent="0.25">
      <c r="B89" s="43"/>
      <c r="C89" s="618"/>
      <c r="D89" s="47"/>
      <c r="E89" s="619"/>
      <c r="F89" s="47"/>
      <c r="G89" s="44"/>
      <c r="H89" s="44"/>
      <c r="I89" s="44"/>
      <c r="J89" s="44"/>
      <c r="K89" s="44"/>
      <c r="L89" s="619"/>
      <c r="M89" s="47"/>
      <c r="N89" s="619"/>
      <c r="O89" s="47"/>
      <c r="P89" s="503"/>
      <c r="Q89" s="503"/>
      <c r="R89" s="503"/>
      <c r="S89" s="44"/>
      <c r="T89" s="171"/>
      <c r="U89" s="395"/>
      <c r="V89" s="44"/>
      <c r="W89" s="60"/>
      <c r="X89" s="356"/>
      <c r="Y89" s="362"/>
      <c r="Z89" s="362"/>
    </row>
    <row r="90" spans="2:26" x14ac:dyDescent="0.25">
      <c r="C90" s="618"/>
      <c r="D90" s="47"/>
      <c r="E90" s="619"/>
      <c r="F90" s="47"/>
      <c r="G90" s="44"/>
      <c r="H90" s="44"/>
      <c r="I90" s="44"/>
      <c r="J90" s="44"/>
      <c r="K90" s="44"/>
      <c r="L90" s="619"/>
      <c r="M90" s="47"/>
      <c r="N90" s="619"/>
      <c r="O90" s="47"/>
      <c r="P90" s="503"/>
      <c r="Q90" s="503"/>
      <c r="R90" s="503"/>
      <c r="S90" s="44"/>
      <c r="T90" s="170"/>
      <c r="U90" s="389"/>
      <c r="V90" s="44"/>
      <c r="W90" s="389"/>
      <c r="X90" s="356"/>
      <c r="Y90" s="362"/>
      <c r="Z90" s="362"/>
    </row>
    <row r="91" spans="2:26" x14ac:dyDescent="0.25">
      <c r="C91" s="618"/>
      <c r="D91" s="47"/>
      <c r="E91" s="619"/>
      <c r="F91" s="47"/>
      <c r="G91" s="44"/>
      <c r="H91" s="44"/>
      <c r="I91" s="44"/>
      <c r="J91" s="44"/>
      <c r="K91" s="44"/>
      <c r="L91" s="619"/>
      <c r="M91" s="47"/>
      <c r="N91" s="619"/>
      <c r="O91" s="47"/>
      <c r="P91" s="503"/>
      <c r="Q91" s="503"/>
      <c r="R91" s="503"/>
      <c r="S91" s="44"/>
      <c r="T91" s="170"/>
      <c r="U91" s="389"/>
      <c r="V91" s="44"/>
      <c r="W91" s="389"/>
      <c r="X91" s="356"/>
      <c r="Y91" s="362"/>
      <c r="Z91" s="362"/>
    </row>
    <row r="92" spans="2:26" x14ac:dyDescent="0.25">
      <c r="C92" s="618"/>
      <c r="D92" s="47"/>
      <c r="E92" s="619"/>
      <c r="F92" s="47"/>
      <c r="G92" s="44"/>
      <c r="H92" s="44"/>
      <c r="I92" s="44"/>
      <c r="J92" s="44"/>
      <c r="K92" s="44"/>
      <c r="L92" s="619"/>
      <c r="M92" s="47"/>
      <c r="N92" s="619"/>
      <c r="O92" s="47"/>
      <c r="P92" s="503"/>
      <c r="Q92" s="503"/>
      <c r="R92" s="503"/>
      <c r="S92" s="44"/>
      <c r="T92" s="170"/>
      <c r="U92" s="389"/>
      <c r="V92" s="44"/>
      <c r="W92" s="389"/>
      <c r="X92" s="356"/>
      <c r="Y92" s="362"/>
      <c r="Z92" s="362"/>
    </row>
    <row r="93" spans="2:26" x14ac:dyDescent="0.25">
      <c r="C93" s="618"/>
      <c r="D93" s="47"/>
      <c r="E93" s="619"/>
      <c r="F93" s="47"/>
      <c r="G93" s="44"/>
      <c r="H93" s="44"/>
      <c r="I93" s="44"/>
      <c r="J93" s="44"/>
      <c r="K93" s="44"/>
      <c r="L93" s="619"/>
      <c r="M93" s="47"/>
      <c r="N93" s="619"/>
      <c r="O93" s="47"/>
      <c r="P93" s="503"/>
      <c r="Q93" s="503"/>
      <c r="R93" s="503"/>
      <c r="S93" s="44"/>
      <c r="T93" s="170"/>
      <c r="U93" s="389"/>
      <c r="V93" s="44"/>
      <c r="W93" s="389"/>
      <c r="X93" s="356"/>
      <c r="Y93" s="362"/>
      <c r="Z93" s="362"/>
    </row>
    <row r="94" spans="2:26" x14ac:dyDescent="0.25">
      <c r="C94" s="618"/>
      <c r="D94" s="47"/>
      <c r="E94" s="619"/>
      <c r="F94" s="47"/>
      <c r="G94" s="44"/>
      <c r="H94" s="44"/>
      <c r="I94" s="44"/>
      <c r="J94" s="44"/>
      <c r="K94" s="44"/>
      <c r="L94" s="619"/>
      <c r="M94" s="47"/>
      <c r="N94" s="619"/>
      <c r="O94" s="47"/>
      <c r="P94" s="503"/>
      <c r="Q94" s="503"/>
      <c r="R94" s="503"/>
      <c r="S94" s="44"/>
      <c r="T94" s="170"/>
      <c r="U94" s="389"/>
      <c r="V94" s="44"/>
      <c r="W94" s="389"/>
      <c r="X94" s="356"/>
      <c r="Y94" s="362"/>
      <c r="Z94" s="362"/>
    </row>
    <row r="95" spans="2:26" x14ac:dyDescent="0.25">
      <c r="C95" s="618"/>
      <c r="D95" s="47"/>
      <c r="E95" s="619"/>
      <c r="F95" s="47"/>
      <c r="G95" s="44"/>
      <c r="H95" s="44"/>
      <c r="I95" s="44"/>
      <c r="J95" s="44"/>
      <c r="K95" s="44"/>
      <c r="L95" s="619"/>
      <c r="M95" s="47"/>
      <c r="N95" s="619"/>
      <c r="O95" s="47"/>
      <c r="P95" s="503"/>
      <c r="Q95" s="503"/>
      <c r="R95" s="503"/>
      <c r="S95" s="44"/>
      <c r="T95" s="170"/>
      <c r="U95" s="389"/>
      <c r="V95" s="44"/>
      <c r="W95" s="389"/>
      <c r="X95" s="356"/>
      <c r="Y95" s="362"/>
      <c r="Z95" s="362"/>
    </row>
    <row r="96" spans="2:26" x14ac:dyDescent="0.25">
      <c r="C96" s="618"/>
      <c r="D96" s="47"/>
      <c r="E96" s="619"/>
      <c r="F96" s="47"/>
      <c r="G96" s="44"/>
      <c r="H96" s="44"/>
      <c r="I96" s="44"/>
      <c r="J96" s="44"/>
      <c r="K96" s="44"/>
      <c r="L96" s="619"/>
      <c r="M96" s="47"/>
      <c r="N96" s="619"/>
      <c r="O96" s="47"/>
      <c r="P96" s="503"/>
      <c r="Q96" s="503"/>
      <c r="R96" s="503"/>
      <c r="S96" s="44"/>
      <c r="T96" s="170"/>
      <c r="U96" s="389"/>
      <c r="V96" s="44"/>
      <c r="W96" s="389"/>
      <c r="X96" s="356"/>
      <c r="Y96" s="362"/>
      <c r="Z96" s="362"/>
    </row>
    <row r="97" spans="2:26" x14ac:dyDescent="0.25">
      <c r="C97" s="618"/>
      <c r="D97" s="47"/>
      <c r="E97" s="619"/>
      <c r="F97" s="47"/>
      <c r="G97" s="44"/>
      <c r="H97" s="44"/>
      <c r="I97" s="44"/>
      <c r="J97" s="44"/>
      <c r="K97" s="44"/>
      <c r="L97" s="619"/>
      <c r="M97" s="47"/>
      <c r="N97" s="619"/>
      <c r="O97" s="47"/>
      <c r="P97" s="503"/>
      <c r="Q97" s="503"/>
      <c r="R97" s="503"/>
      <c r="S97" s="44"/>
      <c r="T97" s="170"/>
      <c r="U97" s="389"/>
      <c r="V97" s="44"/>
      <c r="W97" s="389"/>
      <c r="X97" s="356"/>
      <c r="Y97" s="362"/>
      <c r="Z97" s="362"/>
    </row>
    <row r="98" spans="2:26" x14ac:dyDescent="0.25">
      <c r="C98" s="618"/>
      <c r="D98" s="47"/>
      <c r="E98" s="619"/>
      <c r="F98" s="47"/>
      <c r="G98" s="44"/>
      <c r="H98" s="44"/>
      <c r="I98" s="44"/>
      <c r="J98" s="44"/>
      <c r="K98" s="44"/>
      <c r="L98" s="619"/>
      <c r="M98" s="47"/>
      <c r="N98" s="619"/>
      <c r="O98" s="47"/>
      <c r="P98" s="503"/>
      <c r="Q98" s="503"/>
      <c r="R98" s="503"/>
      <c r="S98" s="44"/>
      <c r="T98" s="170"/>
      <c r="U98" s="389"/>
      <c r="V98" s="44"/>
      <c r="W98" s="389"/>
      <c r="X98" s="356"/>
      <c r="Y98" s="362"/>
      <c r="Z98" s="362"/>
    </row>
    <row r="99" spans="2:26" x14ac:dyDescent="0.25">
      <c r="C99" s="618"/>
      <c r="D99" s="47"/>
      <c r="E99" s="619"/>
      <c r="F99" s="47"/>
      <c r="G99" s="44"/>
      <c r="H99" s="44"/>
      <c r="I99" s="44"/>
      <c r="J99" s="44"/>
      <c r="K99" s="44"/>
      <c r="L99" s="619"/>
      <c r="M99" s="47"/>
      <c r="N99" s="619"/>
      <c r="O99" s="47"/>
      <c r="P99" s="503"/>
      <c r="Q99" s="503"/>
      <c r="R99" s="503"/>
      <c r="S99" s="44"/>
      <c r="T99" s="170"/>
      <c r="U99" s="389"/>
      <c r="V99" s="44"/>
      <c r="W99" s="389"/>
      <c r="X99" s="356"/>
      <c r="Y99" s="362"/>
      <c r="Z99" s="362"/>
    </row>
    <row r="100" spans="2:26" x14ac:dyDescent="0.25">
      <c r="C100" s="618"/>
      <c r="D100" s="47"/>
      <c r="E100" s="619"/>
      <c r="F100" s="47"/>
      <c r="G100" s="44"/>
      <c r="H100" s="44"/>
      <c r="I100" s="44"/>
      <c r="J100" s="44"/>
      <c r="K100" s="44"/>
      <c r="L100" s="619"/>
      <c r="M100" s="47"/>
      <c r="N100" s="619"/>
      <c r="O100" s="47"/>
      <c r="P100" s="503"/>
      <c r="Q100" s="503"/>
      <c r="R100" s="503"/>
      <c r="S100" s="44"/>
      <c r="T100" s="170"/>
      <c r="U100" s="389"/>
      <c r="V100" s="44"/>
      <c r="W100" s="389"/>
      <c r="X100" s="356"/>
      <c r="Y100" s="362"/>
      <c r="Z100" s="362"/>
    </row>
    <row r="101" spans="2:26" x14ac:dyDescent="0.25">
      <c r="C101" s="618"/>
      <c r="D101" s="47"/>
      <c r="E101" s="619"/>
      <c r="F101" s="47"/>
      <c r="G101" s="44"/>
      <c r="H101" s="44"/>
      <c r="I101" s="44"/>
      <c r="J101" s="44"/>
      <c r="K101" s="44"/>
      <c r="L101" s="619"/>
      <c r="M101" s="47"/>
      <c r="N101" s="619"/>
      <c r="O101" s="47"/>
      <c r="P101" s="503"/>
      <c r="Q101" s="503"/>
      <c r="R101" s="503"/>
      <c r="S101" s="44"/>
      <c r="T101" s="170"/>
      <c r="U101" s="389"/>
      <c r="V101" s="44"/>
      <c r="W101" s="389"/>
      <c r="X101" s="356"/>
      <c r="Y101" s="362"/>
      <c r="Z101" s="362"/>
    </row>
    <row r="102" spans="2:26" s="188" customFormat="1" x14ac:dyDescent="0.25">
      <c r="B102" s="43"/>
      <c r="C102" s="618"/>
      <c r="D102" s="47"/>
      <c r="E102" s="619"/>
      <c r="F102" s="47"/>
      <c r="G102" s="44"/>
      <c r="H102" s="44"/>
      <c r="I102" s="44"/>
      <c r="J102" s="44"/>
      <c r="K102" s="44"/>
      <c r="L102" s="619"/>
      <c r="M102" s="47"/>
      <c r="N102" s="619"/>
      <c r="O102" s="47"/>
      <c r="P102" s="503"/>
      <c r="Q102" s="503"/>
      <c r="R102" s="503"/>
      <c r="S102" s="44"/>
      <c r="T102" s="174"/>
      <c r="U102" s="395"/>
      <c r="V102" s="191"/>
      <c r="W102" s="395"/>
      <c r="X102" s="356"/>
      <c r="Y102" s="362"/>
      <c r="Z102" s="362"/>
    </row>
    <row r="103" spans="2:26" s="188" customFormat="1" x14ac:dyDescent="0.25">
      <c r="B103" s="43"/>
      <c r="C103" s="618"/>
      <c r="D103" s="47"/>
      <c r="E103" s="619"/>
      <c r="F103" s="47"/>
      <c r="G103" s="44"/>
      <c r="H103" s="44"/>
      <c r="I103" s="44"/>
      <c r="J103" s="44"/>
      <c r="K103" s="44"/>
      <c r="L103" s="619"/>
      <c r="M103" s="47"/>
      <c r="N103" s="619"/>
      <c r="O103" s="47"/>
      <c r="P103" s="503"/>
      <c r="Q103" s="503"/>
      <c r="R103" s="503"/>
      <c r="S103" s="44"/>
      <c r="T103" s="174"/>
      <c r="U103" s="395"/>
      <c r="V103" s="179"/>
      <c r="W103" s="395"/>
      <c r="X103" s="356"/>
      <c r="Y103" s="362"/>
      <c r="Z103" s="362"/>
    </row>
    <row r="104" spans="2:26" s="188" customFormat="1" x14ac:dyDescent="0.25">
      <c r="B104" s="43"/>
      <c r="C104" s="616"/>
      <c r="D104" s="620"/>
      <c r="E104" s="617"/>
      <c r="F104" s="620"/>
      <c r="G104" s="190"/>
      <c r="H104" s="190"/>
      <c r="I104" s="190"/>
      <c r="J104" s="190"/>
      <c r="K104" s="190"/>
      <c r="L104" s="617"/>
      <c r="M104" s="620"/>
      <c r="N104" s="617"/>
      <c r="O104" s="620"/>
      <c r="P104" s="499"/>
      <c r="Q104" s="499"/>
      <c r="R104" s="499"/>
      <c r="S104" s="190"/>
      <c r="T104" s="174"/>
      <c r="U104" s="395"/>
      <c r="V104" s="179"/>
      <c r="W104" s="395"/>
      <c r="X104" s="356"/>
      <c r="Y104" s="362"/>
      <c r="Z104" s="362"/>
    </row>
    <row r="105" spans="2:26" s="188" customFormat="1" x14ac:dyDescent="0.25">
      <c r="B105" s="43"/>
      <c r="C105" s="616"/>
      <c r="D105" s="620"/>
      <c r="E105" s="617"/>
      <c r="F105" s="620"/>
      <c r="G105" s="190"/>
      <c r="H105" s="190"/>
      <c r="I105" s="190"/>
      <c r="J105" s="190"/>
      <c r="K105" s="190"/>
      <c r="L105" s="617"/>
      <c r="M105" s="620"/>
      <c r="N105" s="617"/>
      <c r="O105" s="620"/>
      <c r="P105" s="499"/>
      <c r="Q105" s="499"/>
      <c r="R105" s="499"/>
      <c r="S105" s="190"/>
      <c r="T105" s="174"/>
      <c r="U105" s="395"/>
      <c r="V105" s="179"/>
      <c r="W105" s="395"/>
      <c r="X105" s="356"/>
      <c r="Y105" s="362"/>
      <c r="Z105" s="362"/>
    </row>
    <row r="106" spans="2:26" s="188" customFormat="1" x14ac:dyDescent="0.25">
      <c r="B106" s="43"/>
      <c r="C106" s="616"/>
      <c r="D106" s="620"/>
      <c r="E106" s="617"/>
      <c r="F106" s="620"/>
      <c r="G106" s="190"/>
      <c r="H106" s="190"/>
      <c r="I106" s="190"/>
      <c r="J106" s="190"/>
      <c r="K106" s="190"/>
      <c r="L106" s="617"/>
      <c r="M106" s="620"/>
      <c r="N106" s="617"/>
      <c r="O106" s="620"/>
      <c r="P106" s="499"/>
      <c r="Q106" s="499"/>
      <c r="R106" s="499"/>
      <c r="S106" s="190"/>
      <c r="T106" s="174"/>
      <c r="U106" s="395"/>
      <c r="V106" s="44"/>
      <c r="W106" s="395"/>
      <c r="X106" s="356"/>
      <c r="Y106" s="362"/>
      <c r="Z106" s="362"/>
    </row>
    <row r="107" spans="2:26" s="188" customFormat="1" x14ac:dyDescent="0.25">
      <c r="B107" s="43"/>
      <c r="C107" s="616"/>
      <c r="D107" s="620"/>
      <c r="E107" s="617"/>
      <c r="F107" s="620"/>
      <c r="G107" s="190"/>
      <c r="H107" s="190"/>
      <c r="I107" s="190"/>
      <c r="J107" s="190"/>
      <c r="K107" s="190"/>
      <c r="L107" s="617"/>
      <c r="M107" s="620"/>
      <c r="N107" s="617"/>
      <c r="O107" s="620"/>
      <c r="P107" s="499"/>
      <c r="Q107" s="499"/>
      <c r="R107" s="499"/>
      <c r="S107" s="190"/>
      <c r="T107" s="174"/>
      <c r="U107" s="395"/>
      <c r="V107" s="44"/>
      <c r="W107" s="395"/>
      <c r="X107" s="356"/>
      <c r="Y107" s="362"/>
      <c r="Z107" s="362"/>
    </row>
    <row r="108" spans="2:26" s="188" customFormat="1" x14ac:dyDescent="0.25">
      <c r="B108" s="43"/>
      <c r="C108" s="616"/>
      <c r="D108" s="620"/>
      <c r="E108" s="617"/>
      <c r="F108" s="620"/>
      <c r="G108" s="190"/>
      <c r="H108" s="190"/>
      <c r="I108" s="190"/>
      <c r="J108" s="190"/>
      <c r="K108" s="190"/>
      <c r="L108" s="617"/>
      <c r="M108" s="620"/>
      <c r="N108" s="617"/>
      <c r="O108" s="620"/>
      <c r="P108" s="499"/>
      <c r="Q108" s="499"/>
      <c r="R108" s="499"/>
      <c r="S108" s="190"/>
      <c r="T108" s="174"/>
      <c r="U108" s="395"/>
      <c r="V108" s="44"/>
      <c r="W108" s="395"/>
      <c r="X108" s="356"/>
      <c r="Y108" s="362"/>
      <c r="Z108" s="362"/>
    </row>
    <row r="109" spans="2:26" s="188" customFormat="1" x14ac:dyDescent="0.25">
      <c r="B109" s="43"/>
      <c r="C109" s="616"/>
      <c r="D109" s="620"/>
      <c r="E109" s="617"/>
      <c r="F109" s="620"/>
      <c r="G109" s="190"/>
      <c r="H109" s="190"/>
      <c r="I109" s="190"/>
      <c r="J109" s="190"/>
      <c r="K109" s="190"/>
      <c r="L109" s="617"/>
      <c r="M109" s="620"/>
      <c r="N109" s="617"/>
      <c r="O109" s="620"/>
      <c r="P109" s="499"/>
      <c r="Q109" s="499"/>
      <c r="R109" s="499"/>
      <c r="S109" s="190"/>
      <c r="T109" s="174"/>
      <c r="U109" s="395"/>
      <c r="V109" s="44"/>
      <c r="W109" s="395"/>
      <c r="X109" s="356"/>
    </row>
    <row r="110" spans="2:26" s="188" customFormat="1" x14ac:dyDescent="0.25">
      <c r="B110" s="43"/>
      <c r="C110" s="616"/>
      <c r="D110" s="620"/>
      <c r="E110" s="617"/>
      <c r="F110" s="620"/>
      <c r="G110" s="190"/>
      <c r="H110" s="190"/>
      <c r="I110" s="190"/>
      <c r="J110" s="190"/>
      <c r="K110" s="190"/>
      <c r="L110" s="617"/>
      <c r="M110" s="620"/>
      <c r="N110" s="617"/>
      <c r="O110" s="620"/>
      <c r="P110" s="499"/>
      <c r="Q110" s="499"/>
      <c r="R110" s="499"/>
      <c r="S110" s="190"/>
      <c r="T110" s="174"/>
      <c r="U110" s="395"/>
      <c r="V110" s="44"/>
      <c r="W110" s="395"/>
      <c r="X110" s="356"/>
    </row>
    <row r="111" spans="2:26" s="188" customFormat="1" x14ac:dyDescent="0.25">
      <c r="B111" s="43"/>
      <c r="C111" s="616"/>
      <c r="D111" s="620"/>
      <c r="E111" s="617"/>
      <c r="F111" s="620"/>
      <c r="G111" s="190"/>
      <c r="H111" s="190"/>
      <c r="I111" s="190"/>
      <c r="J111" s="190"/>
      <c r="K111" s="190"/>
      <c r="L111" s="617"/>
      <c r="M111" s="620"/>
      <c r="N111" s="617"/>
      <c r="O111" s="620"/>
      <c r="P111" s="499"/>
      <c r="Q111" s="499"/>
      <c r="R111" s="499"/>
      <c r="S111" s="190"/>
      <c r="T111" s="174"/>
      <c r="U111" s="395"/>
      <c r="V111" s="44"/>
      <c r="W111" s="395"/>
      <c r="X111" s="356"/>
      <c r="Y111" s="362"/>
      <c r="Z111" s="362"/>
    </row>
    <row r="112" spans="2:26" s="188" customFormat="1" x14ac:dyDescent="0.25">
      <c r="B112" s="43"/>
      <c r="C112" s="616"/>
      <c r="D112" s="620"/>
      <c r="E112" s="617"/>
      <c r="F112" s="620"/>
      <c r="G112" s="190"/>
      <c r="H112" s="190"/>
      <c r="I112" s="190"/>
      <c r="J112" s="190"/>
      <c r="K112" s="190"/>
      <c r="L112" s="617"/>
      <c r="M112" s="620"/>
      <c r="N112" s="617"/>
      <c r="O112" s="620"/>
      <c r="P112" s="499"/>
      <c r="Q112" s="499"/>
      <c r="R112" s="499"/>
      <c r="S112" s="190"/>
      <c r="T112" s="174"/>
      <c r="U112" s="395"/>
      <c r="V112" s="44"/>
      <c r="W112" s="395"/>
      <c r="X112" s="356"/>
      <c r="Y112" s="362"/>
      <c r="Z112" s="362"/>
    </row>
    <row r="113" spans="2:26" s="188" customFormat="1" x14ac:dyDescent="0.25">
      <c r="B113" s="43"/>
      <c r="C113" s="616"/>
      <c r="D113" s="620"/>
      <c r="E113" s="617"/>
      <c r="F113" s="620"/>
      <c r="G113" s="190"/>
      <c r="H113" s="190"/>
      <c r="I113" s="190"/>
      <c r="J113" s="190"/>
      <c r="K113" s="190"/>
      <c r="L113" s="617"/>
      <c r="M113" s="620"/>
      <c r="N113" s="617"/>
      <c r="O113" s="620"/>
      <c r="P113" s="499"/>
      <c r="Q113" s="499"/>
      <c r="R113" s="499"/>
      <c r="S113" s="190"/>
      <c r="T113" s="171"/>
      <c r="U113" s="395"/>
      <c r="V113" s="44"/>
      <c r="W113" s="60"/>
      <c r="X113" s="356"/>
      <c r="Y113" s="362"/>
      <c r="Z113" s="362"/>
    </row>
    <row r="114" spans="2:26" s="188" customFormat="1" x14ac:dyDescent="0.25">
      <c r="B114" s="43"/>
      <c r="C114" s="616"/>
      <c r="D114" s="620"/>
      <c r="E114" s="617"/>
      <c r="F114" s="620"/>
      <c r="G114" s="190"/>
      <c r="H114" s="190"/>
      <c r="I114" s="190"/>
      <c r="J114" s="190"/>
      <c r="K114" s="190"/>
      <c r="L114" s="617"/>
      <c r="M114" s="620"/>
      <c r="N114" s="617"/>
      <c r="O114" s="620"/>
      <c r="P114" s="499"/>
      <c r="Q114" s="499"/>
      <c r="R114" s="499"/>
      <c r="S114" s="190"/>
      <c r="T114" s="174"/>
      <c r="U114" s="395"/>
      <c r="V114" s="191"/>
      <c r="W114" s="395"/>
      <c r="X114" s="356"/>
      <c r="Y114" s="357"/>
      <c r="Z114" s="357"/>
    </row>
    <row r="115" spans="2:26" s="188" customFormat="1" x14ac:dyDescent="0.25">
      <c r="B115" s="43"/>
      <c r="C115" s="616"/>
      <c r="D115" s="620"/>
      <c r="E115" s="617"/>
      <c r="F115" s="620"/>
      <c r="G115" s="190"/>
      <c r="H115" s="190"/>
      <c r="I115" s="190"/>
      <c r="J115" s="190"/>
      <c r="K115" s="190"/>
      <c r="L115" s="617"/>
      <c r="M115" s="620"/>
      <c r="N115" s="617"/>
      <c r="O115" s="620"/>
      <c r="P115" s="499"/>
      <c r="Q115" s="499"/>
      <c r="R115" s="499"/>
      <c r="S115" s="190"/>
      <c r="T115" s="174"/>
      <c r="U115" s="395"/>
      <c r="V115" s="179"/>
      <c r="W115" s="395"/>
      <c r="X115" s="356"/>
      <c r="Y115" s="357"/>
      <c r="Z115" s="357"/>
    </row>
    <row r="116" spans="2:26" s="188" customFormat="1" x14ac:dyDescent="0.25">
      <c r="B116" s="43"/>
      <c r="C116" s="616"/>
      <c r="D116" s="620"/>
      <c r="E116" s="617"/>
      <c r="F116" s="620"/>
      <c r="G116" s="190"/>
      <c r="H116" s="190"/>
      <c r="I116" s="190"/>
      <c r="J116" s="190"/>
      <c r="K116" s="190"/>
      <c r="L116" s="617"/>
      <c r="M116" s="620"/>
      <c r="N116" s="617"/>
      <c r="O116" s="620"/>
      <c r="P116" s="499"/>
      <c r="Q116" s="499"/>
      <c r="R116" s="499"/>
      <c r="S116" s="190"/>
      <c r="T116" s="174"/>
      <c r="U116" s="395"/>
      <c r="V116" s="179"/>
      <c r="W116" s="395"/>
      <c r="X116" s="356"/>
      <c r="Y116" s="357"/>
      <c r="Z116" s="357"/>
    </row>
    <row r="117" spans="2:26" s="188" customFormat="1" x14ac:dyDescent="0.25">
      <c r="B117" s="43"/>
      <c r="C117" s="616"/>
      <c r="D117" s="620"/>
      <c r="E117" s="617"/>
      <c r="F117" s="620"/>
      <c r="G117" s="190"/>
      <c r="H117" s="190"/>
      <c r="I117" s="190"/>
      <c r="J117" s="190"/>
      <c r="K117" s="190"/>
      <c r="L117" s="617"/>
      <c r="M117" s="620"/>
      <c r="N117" s="617"/>
      <c r="O117" s="620"/>
      <c r="P117" s="499"/>
      <c r="Q117" s="499"/>
      <c r="R117" s="499"/>
      <c r="S117" s="190"/>
      <c r="T117" s="174"/>
      <c r="U117" s="395"/>
      <c r="V117" s="179"/>
      <c r="W117" s="395"/>
      <c r="X117" s="356"/>
      <c r="Y117" s="357"/>
      <c r="Z117" s="357"/>
    </row>
    <row r="118" spans="2:26" s="188" customFormat="1" x14ac:dyDescent="0.25">
      <c r="B118" s="43"/>
      <c r="C118" s="616"/>
      <c r="D118" s="620"/>
      <c r="E118" s="617"/>
      <c r="F118" s="620"/>
      <c r="G118" s="190"/>
      <c r="H118" s="190"/>
      <c r="I118" s="190"/>
      <c r="J118" s="190"/>
      <c r="K118" s="190"/>
      <c r="L118" s="617"/>
      <c r="M118" s="620"/>
      <c r="N118" s="617"/>
      <c r="O118" s="620"/>
      <c r="P118" s="499"/>
      <c r="Q118" s="499"/>
      <c r="R118" s="499"/>
      <c r="S118" s="190"/>
      <c r="T118" s="174"/>
      <c r="U118" s="395"/>
      <c r="V118" s="44"/>
      <c r="W118" s="395"/>
      <c r="X118" s="356"/>
      <c r="Y118" s="357"/>
      <c r="Z118" s="357"/>
    </row>
    <row r="119" spans="2:26" s="188" customFormat="1" x14ac:dyDescent="0.25">
      <c r="B119" s="43"/>
      <c r="C119" s="618"/>
      <c r="D119" s="47"/>
      <c r="E119" s="619"/>
      <c r="F119" s="47"/>
      <c r="G119" s="44"/>
      <c r="H119" s="44"/>
      <c r="I119" s="44"/>
      <c r="J119" s="44"/>
      <c r="K119" s="44"/>
      <c r="L119" s="619"/>
      <c r="M119" s="47"/>
      <c r="N119" s="619"/>
      <c r="O119" s="47"/>
      <c r="P119" s="503"/>
      <c r="Q119" s="503"/>
      <c r="R119" s="503"/>
      <c r="S119" s="44"/>
      <c r="T119" s="174"/>
      <c r="U119" s="395"/>
      <c r="V119" s="44"/>
      <c r="W119" s="395"/>
      <c r="X119" s="356"/>
      <c r="Y119" s="357"/>
      <c r="Z119" s="357"/>
    </row>
    <row r="120" spans="2:26" s="188" customFormat="1" x14ac:dyDescent="0.25">
      <c r="B120" s="43"/>
      <c r="C120" s="618"/>
      <c r="D120" s="47"/>
      <c r="E120" s="619"/>
      <c r="F120" s="47"/>
      <c r="G120" s="44"/>
      <c r="H120" s="44"/>
      <c r="I120" s="44"/>
      <c r="J120" s="44"/>
      <c r="K120" s="44"/>
      <c r="L120" s="619"/>
      <c r="M120" s="47"/>
      <c r="N120" s="619"/>
      <c r="O120" s="47"/>
      <c r="P120" s="503"/>
      <c r="Q120" s="503"/>
      <c r="R120" s="503"/>
      <c r="S120" s="44"/>
      <c r="T120" s="174"/>
      <c r="U120" s="395"/>
      <c r="V120" s="44"/>
      <c r="W120" s="395"/>
      <c r="X120" s="356"/>
      <c r="Y120" s="357"/>
      <c r="Z120" s="357"/>
    </row>
    <row r="121" spans="2:26" s="188" customFormat="1" x14ac:dyDescent="0.25">
      <c r="B121" s="43"/>
      <c r="C121" s="618"/>
      <c r="D121" s="47"/>
      <c r="E121" s="619"/>
      <c r="F121" s="47"/>
      <c r="G121" s="44"/>
      <c r="H121" s="44"/>
      <c r="I121" s="44"/>
      <c r="J121" s="44"/>
      <c r="K121" s="44"/>
      <c r="L121" s="619"/>
      <c r="M121" s="47"/>
      <c r="N121" s="619"/>
      <c r="O121" s="47"/>
      <c r="P121" s="503"/>
      <c r="Q121" s="503"/>
      <c r="R121" s="503"/>
      <c r="S121" s="44"/>
      <c r="T121" s="174"/>
      <c r="U121" s="395"/>
      <c r="V121" s="44"/>
      <c r="W121" s="395"/>
      <c r="X121" s="356"/>
      <c r="Y121" s="357"/>
      <c r="Z121" s="357"/>
    </row>
    <row r="122" spans="2:26" s="188" customFormat="1" x14ac:dyDescent="0.25">
      <c r="B122" s="43"/>
      <c r="C122" s="618"/>
      <c r="D122" s="47"/>
      <c r="E122" s="619"/>
      <c r="F122" s="47"/>
      <c r="G122" s="44"/>
      <c r="H122" s="44"/>
      <c r="I122" s="44"/>
      <c r="J122" s="44"/>
      <c r="K122" s="44"/>
      <c r="L122" s="619"/>
      <c r="M122" s="47"/>
      <c r="N122" s="619"/>
      <c r="O122" s="47"/>
      <c r="P122" s="503"/>
      <c r="Q122" s="503"/>
      <c r="R122" s="503"/>
      <c r="S122" s="44"/>
      <c r="T122" s="174"/>
      <c r="U122" s="395"/>
      <c r="V122" s="44"/>
      <c r="W122" s="395"/>
      <c r="X122" s="356"/>
      <c r="Y122" s="357"/>
      <c r="Z122" s="357"/>
    </row>
    <row r="123" spans="2:26" s="188" customFormat="1" x14ac:dyDescent="0.25">
      <c r="B123" s="43"/>
      <c r="C123" s="618"/>
      <c r="D123" s="47"/>
      <c r="E123" s="619"/>
      <c r="F123" s="47"/>
      <c r="G123" s="44"/>
      <c r="H123" s="44"/>
      <c r="I123" s="44"/>
      <c r="J123" s="44"/>
      <c r="K123" s="44"/>
      <c r="L123" s="619"/>
      <c r="M123" s="47"/>
      <c r="N123" s="619"/>
      <c r="O123" s="47"/>
      <c r="P123" s="503"/>
      <c r="Q123" s="503"/>
      <c r="R123" s="503"/>
      <c r="S123" s="44"/>
      <c r="T123" s="174"/>
      <c r="U123" s="395"/>
      <c r="V123" s="44"/>
      <c r="W123" s="395"/>
      <c r="X123" s="356"/>
      <c r="Y123" s="357"/>
      <c r="Z123" s="357"/>
    </row>
    <row r="124" spans="2:26" s="188" customFormat="1" x14ac:dyDescent="0.25">
      <c r="B124" s="43"/>
      <c r="C124" s="618"/>
      <c r="D124" s="47"/>
      <c r="E124" s="619"/>
      <c r="F124" s="47"/>
      <c r="G124" s="44"/>
      <c r="H124" s="44"/>
      <c r="I124" s="44"/>
      <c r="J124" s="44"/>
      <c r="K124" s="44"/>
      <c r="L124" s="619"/>
      <c r="M124" s="47"/>
      <c r="N124" s="619"/>
      <c r="O124" s="47"/>
      <c r="P124" s="503"/>
      <c r="Q124" s="503"/>
      <c r="R124" s="503"/>
      <c r="S124" s="44"/>
      <c r="T124" s="174"/>
      <c r="U124" s="395"/>
      <c r="V124" s="44"/>
      <c r="W124" s="395"/>
      <c r="X124" s="356"/>
      <c r="Y124" s="357"/>
      <c r="Z124" s="357"/>
    </row>
    <row r="125" spans="2:26" s="188" customFormat="1" x14ac:dyDescent="0.25">
      <c r="B125" s="43"/>
      <c r="C125" s="618"/>
      <c r="D125" s="47"/>
      <c r="E125" s="619"/>
      <c r="F125" s="47"/>
      <c r="G125" s="44"/>
      <c r="H125" s="44"/>
      <c r="I125" s="44"/>
      <c r="J125" s="44"/>
      <c r="K125" s="44"/>
      <c r="L125" s="619"/>
      <c r="M125" s="47"/>
      <c r="N125" s="619"/>
      <c r="O125" s="47"/>
      <c r="P125" s="503"/>
      <c r="Q125" s="503"/>
      <c r="R125" s="503"/>
      <c r="S125" s="44"/>
      <c r="T125" s="171"/>
      <c r="U125" s="395"/>
      <c r="V125" s="44"/>
      <c r="W125" s="60"/>
      <c r="X125" s="356"/>
      <c r="Y125" s="357"/>
      <c r="Z125" s="357"/>
    </row>
    <row r="126" spans="2:26" s="188" customFormat="1" x14ac:dyDescent="0.25">
      <c r="B126" s="43"/>
      <c r="C126" s="618"/>
      <c r="D126" s="47"/>
      <c r="E126" s="619"/>
      <c r="F126" s="47"/>
      <c r="G126" s="44"/>
      <c r="H126" s="44"/>
      <c r="I126" s="44"/>
      <c r="J126" s="44"/>
      <c r="K126" s="44"/>
      <c r="L126" s="619"/>
      <c r="M126" s="47"/>
      <c r="N126" s="619"/>
      <c r="O126" s="47"/>
      <c r="P126" s="503"/>
      <c r="Q126" s="503"/>
      <c r="R126" s="503"/>
      <c r="S126" s="44"/>
      <c r="T126" s="170"/>
      <c r="U126" s="389"/>
      <c r="V126" s="44"/>
      <c r="W126" s="389"/>
      <c r="X126" s="356"/>
      <c r="Y126" s="357"/>
      <c r="Z126" s="357"/>
    </row>
    <row r="127" spans="2:26" s="188" customFormat="1" x14ac:dyDescent="0.25">
      <c r="B127" s="43"/>
      <c r="C127" s="618"/>
      <c r="D127" s="47"/>
      <c r="E127" s="619"/>
      <c r="F127" s="47"/>
      <c r="G127" s="44"/>
      <c r="H127" s="44"/>
      <c r="I127" s="44"/>
      <c r="J127" s="44"/>
      <c r="K127" s="44"/>
      <c r="L127" s="619"/>
      <c r="M127" s="47"/>
      <c r="N127" s="619"/>
      <c r="O127" s="47"/>
      <c r="P127" s="503"/>
      <c r="Q127" s="503"/>
      <c r="R127" s="503"/>
      <c r="S127" s="44"/>
      <c r="T127" s="170"/>
      <c r="U127" s="389"/>
      <c r="V127" s="44"/>
      <c r="W127" s="389"/>
      <c r="X127" s="356"/>
      <c r="Y127" s="357"/>
      <c r="Z127" s="357"/>
    </row>
    <row r="128" spans="2:26" s="188" customFormat="1" x14ac:dyDescent="0.25">
      <c r="B128" s="43"/>
      <c r="C128" s="618"/>
      <c r="D128" s="47"/>
      <c r="E128" s="619"/>
      <c r="F128" s="47"/>
      <c r="G128" s="44"/>
      <c r="H128" s="44"/>
      <c r="I128" s="44"/>
      <c r="J128" s="44"/>
      <c r="K128" s="44"/>
      <c r="L128" s="619"/>
      <c r="M128" s="47"/>
      <c r="N128" s="619"/>
      <c r="O128" s="47"/>
      <c r="P128" s="503"/>
      <c r="Q128" s="503"/>
      <c r="R128" s="503"/>
      <c r="S128" s="44"/>
      <c r="T128" s="170"/>
      <c r="U128" s="389"/>
      <c r="V128" s="44"/>
      <c r="W128" s="389"/>
      <c r="X128" s="356"/>
      <c r="Y128" s="357"/>
      <c r="Z128" s="357"/>
    </row>
    <row r="129" spans="2:26" s="188" customFormat="1" x14ac:dyDescent="0.25">
      <c r="B129" s="43"/>
      <c r="C129" s="618"/>
      <c r="D129" s="47"/>
      <c r="E129" s="619"/>
      <c r="F129" s="47"/>
      <c r="G129" s="44"/>
      <c r="H129" s="44"/>
      <c r="I129" s="44"/>
      <c r="J129" s="44"/>
      <c r="K129" s="44"/>
      <c r="L129" s="619"/>
      <c r="M129" s="47"/>
      <c r="N129" s="619"/>
      <c r="O129" s="47"/>
      <c r="P129" s="503"/>
      <c r="Q129" s="503"/>
      <c r="R129" s="503"/>
      <c r="S129" s="44"/>
      <c r="T129" s="170"/>
      <c r="U129" s="389"/>
      <c r="V129" s="44"/>
      <c r="W129" s="389"/>
      <c r="X129" s="356"/>
      <c r="Y129" s="357"/>
      <c r="Z129" s="357"/>
    </row>
    <row r="130" spans="2:26" s="188" customFormat="1" x14ac:dyDescent="0.25">
      <c r="B130" s="43"/>
      <c r="C130" s="618"/>
      <c r="D130" s="47"/>
      <c r="E130" s="619"/>
      <c r="F130" s="47"/>
      <c r="G130" s="44"/>
      <c r="H130" s="44"/>
      <c r="I130" s="44"/>
      <c r="J130" s="44"/>
      <c r="K130" s="44"/>
      <c r="L130" s="619"/>
      <c r="M130" s="47"/>
      <c r="N130" s="619"/>
      <c r="O130" s="47"/>
      <c r="P130" s="503"/>
      <c r="Q130" s="503"/>
      <c r="R130" s="503"/>
      <c r="S130" s="44"/>
      <c r="T130" s="170"/>
      <c r="U130" s="389"/>
      <c r="V130" s="44"/>
      <c r="W130" s="389"/>
      <c r="X130" s="356"/>
      <c r="Y130" s="357"/>
      <c r="Z130" s="357"/>
    </row>
    <row r="131" spans="2:26" s="188" customFormat="1" x14ac:dyDescent="0.25">
      <c r="B131" s="43"/>
      <c r="C131" s="618"/>
      <c r="D131" s="47"/>
      <c r="E131" s="619"/>
      <c r="F131" s="47"/>
      <c r="G131" s="44"/>
      <c r="H131" s="44"/>
      <c r="I131" s="44"/>
      <c r="J131" s="44"/>
      <c r="K131" s="44"/>
      <c r="L131" s="619"/>
      <c r="M131" s="47"/>
      <c r="N131" s="619"/>
      <c r="O131" s="47"/>
      <c r="P131" s="503"/>
      <c r="Q131" s="503"/>
      <c r="R131" s="503"/>
      <c r="S131" s="44"/>
      <c r="T131" s="170"/>
      <c r="U131" s="389"/>
      <c r="V131" s="44"/>
      <c r="W131" s="389"/>
      <c r="X131" s="356"/>
      <c r="Y131" s="357"/>
      <c r="Z131" s="357"/>
    </row>
    <row r="132" spans="2:26" s="188" customFormat="1" x14ac:dyDescent="0.25">
      <c r="B132" s="43"/>
      <c r="C132" s="618"/>
      <c r="D132" s="47"/>
      <c r="E132" s="619"/>
      <c r="F132" s="47"/>
      <c r="G132" s="44"/>
      <c r="H132" s="44"/>
      <c r="I132" s="44"/>
      <c r="J132" s="44"/>
      <c r="K132" s="44"/>
      <c r="L132" s="619"/>
      <c r="M132" s="47"/>
      <c r="N132" s="619"/>
      <c r="O132" s="47"/>
      <c r="P132" s="503"/>
      <c r="Q132" s="503"/>
      <c r="R132" s="503"/>
      <c r="S132" s="44"/>
      <c r="T132" s="170"/>
      <c r="U132" s="389"/>
      <c r="V132" s="44"/>
      <c r="W132" s="389"/>
      <c r="X132" s="356"/>
      <c r="Y132" s="357"/>
      <c r="Z132" s="357"/>
    </row>
    <row r="133" spans="2:26" s="188" customFormat="1" x14ac:dyDescent="0.25">
      <c r="B133" s="43"/>
      <c r="C133" s="618"/>
      <c r="D133" s="47"/>
      <c r="E133" s="619"/>
      <c r="F133" s="47"/>
      <c r="G133" s="44"/>
      <c r="H133" s="44"/>
      <c r="I133" s="44"/>
      <c r="J133" s="44"/>
      <c r="K133" s="44"/>
      <c r="L133" s="619"/>
      <c r="M133" s="47"/>
      <c r="N133" s="619"/>
      <c r="O133" s="47"/>
      <c r="P133" s="503"/>
      <c r="Q133" s="503"/>
      <c r="R133" s="503"/>
      <c r="S133" s="44"/>
      <c r="T133" s="170"/>
      <c r="U133" s="389"/>
      <c r="V133" s="44"/>
      <c r="W133" s="389"/>
      <c r="X133" s="356"/>
      <c r="Y133" s="357"/>
      <c r="Z133" s="357"/>
    </row>
    <row r="134" spans="2:26" s="188" customFormat="1" x14ac:dyDescent="0.25">
      <c r="B134" s="43"/>
      <c r="C134" s="618"/>
      <c r="D134" s="47"/>
      <c r="E134" s="619"/>
      <c r="F134" s="47"/>
      <c r="G134" s="44"/>
      <c r="H134" s="44"/>
      <c r="I134" s="44"/>
      <c r="J134" s="44"/>
      <c r="K134" s="44"/>
      <c r="L134" s="619"/>
      <c r="M134" s="47"/>
      <c r="N134" s="619"/>
      <c r="O134" s="47"/>
      <c r="P134" s="503"/>
      <c r="Q134" s="503"/>
      <c r="R134" s="503"/>
      <c r="S134" s="44"/>
      <c r="T134" s="170"/>
      <c r="U134" s="389"/>
      <c r="V134" s="44"/>
      <c r="W134" s="389"/>
      <c r="X134" s="356"/>
      <c r="Y134" s="357"/>
      <c r="Z134" s="357"/>
    </row>
    <row r="135" spans="2:26" s="188" customFormat="1" x14ac:dyDescent="0.25">
      <c r="B135" s="43"/>
      <c r="C135" s="618"/>
      <c r="D135" s="47"/>
      <c r="E135" s="619"/>
      <c r="F135" s="47"/>
      <c r="G135" s="44"/>
      <c r="H135" s="44"/>
      <c r="I135" s="44"/>
      <c r="J135" s="44"/>
      <c r="K135" s="44"/>
      <c r="L135" s="619"/>
      <c r="M135" s="47"/>
      <c r="N135" s="619"/>
      <c r="O135" s="47"/>
      <c r="P135" s="503"/>
      <c r="Q135" s="503"/>
      <c r="R135" s="503"/>
      <c r="S135" s="44"/>
      <c r="T135" s="170"/>
      <c r="U135" s="389"/>
      <c r="V135" s="44"/>
      <c r="W135" s="389"/>
      <c r="X135" s="356"/>
      <c r="Y135" s="357"/>
      <c r="Z135" s="357"/>
    </row>
    <row r="136" spans="2:26" s="188" customFormat="1" x14ac:dyDescent="0.25">
      <c r="B136" s="43"/>
      <c r="C136" s="618"/>
      <c r="D136" s="47"/>
      <c r="E136" s="619"/>
      <c r="F136" s="47"/>
      <c r="G136" s="44"/>
      <c r="H136" s="44"/>
      <c r="I136" s="44"/>
      <c r="J136" s="44"/>
      <c r="K136" s="44"/>
      <c r="L136" s="619"/>
      <c r="M136" s="47"/>
      <c r="N136" s="619"/>
      <c r="O136" s="47"/>
      <c r="P136" s="503"/>
      <c r="Q136" s="503"/>
      <c r="R136" s="503"/>
      <c r="S136" s="44"/>
      <c r="T136" s="170"/>
      <c r="U136" s="389"/>
      <c r="V136" s="44"/>
      <c r="W136" s="389"/>
      <c r="X136" s="356"/>
      <c r="Y136" s="357"/>
      <c r="Z136" s="357"/>
    </row>
    <row r="137" spans="2:26" s="188" customFormat="1" x14ac:dyDescent="0.25">
      <c r="B137" s="43"/>
      <c r="C137" s="618"/>
      <c r="D137" s="47"/>
      <c r="E137" s="619"/>
      <c r="F137" s="47"/>
      <c r="G137" s="44"/>
      <c r="H137" s="44"/>
      <c r="I137" s="44"/>
      <c r="J137" s="44"/>
      <c r="K137" s="44"/>
      <c r="L137" s="619"/>
      <c r="M137" s="47"/>
      <c r="N137" s="619"/>
      <c r="O137" s="47"/>
      <c r="P137" s="503"/>
      <c r="Q137" s="503"/>
      <c r="R137" s="503"/>
      <c r="S137" s="44"/>
      <c r="T137" s="170"/>
      <c r="U137" s="389"/>
      <c r="V137" s="44"/>
      <c r="W137" s="389"/>
      <c r="X137" s="356"/>
      <c r="Y137" s="357"/>
      <c r="Z137" s="357"/>
    </row>
    <row r="138" spans="2:26" s="188" customFormat="1" x14ac:dyDescent="0.25">
      <c r="B138" s="43"/>
      <c r="C138" s="618"/>
      <c r="D138" s="47"/>
      <c r="E138" s="619"/>
      <c r="F138" s="47"/>
      <c r="G138" s="44"/>
      <c r="H138" s="44"/>
      <c r="I138" s="44"/>
      <c r="J138" s="44"/>
      <c r="K138" s="44"/>
      <c r="L138" s="619"/>
      <c r="M138" s="47"/>
      <c r="N138" s="619"/>
      <c r="O138" s="47"/>
      <c r="P138" s="503"/>
      <c r="Q138" s="503"/>
      <c r="R138" s="503"/>
      <c r="S138" s="44"/>
      <c r="T138" s="170"/>
      <c r="U138" s="389"/>
      <c r="V138" s="44"/>
      <c r="W138" s="389"/>
      <c r="X138" s="356"/>
      <c r="Y138" s="357"/>
      <c r="Z138" s="357"/>
    </row>
    <row r="139" spans="2:26" s="188" customFormat="1" x14ac:dyDescent="0.25">
      <c r="B139" s="43"/>
      <c r="C139" s="618"/>
      <c r="D139" s="47"/>
      <c r="E139" s="619"/>
      <c r="F139" s="47"/>
      <c r="G139" s="44"/>
      <c r="H139" s="44"/>
      <c r="I139" s="44"/>
      <c r="J139" s="44"/>
      <c r="K139" s="44"/>
      <c r="L139" s="619"/>
      <c r="M139" s="47"/>
      <c r="N139" s="619"/>
      <c r="O139" s="47"/>
      <c r="P139" s="503"/>
      <c r="Q139" s="503"/>
      <c r="R139" s="503"/>
      <c r="S139" s="44"/>
      <c r="T139" s="170"/>
      <c r="U139" s="389"/>
      <c r="V139" s="44"/>
      <c r="W139" s="389"/>
      <c r="X139" s="356"/>
      <c r="Y139" s="357"/>
      <c r="Z139" s="357"/>
    </row>
    <row r="140" spans="2:26" s="188" customFormat="1" ht="15.75" thickBot="1" x14ac:dyDescent="0.3">
      <c r="B140" s="43"/>
      <c r="C140" s="621"/>
      <c r="D140" s="622"/>
      <c r="E140" s="623"/>
      <c r="F140" s="622"/>
      <c r="G140" s="420"/>
      <c r="H140" s="420"/>
      <c r="I140" s="420"/>
      <c r="J140" s="420"/>
      <c r="K140" s="420"/>
      <c r="L140" s="623"/>
      <c r="M140" s="622"/>
      <c r="N140" s="623"/>
      <c r="O140" s="622"/>
      <c r="P140" s="600"/>
      <c r="Q140" s="600"/>
      <c r="R140" s="600"/>
      <c r="S140" s="420"/>
      <c r="T140" s="519"/>
      <c r="U140" s="538"/>
      <c r="V140" s="420"/>
      <c r="W140" s="538"/>
      <c r="X140" s="356"/>
      <c r="Y140" s="357"/>
      <c r="Z140" s="357"/>
    </row>
    <row r="141" spans="2:26" s="188" customFormat="1" ht="15.75" thickTop="1" x14ac:dyDescent="0.25">
      <c r="B141" s="43"/>
      <c r="C141" s="624"/>
      <c r="D141" s="624"/>
      <c r="E141" s="624"/>
      <c r="F141" s="624"/>
      <c r="G141" s="187"/>
      <c r="H141" s="187"/>
      <c r="I141" s="187"/>
      <c r="J141" s="187"/>
      <c r="K141" s="187"/>
      <c r="L141" s="624"/>
      <c r="M141" s="624"/>
      <c r="N141" s="624"/>
      <c r="O141" s="624"/>
      <c r="P141" s="187"/>
      <c r="Q141" s="187"/>
      <c r="R141" s="187"/>
      <c r="S141" s="187"/>
      <c r="T141" s="187"/>
      <c r="U141" s="187"/>
      <c r="V141" s="187"/>
      <c r="W141" s="187"/>
      <c r="X141" s="363"/>
      <c r="Y141" s="357"/>
      <c r="Z141" s="357"/>
    </row>
    <row r="142" spans="2:26" s="188" customFormat="1" x14ac:dyDescent="0.25">
      <c r="B142" s="43"/>
      <c r="C142" s="624"/>
      <c r="D142" s="624"/>
      <c r="E142" s="624"/>
      <c r="F142" s="624"/>
      <c r="G142" s="187"/>
      <c r="H142" s="187"/>
      <c r="I142" s="187"/>
      <c r="J142" s="187"/>
      <c r="K142" s="187"/>
      <c r="L142" s="624"/>
      <c r="M142" s="624"/>
      <c r="N142" s="624"/>
      <c r="O142" s="624"/>
      <c r="P142" s="187"/>
      <c r="Q142" s="187"/>
      <c r="R142" s="187"/>
      <c r="S142" s="187"/>
      <c r="T142" s="187"/>
      <c r="U142" s="187"/>
      <c r="V142" s="187"/>
      <c r="W142" s="187"/>
      <c r="X142" s="363"/>
      <c r="Y142" s="357"/>
      <c r="Z142" s="357"/>
    </row>
    <row r="143" spans="2:26" s="188" customFormat="1" x14ac:dyDescent="0.25">
      <c r="B143" s="43"/>
      <c r="C143" s="624"/>
      <c r="D143" s="624"/>
      <c r="E143" s="624"/>
      <c r="F143" s="624"/>
      <c r="G143" s="187"/>
      <c r="H143" s="187"/>
      <c r="I143" s="187"/>
      <c r="J143" s="187"/>
      <c r="K143" s="187"/>
      <c r="L143" s="624"/>
      <c r="M143" s="624"/>
      <c r="N143" s="624"/>
      <c r="O143" s="624"/>
      <c r="P143" s="187"/>
      <c r="Q143" s="187"/>
      <c r="R143" s="187"/>
      <c r="S143" s="187"/>
      <c r="T143" s="187"/>
      <c r="U143" s="187"/>
      <c r="V143" s="187"/>
      <c r="W143" s="187"/>
      <c r="X143" s="363"/>
      <c r="Y143" s="357"/>
      <c r="Z143" s="357"/>
    </row>
    <row r="144" spans="2:26" s="188" customFormat="1" x14ac:dyDescent="0.25">
      <c r="B144" s="43"/>
      <c r="C144" s="624"/>
      <c r="D144" s="624"/>
      <c r="E144" s="624"/>
      <c r="F144" s="624"/>
      <c r="G144" s="187"/>
      <c r="H144" s="187"/>
      <c r="I144" s="187"/>
      <c r="J144" s="187"/>
      <c r="K144" s="187"/>
      <c r="L144" s="624"/>
      <c r="M144" s="624"/>
      <c r="N144" s="624"/>
      <c r="O144" s="624"/>
      <c r="P144" s="187"/>
      <c r="Q144" s="187"/>
      <c r="R144" s="187"/>
      <c r="S144" s="187"/>
      <c r="T144" s="187"/>
      <c r="U144" s="187"/>
      <c r="V144" s="187"/>
      <c r="W144" s="187"/>
      <c r="X144" s="363"/>
      <c r="Y144" s="357"/>
      <c r="Z144" s="357"/>
    </row>
    <row r="145" spans="2:26" s="188" customFormat="1" x14ac:dyDescent="0.25">
      <c r="B145" s="43"/>
      <c r="C145" s="624"/>
      <c r="D145" s="624"/>
      <c r="E145" s="624"/>
      <c r="F145" s="624"/>
      <c r="G145" s="187"/>
      <c r="H145" s="187"/>
      <c r="I145" s="187"/>
      <c r="J145" s="187"/>
      <c r="K145" s="187"/>
      <c r="L145" s="624"/>
      <c r="M145" s="624"/>
      <c r="N145" s="624"/>
      <c r="O145" s="624"/>
      <c r="P145" s="187"/>
      <c r="Q145" s="187"/>
      <c r="R145" s="187"/>
      <c r="S145" s="187"/>
      <c r="T145" s="187"/>
      <c r="U145" s="187"/>
      <c r="V145" s="187"/>
      <c r="W145" s="187"/>
      <c r="X145" s="363"/>
      <c r="Y145" s="357"/>
      <c r="Z145" s="357"/>
    </row>
    <row r="146" spans="2:26" s="188" customFormat="1" x14ac:dyDescent="0.25">
      <c r="B146" s="43"/>
      <c r="C146" s="624"/>
      <c r="D146" s="624"/>
      <c r="E146" s="624"/>
      <c r="F146" s="624"/>
      <c r="G146" s="187"/>
      <c r="H146" s="187"/>
      <c r="I146" s="187"/>
      <c r="J146" s="187"/>
      <c r="K146" s="187"/>
      <c r="L146" s="624"/>
      <c r="M146" s="624"/>
      <c r="N146" s="624"/>
      <c r="O146" s="624"/>
      <c r="P146" s="187"/>
      <c r="Q146" s="187"/>
      <c r="R146" s="187"/>
      <c r="S146" s="187"/>
      <c r="T146" s="187"/>
      <c r="U146" s="187"/>
      <c r="V146" s="187"/>
      <c r="W146" s="187"/>
      <c r="X146" s="363"/>
      <c r="Y146" s="357"/>
      <c r="Z146" s="357"/>
    </row>
    <row r="147" spans="2:26" s="188" customFormat="1" x14ac:dyDescent="0.25">
      <c r="B147" s="43"/>
      <c r="C147" s="624"/>
      <c r="D147" s="624"/>
      <c r="E147" s="624"/>
      <c r="F147" s="624"/>
      <c r="G147" s="187"/>
      <c r="H147" s="187"/>
      <c r="I147" s="187"/>
      <c r="J147" s="187"/>
      <c r="K147" s="187"/>
      <c r="L147" s="624"/>
      <c r="M147" s="624"/>
      <c r="N147" s="624"/>
      <c r="O147" s="624"/>
      <c r="P147" s="187"/>
      <c r="Q147" s="187"/>
      <c r="R147" s="187"/>
      <c r="S147" s="187"/>
      <c r="T147" s="187"/>
      <c r="U147" s="187"/>
      <c r="V147" s="187"/>
      <c r="W147" s="187"/>
      <c r="X147" s="363"/>
      <c r="Y147" s="357"/>
      <c r="Z147" s="357"/>
    </row>
    <row r="148" spans="2:26" s="188" customFormat="1" x14ac:dyDescent="0.25">
      <c r="B148" s="43"/>
      <c r="C148" s="624"/>
      <c r="D148" s="624"/>
      <c r="E148" s="624"/>
      <c r="F148" s="624"/>
      <c r="G148" s="187"/>
      <c r="H148" s="187"/>
      <c r="I148" s="187"/>
      <c r="J148" s="187"/>
      <c r="K148" s="187"/>
      <c r="L148" s="624"/>
      <c r="M148" s="624"/>
      <c r="N148" s="624"/>
      <c r="O148" s="624"/>
      <c r="P148" s="187"/>
      <c r="Q148" s="187"/>
      <c r="R148" s="187"/>
      <c r="S148" s="187"/>
      <c r="T148" s="187"/>
      <c r="U148" s="187"/>
      <c r="V148" s="187"/>
      <c r="W148" s="187"/>
      <c r="X148" s="363"/>
      <c r="Y148" s="357"/>
      <c r="Z148" s="357"/>
    </row>
    <row r="149" spans="2:26" s="188" customFormat="1" x14ac:dyDescent="0.25">
      <c r="B149" s="43"/>
      <c r="C149" s="624"/>
      <c r="D149" s="624"/>
      <c r="E149" s="624"/>
      <c r="F149" s="624"/>
      <c r="G149" s="187"/>
      <c r="H149" s="187"/>
      <c r="I149" s="187"/>
      <c r="J149" s="187"/>
      <c r="K149" s="187"/>
      <c r="L149" s="624"/>
      <c r="M149" s="624"/>
      <c r="N149" s="624"/>
      <c r="O149" s="624"/>
      <c r="P149" s="187"/>
      <c r="Q149" s="187"/>
      <c r="R149" s="187"/>
      <c r="S149" s="187"/>
      <c r="T149" s="187"/>
      <c r="U149" s="187"/>
      <c r="V149" s="187"/>
      <c r="W149" s="187"/>
      <c r="X149" s="363"/>
      <c r="Y149" s="357"/>
      <c r="Z149" s="357"/>
    </row>
    <row r="150" spans="2:26" s="188" customFormat="1" x14ac:dyDescent="0.25">
      <c r="B150" s="43"/>
      <c r="C150" s="624"/>
      <c r="D150" s="624"/>
      <c r="E150" s="624"/>
      <c r="F150" s="624"/>
      <c r="G150" s="187"/>
      <c r="H150" s="187"/>
      <c r="I150" s="187"/>
      <c r="J150" s="187"/>
      <c r="K150" s="187"/>
      <c r="L150" s="624"/>
      <c r="M150" s="624"/>
      <c r="N150" s="624"/>
      <c r="O150" s="624"/>
      <c r="P150" s="187"/>
      <c r="Q150" s="187"/>
      <c r="R150" s="187"/>
      <c r="S150" s="187"/>
      <c r="T150" s="187"/>
      <c r="U150" s="187"/>
      <c r="V150" s="187"/>
      <c r="W150" s="187"/>
      <c r="X150" s="363"/>
      <c r="Y150" s="357"/>
      <c r="Z150" s="357"/>
    </row>
    <row r="151" spans="2:26" s="188" customFormat="1" x14ac:dyDescent="0.25">
      <c r="B151" s="43"/>
      <c r="C151" s="624"/>
      <c r="D151" s="624"/>
      <c r="E151" s="624"/>
      <c r="F151" s="624"/>
      <c r="G151" s="187"/>
      <c r="H151" s="187"/>
      <c r="I151" s="187"/>
      <c r="J151" s="187"/>
      <c r="K151" s="187"/>
      <c r="L151" s="624"/>
      <c r="M151" s="624"/>
      <c r="N151" s="624"/>
      <c r="O151" s="624"/>
      <c r="P151" s="187"/>
      <c r="Q151" s="187"/>
      <c r="R151" s="187"/>
      <c r="S151" s="187"/>
      <c r="T151" s="187"/>
      <c r="U151" s="187"/>
      <c r="V151" s="187"/>
      <c r="W151" s="187"/>
      <c r="X151" s="363"/>
      <c r="Y151" s="357"/>
      <c r="Z151" s="357"/>
    </row>
    <row r="152" spans="2:26" s="188" customFormat="1" x14ac:dyDescent="0.25">
      <c r="B152" s="43"/>
      <c r="C152" s="624"/>
      <c r="D152" s="624"/>
      <c r="E152" s="624"/>
      <c r="F152" s="624"/>
      <c r="G152" s="187"/>
      <c r="H152" s="187"/>
      <c r="I152" s="187"/>
      <c r="J152" s="187"/>
      <c r="K152" s="187"/>
      <c r="L152" s="624"/>
      <c r="M152" s="624"/>
      <c r="N152" s="624"/>
      <c r="O152" s="624"/>
      <c r="P152" s="187"/>
      <c r="Q152" s="187"/>
      <c r="R152" s="187"/>
      <c r="S152" s="187"/>
      <c r="T152" s="187"/>
      <c r="U152" s="187"/>
      <c r="V152" s="187"/>
      <c r="W152" s="187"/>
      <c r="X152" s="363"/>
      <c r="Y152" s="357"/>
      <c r="Z152" s="357"/>
    </row>
    <row r="153" spans="2:26" s="188" customFormat="1" x14ac:dyDescent="0.25">
      <c r="B153" s="43"/>
      <c r="C153" s="624"/>
      <c r="D153" s="624"/>
      <c r="E153" s="624"/>
      <c r="F153" s="624"/>
      <c r="G153" s="187"/>
      <c r="H153" s="187"/>
      <c r="I153" s="187"/>
      <c r="J153" s="187"/>
      <c r="K153" s="187"/>
      <c r="L153" s="624"/>
      <c r="M153" s="624"/>
      <c r="N153" s="624"/>
      <c r="O153" s="624"/>
      <c r="P153" s="187"/>
      <c r="Q153" s="187"/>
      <c r="R153" s="187"/>
      <c r="S153" s="187"/>
      <c r="T153" s="187"/>
      <c r="U153" s="187"/>
      <c r="V153" s="187"/>
      <c r="W153" s="187"/>
      <c r="X153" s="363"/>
      <c r="Y153" s="357"/>
      <c r="Z153" s="357"/>
    </row>
    <row r="154" spans="2:26" s="188" customFormat="1" x14ac:dyDescent="0.25">
      <c r="B154" s="43"/>
      <c r="C154" s="624"/>
      <c r="D154" s="624"/>
      <c r="E154" s="624"/>
      <c r="F154" s="624"/>
      <c r="G154" s="187"/>
      <c r="H154" s="187"/>
      <c r="I154" s="187"/>
      <c r="J154" s="187"/>
      <c r="K154" s="187"/>
      <c r="L154" s="624"/>
      <c r="M154" s="624"/>
      <c r="N154" s="624"/>
      <c r="O154" s="624"/>
      <c r="P154" s="187"/>
      <c r="Q154" s="187"/>
      <c r="R154" s="187"/>
      <c r="S154" s="187"/>
      <c r="T154" s="187"/>
      <c r="U154" s="187"/>
      <c r="V154" s="187"/>
      <c r="W154" s="187"/>
      <c r="X154" s="363"/>
      <c r="Y154" s="357"/>
      <c r="Z154" s="357"/>
    </row>
    <row r="155" spans="2:26" s="188" customFormat="1" x14ac:dyDescent="0.25">
      <c r="B155" s="43"/>
      <c r="C155" s="624"/>
      <c r="D155" s="624"/>
      <c r="E155" s="624"/>
      <c r="F155" s="624"/>
      <c r="G155" s="187"/>
      <c r="H155" s="187"/>
      <c r="I155" s="187"/>
      <c r="J155" s="187"/>
      <c r="K155" s="187"/>
      <c r="L155" s="624"/>
      <c r="M155" s="624"/>
      <c r="N155" s="624"/>
      <c r="O155" s="624"/>
      <c r="P155" s="187"/>
      <c r="Q155" s="187"/>
      <c r="R155" s="187"/>
      <c r="S155" s="187"/>
      <c r="T155" s="187"/>
      <c r="U155" s="187"/>
      <c r="V155" s="187"/>
      <c r="W155" s="187"/>
      <c r="X155" s="363"/>
      <c r="Y155" s="357"/>
      <c r="Z155" s="357"/>
    </row>
    <row r="156" spans="2:26" s="188" customFormat="1" x14ac:dyDescent="0.25">
      <c r="B156" s="43"/>
      <c r="C156" s="624"/>
      <c r="D156" s="624"/>
      <c r="E156" s="624"/>
      <c r="F156" s="624"/>
      <c r="G156" s="187"/>
      <c r="H156" s="187"/>
      <c r="I156" s="187"/>
      <c r="J156" s="187"/>
      <c r="K156" s="187"/>
      <c r="L156" s="624"/>
      <c r="M156" s="624"/>
      <c r="N156" s="624"/>
      <c r="O156" s="624"/>
      <c r="P156" s="187"/>
      <c r="Q156" s="187"/>
      <c r="R156" s="187"/>
      <c r="S156" s="187"/>
      <c r="T156" s="187"/>
      <c r="U156" s="187"/>
      <c r="V156" s="187"/>
      <c r="W156" s="187"/>
      <c r="X156" s="363"/>
      <c r="Y156" s="357"/>
      <c r="Z156" s="357"/>
    </row>
    <row r="157" spans="2:26" s="188" customFormat="1" x14ac:dyDescent="0.25">
      <c r="B157" s="43"/>
      <c r="C157" s="624"/>
      <c r="D157" s="624"/>
      <c r="E157" s="624"/>
      <c r="F157" s="624"/>
      <c r="G157" s="187"/>
      <c r="H157" s="187"/>
      <c r="I157" s="187"/>
      <c r="J157" s="187"/>
      <c r="K157" s="187"/>
      <c r="L157" s="624"/>
      <c r="M157" s="624"/>
      <c r="N157" s="624"/>
      <c r="O157" s="624"/>
      <c r="P157" s="187"/>
      <c r="Q157" s="187"/>
      <c r="R157" s="187"/>
      <c r="S157" s="187"/>
      <c r="T157" s="187"/>
      <c r="U157" s="187"/>
      <c r="V157" s="187"/>
      <c r="W157" s="187"/>
      <c r="X157" s="363"/>
      <c r="Y157" s="357"/>
      <c r="Z157" s="357"/>
    </row>
    <row r="158" spans="2:26" s="188" customFormat="1" x14ac:dyDescent="0.25">
      <c r="B158" s="43"/>
      <c r="C158" s="624"/>
      <c r="D158" s="624"/>
      <c r="E158" s="624"/>
      <c r="F158" s="624"/>
      <c r="G158" s="187"/>
      <c r="H158" s="187"/>
      <c r="I158" s="187"/>
      <c r="J158" s="187"/>
      <c r="K158" s="187"/>
      <c r="L158" s="624"/>
      <c r="M158" s="624"/>
      <c r="N158" s="624"/>
      <c r="O158" s="624"/>
      <c r="P158" s="187"/>
      <c r="Q158" s="187"/>
      <c r="R158" s="187"/>
      <c r="S158" s="187"/>
      <c r="T158" s="187"/>
      <c r="U158" s="187"/>
      <c r="V158" s="187"/>
      <c r="W158" s="187"/>
      <c r="X158" s="363"/>
      <c r="Y158" s="357"/>
      <c r="Z158" s="357"/>
    </row>
    <row r="159" spans="2:26" s="188" customFormat="1" x14ac:dyDescent="0.25">
      <c r="B159" s="43"/>
      <c r="C159" s="624"/>
      <c r="D159" s="624"/>
      <c r="E159" s="624"/>
      <c r="F159" s="624"/>
      <c r="G159" s="187"/>
      <c r="H159" s="187"/>
      <c r="I159" s="187"/>
      <c r="J159" s="187"/>
      <c r="K159" s="187"/>
      <c r="L159" s="624"/>
      <c r="M159" s="624"/>
      <c r="N159" s="624"/>
      <c r="O159" s="624"/>
      <c r="P159" s="187"/>
      <c r="Q159" s="187"/>
      <c r="R159" s="187"/>
      <c r="S159" s="187"/>
      <c r="T159" s="187"/>
      <c r="U159" s="187"/>
      <c r="V159" s="187"/>
      <c r="W159" s="187"/>
      <c r="X159" s="363"/>
      <c r="Y159" s="357"/>
      <c r="Z159" s="357"/>
    </row>
    <row r="160" spans="2:26" s="188" customFormat="1" x14ac:dyDescent="0.25">
      <c r="B160" s="43"/>
      <c r="C160" s="624"/>
      <c r="D160" s="624"/>
      <c r="E160" s="624"/>
      <c r="F160" s="624"/>
      <c r="G160" s="187"/>
      <c r="H160" s="187"/>
      <c r="I160" s="187"/>
      <c r="J160" s="187"/>
      <c r="K160" s="187"/>
      <c r="L160" s="624"/>
      <c r="M160" s="624"/>
      <c r="N160" s="624"/>
      <c r="O160" s="624"/>
      <c r="P160" s="187"/>
      <c r="Q160" s="187"/>
      <c r="R160" s="187"/>
      <c r="S160" s="187"/>
      <c r="T160" s="187"/>
      <c r="U160" s="187"/>
      <c r="V160" s="187"/>
      <c r="W160" s="187"/>
      <c r="X160" s="363"/>
      <c r="Y160" s="357"/>
      <c r="Z160" s="357"/>
    </row>
    <row r="161" spans="2:26" s="188" customFormat="1" x14ac:dyDescent="0.25">
      <c r="B161" s="43"/>
      <c r="C161" s="624"/>
      <c r="D161" s="624"/>
      <c r="E161" s="624"/>
      <c r="F161" s="624"/>
      <c r="G161" s="187"/>
      <c r="H161" s="187"/>
      <c r="I161" s="187"/>
      <c r="J161" s="187"/>
      <c r="K161" s="187"/>
      <c r="L161" s="624"/>
      <c r="M161" s="624"/>
      <c r="N161" s="624"/>
      <c r="O161" s="624"/>
      <c r="P161" s="187"/>
      <c r="Q161" s="187"/>
      <c r="R161" s="187"/>
      <c r="S161" s="187"/>
      <c r="T161" s="187"/>
      <c r="U161" s="187"/>
      <c r="V161" s="187"/>
      <c r="W161" s="187"/>
      <c r="X161" s="363"/>
      <c r="Y161" s="357"/>
      <c r="Z161" s="357"/>
    </row>
    <row r="162" spans="2:26" s="188" customFormat="1" x14ac:dyDescent="0.25">
      <c r="B162" s="43"/>
      <c r="C162" s="624"/>
      <c r="D162" s="624"/>
      <c r="E162" s="624"/>
      <c r="F162" s="624"/>
      <c r="G162" s="187"/>
      <c r="H162" s="187"/>
      <c r="I162" s="187"/>
      <c r="J162" s="187"/>
      <c r="K162" s="187"/>
      <c r="L162" s="624"/>
      <c r="M162" s="624"/>
      <c r="N162" s="624"/>
      <c r="O162" s="624"/>
      <c r="P162" s="187"/>
      <c r="Q162" s="187"/>
      <c r="R162" s="187"/>
      <c r="S162" s="187"/>
      <c r="T162" s="187"/>
      <c r="U162" s="187"/>
      <c r="V162" s="187"/>
      <c r="W162" s="187"/>
      <c r="X162" s="363"/>
      <c r="Y162" s="357"/>
      <c r="Z162" s="357"/>
    </row>
    <row r="163" spans="2:26" s="188" customFormat="1" x14ac:dyDescent="0.25">
      <c r="B163" s="43"/>
      <c r="C163" s="624"/>
      <c r="D163" s="624"/>
      <c r="E163" s="624"/>
      <c r="F163" s="624"/>
      <c r="G163" s="187"/>
      <c r="H163" s="187"/>
      <c r="I163" s="187"/>
      <c r="J163" s="187"/>
      <c r="K163" s="187"/>
      <c r="L163" s="624"/>
      <c r="M163" s="624"/>
      <c r="N163" s="624"/>
      <c r="O163" s="624"/>
      <c r="P163" s="187"/>
      <c r="Q163" s="187"/>
      <c r="R163" s="187"/>
      <c r="S163" s="187"/>
      <c r="T163" s="187"/>
      <c r="U163" s="187"/>
      <c r="V163" s="187"/>
      <c r="W163" s="187"/>
      <c r="X163" s="363"/>
      <c r="Y163" s="357"/>
      <c r="Z163" s="357"/>
    </row>
    <row r="164" spans="2:26" s="188" customFormat="1" x14ac:dyDescent="0.25">
      <c r="B164" s="43"/>
      <c r="C164" s="624"/>
      <c r="D164" s="624"/>
      <c r="E164" s="624"/>
      <c r="F164" s="624"/>
      <c r="G164" s="187"/>
      <c r="H164" s="187"/>
      <c r="I164" s="187"/>
      <c r="J164" s="187"/>
      <c r="K164" s="187"/>
      <c r="L164" s="624"/>
      <c r="M164" s="624"/>
      <c r="N164" s="624"/>
      <c r="O164" s="624"/>
      <c r="P164" s="187"/>
      <c r="Q164" s="187"/>
      <c r="R164" s="187"/>
      <c r="S164" s="187"/>
      <c r="T164" s="187"/>
      <c r="U164" s="187"/>
      <c r="V164" s="187"/>
      <c r="W164" s="187"/>
      <c r="X164" s="363"/>
      <c r="Y164" s="357"/>
      <c r="Z164" s="357"/>
    </row>
    <row r="165" spans="2:26" s="188" customFormat="1" x14ac:dyDescent="0.25">
      <c r="B165" s="43"/>
      <c r="C165" s="624"/>
      <c r="D165" s="624"/>
      <c r="E165" s="624"/>
      <c r="F165" s="624"/>
      <c r="G165" s="187"/>
      <c r="H165" s="187"/>
      <c r="I165" s="187"/>
      <c r="J165" s="187"/>
      <c r="K165" s="187"/>
      <c r="L165" s="624"/>
      <c r="M165" s="624"/>
      <c r="N165" s="624"/>
      <c r="O165" s="624"/>
      <c r="P165" s="187"/>
      <c r="Q165" s="187"/>
      <c r="R165" s="187"/>
      <c r="S165" s="187"/>
      <c r="T165" s="187"/>
      <c r="U165" s="187"/>
      <c r="V165" s="187"/>
      <c r="W165" s="187"/>
      <c r="X165" s="363"/>
      <c r="Y165" s="357"/>
      <c r="Z165" s="357"/>
    </row>
    <row r="166" spans="2:26" s="188" customFormat="1" x14ac:dyDescent="0.25">
      <c r="B166" s="43"/>
      <c r="C166" s="624"/>
      <c r="D166" s="624"/>
      <c r="E166" s="624"/>
      <c r="F166" s="624"/>
      <c r="G166" s="187"/>
      <c r="H166" s="187"/>
      <c r="I166" s="187"/>
      <c r="J166" s="187"/>
      <c r="K166" s="187"/>
      <c r="L166" s="624"/>
      <c r="M166" s="624"/>
      <c r="N166" s="624"/>
      <c r="O166" s="624"/>
      <c r="P166" s="187"/>
      <c r="Q166" s="187"/>
      <c r="R166" s="187"/>
      <c r="S166" s="187"/>
      <c r="T166" s="187"/>
      <c r="U166" s="187"/>
      <c r="V166" s="187"/>
      <c r="W166" s="187"/>
      <c r="X166" s="363"/>
      <c r="Y166" s="357"/>
      <c r="Z166" s="357"/>
    </row>
    <row r="167" spans="2:26" s="188" customFormat="1" x14ac:dyDescent="0.25">
      <c r="B167" s="43"/>
      <c r="C167" s="624"/>
      <c r="D167" s="624"/>
      <c r="E167" s="624"/>
      <c r="F167" s="624"/>
      <c r="G167" s="187"/>
      <c r="H167" s="187"/>
      <c r="I167" s="187"/>
      <c r="J167" s="187"/>
      <c r="K167" s="187"/>
      <c r="L167" s="624"/>
      <c r="M167" s="624"/>
      <c r="N167" s="624"/>
      <c r="O167" s="624"/>
      <c r="P167" s="187"/>
      <c r="Q167" s="187"/>
      <c r="R167" s="187"/>
      <c r="S167" s="187"/>
      <c r="T167" s="187"/>
      <c r="U167" s="187"/>
      <c r="V167" s="187"/>
      <c r="W167" s="187"/>
      <c r="X167" s="363"/>
      <c r="Y167" s="357"/>
      <c r="Z167" s="357"/>
    </row>
    <row r="168" spans="2:26" s="188" customFormat="1" x14ac:dyDescent="0.25">
      <c r="B168" s="43"/>
      <c r="C168" s="624"/>
      <c r="D168" s="624"/>
      <c r="E168" s="624"/>
      <c r="F168" s="624"/>
      <c r="G168" s="187"/>
      <c r="H168" s="187"/>
      <c r="I168" s="187"/>
      <c r="J168" s="187"/>
      <c r="K168" s="187"/>
      <c r="L168" s="624"/>
      <c r="M168" s="624"/>
      <c r="N168" s="624"/>
      <c r="O168" s="624"/>
      <c r="P168" s="187"/>
      <c r="Q168" s="187"/>
      <c r="R168" s="187"/>
      <c r="S168" s="187"/>
      <c r="T168" s="187"/>
      <c r="U168" s="187"/>
      <c r="V168" s="187"/>
      <c r="W168" s="187"/>
      <c r="X168" s="363"/>
      <c r="Y168" s="357"/>
      <c r="Z168" s="357"/>
    </row>
    <row r="169" spans="2:26" s="188" customFormat="1" x14ac:dyDescent="0.25">
      <c r="B169" s="43"/>
      <c r="C169" s="624"/>
      <c r="D169" s="624"/>
      <c r="E169" s="624"/>
      <c r="F169" s="624"/>
      <c r="G169" s="187"/>
      <c r="H169" s="187"/>
      <c r="I169" s="187"/>
      <c r="J169" s="187"/>
      <c r="K169" s="187"/>
      <c r="L169" s="624"/>
      <c r="M169" s="624"/>
      <c r="N169" s="624"/>
      <c r="O169" s="624"/>
      <c r="P169" s="187"/>
      <c r="Q169" s="187"/>
      <c r="R169" s="187"/>
      <c r="S169" s="187"/>
      <c r="T169" s="187"/>
      <c r="U169" s="187"/>
      <c r="V169" s="187"/>
      <c r="W169" s="187"/>
      <c r="X169" s="363"/>
      <c r="Y169" s="357"/>
      <c r="Z169" s="357"/>
    </row>
    <row r="170" spans="2:26" s="188" customFormat="1" x14ac:dyDescent="0.25">
      <c r="B170" s="43"/>
      <c r="C170" s="624"/>
      <c r="D170" s="624"/>
      <c r="E170" s="624"/>
      <c r="F170" s="624"/>
      <c r="G170" s="187"/>
      <c r="H170" s="187"/>
      <c r="I170" s="187"/>
      <c r="J170" s="187"/>
      <c r="K170" s="187"/>
      <c r="L170" s="624"/>
      <c r="M170" s="624"/>
      <c r="N170" s="624"/>
      <c r="O170" s="624"/>
      <c r="P170" s="187"/>
      <c r="Q170" s="187"/>
      <c r="R170" s="187"/>
      <c r="S170" s="187"/>
      <c r="T170" s="187"/>
      <c r="U170" s="187"/>
      <c r="V170" s="187"/>
      <c r="W170" s="187"/>
      <c r="X170" s="363"/>
      <c r="Y170" s="357"/>
      <c r="Z170" s="357"/>
    </row>
    <row r="171" spans="2:26" s="188" customFormat="1" x14ac:dyDescent="0.25">
      <c r="B171" s="43"/>
      <c r="C171" s="624"/>
      <c r="D171" s="624"/>
      <c r="E171" s="624"/>
      <c r="F171" s="624"/>
      <c r="G171" s="187"/>
      <c r="H171" s="187"/>
      <c r="I171" s="187"/>
      <c r="J171" s="187"/>
      <c r="K171" s="187"/>
      <c r="L171" s="624"/>
      <c r="M171" s="624"/>
      <c r="N171" s="624"/>
      <c r="O171" s="624"/>
      <c r="P171" s="187"/>
      <c r="Q171" s="187"/>
      <c r="R171" s="187"/>
      <c r="S171" s="187"/>
      <c r="T171" s="187"/>
      <c r="U171" s="187"/>
      <c r="V171" s="187"/>
      <c r="W171" s="187"/>
      <c r="X171" s="363"/>
      <c r="Y171" s="357"/>
      <c r="Z171" s="357"/>
    </row>
    <row r="172" spans="2:26" s="188" customFormat="1" x14ac:dyDescent="0.25">
      <c r="B172" s="43"/>
      <c r="C172" s="624"/>
      <c r="D172" s="624"/>
      <c r="E172" s="624"/>
      <c r="F172" s="624"/>
      <c r="G172" s="187"/>
      <c r="H172" s="187"/>
      <c r="I172" s="187"/>
      <c r="J172" s="187"/>
      <c r="K172" s="187"/>
      <c r="L172" s="624"/>
      <c r="M172" s="624"/>
      <c r="N172" s="624"/>
      <c r="O172" s="624"/>
      <c r="P172" s="187"/>
      <c r="Q172" s="187"/>
      <c r="R172" s="187"/>
      <c r="S172" s="187"/>
      <c r="T172" s="187"/>
      <c r="U172" s="187"/>
      <c r="V172" s="187"/>
      <c r="W172" s="187"/>
      <c r="X172" s="363"/>
      <c r="Y172" s="357"/>
      <c r="Z172" s="357"/>
    </row>
    <row r="173" spans="2:26" s="188" customFormat="1" x14ac:dyDescent="0.25">
      <c r="B173" s="43"/>
      <c r="C173" s="624"/>
      <c r="D173" s="624"/>
      <c r="E173" s="624"/>
      <c r="F173" s="624"/>
      <c r="G173" s="187"/>
      <c r="H173" s="187"/>
      <c r="I173" s="187"/>
      <c r="J173" s="187"/>
      <c r="K173" s="187"/>
      <c r="L173" s="624"/>
      <c r="M173" s="624"/>
      <c r="N173" s="624"/>
      <c r="O173" s="624"/>
      <c r="P173" s="187"/>
      <c r="Q173" s="187"/>
      <c r="R173" s="187"/>
      <c r="S173" s="187"/>
      <c r="T173" s="187"/>
      <c r="U173" s="187"/>
      <c r="V173" s="187"/>
      <c r="W173" s="187"/>
      <c r="X173" s="363"/>
      <c r="Y173" s="357"/>
      <c r="Z173" s="357"/>
    </row>
    <row r="174" spans="2:26" s="188" customFormat="1" x14ac:dyDescent="0.25">
      <c r="B174" s="43"/>
      <c r="C174" s="624"/>
      <c r="D174" s="624"/>
      <c r="E174" s="624"/>
      <c r="F174" s="624"/>
      <c r="G174" s="187"/>
      <c r="H174" s="187"/>
      <c r="I174" s="187"/>
      <c r="J174" s="187"/>
      <c r="K174" s="187"/>
      <c r="L174" s="624"/>
      <c r="M174" s="624"/>
      <c r="N174" s="624"/>
      <c r="O174" s="624"/>
      <c r="P174" s="187"/>
      <c r="Q174" s="187"/>
      <c r="R174" s="187"/>
      <c r="S174" s="187"/>
      <c r="T174" s="187"/>
      <c r="U174" s="187"/>
      <c r="V174" s="187"/>
      <c r="W174" s="187"/>
      <c r="X174" s="363"/>
      <c r="Y174" s="357"/>
      <c r="Z174" s="357"/>
    </row>
    <row r="175" spans="2:26" s="188" customFormat="1" x14ac:dyDescent="0.25">
      <c r="B175" s="43"/>
      <c r="C175" s="624"/>
      <c r="D175" s="624"/>
      <c r="E175" s="624"/>
      <c r="F175" s="624"/>
      <c r="G175" s="187"/>
      <c r="H175" s="187"/>
      <c r="I175" s="187"/>
      <c r="J175" s="187"/>
      <c r="K175" s="187"/>
      <c r="L175" s="624"/>
      <c r="M175" s="624"/>
      <c r="N175" s="624"/>
      <c r="O175" s="624"/>
      <c r="P175" s="187"/>
      <c r="Q175" s="187"/>
      <c r="R175" s="187"/>
      <c r="S175" s="187"/>
      <c r="T175" s="187"/>
      <c r="U175" s="187"/>
      <c r="V175" s="187"/>
      <c r="W175" s="187"/>
      <c r="X175" s="363"/>
      <c r="Y175" s="357"/>
      <c r="Z175" s="357"/>
    </row>
    <row r="176" spans="2:26" s="188" customFormat="1" x14ac:dyDescent="0.25">
      <c r="B176" s="43"/>
      <c r="C176" s="624"/>
      <c r="D176" s="624"/>
      <c r="E176" s="624"/>
      <c r="F176" s="624"/>
      <c r="G176" s="187"/>
      <c r="H176" s="187"/>
      <c r="I176" s="187"/>
      <c r="J176" s="187"/>
      <c r="K176" s="187"/>
      <c r="L176" s="624"/>
      <c r="M176" s="624"/>
      <c r="N176" s="624"/>
      <c r="O176" s="624"/>
      <c r="P176" s="187"/>
      <c r="Q176" s="187"/>
      <c r="R176" s="187"/>
      <c r="S176" s="187"/>
      <c r="T176" s="187"/>
      <c r="U176" s="187"/>
      <c r="V176" s="187"/>
      <c r="W176" s="187"/>
      <c r="X176" s="363"/>
      <c r="Y176" s="357"/>
      <c r="Z176" s="357"/>
    </row>
    <row r="177" spans="2:26" s="188" customFormat="1" x14ac:dyDescent="0.25">
      <c r="B177" s="43"/>
      <c r="C177" s="624"/>
      <c r="D177" s="624"/>
      <c r="E177" s="624"/>
      <c r="F177" s="624"/>
      <c r="G177" s="187"/>
      <c r="H177" s="187"/>
      <c r="I177" s="187"/>
      <c r="J177" s="187"/>
      <c r="K177" s="187"/>
      <c r="L177" s="624"/>
      <c r="M177" s="624"/>
      <c r="N177" s="624"/>
      <c r="O177" s="624"/>
      <c r="P177" s="187"/>
      <c r="Q177" s="187"/>
      <c r="R177" s="187"/>
      <c r="S177" s="187"/>
      <c r="T177" s="187"/>
      <c r="U177" s="187"/>
      <c r="V177" s="187"/>
      <c r="W177" s="187"/>
      <c r="X177" s="363"/>
      <c r="Y177" s="357"/>
      <c r="Z177" s="357"/>
    </row>
    <row r="178" spans="2:26" s="188" customFormat="1" x14ac:dyDescent="0.25">
      <c r="B178" s="43"/>
      <c r="C178" s="624"/>
      <c r="D178" s="624"/>
      <c r="E178" s="624"/>
      <c r="F178" s="624"/>
      <c r="G178" s="187"/>
      <c r="H178" s="187"/>
      <c r="I178" s="187"/>
      <c r="J178" s="187"/>
      <c r="K178" s="187"/>
      <c r="L178" s="624"/>
      <c r="M178" s="624"/>
      <c r="N178" s="624"/>
      <c r="O178" s="624"/>
      <c r="P178" s="187"/>
      <c r="Q178" s="187"/>
      <c r="R178" s="187"/>
      <c r="S178" s="187"/>
      <c r="T178" s="187"/>
      <c r="U178" s="187"/>
      <c r="V178" s="187"/>
      <c r="W178" s="187"/>
      <c r="X178" s="363"/>
      <c r="Y178" s="357"/>
      <c r="Z178" s="357"/>
    </row>
    <row r="179" spans="2:26" s="188" customFormat="1" x14ac:dyDescent="0.25">
      <c r="B179" s="43"/>
      <c r="C179" s="624"/>
      <c r="D179" s="624"/>
      <c r="E179" s="624"/>
      <c r="F179" s="624"/>
      <c r="G179" s="187"/>
      <c r="H179" s="187"/>
      <c r="I179" s="187"/>
      <c r="J179" s="187"/>
      <c r="K179" s="187"/>
      <c r="L179" s="624"/>
      <c r="M179" s="624"/>
      <c r="N179" s="624"/>
      <c r="O179" s="624"/>
      <c r="P179" s="187"/>
      <c r="Q179" s="187"/>
      <c r="R179" s="187"/>
      <c r="S179" s="187"/>
      <c r="T179" s="187"/>
      <c r="U179" s="187"/>
      <c r="V179" s="187"/>
      <c r="W179" s="187"/>
      <c r="X179" s="363"/>
      <c r="Y179" s="357"/>
      <c r="Z179" s="357"/>
    </row>
    <row r="180" spans="2:26" s="188" customFormat="1" x14ac:dyDescent="0.25">
      <c r="B180" s="43"/>
      <c r="C180" s="624"/>
      <c r="D180" s="624"/>
      <c r="E180" s="624"/>
      <c r="F180" s="624"/>
      <c r="G180" s="187"/>
      <c r="H180" s="187"/>
      <c r="I180" s="187"/>
      <c r="J180" s="187"/>
      <c r="K180" s="187"/>
      <c r="L180" s="624"/>
      <c r="M180" s="624"/>
      <c r="N180" s="624"/>
      <c r="O180" s="624"/>
      <c r="P180" s="187"/>
      <c r="Q180" s="187"/>
      <c r="R180" s="187"/>
      <c r="S180" s="187"/>
      <c r="T180" s="187"/>
      <c r="U180" s="187"/>
      <c r="V180" s="187"/>
      <c r="W180" s="187"/>
      <c r="X180" s="363"/>
      <c r="Y180" s="357"/>
      <c r="Z180" s="357"/>
    </row>
    <row r="181" spans="2:26" s="188" customFormat="1" x14ac:dyDescent="0.25">
      <c r="B181" s="43"/>
      <c r="C181" s="624"/>
      <c r="D181" s="624"/>
      <c r="E181" s="624"/>
      <c r="F181" s="624"/>
      <c r="G181" s="187"/>
      <c r="H181" s="187"/>
      <c r="I181" s="187"/>
      <c r="J181" s="187"/>
      <c r="K181" s="187"/>
      <c r="L181" s="624"/>
      <c r="M181" s="624"/>
      <c r="N181" s="624"/>
      <c r="O181" s="624"/>
      <c r="P181" s="187"/>
      <c r="Q181" s="187"/>
      <c r="R181" s="187"/>
      <c r="S181" s="187"/>
      <c r="T181" s="187"/>
      <c r="U181" s="187"/>
      <c r="V181" s="187"/>
      <c r="W181" s="187"/>
      <c r="X181" s="363"/>
      <c r="Y181" s="357"/>
      <c r="Z181" s="357"/>
    </row>
    <row r="182" spans="2:26" s="188" customFormat="1" x14ac:dyDescent="0.25">
      <c r="B182" s="43"/>
      <c r="C182" s="624"/>
      <c r="D182" s="624"/>
      <c r="E182" s="624"/>
      <c r="F182" s="624"/>
      <c r="G182" s="187"/>
      <c r="H182" s="187"/>
      <c r="I182" s="187"/>
      <c r="J182" s="187"/>
      <c r="K182" s="187"/>
      <c r="L182" s="624"/>
      <c r="M182" s="624"/>
      <c r="N182" s="624"/>
      <c r="O182" s="624"/>
      <c r="P182" s="187"/>
      <c r="Q182" s="187"/>
      <c r="R182" s="187"/>
      <c r="S182" s="187"/>
      <c r="T182" s="187"/>
      <c r="U182" s="187"/>
      <c r="V182" s="187"/>
      <c r="W182" s="187"/>
      <c r="X182" s="363"/>
      <c r="Y182" s="357"/>
      <c r="Z182" s="357"/>
    </row>
    <row r="183" spans="2:26" s="188" customFormat="1" x14ac:dyDescent="0.25">
      <c r="B183" s="43"/>
      <c r="C183" s="624"/>
      <c r="D183" s="624"/>
      <c r="E183" s="624"/>
      <c r="F183" s="624"/>
      <c r="G183" s="187"/>
      <c r="H183" s="187"/>
      <c r="I183" s="187"/>
      <c r="J183" s="187"/>
      <c r="K183" s="187"/>
      <c r="L183" s="624"/>
      <c r="M183" s="624"/>
      <c r="N183" s="624"/>
      <c r="O183" s="624"/>
      <c r="P183" s="187"/>
      <c r="Q183" s="187"/>
      <c r="R183" s="187"/>
      <c r="S183" s="187"/>
      <c r="T183" s="187"/>
      <c r="U183" s="187"/>
      <c r="V183" s="187"/>
      <c r="W183" s="187"/>
      <c r="X183" s="363"/>
      <c r="Y183" s="357"/>
      <c r="Z183" s="357"/>
    </row>
    <row r="184" spans="2:26" s="188" customFormat="1" x14ac:dyDescent="0.25">
      <c r="B184" s="43"/>
      <c r="C184" s="624"/>
      <c r="D184" s="624"/>
      <c r="E184" s="624"/>
      <c r="F184" s="624"/>
      <c r="G184" s="187"/>
      <c r="H184" s="187"/>
      <c r="I184" s="187"/>
      <c r="J184" s="187"/>
      <c r="K184" s="187"/>
      <c r="L184" s="624"/>
      <c r="M184" s="624"/>
      <c r="N184" s="624"/>
      <c r="O184" s="624"/>
      <c r="P184" s="187"/>
      <c r="Q184" s="187"/>
      <c r="R184" s="187"/>
      <c r="S184" s="187"/>
      <c r="T184" s="187"/>
      <c r="U184" s="187"/>
      <c r="V184" s="187"/>
      <c r="W184" s="187"/>
      <c r="X184" s="363"/>
      <c r="Y184" s="357"/>
      <c r="Z184" s="357"/>
    </row>
    <row r="185" spans="2:26" s="188" customFormat="1" x14ac:dyDescent="0.25">
      <c r="B185" s="43"/>
      <c r="C185" s="624"/>
      <c r="D185" s="624"/>
      <c r="E185" s="624"/>
      <c r="F185" s="624"/>
      <c r="G185" s="187"/>
      <c r="H185" s="187"/>
      <c r="I185" s="187"/>
      <c r="J185" s="187"/>
      <c r="K185" s="187"/>
      <c r="L185" s="624"/>
      <c r="M185" s="624"/>
      <c r="N185" s="624"/>
      <c r="O185" s="624"/>
      <c r="P185" s="187"/>
      <c r="Q185" s="187"/>
      <c r="R185" s="187"/>
      <c r="S185" s="187"/>
      <c r="T185" s="187"/>
      <c r="U185" s="187"/>
      <c r="V185" s="187"/>
      <c r="W185" s="187"/>
      <c r="X185" s="363"/>
      <c r="Y185" s="357"/>
      <c r="Z185" s="357"/>
    </row>
    <row r="186" spans="2:26" s="188" customFormat="1" x14ac:dyDescent="0.25">
      <c r="B186" s="43"/>
      <c r="C186" s="624"/>
      <c r="D186" s="624"/>
      <c r="E186" s="624"/>
      <c r="F186" s="624"/>
      <c r="G186" s="187"/>
      <c r="H186" s="187"/>
      <c r="I186" s="187"/>
      <c r="J186" s="187"/>
      <c r="K186" s="187"/>
      <c r="L186" s="624"/>
      <c r="M186" s="624"/>
      <c r="N186" s="624"/>
      <c r="O186" s="624"/>
      <c r="P186" s="187"/>
      <c r="Q186" s="187"/>
      <c r="R186" s="187"/>
      <c r="S186" s="187"/>
      <c r="T186" s="187"/>
      <c r="U186" s="187"/>
      <c r="V186" s="187"/>
      <c r="W186" s="187"/>
      <c r="X186" s="363"/>
      <c r="Y186" s="357"/>
      <c r="Z186" s="357"/>
    </row>
    <row r="187" spans="2:26" s="188" customFormat="1" x14ac:dyDescent="0.25">
      <c r="B187" s="43"/>
      <c r="C187" s="624"/>
      <c r="D187" s="624"/>
      <c r="E187" s="624"/>
      <c r="F187" s="624"/>
      <c r="G187" s="187"/>
      <c r="H187" s="187"/>
      <c r="I187" s="187"/>
      <c r="J187" s="187"/>
      <c r="K187" s="187"/>
      <c r="L187" s="624"/>
      <c r="M187" s="624"/>
      <c r="N187" s="624"/>
      <c r="O187" s="624"/>
      <c r="P187" s="187"/>
      <c r="Q187" s="187"/>
      <c r="R187" s="187"/>
      <c r="S187" s="187"/>
      <c r="T187" s="187"/>
      <c r="U187" s="187"/>
      <c r="V187" s="187"/>
      <c r="W187" s="187"/>
      <c r="X187" s="363"/>
      <c r="Y187" s="357"/>
      <c r="Z187" s="357"/>
    </row>
    <row r="188" spans="2:26" s="188" customFormat="1" x14ac:dyDescent="0.25">
      <c r="B188" s="43"/>
      <c r="C188" s="624"/>
      <c r="D188" s="624"/>
      <c r="E188" s="624"/>
      <c r="F188" s="624"/>
      <c r="G188" s="187"/>
      <c r="H188" s="187"/>
      <c r="I188" s="187"/>
      <c r="J188" s="187"/>
      <c r="K188" s="187"/>
      <c r="L188" s="624"/>
      <c r="M188" s="624"/>
      <c r="N188" s="624"/>
      <c r="O188" s="624"/>
      <c r="P188" s="187"/>
      <c r="Q188" s="187"/>
      <c r="R188" s="187"/>
      <c r="S188" s="187"/>
      <c r="T188" s="187"/>
      <c r="U188" s="187"/>
      <c r="V188" s="187"/>
      <c r="W188" s="187"/>
      <c r="X188" s="363"/>
      <c r="Y188" s="357"/>
      <c r="Z188" s="357"/>
    </row>
    <row r="189" spans="2:26" s="188" customFormat="1" x14ac:dyDescent="0.25">
      <c r="B189" s="43"/>
      <c r="C189" s="624"/>
      <c r="D189" s="624"/>
      <c r="E189" s="624"/>
      <c r="F189" s="624"/>
      <c r="G189" s="187"/>
      <c r="H189" s="187"/>
      <c r="I189" s="187"/>
      <c r="J189" s="187"/>
      <c r="K189" s="187"/>
      <c r="L189" s="624"/>
      <c r="M189" s="624"/>
      <c r="N189" s="624"/>
      <c r="O189" s="624"/>
      <c r="P189" s="187"/>
      <c r="Q189" s="187"/>
      <c r="R189" s="187"/>
      <c r="S189" s="187"/>
      <c r="T189" s="187"/>
      <c r="U189" s="187"/>
      <c r="V189" s="187"/>
      <c r="W189" s="187"/>
      <c r="X189" s="363"/>
      <c r="Y189" s="357"/>
      <c r="Z189" s="357"/>
    </row>
    <row r="190" spans="2:26" s="188" customFormat="1" x14ac:dyDescent="0.25">
      <c r="B190" s="43"/>
      <c r="C190" s="624"/>
      <c r="D190" s="624"/>
      <c r="E190" s="624"/>
      <c r="F190" s="624"/>
      <c r="G190" s="187"/>
      <c r="H190" s="187"/>
      <c r="I190" s="187"/>
      <c r="J190" s="187"/>
      <c r="K190" s="187"/>
      <c r="L190" s="624"/>
      <c r="M190" s="624"/>
      <c r="N190" s="624"/>
      <c r="O190" s="624"/>
      <c r="P190" s="187"/>
      <c r="Q190" s="187"/>
      <c r="R190" s="187"/>
      <c r="S190" s="187"/>
      <c r="T190" s="187"/>
      <c r="U190" s="187"/>
      <c r="V190" s="187"/>
      <c r="W190" s="187"/>
      <c r="X190" s="363"/>
      <c r="Y190" s="357"/>
      <c r="Z190" s="357"/>
    </row>
    <row r="191" spans="2:26" s="188" customFormat="1" x14ac:dyDescent="0.25">
      <c r="B191" s="43"/>
      <c r="C191" s="624"/>
      <c r="D191" s="624"/>
      <c r="E191" s="624"/>
      <c r="F191" s="624"/>
      <c r="G191" s="187"/>
      <c r="H191" s="187"/>
      <c r="I191" s="187"/>
      <c r="J191" s="187"/>
      <c r="K191" s="187"/>
      <c r="L191" s="624"/>
      <c r="M191" s="624"/>
      <c r="N191" s="624"/>
      <c r="O191" s="624"/>
      <c r="P191" s="187"/>
      <c r="Q191" s="187"/>
      <c r="R191" s="187"/>
      <c r="S191" s="187"/>
      <c r="T191" s="187"/>
      <c r="U191" s="187"/>
      <c r="V191" s="187"/>
      <c r="W191" s="187"/>
      <c r="X191" s="363"/>
      <c r="Y191" s="357"/>
      <c r="Z191" s="357"/>
    </row>
    <row r="192" spans="2:26" s="188" customFormat="1" x14ac:dyDescent="0.25">
      <c r="B192" s="43"/>
      <c r="C192" s="624"/>
      <c r="D192" s="624"/>
      <c r="E192" s="624"/>
      <c r="F192" s="624"/>
      <c r="G192" s="187"/>
      <c r="H192" s="187"/>
      <c r="I192" s="187"/>
      <c r="J192" s="187"/>
      <c r="K192" s="187"/>
      <c r="L192" s="624"/>
      <c r="M192" s="624"/>
      <c r="N192" s="624"/>
      <c r="O192" s="624"/>
      <c r="P192" s="187"/>
      <c r="Q192" s="187"/>
      <c r="R192" s="187"/>
      <c r="S192" s="187"/>
      <c r="T192" s="187"/>
      <c r="U192" s="187"/>
      <c r="V192" s="187"/>
      <c r="W192" s="187"/>
      <c r="X192" s="363"/>
      <c r="Y192" s="357"/>
      <c r="Z192" s="357"/>
    </row>
    <row r="193" spans="2:26" s="188" customFormat="1" x14ac:dyDescent="0.25">
      <c r="B193" s="43"/>
      <c r="C193" s="624"/>
      <c r="D193" s="624"/>
      <c r="E193" s="624"/>
      <c r="F193" s="624"/>
      <c r="G193" s="187"/>
      <c r="H193" s="187"/>
      <c r="I193" s="187"/>
      <c r="J193" s="187"/>
      <c r="K193" s="187"/>
      <c r="L193" s="624"/>
      <c r="M193" s="624"/>
      <c r="N193" s="624"/>
      <c r="O193" s="624"/>
      <c r="P193" s="187"/>
      <c r="Q193" s="187"/>
      <c r="R193" s="187"/>
      <c r="S193" s="187"/>
      <c r="T193" s="187"/>
      <c r="U193" s="187"/>
      <c r="V193" s="187"/>
      <c r="W193" s="187"/>
      <c r="X193" s="363"/>
      <c r="Y193" s="357"/>
      <c r="Z193" s="357"/>
    </row>
    <row r="194" spans="2:26" s="188" customFormat="1" x14ac:dyDescent="0.25">
      <c r="B194" s="43"/>
      <c r="C194" s="624"/>
      <c r="D194" s="624"/>
      <c r="E194" s="624"/>
      <c r="F194" s="624"/>
      <c r="G194" s="187"/>
      <c r="H194" s="187"/>
      <c r="I194" s="187"/>
      <c r="J194" s="187"/>
      <c r="K194" s="187"/>
      <c r="L194" s="624"/>
      <c r="M194" s="624"/>
      <c r="N194" s="624"/>
      <c r="O194" s="624"/>
      <c r="P194" s="187"/>
      <c r="Q194" s="187"/>
      <c r="R194" s="187"/>
      <c r="S194" s="187"/>
      <c r="T194" s="187"/>
      <c r="U194" s="187"/>
      <c r="V194" s="187"/>
      <c r="W194" s="187"/>
      <c r="X194" s="363"/>
      <c r="Y194" s="357"/>
      <c r="Z194" s="357"/>
    </row>
    <row r="195" spans="2:26" s="188" customFormat="1" x14ac:dyDescent="0.25">
      <c r="B195" s="43"/>
      <c r="C195" s="624"/>
      <c r="D195" s="624"/>
      <c r="E195" s="624"/>
      <c r="F195" s="624"/>
      <c r="G195" s="187"/>
      <c r="H195" s="187"/>
      <c r="I195" s="187"/>
      <c r="J195" s="187"/>
      <c r="K195" s="187"/>
      <c r="L195" s="624"/>
      <c r="M195" s="624"/>
      <c r="N195" s="624"/>
      <c r="O195" s="624"/>
      <c r="P195" s="187"/>
      <c r="Q195" s="187"/>
      <c r="R195" s="187"/>
      <c r="S195" s="187"/>
      <c r="T195" s="187"/>
      <c r="U195" s="187"/>
      <c r="V195" s="187"/>
      <c r="W195" s="187"/>
      <c r="X195" s="363"/>
      <c r="Y195" s="357"/>
      <c r="Z195" s="357"/>
    </row>
    <row r="196" spans="2:26" s="188" customFormat="1" x14ac:dyDescent="0.25">
      <c r="B196" s="43"/>
      <c r="C196" s="624"/>
      <c r="D196" s="624"/>
      <c r="E196" s="624"/>
      <c r="F196" s="624"/>
      <c r="G196" s="187"/>
      <c r="H196" s="187"/>
      <c r="I196" s="187"/>
      <c r="J196" s="187"/>
      <c r="K196" s="187"/>
      <c r="L196" s="624"/>
      <c r="M196" s="624"/>
      <c r="N196" s="624"/>
      <c r="O196" s="624"/>
      <c r="P196" s="187"/>
      <c r="Q196" s="187"/>
      <c r="R196" s="187"/>
      <c r="S196" s="187"/>
      <c r="T196" s="187"/>
      <c r="U196" s="187"/>
      <c r="V196" s="187"/>
      <c r="W196" s="187"/>
      <c r="X196" s="363"/>
      <c r="Y196" s="357"/>
      <c r="Z196" s="357"/>
    </row>
    <row r="197" spans="2:26" s="188" customFormat="1" x14ac:dyDescent="0.25">
      <c r="B197" s="43"/>
      <c r="C197" s="624"/>
      <c r="D197" s="624"/>
      <c r="E197" s="624"/>
      <c r="F197" s="624"/>
      <c r="G197" s="187"/>
      <c r="H197" s="187"/>
      <c r="I197" s="187"/>
      <c r="J197" s="187"/>
      <c r="K197" s="187"/>
      <c r="L197" s="624"/>
      <c r="M197" s="624"/>
      <c r="N197" s="624"/>
      <c r="O197" s="624"/>
      <c r="P197" s="187"/>
      <c r="Q197" s="187"/>
      <c r="R197" s="187"/>
      <c r="S197" s="187"/>
      <c r="T197" s="187"/>
      <c r="U197" s="187"/>
      <c r="V197" s="187"/>
      <c r="W197" s="187"/>
      <c r="X197" s="363"/>
      <c r="Y197" s="357"/>
      <c r="Z197" s="357"/>
    </row>
    <row r="198" spans="2:26" s="188" customFormat="1" x14ac:dyDescent="0.25">
      <c r="B198" s="43"/>
      <c r="C198" s="624"/>
      <c r="D198" s="624"/>
      <c r="E198" s="624"/>
      <c r="F198" s="624"/>
      <c r="G198" s="187"/>
      <c r="H198" s="187"/>
      <c r="I198" s="187"/>
      <c r="J198" s="187"/>
      <c r="K198" s="187"/>
      <c r="L198" s="624"/>
      <c r="M198" s="624"/>
      <c r="N198" s="624"/>
      <c r="O198" s="624"/>
      <c r="P198" s="187"/>
      <c r="Q198" s="187"/>
      <c r="R198" s="187"/>
      <c r="S198" s="187"/>
      <c r="T198" s="187"/>
      <c r="U198" s="187"/>
      <c r="V198" s="187"/>
      <c r="W198" s="187"/>
      <c r="X198" s="363"/>
      <c r="Y198" s="357"/>
      <c r="Z198" s="357"/>
    </row>
    <row r="199" spans="2:26" s="188" customFormat="1" x14ac:dyDescent="0.25">
      <c r="B199" s="43"/>
      <c r="C199" s="624"/>
      <c r="D199" s="624"/>
      <c r="E199" s="624"/>
      <c r="F199" s="624"/>
      <c r="G199" s="187"/>
      <c r="H199" s="187"/>
      <c r="I199" s="187"/>
      <c r="J199" s="187"/>
      <c r="K199" s="187"/>
      <c r="L199" s="624"/>
      <c r="M199" s="624"/>
      <c r="N199" s="624"/>
      <c r="O199" s="624"/>
      <c r="P199" s="187"/>
      <c r="Q199" s="187"/>
      <c r="R199" s="187"/>
      <c r="S199" s="187"/>
      <c r="T199" s="187"/>
      <c r="U199" s="187"/>
      <c r="V199" s="187"/>
      <c r="W199" s="187"/>
      <c r="X199" s="363"/>
      <c r="Y199" s="357"/>
      <c r="Z199" s="357"/>
    </row>
    <row r="200" spans="2:26" s="188" customFormat="1" x14ac:dyDescent="0.25">
      <c r="B200" s="43"/>
      <c r="C200" s="624"/>
      <c r="D200" s="624"/>
      <c r="E200" s="624"/>
      <c r="F200" s="624"/>
      <c r="G200" s="187"/>
      <c r="H200" s="187"/>
      <c r="I200" s="187"/>
      <c r="J200" s="187"/>
      <c r="K200" s="187"/>
      <c r="L200" s="624"/>
      <c r="M200" s="624"/>
      <c r="N200" s="624"/>
      <c r="O200" s="624"/>
      <c r="P200" s="187"/>
      <c r="Q200" s="187"/>
      <c r="R200" s="187"/>
      <c r="S200" s="187"/>
      <c r="T200" s="187"/>
      <c r="U200" s="187"/>
      <c r="V200" s="187"/>
      <c r="W200" s="187"/>
      <c r="X200" s="363"/>
      <c r="Y200" s="357"/>
      <c r="Z200" s="357"/>
    </row>
    <row r="201" spans="2:26" s="188" customFormat="1" x14ac:dyDescent="0.25">
      <c r="B201" s="43"/>
      <c r="C201" s="624"/>
      <c r="D201" s="624"/>
      <c r="E201" s="624"/>
      <c r="F201" s="624"/>
      <c r="G201" s="187"/>
      <c r="H201" s="187"/>
      <c r="I201" s="187"/>
      <c r="J201" s="187"/>
      <c r="K201" s="187"/>
      <c r="L201" s="624"/>
      <c r="M201" s="624"/>
      <c r="N201" s="624"/>
      <c r="O201" s="624"/>
      <c r="P201" s="187"/>
      <c r="Q201" s="187"/>
      <c r="R201" s="187"/>
      <c r="S201" s="187"/>
      <c r="T201" s="187"/>
      <c r="U201" s="187"/>
      <c r="V201" s="187"/>
      <c r="W201" s="187"/>
      <c r="X201" s="363"/>
      <c r="Y201" s="357"/>
      <c r="Z201" s="357"/>
    </row>
    <row r="202" spans="2:26" s="188" customFormat="1" x14ac:dyDescent="0.25">
      <c r="B202" s="43"/>
      <c r="C202" s="624"/>
      <c r="D202" s="624"/>
      <c r="E202" s="624"/>
      <c r="F202" s="624"/>
      <c r="G202" s="187"/>
      <c r="H202" s="187"/>
      <c r="I202" s="187"/>
      <c r="J202" s="187"/>
      <c r="K202" s="187"/>
      <c r="L202" s="624"/>
      <c r="M202" s="624"/>
      <c r="N202" s="624"/>
      <c r="O202" s="624"/>
      <c r="P202" s="187"/>
      <c r="Q202" s="187"/>
      <c r="R202" s="187"/>
      <c r="S202" s="187"/>
      <c r="T202" s="187"/>
      <c r="U202" s="187"/>
      <c r="V202" s="187"/>
      <c r="W202" s="187"/>
      <c r="X202" s="363"/>
      <c r="Y202" s="357"/>
      <c r="Z202" s="357"/>
    </row>
    <row r="203" spans="2:26" s="188" customFormat="1" x14ac:dyDescent="0.25">
      <c r="B203" s="43"/>
      <c r="C203" s="624"/>
      <c r="D203" s="624"/>
      <c r="E203" s="624"/>
      <c r="F203" s="624"/>
      <c r="G203" s="187"/>
      <c r="H203" s="187"/>
      <c r="I203" s="187"/>
      <c r="J203" s="187"/>
      <c r="K203" s="187"/>
      <c r="L203" s="624"/>
      <c r="M203" s="624"/>
      <c r="N203" s="624"/>
      <c r="O203" s="624"/>
      <c r="P203" s="187"/>
      <c r="Q203" s="187"/>
      <c r="R203" s="187"/>
      <c r="S203" s="187"/>
      <c r="T203" s="187"/>
      <c r="U203" s="187"/>
      <c r="V203" s="187"/>
      <c r="W203" s="187"/>
      <c r="X203" s="363"/>
      <c r="Y203" s="357"/>
      <c r="Z203" s="357"/>
    </row>
    <row r="204" spans="2:26" s="188" customFormat="1" x14ac:dyDescent="0.25">
      <c r="B204" s="43"/>
      <c r="C204" s="624"/>
      <c r="D204" s="624"/>
      <c r="E204" s="624"/>
      <c r="F204" s="624"/>
      <c r="G204" s="187"/>
      <c r="H204" s="187"/>
      <c r="I204" s="187"/>
      <c r="J204" s="187"/>
      <c r="K204" s="187"/>
      <c r="L204" s="624"/>
      <c r="M204" s="624"/>
      <c r="N204" s="624"/>
      <c r="O204" s="624"/>
      <c r="P204" s="187"/>
      <c r="Q204" s="187"/>
      <c r="R204" s="187"/>
      <c r="S204" s="187"/>
      <c r="T204" s="187"/>
      <c r="U204" s="187"/>
      <c r="V204" s="187"/>
      <c r="W204" s="187"/>
      <c r="X204" s="363"/>
      <c r="Y204" s="357"/>
      <c r="Z204" s="357"/>
    </row>
    <row r="205" spans="2:26" s="188" customFormat="1" x14ac:dyDescent="0.25">
      <c r="B205" s="43"/>
      <c r="C205" s="624"/>
      <c r="D205" s="624"/>
      <c r="E205" s="624"/>
      <c r="F205" s="624"/>
      <c r="G205" s="187"/>
      <c r="H205" s="187"/>
      <c r="I205" s="187"/>
      <c r="J205" s="187"/>
      <c r="K205" s="187"/>
      <c r="L205" s="624"/>
      <c r="M205" s="624"/>
      <c r="N205" s="624"/>
      <c r="O205" s="624"/>
      <c r="P205" s="187"/>
      <c r="Q205" s="187"/>
      <c r="R205" s="187"/>
      <c r="S205" s="187"/>
      <c r="T205" s="187"/>
      <c r="U205" s="187"/>
      <c r="V205" s="187"/>
      <c r="W205" s="187"/>
      <c r="X205" s="363"/>
      <c r="Y205" s="357"/>
      <c r="Z205" s="357"/>
    </row>
    <row r="206" spans="2:26" s="188" customFormat="1" x14ac:dyDescent="0.25">
      <c r="B206" s="43"/>
      <c r="C206" s="624"/>
      <c r="D206" s="624"/>
      <c r="E206" s="624"/>
      <c r="F206" s="624"/>
      <c r="G206" s="187"/>
      <c r="H206" s="187"/>
      <c r="I206" s="187"/>
      <c r="J206" s="187"/>
      <c r="K206" s="187"/>
      <c r="L206" s="624"/>
      <c r="M206" s="624"/>
      <c r="N206" s="624"/>
      <c r="O206" s="624"/>
      <c r="P206" s="187"/>
      <c r="Q206" s="187"/>
      <c r="R206" s="187"/>
      <c r="S206" s="187"/>
      <c r="T206" s="187"/>
      <c r="U206" s="187"/>
      <c r="V206" s="187"/>
      <c r="W206" s="187"/>
      <c r="X206" s="363"/>
      <c r="Y206" s="357"/>
      <c r="Z206" s="357"/>
    </row>
    <row r="207" spans="2:26" s="188" customFormat="1" x14ac:dyDescent="0.25">
      <c r="B207" s="43"/>
      <c r="C207" s="624"/>
      <c r="D207" s="624"/>
      <c r="E207" s="624"/>
      <c r="F207" s="624"/>
      <c r="G207" s="187"/>
      <c r="H207" s="187"/>
      <c r="I207" s="187"/>
      <c r="J207" s="187"/>
      <c r="K207" s="187"/>
      <c r="L207" s="624"/>
      <c r="M207" s="624"/>
      <c r="N207" s="624"/>
      <c r="O207" s="624"/>
      <c r="P207" s="187"/>
      <c r="Q207" s="187"/>
      <c r="R207" s="187"/>
      <c r="S207" s="187"/>
      <c r="T207" s="187"/>
      <c r="U207" s="187"/>
      <c r="V207" s="187"/>
      <c r="W207" s="187"/>
      <c r="X207" s="363"/>
      <c r="Y207" s="361"/>
      <c r="Z207" s="357"/>
    </row>
    <row r="208" spans="2:26" x14ac:dyDescent="0.25">
      <c r="C208" s="624"/>
      <c r="D208" s="624"/>
      <c r="E208" s="624"/>
      <c r="F208" s="624"/>
      <c r="G208" s="187"/>
      <c r="H208" s="187"/>
      <c r="I208" s="187"/>
      <c r="J208" s="187"/>
      <c r="K208" s="187"/>
      <c r="L208" s="624"/>
      <c r="M208" s="624"/>
      <c r="N208" s="624"/>
      <c r="O208" s="624"/>
      <c r="P208" s="187"/>
      <c r="Q208" s="187"/>
      <c r="R208" s="187"/>
      <c r="S208" s="187"/>
      <c r="T208" s="187"/>
      <c r="U208" s="187"/>
      <c r="V208" s="187"/>
      <c r="W208" s="187"/>
      <c r="X208" s="363"/>
    </row>
    <row r="209" spans="1:24" x14ac:dyDescent="0.25">
      <c r="C209" s="624"/>
      <c r="D209" s="624"/>
      <c r="E209" s="624"/>
      <c r="F209" s="624"/>
      <c r="G209" s="187"/>
      <c r="H209" s="187"/>
      <c r="I209" s="187"/>
      <c r="J209" s="187"/>
      <c r="K209" s="187"/>
      <c r="L209" s="624"/>
      <c r="M209" s="624"/>
      <c r="N209" s="624"/>
      <c r="O209" s="624"/>
      <c r="P209" s="187"/>
      <c r="Q209" s="187"/>
      <c r="R209" s="187"/>
      <c r="S209" s="187"/>
      <c r="T209" s="187"/>
      <c r="U209" s="187"/>
      <c r="V209" s="187"/>
      <c r="W209" s="187"/>
      <c r="X209" s="363"/>
    </row>
    <row r="210" spans="1:24" x14ac:dyDescent="0.25">
      <c r="C210" s="624"/>
      <c r="D210" s="624"/>
      <c r="E210" s="624"/>
      <c r="F210" s="624"/>
      <c r="G210" s="187"/>
      <c r="H210" s="187"/>
      <c r="I210" s="187"/>
      <c r="J210" s="187"/>
      <c r="K210" s="187"/>
      <c r="L210" s="624"/>
      <c r="M210" s="624"/>
      <c r="N210" s="624"/>
      <c r="O210" s="624"/>
      <c r="P210" s="187"/>
      <c r="Q210" s="187"/>
      <c r="R210" s="187"/>
      <c r="S210" s="187"/>
      <c r="T210" s="187"/>
      <c r="U210" s="187"/>
      <c r="V210" s="187"/>
      <c r="W210" s="187"/>
      <c r="X210" s="363"/>
    </row>
    <row r="211" spans="1:24" x14ac:dyDescent="0.25">
      <c r="C211" s="624"/>
      <c r="D211" s="624"/>
      <c r="E211" s="624"/>
      <c r="F211" s="624"/>
      <c r="G211" s="187"/>
      <c r="H211" s="187"/>
      <c r="I211" s="187"/>
      <c r="J211" s="187"/>
      <c r="K211" s="187"/>
      <c r="L211" s="624"/>
      <c r="M211" s="624"/>
      <c r="N211" s="624"/>
      <c r="O211" s="624"/>
      <c r="P211" s="187"/>
      <c r="Q211" s="187"/>
      <c r="R211" s="187"/>
      <c r="S211" s="187"/>
      <c r="T211" s="187"/>
      <c r="U211" s="187"/>
      <c r="V211" s="187"/>
      <c r="W211" s="187"/>
      <c r="X211" s="363"/>
    </row>
    <row r="212" spans="1:24" x14ac:dyDescent="0.25">
      <c r="C212" s="624"/>
      <c r="D212" s="624"/>
      <c r="E212" s="624"/>
      <c r="F212" s="624"/>
      <c r="G212" s="187"/>
      <c r="H212" s="187"/>
      <c r="I212" s="187"/>
      <c r="J212" s="187"/>
      <c r="K212" s="187"/>
      <c r="L212" s="624"/>
      <c r="M212" s="624"/>
      <c r="N212" s="624"/>
      <c r="O212" s="624"/>
      <c r="P212" s="187"/>
      <c r="Q212" s="187"/>
      <c r="R212" s="187"/>
      <c r="S212" s="187"/>
      <c r="T212" s="187"/>
      <c r="U212" s="187"/>
      <c r="V212" s="187"/>
      <c r="W212" s="187"/>
      <c r="X212" s="363"/>
    </row>
    <row r="213" spans="1:24" x14ac:dyDescent="0.25">
      <c r="C213" s="624"/>
      <c r="D213" s="624"/>
      <c r="E213" s="624"/>
      <c r="F213" s="624"/>
      <c r="G213" s="187"/>
      <c r="H213" s="187"/>
      <c r="I213" s="187"/>
      <c r="J213" s="187"/>
      <c r="K213" s="187"/>
      <c r="L213" s="624"/>
      <c r="M213" s="624"/>
      <c r="N213" s="624"/>
      <c r="O213" s="624"/>
      <c r="P213" s="187"/>
      <c r="Q213" s="187"/>
      <c r="R213" s="187"/>
      <c r="S213" s="187"/>
      <c r="T213" s="187"/>
      <c r="U213" s="187"/>
      <c r="V213" s="187"/>
      <c r="W213" s="187"/>
      <c r="X213" s="363"/>
    </row>
    <row r="214" spans="1:24" x14ac:dyDescent="0.25">
      <c r="C214" s="624"/>
      <c r="D214" s="624"/>
      <c r="E214" s="624"/>
      <c r="F214" s="624"/>
      <c r="G214" s="187"/>
      <c r="H214" s="187"/>
      <c r="I214" s="187"/>
      <c r="J214" s="187"/>
      <c r="K214" s="187"/>
      <c r="L214" s="624"/>
      <c r="M214" s="624"/>
      <c r="N214" s="624"/>
      <c r="O214" s="624"/>
      <c r="P214" s="187"/>
      <c r="Q214" s="187"/>
      <c r="R214" s="187"/>
      <c r="S214" s="187"/>
      <c r="T214" s="187"/>
      <c r="U214" s="187"/>
      <c r="V214" s="187"/>
      <c r="W214" s="187"/>
      <c r="X214" s="363"/>
    </row>
    <row r="215" spans="1:24" x14ac:dyDescent="0.25">
      <c r="C215" s="624"/>
      <c r="D215" s="624"/>
      <c r="E215" s="624"/>
      <c r="F215" s="624"/>
      <c r="G215" s="187"/>
      <c r="H215" s="187"/>
      <c r="I215" s="187"/>
      <c r="J215" s="187"/>
      <c r="K215" s="187"/>
      <c r="L215" s="624"/>
      <c r="M215" s="624"/>
      <c r="N215" s="624"/>
      <c r="O215" s="624"/>
      <c r="P215" s="187"/>
      <c r="Q215" s="187"/>
      <c r="R215" s="187"/>
      <c r="S215" s="187"/>
      <c r="T215" s="187"/>
      <c r="U215" s="187"/>
      <c r="V215" s="187"/>
      <c r="W215" s="187"/>
      <c r="X215" s="363"/>
    </row>
    <row r="216" spans="1:24" x14ac:dyDescent="0.25">
      <c r="C216" s="624"/>
      <c r="D216" s="624"/>
      <c r="E216" s="624"/>
      <c r="F216" s="624"/>
      <c r="G216" s="187"/>
      <c r="H216" s="187"/>
      <c r="I216" s="187"/>
      <c r="J216" s="187"/>
      <c r="K216" s="187"/>
      <c r="L216" s="624"/>
      <c r="M216" s="624"/>
      <c r="N216" s="624"/>
      <c r="O216" s="624"/>
      <c r="P216" s="187"/>
      <c r="Q216" s="187"/>
      <c r="R216" s="187"/>
      <c r="S216" s="187"/>
      <c r="T216" s="187"/>
      <c r="U216" s="187"/>
      <c r="V216" s="187"/>
      <c r="W216" s="187"/>
      <c r="X216" s="363"/>
    </row>
    <row r="217" spans="1:24" x14ac:dyDescent="0.25">
      <c r="C217" s="624"/>
      <c r="D217" s="624"/>
      <c r="E217" s="624"/>
      <c r="F217" s="624"/>
      <c r="G217" s="187"/>
      <c r="H217" s="187"/>
      <c r="I217" s="187"/>
      <c r="J217" s="187"/>
      <c r="K217" s="187"/>
      <c r="L217" s="624"/>
      <c r="M217" s="624"/>
      <c r="N217" s="624"/>
      <c r="O217" s="624"/>
      <c r="P217" s="187"/>
      <c r="Q217" s="187"/>
      <c r="R217" s="187"/>
      <c r="S217" s="187"/>
      <c r="T217" s="187"/>
      <c r="U217" s="187"/>
      <c r="V217" s="187"/>
      <c r="W217" s="187"/>
      <c r="X217" s="363"/>
    </row>
    <row r="218" spans="1:24" x14ac:dyDescent="0.25">
      <c r="C218" s="624"/>
      <c r="D218" s="624"/>
      <c r="E218" s="624"/>
      <c r="F218" s="624"/>
      <c r="G218" s="187"/>
      <c r="H218" s="187"/>
      <c r="I218" s="187"/>
      <c r="J218" s="187"/>
      <c r="K218" s="187"/>
      <c r="L218" s="624"/>
      <c r="M218" s="624"/>
      <c r="N218" s="624"/>
      <c r="O218" s="624"/>
      <c r="P218" s="187"/>
      <c r="Q218" s="187"/>
      <c r="R218" s="187"/>
      <c r="S218" s="187"/>
      <c r="T218" s="187"/>
      <c r="U218" s="187"/>
      <c r="V218" s="187"/>
      <c r="W218" s="187"/>
      <c r="X218" s="363"/>
    </row>
    <row r="219" spans="1:24" s="361" customFormat="1" x14ac:dyDescent="0.25">
      <c r="A219" s="186"/>
      <c r="B219" s="43"/>
      <c r="C219" s="624"/>
      <c r="D219" s="624"/>
      <c r="E219" s="624"/>
      <c r="F219" s="624"/>
      <c r="G219" s="187"/>
      <c r="H219" s="187"/>
      <c r="I219" s="187"/>
      <c r="J219" s="187"/>
      <c r="K219" s="187"/>
      <c r="L219" s="624"/>
      <c r="M219" s="624"/>
      <c r="N219" s="624"/>
      <c r="O219" s="624"/>
      <c r="P219" s="187"/>
      <c r="Q219" s="187"/>
      <c r="R219" s="187"/>
      <c r="S219" s="187"/>
      <c r="T219" s="187"/>
      <c r="U219" s="187"/>
      <c r="V219" s="187"/>
      <c r="W219" s="187"/>
      <c r="X219" s="363"/>
    </row>
    <row r="220" spans="1:24" s="361" customFormat="1" x14ac:dyDescent="0.25">
      <c r="A220" s="186"/>
      <c r="B220" s="43"/>
      <c r="C220" s="624"/>
      <c r="D220" s="624"/>
      <c r="E220" s="624"/>
      <c r="F220" s="624"/>
      <c r="G220" s="187"/>
      <c r="H220" s="187"/>
      <c r="I220" s="187"/>
      <c r="J220" s="187"/>
      <c r="K220" s="187"/>
      <c r="L220" s="624"/>
      <c r="M220" s="624"/>
      <c r="N220" s="624"/>
      <c r="O220" s="624"/>
      <c r="P220" s="187"/>
      <c r="Q220" s="187"/>
      <c r="R220" s="187"/>
      <c r="S220" s="187"/>
      <c r="T220" s="187"/>
      <c r="U220" s="187"/>
      <c r="V220" s="187"/>
      <c r="W220" s="187"/>
      <c r="X220" s="363"/>
    </row>
    <row r="221" spans="1:24" s="361" customFormat="1" x14ac:dyDescent="0.25">
      <c r="A221" s="186"/>
      <c r="B221" s="43"/>
      <c r="C221" s="624"/>
      <c r="D221" s="624"/>
      <c r="E221" s="624"/>
      <c r="F221" s="624"/>
      <c r="G221" s="187"/>
      <c r="H221" s="187"/>
      <c r="I221" s="187"/>
      <c r="J221" s="187"/>
      <c r="K221" s="187"/>
      <c r="L221" s="624"/>
      <c r="M221" s="624"/>
      <c r="N221" s="624"/>
      <c r="O221" s="624"/>
      <c r="P221" s="187"/>
      <c r="Q221" s="187"/>
      <c r="R221" s="187"/>
      <c r="S221" s="187"/>
      <c r="T221" s="187"/>
      <c r="U221" s="187"/>
      <c r="V221" s="187"/>
      <c r="W221" s="187"/>
      <c r="X221" s="363"/>
    </row>
    <row r="222" spans="1:24" s="361" customFormat="1" x14ac:dyDescent="0.25">
      <c r="A222" s="186"/>
      <c r="B222" s="43"/>
      <c r="C222" s="624"/>
      <c r="D222" s="624"/>
      <c r="E222" s="624"/>
      <c r="F222" s="624"/>
      <c r="G222" s="187"/>
      <c r="H222" s="187"/>
      <c r="I222" s="187"/>
      <c r="J222" s="187"/>
      <c r="K222" s="187"/>
      <c r="L222" s="624"/>
      <c r="M222" s="624"/>
      <c r="N222" s="624"/>
      <c r="O222" s="624"/>
      <c r="P222" s="187"/>
      <c r="Q222" s="187"/>
      <c r="R222" s="187"/>
      <c r="S222" s="187"/>
      <c r="T222" s="187"/>
      <c r="U222" s="187"/>
      <c r="V222" s="187"/>
      <c r="W222" s="187"/>
      <c r="X222" s="363"/>
    </row>
    <row r="223" spans="1:24" s="361" customFormat="1" x14ac:dyDescent="0.25">
      <c r="A223" s="186"/>
      <c r="B223" s="43"/>
      <c r="C223" s="624"/>
      <c r="D223" s="624"/>
      <c r="E223" s="624"/>
      <c r="F223" s="624"/>
      <c r="G223" s="187"/>
      <c r="H223" s="187"/>
      <c r="I223" s="187"/>
      <c r="J223" s="187"/>
      <c r="K223" s="187"/>
      <c r="L223" s="624"/>
      <c r="M223" s="624"/>
      <c r="N223" s="624"/>
      <c r="O223" s="624"/>
      <c r="P223" s="187"/>
      <c r="Q223" s="187"/>
      <c r="R223" s="187"/>
      <c r="S223" s="187"/>
      <c r="T223" s="187"/>
      <c r="U223" s="187"/>
      <c r="V223" s="187"/>
      <c r="W223" s="187"/>
      <c r="X223" s="363"/>
    </row>
    <row r="224" spans="1:24" s="361" customFormat="1" x14ac:dyDescent="0.25">
      <c r="A224" s="186"/>
      <c r="B224" s="43"/>
      <c r="C224" s="625"/>
      <c r="D224" s="626"/>
      <c r="E224" s="625"/>
      <c r="F224" s="626"/>
      <c r="G224" s="186"/>
      <c r="H224" s="39"/>
      <c r="I224" s="186"/>
      <c r="J224" s="186"/>
      <c r="K224" s="186"/>
      <c r="L224" s="625"/>
      <c r="M224" s="626"/>
      <c r="N224" s="625"/>
      <c r="O224" s="626"/>
      <c r="P224" s="39"/>
      <c r="Q224" s="39"/>
      <c r="R224" s="186"/>
      <c r="S224" s="39"/>
      <c r="T224" s="186"/>
      <c r="U224" s="186"/>
      <c r="V224" s="186"/>
      <c r="W224" s="186"/>
    </row>
    <row r="225" spans="1:23" s="361" customFormat="1" x14ac:dyDescent="0.25">
      <c r="A225" s="186"/>
      <c r="B225" s="43"/>
      <c r="C225" s="625"/>
      <c r="D225" s="626"/>
      <c r="E225" s="625"/>
      <c r="F225" s="626"/>
      <c r="G225" s="186"/>
      <c r="H225" s="39"/>
      <c r="I225" s="186"/>
      <c r="J225" s="186"/>
      <c r="K225" s="186"/>
      <c r="L225" s="625"/>
      <c r="M225" s="626"/>
      <c r="N225" s="625"/>
      <c r="O225" s="626"/>
      <c r="P225" s="39"/>
      <c r="Q225" s="39"/>
      <c r="R225" s="186"/>
      <c r="S225" s="39"/>
      <c r="T225" s="186"/>
      <c r="U225" s="186"/>
      <c r="V225" s="186"/>
      <c r="W225" s="186"/>
    </row>
    <row r="226" spans="1:23" s="361" customFormat="1" x14ac:dyDescent="0.25">
      <c r="A226" s="186"/>
      <c r="B226" s="43"/>
      <c r="C226" s="625"/>
      <c r="D226" s="626"/>
      <c r="E226" s="625"/>
      <c r="F226" s="626"/>
      <c r="G226" s="186"/>
      <c r="H226" s="39"/>
      <c r="I226" s="186"/>
      <c r="J226" s="186"/>
      <c r="K226" s="186"/>
      <c r="L226" s="625"/>
      <c r="M226" s="626"/>
      <c r="N226" s="625"/>
      <c r="O226" s="626"/>
      <c r="P226" s="39"/>
      <c r="Q226" s="39"/>
      <c r="R226" s="186"/>
      <c r="S226" s="39"/>
      <c r="T226" s="186"/>
      <c r="U226" s="186"/>
      <c r="V226" s="186"/>
      <c r="W226" s="186"/>
    </row>
    <row r="227" spans="1:23" s="361" customFormat="1" x14ac:dyDescent="0.25">
      <c r="A227" s="186"/>
      <c r="B227" s="43"/>
      <c r="C227" s="625"/>
      <c r="D227" s="626"/>
      <c r="E227" s="625"/>
      <c r="F227" s="626"/>
      <c r="G227" s="186"/>
      <c r="H227" s="39"/>
      <c r="I227" s="186"/>
      <c r="J227" s="186"/>
      <c r="K227" s="186"/>
      <c r="L227" s="625"/>
      <c r="M227" s="626"/>
      <c r="N227" s="625"/>
      <c r="O227" s="626"/>
      <c r="P227" s="39"/>
      <c r="Q227" s="39"/>
      <c r="R227" s="186"/>
      <c r="S227" s="39"/>
      <c r="T227" s="186"/>
      <c r="U227" s="186"/>
      <c r="V227" s="186"/>
      <c r="W227" s="186"/>
    </row>
    <row r="228" spans="1:23" s="361" customFormat="1" x14ac:dyDescent="0.25">
      <c r="A228" s="186"/>
      <c r="B228" s="43"/>
      <c r="C228" s="625"/>
      <c r="D228" s="626"/>
      <c r="E228" s="625"/>
      <c r="F228" s="626"/>
      <c r="G228" s="186"/>
      <c r="H228" s="39"/>
      <c r="I228" s="186"/>
      <c r="J228" s="186"/>
      <c r="K228" s="186"/>
      <c r="L228" s="625"/>
      <c r="M228" s="626"/>
      <c r="N228" s="625"/>
      <c r="O228" s="626"/>
      <c r="P228" s="39"/>
      <c r="Q228" s="39"/>
      <c r="R228" s="186"/>
      <c r="S228" s="39"/>
      <c r="T228" s="186"/>
      <c r="U228" s="186"/>
      <c r="V228" s="186"/>
      <c r="W228" s="186"/>
    </row>
    <row r="229" spans="1:23" s="361" customFormat="1" x14ac:dyDescent="0.25">
      <c r="A229" s="186"/>
      <c r="B229" s="43"/>
      <c r="C229" s="625"/>
      <c r="D229" s="626"/>
      <c r="E229" s="625"/>
      <c r="F229" s="626"/>
      <c r="G229" s="186"/>
      <c r="H229" s="39"/>
      <c r="I229" s="186"/>
      <c r="J229" s="186"/>
      <c r="K229" s="186"/>
      <c r="L229" s="625"/>
      <c r="M229" s="626"/>
      <c r="N229" s="625"/>
      <c r="O229" s="626"/>
      <c r="P229" s="39"/>
      <c r="Q229" s="39"/>
      <c r="R229" s="186"/>
      <c r="S229" s="39"/>
      <c r="T229" s="186"/>
      <c r="U229" s="186"/>
      <c r="V229" s="186"/>
      <c r="W229" s="186"/>
    </row>
    <row r="230" spans="1:23" s="361" customFormat="1" x14ac:dyDescent="0.25">
      <c r="A230" s="186"/>
      <c r="B230" s="43"/>
      <c r="C230" s="625"/>
      <c r="D230" s="626"/>
      <c r="E230" s="625"/>
      <c r="F230" s="626"/>
      <c r="G230" s="186"/>
      <c r="H230" s="39"/>
      <c r="I230" s="186"/>
      <c r="J230" s="186"/>
      <c r="K230" s="186"/>
      <c r="L230" s="625"/>
      <c r="M230" s="626"/>
      <c r="N230" s="625"/>
      <c r="O230" s="626"/>
      <c r="P230" s="39"/>
      <c r="Q230" s="39"/>
      <c r="R230" s="186"/>
      <c r="S230" s="39"/>
      <c r="T230" s="186"/>
      <c r="U230" s="186"/>
      <c r="V230" s="186"/>
      <c r="W230" s="186"/>
    </row>
    <row r="231" spans="1:23" s="361" customFormat="1" x14ac:dyDescent="0.25">
      <c r="A231" s="186"/>
      <c r="B231" s="43"/>
      <c r="C231" s="625"/>
      <c r="D231" s="626"/>
      <c r="E231" s="625"/>
      <c r="F231" s="626"/>
      <c r="G231" s="186"/>
      <c r="H231" s="39"/>
      <c r="I231" s="186"/>
      <c r="J231" s="186"/>
      <c r="K231" s="186"/>
      <c r="L231" s="625"/>
      <c r="M231" s="626"/>
      <c r="N231" s="625"/>
      <c r="O231" s="626"/>
      <c r="P231" s="39"/>
      <c r="Q231" s="39"/>
      <c r="R231" s="186"/>
      <c r="S231" s="39"/>
      <c r="T231" s="186"/>
      <c r="U231" s="186"/>
      <c r="V231" s="186"/>
      <c r="W231" s="186"/>
    </row>
    <row r="232" spans="1:23" s="361" customFormat="1" x14ac:dyDescent="0.25">
      <c r="A232" s="186"/>
      <c r="B232" s="43"/>
      <c r="C232" s="625"/>
      <c r="D232" s="626"/>
      <c r="E232" s="625"/>
      <c r="F232" s="626"/>
      <c r="G232" s="186"/>
      <c r="H232" s="39"/>
      <c r="I232" s="186"/>
      <c r="J232" s="186"/>
      <c r="K232" s="186"/>
      <c r="L232" s="625"/>
      <c r="M232" s="626"/>
      <c r="N232" s="625"/>
      <c r="O232" s="626"/>
      <c r="P232" s="39"/>
      <c r="Q232" s="39"/>
      <c r="R232" s="186"/>
      <c r="S232" s="39"/>
      <c r="T232" s="186"/>
      <c r="U232" s="186"/>
      <c r="V232" s="186"/>
      <c r="W232" s="186"/>
    </row>
    <row r="233" spans="1:23" s="361" customFormat="1" x14ac:dyDescent="0.25">
      <c r="A233" s="186"/>
      <c r="B233" s="43"/>
      <c r="C233" s="625"/>
      <c r="D233" s="626"/>
      <c r="E233" s="625"/>
      <c r="F233" s="626"/>
      <c r="G233" s="186"/>
      <c r="H233" s="39"/>
      <c r="I233" s="186"/>
      <c r="J233" s="186"/>
      <c r="K233" s="186"/>
      <c r="L233" s="625"/>
      <c r="M233" s="626"/>
      <c r="N233" s="625"/>
      <c r="O233" s="626"/>
      <c r="P233" s="39"/>
      <c r="Q233" s="39"/>
      <c r="R233" s="186"/>
      <c r="S233" s="39"/>
      <c r="T233" s="186"/>
      <c r="U233" s="186"/>
      <c r="V233" s="186"/>
      <c r="W233" s="186"/>
    </row>
    <row r="234" spans="1:23" s="361" customFormat="1" x14ac:dyDescent="0.25">
      <c r="A234" s="186"/>
      <c r="B234" s="43"/>
      <c r="C234" s="625"/>
      <c r="D234" s="626"/>
      <c r="E234" s="625"/>
      <c r="F234" s="626"/>
      <c r="G234" s="186"/>
      <c r="H234" s="39"/>
      <c r="I234" s="186"/>
      <c r="J234" s="186"/>
      <c r="K234" s="186"/>
      <c r="L234" s="625"/>
      <c r="M234" s="626"/>
      <c r="N234" s="625"/>
      <c r="O234" s="626"/>
      <c r="P234" s="39"/>
      <c r="Q234" s="39"/>
      <c r="R234" s="186"/>
      <c r="S234" s="39"/>
      <c r="T234" s="186"/>
      <c r="U234" s="186"/>
      <c r="V234" s="186"/>
      <c r="W234" s="186"/>
    </row>
    <row r="235" spans="1:23" s="361" customFormat="1" x14ac:dyDescent="0.25">
      <c r="A235" s="186"/>
      <c r="B235" s="43"/>
      <c r="C235" s="625"/>
      <c r="D235" s="626"/>
      <c r="E235" s="625"/>
      <c r="F235" s="626"/>
      <c r="G235" s="186"/>
      <c r="H235" s="39"/>
      <c r="I235" s="186"/>
      <c r="J235" s="186"/>
      <c r="K235" s="186"/>
      <c r="L235" s="625"/>
      <c r="M235" s="626"/>
      <c r="N235" s="625"/>
      <c r="O235" s="626"/>
      <c r="P235" s="39"/>
      <c r="Q235" s="39"/>
      <c r="R235" s="186"/>
      <c r="S235" s="39"/>
      <c r="T235" s="186"/>
      <c r="U235" s="186"/>
      <c r="V235" s="186"/>
      <c r="W235" s="186"/>
    </row>
    <row r="236" spans="1:23" s="361" customFormat="1" x14ac:dyDescent="0.25">
      <c r="A236" s="186"/>
      <c r="B236" s="43"/>
      <c r="C236" s="625"/>
      <c r="D236" s="626"/>
      <c r="E236" s="625"/>
      <c r="F236" s="626"/>
      <c r="G236" s="186"/>
      <c r="H236" s="39"/>
      <c r="I236" s="186"/>
      <c r="J236" s="186"/>
      <c r="K236" s="186"/>
      <c r="L236" s="625"/>
      <c r="M236" s="626"/>
      <c r="N236" s="625"/>
      <c r="O236" s="626"/>
      <c r="P236" s="39"/>
      <c r="Q236" s="39"/>
      <c r="R236" s="186"/>
      <c r="S236" s="39"/>
      <c r="T236" s="186"/>
      <c r="U236" s="186"/>
      <c r="V236" s="186"/>
      <c r="W236" s="186"/>
    </row>
    <row r="237" spans="1:23" s="361" customFormat="1" x14ac:dyDescent="0.25">
      <c r="A237" s="186"/>
      <c r="B237" s="43"/>
      <c r="C237" s="625"/>
      <c r="D237" s="626"/>
      <c r="E237" s="625"/>
      <c r="F237" s="626"/>
      <c r="G237" s="186"/>
      <c r="H237" s="39"/>
      <c r="I237" s="186"/>
      <c r="J237" s="186"/>
      <c r="K237" s="186"/>
      <c r="L237" s="625"/>
      <c r="M237" s="626"/>
      <c r="N237" s="625"/>
      <c r="O237" s="626"/>
      <c r="P237" s="39"/>
      <c r="Q237" s="39"/>
      <c r="R237" s="186"/>
      <c r="S237" s="39"/>
      <c r="T237" s="186"/>
      <c r="U237" s="186"/>
      <c r="V237" s="186"/>
      <c r="W237" s="186"/>
    </row>
    <row r="238" spans="1:23" s="361" customFormat="1" x14ac:dyDescent="0.25">
      <c r="A238" s="186"/>
      <c r="B238" s="43"/>
      <c r="C238" s="625"/>
      <c r="D238" s="626"/>
      <c r="E238" s="625"/>
      <c r="F238" s="626"/>
      <c r="G238" s="186"/>
      <c r="H238" s="39"/>
      <c r="I238" s="186"/>
      <c r="J238" s="186"/>
      <c r="K238" s="186"/>
      <c r="L238" s="625"/>
      <c r="M238" s="626"/>
      <c r="N238" s="625"/>
      <c r="O238" s="626"/>
      <c r="P238" s="39"/>
      <c r="Q238" s="39"/>
      <c r="R238" s="186"/>
      <c r="S238" s="39"/>
      <c r="T238" s="186"/>
      <c r="U238" s="186"/>
      <c r="V238" s="186"/>
      <c r="W238" s="186"/>
    </row>
    <row r="239" spans="1:23" s="361" customFormat="1" x14ac:dyDescent="0.25">
      <c r="A239" s="186"/>
      <c r="B239" s="43"/>
      <c r="C239" s="625"/>
      <c r="D239" s="626"/>
      <c r="E239" s="625"/>
      <c r="F239" s="626"/>
      <c r="G239" s="186"/>
      <c r="H239" s="39"/>
      <c r="I239" s="186"/>
      <c r="J239" s="186"/>
      <c r="K239" s="186"/>
      <c r="L239" s="625"/>
      <c r="M239" s="626"/>
      <c r="N239" s="625"/>
      <c r="O239" s="626"/>
      <c r="P239" s="39"/>
      <c r="Q239" s="39"/>
      <c r="R239" s="186"/>
      <c r="S239" s="39"/>
      <c r="T239" s="186"/>
      <c r="U239" s="186"/>
      <c r="V239" s="186"/>
      <c r="W239" s="186"/>
    </row>
    <row r="240" spans="1:23" s="361" customFormat="1" x14ac:dyDescent="0.25">
      <c r="A240" s="186"/>
      <c r="B240" s="43"/>
      <c r="C240" s="625"/>
      <c r="D240" s="626"/>
      <c r="E240" s="625"/>
      <c r="F240" s="626"/>
      <c r="G240" s="186"/>
      <c r="H240" s="39"/>
      <c r="I240" s="186"/>
      <c r="J240" s="186"/>
      <c r="K240" s="186"/>
      <c r="L240" s="625"/>
      <c r="M240" s="626"/>
      <c r="N240" s="625"/>
      <c r="O240" s="626"/>
      <c r="P240" s="39"/>
      <c r="Q240" s="39"/>
      <c r="R240" s="186"/>
      <c r="S240" s="39"/>
      <c r="T240" s="186"/>
      <c r="U240" s="186"/>
      <c r="V240" s="186"/>
      <c r="W240" s="186"/>
    </row>
    <row r="241" spans="1:26" s="361" customFormat="1" x14ac:dyDescent="0.25">
      <c r="A241" s="186"/>
      <c r="B241" s="43"/>
      <c r="C241" s="625"/>
      <c r="D241" s="626"/>
      <c r="E241" s="625"/>
      <c r="F241" s="626"/>
      <c r="G241" s="186"/>
      <c r="H241" s="39"/>
      <c r="I241" s="186"/>
      <c r="J241" s="186"/>
      <c r="K241" s="186"/>
      <c r="L241" s="625"/>
      <c r="M241" s="626"/>
      <c r="N241" s="625"/>
      <c r="O241" s="626"/>
      <c r="P241" s="39"/>
      <c r="Q241" s="39"/>
      <c r="R241" s="186"/>
      <c r="S241" s="39"/>
      <c r="T241" s="186"/>
      <c r="U241" s="186"/>
      <c r="V241" s="186"/>
      <c r="W241" s="186"/>
    </row>
    <row r="242" spans="1:26" s="361" customFormat="1" x14ac:dyDescent="0.25">
      <c r="A242" s="186"/>
      <c r="B242" s="43"/>
      <c r="C242" s="625"/>
      <c r="D242" s="626"/>
      <c r="E242" s="625"/>
      <c r="F242" s="626"/>
      <c r="G242" s="186"/>
      <c r="H242" s="39"/>
      <c r="I242" s="186"/>
      <c r="J242" s="186"/>
      <c r="K242" s="186"/>
      <c r="L242" s="625"/>
      <c r="M242" s="626"/>
      <c r="N242" s="625"/>
      <c r="O242" s="626"/>
      <c r="P242" s="39"/>
      <c r="Q242" s="39"/>
      <c r="R242" s="186"/>
      <c r="S242" s="39"/>
      <c r="T242" s="186"/>
      <c r="U242" s="186"/>
      <c r="V242" s="186"/>
      <c r="W242" s="186"/>
    </row>
    <row r="243" spans="1:26" s="361" customFormat="1" x14ac:dyDescent="0.25">
      <c r="A243" s="186"/>
      <c r="B243" s="43"/>
      <c r="C243" s="625"/>
      <c r="D243" s="626"/>
      <c r="E243" s="625"/>
      <c r="F243" s="626"/>
      <c r="G243" s="186"/>
      <c r="H243" s="39"/>
      <c r="I243" s="186"/>
      <c r="J243" s="186"/>
      <c r="K243" s="186"/>
      <c r="L243" s="625"/>
      <c r="M243" s="626"/>
      <c r="N243" s="625"/>
      <c r="O243" s="626"/>
      <c r="P243" s="39"/>
      <c r="Q243" s="39"/>
      <c r="R243" s="186"/>
      <c r="S243" s="39"/>
      <c r="T243" s="186"/>
      <c r="U243" s="186"/>
      <c r="V243" s="186"/>
      <c r="W243" s="186"/>
    </row>
    <row r="244" spans="1:26" s="361" customFormat="1" x14ac:dyDescent="0.25">
      <c r="A244" s="186"/>
      <c r="B244" s="43"/>
      <c r="C244" s="625"/>
      <c r="D244" s="626"/>
      <c r="E244" s="625"/>
      <c r="F244" s="626"/>
      <c r="G244" s="186"/>
      <c r="H244" s="39"/>
      <c r="I244" s="186"/>
      <c r="J244" s="186"/>
      <c r="K244" s="186"/>
      <c r="L244" s="625"/>
      <c r="M244" s="626"/>
      <c r="N244" s="625"/>
      <c r="O244" s="626"/>
      <c r="P244" s="39"/>
      <c r="Q244" s="39"/>
      <c r="R244" s="186"/>
      <c r="S244" s="39"/>
      <c r="T244" s="186"/>
      <c r="U244" s="186"/>
      <c r="V244" s="186"/>
      <c r="W244" s="186"/>
    </row>
    <row r="245" spans="1:26" s="361" customFormat="1" x14ac:dyDescent="0.25">
      <c r="A245" s="186"/>
      <c r="B245" s="43"/>
      <c r="C245" s="625"/>
      <c r="D245" s="626"/>
      <c r="E245" s="625"/>
      <c r="F245" s="626"/>
      <c r="G245" s="186"/>
      <c r="H245" s="39"/>
      <c r="I245" s="186"/>
      <c r="J245" s="186"/>
      <c r="K245" s="186"/>
      <c r="L245" s="625"/>
      <c r="M245" s="626"/>
      <c r="N245" s="625"/>
      <c r="O245" s="626"/>
      <c r="P245" s="39"/>
      <c r="Q245" s="39"/>
      <c r="R245" s="186"/>
      <c r="S245" s="39"/>
      <c r="T245" s="186"/>
      <c r="U245" s="186"/>
      <c r="V245" s="186"/>
      <c r="W245" s="186"/>
    </row>
    <row r="246" spans="1:26" s="361" customFormat="1" x14ac:dyDescent="0.25">
      <c r="A246" s="186"/>
      <c r="B246" s="43"/>
      <c r="C246" s="625"/>
      <c r="D246" s="626"/>
      <c r="E246" s="625"/>
      <c r="F246" s="626"/>
      <c r="G246" s="186"/>
      <c r="H246" s="39"/>
      <c r="I246" s="186"/>
      <c r="J246" s="186"/>
      <c r="K246" s="186"/>
      <c r="L246" s="625"/>
      <c r="M246" s="626"/>
      <c r="N246" s="625"/>
      <c r="O246" s="626"/>
      <c r="P246" s="39"/>
      <c r="Q246" s="39"/>
      <c r="R246" s="186"/>
      <c r="S246" s="39"/>
      <c r="T246" s="186"/>
      <c r="U246" s="186"/>
      <c r="V246" s="186"/>
      <c r="W246" s="186"/>
    </row>
    <row r="247" spans="1:26" s="361" customFormat="1" x14ac:dyDescent="0.25">
      <c r="A247" s="186"/>
      <c r="B247" s="43"/>
      <c r="C247" s="625"/>
      <c r="D247" s="626"/>
      <c r="E247" s="625"/>
      <c r="F247" s="626"/>
      <c r="G247" s="186"/>
      <c r="H247" s="39"/>
      <c r="I247" s="186"/>
      <c r="J247" s="186"/>
      <c r="K247" s="186"/>
      <c r="L247" s="625"/>
      <c r="M247" s="626"/>
      <c r="N247" s="625"/>
      <c r="O247" s="626"/>
      <c r="P247" s="39"/>
      <c r="Q247" s="39"/>
      <c r="R247" s="186"/>
      <c r="S247" s="39"/>
      <c r="T247" s="186"/>
      <c r="U247" s="186"/>
      <c r="V247" s="186"/>
      <c r="W247" s="186"/>
    </row>
    <row r="248" spans="1:26" s="361" customFormat="1" x14ac:dyDescent="0.25">
      <c r="A248" s="186"/>
      <c r="B248" s="43"/>
      <c r="C248" s="625"/>
      <c r="D248" s="626"/>
      <c r="E248" s="625"/>
      <c r="F248" s="626"/>
      <c r="G248" s="186"/>
      <c r="H248" s="39"/>
      <c r="I248" s="186"/>
      <c r="J248" s="186"/>
      <c r="K248" s="186"/>
      <c r="L248" s="625"/>
      <c r="M248" s="626"/>
      <c r="N248" s="625"/>
      <c r="O248" s="626"/>
      <c r="P248" s="39"/>
      <c r="Q248" s="39"/>
      <c r="R248" s="186"/>
      <c r="S248" s="39"/>
      <c r="T248" s="186"/>
      <c r="U248" s="186"/>
      <c r="V248" s="186"/>
      <c r="W248" s="186"/>
    </row>
    <row r="249" spans="1:26" s="361" customFormat="1" x14ac:dyDescent="0.25">
      <c r="A249" s="186"/>
      <c r="B249" s="43"/>
      <c r="C249" s="625"/>
      <c r="D249" s="626"/>
      <c r="E249" s="625"/>
      <c r="F249" s="626"/>
      <c r="G249" s="186"/>
      <c r="H249" s="39"/>
      <c r="I249" s="186"/>
      <c r="J249" s="186"/>
      <c r="K249" s="186"/>
      <c r="L249" s="625"/>
      <c r="M249" s="626"/>
      <c r="N249" s="625"/>
      <c r="O249" s="626"/>
      <c r="P249" s="39"/>
      <c r="Q249" s="39"/>
      <c r="R249" s="186"/>
      <c r="S249" s="39"/>
      <c r="T249" s="186"/>
      <c r="U249" s="186"/>
      <c r="V249" s="186"/>
      <c r="W249" s="186"/>
    </row>
    <row r="250" spans="1:26" s="361" customFormat="1" x14ac:dyDescent="0.25">
      <c r="A250" s="186"/>
      <c r="B250" s="43"/>
      <c r="C250" s="625"/>
      <c r="D250" s="626"/>
      <c r="E250" s="625"/>
      <c r="F250" s="626"/>
      <c r="G250" s="186"/>
      <c r="H250" s="39"/>
      <c r="I250" s="186"/>
      <c r="J250" s="186"/>
      <c r="K250" s="186"/>
      <c r="L250" s="625"/>
      <c r="M250" s="626"/>
      <c r="N250" s="625"/>
      <c r="O250" s="626"/>
      <c r="P250" s="39"/>
      <c r="Q250" s="39"/>
      <c r="R250" s="186"/>
      <c r="S250" s="39"/>
      <c r="T250" s="186"/>
      <c r="U250" s="186"/>
      <c r="V250" s="186"/>
      <c r="W250" s="186"/>
    </row>
    <row r="251" spans="1:26" x14ac:dyDescent="0.25">
      <c r="D251" s="626"/>
      <c r="F251" s="626"/>
      <c r="H251" s="39"/>
      <c r="M251" s="626"/>
      <c r="O251" s="626"/>
      <c r="P251" s="39"/>
      <c r="Q251" s="39"/>
      <c r="S251" s="39"/>
      <c r="X251" s="186"/>
      <c r="Y251" s="186"/>
      <c r="Z251" s="186"/>
    </row>
    <row r="252" spans="1:26" x14ac:dyDescent="0.25">
      <c r="D252" s="626"/>
      <c r="F252" s="626"/>
      <c r="H252" s="39"/>
      <c r="M252" s="626"/>
      <c r="O252" s="626"/>
      <c r="P252" s="39"/>
      <c r="Q252" s="39"/>
      <c r="S252" s="39"/>
      <c r="X252" s="186"/>
      <c r="Y252" s="186"/>
      <c r="Z252" s="186"/>
    </row>
    <row r="253" spans="1:26" x14ac:dyDescent="0.25">
      <c r="D253" s="626"/>
      <c r="F253" s="626"/>
      <c r="H253" s="39"/>
      <c r="M253" s="626"/>
      <c r="O253" s="626"/>
      <c r="P253" s="39"/>
      <c r="Q253" s="39"/>
      <c r="S253" s="39"/>
      <c r="X253" s="186"/>
      <c r="Y253" s="186"/>
      <c r="Z253" s="186"/>
    </row>
    <row r="254" spans="1:26" x14ac:dyDescent="0.25">
      <c r="B254" s="186"/>
      <c r="D254" s="626"/>
      <c r="F254" s="626"/>
      <c r="H254" s="39"/>
      <c r="M254" s="626"/>
      <c r="O254" s="626"/>
      <c r="P254" s="39"/>
      <c r="Q254" s="39"/>
      <c r="S254" s="39"/>
      <c r="X254" s="186"/>
      <c r="Y254" s="186"/>
      <c r="Z254" s="186"/>
    </row>
    <row r="255" spans="1:26" x14ac:dyDescent="0.25">
      <c r="B255" s="186"/>
      <c r="D255" s="626"/>
      <c r="F255" s="626"/>
      <c r="H255" s="39"/>
      <c r="M255" s="626"/>
      <c r="O255" s="626"/>
      <c r="P255" s="39"/>
      <c r="Q255" s="39"/>
      <c r="S255" s="39"/>
      <c r="X255" s="186"/>
      <c r="Y255" s="186"/>
      <c r="Z255" s="186"/>
    </row>
    <row r="256" spans="1:26" x14ac:dyDescent="0.25">
      <c r="B256" s="186"/>
      <c r="D256" s="626"/>
      <c r="F256" s="626"/>
      <c r="H256" s="39"/>
      <c r="M256" s="626"/>
      <c r="O256" s="626"/>
      <c r="P256" s="39"/>
      <c r="Q256" s="39"/>
      <c r="S256" s="39"/>
      <c r="X256" s="186"/>
      <c r="Y256" s="186"/>
      <c r="Z256" s="186"/>
    </row>
    <row r="257" spans="2:26" x14ac:dyDescent="0.25">
      <c r="B257" s="186"/>
      <c r="D257" s="626"/>
      <c r="F257" s="626"/>
      <c r="H257" s="39"/>
      <c r="M257" s="626"/>
      <c r="O257" s="626"/>
      <c r="P257" s="39"/>
      <c r="Q257" s="39"/>
      <c r="S257" s="39"/>
      <c r="X257" s="186"/>
      <c r="Y257" s="186"/>
      <c r="Z257" s="186"/>
    </row>
    <row r="258" spans="2:26" x14ac:dyDescent="0.25">
      <c r="B258" s="186"/>
      <c r="D258" s="626"/>
      <c r="F258" s="626"/>
      <c r="H258" s="39"/>
      <c r="M258" s="626"/>
      <c r="O258" s="626"/>
      <c r="P258" s="39"/>
      <c r="Q258" s="39"/>
      <c r="S258" s="39"/>
      <c r="X258" s="186"/>
      <c r="Y258" s="186"/>
      <c r="Z258" s="186"/>
    </row>
    <row r="259" spans="2:26" x14ac:dyDescent="0.25">
      <c r="B259" s="186"/>
      <c r="D259" s="626"/>
      <c r="F259" s="626"/>
      <c r="H259" s="39"/>
      <c r="M259" s="626"/>
      <c r="O259" s="626"/>
      <c r="P259" s="39"/>
      <c r="Q259" s="39"/>
      <c r="S259" s="39"/>
      <c r="X259" s="186"/>
      <c r="Y259" s="186"/>
      <c r="Z259" s="186"/>
    </row>
    <row r="260" spans="2:26" x14ac:dyDescent="0.25">
      <c r="B260" s="186"/>
      <c r="D260" s="626"/>
      <c r="F260" s="626"/>
      <c r="H260" s="39"/>
      <c r="M260" s="626"/>
      <c r="O260" s="626"/>
      <c r="P260" s="39"/>
      <c r="Q260" s="39"/>
      <c r="S260" s="39"/>
      <c r="X260" s="186"/>
      <c r="Y260" s="186"/>
      <c r="Z260" s="186"/>
    </row>
    <row r="261" spans="2:26" x14ac:dyDescent="0.25">
      <c r="B261" s="186"/>
      <c r="D261" s="626"/>
      <c r="F261" s="626"/>
      <c r="H261" s="39"/>
      <c r="M261" s="626"/>
      <c r="O261" s="626"/>
      <c r="P261" s="39"/>
      <c r="Q261" s="39"/>
      <c r="S261" s="39"/>
      <c r="X261" s="186"/>
      <c r="Y261" s="186"/>
      <c r="Z261" s="186"/>
    </row>
    <row r="262" spans="2:26" x14ac:dyDescent="0.25">
      <c r="B262" s="186"/>
      <c r="D262" s="626"/>
      <c r="F262" s="626"/>
      <c r="H262" s="39"/>
      <c r="M262" s="626"/>
      <c r="O262" s="626"/>
      <c r="P262" s="39"/>
      <c r="Q262" s="39"/>
      <c r="S262" s="39"/>
      <c r="X262" s="186"/>
      <c r="Y262" s="186"/>
      <c r="Z262" s="186"/>
    </row>
    <row r="263" spans="2:26" x14ac:dyDescent="0.25">
      <c r="B263" s="186"/>
      <c r="D263" s="626"/>
      <c r="F263" s="626"/>
      <c r="H263" s="39"/>
      <c r="M263" s="626"/>
      <c r="O263" s="626"/>
      <c r="P263" s="39"/>
      <c r="Q263" s="39"/>
      <c r="S263" s="39"/>
      <c r="X263" s="186"/>
      <c r="Y263" s="186"/>
      <c r="Z263" s="186"/>
    </row>
    <row r="264" spans="2:26" x14ac:dyDescent="0.25">
      <c r="B264" s="186"/>
      <c r="D264" s="626"/>
      <c r="F264" s="626"/>
      <c r="H264" s="39"/>
      <c r="M264" s="626"/>
      <c r="O264" s="626"/>
      <c r="P264" s="39"/>
      <c r="Q264" s="39"/>
      <c r="S264" s="39"/>
      <c r="X264" s="186"/>
      <c r="Y264" s="186"/>
      <c r="Z264" s="186"/>
    </row>
    <row r="265" spans="2:26" x14ac:dyDescent="0.25">
      <c r="B265" s="186"/>
      <c r="D265" s="626"/>
      <c r="F265" s="626"/>
      <c r="H265" s="39"/>
      <c r="M265" s="626"/>
      <c r="O265" s="626"/>
      <c r="P265" s="39"/>
      <c r="Q265" s="39"/>
      <c r="S265" s="39"/>
      <c r="X265" s="186"/>
      <c r="Y265" s="186"/>
      <c r="Z265" s="186"/>
    </row>
    <row r="266" spans="2:26" x14ac:dyDescent="0.25">
      <c r="B266" s="186"/>
      <c r="D266" s="626"/>
      <c r="F266" s="626"/>
      <c r="H266" s="39"/>
      <c r="M266" s="626"/>
      <c r="O266" s="626"/>
      <c r="P266" s="39"/>
      <c r="Q266" s="39"/>
      <c r="S266" s="39"/>
      <c r="X266" s="186"/>
      <c r="Y266" s="186"/>
      <c r="Z266" s="186"/>
    </row>
    <row r="267" spans="2:26" x14ac:dyDescent="0.25">
      <c r="B267" s="186"/>
      <c r="D267" s="626"/>
      <c r="F267" s="626"/>
      <c r="H267" s="39"/>
      <c r="M267" s="626"/>
      <c r="O267" s="626"/>
      <c r="P267" s="39"/>
      <c r="Q267" s="39"/>
      <c r="S267" s="39"/>
      <c r="X267" s="186"/>
      <c r="Y267" s="186"/>
      <c r="Z267" s="186"/>
    </row>
    <row r="268" spans="2:26" x14ac:dyDescent="0.25">
      <c r="B268" s="186"/>
      <c r="D268" s="626"/>
      <c r="F268" s="626"/>
      <c r="H268" s="39"/>
      <c r="M268" s="626"/>
      <c r="O268" s="626"/>
      <c r="P268" s="39"/>
      <c r="Q268" s="39"/>
      <c r="S268" s="39"/>
      <c r="X268" s="186"/>
      <c r="Y268" s="186"/>
      <c r="Z268" s="186"/>
    </row>
    <row r="269" spans="2:26" x14ac:dyDescent="0.25">
      <c r="B269" s="186"/>
      <c r="D269" s="626"/>
      <c r="F269" s="626"/>
      <c r="H269" s="39"/>
      <c r="M269" s="626"/>
      <c r="O269" s="626"/>
      <c r="P269" s="39"/>
      <c r="Q269" s="39"/>
      <c r="S269" s="39"/>
      <c r="X269" s="186"/>
      <c r="Y269" s="186"/>
      <c r="Z269" s="186"/>
    </row>
    <row r="270" spans="2:26" x14ac:dyDescent="0.25">
      <c r="D270" s="626"/>
      <c r="F270" s="626"/>
      <c r="H270" s="39"/>
      <c r="M270" s="626"/>
      <c r="O270" s="626"/>
      <c r="P270" s="39"/>
      <c r="Q270" s="39"/>
      <c r="S270" s="39"/>
      <c r="X270" s="186"/>
      <c r="Y270" s="186"/>
      <c r="Z270" s="186"/>
    </row>
    <row r="271" spans="2:26" x14ac:dyDescent="0.25">
      <c r="D271" s="626"/>
      <c r="F271" s="626"/>
      <c r="H271" s="39"/>
      <c r="M271" s="626"/>
      <c r="O271" s="626"/>
      <c r="P271" s="39"/>
      <c r="Q271" s="39"/>
      <c r="S271" s="39"/>
      <c r="X271" s="186"/>
      <c r="Y271" s="186"/>
      <c r="Z271" s="186"/>
    </row>
    <row r="272" spans="2:26" x14ac:dyDescent="0.25">
      <c r="D272" s="626"/>
      <c r="F272" s="626"/>
      <c r="H272" s="39"/>
      <c r="M272" s="626"/>
      <c r="O272" s="626"/>
      <c r="P272" s="39"/>
      <c r="Q272" s="39"/>
      <c r="S272" s="39"/>
      <c r="X272" s="186"/>
      <c r="Y272" s="186"/>
      <c r="Z272" s="186"/>
    </row>
    <row r="273" spans="1:26" x14ac:dyDescent="0.25">
      <c r="D273" s="626"/>
      <c r="F273" s="626"/>
      <c r="H273" s="39"/>
      <c r="M273" s="626"/>
      <c r="O273" s="626"/>
      <c r="P273" s="39"/>
      <c r="Q273" s="39"/>
      <c r="S273" s="39"/>
      <c r="X273" s="186"/>
      <c r="Y273" s="186"/>
      <c r="Z273" s="186"/>
    </row>
    <row r="274" spans="1:26" x14ac:dyDescent="0.25">
      <c r="D274" s="626"/>
      <c r="F274" s="626"/>
      <c r="H274" s="39"/>
      <c r="M274" s="626"/>
      <c r="O274" s="626"/>
      <c r="P274" s="39"/>
      <c r="Q274" s="39"/>
      <c r="S274" s="39"/>
      <c r="X274" s="186"/>
      <c r="Y274" s="186"/>
      <c r="Z274" s="186"/>
    </row>
    <row r="275" spans="1:26" x14ac:dyDescent="0.25">
      <c r="D275" s="626"/>
      <c r="F275" s="626"/>
      <c r="H275" s="39"/>
      <c r="M275" s="626"/>
      <c r="O275" s="626"/>
      <c r="P275" s="39"/>
      <c r="Q275" s="39"/>
      <c r="S275" s="39"/>
      <c r="X275" s="186"/>
      <c r="Y275" s="186"/>
      <c r="Z275" s="186"/>
    </row>
    <row r="276" spans="1:26" x14ac:dyDescent="0.25">
      <c r="D276" s="626"/>
      <c r="F276" s="626"/>
      <c r="H276" s="39"/>
      <c r="M276" s="626"/>
      <c r="O276" s="626"/>
      <c r="P276" s="39"/>
      <c r="Q276" s="39"/>
      <c r="S276" s="39"/>
      <c r="X276" s="186"/>
      <c r="Y276" s="186"/>
      <c r="Z276" s="186"/>
    </row>
    <row r="277" spans="1:26" x14ac:dyDescent="0.25">
      <c r="D277" s="626"/>
      <c r="F277" s="626"/>
      <c r="H277" s="39"/>
      <c r="M277" s="626"/>
      <c r="O277" s="626"/>
      <c r="P277" s="39"/>
      <c r="Q277" s="39"/>
      <c r="S277" s="39"/>
      <c r="X277" s="186"/>
      <c r="Y277" s="186"/>
      <c r="Z277" s="186"/>
    </row>
    <row r="278" spans="1:26" x14ac:dyDescent="0.25">
      <c r="D278" s="626"/>
      <c r="F278" s="626"/>
      <c r="H278" s="39"/>
      <c r="M278" s="626"/>
      <c r="O278" s="626"/>
      <c r="P278" s="39"/>
      <c r="Q278" s="39"/>
      <c r="S278" s="39"/>
      <c r="X278" s="186"/>
      <c r="Y278" s="186"/>
      <c r="Z278" s="186"/>
    </row>
    <row r="279" spans="1:26" x14ac:dyDescent="0.25">
      <c r="D279" s="626"/>
      <c r="F279" s="626"/>
      <c r="H279" s="39"/>
      <c r="M279" s="626"/>
      <c r="O279" s="626"/>
      <c r="P279" s="39"/>
      <c r="Q279" s="39"/>
      <c r="S279" s="39"/>
      <c r="X279" s="186"/>
      <c r="Y279" s="186"/>
      <c r="Z279" s="186"/>
    </row>
    <row r="280" spans="1:26" x14ac:dyDescent="0.25">
      <c r="D280" s="626"/>
      <c r="F280" s="626"/>
      <c r="H280" s="39"/>
      <c r="M280" s="626"/>
      <c r="O280" s="626"/>
      <c r="P280" s="39"/>
      <c r="Q280" s="39"/>
      <c r="S280" s="39"/>
      <c r="X280" s="186"/>
      <c r="Y280" s="186"/>
      <c r="Z280" s="186"/>
    </row>
    <row r="281" spans="1:26" x14ac:dyDescent="0.25">
      <c r="D281" s="626"/>
      <c r="F281" s="626"/>
      <c r="H281" s="39"/>
      <c r="M281" s="626"/>
      <c r="O281" s="626"/>
      <c r="P281" s="39"/>
      <c r="Q281" s="39"/>
      <c r="S281" s="39"/>
      <c r="X281" s="186"/>
      <c r="Y281" s="186"/>
      <c r="Z281" s="186"/>
    </row>
    <row r="282" spans="1:26" x14ac:dyDescent="0.25">
      <c r="D282" s="626"/>
      <c r="F282" s="626"/>
      <c r="H282" s="39"/>
      <c r="M282" s="626"/>
      <c r="O282" s="626"/>
      <c r="P282" s="39"/>
      <c r="Q282" s="39"/>
      <c r="S282" s="39"/>
      <c r="X282" s="186"/>
      <c r="Y282" s="186"/>
      <c r="Z282" s="186"/>
    </row>
    <row r="283" spans="1:26" s="361" customFormat="1" x14ac:dyDescent="0.25">
      <c r="A283" s="186"/>
      <c r="B283" s="43"/>
      <c r="C283" s="625"/>
      <c r="D283" s="626"/>
      <c r="E283" s="625"/>
      <c r="F283" s="626"/>
      <c r="G283" s="186"/>
      <c r="H283" s="39"/>
      <c r="I283" s="186"/>
      <c r="J283" s="186"/>
      <c r="K283" s="186"/>
      <c r="L283" s="625"/>
      <c r="M283" s="626"/>
      <c r="N283" s="625"/>
      <c r="O283" s="626"/>
      <c r="P283" s="39"/>
      <c r="Q283" s="39"/>
      <c r="R283" s="186"/>
      <c r="S283" s="39"/>
      <c r="T283" s="186"/>
      <c r="U283" s="186"/>
      <c r="V283" s="186"/>
      <c r="W283" s="186"/>
    </row>
    <row r="284" spans="1:26" s="361" customFormat="1" x14ac:dyDescent="0.25">
      <c r="A284" s="186"/>
      <c r="B284" s="43"/>
      <c r="C284" s="625"/>
      <c r="D284" s="626"/>
      <c r="E284" s="625"/>
      <c r="F284" s="626"/>
      <c r="G284" s="186"/>
      <c r="H284" s="39"/>
      <c r="I284" s="186"/>
      <c r="J284" s="186"/>
      <c r="K284" s="186"/>
      <c r="L284" s="625"/>
      <c r="M284" s="626"/>
      <c r="N284" s="625"/>
      <c r="O284" s="626"/>
      <c r="P284" s="39"/>
      <c r="Q284" s="39"/>
      <c r="R284" s="186"/>
      <c r="S284" s="39"/>
      <c r="T284" s="186"/>
      <c r="U284" s="186"/>
      <c r="V284" s="186"/>
      <c r="W284" s="186"/>
    </row>
    <row r="285" spans="1:26" s="361" customFormat="1" x14ac:dyDescent="0.25">
      <c r="A285" s="186"/>
      <c r="B285" s="43"/>
      <c r="C285" s="625"/>
      <c r="D285" s="626"/>
      <c r="E285" s="625"/>
      <c r="F285" s="626"/>
      <c r="G285" s="186"/>
      <c r="H285" s="39"/>
      <c r="I285" s="186"/>
      <c r="J285" s="186"/>
      <c r="K285" s="186"/>
      <c r="L285" s="625"/>
      <c r="M285" s="626"/>
      <c r="N285" s="625"/>
      <c r="O285" s="626"/>
      <c r="P285" s="39"/>
      <c r="Q285" s="39"/>
      <c r="R285" s="186"/>
      <c r="S285" s="39"/>
      <c r="T285" s="186"/>
      <c r="U285" s="186"/>
      <c r="V285" s="186"/>
      <c r="W285" s="186"/>
    </row>
    <row r="286" spans="1:26" s="361" customFormat="1" x14ac:dyDescent="0.25">
      <c r="A286" s="186"/>
      <c r="B286" s="43"/>
      <c r="C286" s="625"/>
      <c r="D286" s="626"/>
      <c r="E286" s="625"/>
      <c r="F286" s="626"/>
      <c r="G286" s="186"/>
      <c r="H286" s="39"/>
      <c r="I286" s="186"/>
      <c r="J286" s="186"/>
      <c r="K286" s="186"/>
      <c r="L286" s="625"/>
      <c r="M286" s="626"/>
      <c r="N286" s="625"/>
      <c r="O286" s="626"/>
      <c r="P286" s="39"/>
      <c r="Q286" s="39"/>
      <c r="R286" s="186"/>
      <c r="S286" s="39"/>
      <c r="T286" s="186"/>
      <c r="U286" s="186"/>
      <c r="V286" s="186"/>
      <c r="W286" s="186"/>
    </row>
    <row r="287" spans="1:26" s="361" customFormat="1" x14ac:dyDescent="0.25">
      <c r="A287" s="186"/>
      <c r="B287" s="43"/>
      <c r="C287" s="625"/>
      <c r="D287" s="626"/>
      <c r="E287" s="625"/>
      <c r="F287" s="626"/>
      <c r="G287" s="186"/>
      <c r="H287" s="39"/>
      <c r="I287" s="186"/>
      <c r="J287" s="186"/>
      <c r="K287" s="186"/>
      <c r="L287" s="625"/>
      <c r="M287" s="626"/>
      <c r="N287" s="625"/>
      <c r="O287" s="626"/>
      <c r="P287" s="39"/>
      <c r="Q287" s="39"/>
      <c r="R287" s="186"/>
      <c r="S287" s="39"/>
      <c r="T287" s="186"/>
      <c r="U287" s="186"/>
      <c r="V287" s="186"/>
      <c r="W287" s="186"/>
    </row>
    <row r="288" spans="1:26" s="361" customFormat="1" x14ac:dyDescent="0.25">
      <c r="A288" s="186"/>
      <c r="B288" s="43"/>
      <c r="C288" s="625"/>
      <c r="D288" s="626"/>
      <c r="E288" s="625"/>
      <c r="F288" s="626"/>
      <c r="G288" s="186"/>
      <c r="H288" s="39"/>
      <c r="I288" s="186"/>
      <c r="J288" s="186"/>
      <c r="K288" s="186"/>
      <c r="L288" s="625"/>
      <c r="M288" s="626"/>
      <c r="N288" s="625"/>
      <c r="O288" s="626"/>
      <c r="P288" s="39"/>
      <c r="Q288" s="39"/>
      <c r="R288" s="186"/>
      <c r="S288" s="39"/>
      <c r="T288" s="186"/>
      <c r="U288" s="186"/>
      <c r="V288" s="186"/>
      <c r="W288" s="186"/>
    </row>
    <row r="289" spans="1:24" s="361" customFormat="1" x14ac:dyDescent="0.25">
      <c r="A289" s="186"/>
      <c r="B289" s="43"/>
      <c r="C289" s="625"/>
      <c r="D289" s="626"/>
      <c r="E289" s="625"/>
      <c r="F289" s="626"/>
      <c r="G289" s="186"/>
      <c r="H289" s="39"/>
      <c r="I289" s="186"/>
      <c r="J289" s="186"/>
      <c r="K289" s="186"/>
      <c r="L289" s="625"/>
      <c r="M289" s="626"/>
      <c r="N289" s="625"/>
      <c r="O289" s="626"/>
      <c r="P289" s="39"/>
      <c r="Q289" s="39"/>
      <c r="R289" s="186"/>
      <c r="S289" s="39"/>
      <c r="T289" s="186"/>
      <c r="U289" s="186"/>
      <c r="V289" s="186"/>
      <c r="W289" s="186"/>
    </row>
    <row r="290" spans="1:24" s="361" customFormat="1" x14ac:dyDescent="0.25">
      <c r="A290" s="186"/>
      <c r="B290" s="43"/>
      <c r="C290" s="625"/>
      <c r="D290" s="626"/>
      <c r="E290" s="625"/>
      <c r="F290" s="626"/>
      <c r="G290" s="186"/>
      <c r="H290" s="39"/>
      <c r="I290" s="186"/>
      <c r="J290" s="186"/>
      <c r="K290" s="186"/>
      <c r="L290" s="625"/>
      <c r="M290" s="626"/>
      <c r="N290" s="625"/>
      <c r="O290" s="626"/>
      <c r="P290" s="39"/>
      <c r="Q290" s="39"/>
      <c r="R290" s="186"/>
      <c r="S290" s="39"/>
      <c r="T290" s="186"/>
      <c r="U290" s="186"/>
      <c r="V290" s="186"/>
      <c r="W290" s="186"/>
    </row>
    <row r="291" spans="1:24" s="361" customFormat="1" x14ac:dyDescent="0.25">
      <c r="A291" s="186"/>
      <c r="B291" s="43"/>
      <c r="C291" s="625"/>
      <c r="D291" s="626"/>
      <c r="E291" s="625"/>
      <c r="F291" s="626"/>
      <c r="G291" s="186"/>
      <c r="H291" s="39"/>
      <c r="I291" s="186"/>
      <c r="J291" s="186"/>
      <c r="K291" s="186"/>
      <c r="L291" s="625"/>
      <c r="M291" s="626"/>
      <c r="N291" s="625"/>
      <c r="O291" s="626"/>
      <c r="P291" s="39"/>
      <c r="Q291" s="39"/>
      <c r="R291" s="186"/>
      <c r="S291" s="39"/>
      <c r="T291" s="186"/>
      <c r="U291" s="186"/>
      <c r="V291" s="186"/>
      <c r="W291" s="186"/>
    </row>
    <row r="292" spans="1:24" s="361" customFormat="1" x14ac:dyDescent="0.25">
      <c r="A292" s="186"/>
      <c r="B292" s="43"/>
      <c r="C292" s="625"/>
      <c r="D292" s="626"/>
      <c r="E292" s="625"/>
      <c r="F292" s="626"/>
      <c r="G292" s="186"/>
      <c r="H292" s="39"/>
      <c r="I292" s="186"/>
      <c r="J292" s="186"/>
      <c r="K292" s="186"/>
      <c r="L292" s="625"/>
      <c r="M292" s="626"/>
      <c r="N292" s="625"/>
      <c r="O292" s="626"/>
      <c r="P292" s="39"/>
      <c r="Q292" s="39"/>
      <c r="R292" s="186"/>
      <c r="S292" s="39"/>
      <c r="T292" s="186"/>
      <c r="U292" s="186"/>
      <c r="V292" s="186"/>
      <c r="W292" s="186"/>
    </row>
    <row r="293" spans="1:24" s="361" customFormat="1" x14ac:dyDescent="0.25">
      <c r="A293" s="186"/>
      <c r="B293" s="43"/>
      <c r="C293" s="625"/>
      <c r="D293" s="626"/>
      <c r="E293" s="625"/>
      <c r="F293" s="626"/>
      <c r="G293" s="186"/>
      <c r="H293" s="39"/>
      <c r="I293" s="186"/>
      <c r="J293" s="186"/>
      <c r="K293" s="186"/>
      <c r="L293" s="625"/>
      <c r="M293" s="626"/>
      <c r="N293" s="625"/>
      <c r="O293" s="626"/>
      <c r="P293" s="39"/>
      <c r="Q293" s="39"/>
      <c r="R293" s="186"/>
      <c r="S293" s="39"/>
      <c r="T293" s="186"/>
      <c r="U293" s="186"/>
      <c r="V293" s="186"/>
      <c r="W293" s="186"/>
    </row>
    <row r="294" spans="1:24" s="361" customFormat="1" x14ac:dyDescent="0.25">
      <c r="A294" s="186"/>
      <c r="B294" s="43"/>
      <c r="C294" s="625"/>
      <c r="D294" s="626"/>
      <c r="E294" s="625"/>
      <c r="F294" s="626"/>
      <c r="G294" s="186"/>
      <c r="H294" s="39"/>
      <c r="I294" s="186"/>
      <c r="J294" s="186"/>
      <c r="K294" s="186"/>
      <c r="L294" s="625"/>
      <c r="M294" s="626"/>
      <c r="N294" s="625"/>
      <c r="O294" s="626"/>
      <c r="P294" s="39"/>
      <c r="Q294" s="39"/>
      <c r="R294" s="186"/>
      <c r="S294" s="39"/>
      <c r="T294" s="186"/>
      <c r="U294" s="186"/>
      <c r="V294" s="186"/>
      <c r="W294" s="186"/>
    </row>
    <row r="295" spans="1:24" s="361" customFormat="1" x14ac:dyDescent="0.25">
      <c r="A295" s="186"/>
      <c r="B295" s="43"/>
      <c r="C295" s="625"/>
      <c r="D295" s="626"/>
      <c r="E295" s="625"/>
      <c r="F295" s="626"/>
      <c r="G295" s="186"/>
      <c r="H295" s="39"/>
      <c r="I295" s="186"/>
      <c r="J295" s="186"/>
      <c r="K295" s="186"/>
      <c r="L295" s="625"/>
      <c r="M295" s="626"/>
      <c r="N295" s="625"/>
      <c r="O295" s="626"/>
      <c r="P295" s="39"/>
      <c r="Q295" s="39"/>
      <c r="R295" s="186"/>
      <c r="S295" s="39"/>
      <c r="T295" s="186"/>
      <c r="U295" s="186"/>
      <c r="V295" s="186"/>
      <c r="W295" s="186"/>
    </row>
    <row r="296" spans="1:24" s="361" customFormat="1" x14ac:dyDescent="0.25">
      <c r="A296" s="186"/>
      <c r="B296" s="43"/>
      <c r="C296" s="625"/>
      <c r="D296" s="626"/>
      <c r="E296" s="625"/>
      <c r="F296" s="626"/>
      <c r="G296" s="186"/>
      <c r="H296" s="39"/>
      <c r="I296" s="186"/>
      <c r="J296" s="186"/>
      <c r="K296" s="186"/>
      <c r="L296" s="625"/>
      <c r="M296" s="626"/>
      <c r="N296" s="625"/>
      <c r="O296" s="626"/>
      <c r="P296" s="39"/>
      <c r="Q296" s="39"/>
      <c r="R296" s="186"/>
      <c r="S296" s="39"/>
      <c r="T296" s="186"/>
      <c r="U296" s="186"/>
      <c r="V296" s="186"/>
      <c r="W296" s="186"/>
    </row>
    <row r="297" spans="1:24" s="361" customFormat="1" x14ac:dyDescent="0.25">
      <c r="A297" s="186"/>
      <c r="B297" s="43"/>
      <c r="C297" s="625"/>
      <c r="D297" s="627"/>
      <c r="E297" s="625"/>
      <c r="F297" s="627"/>
      <c r="G297" s="186"/>
      <c r="H297" s="30"/>
      <c r="I297" s="40"/>
      <c r="J297" s="40"/>
      <c r="K297" s="30"/>
      <c r="L297" s="625"/>
      <c r="M297" s="627"/>
      <c r="N297" s="625"/>
      <c r="O297" s="627"/>
      <c r="P297" s="30"/>
      <c r="Q297" s="30"/>
      <c r="R297" s="186"/>
      <c r="S297" s="30"/>
      <c r="T297" s="186"/>
      <c r="U297" s="31"/>
      <c r="V297" s="40"/>
      <c r="W297" s="186"/>
      <c r="X297" s="356"/>
    </row>
    <row r="298" spans="1:24" s="361" customFormat="1" x14ac:dyDescent="0.25">
      <c r="A298" s="186"/>
      <c r="B298" s="43"/>
      <c r="C298" s="625"/>
      <c r="D298" s="627"/>
      <c r="E298" s="625"/>
      <c r="F298" s="627"/>
      <c r="G298" s="186"/>
      <c r="H298" s="30"/>
      <c r="I298" s="40"/>
      <c r="J298" s="40"/>
      <c r="K298" s="30"/>
      <c r="L298" s="625"/>
      <c r="M298" s="627"/>
      <c r="N298" s="625"/>
      <c r="O298" s="627"/>
      <c r="P298" s="30"/>
      <c r="Q298" s="30"/>
      <c r="R298" s="186"/>
      <c r="S298" s="30"/>
      <c r="T298" s="186"/>
      <c r="U298" s="31"/>
      <c r="V298" s="40"/>
      <c r="W298" s="186"/>
      <c r="X298" s="356"/>
    </row>
    <row r="299" spans="1:24" s="361" customFormat="1" x14ac:dyDescent="0.25">
      <c r="A299" s="186"/>
      <c r="B299" s="43"/>
      <c r="C299" s="625"/>
      <c r="D299" s="627"/>
      <c r="E299" s="625"/>
      <c r="F299" s="627"/>
      <c r="G299" s="186"/>
      <c r="H299" s="30"/>
      <c r="I299" s="40"/>
      <c r="J299" s="40"/>
      <c r="K299" s="30"/>
      <c r="L299" s="625"/>
      <c r="M299" s="627"/>
      <c r="N299" s="625"/>
      <c r="O299" s="627"/>
      <c r="P299" s="30"/>
      <c r="Q299" s="30"/>
      <c r="R299" s="186"/>
      <c r="S299" s="30"/>
      <c r="T299" s="186"/>
      <c r="U299" s="31"/>
      <c r="V299" s="40"/>
      <c r="W299" s="186"/>
      <c r="X299" s="356"/>
    </row>
    <row r="300" spans="1:24" s="361" customFormat="1" x14ac:dyDescent="0.25">
      <c r="A300" s="186"/>
      <c r="B300" s="43"/>
      <c r="C300" s="625"/>
      <c r="D300" s="627"/>
      <c r="E300" s="625"/>
      <c r="F300" s="627"/>
      <c r="G300" s="186"/>
      <c r="H300" s="30"/>
      <c r="I300" s="40"/>
      <c r="J300" s="40"/>
      <c r="K300" s="30"/>
      <c r="L300" s="625"/>
      <c r="M300" s="627"/>
      <c r="N300" s="625"/>
      <c r="O300" s="627"/>
      <c r="P300" s="30"/>
      <c r="Q300" s="30"/>
      <c r="R300" s="186"/>
      <c r="S300" s="30"/>
      <c r="T300" s="186"/>
      <c r="U300" s="31"/>
      <c r="V300" s="40"/>
      <c r="W300" s="186"/>
      <c r="X300" s="356"/>
    </row>
    <row r="301" spans="1:24" s="361" customFormat="1" x14ac:dyDescent="0.25">
      <c r="A301" s="186"/>
      <c r="B301" s="43"/>
      <c r="C301" s="625"/>
      <c r="D301" s="627"/>
      <c r="E301" s="625"/>
      <c r="F301" s="627"/>
      <c r="G301" s="186"/>
      <c r="H301" s="30"/>
      <c r="I301" s="40"/>
      <c r="J301" s="40"/>
      <c r="K301" s="30"/>
      <c r="L301" s="625"/>
      <c r="M301" s="627"/>
      <c r="N301" s="625"/>
      <c r="O301" s="627"/>
      <c r="P301" s="30"/>
      <c r="Q301" s="30"/>
      <c r="R301" s="186"/>
      <c r="S301" s="30"/>
      <c r="T301" s="186"/>
      <c r="U301" s="31"/>
      <c r="V301" s="40"/>
      <c r="W301" s="186"/>
      <c r="X301" s="356"/>
    </row>
    <row r="302" spans="1:24" s="361" customFormat="1" x14ac:dyDescent="0.25">
      <c r="A302" s="186"/>
      <c r="B302" s="43"/>
      <c r="C302" s="625"/>
      <c r="D302" s="627"/>
      <c r="E302" s="625"/>
      <c r="F302" s="627"/>
      <c r="G302" s="186"/>
      <c r="H302" s="30"/>
      <c r="I302" s="40"/>
      <c r="J302" s="40"/>
      <c r="K302" s="30"/>
      <c r="L302" s="625"/>
      <c r="M302" s="627"/>
      <c r="N302" s="625"/>
      <c r="O302" s="627"/>
      <c r="P302" s="30"/>
      <c r="Q302" s="30"/>
      <c r="R302" s="186"/>
      <c r="S302" s="30"/>
      <c r="T302" s="186"/>
      <c r="U302" s="31"/>
      <c r="V302" s="40"/>
      <c r="W302" s="186"/>
      <c r="X302" s="356"/>
    </row>
    <row r="303" spans="1:24" s="361" customFormat="1" x14ac:dyDescent="0.25">
      <c r="A303" s="186"/>
      <c r="B303" s="43"/>
      <c r="C303" s="625"/>
      <c r="D303" s="627"/>
      <c r="E303" s="625"/>
      <c r="F303" s="627"/>
      <c r="G303" s="186"/>
      <c r="H303" s="30"/>
      <c r="I303" s="40"/>
      <c r="J303" s="40"/>
      <c r="K303" s="30"/>
      <c r="L303" s="625"/>
      <c r="M303" s="627"/>
      <c r="N303" s="625"/>
      <c r="O303" s="627"/>
      <c r="P303" s="30"/>
      <c r="Q303" s="30"/>
      <c r="R303" s="186"/>
      <c r="S303" s="30"/>
      <c r="T303" s="186"/>
      <c r="U303" s="31"/>
      <c r="V303" s="40"/>
      <c r="W303" s="186"/>
      <c r="X303" s="356"/>
    </row>
    <row r="304" spans="1:24" s="361" customFormat="1" x14ac:dyDescent="0.25">
      <c r="A304" s="186"/>
      <c r="B304" s="43"/>
      <c r="C304" s="625"/>
      <c r="D304" s="627"/>
      <c r="E304" s="625"/>
      <c r="F304" s="627"/>
      <c r="G304" s="186"/>
      <c r="H304" s="30"/>
      <c r="I304" s="40"/>
      <c r="J304" s="40"/>
      <c r="K304" s="30"/>
      <c r="L304" s="625"/>
      <c r="M304" s="627"/>
      <c r="N304" s="625"/>
      <c r="O304" s="627"/>
      <c r="P304" s="30"/>
      <c r="Q304" s="30"/>
      <c r="R304" s="186"/>
      <c r="S304" s="30"/>
      <c r="T304" s="186"/>
      <c r="U304" s="31"/>
      <c r="V304" s="40"/>
      <c r="W304" s="186"/>
      <c r="X304" s="356"/>
    </row>
    <row r="305" spans="1:24" s="361" customFormat="1" x14ac:dyDescent="0.25">
      <c r="A305" s="186"/>
      <c r="B305" s="43"/>
      <c r="C305" s="625"/>
      <c r="D305" s="627"/>
      <c r="E305" s="625"/>
      <c r="F305" s="627"/>
      <c r="G305" s="186"/>
      <c r="H305" s="30"/>
      <c r="I305" s="40"/>
      <c r="J305" s="40"/>
      <c r="K305" s="30"/>
      <c r="L305" s="625"/>
      <c r="M305" s="627"/>
      <c r="N305" s="625"/>
      <c r="O305" s="627"/>
      <c r="P305" s="30"/>
      <c r="Q305" s="30"/>
      <c r="R305" s="186"/>
      <c r="S305" s="30"/>
      <c r="T305" s="186"/>
      <c r="U305" s="31"/>
      <c r="V305" s="40"/>
      <c r="W305" s="186"/>
      <c r="X305" s="356"/>
    </row>
    <row r="306" spans="1:24" s="361" customFormat="1" x14ac:dyDescent="0.25">
      <c r="A306" s="186"/>
      <c r="B306" s="43"/>
      <c r="C306" s="625"/>
      <c r="D306" s="627"/>
      <c r="E306" s="625"/>
      <c r="F306" s="627"/>
      <c r="G306" s="186"/>
      <c r="H306" s="30"/>
      <c r="I306" s="40"/>
      <c r="J306" s="40"/>
      <c r="K306" s="30"/>
      <c r="L306" s="625"/>
      <c r="M306" s="627"/>
      <c r="N306" s="625"/>
      <c r="O306" s="627"/>
      <c r="P306" s="30"/>
      <c r="Q306" s="30"/>
      <c r="R306" s="186"/>
      <c r="S306" s="30"/>
      <c r="T306" s="186"/>
      <c r="U306" s="31"/>
      <c r="V306" s="40"/>
      <c r="W306" s="186"/>
      <c r="X306" s="356"/>
    </row>
    <row r="307" spans="1:24" s="361" customFormat="1" x14ac:dyDescent="0.25">
      <c r="A307" s="186"/>
      <c r="B307" s="43"/>
      <c r="C307" s="625"/>
      <c r="D307" s="627"/>
      <c r="E307" s="625"/>
      <c r="F307" s="627"/>
      <c r="G307" s="186"/>
      <c r="H307" s="30"/>
      <c r="I307" s="40"/>
      <c r="J307" s="40"/>
      <c r="K307" s="30"/>
      <c r="L307" s="625"/>
      <c r="M307" s="627"/>
      <c r="N307" s="625"/>
      <c r="O307" s="627"/>
      <c r="P307" s="30"/>
      <c r="Q307" s="30"/>
      <c r="R307" s="186"/>
      <c r="S307" s="30"/>
      <c r="T307" s="186"/>
      <c r="U307" s="31"/>
      <c r="V307" s="40"/>
      <c r="W307" s="186"/>
      <c r="X307" s="356"/>
    </row>
    <row r="308" spans="1:24" s="361" customFormat="1" x14ac:dyDescent="0.25">
      <c r="A308" s="186"/>
      <c r="B308" s="43"/>
      <c r="C308" s="625"/>
      <c r="D308" s="627"/>
      <c r="E308" s="625"/>
      <c r="F308" s="627"/>
      <c r="G308" s="186"/>
      <c r="H308" s="30"/>
      <c r="I308" s="40"/>
      <c r="J308" s="40"/>
      <c r="K308" s="30"/>
      <c r="L308" s="625"/>
      <c r="M308" s="627"/>
      <c r="N308" s="625"/>
      <c r="O308" s="627"/>
      <c r="P308" s="30"/>
      <c r="Q308" s="30"/>
      <c r="R308" s="186"/>
      <c r="S308" s="30"/>
      <c r="T308" s="186"/>
      <c r="U308" s="31"/>
      <c r="V308" s="40"/>
      <c r="W308" s="186"/>
      <c r="X308" s="356"/>
    </row>
    <row r="309" spans="1:24" s="361" customFormat="1" x14ac:dyDescent="0.25">
      <c r="A309" s="186"/>
      <c r="B309" s="43"/>
      <c r="C309" s="625"/>
      <c r="D309" s="627"/>
      <c r="E309" s="625"/>
      <c r="F309" s="627"/>
      <c r="G309" s="186"/>
      <c r="H309" s="30"/>
      <c r="I309" s="40"/>
      <c r="J309" s="40"/>
      <c r="K309" s="30"/>
      <c r="L309" s="625"/>
      <c r="M309" s="627"/>
      <c r="N309" s="625"/>
      <c r="O309" s="627"/>
      <c r="P309" s="30"/>
      <c r="Q309" s="30"/>
      <c r="R309" s="186"/>
      <c r="S309" s="30"/>
      <c r="T309" s="186"/>
      <c r="U309" s="31"/>
      <c r="V309" s="40"/>
      <c r="W309" s="186"/>
      <c r="X309" s="356"/>
    </row>
    <row r="310" spans="1:24" s="361" customFormat="1" x14ac:dyDescent="0.25">
      <c r="A310" s="186"/>
      <c r="B310" s="43"/>
      <c r="C310" s="625"/>
      <c r="D310" s="627"/>
      <c r="E310" s="625"/>
      <c r="F310" s="627"/>
      <c r="G310" s="186"/>
      <c r="H310" s="30"/>
      <c r="I310" s="40"/>
      <c r="J310" s="40"/>
      <c r="K310" s="30"/>
      <c r="L310" s="625"/>
      <c r="M310" s="627"/>
      <c r="N310" s="625"/>
      <c r="O310" s="627"/>
      <c r="P310" s="30"/>
      <c r="Q310" s="30"/>
      <c r="R310" s="186"/>
      <c r="S310" s="30"/>
      <c r="T310" s="186"/>
      <c r="U310" s="31"/>
      <c r="V310" s="40"/>
      <c r="W310" s="186"/>
      <c r="X310" s="356"/>
    </row>
    <row r="311" spans="1:24" s="361" customFormat="1" x14ac:dyDescent="0.25">
      <c r="A311" s="186"/>
      <c r="B311" s="43"/>
      <c r="C311" s="625"/>
      <c r="D311" s="627"/>
      <c r="E311" s="625"/>
      <c r="F311" s="627"/>
      <c r="G311" s="186"/>
      <c r="H311" s="30"/>
      <c r="I311" s="40"/>
      <c r="J311" s="40"/>
      <c r="K311" s="30"/>
      <c r="L311" s="625"/>
      <c r="M311" s="627"/>
      <c r="N311" s="625"/>
      <c r="O311" s="627"/>
      <c r="P311" s="30"/>
      <c r="Q311" s="30"/>
      <c r="R311" s="186"/>
      <c r="S311" s="30"/>
      <c r="T311" s="186"/>
      <c r="U311" s="31"/>
      <c r="V311" s="40"/>
      <c r="W311" s="186"/>
      <c r="X311" s="356"/>
    </row>
    <row r="312" spans="1:24" s="361" customFormat="1" x14ac:dyDescent="0.25">
      <c r="A312" s="186"/>
      <c r="B312" s="43"/>
      <c r="C312" s="625"/>
      <c r="D312" s="627"/>
      <c r="E312" s="625"/>
      <c r="F312" s="627"/>
      <c r="G312" s="186"/>
      <c r="H312" s="30"/>
      <c r="I312" s="40"/>
      <c r="J312" s="40"/>
      <c r="K312" s="30"/>
      <c r="L312" s="625"/>
      <c r="M312" s="627"/>
      <c r="N312" s="625"/>
      <c r="O312" s="627"/>
      <c r="P312" s="30"/>
      <c r="Q312" s="30"/>
      <c r="R312" s="186"/>
      <c r="S312" s="30"/>
      <c r="T312" s="186"/>
      <c r="U312" s="31"/>
      <c r="V312" s="40"/>
      <c r="W312" s="186"/>
      <c r="X312" s="356"/>
    </row>
    <row r="313" spans="1:24" s="361" customFormat="1" x14ac:dyDescent="0.25">
      <c r="A313" s="186"/>
      <c r="B313" s="43"/>
      <c r="C313" s="625"/>
      <c r="D313" s="627"/>
      <c r="E313" s="625"/>
      <c r="F313" s="627"/>
      <c r="G313" s="186"/>
      <c r="H313" s="30"/>
      <c r="I313" s="40"/>
      <c r="J313" s="40"/>
      <c r="K313" s="30"/>
      <c r="L313" s="625"/>
      <c r="M313" s="627"/>
      <c r="N313" s="625"/>
      <c r="O313" s="627"/>
      <c r="P313" s="30"/>
      <c r="Q313" s="30"/>
      <c r="R313" s="186"/>
      <c r="S313" s="30"/>
      <c r="T313" s="186"/>
      <c r="U313" s="31"/>
      <c r="V313" s="40"/>
      <c r="W313" s="186"/>
      <c r="X313" s="356"/>
    </row>
    <row r="314" spans="1:24" s="361" customFormat="1" x14ac:dyDescent="0.25">
      <c r="A314" s="186"/>
      <c r="B314" s="43"/>
      <c r="C314" s="625"/>
      <c r="D314" s="627"/>
      <c r="E314" s="625"/>
      <c r="F314" s="627"/>
      <c r="G314" s="186"/>
      <c r="H314" s="30"/>
      <c r="I314" s="40"/>
      <c r="J314" s="40"/>
      <c r="K314" s="30"/>
      <c r="L314" s="625"/>
      <c r="M314" s="627"/>
      <c r="N314" s="625"/>
      <c r="O314" s="627"/>
      <c r="P314" s="30"/>
      <c r="Q314" s="30"/>
      <c r="R314" s="186"/>
      <c r="S314" s="30"/>
      <c r="T314" s="186"/>
      <c r="U314" s="31"/>
      <c r="V314" s="40"/>
      <c r="W314" s="186"/>
      <c r="X314" s="356"/>
    </row>
    <row r="315" spans="1:24" s="361" customFormat="1" x14ac:dyDescent="0.25">
      <c r="A315" s="186"/>
      <c r="B315" s="43"/>
      <c r="C315" s="625"/>
      <c r="D315" s="627"/>
      <c r="E315" s="625"/>
      <c r="F315" s="627"/>
      <c r="G315" s="186"/>
      <c r="H315" s="30"/>
      <c r="I315" s="40"/>
      <c r="J315" s="40"/>
      <c r="K315" s="30"/>
      <c r="L315" s="625"/>
      <c r="M315" s="627"/>
      <c r="N315" s="625"/>
      <c r="O315" s="627"/>
      <c r="P315" s="30"/>
      <c r="Q315" s="30"/>
      <c r="R315" s="186"/>
      <c r="S315" s="30"/>
      <c r="T315" s="186"/>
      <c r="U315" s="31"/>
      <c r="V315" s="40"/>
      <c r="W315" s="186"/>
      <c r="X315" s="356"/>
    </row>
    <row r="316" spans="1:24" s="361" customFormat="1" x14ac:dyDescent="0.25">
      <c r="A316" s="186"/>
      <c r="B316" s="43"/>
      <c r="C316" s="625"/>
      <c r="D316" s="627"/>
      <c r="E316" s="625"/>
      <c r="F316" s="627"/>
      <c r="G316" s="186"/>
      <c r="H316" s="30"/>
      <c r="I316" s="40"/>
      <c r="J316" s="40"/>
      <c r="K316" s="30"/>
      <c r="L316" s="625"/>
      <c r="M316" s="627"/>
      <c r="N316" s="625"/>
      <c r="O316" s="627"/>
      <c r="P316" s="30"/>
      <c r="Q316" s="30"/>
      <c r="R316" s="186"/>
      <c r="S316" s="30"/>
      <c r="T316" s="186"/>
      <c r="U316" s="31"/>
      <c r="V316" s="40"/>
      <c r="W316" s="186"/>
      <c r="X316" s="356"/>
    </row>
    <row r="317" spans="1:24" s="361" customFormat="1" x14ac:dyDescent="0.25">
      <c r="A317" s="186"/>
      <c r="B317" s="43"/>
      <c r="C317" s="625"/>
      <c r="D317" s="627"/>
      <c r="E317" s="625"/>
      <c r="F317" s="627"/>
      <c r="G317" s="186"/>
      <c r="H317" s="30"/>
      <c r="I317" s="40"/>
      <c r="J317" s="40"/>
      <c r="K317" s="30"/>
      <c r="L317" s="625"/>
      <c r="M317" s="627"/>
      <c r="N317" s="625"/>
      <c r="O317" s="627"/>
      <c r="P317" s="30"/>
      <c r="Q317" s="30"/>
      <c r="R317" s="186"/>
      <c r="S317" s="30"/>
      <c r="T317" s="186"/>
      <c r="U317" s="31"/>
      <c r="V317" s="40"/>
      <c r="W317" s="186"/>
      <c r="X317" s="356"/>
    </row>
    <row r="318" spans="1:24" s="361" customFormat="1" x14ac:dyDescent="0.25">
      <c r="A318" s="186"/>
      <c r="B318" s="43"/>
      <c r="C318" s="625"/>
      <c r="D318" s="627"/>
      <c r="E318" s="625"/>
      <c r="F318" s="627"/>
      <c r="G318" s="186"/>
      <c r="H318" s="30"/>
      <c r="I318" s="40"/>
      <c r="J318" s="40"/>
      <c r="K318" s="30"/>
      <c r="L318" s="625"/>
      <c r="M318" s="627"/>
      <c r="N318" s="625"/>
      <c r="O318" s="627"/>
      <c r="P318" s="30"/>
      <c r="Q318" s="30"/>
      <c r="R318" s="186"/>
      <c r="S318" s="30"/>
      <c r="T318" s="186"/>
      <c r="U318" s="31"/>
      <c r="V318" s="40"/>
      <c r="W318" s="186"/>
      <c r="X318" s="356"/>
    </row>
    <row r="319" spans="1:24" s="361" customFormat="1" x14ac:dyDescent="0.25">
      <c r="A319" s="186"/>
      <c r="B319" s="43"/>
      <c r="C319" s="625"/>
      <c r="D319" s="627"/>
      <c r="E319" s="625"/>
      <c r="F319" s="627"/>
      <c r="G319" s="186"/>
      <c r="H319" s="30"/>
      <c r="I319" s="40"/>
      <c r="J319" s="40"/>
      <c r="K319" s="30"/>
      <c r="L319" s="625"/>
      <c r="M319" s="627"/>
      <c r="N319" s="625"/>
      <c r="O319" s="627"/>
      <c r="P319" s="30"/>
      <c r="Q319" s="30"/>
      <c r="R319" s="186"/>
      <c r="S319" s="30"/>
      <c r="T319" s="186"/>
      <c r="U319" s="31"/>
      <c r="V319" s="40"/>
      <c r="W319" s="186"/>
      <c r="X319" s="356"/>
    </row>
    <row r="320" spans="1:24" s="361" customFormat="1" x14ac:dyDescent="0.25">
      <c r="A320" s="186"/>
      <c r="B320" s="43"/>
      <c r="C320" s="625"/>
      <c r="D320" s="627"/>
      <c r="E320" s="625"/>
      <c r="F320" s="627"/>
      <c r="G320" s="186"/>
      <c r="H320" s="30"/>
      <c r="I320" s="40"/>
      <c r="J320" s="40"/>
      <c r="K320" s="30"/>
      <c r="L320" s="625"/>
      <c r="M320" s="627"/>
      <c r="N320" s="625"/>
      <c r="O320" s="627"/>
      <c r="P320" s="30"/>
      <c r="Q320" s="30"/>
      <c r="R320" s="186"/>
      <c r="S320" s="30"/>
      <c r="T320" s="186"/>
      <c r="U320" s="31"/>
      <c r="V320" s="40"/>
      <c r="W320" s="186"/>
      <c r="X320" s="356"/>
    </row>
    <row r="321" spans="1:24" s="361" customFormat="1" x14ac:dyDescent="0.25">
      <c r="A321" s="186"/>
      <c r="B321" s="43"/>
      <c r="C321" s="625"/>
      <c r="D321" s="627"/>
      <c r="E321" s="625"/>
      <c r="F321" s="627"/>
      <c r="G321" s="186"/>
      <c r="H321" s="30"/>
      <c r="I321" s="40"/>
      <c r="J321" s="40"/>
      <c r="K321" s="30"/>
      <c r="L321" s="625"/>
      <c r="M321" s="627"/>
      <c r="N321" s="625"/>
      <c r="O321" s="627"/>
      <c r="P321" s="30"/>
      <c r="Q321" s="30"/>
      <c r="R321" s="186"/>
      <c r="S321" s="30"/>
      <c r="T321" s="186"/>
      <c r="U321" s="31"/>
      <c r="V321" s="40"/>
      <c r="W321" s="186"/>
      <c r="X321" s="356"/>
    </row>
    <row r="322" spans="1:24" s="361" customFormat="1" x14ac:dyDescent="0.25">
      <c r="A322" s="186"/>
      <c r="B322" s="43"/>
      <c r="C322" s="625"/>
      <c r="D322" s="627"/>
      <c r="E322" s="625"/>
      <c r="F322" s="627"/>
      <c r="G322" s="186"/>
      <c r="H322" s="30"/>
      <c r="I322" s="40"/>
      <c r="J322" s="40"/>
      <c r="K322" s="30"/>
      <c r="L322" s="625"/>
      <c r="M322" s="627"/>
      <c r="N322" s="625"/>
      <c r="O322" s="627"/>
      <c r="P322" s="30"/>
      <c r="Q322" s="30"/>
      <c r="R322" s="186"/>
      <c r="S322" s="30"/>
      <c r="T322" s="186"/>
      <c r="U322" s="31"/>
      <c r="V322" s="40"/>
      <c r="W322" s="186"/>
      <c r="X322" s="356"/>
    </row>
    <row r="323" spans="1:24" s="361" customFormat="1" x14ac:dyDescent="0.25">
      <c r="A323" s="186"/>
      <c r="B323" s="43"/>
      <c r="C323" s="625"/>
      <c r="D323" s="627"/>
      <c r="E323" s="625"/>
      <c r="F323" s="627"/>
      <c r="G323" s="186"/>
      <c r="H323" s="30"/>
      <c r="I323" s="40"/>
      <c r="J323" s="40"/>
      <c r="K323" s="30"/>
      <c r="L323" s="625"/>
      <c r="M323" s="627"/>
      <c r="N323" s="625"/>
      <c r="O323" s="627"/>
      <c r="P323" s="30"/>
      <c r="Q323" s="30"/>
      <c r="R323" s="186"/>
      <c r="S323" s="30"/>
      <c r="T323" s="186"/>
      <c r="U323" s="31"/>
      <c r="V323" s="40"/>
      <c r="W323" s="186"/>
      <c r="X323" s="356"/>
    </row>
    <row r="324" spans="1:24" s="361" customFormat="1" x14ac:dyDescent="0.25">
      <c r="A324" s="186"/>
      <c r="B324" s="43"/>
      <c r="C324" s="625"/>
      <c r="D324" s="627"/>
      <c r="E324" s="625"/>
      <c r="F324" s="627"/>
      <c r="G324" s="186"/>
      <c r="H324" s="30"/>
      <c r="I324" s="40"/>
      <c r="J324" s="40"/>
      <c r="K324" s="30"/>
      <c r="L324" s="625"/>
      <c r="M324" s="627"/>
      <c r="N324" s="625"/>
      <c r="O324" s="627"/>
      <c r="P324" s="30"/>
      <c r="Q324" s="30"/>
      <c r="R324" s="186"/>
      <c r="S324" s="30"/>
      <c r="T324" s="186"/>
      <c r="U324" s="31"/>
      <c r="V324" s="40"/>
      <c r="W324" s="186"/>
      <c r="X324" s="356"/>
    </row>
    <row r="325" spans="1:24" s="361" customFormat="1" x14ac:dyDescent="0.25">
      <c r="A325" s="186"/>
      <c r="B325" s="43"/>
      <c r="C325" s="625"/>
      <c r="D325" s="627"/>
      <c r="E325" s="625"/>
      <c r="F325" s="627"/>
      <c r="G325" s="186"/>
      <c r="H325" s="30"/>
      <c r="I325" s="40"/>
      <c r="J325" s="40"/>
      <c r="K325" s="30"/>
      <c r="L325" s="625"/>
      <c r="M325" s="627"/>
      <c r="N325" s="625"/>
      <c r="O325" s="627"/>
      <c r="P325" s="30"/>
      <c r="Q325" s="30"/>
      <c r="R325" s="186"/>
      <c r="S325" s="30"/>
      <c r="T325" s="186"/>
      <c r="U325" s="31"/>
      <c r="V325" s="40"/>
      <c r="W325" s="186"/>
      <c r="X325" s="356"/>
    </row>
    <row r="326" spans="1:24" s="361" customFormat="1" x14ac:dyDescent="0.25">
      <c r="A326" s="186"/>
      <c r="B326" s="43"/>
      <c r="C326" s="625"/>
      <c r="D326" s="627"/>
      <c r="E326" s="625"/>
      <c r="F326" s="627"/>
      <c r="G326" s="186"/>
      <c r="H326" s="30"/>
      <c r="I326" s="40"/>
      <c r="J326" s="40"/>
      <c r="K326" s="30"/>
      <c r="L326" s="625"/>
      <c r="M326" s="627"/>
      <c r="N326" s="625"/>
      <c r="O326" s="627"/>
      <c r="P326" s="30"/>
      <c r="Q326" s="30"/>
      <c r="R326" s="186"/>
      <c r="S326" s="30"/>
      <c r="T326" s="186"/>
      <c r="U326" s="31"/>
      <c r="V326" s="40"/>
      <c r="W326" s="186"/>
      <c r="X326" s="356"/>
    </row>
    <row r="327" spans="1:24" s="361" customFormat="1" x14ac:dyDescent="0.25">
      <c r="A327" s="186"/>
      <c r="B327" s="43"/>
      <c r="C327" s="625"/>
      <c r="D327" s="627"/>
      <c r="E327" s="625"/>
      <c r="F327" s="627"/>
      <c r="G327" s="186"/>
      <c r="H327" s="30"/>
      <c r="I327" s="40"/>
      <c r="J327" s="40"/>
      <c r="K327" s="30"/>
      <c r="L327" s="625"/>
      <c r="M327" s="627"/>
      <c r="N327" s="625"/>
      <c r="O327" s="627"/>
      <c r="P327" s="30"/>
      <c r="Q327" s="30"/>
      <c r="R327" s="186"/>
      <c r="S327" s="30"/>
      <c r="T327" s="186"/>
      <c r="U327" s="31"/>
      <c r="V327" s="40"/>
      <c r="W327" s="186"/>
      <c r="X327" s="356"/>
    </row>
    <row r="328" spans="1:24" s="361" customFormat="1" x14ac:dyDescent="0.25">
      <c r="A328" s="186"/>
      <c r="B328" s="43"/>
      <c r="C328" s="625"/>
      <c r="D328" s="627"/>
      <c r="E328" s="625"/>
      <c r="F328" s="627"/>
      <c r="G328" s="186"/>
      <c r="H328" s="30"/>
      <c r="I328" s="40"/>
      <c r="J328" s="40"/>
      <c r="K328" s="30"/>
      <c r="L328" s="625"/>
      <c r="M328" s="627"/>
      <c r="N328" s="625"/>
      <c r="O328" s="627"/>
      <c r="P328" s="30"/>
      <c r="Q328" s="30"/>
      <c r="R328" s="186"/>
      <c r="S328" s="30"/>
      <c r="T328" s="186"/>
      <c r="U328" s="31"/>
      <c r="V328" s="40"/>
      <c r="W328" s="186"/>
      <c r="X328" s="356"/>
    </row>
    <row r="329" spans="1:24" s="361" customFormat="1" x14ac:dyDescent="0.25">
      <c r="A329" s="186"/>
      <c r="B329" s="43"/>
      <c r="C329" s="625"/>
      <c r="D329" s="627"/>
      <c r="E329" s="625"/>
      <c r="F329" s="627"/>
      <c r="G329" s="186"/>
      <c r="H329" s="30"/>
      <c r="I329" s="40"/>
      <c r="J329" s="40"/>
      <c r="K329" s="30"/>
      <c r="L329" s="625"/>
      <c r="M329" s="627"/>
      <c r="N329" s="625"/>
      <c r="O329" s="627"/>
      <c r="P329" s="30"/>
      <c r="Q329" s="30"/>
      <c r="R329" s="186"/>
      <c r="S329" s="30"/>
      <c r="T329" s="186"/>
      <c r="U329" s="31"/>
      <c r="V329" s="40"/>
      <c r="W329" s="186"/>
      <c r="X329" s="356"/>
    </row>
    <row r="330" spans="1:24" s="361" customFormat="1" x14ac:dyDescent="0.25">
      <c r="A330" s="186"/>
      <c r="B330" s="43"/>
      <c r="C330" s="625"/>
      <c r="D330" s="627"/>
      <c r="E330" s="625"/>
      <c r="F330" s="627"/>
      <c r="G330" s="186"/>
      <c r="H330" s="30"/>
      <c r="I330" s="40"/>
      <c r="J330" s="40"/>
      <c r="K330" s="30"/>
      <c r="L330" s="625"/>
      <c r="M330" s="627"/>
      <c r="N330" s="625"/>
      <c r="O330" s="627"/>
      <c r="P330" s="30"/>
      <c r="Q330" s="30"/>
      <c r="R330" s="186"/>
      <c r="S330" s="30"/>
      <c r="T330" s="186"/>
      <c r="U330" s="31"/>
      <c r="V330" s="40"/>
      <c r="W330" s="186"/>
      <c r="X330" s="356"/>
    </row>
    <row r="331" spans="1:24" s="361" customFormat="1" x14ac:dyDescent="0.25">
      <c r="A331" s="186"/>
      <c r="B331" s="43"/>
      <c r="C331" s="625"/>
      <c r="D331" s="627"/>
      <c r="E331" s="625"/>
      <c r="F331" s="627"/>
      <c r="G331" s="186"/>
      <c r="H331" s="30"/>
      <c r="I331" s="40"/>
      <c r="J331" s="40"/>
      <c r="K331" s="30"/>
      <c r="L331" s="625"/>
      <c r="M331" s="627"/>
      <c r="N331" s="625"/>
      <c r="O331" s="627"/>
      <c r="P331" s="30"/>
      <c r="Q331" s="30"/>
      <c r="R331" s="186"/>
      <c r="S331" s="30"/>
      <c r="T331" s="186"/>
      <c r="U331" s="31"/>
      <c r="V331" s="40"/>
      <c r="W331" s="186"/>
      <c r="X331" s="356"/>
    </row>
    <row r="332" spans="1:24" s="361" customFormat="1" x14ac:dyDescent="0.25">
      <c r="A332" s="186"/>
      <c r="B332" s="43"/>
      <c r="C332" s="625"/>
      <c r="D332" s="627"/>
      <c r="E332" s="625"/>
      <c r="F332" s="627"/>
      <c r="G332" s="186"/>
      <c r="H332" s="30"/>
      <c r="I332" s="40"/>
      <c r="J332" s="40"/>
      <c r="K332" s="30"/>
      <c r="L332" s="625"/>
      <c r="M332" s="627"/>
      <c r="N332" s="625"/>
      <c r="O332" s="627"/>
      <c r="P332" s="30"/>
      <c r="Q332" s="30"/>
      <c r="R332" s="186"/>
      <c r="S332" s="30"/>
      <c r="T332" s="186"/>
      <c r="U332" s="31"/>
      <c r="V332" s="40"/>
      <c r="W332" s="186"/>
      <c r="X332" s="356"/>
    </row>
    <row r="333" spans="1:24" s="361" customFormat="1" x14ac:dyDescent="0.25">
      <c r="A333" s="186"/>
      <c r="B333" s="43"/>
      <c r="C333" s="625"/>
      <c r="D333" s="627"/>
      <c r="E333" s="625"/>
      <c r="F333" s="627"/>
      <c r="G333" s="186"/>
      <c r="H333" s="30"/>
      <c r="I333" s="40"/>
      <c r="J333" s="40"/>
      <c r="K333" s="30"/>
      <c r="L333" s="625"/>
      <c r="M333" s="627"/>
      <c r="N333" s="625"/>
      <c r="O333" s="627"/>
      <c r="P333" s="30"/>
      <c r="Q333" s="30"/>
      <c r="R333" s="186"/>
      <c r="S333" s="30"/>
      <c r="T333" s="186"/>
      <c r="U333" s="31"/>
      <c r="V333" s="40"/>
      <c r="W333" s="186"/>
      <c r="X333" s="356"/>
    </row>
    <row r="334" spans="1:24" s="361" customFormat="1" x14ac:dyDescent="0.25">
      <c r="A334" s="186"/>
      <c r="B334" s="43"/>
      <c r="C334" s="625"/>
      <c r="D334" s="627"/>
      <c r="E334" s="625"/>
      <c r="F334" s="627"/>
      <c r="G334" s="186"/>
      <c r="H334" s="30"/>
      <c r="I334" s="40"/>
      <c r="J334" s="40"/>
      <c r="K334" s="30"/>
      <c r="L334" s="625"/>
      <c r="M334" s="627"/>
      <c r="N334" s="625"/>
      <c r="O334" s="627"/>
      <c r="P334" s="30"/>
      <c r="Q334" s="30"/>
      <c r="R334" s="186"/>
      <c r="S334" s="30"/>
      <c r="T334" s="186"/>
      <c r="U334" s="31"/>
      <c r="V334" s="40"/>
      <c r="W334" s="186"/>
      <c r="X334" s="356"/>
    </row>
    <row r="335" spans="1:24" s="361" customFormat="1" x14ac:dyDescent="0.25">
      <c r="A335" s="186"/>
      <c r="B335" s="43"/>
      <c r="C335" s="625"/>
      <c r="D335" s="627"/>
      <c r="E335" s="625"/>
      <c r="F335" s="627"/>
      <c r="G335" s="186"/>
      <c r="H335" s="30"/>
      <c r="I335" s="40"/>
      <c r="J335" s="40"/>
      <c r="K335" s="30"/>
      <c r="L335" s="625"/>
      <c r="M335" s="627"/>
      <c r="N335" s="625"/>
      <c r="O335" s="627"/>
      <c r="P335" s="30"/>
      <c r="Q335" s="30"/>
      <c r="R335" s="186"/>
      <c r="S335" s="30"/>
      <c r="T335" s="186"/>
      <c r="U335" s="31"/>
      <c r="V335" s="40"/>
      <c r="W335" s="186"/>
      <c r="X335" s="356"/>
    </row>
    <row r="336" spans="1:24" s="361" customFormat="1" x14ac:dyDescent="0.25">
      <c r="A336" s="186"/>
      <c r="B336" s="43"/>
      <c r="C336" s="625"/>
      <c r="D336" s="627"/>
      <c r="E336" s="625"/>
      <c r="F336" s="627"/>
      <c r="G336" s="186"/>
      <c r="H336" s="30"/>
      <c r="I336" s="40"/>
      <c r="J336" s="40"/>
      <c r="K336" s="30"/>
      <c r="L336" s="625"/>
      <c r="M336" s="627"/>
      <c r="N336" s="625"/>
      <c r="O336" s="627"/>
      <c r="P336" s="30"/>
      <c r="Q336" s="30"/>
      <c r="R336" s="186"/>
      <c r="S336" s="30"/>
      <c r="T336" s="186"/>
      <c r="U336" s="31"/>
      <c r="V336" s="40"/>
      <c r="W336" s="186"/>
      <c r="X336" s="356"/>
    </row>
    <row r="337" spans="1:24" s="361" customFormat="1" x14ac:dyDescent="0.25">
      <c r="A337" s="186"/>
      <c r="B337" s="43"/>
      <c r="C337" s="625"/>
      <c r="D337" s="627"/>
      <c r="E337" s="625"/>
      <c r="F337" s="627"/>
      <c r="G337" s="186"/>
      <c r="H337" s="30"/>
      <c r="I337" s="40"/>
      <c r="J337" s="40"/>
      <c r="K337" s="30"/>
      <c r="L337" s="625"/>
      <c r="M337" s="627"/>
      <c r="N337" s="625"/>
      <c r="O337" s="627"/>
      <c r="P337" s="30"/>
      <c r="Q337" s="30"/>
      <c r="R337" s="186"/>
      <c r="S337" s="30"/>
      <c r="T337" s="186"/>
      <c r="U337" s="31"/>
      <c r="V337" s="40"/>
      <c r="W337" s="186"/>
      <c r="X337" s="356"/>
    </row>
    <row r="338" spans="1:24" s="361" customFormat="1" x14ac:dyDescent="0.25">
      <c r="A338" s="186"/>
      <c r="B338" s="43"/>
      <c r="C338" s="625"/>
      <c r="D338" s="627"/>
      <c r="E338" s="625"/>
      <c r="F338" s="627"/>
      <c r="G338" s="186"/>
      <c r="H338" s="30"/>
      <c r="I338" s="40"/>
      <c r="J338" s="40"/>
      <c r="K338" s="30"/>
      <c r="L338" s="625"/>
      <c r="M338" s="627"/>
      <c r="N338" s="625"/>
      <c r="O338" s="627"/>
      <c r="P338" s="30"/>
      <c r="Q338" s="30"/>
      <c r="R338" s="186"/>
      <c r="S338" s="30"/>
      <c r="T338" s="186"/>
      <c r="U338" s="31"/>
      <c r="V338" s="40"/>
      <c r="W338" s="186"/>
      <c r="X338" s="356"/>
    </row>
    <row r="339" spans="1:24" s="361" customFormat="1" x14ac:dyDescent="0.25">
      <c r="A339" s="186"/>
      <c r="B339" s="43"/>
      <c r="C339" s="625"/>
      <c r="D339" s="627"/>
      <c r="E339" s="625"/>
      <c r="F339" s="627"/>
      <c r="G339" s="186"/>
      <c r="H339" s="30"/>
      <c r="I339" s="40"/>
      <c r="J339" s="40"/>
      <c r="K339" s="30"/>
      <c r="L339" s="625"/>
      <c r="M339" s="627"/>
      <c r="N339" s="625"/>
      <c r="O339" s="627"/>
      <c r="P339" s="30"/>
      <c r="Q339" s="30"/>
      <c r="R339" s="186"/>
      <c r="S339" s="30"/>
      <c r="T339" s="186"/>
      <c r="U339" s="31"/>
      <c r="V339" s="40"/>
      <c r="W339" s="186"/>
      <c r="X339" s="356"/>
    </row>
    <row r="340" spans="1:24" s="361" customFormat="1" x14ac:dyDescent="0.25">
      <c r="A340" s="186"/>
      <c r="B340" s="43"/>
      <c r="C340" s="625"/>
      <c r="D340" s="627"/>
      <c r="E340" s="625"/>
      <c r="F340" s="627"/>
      <c r="G340" s="186"/>
      <c r="H340" s="30"/>
      <c r="I340" s="40"/>
      <c r="J340" s="40"/>
      <c r="K340" s="30"/>
      <c r="L340" s="625"/>
      <c r="M340" s="627"/>
      <c r="N340" s="625"/>
      <c r="O340" s="627"/>
      <c r="P340" s="30"/>
      <c r="Q340" s="30"/>
      <c r="R340" s="186"/>
      <c r="S340" s="30"/>
      <c r="T340" s="186"/>
      <c r="U340" s="31"/>
      <c r="V340" s="40"/>
      <c r="W340" s="186"/>
      <c r="X340" s="356"/>
    </row>
    <row r="341" spans="1:24" s="361" customFormat="1" x14ac:dyDescent="0.25">
      <c r="A341" s="186"/>
      <c r="B341" s="43"/>
      <c r="C341" s="625"/>
      <c r="D341" s="627"/>
      <c r="E341" s="625"/>
      <c r="F341" s="627"/>
      <c r="G341" s="186"/>
      <c r="H341" s="30"/>
      <c r="I341" s="40"/>
      <c r="J341" s="40"/>
      <c r="K341" s="30"/>
      <c r="L341" s="625"/>
      <c r="M341" s="627"/>
      <c r="N341" s="625"/>
      <c r="O341" s="627"/>
      <c r="P341" s="30"/>
      <c r="Q341" s="30"/>
      <c r="R341" s="186"/>
      <c r="S341" s="30"/>
      <c r="T341" s="186"/>
      <c r="U341" s="31"/>
      <c r="V341" s="40"/>
      <c r="W341" s="186"/>
      <c r="X341" s="356"/>
    </row>
    <row r="342" spans="1:24" s="361" customFormat="1" x14ac:dyDescent="0.25">
      <c r="A342" s="186"/>
      <c r="B342" s="43"/>
      <c r="C342" s="625"/>
      <c r="D342" s="627"/>
      <c r="E342" s="625"/>
      <c r="F342" s="627"/>
      <c r="G342" s="186"/>
      <c r="H342" s="30"/>
      <c r="I342" s="40"/>
      <c r="J342" s="40"/>
      <c r="K342" s="30"/>
      <c r="L342" s="625"/>
      <c r="M342" s="627"/>
      <c r="N342" s="625"/>
      <c r="O342" s="627"/>
      <c r="P342" s="30"/>
      <c r="Q342" s="30"/>
      <c r="R342" s="186"/>
      <c r="S342" s="30"/>
      <c r="T342" s="186"/>
      <c r="U342" s="31"/>
      <c r="V342" s="40"/>
      <c r="W342" s="186"/>
      <c r="X342" s="356"/>
    </row>
    <row r="343" spans="1:24" s="361" customFormat="1" x14ac:dyDescent="0.25">
      <c r="A343" s="186"/>
      <c r="B343" s="43"/>
      <c r="C343" s="625"/>
      <c r="D343" s="627"/>
      <c r="E343" s="625"/>
      <c r="F343" s="627"/>
      <c r="G343" s="186"/>
      <c r="H343" s="30"/>
      <c r="I343" s="40"/>
      <c r="J343" s="40"/>
      <c r="K343" s="30"/>
      <c r="L343" s="625"/>
      <c r="M343" s="627"/>
      <c r="N343" s="625"/>
      <c r="O343" s="627"/>
      <c r="P343" s="30"/>
      <c r="Q343" s="30"/>
      <c r="R343" s="186"/>
      <c r="S343" s="30"/>
      <c r="T343" s="186"/>
      <c r="U343" s="31"/>
      <c r="V343" s="40"/>
      <c r="W343" s="186"/>
      <c r="X343" s="356"/>
    </row>
    <row r="344" spans="1:24" s="361" customFormat="1" x14ac:dyDescent="0.25">
      <c r="A344" s="186"/>
      <c r="B344" s="43"/>
      <c r="C344" s="625"/>
      <c r="D344" s="627"/>
      <c r="E344" s="625"/>
      <c r="F344" s="627"/>
      <c r="G344" s="186"/>
      <c r="H344" s="30"/>
      <c r="I344" s="40"/>
      <c r="J344" s="40"/>
      <c r="K344" s="30"/>
      <c r="L344" s="625"/>
      <c r="M344" s="627"/>
      <c r="N344" s="625"/>
      <c r="O344" s="627"/>
      <c r="P344" s="30"/>
      <c r="Q344" s="30"/>
      <c r="R344" s="186"/>
      <c r="S344" s="30"/>
      <c r="T344" s="186"/>
      <c r="U344" s="31"/>
      <c r="V344" s="40"/>
      <c r="W344" s="186"/>
      <c r="X344" s="356"/>
    </row>
    <row r="345" spans="1:24" s="361" customFormat="1" x14ac:dyDescent="0.25">
      <c r="A345" s="186"/>
      <c r="B345" s="43"/>
      <c r="C345" s="625"/>
      <c r="D345" s="627"/>
      <c r="E345" s="625"/>
      <c r="F345" s="627"/>
      <c r="G345" s="186"/>
      <c r="H345" s="30"/>
      <c r="I345" s="40"/>
      <c r="J345" s="40"/>
      <c r="K345" s="30"/>
      <c r="L345" s="625"/>
      <c r="M345" s="627"/>
      <c r="N345" s="625"/>
      <c r="O345" s="627"/>
      <c r="P345" s="30"/>
      <c r="Q345" s="30"/>
      <c r="R345" s="186"/>
      <c r="S345" s="30"/>
      <c r="T345" s="186"/>
      <c r="U345" s="31"/>
      <c r="V345" s="40"/>
      <c r="W345" s="186"/>
      <c r="X345" s="356"/>
    </row>
    <row r="346" spans="1:24" s="361" customFormat="1" x14ac:dyDescent="0.25">
      <c r="A346" s="186"/>
      <c r="B346" s="43"/>
      <c r="C346" s="625"/>
      <c r="D346" s="627"/>
      <c r="E346" s="625"/>
      <c r="F346" s="627"/>
      <c r="G346" s="186"/>
      <c r="H346" s="30"/>
      <c r="I346" s="40"/>
      <c r="J346" s="40"/>
      <c r="K346" s="30"/>
      <c r="L346" s="625"/>
      <c r="M346" s="627"/>
      <c r="N346" s="625"/>
      <c r="O346" s="627"/>
      <c r="P346" s="30"/>
      <c r="Q346" s="30"/>
      <c r="R346" s="186"/>
      <c r="S346" s="30"/>
      <c r="T346" s="186"/>
      <c r="U346" s="31"/>
      <c r="V346" s="40"/>
      <c r="W346" s="186"/>
      <c r="X346" s="356"/>
    </row>
    <row r="347" spans="1:24" s="361" customFormat="1" x14ac:dyDescent="0.25">
      <c r="A347" s="186"/>
      <c r="B347" s="43"/>
      <c r="C347" s="625"/>
      <c r="D347" s="627"/>
      <c r="E347" s="625"/>
      <c r="F347" s="627"/>
      <c r="G347" s="186"/>
      <c r="H347" s="30"/>
      <c r="I347" s="40"/>
      <c r="J347" s="40"/>
      <c r="K347" s="30"/>
      <c r="L347" s="625"/>
      <c r="M347" s="627"/>
      <c r="N347" s="625"/>
      <c r="O347" s="627"/>
      <c r="P347" s="30"/>
      <c r="Q347" s="30"/>
      <c r="R347" s="186"/>
      <c r="S347" s="30"/>
      <c r="T347" s="186"/>
      <c r="U347" s="31"/>
      <c r="V347" s="40"/>
      <c r="W347" s="186"/>
      <c r="X347" s="356"/>
    </row>
    <row r="348" spans="1:24" s="361" customFormat="1" x14ac:dyDescent="0.25">
      <c r="A348" s="186"/>
      <c r="B348" s="43"/>
      <c r="C348" s="625"/>
      <c r="D348" s="627"/>
      <c r="E348" s="625"/>
      <c r="F348" s="627"/>
      <c r="G348" s="186"/>
      <c r="H348" s="30"/>
      <c r="I348" s="40"/>
      <c r="J348" s="40"/>
      <c r="K348" s="30"/>
      <c r="L348" s="625"/>
      <c r="M348" s="627"/>
      <c r="N348" s="625"/>
      <c r="O348" s="627"/>
      <c r="P348" s="30"/>
      <c r="Q348" s="30"/>
      <c r="R348" s="186"/>
      <c r="S348" s="30"/>
      <c r="T348" s="186"/>
      <c r="U348" s="31"/>
      <c r="V348" s="40"/>
      <c r="W348" s="186"/>
      <c r="X348" s="356"/>
    </row>
    <row r="349" spans="1:24" s="361" customFormat="1" x14ac:dyDescent="0.25">
      <c r="A349" s="186"/>
      <c r="B349" s="43"/>
      <c r="C349" s="625"/>
      <c r="D349" s="627"/>
      <c r="E349" s="625"/>
      <c r="F349" s="627"/>
      <c r="G349" s="186"/>
      <c r="H349" s="30"/>
      <c r="I349" s="40"/>
      <c r="J349" s="40"/>
      <c r="K349" s="30"/>
      <c r="L349" s="625"/>
      <c r="M349" s="627"/>
      <c r="N349" s="625"/>
      <c r="O349" s="627"/>
      <c r="P349" s="30"/>
      <c r="Q349" s="30"/>
      <c r="R349" s="186"/>
      <c r="S349" s="30"/>
      <c r="T349" s="186"/>
      <c r="U349" s="31"/>
      <c r="V349" s="40"/>
      <c r="W349" s="186"/>
      <c r="X349" s="356"/>
    </row>
    <row r="350" spans="1:24" s="361" customFormat="1" x14ac:dyDescent="0.25">
      <c r="A350" s="186"/>
      <c r="B350" s="43"/>
      <c r="C350" s="625"/>
      <c r="D350" s="627"/>
      <c r="E350" s="625"/>
      <c r="F350" s="627"/>
      <c r="G350" s="186"/>
      <c r="H350" s="30"/>
      <c r="I350" s="40"/>
      <c r="J350" s="40"/>
      <c r="K350" s="30"/>
      <c r="L350" s="625"/>
      <c r="M350" s="627"/>
      <c r="N350" s="625"/>
      <c r="O350" s="627"/>
      <c r="P350" s="30"/>
      <c r="Q350" s="30"/>
      <c r="R350" s="186"/>
      <c r="S350" s="30"/>
      <c r="T350" s="186"/>
      <c r="U350" s="31"/>
      <c r="V350" s="40"/>
      <c r="W350" s="186"/>
      <c r="X350" s="356"/>
    </row>
    <row r="351" spans="1:24" s="361" customFormat="1" x14ac:dyDescent="0.25">
      <c r="A351" s="186"/>
      <c r="B351" s="43"/>
      <c r="C351" s="625"/>
      <c r="D351" s="627"/>
      <c r="E351" s="625"/>
      <c r="F351" s="627"/>
      <c r="G351" s="186"/>
      <c r="H351" s="30"/>
      <c r="I351" s="40"/>
      <c r="J351" s="40"/>
      <c r="K351" s="30"/>
      <c r="L351" s="625"/>
      <c r="M351" s="627"/>
      <c r="N351" s="625"/>
      <c r="O351" s="627"/>
      <c r="P351" s="30"/>
      <c r="Q351" s="30"/>
      <c r="R351" s="186"/>
      <c r="S351" s="30"/>
      <c r="T351" s="186"/>
      <c r="U351" s="31"/>
      <c r="V351" s="40"/>
      <c r="W351" s="186"/>
      <c r="X351" s="356"/>
    </row>
    <row r="352" spans="1:24" s="361" customFormat="1" x14ac:dyDescent="0.25">
      <c r="A352" s="186"/>
      <c r="B352" s="43"/>
      <c r="C352" s="625"/>
      <c r="D352" s="627"/>
      <c r="E352" s="625"/>
      <c r="F352" s="627"/>
      <c r="G352" s="186"/>
      <c r="H352" s="30"/>
      <c r="I352" s="40"/>
      <c r="J352" s="40"/>
      <c r="K352" s="30"/>
      <c r="L352" s="625"/>
      <c r="M352" s="627"/>
      <c r="N352" s="625"/>
      <c r="O352" s="627"/>
      <c r="P352" s="30"/>
      <c r="Q352" s="30"/>
      <c r="R352" s="186"/>
      <c r="S352" s="30"/>
      <c r="T352" s="186"/>
      <c r="U352" s="31"/>
      <c r="V352" s="40"/>
      <c r="W352" s="186"/>
      <c r="X352" s="356"/>
    </row>
    <row r="353" spans="1:24" s="361" customFormat="1" x14ac:dyDescent="0.25">
      <c r="A353" s="186"/>
      <c r="B353" s="43"/>
      <c r="C353" s="625"/>
      <c r="D353" s="627"/>
      <c r="E353" s="625"/>
      <c r="F353" s="627"/>
      <c r="G353" s="186"/>
      <c r="H353" s="30"/>
      <c r="I353" s="40"/>
      <c r="J353" s="40"/>
      <c r="K353" s="30"/>
      <c r="L353" s="625"/>
      <c r="M353" s="627"/>
      <c r="N353" s="625"/>
      <c r="O353" s="627"/>
      <c r="P353" s="30"/>
      <c r="Q353" s="30"/>
      <c r="R353" s="186"/>
      <c r="S353" s="30"/>
      <c r="T353" s="186"/>
      <c r="U353" s="31"/>
      <c r="V353" s="40"/>
      <c r="W353" s="186"/>
      <c r="X353" s="356"/>
    </row>
    <row r="354" spans="1:24" s="361" customFormat="1" x14ac:dyDescent="0.25">
      <c r="A354" s="186"/>
      <c r="B354" s="43"/>
      <c r="C354" s="625"/>
      <c r="D354" s="627"/>
      <c r="E354" s="625"/>
      <c r="F354" s="627"/>
      <c r="G354" s="186"/>
      <c r="H354" s="30"/>
      <c r="I354" s="40"/>
      <c r="J354" s="40"/>
      <c r="K354" s="30"/>
      <c r="L354" s="625"/>
      <c r="M354" s="627"/>
      <c r="N354" s="625"/>
      <c r="O354" s="627"/>
      <c r="P354" s="30"/>
      <c r="Q354" s="30"/>
      <c r="R354" s="186"/>
      <c r="S354" s="30"/>
      <c r="T354" s="186"/>
      <c r="U354" s="31"/>
      <c r="V354" s="40"/>
      <c r="W354" s="186"/>
      <c r="X354" s="356"/>
    </row>
    <row r="355" spans="1:24" s="361" customFormat="1" x14ac:dyDescent="0.25">
      <c r="A355" s="186"/>
      <c r="B355" s="43"/>
      <c r="C355" s="625"/>
      <c r="D355" s="627"/>
      <c r="E355" s="625"/>
      <c r="F355" s="627"/>
      <c r="G355" s="186"/>
      <c r="H355" s="30"/>
      <c r="I355" s="40"/>
      <c r="J355" s="40"/>
      <c r="K355" s="30"/>
      <c r="L355" s="625"/>
      <c r="M355" s="627"/>
      <c r="N355" s="625"/>
      <c r="O355" s="627"/>
      <c r="P355" s="30"/>
      <c r="Q355" s="30"/>
      <c r="R355" s="186"/>
      <c r="S355" s="30"/>
      <c r="T355" s="186"/>
      <c r="U355" s="31"/>
      <c r="V355" s="40"/>
      <c r="W355" s="186"/>
      <c r="X355" s="356"/>
    </row>
    <row r="356" spans="1:24" s="361" customFormat="1" x14ac:dyDescent="0.25">
      <c r="A356" s="186"/>
      <c r="B356" s="43"/>
      <c r="C356" s="625"/>
      <c r="D356" s="627"/>
      <c r="E356" s="625"/>
      <c r="F356" s="627"/>
      <c r="G356" s="186"/>
      <c r="H356" s="30"/>
      <c r="I356" s="40"/>
      <c r="J356" s="40"/>
      <c r="K356" s="30"/>
      <c r="L356" s="625"/>
      <c r="M356" s="627"/>
      <c r="N356" s="625"/>
      <c r="O356" s="627"/>
      <c r="P356" s="30"/>
      <c r="Q356" s="30"/>
      <c r="R356" s="186"/>
      <c r="S356" s="30"/>
      <c r="T356" s="186"/>
      <c r="U356" s="31"/>
      <c r="V356" s="40"/>
      <c r="W356" s="186"/>
      <c r="X356" s="356"/>
    </row>
    <row r="357" spans="1:24" s="361" customFormat="1" x14ac:dyDescent="0.25">
      <c r="A357" s="186"/>
      <c r="B357" s="43"/>
      <c r="C357" s="625"/>
      <c r="D357" s="627"/>
      <c r="E357" s="625"/>
      <c r="F357" s="627"/>
      <c r="G357" s="186"/>
      <c r="H357" s="30"/>
      <c r="I357" s="40"/>
      <c r="J357" s="40"/>
      <c r="K357" s="30"/>
      <c r="L357" s="625"/>
      <c r="M357" s="627"/>
      <c r="N357" s="625"/>
      <c r="O357" s="627"/>
      <c r="P357" s="30"/>
      <c r="Q357" s="30"/>
      <c r="R357" s="186"/>
      <c r="S357" s="30"/>
      <c r="T357" s="186"/>
      <c r="U357" s="31"/>
      <c r="V357" s="40"/>
      <c r="W357" s="186"/>
      <c r="X357" s="356"/>
    </row>
    <row r="358" spans="1:24" s="361" customFormat="1" x14ac:dyDescent="0.25">
      <c r="A358" s="186"/>
      <c r="B358" s="43"/>
      <c r="C358" s="625"/>
      <c r="D358" s="627"/>
      <c r="E358" s="625"/>
      <c r="F358" s="627"/>
      <c r="G358" s="186"/>
      <c r="H358" s="30"/>
      <c r="I358" s="40"/>
      <c r="J358" s="40"/>
      <c r="K358" s="30"/>
      <c r="L358" s="625"/>
      <c r="M358" s="627"/>
      <c r="N358" s="625"/>
      <c r="O358" s="627"/>
      <c r="P358" s="30"/>
      <c r="Q358" s="30"/>
      <c r="R358" s="186"/>
      <c r="S358" s="30"/>
      <c r="T358" s="186"/>
      <c r="U358" s="31"/>
      <c r="V358" s="40"/>
      <c r="W358" s="186"/>
      <c r="X358" s="356"/>
    </row>
    <row r="359" spans="1:24" s="361" customFormat="1" x14ac:dyDescent="0.25">
      <c r="A359" s="186"/>
      <c r="B359" s="43"/>
      <c r="C359" s="625"/>
      <c r="D359" s="627"/>
      <c r="E359" s="625"/>
      <c r="F359" s="627"/>
      <c r="G359" s="186"/>
      <c r="H359" s="30"/>
      <c r="I359" s="40"/>
      <c r="J359" s="40"/>
      <c r="K359" s="30"/>
      <c r="L359" s="625"/>
      <c r="M359" s="627"/>
      <c r="N359" s="625"/>
      <c r="O359" s="627"/>
      <c r="P359" s="30"/>
      <c r="Q359" s="30"/>
      <c r="R359" s="186"/>
      <c r="S359" s="30"/>
      <c r="T359" s="186"/>
      <c r="U359" s="31"/>
      <c r="V359" s="40"/>
      <c r="W359" s="186"/>
      <c r="X359" s="356"/>
    </row>
    <row r="360" spans="1:24" s="361" customFormat="1" x14ac:dyDescent="0.25">
      <c r="A360" s="186"/>
      <c r="B360" s="43"/>
      <c r="C360" s="625"/>
      <c r="D360" s="627"/>
      <c r="E360" s="625"/>
      <c r="F360" s="627"/>
      <c r="G360" s="186"/>
      <c r="H360" s="30"/>
      <c r="I360" s="40"/>
      <c r="J360" s="40"/>
      <c r="K360" s="30"/>
      <c r="L360" s="625"/>
      <c r="M360" s="627"/>
      <c r="N360" s="625"/>
      <c r="O360" s="627"/>
      <c r="P360" s="30"/>
      <c r="Q360" s="30"/>
      <c r="R360" s="186"/>
      <c r="S360" s="30"/>
      <c r="T360" s="186"/>
      <c r="U360" s="31"/>
      <c r="V360" s="40"/>
      <c r="W360" s="186"/>
      <c r="X360" s="356"/>
    </row>
    <row r="361" spans="1:24" s="361" customFormat="1" x14ac:dyDescent="0.25">
      <c r="A361" s="186"/>
      <c r="B361" s="43"/>
      <c r="C361" s="625"/>
      <c r="D361" s="627"/>
      <c r="E361" s="625"/>
      <c r="F361" s="627"/>
      <c r="G361" s="186"/>
      <c r="H361" s="30"/>
      <c r="I361" s="40"/>
      <c r="J361" s="40"/>
      <c r="K361" s="30"/>
      <c r="L361" s="625"/>
      <c r="M361" s="627"/>
      <c r="N361" s="625"/>
      <c r="O361" s="627"/>
      <c r="P361" s="30"/>
      <c r="Q361" s="30"/>
      <c r="R361" s="186"/>
      <c r="S361" s="30"/>
      <c r="T361" s="186"/>
      <c r="U361" s="31"/>
      <c r="V361" s="40"/>
      <c r="W361" s="186"/>
      <c r="X361" s="356"/>
    </row>
    <row r="362" spans="1:24" s="361" customFormat="1" x14ac:dyDescent="0.25">
      <c r="A362" s="186"/>
      <c r="B362" s="43"/>
      <c r="C362" s="625"/>
      <c r="D362" s="627"/>
      <c r="E362" s="625"/>
      <c r="F362" s="627"/>
      <c r="G362" s="186"/>
      <c r="H362" s="30"/>
      <c r="I362" s="40"/>
      <c r="J362" s="40"/>
      <c r="K362" s="30"/>
      <c r="L362" s="625"/>
      <c r="M362" s="627"/>
      <c r="N362" s="625"/>
      <c r="O362" s="627"/>
      <c r="P362" s="30"/>
      <c r="Q362" s="30"/>
      <c r="R362" s="186"/>
      <c r="S362" s="30"/>
      <c r="T362" s="186"/>
      <c r="U362" s="31"/>
      <c r="V362" s="40"/>
      <c r="W362" s="186"/>
      <c r="X362" s="356"/>
    </row>
    <row r="363" spans="1:24" s="361" customFormat="1" x14ac:dyDescent="0.25">
      <c r="A363" s="186"/>
      <c r="B363" s="43"/>
      <c r="C363" s="625"/>
      <c r="D363" s="624"/>
      <c r="E363" s="625"/>
      <c r="F363" s="624"/>
      <c r="G363" s="186"/>
      <c r="H363" s="187"/>
      <c r="I363" s="41"/>
      <c r="J363" s="41"/>
      <c r="K363" s="187"/>
      <c r="L363" s="625"/>
      <c r="M363" s="624"/>
      <c r="N363" s="625"/>
      <c r="O363" s="624"/>
      <c r="P363" s="187"/>
      <c r="Q363" s="187"/>
      <c r="R363" s="186"/>
      <c r="S363" s="187"/>
      <c r="T363" s="186"/>
      <c r="U363" s="22"/>
      <c r="V363" s="41"/>
      <c r="W363" s="186"/>
      <c r="X363" s="363"/>
    </row>
    <row r="364" spans="1:24" s="361" customFormat="1" x14ac:dyDescent="0.25">
      <c r="A364" s="186"/>
      <c r="B364" s="43"/>
      <c r="C364" s="625"/>
      <c r="D364" s="624"/>
      <c r="E364" s="625"/>
      <c r="F364" s="624"/>
      <c r="G364" s="186"/>
      <c r="H364" s="187"/>
      <c r="I364" s="41"/>
      <c r="J364" s="41"/>
      <c r="K364" s="187"/>
      <c r="L364" s="625"/>
      <c r="M364" s="624"/>
      <c r="N364" s="625"/>
      <c r="O364" s="624"/>
      <c r="P364" s="187"/>
      <c r="Q364" s="187"/>
      <c r="R364" s="186"/>
      <c r="S364" s="187"/>
      <c r="T364" s="186"/>
      <c r="U364" s="22"/>
      <c r="V364" s="41"/>
      <c r="W364" s="186"/>
      <c r="X364" s="363"/>
    </row>
    <row r="365" spans="1:24" s="361" customFormat="1" x14ac:dyDescent="0.25">
      <c r="A365" s="186"/>
      <c r="B365" s="43"/>
      <c r="C365" s="625"/>
      <c r="D365" s="624"/>
      <c r="E365" s="625"/>
      <c r="F365" s="624"/>
      <c r="G365" s="186"/>
      <c r="H365" s="187"/>
      <c r="I365" s="41"/>
      <c r="J365" s="41"/>
      <c r="K365" s="187"/>
      <c r="L365" s="625"/>
      <c r="M365" s="624"/>
      <c r="N365" s="625"/>
      <c r="O365" s="624"/>
      <c r="P365" s="187"/>
      <c r="Q365" s="187"/>
      <c r="R365" s="186"/>
      <c r="S365" s="187"/>
      <c r="T365" s="186"/>
      <c r="U365" s="22"/>
      <c r="V365" s="41"/>
      <c r="W365" s="186"/>
      <c r="X365" s="363"/>
    </row>
    <row r="366" spans="1:24" s="361" customFormat="1" x14ac:dyDescent="0.25">
      <c r="A366" s="186"/>
      <c r="B366" s="43"/>
      <c r="C366" s="625"/>
      <c r="D366" s="624"/>
      <c r="E366" s="625"/>
      <c r="F366" s="624"/>
      <c r="G366" s="186"/>
      <c r="H366" s="187"/>
      <c r="I366" s="41"/>
      <c r="J366" s="41"/>
      <c r="K366" s="187"/>
      <c r="L366" s="625"/>
      <c r="M366" s="624"/>
      <c r="N366" s="625"/>
      <c r="O366" s="624"/>
      <c r="P366" s="187"/>
      <c r="Q366" s="187"/>
      <c r="R366" s="186"/>
      <c r="S366" s="187"/>
      <c r="T366" s="186"/>
      <c r="U366" s="22"/>
      <c r="V366" s="41"/>
      <c r="W366" s="186"/>
      <c r="X366" s="363"/>
    </row>
    <row r="367" spans="1:24" s="361" customFormat="1" x14ac:dyDescent="0.25">
      <c r="A367" s="186"/>
      <c r="B367" s="43"/>
      <c r="C367" s="625"/>
      <c r="D367" s="624"/>
      <c r="E367" s="625"/>
      <c r="F367" s="624"/>
      <c r="G367" s="186"/>
      <c r="H367" s="187"/>
      <c r="I367" s="41"/>
      <c r="J367" s="41"/>
      <c r="K367" s="187"/>
      <c r="L367" s="625"/>
      <c r="M367" s="624"/>
      <c r="N367" s="625"/>
      <c r="O367" s="624"/>
      <c r="P367" s="187"/>
      <c r="Q367" s="187"/>
      <c r="R367" s="186"/>
      <c r="S367" s="187"/>
      <c r="T367" s="186"/>
      <c r="U367" s="22"/>
      <c r="V367" s="41"/>
      <c r="W367" s="186"/>
      <c r="X367" s="363"/>
    </row>
    <row r="368" spans="1:24" s="361" customFormat="1" x14ac:dyDescent="0.25">
      <c r="A368" s="186"/>
      <c r="B368" s="43"/>
      <c r="C368" s="625"/>
      <c r="D368" s="624"/>
      <c r="E368" s="625"/>
      <c r="F368" s="624"/>
      <c r="G368" s="186"/>
      <c r="H368" s="187"/>
      <c r="I368" s="41"/>
      <c r="J368" s="41"/>
      <c r="K368" s="187"/>
      <c r="L368" s="625"/>
      <c r="M368" s="624"/>
      <c r="N368" s="625"/>
      <c r="O368" s="624"/>
      <c r="P368" s="187"/>
      <c r="Q368" s="187"/>
      <c r="R368" s="186"/>
      <c r="S368" s="187"/>
      <c r="T368" s="186"/>
      <c r="U368" s="22"/>
      <c r="V368" s="41"/>
      <c r="W368" s="186"/>
      <c r="X368" s="363"/>
    </row>
    <row r="369" spans="1:24" s="361" customFormat="1" x14ac:dyDescent="0.25">
      <c r="A369" s="186"/>
      <c r="B369" s="43"/>
      <c r="C369" s="625"/>
      <c r="D369" s="624"/>
      <c r="E369" s="625"/>
      <c r="F369" s="624"/>
      <c r="G369" s="186"/>
      <c r="H369" s="187"/>
      <c r="I369" s="41"/>
      <c r="J369" s="41"/>
      <c r="K369" s="187"/>
      <c r="L369" s="625"/>
      <c r="M369" s="624"/>
      <c r="N369" s="625"/>
      <c r="O369" s="624"/>
      <c r="P369" s="187"/>
      <c r="Q369" s="187"/>
      <c r="R369" s="186"/>
      <c r="S369" s="187"/>
      <c r="T369" s="186"/>
      <c r="U369" s="22"/>
      <c r="V369" s="41"/>
      <c r="W369" s="186"/>
      <c r="X369" s="363"/>
    </row>
    <row r="370" spans="1:24" s="361" customFormat="1" x14ac:dyDescent="0.25">
      <c r="A370" s="186"/>
      <c r="B370" s="43"/>
      <c r="C370" s="625"/>
      <c r="D370" s="624"/>
      <c r="E370" s="625"/>
      <c r="F370" s="624"/>
      <c r="G370" s="186"/>
      <c r="H370" s="187"/>
      <c r="I370" s="41"/>
      <c r="J370" s="41"/>
      <c r="K370" s="187"/>
      <c r="L370" s="625"/>
      <c r="M370" s="624"/>
      <c r="N370" s="625"/>
      <c r="O370" s="624"/>
      <c r="P370" s="187"/>
      <c r="Q370" s="187"/>
      <c r="R370" s="186"/>
      <c r="S370" s="187"/>
      <c r="T370" s="186"/>
      <c r="U370" s="22"/>
      <c r="V370" s="41"/>
      <c r="W370" s="186"/>
      <c r="X370" s="363"/>
    </row>
    <row r="371" spans="1:24" s="361" customFormat="1" x14ac:dyDescent="0.25">
      <c r="A371" s="186"/>
      <c r="B371" s="43"/>
      <c r="C371" s="625"/>
      <c r="D371" s="624"/>
      <c r="E371" s="625"/>
      <c r="F371" s="624"/>
      <c r="G371" s="186"/>
      <c r="H371" s="187"/>
      <c r="I371" s="41"/>
      <c r="J371" s="41"/>
      <c r="K371" s="187"/>
      <c r="L371" s="625"/>
      <c r="M371" s="624"/>
      <c r="N371" s="625"/>
      <c r="O371" s="624"/>
      <c r="P371" s="187"/>
      <c r="Q371" s="187"/>
      <c r="R371" s="186"/>
      <c r="S371" s="187"/>
      <c r="T371" s="186"/>
      <c r="U371" s="22"/>
      <c r="V371" s="41"/>
      <c r="W371" s="186"/>
      <c r="X371" s="363"/>
    </row>
    <row r="372" spans="1:24" s="361" customFormat="1" x14ac:dyDescent="0.25">
      <c r="A372" s="186"/>
      <c r="B372" s="43"/>
      <c r="C372" s="625"/>
      <c r="D372" s="624"/>
      <c r="E372" s="625"/>
      <c r="F372" s="624"/>
      <c r="G372" s="186"/>
      <c r="H372" s="187"/>
      <c r="I372" s="41"/>
      <c r="J372" s="41"/>
      <c r="K372" s="187"/>
      <c r="L372" s="625"/>
      <c r="M372" s="624"/>
      <c r="N372" s="625"/>
      <c r="O372" s="624"/>
      <c r="P372" s="187"/>
      <c r="Q372" s="187"/>
      <c r="R372" s="186"/>
      <c r="S372" s="187"/>
      <c r="T372" s="186"/>
      <c r="U372" s="22"/>
      <c r="V372" s="41"/>
      <c r="W372" s="186"/>
      <c r="X372" s="363"/>
    </row>
    <row r="373" spans="1:24" s="361" customFormat="1" x14ac:dyDescent="0.25">
      <c r="A373" s="186"/>
      <c r="B373" s="43"/>
      <c r="C373" s="625"/>
      <c r="D373" s="624"/>
      <c r="E373" s="625"/>
      <c r="F373" s="624"/>
      <c r="G373" s="186"/>
      <c r="H373" s="187"/>
      <c r="I373" s="41"/>
      <c r="J373" s="41"/>
      <c r="K373" s="187"/>
      <c r="L373" s="625"/>
      <c r="M373" s="624"/>
      <c r="N373" s="625"/>
      <c r="O373" s="624"/>
      <c r="P373" s="187"/>
      <c r="Q373" s="187"/>
      <c r="R373" s="186"/>
      <c r="S373" s="187"/>
      <c r="T373" s="186"/>
      <c r="U373" s="22"/>
      <c r="V373" s="41"/>
      <c r="W373" s="186"/>
      <c r="X373" s="363"/>
    </row>
    <row r="374" spans="1:24" s="361" customFormat="1" x14ac:dyDescent="0.25">
      <c r="A374" s="186"/>
      <c r="B374" s="43"/>
      <c r="C374" s="625"/>
      <c r="D374" s="624"/>
      <c r="E374" s="625"/>
      <c r="F374" s="624"/>
      <c r="G374" s="186"/>
      <c r="H374" s="187"/>
      <c r="I374" s="41"/>
      <c r="J374" s="41"/>
      <c r="K374" s="187"/>
      <c r="L374" s="625"/>
      <c r="M374" s="624"/>
      <c r="N374" s="625"/>
      <c r="O374" s="624"/>
      <c r="P374" s="187"/>
      <c r="Q374" s="187"/>
      <c r="R374" s="186"/>
      <c r="S374" s="187"/>
      <c r="T374" s="186"/>
      <c r="U374" s="22"/>
      <c r="V374" s="41"/>
      <c r="W374" s="186"/>
      <c r="X374" s="363"/>
    </row>
    <row r="375" spans="1:24" s="361" customFormat="1" x14ac:dyDescent="0.25">
      <c r="A375" s="186"/>
      <c r="B375" s="43"/>
      <c r="C375" s="625"/>
      <c r="D375" s="624"/>
      <c r="E375" s="625"/>
      <c r="F375" s="624"/>
      <c r="G375" s="186"/>
      <c r="H375" s="187"/>
      <c r="I375" s="41"/>
      <c r="J375" s="41"/>
      <c r="K375" s="187"/>
      <c r="L375" s="625"/>
      <c r="M375" s="624"/>
      <c r="N375" s="625"/>
      <c r="O375" s="624"/>
      <c r="P375" s="187"/>
      <c r="Q375" s="187"/>
      <c r="R375" s="186"/>
      <c r="S375" s="187"/>
      <c r="T375" s="186"/>
      <c r="U375" s="22"/>
      <c r="V375" s="41"/>
      <c r="W375" s="186"/>
      <c r="X375" s="363"/>
    </row>
    <row r="376" spans="1:24" s="361" customFormat="1" x14ac:dyDescent="0.25">
      <c r="A376" s="186"/>
      <c r="B376" s="43"/>
      <c r="C376" s="625"/>
      <c r="D376" s="627"/>
      <c r="E376" s="625"/>
      <c r="F376" s="627"/>
      <c r="G376" s="186"/>
      <c r="H376" s="30"/>
      <c r="I376" s="40"/>
      <c r="J376" s="40"/>
      <c r="K376" s="30"/>
      <c r="L376" s="625"/>
      <c r="M376" s="627"/>
      <c r="N376" s="625"/>
      <c r="O376" s="627"/>
      <c r="P376" s="30"/>
      <c r="Q376" s="30"/>
      <c r="R376" s="186"/>
      <c r="S376" s="30"/>
      <c r="T376" s="186"/>
      <c r="U376" s="31"/>
      <c r="V376" s="40"/>
      <c r="W376" s="186"/>
      <c r="X376" s="356"/>
    </row>
    <row r="377" spans="1:24" s="361" customFormat="1" x14ac:dyDescent="0.25">
      <c r="A377" s="186"/>
      <c r="B377" s="43"/>
      <c r="C377" s="625"/>
      <c r="D377" s="627"/>
      <c r="E377" s="625"/>
      <c r="F377" s="627"/>
      <c r="G377" s="186"/>
      <c r="H377" s="30"/>
      <c r="I377" s="40"/>
      <c r="J377" s="40"/>
      <c r="K377" s="30"/>
      <c r="L377" s="625"/>
      <c r="M377" s="627"/>
      <c r="N377" s="625"/>
      <c r="O377" s="627"/>
      <c r="P377" s="30"/>
      <c r="Q377" s="30"/>
      <c r="R377" s="186"/>
      <c r="S377" s="30"/>
      <c r="T377" s="186"/>
      <c r="U377" s="31"/>
      <c r="V377" s="40"/>
      <c r="W377" s="186"/>
      <c r="X377" s="356"/>
    </row>
    <row r="378" spans="1:24" s="361" customFormat="1" x14ac:dyDescent="0.25">
      <c r="A378" s="186"/>
      <c r="B378" s="43"/>
      <c r="C378" s="625"/>
      <c r="D378" s="627"/>
      <c r="E378" s="625"/>
      <c r="F378" s="627"/>
      <c r="G378" s="186"/>
      <c r="H378" s="30"/>
      <c r="I378" s="40"/>
      <c r="J378" s="40"/>
      <c r="K378" s="30"/>
      <c r="L378" s="625"/>
      <c r="M378" s="627"/>
      <c r="N378" s="625"/>
      <c r="O378" s="627"/>
      <c r="P378" s="30"/>
      <c r="Q378" s="30"/>
      <c r="R378" s="186"/>
      <c r="S378" s="30"/>
      <c r="T378" s="186"/>
      <c r="U378" s="31"/>
      <c r="V378" s="40"/>
      <c r="W378" s="186"/>
      <c r="X378" s="356"/>
    </row>
    <row r="379" spans="1:24" s="361" customFormat="1" x14ac:dyDescent="0.25">
      <c r="A379" s="186"/>
      <c r="B379" s="43"/>
      <c r="C379" s="625"/>
      <c r="D379" s="627"/>
      <c r="E379" s="625"/>
      <c r="F379" s="627"/>
      <c r="G379" s="186"/>
      <c r="H379" s="30"/>
      <c r="I379" s="40"/>
      <c r="J379" s="40"/>
      <c r="K379" s="30"/>
      <c r="L379" s="625"/>
      <c r="M379" s="627"/>
      <c r="N379" s="625"/>
      <c r="O379" s="627"/>
      <c r="P379" s="30"/>
      <c r="Q379" s="30"/>
      <c r="R379" s="186"/>
      <c r="S379" s="30"/>
      <c r="T379" s="186"/>
      <c r="U379" s="31"/>
      <c r="V379" s="40"/>
      <c r="W379" s="186"/>
      <c r="X379" s="356"/>
    </row>
    <row r="380" spans="1:24" s="361" customFormat="1" x14ac:dyDescent="0.25">
      <c r="A380" s="186"/>
      <c r="B380" s="43"/>
      <c r="C380" s="625"/>
      <c r="D380" s="627"/>
      <c r="E380" s="625"/>
      <c r="F380" s="627"/>
      <c r="G380" s="186"/>
      <c r="H380" s="30"/>
      <c r="I380" s="40"/>
      <c r="J380" s="40"/>
      <c r="K380" s="30"/>
      <c r="L380" s="625"/>
      <c r="M380" s="627"/>
      <c r="N380" s="625"/>
      <c r="O380" s="627"/>
      <c r="P380" s="30"/>
      <c r="Q380" s="30"/>
      <c r="R380" s="186"/>
      <c r="S380" s="30"/>
      <c r="T380" s="186"/>
      <c r="U380" s="31"/>
      <c r="V380" s="40"/>
      <c r="W380" s="186"/>
      <c r="X380" s="356"/>
    </row>
    <row r="381" spans="1:24" s="361" customFormat="1" x14ac:dyDescent="0.25">
      <c r="A381" s="186"/>
      <c r="B381" s="43"/>
      <c r="C381" s="625"/>
      <c r="D381" s="627"/>
      <c r="E381" s="625"/>
      <c r="F381" s="627"/>
      <c r="G381" s="186"/>
      <c r="H381" s="30"/>
      <c r="I381" s="40"/>
      <c r="J381" s="40"/>
      <c r="K381" s="30"/>
      <c r="L381" s="625"/>
      <c r="M381" s="627"/>
      <c r="N381" s="625"/>
      <c r="O381" s="627"/>
      <c r="P381" s="30"/>
      <c r="Q381" s="30"/>
      <c r="R381" s="186"/>
      <c r="S381" s="30"/>
      <c r="T381" s="186"/>
      <c r="U381" s="31"/>
      <c r="V381" s="40"/>
      <c r="W381" s="186"/>
      <c r="X381" s="356"/>
    </row>
    <row r="382" spans="1:24" s="361" customFormat="1" x14ac:dyDescent="0.25">
      <c r="A382" s="186"/>
      <c r="B382" s="43"/>
      <c r="C382" s="625"/>
      <c r="D382" s="627"/>
      <c r="E382" s="625"/>
      <c r="F382" s="627"/>
      <c r="G382" s="186"/>
      <c r="H382" s="30"/>
      <c r="I382" s="40"/>
      <c r="J382" s="40"/>
      <c r="K382" s="30"/>
      <c r="L382" s="625"/>
      <c r="M382" s="627"/>
      <c r="N382" s="625"/>
      <c r="O382" s="627"/>
      <c r="P382" s="30"/>
      <c r="Q382" s="30"/>
      <c r="R382" s="186"/>
      <c r="S382" s="30"/>
      <c r="T382" s="186"/>
      <c r="U382" s="31"/>
      <c r="V382" s="40"/>
      <c r="W382" s="186"/>
      <c r="X382" s="356"/>
    </row>
    <row r="383" spans="1:24" s="361" customFormat="1" x14ac:dyDescent="0.25">
      <c r="A383" s="186"/>
      <c r="B383" s="43"/>
      <c r="C383" s="625"/>
      <c r="D383" s="627"/>
      <c r="E383" s="625"/>
      <c r="F383" s="627"/>
      <c r="G383" s="186"/>
      <c r="H383" s="30"/>
      <c r="I383" s="40"/>
      <c r="J383" s="40"/>
      <c r="K383" s="30"/>
      <c r="L383" s="625"/>
      <c r="M383" s="627"/>
      <c r="N383" s="625"/>
      <c r="O383" s="627"/>
      <c r="P383" s="30"/>
      <c r="Q383" s="30"/>
      <c r="R383" s="186"/>
      <c r="S383" s="30"/>
      <c r="T383" s="186"/>
      <c r="U383" s="31"/>
      <c r="V383" s="40"/>
      <c r="W383" s="186"/>
      <c r="X383" s="356"/>
    </row>
    <row r="384" spans="1:24" s="361" customFormat="1" x14ac:dyDescent="0.25">
      <c r="A384" s="186"/>
      <c r="B384" s="43"/>
      <c r="C384" s="625"/>
      <c r="D384" s="627"/>
      <c r="E384" s="625"/>
      <c r="F384" s="627"/>
      <c r="G384" s="186"/>
      <c r="H384" s="30"/>
      <c r="I384" s="40"/>
      <c r="J384" s="40"/>
      <c r="K384" s="30"/>
      <c r="L384" s="625"/>
      <c r="M384" s="627"/>
      <c r="N384" s="625"/>
      <c r="O384" s="627"/>
      <c r="P384" s="30"/>
      <c r="Q384" s="30"/>
      <c r="R384" s="186"/>
      <c r="S384" s="30"/>
      <c r="T384" s="186"/>
      <c r="U384" s="31"/>
      <c r="V384" s="40"/>
      <c r="W384" s="186"/>
      <c r="X384" s="356"/>
    </row>
    <row r="385" spans="1:24" s="361" customFormat="1" x14ac:dyDescent="0.25">
      <c r="A385" s="186"/>
      <c r="B385" s="43"/>
      <c r="C385" s="625"/>
      <c r="D385" s="627"/>
      <c r="E385" s="625"/>
      <c r="F385" s="627"/>
      <c r="G385" s="186"/>
      <c r="H385" s="30"/>
      <c r="I385" s="40"/>
      <c r="J385" s="40"/>
      <c r="K385" s="30"/>
      <c r="L385" s="625"/>
      <c r="M385" s="627"/>
      <c r="N385" s="625"/>
      <c r="O385" s="627"/>
      <c r="P385" s="30"/>
      <c r="Q385" s="30"/>
      <c r="R385" s="186"/>
      <c r="S385" s="30"/>
      <c r="T385" s="186"/>
      <c r="U385" s="31"/>
      <c r="V385" s="40"/>
      <c r="W385" s="186"/>
      <c r="X385" s="356"/>
    </row>
    <row r="386" spans="1:24" s="361" customFormat="1" x14ac:dyDescent="0.25">
      <c r="A386" s="186"/>
      <c r="B386" s="43"/>
      <c r="C386" s="625"/>
      <c r="D386" s="627"/>
      <c r="E386" s="625"/>
      <c r="F386" s="627"/>
      <c r="G386" s="186"/>
      <c r="H386" s="30"/>
      <c r="I386" s="40"/>
      <c r="J386" s="40"/>
      <c r="K386" s="30"/>
      <c r="L386" s="625"/>
      <c r="M386" s="627"/>
      <c r="N386" s="625"/>
      <c r="O386" s="627"/>
      <c r="P386" s="30"/>
      <c r="Q386" s="30"/>
      <c r="R386" s="186"/>
      <c r="S386" s="30"/>
      <c r="T386" s="186"/>
      <c r="U386" s="31"/>
      <c r="V386" s="40"/>
      <c r="W386" s="186"/>
      <c r="X386" s="356"/>
    </row>
    <row r="387" spans="1:24" s="361" customFormat="1" x14ac:dyDescent="0.25">
      <c r="A387" s="186"/>
      <c r="B387" s="43"/>
      <c r="C387" s="625"/>
      <c r="D387" s="627"/>
      <c r="E387" s="625"/>
      <c r="F387" s="627"/>
      <c r="G387" s="186"/>
      <c r="H387" s="30"/>
      <c r="I387" s="40"/>
      <c r="J387" s="40"/>
      <c r="K387" s="30"/>
      <c r="L387" s="625"/>
      <c r="M387" s="627"/>
      <c r="N387" s="625"/>
      <c r="O387" s="627"/>
      <c r="P387" s="30"/>
      <c r="Q387" s="30"/>
      <c r="R387" s="186"/>
      <c r="S387" s="30"/>
      <c r="T387" s="186"/>
      <c r="U387" s="31"/>
      <c r="V387" s="40"/>
      <c r="W387" s="186"/>
      <c r="X387" s="356"/>
    </row>
    <row r="388" spans="1:24" s="361" customFormat="1" x14ac:dyDescent="0.25">
      <c r="A388" s="186"/>
      <c r="B388" s="43"/>
      <c r="C388" s="625"/>
      <c r="D388" s="627"/>
      <c r="E388" s="625"/>
      <c r="F388" s="627"/>
      <c r="G388" s="186"/>
      <c r="H388" s="30"/>
      <c r="I388" s="40"/>
      <c r="J388" s="40"/>
      <c r="K388" s="30"/>
      <c r="L388" s="625"/>
      <c r="M388" s="627"/>
      <c r="N388" s="625"/>
      <c r="O388" s="627"/>
      <c r="P388" s="30"/>
      <c r="Q388" s="30"/>
      <c r="R388" s="186"/>
      <c r="S388" s="30"/>
      <c r="T388" s="186"/>
      <c r="U388" s="31"/>
      <c r="V388" s="40"/>
      <c r="W388" s="186"/>
      <c r="X388" s="356"/>
    </row>
    <row r="389" spans="1:24" s="361" customFormat="1" x14ac:dyDescent="0.25">
      <c r="A389" s="186"/>
      <c r="B389" s="43"/>
      <c r="C389" s="625"/>
      <c r="D389" s="627"/>
      <c r="E389" s="625"/>
      <c r="F389" s="627"/>
      <c r="G389" s="186"/>
      <c r="H389" s="30"/>
      <c r="I389" s="40"/>
      <c r="J389" s="40"/>
      <c r="K389" s="30"/>
      <c r="L389" s="625"/>
      <c r="M389" s="627"/>
      <c r="N389" s="625"/>
      <c r="O389" s="627"/>
      <c r="P389" s="30"/>
      <c r="Q389" s="30"/>
      <c r="R389" s="186"/>
      <c r="S389" s="30"/>
      <c r="T389" s="186"/>
      <c r="U389" s="31"/>
      <c r="V389" s="40"/>
      <c r="W389" s="186"/>
      <c r="X389" s="356"/>
    </row>
    <row r="390" spans="1:24" s="361" customFormat="1" x14ac:dyDescent="0.25">
      <c r="A390" s="186"/>
      <c r="B390" s="43"/>
      <c r="C390" s="625"/>
      <c r="D390" s="627"/>
      <c r="E390" s="625"/>
      <c r="F390" s="627"/>
      <c r="G390" s="186"/>
      <c r="H390" s="30"/>
      <c r="I390" s="40"/>
      <c r="J390" s="40"/>
      <c r="K390" s="30"/>
      <c r="L390" s="625"/>
      <c r="M390" s="627"/>
      <c r="N390" s="625"/>
      <c r="O390" s="627"/>
      <c r="P390" s="30"/>
      <c r="Q390" s="30"/>
      <c r="R390" s="186"/>
      <c r="S390" s="30"/>
      <c r="T390" s="186"/>
      <c r="U390" s="31"/>
      <c r="V390" s="40"/>
      <c r="W390" s="186"/>
      <c r="X390" s="356"/>
    </row>
    <row r="391" spans="1:24" s="361" customFormat="1" x14ac:dyDescent="0.25">
      <c r="A391" s="186"/>
      <c r="B391" s="43"/>
      <c r="C391" s="625"/>
      <c r="D391" s="627"/>
      <c r="E391" s="625"/>
      <c r="F391" s="627"/>
      <c r="G391" s="186"/>
      <c r="H391" s="30"/>
      <c r="I391" s="40"/>
      <c r="J391" s="40"/>
      <c r="K391" s="30"/>
      <c r="L391" s="625"/>
      <c r="M391" s="627"/>
      <c r="N391" s="625"/>
      <c r="O391" s="627"/>
      <c r="P391" s="30"/>
      <c r="Q391" s="30"/>
      <c r="R391" s="186"/>
      <c r="S391" s="30"/>
      <c r="T391" s="186"/>
      <c r="U391" s="31"/>
      <c r="V391" s="40"/>
      <c r="W391" s="186"/>
      <c r="X391" s="356"/>
    </row>
    <row r="392" spans="1:24" s="361" customFormat="1" x14ac:dyDescent="0.25">
      <c r="A392" s="186"/>
      <c r="B392" s="43"/>
      <c r="C392" s="625"/>
      <c r="D392" s="627"/>
      <c r="E392" s="625"/>
      <c r="F392" s="627"/>
      <c r="G392" s="186"/>
      <c r="H392" s="30"/>
      <c r="I392" s="40"/>
      <c r="J392" s="40"/>
      <c r="K392" s="30"/>
      <c r="L392" s="625"/>
      <c r="M392" s="627"/>
      <c r="N392" s="625"/>
      <c r="O392" s="627"/>
      <c r="P392" s="30"/>
      <c r="Q392" s="30"/>
      <c r="R392" s="186"/>
      <c r="S392" s="30"/>
      <c r="T392" s="186"/>
      <c r="U392" s="31"/>
      <c r="V392" s="40"/>
      <c r="W392" s="186"/>
      <c r="X392" s="356"/>
    </row>
    <row r="393" spans="1:24" s="361" customFormat="1" x14ac:dyDescent="0.25">
      <c r="A393" s="186"/>
      <c r="B393" s="43"/>
      <c r="C393" s="625"/>
      <c r="D393" s="627"/>
      <c r="E393" s="625"/>
      <c r="F393" s="627"/>
      <c r="G393" s="186"/>
      <c r="H393" s="30"/>
      <c r="I393" s="40"/>
      <c r="J393" s="40"/>
      <c r="K393" s="30"/>
      <c r="L393" s="625"/>
      <c r="M393" s="627"/>
      <c r="N393" s="625"/>
      <c r="O393" s="627"/>
      <c r="P393" s="30"/>
      <c r="Q393" s="30"/>
      <c r="R393" s="186"/>
      <c r="S393" s="30"/>
      <c r="T393" s="186"/>
      <c r="U393" s="31"/>
      <c r="V393" s="40"/>
      <c r="W393" s="186"/>
      <c r="X393" s="356"/>
    </row>
    <row r="394" spans="1:24" s="361" customFormat="1" x14ac:dyDescent="0.25">
      <c r="A394" s="186"/>
      <c r="B394" s="43"/>
      <c r="C394" s="625"/>
      <c r="D394" s="627"/>
      <c r="E394" s="625"/>
      <c r="F394" s="627"/>
      <c r="G394" s="186"/>
      <c r="H394" s="30"/>
      <c r="I394" s="40"/>
      <c r="J394" s="40"/>
      <c r="K394" s="30"/>
      <c r="L394" s="625"/>
      <c r="M394" s="627"/>
      <c r="N394" s="625"/>
      <c r="O394" s="627"/>
      <c r="P394" s="30"/>
      <c r="Q394" s="30"/>
      <c r="R394" s="186"/>
      <c r="S394" s="30"/>
      <c r="T394" s="186"/>
      <c r="U394" s="31"/>
      <c r="V394" s="40"/>
      <c r="W394" s="186"/>
      <c r="X394" s="356"/>
    </row>
    <row r="395" spans="1:24" s="361" customFormat="1" x14ac:dyDescent="0.25">
      <c r="A395" s="186"/>
      <c r="B395" s="43"/>
      <c r="C395" s="625"/>
      <c r="D395" s="627"/>
      <c r="E395" s="625"/>
      <c r="F395" s="627"/>
      <c r="G395" s="186"/>
      <c r="H395" s="30"/>
      <c r="I395" s="40"/>
      <c r="J395" s="40"/>
      <c r="K395" s="30"/>
      <c r="L395" s="625"/>
      <c r="M395" s="627"/>
      <c r="N395" s="625"/>
      <c r="O395" s="627"/>
      <c r="P395" s="30"/>
      <c r="Q395" s="30"/>
      <c r="R395" s="186"/>
      <c r="S395" s="30"/>
      <c r="T395" s="186"/>
      <c r="U395" s="31"/>
      <c r="V395" s="40"/>
      <c r="W395" s="186"/>
      <c r="X395" s="356"/>
    </row>
    <row r="396" spans="1:24" s="361" customFormat="1" x14ac:dyDescent="0.25">
      <c r="A396" s="186"/>
      <c r="B396" s="43"/>
      <c r="C396" s="625"/>
      <c r="D396" s="627"/>
      <c r="E396" s="625"/>
      <c r="F396" s="627"/>
      <c r="G396" s="186"/>
      <c r="H396" s="30"/>
      <c r="I396" s="40"/>
      <c r="J396" s="40"/>
      <c r="K396" s="30"/>
      <c r="L396" s="625"/>
      <c r="M396" s="627"/>
      <c r="N396" s="625"/>
      <c r="O396" s="627"/>
      <c r="P396" s="30"/>
      <c r="Q396" s="30"/>
      <c r="R396" s="186"/>
      <c r="S396" s="30"/>
      <c r="T396" s="186"/>
      <c r="U396" s="31"/>
      <c r="V396" s="40"/>
      <c r="W396" s="186"/>
      <c r="X396" s="356"/>
    </row>
    <row r="397" spans="1:24" s="361" customFormat="1" x14ac:dyDescent="0.25">
      <c r="A397" s="186"/>
      <c r="B397" s="43"/>
      <c r="C397" s="625"/>
      <c r="D397" s="627"/>
      <c r="E397" s="625"/>
      <c r="F397" s="627"/>
      <c r="G397" s="186"/>
      <c r="H397" s="30"/>
      <c r="I397" s="40"/>
      <c r="J397" s="40"/>
      <c r="K397" s="30"/>
      <c r="L397" s="625"/>
      <c r="M397" s="627"/>
      <c r="N397" s="625"/>
      <c r="O397" s="627"/>
      <c r="P397" s="30"/>
      <c r="Q397" s="30"/>
      <c r="R397" s="186"/>
      <c r="S397" s="30"/>
      <c r="T397" s="186"/>
      <c r="U397" s="31"/>
      <c r="V397" s="40"/>
      <c r="W397" s="186"/>
      <c r="X397" s="356"/>
    </row>
    <row r="398" spans="1:24" s="361" customFormat="1" x14ac:dyDescent="0.25">
      <c r="A398" s="186"/>
      <c r="B398" s="43"/>
      <c r="C398" s="625"/>
      <c r="D398" s="627"/>
      <c r="E398" s="625"/>
      <c r="F398" s="627"/>
      <c r="G398" s="186"/>
      <c r="H398" s="30"/>
      <c r="I398" s="40"/>
      <c r="J398" s="40"/>
      <c r="K398" s="30"/>
      <c r="L398" s="625"/>
      <c r="M398" s="627"/>
      <c r="N398" s="625"/>
      <c r="O398" s="627"/>
      <c r="P398" s="30"/>
      <c r="Q398" s="30"/>
      <c r="R398" s="186"/>
      <c r="S398" s="30"/>
      <c r="T398" s="186"/>
      <c r="U398" s="31"/>
      <c r="V398" s="40"/>
      <c r="W398" s="186"/>
      <c r="X398" s="356"/>
    </row>
    <row r="399" spans="1:24" s="361" customFormat="1" x14ac:dyDescent="0.25">
      <c r="A399" s="186"/>
      <c r="B399" s="43"/>
      <c r="C399" s="625"/>
      <c r="D399" s="627"/>
      <c r="E399" s="625"/>
      <c r="F399" s="627"/>
      <c r="G399" s="186"/>
      <c r="H399" s="30"/>
      <c r="I399" s="40"/>
      <c r="J399" s="40"/>
      <c r="K399" s="30"/>
      <c r="L399" s="625"/>
      <c r="M399" s="627"/>
      <c r="N399" s="625"/>
      <c r="O399" s="627"/>
      <c r="P399" s="30"/>
      <c r="Q399" s="30"/>
      <c r="R399" s="186"/>
      <c r="S399" s="30"/>
      <c r="T399" s="186"/>
      <c r="U399" s="31"/>
      <c r="V399" s="40"/>
      <c r="W399" s="186"/>
      <c r="X399" s="356"/>
    </row>
    <row r="400" spans="1:24" s="361" customFormat="1" x14ac:dyDescent="0.25">
      <c r="A400" s="186"/>
      <c r="B400" s="43"/>
      <c r="C400" s="625"/>
      <c r="D400" s="627"/>
      <c r="E400" s="625"/>
      <c r="F400" s="627"/>
      <c r="G400" s="186"/>
      <c r="H400" s="30"/>
      <c r="I400" s="40"/>
      <c r="J400" s="40"/>
      <c r="K400" s="30"/>
      <c r="L400" s="625"/>
      <c r="M400" s="627"/>
      <c r="N400" s="625"/>
      <c r="O400" s="627"/>
      <c r="P400" s="30"/>
      <c r="Q400" s="30"/>
      <c r="R400" s="186"/>
      <c r="S400" s="30"/>
      <c r="T400" s="186"/>
      <c r="U400" s="31"/>
      <c r="V400" s="40"/>
      <c r="W400" s="186"/>
      <c r="X400" s="356"/>
    </row>
    <row r="401" spans="1:24" s="361" customFormat="1" x14ac:dyDescent="0.25">
      <c r="A401" s="186"/>
      <c r="B401" s="43"/>
      <c r="C401" s="625"/>
      <c r="D401" s="627"/>
      <c r="E401" s="625"/>
      <c r="F401" s="627"/>
      <c r="G401" s="186"/>
      <c r="H401" s="30"/>
      <c r="I401" s="40"/>
      <c r="J401" s="40"/>
      <c r="K401" s="30"/>
      <c r="L401" s="625"/>
      <c r="M401" s="627"/>
      <c r="N401" s="625"/>
      <c r="O401" s="627"/>
      <c r="P401" s="30"/>
      <c r="Q401" s="30"/>
      <c r="R401" s="186"/>
      <c r="S401" s="30"/>
      <c r="T401" s="186"/>
      <c r="U401" s="31"/>
      <c r="V401" s="40"/>
      <c r="W401" s="186"/>
      <c r="X401" s="356"/>
    </row>
    <row r="402" spans="1:24" s="361" customFormat="1" x14ac:dyDescent="0.25">
      <c r="A402" s="186"/>
      <c r="B402" s="43"/>
      <c r="C402" s="625"/>
      <c r="D402" s="627"/>
      <c r="E402" s="625"/>
      <c r="F402" s="627"/>
      <c r="G402" s="186"/>
      <c r="H402" s="30"/>
      <c r="I402" s="40"/>
      <c r="J402" s="40"/>
      <c r="K402" s="30"/>
      <c r="L402" s="625"/>
      <c r="M402" s="627"/>
      <c r="N402" s="625"/>
      <c r="O402" s="627"/>
      <c r="P402" s="30"/>
      <c r="Q402" s="30"/>
      <c r="R402" s="186"/>
      <c r="S402" s="30"/>
      <c r="T402" s="186"/>
      <c r="U402" s="31"/>
      <c r="V402" s="40"/>
      <c r="W402" s="186"/>
      <c r="X402" s="356"/>
    </row>
    <row r="403" spans="1:24" s="361" customFormat="1" x14ac:dyDescent="0.25">
      <c r="A403" s="186"/>
      <c r="B403" s="43"/>
      <c r="C403" s="625"/>
      <c r="D403" s="627"/>
      <c r="E403" s="625"/>
      <c r="F403" s="627"/>
      <c r="G403" s="186"/>
      <c r="H403" s="30"/>
      <c r="I403" s="40"/>
      <c r="J403" s="40"/>
      <c r="K403" s="30"/>
      <c r="L403" s="625"/>
      <c r="M403" s="627"/>
      <c r="N403" s="625"/>
      <c r="O403" s="627"/>
      <c r="P403" s="30"/>
      <c r="Q403" s="30"/>
      <c r="R403" s="186"/>
      <c r="S403" s="30"/>
      <c r="T403" s="186"/>
      <c r="U403" s="31"/>
      <c r="V403" s="40"/>
      <c r="W403" s="186"/>
      <c r="X403" s="356"/>
    </row>
    <row r="404" spans="1:24" s="361" customFormat="1" x14ac:dyDescent="0.25">
      <c r="A404" s="186"/>
      <c r="B404" s="43"/>
      <c r="C404" s="625"/>
      <c r="D404" s="627"/>
      <c r="E404" s="625"/>
      <c r="F404" s="627"/>
      <c r="G404" s="186"/>
      <c r="H404" s="30"/>
      <c r="I404" s="40"/>
      <c r="J404" s="40"/>
      <c r="K404" s="30"/>
      <c r="L404" s="625"/>
      <c r="M404" s="627"/>
      <c r="N404" s="625"/>
      <c r="O404" s="627"/>
      <c r="P404" s="30"/>
      <c r="Q404" s="30"/>
      <c r="R404" s="186"/>
      <c r="S404" s="30"/>
      <c r="T404" s="186"/>
      <c r="U404" s="31"/>
      <c r="V404" s="40"/>
      <c r="W404" s="186"/>
      <c r="X404" s="356"/>
    </row>
    <row r="405" spans="1:24" s="361" customFormat="1" x14ac:dyDescent="0.25">
      <c r="A405" s="186"/>
      <c r="B405" s="43"/>
      <c r="C405" s="625"/>
      <c r="D405" s="627"/>
      <c r="E405" s="625"/>
      <c r="F405" s="627"/>
      <c r="G405" s="186"/>
      <c r="H405" s="30"/>
      <c r="I405" s="40"/>
      <c r="J405" s="40"/>
      <c r="K405" s="30"/>
      <c r="L405" s="625"/>
      <c r="M405" s="627"/>
      <c r="N405" s="625"/>
      <c r="O405" s="627"/>
      <c r="P405" s="30"/>
      <c r="Q405" s="30"/>
      <c r="R405" s="186"/>
      <c r="S405" s="30"/>
      <c r="T405" s="186"/>
      <c r="U405" s="31"/>
      <c r="V405" s="40"/>
      <c r="W405" s="186"/>
      <c r="X405" s="356"/>
    </row>
    <row r="406" spans="1:24" s="361" customFormat="1" x14ac:dyDescent="0.25">
      <c r="A406" s="186"/>
      <c r="B406" s="43"/>
      <c r="C406" s="625"/>
      <c r="D406" s="627"/>
      <c r="E406" s="625"/>
      <c r="F406" s="627"/>
      <c r="G406" s="186"/>
      <c r="H406" s="30"/>
      <c r="I406" s="40"/>
      <c r="J406" s="40"/>
      <c r="K406" s="30"/>
      <c r="L406" s="625"/>
      <c r="M406" s="627"/>
      <c r="N406" s="625"/>
      <c r="O406" s="627"/>
      <c r="P406" s="30"/>
      <c r="Q406" s="30"/>
      <c r="R406" s="186"/>
      <c r="S406" s="30"/>
      <c r="T406" s="186"/>
      <c r="U406" s="31"/>
      <c r="V406" s="40"/>
      <c r="W406" s="186"/>
      <c r="X406" s="356"/>
    </row>
    <row r="407" spans="1:24" s="361" customFormat="1" x14ac:dyDescent="0.25">
      <c r="A407" s="186"/>
      <c r="B407" s="43"/>
      <c r="C407" s="625"/>
      <c r="D407" s="627"/>
      <c r="E407" s="625"/>
      <c r="F407" s="627"/>
      <c r="G407" s="186"/>
      <c r="H407" s="30"/>
      <c r="I407" s="40"/>
      <c r="J407" s="40"/>
      <c r="K407" s="30"/>
      <c r="L407" s="625"/>
      <c r="M407" s="627"/>
      <c r="N407" s="625"/>
      <c r="O407" s="627"/>
      <c r="P407" s="30"/>
      <c r="Q407" s="30"/>
      <c r="R407" s="186"/>
      <c r="S407" s="30"/>
      <c r="T407" s="186"/>
      <c r="U407" s="31"/>
      <c r="V407" s="40"/>
      <c r="W407" s="186"/>
      <c r="X407" s="356"/>
    </row>
    <row r="408" spans="1:24" s="361" customFormat="1" x14ac:dyDescent="0.25">
      <c r="A408" s="186"/>
      <c r="B408" s="43"/>
      <c r="C408" s="625"/>
      <c r="D408" s="627"/>
      <c r="E408" s="625"/>
      <c r="F408" s="627"/>
      <c r="G408" s="186"/>
      <c r="H408" s="30"/>
      <c r="I408" s="40"/>
      <c r="J408" s="40"/>
      <c r="K408" s="30"/>
      <c r="L408" s="625"/>
      <c r="M408" s="627"/>
      <c r="N408" s="625"/>
      <c r="O408" s="627"/>
      <c r="P408" s="30"/>
      <c r="Q408" s="30"/>
      <c r="R408" s="186"/>
      <c r="S408" s="30"/>
      <c r="T408" s="186"/>
      <c r="U408" s="31"/>
      <c r="V408" s="40"/>
      <c r="W408" s="186"/>
      <c r="X408" s="356"/>
    </row>
    <row r="409" spans="1:24" s="361" customFormat="1" x14ac:dyDescent="0.25">
      <c r="A409" s="186"/>
      <c r="B409" s="43"/>
      <c r="C409" s="625"/>
      <c r="D409" s="627"/>
      <c r="E409" s="625"/>
      <c r="F409" s="627"/>
      <c r="G409" s="186"/>
      <c r="H409" s="30"/>
      <c r="I409" s="40"/>
      <c r="J409" s="40"/>
      <c r="K409" s="30"/>
      <c r="L409" s="625"/>
      <c r="M409" s="627"/>
      <c r="N409" s="625"/>
      <c r="O409" s="627"/>
      <c r="P409" s="30"/>
      <c r="Q409" s="30"/>
      <c r="R409" s="186"/>
      <c r="S409" s="30"/>
      <c r="T409" s="186"/>
      <c r="U409" s="31"/>
      <c r="V409" s="40"/>
      <c r="W409" s="186"/>
      <c r="X409" s="356"/>
    </row>
    <row r="410" spans="1:24" s="361" customFormat="1" x14ac:dyDescent="0.25">
      <c r="A410" s="186"/>
      <c r="B410" s="43"/>
      <c r="C410" s="625"/>
      <c r="D410" s="627"/>
      <c r="E410" s="625"/>
      <c r="F410" s="627"/>
      <c r="G410" s="186"/>
      <c r="H410" s="30"/>
      <c r="I410" s="40"/>
      <c r="J410" s="40"/>
      <c r="K410" s="30"/>
      <c r="L410" s="625"/>
      <c r="M410" s="627"/>
      <c r="N410" s="625"/>
      <c r="O410" s="627"/>
      <c r="P410" s="30"/>
      <c r="Q410" s="30"/>
      <c r="R410" s="186"/>
      <c r="S410" s="30"/>
      <c r="T410" s="186"/>
      <c r="U410" s="31"/>
      <c r="V410" s="40"/>
      <c r="W410" s="186"/>
      <c r="X410" s="356"/>
    </row>
    <row r="411" spans="1:24" s="361" customFormat="1" x14ac:dyDescent="0.25">
      <c r="A411" s="186"/>
      <c r="B411" s="43"/>
      <c r="C411" s="625"/>
      <c r="D411" s="627"/>
      <c r="E411" s="625"/>
      <c r="F411" s="627"/>
      <c r="G411" s="186"/>
      <c r="H411" s="30"/>
      <c r="I411" s="40"/>
      <c r="J411" s="40"/>
      <c r="K411" s="30"/>
      <c r="L411" s="625"/>
      <c r="M411" s="627"/>
      <c r="N411" s="625"/>
      <c r="O411" s="627"/>
      <c r="P411" s="30"/>
      <c r="Q411" s="30"/>
      <c r="R411" s="186"/>
      <c r="S411" s="30"/>
      <c r="T411" s="186"/>
      <c r="U411" s="31"/>
      <c r="V411" s="40"/>
      <c r="W411" s="186"/>
      <c r="X411" s="356"/>
    </row>
    <row r="412" spans="1:24" s="361" customFormat="1" x14ac:dyDescent="0.25">
      <c r="A412" s="186"/>
      <c r="B412" s="43"/>
      <c r="C412" s="625"/>
      <c r="D412" s="627"/>
      <c r="E412" s="625"/>
      <c r="F412" s="627"/>
      <c r="G412" s="186"/>
      <c r="H412" s="30"/>
      <c r="I412" s="40"/>
      <c r="J412" s="40"/>
      <c r="K412" s="30"/>
      <c r="L412" s="625"/>
      <c r="M412" s="627"/>
      <c r="N412" s="625"/>
      <c r="O412" s="627"/>
      <c r="P412" s="30"/>
      <c r="Q412" s="30"/>
      <c r="R412" s="186"/>
      <c r="S412" s="30"/>
      <c r="T412" s="186"/>
      <c r="U412" s="31"/>
      <c r="V412" s="40"/>
      <c r="W412" s="186"/>
      <c r="X412" s="356"/>
    </row>
    <row r="413" spans="1:24" s="361" customFormat="1" x14ac:dyDescent="0.25">
      <c r="A413" s="186"/>
      <c r="B413" s="43"/>
      <c r="C413" s="625"/>
      <c r="D413" s="627"/>
      <c r="E413" s="625"/>
      <c r="F413" s="627"/>
      <c r="G413" s="186"/>
      <c r="H413" s="30"/>
      <c r="I413" s="40"/>
      <c r="J413" s="40"/>
      <c r="K413" s="30"/>
      <c r="L413" s="625"/>
      <c r="M413" s="627"/>
      <c r="N413" s="625"/>
      <c r="O413" s="627"/>
      <c r="P413" s="30"/>
      <c r="Q413" s="30"/>
      <c r="R413" s="186"/>
      <c r="S413" s="30"/>
      <c r="T413" s="186"/>
      <c r="U413" s="31"/>
      <c r="V413" s="40"/>
      <c r="W413" s="186"/>
      <c r="X413" s="356"/>
    </row>
    <row r="414" spans="1:24" s="361" customFormat="1" x14ac:dyDescent="0.25">
      <c r="A414" s="186"/>
      <c r="B414" s="43"/>
      <c r="C414" s="625"/>
      <c r="D414" s="627"/>
      <c r="E414" s="625"/>
      <c r="F414" s="627"/>
      <c r="G414" s="186"/>
      <c r="H414" s="30"/>
      <c r="I414" s="40"/>
      <c r="J414" s="40"/>
      <c r="K414" s="30"/>
      <c r="L414" s="625"/>
      <c r="M414" s="627"/>
      <c r="N414" s="625"/>
      <c r="O414" s="627"/>
      <c r="P414" s="30"/>
      <c r="Q414" s="30"/>
      <c r="R414" s="186"/>
      <c r="S414" s="30"/>
      <c r="T414" s="186"/>
      <c r="U414" s="31"/>
      <c r="V414" s="40"/>
      <c r="W414" s="186"/>
      <c r="X414" s="356"/>
    </row>
    <row r="415" spans="1:24" s="361" customFormat="1" x14ac:dyDescent="0.25">
      <c r="A415" s="186"/>
      <c r="B415" s="43"/>
      <c r="C415" s="625"/>
      <c r="D415" s="627"/>
      <c r="E415" s="625"/>
      <c r="F415" s="627"/>
      <c r="G415" s="186"/>
      <c r="H415" s="30"/>
      <c r="I415" s="40"/>
      <c r="J415" s="40"/>
      <c r="K415" s="30"/>
      <c r="L415" s="625"/>
      <c r="M415" s="627"/>
      <c r="N415" s="625"/>
      <c r="O415" s="627"/>
      <c r="P415" s="30"/>
      <c r="Q415" s="30"/>
      <c r="R415" s="186"/>
      <c r="S415" s="30"/>
      <c r="T415" s="186"/>
      <c r="U415" s="31"/>
      <c r="V415" s="40"/>
      <c r="W415" s="186"/>
      <c r="X415" s="356"/>
    </row>
    <row r="416" spans="1:24" s="361" customFormat="1" x14ac:dyDescent="0.25">
      <c r="A416" s="186"/>
      <c r="B416" s="43"/>
      <c r="C416" s="625"/>
      <c r="D416" s="627"/>
      <c r="E416" s="625"/>
      <c r="F416" s="627"/>
      <c r="G416" s="186"/>
      <c r="H416" s="30"/>
      <c r="I416" s="40"/>
      <c r="J416" s="40"/>
      <c r="K416" s="30"/>
      <c r="L416" s="625"/>
      <c r="M416" s="627"/>
      <c r="N416" s="625"/>
      <c r="O416" s="627"/>
      <c r="P416" s="30"/>
      <c r="Q416" s="30"/>
      <c r="R416" s="186"/>
      <c r="S416" s="30"/>
      <c r="T416" s="186"/>
      <c r="U416" s="31"/>
      <c r="V416" s="40"/>
      <c r="W416" s="186"/>
      <c r="X416" s="356"/>
    </row>
    <row r="417" spans="1:24" s="361" customFormat="1" x14ac:dyDescent="0.25">
      <c r="A417" s="186"/>
      <c r="B417" s="43"/>
      <c r="C417" s="625"/>
      <c r="D417" s="627"/>
      <c r="E417" s="625"/>
      <c r="F417" s="627"/>
      <c r="G417" s="186"/>
      <c r="H417" s="30"/>
      <c r="I417" s="40"/>
      <c r="J417" s="40"/>
      <c r="K417" s="30"/>
      <c r="L417" s="625"/>
      <c r="M417" s="627"/>
      <c r="N417" s="625"/>
      <c r="O417" s="627"/>
      <c r="P417" s="30"/>
      <c r="Q417" s="30"/>
      <c r="R417" s="186"/>
      <c r="S417" s="30"/>
      <c r="T417" s="186"/>
      <c r="U417" s="31"/>
      <c r="V417" s="40"/>
      <c r="W417" s="186"/>
      <c r="X417" s="356"/>
    </row>
    <row r="418" spans="1:24" s="361" customFormat="1" x14ac:dyDescent="0.25">
      <c r="A418" s="186"/>
      <c r="B418" s="43"/>
      <c r="C418" s="625"/>
      <c r="D418" s="627"/>
      <c r="E418" s="625"/>
      <c r="F418" s="627"/>
      <c r="G418" s="186"/>
      <c r="H418" s="30"/>
      <c r="I418" s="40"/>
      <c r="J418" s="40"/>
      <c r="K418" s="30"/>
      <c r="L418" s="625"/>
      <c r="M418" s="627"/>
      <c r="N418" s="625"/>
      <c r="O418" s="627"/>
      <c r="P418" s="30"/>
      <c r="Q418" s="30"/>
      <c r="R418" s="186"/>
      <c r="S418" s="30"/>
      <c r="T418" s="186"/>
      <c r="U418" s="31"/>
      <c r="V418" s="40"/>
      <c r="W418" s="186"/>
      <c r="X418" s="356"/>
    </row>
    <row r="419" spans="1:24" s="361" customFormat="1" x14ac:dyDescent="0.25">
      <c r="A419" s="186"/>
      <c r="B419" s="43"/>
      <c r="C419" s="625"/>
      <c r="D419" s="627"/>
      <c r="E419" s="625"/>
      <c r="F419" s="627"/>
      <c r="G419" s="186"/>
      <c r="H419" s="30"/>
      <c r="I419" s="40"/>
      <c r="J419" s="40"/>
      <c r="K419" s="30"/>
      <c r="L419" s="625"/>
      <c r="M419" s="627"/>
      <c r="N419" s="625"/>
      <c r="O419" s="627"/>
      <c r="P419" s="30"/>
      <c r="Q419" s="30"/>
      <c r="R419" s="186"/>
      <c r="S419" s="30"/>
      <c r="T419" s="186"/>
      <c r="U419" s="31"/>
      <c r="V419" s="40"/>
      <c r="W419" s="186"/>
      <c r="X419" s="356"/>
    </row>
    <row r="420" spans="1:24" s="361" customFormat="1" x14ac:dyDescent="0.25">
      <c r="A420" s="186"/>
      <c r="B420" s="43"/>
      <c r="C420" s="625"/>
      <c r="D420" s="627"/>
      <c r="E420" s="625"/>
      <c r="F420" s="627"/>
      <c r="G420" s="186"/>
      <c r="H420" s="30"/>
      <c r="I420" s="40"/>
      <c r="J420" s="40"/>
      <c r="K420" s="30"/>
      <c r="L420" s="625"/>
      <c r="M420" s="627"/>
      <c r="N420" s="625"/>
      <c r="O420" s="627"/>
      <c r="P420" s="30"/>
      <c r="Q420" s="30"/>
      <c r="R420" s="186"/>
      <c r="S420" s="30"/>
      <c r="T420" s="186"/>
      <c r="U420" s="31"/>
      <c r="V420" s="40"/>
      <c r="W420" s="186"/>
      <c r="X420" s="356"/>
    </row>
    <row r="421" spans="1:24" s="361" customFormat="1" x14ac:dyDescent="0.25">
      <c r="A421" s="186"/>
      <c r="B421" s="43"/>
      <c r="C421" s="625"/>
      <c r="D421" s="627"/>
      <c r="E421" s="625"/>
      <c r="F421" s="627"/>
      <c r="G421" s="186"/>
      <c r="H421" s="30"/>
      <c r="I421" s="40"/>
      <c r="J421" s="40"/>
      <c r="K421" s="30"/>
      <c r="L421" s="625"/>
      <c r="M421" s="627"/>
      <c r="N421" s="625"/>
      <c r="O421" s="627"/>
      <c r="P421" s="30"/>
      <c r="Q421" s="30"/>
      <c r="R421" s="186"/>
      <c r="S421" s="30"/>
      <c r="T421" s="186"/>
      <c r="U421" s="31"/>
      <c r="V421" s="40"/>
      <c r="W421" s="186"/>
      <c r="X421" s="356"/>
    </row>
    <row r="422" spans="1:24" s="361" customFormat="1" x14ac:dyDescent="0.25">
      <c r="A422" s="186"/>
      <c r="B422" s="43"/>
      <c r="C422" s="625"/>
      <c r="D422" s="627"/>
      <c r="E422" s="625"/>
      <c r="F422" s="627"/>
      <c r="G422" s="186"/>
      <c r="H422" s="30"/>
      <c r="I422" s="40"/>
      <c r="J422" s="40"/>
      <c r="K422" s="30"/>
      <c r="L422" s="625"/>
      <c r="M422" s="627"/>
      <c r="N422" s="625"/>
      <c r="O422" s="627"/>
      <c r="P422" s="30"/>
      <c r="Q422" s="30"/>
      <c r="R422" s="186"/>
      <c r="S422" s="30"/>
      <c r="T422" s="186"/>
      <c r="U422" s="31"/>
      <c r="V422" s="40"/>
      <c r="W422" s="186"/>
      <c r="X422" s="356"/>
    </row>
    <row r="423" spans="1:24" s="361" customFormat="1" x14ac:dyDescent="0.25">
      <c r="A423" s="186"/>
      <c r="B423" s="43"/>
      <c r="C423" s="625"/>
      <c r="D423" s="627"/>
      <c r="E423" s="625"/>
      <c r="F423" s="627"/>
      <c r="G423" s="186"/>
      <c r="H423" s="30"/>
      <c r="I423" s="40"/>
      <c r="J423" s="40"/>
      <c r="K423" s="30"/>
      <c r="L423" s="625"/>
      <c r="M423" s="627"/>
      <c r="N423" s="625"/>
      <c r="O423" s="627"/>
      <c r="P423" s="30"/>
      <c r="Q423" s="30"/>
      <c r="R423" s="186"/>
      <c r="S423" s="30"/>
      <c r="T423" s="186"/>
      <c r="U423" s="31"/>
      <c r="V423" s="40"/>
      <c r="W423" s="186"/>
      <c r="X423" s="356"/>
    </row>
    <row r="424" spans="1:24" s="361" customFormat="1" x14ac:dyDescent="0.25">
      <c r="A424" s="186"/>
      <c r="B424" s="43"/>
      <c r="C424" s="625"/>
      <c r="D424" s="627"/>
      <c r="E424" s="625"/>
      <c r="F424" s="627"/>
      <c r="G424" s="186"/>
      <c r="H424" s="30"/>
      <c r="I424" s="40"/>
      <c r="J424" s="40"/>
      <c r="K424" s="30"/>
      <c r="L424" s="625"/>
      <c r="M424" s="627"/>
      <c r="N424" s="625"/>
      <c r="O424" s="627"/>
      <c r="P424" s="30"/>
      <c r="Q424" s="30"/>
      <c r="R424" s="186"/>
      <c r="S424" s="30"/>
      <c r="T424" s="186"/>
      <c r="U424" s="31"/>
      <c r="V424" s="40"/>
      <c r="W424" s="186"/>
      <c r="X424" s="356"/>
    </row>
    <row r="425" spans="1:24" s="361" customFormat="1" x14ac:dyDescent="0.25">
      <c r="A425" s="186"/>
      <c r="B425" s="43"/>
      <c r="C425" s="625"/>
      <c r="D425" s="627"/>
      <c r="E425" s="625"/>
      <c r="F425" s="627"/>
      <c r="G425" s="186"/>
      <c r="H425" s="30"/>
      <c r="I425" s="40"/>
      <c r="J425" s="40"/>
      <c r="K425" s="30"/>
      <c r="L425" s="625"/>
      <c r="M425" s="627"/>
      <c r="N425" s="625"/>
      <c r="O425" s="627"/>
      <c r="P425" s="30"/>
      <c r="Q425" s="30"/>
      <c r="R425" s="186"/>
      <c r="S425" s="30"/>
      <c r="T425" s="186"/>
      <c r="U425" s="31"/>
      <c r="V425" s="40"/>
      <c r="W425" s="186"/>
      <c r="X425" s="356"/>
    </row>
    <row r="426" spans="1:24" s="361" customFormat="1" x14ac:dyDescent="0.25">
      <c r="A426" s="186"/>
      <c r="B426" s="43"/>
      <c r="C426" s="625"/>
      <c r="D426" s="627"/>
      <c r="E426" s="625"/>
      <c r="F426" s="627"/>
      <c r="G426" s="186"/>
      <c r="H426" s="30"/>
      <c r="I426" s="40"/>
      <c r="J426" s="40"/>
      <c r="K426" s="30"/>
      <c r="L426" s="625"/>
      <c r="M426" s="627"/>
      <c r="N426" s="625"/>
      <c r="O426" s="627"/>
      <c r="P426" s="30"/>
      <c r="Q426" s="30"/>
      <c r="R426" s="186"/>
      <c r="S426" s="30"/>
      <c r="T426" s="186"/>
      <c r="U426" s="31"/>
      <c r="V426" s="40"/>
      <c r="W426" s="186"/>
      <c r="X426" s="356"/>
    </row>
    <row r="427" spans="1:24" s="361" customFormat="1" x14ac:dyDescent="0.25">
      <c r="A427" s="186"/>
      <c r="B427" s="43"/>
      <c r="C427" s="625"/>
      <c r="D427" s="627"/>
      <c r="E427" s="625"/>
      <c r="F427" s="627"/>
      <c r="G427" s="186"/>
      <c r="H427" s="30"/>
      <c r="I427" s="40"/>
      <c r="J427" s="40"/>
      <c r="K427" s="30"/>
      <c r="L427" s="625"/>
      <c r="M427" s="627"/>
      <c r="N427" s="625"/>
      <c r="O427" s="627"/>
      <c r="P427" s="30"/>
      <c r="Q427" s="30"/>
      <c r="R427" s="186"/>
      <c r="S427" s="30"/>
      <c r="T427" s="186"/>
      <c r="U427" s="31"/>
      <c r="V427" s="40"/>
      <c r="W427" s="186"/>
      <c r="X427" s="356"/>
    </row>
    <row r="428" spans="1:24" s="361" customFormat="1" x14ac:dyDescent="0.25">
      <c r="A428" s="186"/>
      <c r="B428" s="43"/>
      <c r="C428" s="625"/>
      <c r="D428" s="627"/>
      <c r="E428" s="625"/>
      <c r="F428" s="627"/>
      <c r="G428" s="186"/>
      <c r="H428" s="30"/>
      <c r="I428" s="40"/>
      <c r="J428" s="40"/>
      <c r="K428" s="30"/>
      <c r="L428" s="625"/>
      <c r="M428" s="627"/>
      <c r="N428" s="625"/>
      <c r="O428" s="627"/>
      <c r="P428" s="30"/>
      <c r="Q428" s="30"/>
      <c r="R428" s="186"/>
      <c r="S428" s="30"/>
      <c r="T428" s="186"/>
      <c r="U428" s="31"/>
      <c r="V428" s="40"/>
      <c r="W428" s="186"/>
      <c r="X428" s="356"/>
    </row>
    <row r="429" spans="1:24" s="361" customFormat="1" x14ac:dyDescent="0.25">
      <c r="A429" s="186"/>
      <c r="B429" s="43"/>
      <c r="C429" s="625"/>
      <c r="D429" s="627"/>
      <c r="E429" s="625"/>
      <c r="F429" s="627"/>
      <c r="G429" s="186"/>
      <c r="H429" s="30"/>
      <c r="I429" s="40"/>
      <c r="J429" s="40"/>
      <c r="K429" s="30"/>
      <c r="L429" s="625"/>
      <c r="M429" s="627"/>
      <c r="N429" s="625"/>
      <c r="O429" s="627"/>
      <c r="P429" s="30"/>
      <c r="Q429" s="30"/>
      <c r="R429" s="186"/>
      <c r="S429" s="30"/>
      <c r="T429" s="186"/>
      <c r="U429" s="31"/>
      <c r="V429" s="40"/>
      <c r="W429" s="186"/>
      <c r="X429" s="356"/>
    </row>
    <row r="430" spans="1:24" s="361" customFormat="1" x14ac:dyDescent="0.25">
      <c r="A430" s="186"/>
      <c r="B430" s="43"/>
      <c r="C430" s="625"/>
      <c r="D430" s="627"/>
      <c r="E430" s="625"/>
      <c r="F430" s="627"/>
      <c r="G430" s="186"/>
      <c r="H430" s="30"/>
      <c r="I430" s="40"/>
      <c r="J430" s="40"/>
      <c r="K430" s="30"/>
      <c r="L430" s="625"/>
      <c r="M430" s="627"/>
      <c r="N430" s="625"/>
      <c r="O430" s="627"/>
      <c r="P430" s="30"/>
      <c r="Q430" s="30"/>
      <c r="R430" s="186"/>
      <c r="S430" s="30"/>
      <c r="T430" s="186"/>
      <c r="U430" s="31"/>
      <c r="V430" s="40"/>
      <c r="W430" s="186"/>
      <c r="X430" s="356"/>
    </row>
    <row r="431" spans="1:24" s="361" customFormat="1" x14ac:dyDescent="0.25">
      <c r="A431" s="186"/>
      <c r="B431" s="43"/>
      <c r="C431" s="625"/>
      <c r="D431" s="627"/>
      <c r="E431" s="625"/>
      <c r="F431" s="627"/>
      <c r="G431" s="186"/>
      <c r="H431" s="30"/>
      <c r="I431" s="40"/>
      <c r="J431" s="40"/>
      <c r="K431" s="30"/>
      <c r="L431" s="625"/>
      <c r="M431" s="627"/>
      <c r="N431" s="625"/>
      <c r="O431" s="627"/>
      <c r="P431" s="30"/>
      <c r="Q431" s="30"/>
      <c r="R431" s="186"/>
      <c r="S431" s="30"/>
      <c r="T431" s="186"/>
      <c r="U431" s="31"/>
      <c r="V431" s="40"/>
      <c r="W431" s="186"/>
      <c r="X431" s="356"/>
    </row>
    <row r="432" spans="1:24" s="361" customFormat="1" x14ac:dyDescent="0.25">
      <c r="A432" s="186"/>
      <c r="B432" s="43"/>
      <c r="C432" s="625"/>
      <c r="D432" s="627"/>
      <c r="E432" s="625"/>
      <c r="F432" s="627"/>
      <c r="G432" s="186"/>
      <c r="H432" s="30"/>
      <c r="I432" s="40"/>
      <c r="J432" s="40"/>
      <c r="K432" s="30"/>
      <c r="L432" s="625"/>
      <c r="M432" s="627"/>
      <c r="N432" s="625"/>
      <c r="O432" s="627"/>
      <c r="P432" s="30"/>
      <c r="Q432" s="30"/>
      <c r="R432" s="186"/>
      <c r="S432" s="30"/>
      <c r="T432" s="186"/>
      <c r="U432" s="31"/>
      <c r="V432" s="40"/>
      <c r="W432" s="186"/>
      <c r="X432" s="356"/>
    </row>
    <row r="433" spans="1:24" s="361" customFormat="1" x14ac:dyDescent="0.25">
      <c r="A433" s="186"/>
      <c r="B433" s="43"/>
      <c r="C433" s="625"/>
      <c r="D433" s="627"/>
      <c r="E433" s="625"/>
      <c r="F433" s="627"/>
      <c r="G433" s="186"/>
      <c r="H433" s="30"/>
      <c r="I433" s="40"/>
      <c r="J433" s="40"/>
      <c r="K433" s="30"/>
      <c r="L433" s="625"/>
      <c r="M433" s="627"/>
      <c r="N433" s="625"/>
      <c r="O433" s="627"/>
      <c r="P433" s="30"/>
      <c r="Q433" s="30"/>
      <c r="R433" s="186"/>
      <c r="S433" s="30"/>
      <c r="T433" s="186"/>
      <c r="U433" s="31"/>
      <c r="V433" s="40"/>
      <c r="W433" s="186"/>
      <c r="X433" s="356"/>
    </row>
    <row r="434" spans="1:24" s="361" customFormat="1" x14ac:dyDescent="0.25">
      <c r="A434" s="186"/>
      <c r="B434" s="43"/>
      <c r="C434" s="625"/>
      <c r="D434" s="627"/>
      <c r="E434" s="625"/>
      <c r="F434" s="627"/>
      <c r="G434" s="186"/>
      <c r="H434" s="30"/>
      <c r="I434" s="40"/>
      <c r="J434" s="40"/>
      <c r="K434" s="30"/>
      <c r="L434" s="625"/>
      <c r="M434" s="627"/>
      <c r="N434" s="625"/>
      <c r="O434" s="627"/>
      <c r="P434" s="30"/>
      <c r="Q434" s="30"/>
      <c r="R434" s="186"/>
      <c r="S434" s="30"/>
      <c r="T434" s="186"/>
      <c r="U434" s="31"/>
      <c r="V434" s="40"/>
      <c r="W434" s="186"/>
      <c r="X434" s="356"/>
    </row>
    <row r="435" spans="1:24" s="361" customFormat="1" x14ac:dyDescent="0.25">
      <c r="A435" s="186"/>
      <c r="B435" s="43"/>
      <c r="C435" s="625"/>
      <c r="D435" s="627"/>
      <c r="E435" s="625"/>
      <c r="F435" s="627"/>
      <c r="G435" s="186"/>
      <c r="H435" s="30"/>
      <c r="I435" s="40"/>
      <c r="J435" s="40"/>
      <c r="K435" s="30"/>
      <c r="L435" s="625"/>
      <c r="M435" s="627"/>
      <c r="N435" s="625"/>
      <c r="O435" s="627"/>
      <c r="P435" s="30"/>
      <c r="Q435" s="30"/>
      <c r="R435" s="186"/>
      <c r="S435" s="30"/>
      <c r="T435" s="186"/>
      <c r="U435" s="31"/>
      <c r="V435" s="40"/>
      <c r="W435" s="186"/>
      <c r="X435" s="356"/>
    </row>
    <row r="436" spans="1:24" s="361" customFormat="1" x14ac:dyDescent="0.25">
      <c r="A436" s="186"/>
      <c r="B436" s="43"/>
      <c r="C436" s="625"/>
      <c r="D436" s="627"/>
      <c r="E436" s="625"/>
      <c r="F436" s="627"/>
      <c r="G436" s="186"/>
      <c r="H436" s="30"/>
      <c r="I436" s="40"/>
      <c r="J436" s="40"/>
      <c r="K436" s="30"/>
      <c r="L436" s="625"/>
      <c r="M436" s="627"/>
      <c r="N436" s="625"/>
      <c r="O436" s="627"/>
      <c r="P436" s="30"/>
      <c r="Q436" s="30"/>
      <c r="R436" s="186"/>
      <c r="S436" s="30"/>
      <c r="T436" s="186"/>
      <c r="U436" s="31"/>
      <c r="V436" s="40"/>
      <c r="W436" s="186"/>
      <c r="X436" s="356"/>
    </row>
    <row r="437" spans="1:24" s="361" customFormat="1" x14ac:dyDescent="0.25">
      <c r="A437" s="186"/>
      <c r="B437" s="43"/>
      <c r="C437" s="625"/>
      <c r="D437" s="627"/>
      <c r="E437" s="625"/>
      <c r="F437" s="627"/>
      <c r="G437" s="186"/>
      <c r="H437" s="30"/>
      <c r="I437" s="40"/>
      <c r="J437" s="40"/>
      <c r="K437" s="30"/>
      <c r="L437" s="625"/>
      <c r="M437" s="627"/>
      <c r="N437" s="625"/>
      <c r="O437" s="627"/>
      <c r="P437" s="30"/>
      <c r="Q437" s="30"/>
      <c r="R437" s="186"/>
      <c r="S437" s="30"/>
      <c r="T437" s="186"/>
      <c r="U437" s="31"/>
      <c r="V437" s="40"/>
      <c r="W437" s="186"/>
      <c r="X437" s="356"/>
    </row>
    <row r="438" spans="1:24" s="361" customFormat="1" x14ac:dyDescent="0.25">
      <c r="A438" s="186"/>
      <c r="B438" s="43"/>
      <c r="C438" s="625"/>
      <c r="D438" s="627"/>
      <c r="E438" s="625"/>
      <c r="F438" s="627"/>
      <c r="G438" s="186"/>
      <c r="H438" s="30"/>
      <c r="I438" s="40"/>
      <c r="J438" s="40"/>
      <c r="K438" s="30"/>
      <c r="L438" s="625"/>
      <c r="M438" s="627"/>
      <c r="N438" s="625"/>
      <c r="O438" s="627"/>
      <c r="P438" s="30"/>
      <c r="Q438" s="30"/>
      <c r="R438" s="186"/>
      <c r="S438" s="30"/>
      <c r="T438" s="186"/>
      <c r="U438" s="31"/>
      <c r="V438" s="40"/>
      <c r="W438" s="186"/>
      <c r="X438" s="356"/>
    </row>
    <row r="439" spans="1:24" s="361" customFormat="1" x14ac:dyDescent="0.25">
      <c r="A439" s="186"/>
      <c r="B439" s="43"/>
      <c r="C439" s="625"/>
      <c r="D439" s="627"/>
      <c r="E439" s="625"/>
      <c r="F439" s="627"/>
      <c r="G439" s="186"/>
      <c r="H439" s="30"/>
      <c r="I439" s="40"/>
      <c r="J439" s="40"/>
      <c r="K439" s="30"/>
      <c r="L439" s="625"/>
      <c r="M439" s="627"/>
      <c r="N439" s="625"/>
      <c r="O439" s="627"/>
      <c r="P439" s="30"/>
      <c r="Q439" s="30"/>
      <c r="R439" s="186"/>
      <c r="S439" s="30"/>
      <c r="T439" s="186"/>
      <c r="U439" s="31"/>
      <c r="V439" s="40"/>
      <c r="W439" s="186"/>
      <c r="X439" s="356"/>
    </row>
    <row r="440" spans="1:24" s="361" customFormat="1" x14ac:dyDescent="0.25">
      <c r="A440" s="186"/>
      <c r="B440" s="43"/>
      <c r="C440" s="625"/>
      <c r="D440" s="627"/>
      <c r="E440" s="625"/>
      <c r="F440" s="627"/>
      <c r="G440" s="186"/>
      <c r="H440" s="30"/>
      <c r="I440" s="40"/>
      <c r="J440" s="40"/>
      <c r="K440" s="30"/>
      <c r="L440" s="625"/>
      <c r="M440" s="627"/>
      <c r="N440" s="625"/>
      <c r="O440" s="627"/>
      <c r="P440" s="30"/>
      <c r="Q440" s="30"/>
      <c r="R440" s="186"/>
      <c r="S440" s="30"/>
      <c r="T440" s="186"/>
      <c r="U440" s="31"/>
      <c r="V440" s="40"/>
      <c r="W440" s="186"/>
      <c r="X440" s="356"/>
    </row>
    <row r="441" spans="1:24" s="361" customFormat="1" x14ac:dyDescent="0.25">
      <c r="A441" s="186"/>
      <c r="B441" s="43"/>
      <c r="C441" s="625"/>
      <c r="D441" s="627"/>
      <c r="E441" s="625"/>
      <c r="F441" s="627"/>
      <c r="G441" s="186"/>
      <c r="H441" s="30"/>
      <c r="I441" s="40"/>
      <c r="J441" s="40"/>
      <c r="K441" s="30"/>
      <c r="L441" s="625"/>
      <c r="M441" s="627"/>
      <c r="N441" s="625"/>
      <c r="O441" s="627"/>
      <c r="P441" s="30"/>
      <c r="Q441" s="30"/>
      <c r="R441" s="186"/>
      <c r="S441" s="30"/>
      <c r="T441" s="186"/>
      <c r="U441" s="31"/>
      <c r="V441" s="40"/>
      <c r="W441" s="186"/>
      <c r="X441" s="356"/>
    </row>
    <row r="442" spans="1:24" s="361" customFormat="1" x14ac:dyDescent="0.25">
      <c r="A442" s="186"/>
      <c r="B442" s="43"/>
      <c r="C442" s="625"/>
      <c r="D442" s="624"/>
      <c r="E442" s="625"/>
      <c r="F442" s="624"/>
      <c r="G442" s="186"/>
      <c r="H442" s="187"/>
      <c r="I442" s="41"/>
      <c r="J442" s="41"/>
      <c r="K442" s="187"/>
      <c r="L442" s="625"/>
      <c r="M442" s="624"/>
      <c r="N442" s="625"/>
      <c r="O442" s="624"/>
      <c r="P442" s="187"/>
      <c r="Q442" s="187"/>
      <c r="R442" s="186"/>
      <c r="S442" s="187"/>
      <c r="T442" s="186"/>
      <c r="U442" s="22"/>
      <c r="V442" s="41"/>
      <c r="W442" s="186"/>
      <c r="X442" s="363"/>
    </row>
    <row r="443" spans="1:24" s="361" customFormat="1" x14ac:dyDescent="0.25">
      <c r="A443" s="186"/>
      <c r="B443" s="43"/>
      <c r="C443" s="625"/>
      <c r="D443" s="624"/>
      <c r="E443" s="625"/>
      <c r="F443" s="624"/>
      <c r="G443" s="186"/>
      <c r="H443" s="187"/>
      <c r="I443" s="41"/>
      <c r="J443" s="41"/>
      <c r="K443" s="187"/>
      <c r="L443" s="625"/>
      <c r="M443" s="624"/>
      <c r="N443" s="625"/>
      <c r="O443" s="624"/>
      <c r="P443" s="187"/>
      <c r="Q443" s="187"/>
      <c r="R443" s="186"/>
      <c r="S443" s="187"/>
      <c r="T443" s="186"/>
      <c r="U443" s="22"/>
      <c r="V443" s="41"/>
      <c r="W443" s="186"/>
      <c r="X443" s="363"/>
    </row>
    <row r="444" spans="1:24" s="361" customFormat="1" x14ac:dyDescent="0.25">
      <c r="A444" s="186"/>
      <c r="B444" s="43"/>
      <c r="C444" s="625"/>
      <c r="D444" s="624"/>
      <c r="E444" s="625"/>
      <c r="F444" s="624"/>
      <c r="G444" s="186"/>
      <c r="H444" s="187"/>
      <c r="I444" s="41"/>
      <c r="J444" s="41"/>
      <c r="K444" s="187"/>
      <c r="L444" s="625"/>
      <c r="M444" s="624"/>
      <c r="N444" s="625"/>
      <c r="O444" s="624"/>
      <c r="P444" s="187"/>
      <c r="Q444" s="187"/>
      <c r="R444" s="186"/>
      <c r="S444" s="187"/>
      <c r="T444" s="186"/>
      <c r="U444" s="22"/>
      <c r="V444" s="41"/>
      <c r="W444" s="186"/>
      <c r="X444" s="363"/>
    </row>
    <row r="445" spans="1:24" s="361" customFormat="1" x14ac:dyDescent="0.25">
      <c r="A445" s="186"/>
      <c r="B445" s="43"/>
      <c r="C445" s="625"/>
      <c r="D445" s="624"/>
      <c r="E445" s="625"/>
      <c r="F445" s="624"/>
      <c r="G445" s="186"/>
      <c r="H445" s="187"/>
      <c r="I445" s="41"/>
      <c r="J445" s="41"/>
      <c r="K445" s="187"/>
      <c r="L445" s="625"/>
      <c r="M445" s="624"/>
      <c r="N445" s="625"/>
      <c r="O445" s="624"/>
      <c r="P445" s="187"/>
      <c r="Q445" s="187"/>
      <c r="R445" s="186"/>
      <c r="S445" s="187"/>
      <c r="T445" s="186"/>
      <c r="U445" s="22"/>
      <c r="V445" s="41"/>
      <c r="W445" s="186"/>
      <c r="X445" s="363"/>
    </row>
    <row r="446" spans="1:24" s="361" customFormat="1" x14ac:dyDescent="0.25">
      <c r="A446" s="186"/>
      <c r="B446" s="43"/>
      <c r="C446" s="625"/>
      <c r="D446" s="624"/>
      <c r="E446" s="625"/>
      <c r="F446" s="624"/>
      <c r="G446" s="186"/>
      <c r="H446" s="187"/>
      <c r="I446" s="41"/>
      <c r="J446" s="41"/>
      <c r="K446" s="187"/>
      <c r="L446" s="625"/>
      <c r="M446" s="624"/>
      <c r="N446" s="625"/>
      <c r="O446" s="624"/>
      <c r="P446" s="187"/>
      <c r="Q446" s="187"/>
      <c r="R446" s="186"/>
      <c r="S446" s="187"/>
      <c r="T446" s="186"/>
      <c r="U446" s="22"/>
      <c r="V446" s="41"/>
      <c r="W446" s="186"/>
      <c r="X446" s="363"/>
    </row>
    <row r="447" spans="1:24" s="361" customFormat="1" x14ac:dyDescent="0.25">
      <c r="A447" s="186"/>
      <c r="B447" s="43"/>
      <c r="C447" s="625"/>
      <c r="D447" s="624"/>
      <c r="E447" s="625"/>
      <c r="F447" s="624"/>
      <c r="G447" s="186"/>
      <c r="H447" s="187"/>
      <c r="I447" s="41"/>
      <c r="J447" s="41"/>
      <c r="K447" s="187"/>
      <c r="L447" s="625"/>
      <c r="M447" s="624"/>
      <c r="N447" s="625"/>
      <c r="O447" s="624"/>
      <c r="P447" s="187"/>
      <c r="Q447" s="187"/>
      <c r="R447" s="186"/>
      <c r="S447" s="187"/>
      <c r="T447" s="186"/>
      <c r="U447" s="22"/>
      <c r="V447" s="41"/>
      <c r="W447" s="186"/>
      <c r="X447" s="363"/>
    </row>
    <row r="448" spans="1:24" s="361" customFormat="1" x14ac:dyDescent="0.25">
      <c r="A448" s="186"/>
      <c r="B448" s="43"/>
      <c r="C448" s="625"/>
      <c r="D448" s="624"/>
      <c r="E448" s="625"/>
      <c r="F448" s="624"/>
      <c r="G448" s="186"/>
      <c r="H448" s="187"/>
      <c r="I448" s="41"/>
      <c r="J448" s="41"/>
      <c r="K448" s="187"/>
      <c r="L448" s="625"/>
      <c r="M448" s="624"/>
      <c r="N448" s="625"/>
      <c r="O448" s="624"/>
      <c r="P448" s="187"/>
      <c r="Q448" s="187"/>
      <c r="R448" s="186"/>
      <c r="S448" s="187"/>
      <c r="T448" s="186"/>
      <c r="U448" s="22"/>
      <c r="V448" s="41"/>
      <c r="W448" s="186"/>
      <c r="X448" s="363"/>
    </row>
    <row r="449" spans="1:24" s="361" customFormat="1" x14ac:dyDescent="0.25">
      <c r="A449" s="186"/>
      <c r="B449" s="43"/>
      <c r="C449" s="625"/>
      <c r="D449" s="624"/>
      <c r="E449" s="625"/>
      <c r="F449" s="624"/>
      <c r="G449" s="186"/>
      <c r="H449" s="187"/>
      <c r="I449" s="41"/>
      <c r="J449" s="41"/>
      <c r="K449" s="187"/>
      <c r="L449" s="625"/>
      <c r="M449" s="624"/>
      <c r="N449" s="625"/>
      <c r="O449" s="624"/>
      <c r="P449" s="187"/>
      <c r="Q449" s="187"/>
      <c r="R449" s="186"/>
      <c r="S449" s="187"/>
      <c r="T449" s="186"/>
      <c r="U449" s="22"/>
      <c r="V449" s="41"/>
      <c r="W449" s="186"/>
      <c r="X449" s="363"/>
    </row>
    <row r="450" spans="1:24" s="361" customFormat="1" x14ac:dyDescent="0.25">
      <c r="A450" s="186"/>
      <c r="B450" s="43"/>
      <c r="C450" s="625"/>
      <c r="D450" s="624"/>
      <c r="E450" s="625"/>
      <c r="F450" s="624"/>
      <c r="G450" s="186"/>
      <c r="H450" s="187"/>
      <c r="I450" s="41"/>
      <c r="J450" s="41"/>
      <c r="K450" s="187"/>
      <c r="L450" s="625"/>
      <c r="M450" s="624"/>
      <c r="N450" s="625"/>
      <c r="O450" s="624"/>
      <c r="P450" s="187"/>
      <c r="Q450" s="187"/>
      <c r="R450" s="186"/>
      <c r="S450" s="187"/>
      <c r="T450" s="186"/>
      <c r="U450" s="22"/>
      <c r="V450" s="41"/>
      <c r="W450" s="186"/>
      <c r="X450" s="363"/>
    </row>
    <row r="451" spans="1:24" s="361" customFormat="1" x14ac:dyDescent="0.25">
      <c r="A451" s="186"/>
      <c r="B451" s="43"/>
      <c r="C451" s="625"/>
      <c r="D451" s="624"/>
      <c r="E451" s="625"/>
      <c r="F451" s="624"/>
      <c r="G451" s="186"/>
      <c r="H451" s="187"/>
      <c r="I451" s="41"/>
      <c r="J451" s="41"/>
      <c r="K451" s="187"/>
      <c r="L451" s="625"/>
      <c r="M451" s="624"/>
      <c r="N451" s="625"/>
      <c r="O451" s="624"/>
      <c r="P451" s="187"/>
      <c r="Q451" s="187"/>
      <c r="R451" s="186"/>
      <c r="S451" s="187"/>
      <c r="T451" s="186"/>
      <c r="U451" s="22"/>
      <c r="V451" s="41"/>
      <c r="W451" s="186"/>
      <c r="X451" s="363"/>
    </row>
    <row r="452" spans="1:24" s="361" customFormat="1" x14ac:dyDescent="0.25">
      <c r="A452" s="186"/>
      <c r="B452" s="43"/>
      <c r="C452" s="625"/>
      <c r="D452" s="624"/>
      <c r="E452" s="625"/>
      <c r="F452" s="624"/>
      <c r="G452" s="186"/>
      <c r="H452" s="187"/>
      <c r="I452" s="41"/>
      <c r="J452" s="41"/>
      <c r="K452" s="187"/>
      <c r="L452" s="625"/>
      <c r="M452" s="624"/>
      <c r="N452" s="625"/>
      <c r="O452" s="624"/>
      <c r="P452" s="187"/>
      <c r="Q452" s="187"/>
      <c r="R452" s="186"/>
      <c r="S452" s="187"/>
      <c r="T452" s="186"/>
      <c r="U452" s="22"/>
      <c r="V452" s="41"/>
      <c r="W452" s="186"/>
      <c r="X452" s="363"/>
    </row>
    <row r="453" spans="1:24" s="361" customFormat="1" x14ac:dyDescent="0.25">
      <c r="A453" s="186"/>
      <c r="B453" s="43"/>
      <c r="C453" s="625"/>
      <c r="D453" s="624"/>
      <c r="E453" s="625"/>
      <c r="F453" s="624"/>
      <c r="G453" s="186"/>
      <c r="H453" s="187"/>
      <c r="I453" s="41"/>
      <c r="J453" s="41"/>
      <c r="K453" s="187"/>
      <c r="L453" s="625"/>
      <c r="M453" s="624"/>
      <c r="N453" s="625"/>
      <c r="O453" s="624"/>
      <c r="P453" s="187"/>
      <c r="Q453" s="187"/>
      <c r="R453" s="186"/>
      <c r="S453" s="187"/>
      <c r="T453" s="186"/>
      <c r="U453" s="22"/>
      <c r="V453" s="41"/>
      <c r="W453" s="186"/>
      <c r="X453" s="363"/>
    </row>
    <row r="454" spans="1:24" s="361" customFormat="1" x14ac:dyDescent="0.25">
      <c r="A454" s="186"/>
      <c r="B454" s="43"/>
      <c r="C454" s="625"/>
      <c r="D454" s="624"/>
      <c r="E454" s="625"/>
      <c r="F454" s="624"/>
      <c r="G454" s="186"/>
      <c r="H454" s="187"/>
      <c r="I454" s="41"/>
      <c r="J454" s="41"/>
      <c r="K454" s="187"/>
      <c r="L454" s="625"/>
      <c r="M454" s="624"/>
      <c r="N454" s="625"/>
      <c r="O454" s="624"/>
      <c r="P454" s="187"/>
      <c r="Q454" s="187"/>
      <c r="R454" s="186"/>
      <c r="S454" s="187"/>
      <c r="T454" s="186"/>
      <c r="U454" s="22"/>
      <c r="V454" s="41"/>
      <c r="W454" s="186"/>
      <c r="X454" s="363"/>
    </row>
    <row r="455" spans="1:24" s="361" customFormat="1" x14ac:dyDescent="0.25">
      <c r="A455" s="186"/>
      <c r="B455" s="43"/>
      <c r="C455" s="625"/>
      <c r="D455" s="624"/>
      <c r="E455" s="625"/>
      <c r="F455" s="624"/>
      <c r="G455" s="186"/>
      <c r="H455" s="187"/>
      <c r="I455" s="41"/>
      <c r="J455" s="41"/>
      <c r="K455" s="187"/>
      <c r="L455" s="625"/>
      <c r="M455" s="624"/>
      <c r="N455" s="625"/>
      <c r="O455" s="624"/>
      <c r="P455" s="187"/>
      <c r="Q455" s="187"/>
      <c r="R455" s="186"/>
      <c r="S455" s="187"/>
      <c r="T455" s="186"/>
      <c r="U455" s="22"/>
      <c r="V455" s="41"/>
      <c r="W455" s="186"/>
      <c r="X455" s="363"/>
    </row>
    <row r="456" spans="1:24" s="361" customFormat="1" x14ac:dyDescent="0.25">
      <c r="A456" s="186"/>
      <c r="B456" s="43"/>
      <c r="C456" s="625"/>
      <c r="D456" s="624"/>
      <c r="E456" s="625"/>
      <c r="F456" s="624"/>
      <c r="G456" s="186"/>
      <c r="H456" s="187"/>
      <c r="I456" s="41"/>
      <c r="J456" s="41"/>
      <c r="K456" s="187"/>
      <c r="L456" s="625"/>
      <c r="M456" s="624"/>
      <c r="N456" s="625"/>
      <c r="O456" s="624"/>
      <c r="P456" s="187"/>
      <c r="Q456" s="187"/>
      <c r="R456" s="186"/>
      <c r="S456" s="187"/>
      <c r="T456" s="186"/>
      <c r="U456" s="22"/>
      <c r="V456" s="41"/>
      <c r="W456" s="186"/>
      <c r="X456" s="363"/>
    </row>
  </sheetData>
  <mergeCells count="18">
    <mergeCell ref="C1:W2"/>
    <mergeCell ref="V3:W3"/>
    <mergeCell ref="G3:I3"/>
    <mergeCell ref="K3:K5"/>
    <mergeCell ref="J3:J5"/>
    <mergeCell ref="G4:G5"/>
    <mergeCell ref="H4:H5"/>
    <mergeCell ref="I4:I5"/>
    <mergeCell ref="V4:V5"/>
    <mergeCell ref="W4:W5"/>
    <mergeCell ref="T4:U4"/>
    <mergeCell ref="L4:M4"/>
    <mergeCell ref="N4:O4"/>
    <mergeCell ref="L3:S3"/>
    <mergeCell ref="P4:S4"/>
    <mergeCell ref="C3:F3"/>
    <mergeCell ref="C4:D4"/>
    <mergeCell ref="E4:F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B42DA-1EBB-4BB4-8C7F-BEBE51038494}">
  <dimension ref="A1:BM449"/>
  <sheetViews>
    <sheetView topLeftCell="BA1" zoomScale="90" zoomScaleNormal="90" workbookViewId="0">
      <pane ySplit="6" topLeftCell="A19" activePane="bottomLeft" state="frozen"/>
      <selection activeCell="T1" sqref="T1"/>
      <selection pane="bottomLeft" activeCell="BH5" sqref="BH5:BH6"/>
    </sheetView>
  </sheetViews>
  <sheetFormatPr baseColWidth="10" defaultRowHeight="15" x14ac:dyDescent="0.25"/>
  <cols>
    <col min="1" max="1" width="6.140625" style="186" customWidth="1"/>
    <col min="2" max="2" width="4.7109375" style="43" customWidth="1"/>
    <col min="3" max="10" width="10.7109375" style="625" customWidth="1"/>
    <col min="11" max="11" width="12" style="625" customWidth="1"/>
    <col min="12" max="18" width="10.7109375" style="625" customWidth="1"/>
    <col min="19" max="19" width="19.28515625" style="625" bestFit="1" customWidth="1"/>
    <col min="20" max="20" width="13.5703125" style="625" customWidth="1"/>
    <col min="21" max="22" width="10.7109375" style="625" customWidth="1"/>
    <col min="23" max="26" width="5.28515625" style="186" customWidth="1"/>
    <col min="27" max="27" width="7.5703125" style="186" customWidth="1"/>
    <col min="28" max="29" width="8.7109375" style="186" customWidth="1"/>
    <col min="30" max="30" width="6.28515625" style="186" customWidth="1"/>
    <col min="31" max="32" width="10.7109375" style="625" customWidth="1"/>
    <col min="33" max="33" width="13.5703125" style="625" customWidth="1"/>
    <col min="34" max="34" width="19.28515625" style="625" bestFit="1" customWidth="1"/>
    <col min="35" max="39" width="10.7109375" style="625" customWidth="1"/>
    <col min="40" max="40" width="11.5703125" style="625" customWidth="1"/>
    <col min="41" max="41" width="10.7109375" style="625" customWidth="1"/>
    <col min="42" max="42" width="6.28515625" style="186" customWidth="1"/>
    <col min="43" max="43" width="27" style="186" bestFit="1" customWidth="1"/>
    <col min="44" max="44" width="15.42578125" style="186" customWidth="1"/>
    <col min="45" max="45" width="15.140625" style="625" bestFit="1" customWidth="1"/>
    <col min="46" max="46" width="7" style="625" bestFit="1" customWidth="1"/>
    <col min="47" max="47" width="27" style="186" bestFit="1" customWidth="1"/>
    <col min="48" max="48" width="15.5703125" style="625" customWidth="1"/>
    <col min="49" max="49" width="27" style="186" bestFit="1" customWidth="1"/>
    <col min="50" max="50" width="15.42578125" style="186" customWidth="1"/>
    <col min="51" max="52" width="6.28515625" style="186" customWidth="1"/>
    <col min="53" max="53" width="13.140625" style="186" bestFit="1" customWidth="1"/>
    <col min="54" max="54" width="6.42578125" style="186" bestFit="1" customWidth="1"/>
    <col min="55" max="56" width="6.7109375" style="186" customWidth="1"/>
    <col min="57" max="57" width="6.7109375" style="187" customWidth="1"/>
    <col min="58" max="58" width="17.7109375" style="625" customWidth="1"/>
    <col min="59" max="59" width="17.85546875" style="186" customWidth="1"/>
    <col min="60" max="60" width="17.28515625" style="186" customWidth="1"/>
    <col min="61" max="62" width="6.7109375" style="186" customWidth="1"/>
    <col min="63" max="63" width="63" style="361" bestFit="1" customWidth="1"/>
    <col min="64" max="64" width="96.7109375" style="361" customWidth="1"/>
    <col min="65" max="65" width="180.5703125" style="361" bestFit="1" customWidth="1"/>
    <col min="66" max="16384" width="11.42578125" style="186"/>
  </cols>
  <sheetData>
    <row r="1" spans="1:65" s="42" customFormat="1" ht="15.75" thickTop="1" x14ac:dyDescent="0.25">
      <c r="B1" s="43"/>
      <c r="C1" s="990" t="s">
        <v>1854</v>
      </c>
      <c r="D1" s="864"/>
      <c r="E1" s="864"/>
      <c r="F1" s="864"/>
      <c r="G1" s="864"/>
      <c r="H1" s="864"/>
      <c r="I1" s="864"/>
      <c r="J1" s="864"/>
      <c r="K1" s="864"/>
      <c r="L1" s="864"/>
      <c r="M1" s="864"/>
      <c r="N1" s="864"/>
      <c r="O1" s="864"/>
      <c r="P1" s="864"/>
      <c r="Q1" s="864"/>
      <c r="R1" s="864"/>
      <c r="S1" s="864"/>
      <c r="T1" s="864"/>
      <c r="U1" s="864"/>
      <c r="V1" s="864"/>
      <c r="W1" s="864"/>
      <c r="X1" s="864"/>
      <c r="Y1" s="864"/>
      <c r="Z1" s="864"/>
      <c r="AA1" s="864"/>
      <c r="AB1" s="864"/>
      <c r="AC1" s="864"/>
      <c r="AD1" s="864"/>
      <c r="AE1" s="864"/>
      <c r="AF1" s="864"/>
      <c r="AG1" s="864"/>
      <c r="AH1" s="864"/>
      <c r="AI1" s="864"/>
      <c r="AJ1" s="864"/>
      <c r="AK1" s="864"/>
      <c r="AL1" s="864"/>
      <c r="AM1" s="864"/>
      <c r="AN1" s="864"/>
      <c r="AO1" s="864"/>
      <c r="AP1" s="864"/>
      <c r="AQ1" s="864"/>
      <c r="AR1" s="864"/>
      <c r="AS1" s="864"/>
      <c r="AT1" s="864"/>
      <c r="AU1" s="864"/>
      <c r="AV1" s="864"/>
      <c r="AW1" s="864"/>
      <c r="AX1" s="864"/>
      <c r="AY1" s="864"/>
      <c r="AZ1" s="864"/>
      <c r="BA1" s="864"/>
      <c r="BB1" s="864"/>
      <c r="BC1" s="864"/>
      <c r="BD1" s="864"/>
      <c r="BE1" s="745"/>
      <c r="BF1" s="699"/>
      <c r="BG1" s="699"/>
      <c r="BH1" s="699"/>
      <c r="BI1" s="699"/>
      <c r="BJ1" s="699"/>
      <c r="BK1" s="353"/>
      <c r="BL1" s="354"/>
      <c r="BM1" s="354"/>
    </row>
    <row r="2" spans="1:65" s="42" customFormat="1" ht="15.75" thickBot="1" x14ac:dyDescent="0.3">
      <c r="B2" s="43"/>
      <c r="C2" s="991"/>
      <c r="D2" s="866"/>
      <c r="E2" s="866"/>
      <c r="F2" s="866"/>
      <c r="G2" s="866"/>
      <c r="H2" s="866"/>
      <c r="I2" s="866"/>
      <c r="J2" s="866"/>
      <c r="K2" s="866"/>
      <c r="L2" s="866"/>
      <c r="M2" s="866"/>
      <c r="N2" s="866"/>
      <c r="O2" s="866"/>
      <c r="P2" s="866"/>
      <c r="Q2" s="866"/>
      <c r="R2" s="866"/>
      <c r="S2" s="866"/>
      <c r="T2" s="866"/>
      <c r="U2" s="866"/>
      <c r="V2" s="866"/>
      <c r="W2" s="866"/>
      <c r="X2" s="866"/>
      <c r="Y2" s="866"/>
      <c r="Z2" s="866"/>
      <c r="AA2" s="866"/>
      <c r="AB2" s="866"/>
      <c r="AC2" s="866"/>
      <c r="AD2" s="866"/>
      <c r="AE2" s="866"/>
      <c r="AF2" s="866"/>
      <c r="AG2" s="866"/>
      <c r="AH2" s="866"/>
      <c r="AI2" s="866"/>
      <c r="AJ2" s="866"/>
      <c r="AK2" s="866"/>
      <c r="AL2" s="866"/>
      <c r="AM2" s="866"/>
      <c r="AN2" s="866"/>
      <c r="AO2" s="866"/>
      <c r="AP2" s="866"/>
      <c r="AQ2" s="866"/>
      <c r="AR2" s="866"/>
      <c r="AS2" s="866"/>
      <c r="AT2" s="866"/>
      <c r="AU2" s="866"/>
      <c r="AV2" s="866"/>
      <c r="AW2" s="866"/>
      <c r="AX2" s="866"/>
      <c r="AY2" s="866"/>
      <c r="AZ2" s="866"/>
      <c r="BA2" s="866"/>
      <c r="BB2" s="866"/>
      <c r="BC2" s="866"/>
      <c r="BD2" s="866"/>
      <c r="BE2" s="745"/>
      <c r="BF2" s="699"/>
      <c r="BG2" s="699"/>
      <c r="BH2" s="699"/>
      <c r="BI2" s="699"/>
      <c r="BJ2" s="699"/>
      <c r="BK2" s="353"/>
      <c r="BL2" s="354"/>
      <c r="BM2" s="354"/>
    </row>
    <row r="3" spans="1:65" s="42" customFormat="1" ht="30" customHeight="1" thickTop="1" x14ac:dyDescent="0.25">
      <c r="B3" s="43"/>
      <c r="C3" s="1075"/>
      <c r="D3" s="1070"/>
      <c r="E3" s="1070"/>
      <c r="F3" s="1070"/>
      <c r="G3" s="1070"/>
      <c r="H3" s="1070"/>
      <c r="I3" s="1070"/>
      <c r="J3" s="1070"/>
      <c r="K3" s="1070"/>
      <c r="L3" s="1070"/>
      <c r="M3" s="1070"/>
      <c r="N3" s="1070"/>
      <c r="O3" s="1070"/>
      <c r="P3" s="1070"/>
      <c r="Q3" s="1070"/>
      <c r="R3" s="1070"/>
      <c r="S3" s="1070"/>
      <c r="T3" s="1070"/>
      <c r="U3" s="1070"/>
      <c r="V3" s="1071"/>
      <c r="W3" s="1074"/>
      <c r="X3" s="1072"/>
      <c r="Y3" s="1072"/>
      <c r="Z3" s="1072"/>
      <c r="AA3" s="1072"/>
      <c r="AB3" s="1072"/>
      <c r="AC3" s="1072"/>
      <c r="AD3" s="1074" t="s">
        <v>1857</v>
      </c>
      <c r="AE3" s="1072"/>
      <c r="AF3" s="1072"/>
      <c r="AG3" s="1072"/>
      <c r="AH3" s="1072"/>
      <c r="AI3" s="1072"/>
      <c r="AJ3" s="1072"/>
      <c r="AK3" s="1072"/>
      <c r="AL3" s="1072"/>
      <c r="AM3" s="1072"/>
      <c r="AN3" s="1072"/>
      <c r="AO3" s="1072"/>
      <c r="AP3" s="1072"/>
      <c r="AQ3" s="1072"/>
      <c r="AR3" s="1072"/>
      <c r="AS3" s="1072"/>
      <c r="AT3" s="1072"/>
      <c r="AU3" s="1072"/>
      <c r="AV3" s="1072"/>
      <c r="AW3" s="1072"/>
      <c r="AX3" s="1072"/>
      <c r="AY3" s="1072"/>
      <c r="AZ3" s="1072"/>
      <c r="BA3" s="1072"/>
      <c r="BB3" s="1072"/>
      <c r="BC3" s="1072"/>
      <c r="BD3" s="1109"/>
      <c r="BE3" s="746"/>
      <c r="BF3" s="1095" t="s">
        <v>1633</v>
      </c>
      <c r="BG3" s="1096"/>
      <c r="BH3" s="1096"/>
      <c r="BI3" s="1096"/>
      <c r="BJ3" s="1097"/>
      <c r="BK3" s="353"/>
      <c r="BL3" s="354"/>
      <c r="BM3" s="354"/>
    </row>
    <row r="4" spans="1:65" s="42" customFormat="1" ht="30" customHeight="1" x14ac:dyDescent="0.25">
      <c r="B4" s="43"/>
      <c r="C4" s="1075" t="s">
        <v>1524</v>
      </c>
      <c r="D4" s="1070"/>
      <c r="E4" s="1070"/>
      <c r="F4" s="1070"/>
      <c r="G4" s="1070"/>
      <c r="H4" s="1070"/>
      <c r="I4" s="1070"/>
      <c r="J4" s="1070"/>
      <c r="K4" s="1070"/>
      <c r="L4" s="1070"/>
      <c r="M4" s="1070"/>
      <c r="N4" s="1070"/>
      <c r="O4" s="1070"/>
      <c r="P4" s="1070"/>
      <c r="Q4" s="1070"/>
      <c r="R4" s="1070"/>
      <c r="S4" s="1070"/>
      <c r="T4" s="1070"/>
      <c r="U4" s="1070"/>
      <c r="V4" s="1071"/>
      <c r="W4" s="1078" t="s">
        <v>817</v>
      </c>
      <c r="X4" s="1078"/>
      <c r="Y4" s="1078"/>
      <c r="Z4" s="1079" t="s">
        <v>656</v>
      </c>
      <c r="AA4" s="1125" t="s">
        <v>1875</v>
      </c>
      <c r="AB4" s="1122" t="s">
        <v>1856</v>
      </c>
      <c r="AC4" s="1123"/>
      <c r="AD4" s="1128" t="s">
        <v>1858</v>
      </c>
      <c r="AE4" s="1129"/>
      <c r="AF4" s="1129"/>
      <c r="AG4" s="1129"/>
      <c r="AH4" s="1129"/>
      <c r="AI4" s="1129"/>
      <c r="AJ4" s="1129"/>
      <c r="AK4" s="1129"/>
      <c r="AL4" s="1129"/>
      <c r="AM4" s="1129"/>
      <c r="AN4" s="1129"/>
      <c r="AO4" s="1129"/>
      <c r="AP4" s="1129"/>
      <c r="AQ4" s="1129"/>
      <c r="AR4" s="1129"/>
      <c r="AS4" s="1110" t="s">
        <v>1861</v>
      </c>
      <c r="AT4" s="1111"/>
      <c r="AU4" s="1111"/>
      <c r="AV4" s="1111"/>
      <c r="AW4" s="1111"/>
      <c r="AX4" s="1111"/>
      <c r="AY4" s="1111"/>
      <c r="AZ4" s="1111"/>
      <c r="BA4" s="1111"/>
      <c r="BB4" s="1112"/>
      <c r="BC4" s="1103"/>
      <c r="BD4" s="1104"/>
      <c r="BE4" s="747"/>
      <c r="BF4" s="1090" t="s">
        <v>1634</v>
      </c>
      <c r="BG4" s="1091"/>
      <c r="BH4" s="1091"/>
      <c r="BI4" s="1091"/>
      <c r="BJ4" s="1092"/>
      <c r="BK4" s="353"/>
      <c r="BL4" s="354"/>
      <c r="BM4" s="354"/>
    </row>
    <row r="5" spans="1:65" s="42" customFormat="1" ht="26.25" customHeight="1" x14ac:dyDescent="0.25">
      <c r="B5" s="43"/>
      <c r="C5" s="1075" t="s">
        <v>213</v>
      </c>
      <c r="D5" s="1071"/>
      <c r="E5" s="1103" t="s">
        <v>35</v>
      </c>
      <c r="F5" s="1071"/>
      <c r="G5" s="1103" t="s">
        <v>214</v>
      </c>
      <c r="H5" s="1071"/>
      <c r="I5" s="1070" t="s">
        <v>1848</v>
      </c>
      <c r="J5" s="1070"/>
      <c r="K5" s="1070"/>
      <c r="L5" s="1071"/>
      <c r="M5" s="1070" t="s">
        <v>1849</v>
      </c>
      <c r="N5" s="1070"/>
      <c r="O5" s="1071"/>
      <c r="P5" s="1103" t="s">
        <v>1850</v>
      </c>
      <c r="Q5" s="1070"/>
      <c r="R5" s="1071"/>
      <c r="S5" s="1107" t="s">
        <v>195</v>
      </c>
      <c r="T5" s="1113" t="s">
        <v>24</v>
      </c>
      <c r="U5" s="1070" t="s">
        <v>1737</v>
      </c>
      <c r="V5" s="1071"/>
      <c r="W5" s="1082" t="s">
        <v>471</v>
      </c>
      <c r="X5" s="1082" t="s">
        <v>463</v>
      </c>
      <c r="Y5" s="1083" t="s">
        <v>350</v>
      </c>
      <c r="Z5" s="1080"/>
      <c r="AA5" s="1126"/>
      <c r="AB5" s="1124" t="s">
        <v>1868</v>
      </c>
      <c r="AC5" s="1124" t="s">
        <v>1869</v>
      </c>
      <c r="AD5" s="1105" t="s">
        <v>1850</v>
      </c>
      <c r="AE5" s="1070" t="s">
        <v>1849</v>
      </c>
      <c r="AF5" s="1071"/>
      <c r="AG5" s="1113" t="s">
        <v>24</v>
      </c>
      <c r="AH5" s="1076" t="s">
        <v>1633</v>
      </c>
      <c r="AI5" s="1103" t="s">
        <v>213</v>
      </c>
      <c r="AJ5" s="1071"/>
      <c r="AK5" s="1103" t="s">
        <v>35</v>
      </c>
      <c r="AL5" s="1071"/>
      <c r="AM5" s="1070" t="s">
        <v>1848</v>
      </c>
      <c r="AN5" s="1070"/>
      <c r="AO5" s="1071"/>
      <c r="AP5" s="1118" t="s">
        <v>1859</v>
      </c>
      <c r="AQ5" s="1120" t="s">
        <v>1860</v>
      </c>
      <c r="AR5" s="708" t="s">
        <v>214</v>
      </c>
      <c r="AS5" s="1113" t="s">
        <v>1862</v>
      </c>
      <c r="AT5" s="1076" t="s">
        <v>1863</v>
      </c>
      <c r="AU5" s="1120" t="s">
        <v>1860</v>
      </c>
      <c r="AV5" s="1076" t="s">
        <v>1864</v>
      </c>
      <c r="AW5" s="1120" t="s">
        <v>1633</v>
      </c>
      <c r="AX5" s="1120" t="s">
        <v>1865</v>
      </c>
      <c r="AY5" s="1118" t="s">
        <v>1866</v>
      </c>
      <c r="AZ5" s="1118" t="s">
        <v>1867</v>
      </c>
      <c r="BA5" s="1116" t="s">
        <v>1886</v>
      </c>
      <c r="BB5" s="1117"/>
      <c r="BC5" s="1084" t="s">
        <v>1667</v>
      </c>
      <c r="BD5" s="1086" t="s">
        <v>370</v>
      </c>
      <c r="BE5" s="748"/>
      <c r="BF5" s="1098" t="s">
        <v>1902</v>
      </c>
      <c r="BG5" s="783" t="s">
        <v>1903</v>
      </c>
      <c r="BH5" s="1093" t="s">
        <v>1904</v>
      </c>
      <c r="BI5" s="1099" t="s">
        <v>1901</v>
      </c>
      <c r="BJ5" s="1101" t="s">
        <v>370</v>
      </c>
      <c r="BK5" s="353"/>
      <c r="BL5" s="354"/>
      <c r="BM5" s="354"/>
    </row>
    <row r="6" spans="1:65" s="42" customFormat="1" ht="46.5" customHeight="1" x14ac:dyDescent="0.25">
      <c r="B6" s="43"/>
      <c r="C6" s="701" t="s">
        <v>888</v>
      </c>
      <c r="D6" s="709" t="s">
        <v>529</v>
      </c>
      <c r="E6" s="703" t="s">
        <v>888</v>
      </c>
      <c r="F6" s="709" t="s">
        <v>529</v>
      </c>
      <c r="G6" s="703" t="s">
        <v>888</v>
      </c>
      <c r="H6" s="709" t="s">
        <v>529</v>
      </c>
      <c r="I6" s="703" t="s">
        <v>529</v>
      </c>
      <c r="J6" s="703" t="s">
        <v>1851</v>
      </c>
      <c r="K6" s="708" t="s">
        <v>213</v>
      </c>
      <c r="L6" s="703" t="s">
        <v>1852</v>
      </c>
      <c r="M6" s="703" t="s">
        <v>529</v>
      </c>
      <c r="N6" s="703" t="s">
        <v>1853</v>
      </c>
      <c r="O6" s="703" t="s">
        <v>214</v>
      </c>
      <c r="P6" s="703" t="s">
        <v>1850</v>
      </c>
      <c r="Q6" s="703" t="s">
        <v>1855</v>
      </c>
      <c r="R6" s="703" t="s">
        <v>529</v>
      </c>
      <c r="S6" s="1108"/>
      <c r="T6" s="1114"/>
      <c r="U6" s="703" t="s">
        <v>888</v>
      </c>
      <c r="V6" s="709" t="s">
        <v>529</v>
      </c>
      <c r="W6" s="1082"/>
      <c r="X6" s="1082"/>
      <c r="Y6" s="1083"/>
      <c r="Z6" s="1081"/>
      <c r="AA6" s="1127"/>
      <c r="AB6" s="1124"/>
      <c r="AC6" s="1124"/>
      <c r="AD6" s="1106"/>
      <c r="AE6" s="703" t="s">
        <v>1853</v>
      </c>
      <c r="AF6" s="703" t="s">
        <v>214</v>
      </c>
      <c r="AG6" s="1114"/>
      <c r="AH6" s="1115"/>
      <c r="AI6" s="703" t="s">
        <v>1895</v>
      </c>
      <c r="AJ6" s="704" t="s">
        <v>1896</v>
      </c>
      <c r="AK6" s="703" t="s">
        <v>888</v>
      </c>
      <c r="AL6" s="703" t="s">
        <v>847</v>
      </c>
      <c r="AM6" s="703" t="s">
        <v>1851</v>
      </c>
      <c r="AN6" s="708" t="s">
        <v>213</v>
      </c>
      <c r="AO6" s="703" t="s">
        <v>1852</v>
      </c>
      <c r="AP6" s="1119"/>
      <c r="AQ6" s="1121"/>
      <c r="AR6" s="718" t="s">
        <v>318</v>
      </c>
      <c r="AS6" s="1114"/>
      <c r="AT6" s="1115"/>
      <c r="AU6" s="1121"/>
      <c r="AV6" s="1115"/>
      <c r="AW6" s="1121"/>
      <c r="AX6" s="1121"/>
      <c r="AY6" s="1119"/>
      <c r="AZ6" s="1119"/>
      <c r="BA6" s="719" t="s">
        <v>90</v>
      </c>
      <c r="BB6" s="719" t="s">
        <v>1888</v>
      </c>
      <c r="BC6" s="1085"/>
      <c r="BD6" s="1087"/>
      <c r="BE6" s="748"/>
      <c r="BF6" s="1098"/>
      <c r="BG6" s="784"/>
      <c r="BH6" s="1094"/>
      <c r="BI6" s="1100"/>
      <c r="BJ6" s="1102"/>
      <c r="BK6" s="353" t="s">
        <v>625</v>
      </c>
      <c r="BL6" s="354" t="s">
        <v>22</v>
      </c>
      <c r="BM6" s="355" t="s">
        <v>23</v>
      </c>
    </row>
    <row r="7" spans="1:65" s="188" customFormat="1" ht="15" customHeight="1" x14ac:dyDescent="0.25">
      <c r="A7" s="70"/>
      <c r="B7" s="43"/>
      <c r="C7" s="612"/>
      <c r="D7" s="47">
        <v>1</v>
      </c>
      <c r="E7" s="619"/>
      <c r="F7" s="619">
        <v>1</v>
      </c>
      <c r="G7" s="613"/>
      <c r="H7" s="47">
        <v>1</v>
      </c>
      <c r="I7" s="613">
        <v>1</v>
      </c>
      <c r="J7" s="613"/>
      <c r="K7" s="613"/>
      <c r="L7" s="47"/>
      <c r="M7" s="613">
        <v>1</v>
      </c>
      <c r="N7" s="613"/>
      <c r="O7" s="47"/>
      <c r="P7" s="619"/>
      <c r="Q7" s="613"/>
      <c r="R7" s="47">
        <v>1</v>
      </c>
      <c r="S7" s="613"/>
      <c r="T7" s="47"/>
      <c r="U7" s="613"/>
      <c r="V7" s="47"/>
      <c r="W7" s="191"/>
      <c r="X7" s="44"/>
      <c r="Y7" s="179"/>
      <c r="Z7" s="443">
        <v>1</v>
      </c>
      <c r="AA7" s="443"/>
      <c r="AB7" s="443"/>
      <c r="AC7" s="191"/>
      <c r="AD7" s="502"/>
      <c r="AE7" s="613"/>
      <c r="AF7" s="47"/>
      <c r="AG7" s="47"/>
      <c r="AH7" s="712"/>
      <c r="AI7" s="65"/>
      <c r="AJ7" s="47"/>
      <c r="AK7" s="619"/>
      <c r="AL7" s="619"/>
      <c r="AM7" s="613"/>
      <c r="AN7" s="613"/>
      <c r="AO7" s="47"/>
      <c r="AP7" s="502"/>
      <c r="AQ7" s="502"/>
      <c r="AR7" s="502"/>
      <c r="AS7" s="47"/>
      <c r="AT7" s="712"/>
      <c r="AU7" s="191"/>
      <c r="AV7" s="712"/>
      <c r="AW7" s="191"/>
      <c r="AX7" s="191"/>
      <c r="AY7" s="502"/>
      <c r="AZ7" s="502"/>
      <c r="BA7" s="502"/>
      <c r="BB7" s="502"/>
      <c r="BC7" s="179"/>
      <c r="BD7" s="395"/>
      <c r="BE7" s="656"/>
      <c r="BF7" s="618"/>
      <c r="BG7" s="191"/>
      <c r="BH7" s="174"/>
      <c r="BI7" s="179"/>
      <c r="BJ7" s="395"/>
      <c r="BK7" s="356" t="s">
        <v>1874</v>
      </c>
      <c r="BL7" s="357" t="e">
        <f>CONCATENATE(" Validar funcionalidad Administración de Roles "," ",IF(W7=1,$W$5,IF(X7=1,$X$5,IF(Y7=1,$Y$5,IF(Z7=1,$Z$4,IF(AC7,$AB$4,"")))))," ", IF(C7=1,$C$5,"")," ",IF(C7=1,$C$6,"")," ",IF(U7=1,$U$5,"")," ",IF(#REF!=1,#REF!,""),"",IF(#REF!=1,#REF!,""),"",IF(#REF!=1,#REF!,""),"",IF(#REF!=1,#REF!,""),"",IF(#REF!=1,#REF!,IF(#REF!=1,#REF!,IF(#REF!=1,#REF!,IF(#REF!,#REF!,"")))),"",IF(#REF!=1,#REF!,IF(#REF!=1,#REF!,"")),"", IF(BC7=1,$BC$5,IF(BD7=1,$BD$5,"")),)</f>
        <v>#REF!</v>
      </c>
      <c r="BM7" s="357"/>
    </row>
    <row r="8" spans="1:65" s="188" customFormat="1" ht="15" customHeight="1" x14ac:dyDescent="0.25">
      <c r="A8" s="70"/>
      <c r="B8" s="43"/>
      <c r="C8" s="612"/>
      <c r="D8" s="47"/>
      <c r="E8" s="619"/>
      <c r="F8" s="619"/>
      <c r="G8" s="613"/>
      <c r="H8" s="47"/>
      <c r="I8" s="613"/>
      <c r="J8" s="613"/>
      <c r="K8" s="613"/>
      <c r="L8" s="47"/>
      <c r="M8" s="613"/>
      <c r="N8" s="613"/>
      <c r="O8" s="47"/>
      <c r="P8" s="619"/>
      <c r="Q8" s="613"/>
      <c r="R8" s="47"/>
      <c r="S8" s="613"/>
      <c r="T8" s="47"/>
      <c r="U8" s="613"/>
      <c r="V8" s="47"/>
      <c r="W8" s="191">
        <v>1</v>
      </c>
      <c r="X8" s="44"/>
      <c r="Y8" s="179"/>
      <c r="Z8" s="179"/>
      <c r="AA8" s="179"/>
      <c r="AB8" s="179"/>
      <c r="AC8" s="191"/>
      <c r="AD8" s="502">
        <v>1</v>
      </c>
      <c r="AE8" s="613">
        <v>1</v>
      </c>
      <c r="AF8" s="47"/>
      <c r="AG8" s="717" t="s">
        <v>1804</v>
      </c>
      <c r="AH8" s="713" t="s">
        <v>1870</v>
      </c>
      <c r="AI8" s="65">
        <v>1</v>
      </c>
      <c r="AJ8" s="47"/>
      <c r="AK8" s="619">
        <v>1</v>
      </c>
      <c r="AL8" s="619"/>
      <c r="AM8" s="613">
        <v>1</v>
      </c>
      <c r="AN8" s="613"/>
      <c r="AO8" s="47"/>
      <c r="AP8" s="502"/>
      <c r="AQ8" s="720" t="s">
        <v>1871</v>
      </c>
      <c r="AR8" s="502"/>
      <c r="AS8" s="47"/>
      <c r="AT8" s="712"/>
      <c r="AX8" s="191"/>
      <c r="AY8" s="502"/>
      <c r="AZ8" s="502"/>
      <c r="BA8" s="502"/>
      <c r="BB8" s="502"/>
      <c r="BC8" s="443">
        <v>1</v>
      </c>
      <c r="BD8" s="395"/>
      <c r="BE8" s="411"/>
      <c r="BF8" s="51"/>
      <c r="BG8" s="190"/>
      <c r="BH8" s="171"/>
      <c r="BI8" s="443"/>
      <c r="BJ8" s="395"/>
      <c r="BK8" s="356" t="s">
        <v>1876</v>
      </c>
      <c r="BL8" s="357" t="e">
        <f>CONCATENATE(" Validar funcionalidad Administración de Roles "," ",IF(W8=1,$W$5,IF(X8=1,$X$5,IF(Y8=1,$Y$5,IF(Z8=1,$Z$4,IF(AC8,$AB$4,"")))))," ", IF(C8=1,$C$5,"")," ",IF(C8=1,$C$6,"")," ",IF(U8=1,$U$5,"")," ",IF(U8=1,$U$6,"")," ",IF(#REF!=1,#REF!,"")," ",IF(#REF!=1,#REF!,"")," ",IF(#REF!=1,#REF!,"")," ",IF(#REF!=1,#REF!,"")," ",IF(#REF!=1,#REF!,IF(#REF!=1,#REF!,IF(#REF!=1,#REF!,IF(#REF!,#REF!,""))))," ",IF(#REF!=1,#REF!,IF(#REF!=1,#REF!,""))," ", IF(BC8=1,$BC$5,IF(BD8=1,$BD$5,"")),)</f>
        <v>#REF!</v>
      </c>
      <c r="BM8" s="357"/>
    </row>
    <row r="9" spans="1:65" s="188" customFormat="1" ht="15" customHeight="1" x14ac:dyDescent="0.25">
      <c r="A9" s="70"/>
      <c r="B9" s="43"/>
      <c r="C9" s="612"/>
      <c r="D9" s="47"/>
      <c r="E9" s="619"/>
      <c r="F9" s="619"/>
      <c r="G9" s="613"/>
      <c r="H9" s="47"/>
      <c r="I9" s="613"/>
      <c r="J9" s="613"/>
      <c r="K9" s="613"/>
      <c r="L9" s="47"/>
      <c r="M9" s="613"/>
      <c r="N9" s="613"/>
      <c r="O9" s="47"/>
      <c r="P9" s="619"/>
      <c r="Q9" s="613"/>
      <c r="R9" s="47"/>
      <c r="S9" s="613"/>
      <c r="T9" s="47"/>
      <c r="U9" s="613"/>
      <c r="V9" s="47"/>
      <c r="W9" s="191">
        <v>1</v>
      </c>
      <c r="X9" s="44"/>
      <c r="Y9" s="179"/>
      <c r="Z9" s="179"/>
      <c r="AA9" s="179"/>
      <c r="AB9" s="179"/>
      <c r="AC9" s="191"/>
      <c r="AD9" s="502"/>
      <c r="AE9" s="613"/>
      <c r="AF9" s="47">
        <v>1</v>
      </c>
      <c r="AG9" s="717" t="s">
        <v>1804</v>
      </c>
      <c r="AH9" s="713" t="s">
        <v>1870</v>
      </c>
      <c r="AI9" s="65">
        <v>1</v>
      </c>
      <c r="AJ9" s="47"/>
      <c r="AK9" s="619">
        <v>1</v>
      </c>
      <c r="AL9" s="619"/>
      <c r="AM9" s="613"/>
      <c r="AN9" s="613">
        <v>1</v>
      </c>
      <c r="AO9" s="47"/>
      <c r="AP9" s="502">
        <v>1</v>
      </c>
      <c r="AQ9" s="720" t="s">
        <v>1871</v>
      </c>
      <c r="AR9" s="502">
        <v>1</v>
      </c>
      <c r="AS9" s="65" t="s">
        <v>1873</v>
      </c>
      <c r="AT9" s="712">
        <v>25</v>
      </c>
      <c r="AU9" s="679" t="s">
        <v>1871</v>
      </c>
      <c r="AV9" s="721" t="s">
        <v>1872</v>
      </c>
      <c r="AW9" s="679" t="s">
        <v>1871</v>
      </c>
      <c r="AX9" s="191"/>
      <c r="AY9" s="502"/>
      <c r="AZ9" s="443"/>
      <c r="BA9" s="147" t="s">
        <v>1887</v>
      </c>
      <c r="BB9" s="147">
        <v>1</v>
      </c>
      <c r="BC9" s="443">
        <v>1</v>
      </c>
      <c r="BD9" s="395"/>
      <c r="BE9" s="656"/>
      <c r="BF9" s="751"/>
      <c r="BG9" s="679"/>
      <c r="BH9" s="752"/>
      <c r="BI9" s="443"/>
      <c r="BJ9" s="395"/>
      <c r="BK9" s="356" t="s">
        <v>1877</v>
      </c>
      <c r="BL9" s="357" t="e">
        <f>CONCATENATE(" Validar funcionalidad Administración de Roles "," ",IF(W9=1,$W$5,IF(X9=1,$X$5,IF(Y9=1,$Y$5,IF(Z9=1,$Z$4,IF(AC9,$AB$4,"")))))," ", IF(C9=1,$C$5,"")," ",IF(C9=1,$C$6,"")," ",IF(U9=1,$U$5,"")," ",IF(U9=1,$U$6,"")," ",IF(#REF!=1,#REF!,"")," ",IF(#REF!=1,#REF!,"")," ",IF(#REF!=1,#REF!,"")," ",IF(#REF!=1,#REF!,"")," ",IF(#REF!=1,#REF!,IF(#REF!=1,#REF!,IF(#REF!=1,#REF!,IF(#REF!,#REF!,""))))," ",IF(#REF!=1,#REF!,IF(#REF!=1,#REF!,""))," ", IF(BC9=1,$BC$5,IF(BD9=1,$BD$5,"")),)</f>
        <v>#REF!</v>
      </c>
      <c r="BM9" s="357"/>
    </row>
    <row r="10" spans="1:65" s="188" customFormat="1" ht="15" customHeight="1" x14ac:dyDescent="0.25">
      <c r="A10" s="70"/>
      <c r="B10" s="43"/>
      <c r="C10" s="612"/>
      <c r="D10" s="47"/>
      <c r="E10" s="619"/>
      <c r="F10" s="619"/>
      <c r="G10" s="613"/>
      <c r="H10" s="47"/>
      <c r="I10" s="613"/>
      <c r="J10" s="613"/>
      <c r="K10" s="613"/>
      <c r="L10" s="47"/>
      <c r="M10" s="613"/>
      <c r="N10" s="613"/>
      <c r="O10" s="47"/>
      <c r="P10" s="619"/>
      <c r="Q10" s="613"/>
      <c r="R10" s="47"/>
      <c r="S10" s="613"/>
      <c r="T10" s="47"/>
      <c r="U10" s="613"/>
      <c r="V10" s="47">
        <v>1</v>
      </c>
      <c r="W10" s="191">
        <v>1</v>
      </c>
      <c r="X10" s="44"/>
      <c r="Y10" s="179"/>
      <c r="Z10" s="179"/>
      <c r="AA10" s="722"/>
      <c r="AB10" s="502">
        <v>1</v>
      </c>
      <c r="AC10" s="191"/>
      <c r="AD10" s="502"/>
      <c r="AE10" s="613"/>
      <c r="AF10" s="47">
        <v>1</v>
      </c>
      <c r="AG10" s="717" t="s">
        <v>1804</v>
      </c>
      <c r="AH10" s="713" t="s">
        <v>1870</v>
      </c>
      <c r="AI10" s="65">
        <v>1</v>
      </c>
      <c r="AJ10" s="47"/>
      <c r="AK10" s="619">
        <v>1</v>
      </c>
      <c r="AL10" s="619"/>
      <c r="AM10" s="613"/>
      <c r="AN10" s="613">
        <v>1</v>
      </c>
      <c r="AO10" s="47"/>
      <c r="AP10" s="502">
        <v>1</v>
      </c>
      <c r="AQ10" s="720" t="s">
        <v>1871</v>
      </c>
      <c r="AR10" s="502">
        <v>1</v>
      </c>
      <c r="AS10" s="65" t="s">
        <v>1873</v>
      </c>
      <c r="AT10" s="712">
        <v>25</v>
      </c>
      <c r="AU10" s="679" t="s">
        <v>1871</v>
      </c>
      <c r="AV10" s="721" t="s">
        <v>1872</v>
      </c>
      <c r="AW10" s="679" t="s">
        <v>1871</v>
      </c>
      <c r="AX10" s="191"/>
      <c r="AY10" s="502"/>
      <c r="AZ10" s="443"/>
      <c r="BA10" s="443"/>
      <c r="BB10" s="443"/>
      <c r="BC10" s="443">
        <v>1</v>
      </c>
      <c r="BD10" s="395"/>
      <c r="BE10" s="656"/>
      <c r="BF10" s="751"/>
      <c r="BG10" s="679"/>
      <c r="BH10" s="752"/>
      <c r="BI10" s="443"/>
      <c r="BJ10" s="395"/>
      <c r="BK10" s="356" t="s">
        <v>1878</v>
      </c>
      <c r="BL10" s="357" t="e">
        <f>CONCATENATE(" Validar funcionalidad Administración de Roles "," ",IF(W10=1,$W$5,IF(X10=1,$X$5,IF(Y10=1,$Y$5,IF(Z10=1,$Z$4,IF(AC10,$AB$4,"")))))," ", IF(C10=1,$C$5,"")," ",IF(C10=1,$C$6,"")," ",IF(U10=1,$U$5,"")," ",IF(U10=1,$U$6,"")," ",IF(#REF!=1,#REF!,"")," ",IF(#REF!=1,#REF!,"")," ",IF(#REF!=1,#REF!,"")," ",IF(#REF!=1,#REF!,"")," ",IF(#REF!=1,#REF!,IF(#REF!=1,#REF!,IF(#REF!=1,#REF!,IF(#REF!,#REF!,""))))," ",IF(#REF!=1,#REF!,IF(#REF!=1,#REF!,""))," ", IF(BC10=1,$BC$5,IF(BD10=1,$BD$5,"")),)</f>
        <v>#REF!</v>
      </c>
      <c r="BM10" s="357"/>
    </row>
    <row r="11" spans="1:65" s="188" customFormat="1" ht="15" customHeight="1" x14ac:dyDescent="0.25">
      <c r="A11" s="70"/>
      <c r="B11" s="43"/>
      <c r="C11" s="614"/>
      <c r="D11" s="47">
        <v>1</v>
      </c>
      <c r="E11" s="619"/>
      <c r="F11" s="619">
        <v>1</v>
      </c>
      <c r="G11" s="615"/>
      <c r="H11" s="47">
        <v>1</v>
      </c>
      <c r="I11" s="615">
        <v>1</v>
      </c>
      <c r="J11" s="615"/>
      <c r="K11" s="615"/>
      <c r="L11" s="47"/>
      <c r="M11" s="615">
        <v>1</v>
      </c>
      <c r="N11" s="615"/>
      <c r="O11" s="47"/>
      <c r="P11" s="619"/>
      <c r="Q11" s="615"/>
      <c r="R11" s="47">
        <v>1</v>
      </c>
      <c r="S11" s="613" t="s">
        <v>1870</v>
      </c>
      <c r="T11" s="47"/>
      <c r="U11" s="615"/>
      <c r="V11" s="47">
        <v>1</v>
      </c>
      <c r="W11" s="191"/>
      <c r="X11" s="44"/>
      <c r="Y11" s="179"/>
      <c r="Z11" s="179"/>
      <c r="AA11" s="502"/>
      <c r="AB11" s="502"/>
      <c r="AC11" s="191">
        <v>1</v>
      </c>
      <c r="AD11" s="502">
        <v>1</v>
      </c>
      <c r="AE11" s="615"/>
      <c r="AF11" s="47">
        <v>1</v>
      </c>
      <c r="AG11" s="717" t="s">
        <v>1804</v>
      </c>
      <c r="AH11" s="713" t="s">
        <v>1870</v>
      </c>
      <c r="AI11" s="65">
        <v>1</v>
      </c>
      <c r="AJ11" s="47"/>
      <c r="AK11" s="619">
        <v>1</v>
      </c>
      <c r="AL11" s="619"/>
      <c r="AM11" s="613"/>
      <c r="AN11" s="613">
        <v>1</v>
      </c>
      <c r="AO11" s="47"/>
      <c r="AP11" s="502">
        <v>1</v>
      </c>
      <c r="AQ11" s="720" t="s">
        <v>1871</v>
      </c>
      <c r="AR11" s="502">
        <v>1</v>
      </c>
      <c r="AS11" s="65" t="s">
        <v>1873</v>
      </c>
      <c r="AT11" s="712">
        <v>25</v>
      </c>
      <c r="AU11" s="679" t="s">
        <v>1871</v>
      </c>
      <c r="AV11" s="721" t="s">
        <v>1872</v>
      </c>
      <c r="AW11" s="679" t="s">
        <v>1871</v>
      </c>
      <c r="AX11" s="191"/>
      <c r="AY11" s="502"/>
      <c r="AZ11" s="443"/>
      <c r="BA11" s="443"/>
      <c r="BB11" s="443"/>
      <c r="BC11" s="443">
        <v>1</v>
      </c>
      <c r="BD11" s="395"/>
      <c r="BE11" s="656"/>
      <c r="BF11" s="751"/>
      <c r="BG11" s="679"/>
      <c r="BH11" s="752"/>
      <c r="BI11" s="443"/>
      <c r="BJ11" s="395"/>
      <c r="BK11" s="356" t="s">
        <v>1879</v>
      </c>
      <c r="BL11" s="357" t="e">
        <f>CONCATENATE(" Validar funcionalidad Administración de Roles "," ",IF(W11=1,$W$5,IF(X11=1,$X$5,IF(Y11=1,$Y$5,IF(Z11=1,$Z$4,IF(AC11,$AB$4,"")))))," ", IF(C11=1,$C$5,"")," ",IF(C11=1,$C$6,"")," ",IF(U11=1,$U$5,"")," ",IF(U11=1,$U$6,"")," ",IF(#REF!=1,#REF!,"")," ",IF(#REF!=1,#REF!,"")," ",IF(#REF!=1,#REF!,"")," ",IF(#REF!=1,#REF!,"")," ",IF(#REF!=1,#REF!,IF(#REF!=1,#REF!,IF(#REF!=1,#REF!,IF(#REF!,#REF!,""))))," ",IF(#REF!=1,#REF!,IF(#REF!=1,#REF!,""))," ", IF(BC11=1,$BC$5,IF(BD11=1,$BD$5,"")),)</f>
        <v>#REF!</v>
      </c>
      <c r="BM11" s="357"/>
    </row>
    <row r="12" spans="1:65" s="188" customFormat="1" ht="15" customHeight="1" x14ac:dyDescent="0.25">
      <c r="A12" s="70"/>
      <c r="B12" s="43"/>
      <c r="C12" s="614">
        <v>1</v>
      </c>
      <c r="D12" s="47"/>
      <c r="E12" s="619">
        <v>1</v>
      </c>
      <c r="F12" s="619"/>
      <c r="G12" s="615">
        <v>1</v>
      </c>
      <c r="H12" s="47"/>
      <c r="I12" s="615">
        <v>1</v>
      </c>
      <c r="J12" s="615"/>
      <c r="K12" s="615"/>
      <c r="L12" s="47"/>
      <c r="M12" s="615">
        <v>1</v>
      </c>
      <c r="N12" s="615"/>
      <c r="O12" s="47"/>
      <c r="P12" s="619">
        <v>1</v>
      </c>
      <c r="Q12" s="615"/>
      <c r="R12" s="47"/>
      <c r="S12" s="613" t="s">
        <v>1870</v>
      </c>
      <c r="T12" s="47"/>
      <c r="U12" s="615"/>
      <c r="V12" s="47">
        <v>1</v>
      </c>
      <c r="W12" s="191"/>
      <c r="X12" s="44"/>
      <c r="Y12" s="179"/>
      <c r="Z12" s="179"/>
      <c r="AA12" s="502">
        <v>1</v>
      </c>
      <c r="AB12" s="502">
        <v>1</v>
      </c>
      <c r="AC12" s="191"/>
      <c r="AD12" s="502">
        <v>1</v>
      </c>
      <c r="AE12" s="615"/>
      <c r="AF12" s="47">
        <v>1</v>
      </c>
      <c r="AG12" s="717" t="s">
        <v>1804</v>
      </c>
      <c r="AH12" s="713" t="s">
        <v>1870</v>
      </c>
      <c r="AI12" s="65">
        <v>1</v>
      </c>
      <c r="AJ12" s="47"/>
      <c r="AK12" s="619">
        <v>1</v>
      </c>
      <c r="AL12" s="619"/>
      <c r="AM12" s="613"/>
      <c r="AN12" s="613">
        <v>1</v>
      </c>
      <c r="AO12" s="47"/>
      <c r="AP12" s="502">
        <v>1</v>
      </c>
      <c r="AQ12" s="720" t="s">
        <v>1871</v>
      </c>
      <c r="AR12" s="502">
        <v>1</v>
      </c>
      <c r="AS12" s="65" t="s">
        <v>1873</v>
      </c>
      <c r="AT12" s="712">
        <v>25</v>
      </c>
      <c r="AU12" s="679" t="s">
        <v>1871</v>
      </c>
      <c r="AV12" s="721" t="s">
        <v>1872</v>
      </c>
      <c r="AW12" s="679" t="s">
        <v>1871</v>
      </c>
      <c r="AX12" s="191"/>
      <c r="AY12" s="502"/>
      <c r="AZ12" s="443"/>
      <c r="BA12" s="443"/>
      <c r="BB12" s="443"/>
      <c r="BC12" s="443"/>
      <c r="BD12" s="395"/>
      <c r="BE12" s="656"/>
      <c r="BF12" s="751"/>
      <c r="BG12" s="679"/>
      <c r="BH12" s="752"/>
      <c r="BI12" s="443"/>
      <c r="BJ12" s="395"/>
      <c r="BK12" s="356" t="s">
        <v>1880</v>
      </c>
      <c r="BL12" s="357" t="e">
        <f>CONCATENATE(" Validar funcionalidad Administración de Roles "," ",IF(W12=1,$W$5,IF(X12=1,$X$5,IF(Y12=1,$Y$5,IF(Z12=1,$Z$4,IF(AC12,$AB$4,"")))))," ", IF(C12=1,$C$5,"")," ",IF(C12=1,$C$6,"")," ",IF(U12=1,$U$5,"")," ",IF(U12=1,$U$6,"")," ",IF(#REF!=1,#REF!,"")," ",IF(#REF!=1,#REF!,"")," ",IF(#REF!=1,#REF!,"")," ",IF(#REF!=1,#REF!,"")," ",IF(#REF!=1,#REF!,IF(#REF!=1,#REF!,IF(#REF!=1,#REF!,IF(#REF!,#REF!,""))))," ",IF(#REF!=1,#REF!,IF(#REF!=1,#REF!,""))," ", IF(BC12=1,$BC$5,IF(BD12=1,$BD$5,"")),)</f>
        <v>#REF!</v>
      </c>
      <c r="BM12" s="357"/>
    </row>
    <row r="13" spans="1:65" s="188" customFormat="1" x14ac:dyDescent="0.25">
      <c r="A13" s="70"/>
      <c r="B13" s="43"/>
      <c r="C13" s="612">
        <v>1</v>
      </c>
      <c r="D13" s="47"/>
      <c r="E13" s="619">
        <v>1</v>
      </c>
      <c r="F13" s="619"/>
      <c r="G13" s="613">
        <v>1</v>
      </c>
      <c r="H13" s="47"/>
      <c r="I13" s="613">
        <v>1</v>
      </c>
      <c r="J13" s="613"/>
      <c r="K13" s="613"/>
      <c r="L13" s="47"/>
      <c r="M13" s="613"/>
      <c r="N13" s="613">
        <v>1</v>
      </c>
      <c r="O13" s="47"/>
      <c r="P13" s="619">
        <v>1</v>
      </c>
      <c r="Q13" s="613"/>
      <c r="R13" s="47"/>
      <c r="S13" s="613" t="s">
        <v>1870</v>
      </c>
      <c r="T13" s="47"/>
      <c r="U13" s="613">
        <v>1</v>
      </c>
      <c r="V13" s="47"/>
      <c r="W13" s="191"/>
      <c r="X13" s="44">
        <v>1</v>
      </c>
      <c r="Y13" s="179"/>
      <c r="Z13" s="179"/>
      <c r="AA13" s="179"/>
      <c r="AB13" s="502">
        <v>1</v>
      </c>
      <c r="AC13" s="191"/>
      <c r="AD13" s="502">
        <v>1</v>
      </c>
      <c r="AE13" s="613">
        <v>1</v>
      </c>
      <c r="AF13" s="47"/>
      <c r="AG13" s="717" t="s">
        <v>1804</v>
      </c>
      <c r="AH13" s="713" t="s">
        <v>1870</v>
      </c>
      <c r="AI13" s="65">
        <v>1</v>
      </c>
      <c r="AJ13" s="47"/>
      <c r="AK13" s="619">
        <v>1</v>
      </c>
      <c r="AL13" s="619"/>
      <c r="AM13" s="613">
        <v>1</v>
      </c>
      <c r="AN13" s="613"/>
      <c r="AO13" s="47"/>
      <c r="AP13" s="502"/>
      <c r="AQ13" s="720" t="s">
        <v>1881</v>
      </c>
      <c r="AR13" s="502">
        <v>1</v>
      </c>
      <c r="AS13" s="65" t="s">
        <v>1873</v>
      </c>
      <c r="AT13" s="712">
        <v>25</v>
      </c>
      <c r="AU13" s="720" t="s">
        <v>1881</v>
      </c>
      <c r="AV13" s="153" t="s">
        <v>1872</v>
      </c>
      <c r="AW13" s="720" t="s">
        <v>1881</v>
      </c>
      <c r="AX13" s="191"/>
      <c r="AY13" s="502">
        <v>1</v>
      </c>
      <c r="AZ13" s="443">
        <v>1</v>
      </c>
      <c r="BA13" s="147" t="s">
        <v>1887</v>
      </c>
      <c r="BB13" s="147">
        <v>1</v>
      </c>
      <c r="BC13" s="443">
        <v>1</v>
      </c>
      <c r="BD13" s="395"/>
      <c r="BE13" s="656"/>
      <c r="BF13" s="751"/>
      <c r="BG13" s="679"/>
      <c r="BH13" s="752"/>
      <c r="BI13" s="443"/>
      <c r="BJ13" s="395"/>
      <c r="BK13" s="356" t="s">
        <v>1882</v>
      </c>
      <c r="BL13" s="357" t="e">
        <f>CONCATENATE(" Validar funcionalidad Administración de Roles "," ",IF(W13=1,$W$5,IF(X13=1,$X$5,IF(Y13=1,$Y$5,IF(Z13=1,$Z$4,IF(AC13,$AB$4,"")))))," ", IF(C13=1,$C$5,"")," ",IF(C13=1,$C$6,"")," ",IF(U13=1,$U$5,"")," ",IF(U13=1,$U$6,"")," ",IF(#REF!=1,#REF!,"")," ",IF(#REF!=1,#REF!,"")," ",IF(#REF!=1,#REF!,"")," ",IF(#REF!=1,#REF!,"")," ",IF(#REF!=1,#REF!,IF(#REF!=1,#REF!,IF(#REF!=1,#REF!,IF(#REF!,#REF!,""))))," ",IF(#REF!=1,#REF!,IF(#REF!=1,#REF!,""))," ", IF(BC13=1,$BC$5,IF(BD13=1,$BD$5,"")),)</f>
        <v>#REF!</v>
      </c>
      <c r="BM13" s="357"/>
    </row>
    <row r="14" spans="1:65" s="188" customFormat="1" x14ac:dyDescent="0.25">
      <c r="A14" s="70"/>
      <c r="B14" s="43"/>
      <c r="C14" s="612"/>
      <c r="D14" s="47">
        <v>1</v>
      </c>
      <c r="E14" s="619"/>
      <c r="F14" s="619">
        <v>1</v>
      </c>
      <c r="G14" s="613"/>
      <c r="H14" s="47">
        <v>1</v>
      </c>
      <c r="I14" s="613">
        <v>1</v>
      </c>
      <c r="J14" s="613"/>
      <c r="K14" s="613"/>
      <c r="L14" s="47">
        <v>1</v>
      </c>
      <c r="M14" s="613">
        <v>1</v>
      </c>
      <c r="N14" s="613"/>
      <c r="O14" s="47"/>
      <c r="P14" s="619"/>
      <c r="Q14" s="613"/>
      <c r="R14" s="47">
        <v>1</v>
      </c>
      <c r="S14" s="613"/>
      <c r="T14" s="47"/>
      <c r="U14" s="613"/>
      <c r="V14" s="47">
        <v>1</v>
      </c>
      <c r="W14" s="191"/>
      <c r="X14" s="44">
        <v>1</v>
      </c>
      <c r="Y14" s="179"/>
      <c r="Z14" s="179"/>
      <c r="AA14" s="179"/>
      <c r="AB14" s="502">
        <v>1</v>
      </c>
      <c r="AC14" s="191"/>
      <c r="AD14" s="502">
        <v>1</v>
      </c>
      <c r="AE14" s="613">
        <v>1</v>
      </c>
      <c r="AF14" s="47"/>
      <c r="AG14" s="717" t="s">
        <v>1804</v>
      </c>
      <c r="AH14" s="713" t="s">
        <v>1870</v>
      </c>
      <c r="AI14" s="65">
        <v>1</v>
      </c>
      <c r="AJ14" s="47"/>
      <c r="AK14" s="619">
        <v>1</v>
      </c>
      <c r="AL14" s="619"/>
      <c r="AM14" s="613">
        <v>1</v>
      </c>
      <c r="AN14" s="613"/>
      <c r="AO14" s="47"/>
      <c r="AP14" s="502"/>
      <c r="AQ14" s="720" t="s">
        <v>1881</v>
      </c>
      <c r="AR14" s="502">
        <v>1</v>
      </c>
      <c r="AS14" s="65" t="s">
        <v>1873</v>
      </c>
      <c r="AT14" s="712">
        <v>25</v>
      </c>
      <c r="AU14" s="720" t="s">
        <v>1881</v>
      </c>
      <c r="AV14" s="153" t="s">
        <v>1872</v>
      </c>
      <c r="AW14" s="720" t="s">
        <v>1881</v>
      </c>
      <c r="AX14" s="191"/>
      <c r="AY14" s="502">
        <v>1</v>
      </c>
      <c r="AZ14" s="443">
        <v>1</v>
      </c>
      <c r="BA14" s="443"/>
      <c r="BB14" s="443"/>
      <c r="BC14" s="443">
        <v>1</v>
      </c>
      <c r="BD14" s="395"/>
      <c r="BE14" s="656"/>
      <c r="BF14" s="751"/>
      <c r="BG14" s="679"/>
      <c r="BH14" s="752"/>
      <c r="BI14" s="443"/>
      <c r="BJ14" s="395"/>
      <c r="BK14" s="356" t="s">
        <v>1883</v>
      </c>
      <c r="BL14" s="357" t="e">
        <f>CONCATENATE(" Validar funcionalidad Administración de Roles "," ",IF(W14=1,$W$5,IF(X14=1,$X$5,IF(Y14=1,$Y$5,IF(Z14=1,$Z$4,IF(AC14,$AB$4,"")))))," ", IF(C14=1,$C$5,"")," ",IF(C14=1,$C$6,"")," ",IF(U14=1,$U$5,""),"",IF(U14=1,$U$6,""),"",IF(#REF!=1,#REF!,"")," ",IF(#REF!=1,#REF!,""),"",IF(#REF!=1,#REF!,""),"",IF(#REF!=1,#REF!,""),"",IF(#REF!=1,#REF!,IF(#REF!=1,#REF!,IF(#REF!=1,#REF!,IF(#REF!,#REF!,"")))),"",IF(#REF!=1,#REF!,IF(#REF!=1,#REF!,"")),"", IF(BC14=1,$BC$5,IF(BD14=1,$BD$5,"")), "seleccionando valores de la tabla resumen.")</f>
        <v>#REF!</v>
      </c>
      <c r="BM14" s="357"/>
    </row>
    <row r="15" spans="1:65" s="188" customFormat="1" x14ac:dyDescent="0.25">
      <c r="A15" s="70"/>
      <c r="B15" s="43"/>
      <c r="C15" s="612">
        <v>1</v>
      </c>
      <c r="D15" s="47"/>
      <c r="E15" s="619">
        <v>1</v>
      </c>
      <c r="F15" s="619"/>
      <c r="G15" s="613">
        <v>1</v>
      </c>
      <c r="H15" s="47"/>
      <c r="I15" s="613">
        <v>1</v>
      </c>
      <c r="J15" s="613"/>
      <c r="K15" s="613"/>
      <c r="L15" s="47"/>
      <c r="M15" s="613"/>
      <c r="N15" s="613">
        <v>1</v>
      </c>
      <c r="O15" s="47"/>
      <c r="P15" s="619">
        <v>1</v>
      </c>
      <c r="Q15" s="613"/>
      <c r="R15" s="47"/>
      <c r="S15" s="613" t="s">
        <v>1870</v>
      </c>
      <c r="T15" s="47"/>
      <c r="U15" s="613">
        <v>1</v>
      </c>
      <c r="V15" s="47"/>
      <c r="W15" s="191"/>
      <c r="X15" s="44"/>
      <c r="Y15" s="44">
        <v>1</v>
      </c>
      <c r="Z15" s="179"/>
      <c r="AA15" s="179"/>
      <c r="AB15" s="502">
        <v>1</v>
      </c>
      <c r="AC15" s="191"/>
      <c r="AD15" s="502">
        <v>1</v>
      </c>
      <c r="AE15" s="613"/>
      <c r="AF15" s="47"/>
      <c r="AG15" s="47"/>
      <c r="AH15" s="712"/>
      <c r="AI15" s="65"/>
      <c r="AJ15" s="47"/>
      <c r="AK15" s="619"/>
      <c r="AL15" s="619"/>
      <c r="AM15" s="613"/>
      <c r="AN15" s="613"/>
      <c r="AO15" s="47"/>
      <c r="AP15" s="502"/>
      <c r="AQ15" s="502"/>
      <c r="AR15" s="502"/>
      <c r="AS15" s="47"/>
      <c r="AT15" s="712"/>
      <c r="AU15" s="191"/>
      <c r="AV15" s="712"/>
      <c r="AW15" s="191"/>
      <c r="AX15" s="191"/>
      <c r="AY15" s="502"/>
      <c r="AZ15" s="443"/>
      <c r="BA15" s="443"/>
      <c r="BB15" s="443"/>
      <c r="BC15" s="443">
        <v>1</v>
      </c>
      <c r="BD15" s="395"/>
      <c r="BE15" s="656"/>
      <c r="BF15" s="618"/>
      <c r="BG15" s="191"/>
      <c r="BH15" s="174"/>
      <c r="BI15" s="443"/>
      <c r="BJ15" s="395"/>
      <c r="BK15" s="356" t="s">
        <v>1884</v>
      </c>
      <c r="BL15" s="357" t="e">
        <f>CONCATENATE(" Validar funcionalidad Administración de Roles "," ",IF(W15=1,$W$5,IF(X15=1,$X$5,IF(Y15=1,$Y$5,IF(Z15=1,$Z$4,IF(AC15,$AB$4,"")))))," ", IF(C15=1,$C$5,"")," ",IF(C15=1,$C$6,"")," ",IF(U15=1,$U$5,""),"",IF(U15=1,$U$6,""),"",IF(#REF!=1,#REF!,"")," ",IF(#REF!=1,#REF!,""),"",IF(#REF!=1,#REF!,""),"",IF(#REF!=1,#REF!,""),"",IF(#REF!=1,#REF!,IF(#REF!=1,#REF!,IF(#REF!=1,#REF!,IF(#REF!,#REF!,"")))),"",IF(#REF!=1,#REF!,IF(#REF!=1,#REF!,"")),"", IF(BC15=1,$BC$5,IF(BD15=1,$BD$5,"")),)</f>
        <v>#REF!</v>
      </c>
      <c r="BM15" s="357"/>
    </row>
    <row r="16" spans="1:65" s="188" customFormat="1" ht="15.75" thickBot="1" x14ac:dyDescent="0.3">
      <c r="A16" s="70"/>
      <c r="B16" s="43"/>
      <c r="C16" s="723"/>
      <c r="D16" s="724">
        <v>1</v>
      </c>
      <c r="E16" s="725"/>
      <c r="F16" s="725">
        <v>1</v>
      </c>
      <c r="G16" s="726"/>
      <c r="H16" s="724">
        <v>1</v>
      </c>
      <c r="I16" s="726">
        <v>1</v>
      </c>
      <c r="J16" s="726"/>
      <c r="K16" s="726"/>
      <c r="L16" s="724">
        <v>1</v>
      </c>
      <c r="M16" s="726">
        <v>1</v>
      </c>
      <c r="N16" s="726"/>
      <c r="O16" s="724"/>
      <c r="P16" s="725"/>
      <c r="Q16" s="726"/>
      <c r="R16" s="724">
        <v>1</v>
      </c>
      <c r="S16" s="726"/>
      <c r="T16" s="724"/>
      <c r="U16" s="726"/>
      <c r="V16" s="724">
        <v>1</v>
      </c>
      <c r="W16" s="376"/>
      <c r="X16" s="375"/>
      <c r="Y16" s="375">
        <v>1</v>
      </c>
      <c r="Z16" s="513"/>
      <c r="AA16" s="513"/>
      <c r="AB16" s="727">
        <v>1</v>
      </c>
      <c r="AC16" s="376"/>
      <c r="AD16" s="727">
        <v>1</v>
      </c>
      <c r="AE16" s="726"/>
      <c r="AF16" s="724"/>
      <c r="AG16" s="724"/>
      <c r="AH16" s="728"/>
      <c r="AI16" s="729"/>
      <c r="AJ16" s="724"/>
      <c r="AK16" s="725"/>
      <c r="AL16" s="725"/>
      <c r="AM16" s="726"/>
      <c r="AN16" s="726"/>
      <c r="AO16" s="724"/>
      <c r="AP16" s="727"/>
      <c r="AQ16" s="727"/>
      <c r="AR16" s="727"/>
      <c r="AS16" s="724"/>
      <c r="AT16" s="728"/>
      <c r="AU16" s="376"/>
      <c r="AV16" s="728"/>
      <c r="AW16" s="376"/>
      <c r="AX16" s="376"/>
      <c r="AY16" s="727"/>
      <c r="AZ16" s="686"/>
      <c r="BA16" s="686"/>
      <c r="BB16" s="686"/>
      <c r="BC16" s="686">
        <v>1</v>
      </c>
      <c r="BD16" s="511"/>
      <c r="BE16" s="656"/>
      <c r="BF16" s="618"/>
      <c r="BG16" s="191"/>
      <c r="BH16" s="174"/>
      <c r="BI16" s="686"/>
      <c r="BJ16" s="511"/>
      <c r="BK16" s="356" t="s">
        <v>1885</v>
      </c>
      <c r="BL16" s="357" t="e">
        <f>CONCATENATE(" Validar funcionalidad Administración de Roles "," ",IF(W16=1,$W$5,IF(X16=1,$X$5,IF(Y16=1,$Y$5,IF(Z16=1,$Z$4,IF(AC16,$AB$4,"")))))," ", IF(C16=1,$C$5,"")," ",IF(C16=1,$C$6,"")," ",IF(U16=1,$U$5,""),"",IF(U16=1,$U$6,""),"",IF(#REF!=1,#REF!,"")," ",IF(#REF!=1,#REF!,""),"",IF(#REF!=1,#REF!,""),"",IF(#REF!=1,#REF!,""),"",IF(#REF!=1,#REF!,IF(#REF!=1,#REF!,IF(#REF!=1,#REF!,IF(#REF!,#REF!,"")))),"",IF(#REF!=1,#REF!,IF(#REF!=1,#REF!,"")),"", IF(BC16=1,$BC$5,IF(BD16=1,$BD$5,"")),)</f>
        <v>#REF!</v>
      </c>
      <c r="BM16" s="357"/>
    </row>
    <row r="17" spans="1:65" s="188" customFormat="1" ht="15.75" thickTop="1" x14ac:dyDescent="0.25">
      <c r="A17" s="70"/>
      <c r="B17" s="43"/>
      <c r="C17" s="730"/>
      <c r="D17" s="741">
        <v>1</v>
      </c>
      <c r="E17" s="742"/>
      <c r="F17" s="742">
        <v>1</v>
      </c>
      <c r="G17" s="743"/>
      <c r="H17" s="741">
        <v>1</v>
      </c>
      <c r="I17" s="743">
        <v>1</v>
      </c>
      <c r="J17" s="743"/>
      <c r="K17" s="743"/>
      <c r="L17" s="741"/>
      <c r="M17" s="743">
        <v>1</v>
      </c>
      <c r="N17" s="743"/>
      <c r="O17" s="741"/>
      <c r="P17" s="742"/>
      <c r="Q17" s="743"/>
      <c r="R17" s="741">
        <v>1</v>
      </c>
      <c r="S17" s="733" t="s">
        <v>1822</v>
      </c>
      <c r="T17" s="731"/>
      <c r="U17" s="733"/>
      <c r="V17" s="731">
        <v>1</v>
      </c>
      <c r="W17" s="185"/>
      <c r="X17" s="454"/>
      <c r="Y17" s="454"/>
      <c r="Z17" s="687"/>
      <c r="AA17" s="687"/>
      <c r="AB17" s="687"/>
      <c r="AC17" s="185"/>
      <c r="AD17" s="734"/>
      <c r="AE17" s="733"/>
      <c r="AF17" s="731"/>
      <c r="AG17" s="731"/>
      <c r="AH17" s="735"/>
      <c r="AI17" s="736"/>
      <c r="AJ17" s="731"/>
      <c r="AK17" s="732"/>
      <c r="AL17" s="732"/>
      <c r="AM17" s="733"/>
      <c r="AN17" s="733"/>
      <c r="AO17" s="731"/>
      <c r="AP17" s="734"/>
      <c r="AQ17" s="734"/>
      <c r="AR17" s="734"/>
      <c r="AS17" s="731"/>
      <c r="AT17" s="735"/>
      <c r="AU17" s="185"/>
      <c r="AV17" s="735"/>
      <c r="AW17" s="185"/>
      <c r="AX17" s="185"/>
      <c r="AY17" s="734"/>
      <c r="AZ17" s="688"/>
      <c r="BA17" s="688"/>
      <c r="BB17" s="688"/>
      <c r="BC17" s="688"/>
      <c r="BD17" s="455"/>
      <c r="BE17" s="656"/>
      <c r="BF17" s="618"/>
      <c r="BG17" s="191"/>
      <c r="BH17" s="174"/>
      <c r="BI17" s="443"/>
      <c r="BJ17" s="395"/>
      <c r="BK17" s="356" t="s">
        <v>1891</v>
      </c>
      <c r="BL17" s="357" t="e">
        <f>CONCATENATE(" Validar funcionalidad Administración de Roles "," ",IF(W17=1,$W$5,IF(X17=1,$X$5,IF(Y17=1,$Y$5,IF(Z17=1,$Z$4,IF(AC17,$AB$4,""))))),"", IF(C17=1,$C$5,""),"",IF(C17=1,$C$6,""),"",IF(U17=1,$U$5,""),"",IF(U17=1,$U$6,""),"",IF(#REF!=1,#REF!,""),"",IF(#REF!=1,#REF!,""),"",IF(#REF!=1,#REF!,""),"",IF(#REF!=1,#REF!,""),"",IF(#REF!=1,#REF!,IF(#REF!=1,#REF!,IF(#REF!=1,#REF!,IF(#REF!,#REF!,""))))," ",IF(#REF!=1,#REF!,IF(#REF!=1,#REF!,""))," ", IF(BC17=1,$BC$5,IF(BD17=1,$BD$5,"")), "seleccionando valores de la tabla resumen.")</f>
        <v>#REF!</v>
      </c>
      <c r="BM17" s="357" t="s">
        <v>1893</v>
      </c>
    </row>
    <row r="18" spans="1:65" s="188" customFormat="1" x14ac:dyDescent="0.25">
      <c r="A18" s="70"/>
      <c r="B18" s="43"/>
      <c r="C18" s="740"/>
      <c r="D18" s="47">
        <v>1</v>
      </c>
      <c r="E18" s="619"/>
      <c r="F18" s="619">
        <v>1</v>
      </c>
      <c r="G18" s="613"/>
      <c r="H18" s="47">
        <v>1</v>
      </c>
      <c r="I18" s="613">
        <v>1</v>
      </c>
      <c r="J18" s="613"/>
      <c r="K18" s="613"/>
      <c r="L18" s="47"/>
      <c r="M18" s="613">
        <v>1</v>
      </c>
      <c r="N18" s="613"/>
      <c r="O18" s="47"/>
      <c r="P18" s="619"/>
      <c r="Q18" s="613"/>
      <c r="R18" s="47">
        <v>1</v>
      </c>
      <c r="S18" s="737"/>
      <c r="T18" s="738" t="s">
        <v>608</v>
      </c>
      <c r="U18" s="737"/>
      <c r="V18" s="629">
        <v>1</v>
      </c>
      <c r="W18" s="73"/>
      <c r="X18" s="75"/>
      <c r="Y18" s="75"/>
      <c r="Z18" s="578"/>
      <c r="AA18" s="578"/>
      <c r="AB18" s="578"/>
      <c r="AC18" s="73"/>
      <c r="AD18" s="501"/>
      <c r="AE18" s="737"/>
      <c r="AF18" s="629"/>
      <c r="AG18" s="629"/>
      <c r="AH18" s="715"/>
      <c r="AI18" s="738"/>
      <c r="AJ18" s="629"/>
      <c r="AK18" s="707"/>
      <c r="AL18" s="707"/>
      <c r="AM18" s="737"/>
      <c r="AN18" s="737"/>
      <c r="AO18" s="629"/>
      <c r="AP18" s="501"/>
      <c r="AQ18" s="501"/>
      <c r="AR18" s="501"/>
      <c r="AS18" s="629"/>
      <c r="AT18" s="715"/>
      <c r="AU18" s="73"/>
      <c r="AV18" s="715"/>
      <c r="AW18" s="73"/>
      <c r="AX18" s="73"/>
      <c r="AY18" s="501"/>
      <c r="AZ18" s="739"/>
      <c r="BA18" s="739"/>
      <c r="BB18" s="739"/>
      <c r="BC18" s="739"/>
      <c r="BD18" s="394"/>
      <c r="BE18" s="656"/>
      <c r="BF18" s="618"/>
      <c r="BG18" s="191"/>
      <c r="BH18" s="174"/>
      <c r="BI18" s="739"/>
      <c r="BJ18" s="394"/>
      <c r="BK18" s="356" t="s">
        <v>1892</v>
      </c>
      <c r="BL18" s="357"/>
      <c r="BM18" s="357" t="s">
        <v>1894</v>
      </c>
    </row>
    <row r="19" spans="1:65" s="188" customFormat="1" ht="15" customHeight="1" x14ac:dyDescent="0.25">
      <c r="A19" s="70"/>
      <c r="B19" s="43"/>
      <c r="C19" s="612"/>
      <c r="D19" s="47"/>
      <c r="E19" s="619"/>
      <c r="F19" s="619"/>
      <c r="G19" s="613"/>
      <c r="H19" s="47"/>
      <c r="I19" s="613"/>
      <c r="J19" s="613"/>
      <c r="K19" s="613"/>
      <c r="L19" s="47"/>
      <c r="M19" s="613"/>
      <c r="N19" s="613"/>
      <c r="O19" s="47"/>
      <c r="P19" s="619"/>
      <c r="Q19" s="613"/>
      <c r="R19" s="47"/>
      <c r="S19" s="613"/>
      <c r="T19" s="47"/>
      <c r="U19" s="613"/>
      <c r="V19" s="47"/>
      <c r="W19" s="73">
        <v>1</v>
      </c>
      <c r="X19" s="75"/>
      <c r="Y19" s="75"/>
      <c r="Z19" s="578"/>
      <c r="AA19" s="578"/>
      <c r="AB19" s="578"/>
      <c r="AC19" s="73"/>
      <c r="AD19" s="501">
        <v>1</v>
      </c>
      <c r="AE19" s="737">
        <v>1</v>
      </c>
      <c r="AF19" s="629"/>
      <c r="AG19" s="629"/>
      <c r="AH19" s="715"/>
      <c r="AI19" s="738"/>
      <c r="AJ19" s="629">
        <v>1</v>
      </c>
      <c r="AK19" s="707"/>
      <c r="AL19" s="707">
        <v>1</v>
      </c>
      <c r="AM19" s="737">
        <v>1</v>
      </c>
      <c r="AN19" s="737"/>
      <c r="AO19" s="629"/>
      <c r="AP19" s="501"/>
      <c r="AQ19" s="501"/>
      <c r="AR19" s="501"/>
      <c r="AS19" s="629"/>
      <c r="AT19" s="715"/>
      <c r="AU19" s="73"/>
      <c r="AV19" s="715"/>
      <c r="AW19" s="73"/>
      <c r="AX19" s="73"/>
      <c r="AY19" s="501"/>
      <c r="AZ19" s="739"/>
      <c r="BA19" s="739"/>
      <c r="BB19" s="739"/>
      <c r="BC19" s="739">
        <v>1</v>
      </c>
      <c r="BD19" s="394"/>
      <c r="BE19" s="656"/>
      <c r="BF19" s="618"/>
      <c r="BG19" s="191"/>
      <c r="BH19" s="174"/>
      <c r="BI19" s="739"/>
      <c r="BJ19" s="394"/>
      <c r="BK19" s="356" t="s">
        <v>1889</v>
      </c>
      <c r="BL19" s="357" t="e">
        <f>CONCATENATE(" Validar funcionalidad Administración de Roles al adicionar o quitar"," ",IF(W19=1,$W$5,IF(X19=1,$X$5,IF(Y19=1,$Y$5,IF(Z19=1,$Z$4,IF(AC19,$AB$4,"")))))," buscando ", IF(C19=1,$C$5,"")," ",IF(U19=1,$U$5,""),"y valores a seleccionar ",IF(#REF!=1,#REF!,"")," ",IF(#REF!=1,#REF!,"")," con Tipo de objeto ",IF(#REF!=1,#REF!,IF(#REF!=1,#REF!,IF(#REF!=1,#REF!,IF(#REF!,#REF!,""))))," Tomando  ",IF(#REF!=1,#REF!,IF(#REF!=1,#REF!,""))," al ", IF(BC19=1,$BC$5,IF(BD19=1,$BD$5,"")), )</f>
        <v>#REF!</v>
      </c>
      <c r="BM19" s="357" t="s">
        <v>1890</v>
      </c>
    </row>
    <row r="20" spans="1:65" s="188" customFormat="1" x14ac:dyDescent="0.25">
      <c r="A20" s="70"/>
      <c r="B20" s="43"/>
      <c r="C20" s="612"/>
      <c r="D20" s="65"/>
      <c r="E20" s="613"/>
      <c r="F20" s="613"/>
      <c r="G20" s="613"/>
      <c r="H20" s="65"/>
      <c r="I20" s="613"/>
      <c r="J20" s="613"/>
      <c r="K20" s="613"/>
      <c r="L20" s="65"/>
      <c r="M20" s="613"/>
      <c r="N20" s="613"/>
      <c r="O20" s="65"/>
      <c r="P20" s="613"/>
      <c r="Q20" s="613"/>
      <c r="R20" s="65"/>
      <c r="S20" s="613"/>
      <c r="T20" s="65"/>
      <c r="U20" s="613"/>
      <c r="V20" s="65"/>
      <c r="W20" s="191">
        <v>1</v>
      </c>
      <c r="X20" s="191"/>
      <c r="Y20" s="191"/>
      <c r="Z20" s="191"/>
      <c r="AA20" s="191"/>
      <c r="AB20" s="191"/>
      <c r="AC20" s="191"/>
      <c r="AD20" s="501">
        <v>1</v>
      </c>
      <c r="AE20" s="737">
        <v>1</v>
      </c>
      <c r="AF20" s="629"/>
      <c r="AG20" s="717" t="s">
        <v>1804</v>
      </c>
      <c r="AH20" s="713" t="s">
        <v>1870</v>
      </c>
      <c r="AI20" s="65">
        <v>1</v>
      </c>
      <c r="AJ20" s="629">
        <v>1</v>
      </c>
      <c r="AK20" s="707"/>
      <c r="AL20" s="707">
        <v>1</v>
      </c>
      <c r="AM20" s="737">
        <v>1</v>
      </c>
      <c r="AN20" s="613"/>
      <c r="AO20" s="65"/>
      <c r="AP20" s="502"/>
      <c r="AQ20" s="720" t="s">
        <v>1881</v>
      </c>
      <c r="AR20" s="502">
        <v>1</v>
      </c>
      <c r="AS20" s="65"/>
      <c r="AT20" s="713"/>
      <c r="AU20" s="191"/>
      <c r="AV20" s="713"/>
      <c r="AW20" s="191"/>
      <c r="AX20" s="191"/>
      <c r="AY20" s="502"/>
      <c r="AZ20" s="443"/>
      <c r="BA20" s="443"/>
      <c r="BB20" s="443"/>
      <c r="BC20" s="443">
        <v>1</v>
      </c>
      <c r="BD20" s="395"/>
      <c r="BE20" s="656"/>
      <c r="BF20" s="612"/>
      <c r="BG20" s="191"/>
      <c r="BH20" s="174"/>
      <c r="BI20" s="443"/>
      <c r="BJ20" s="395"/>
      <c r="BK20" s="356" t="s">
        <v>1898</v>
      </c>
      <c r="BL20" s="357" t="e">
        <f>CONCATENATE(" Validar funcionalidad Administración de Roles al adicionar o quitar"," ",IF(W20=1,$W$5,IF(X20=1,$X$5,IF(Y20=1,$Y$5,IF(Z20=1,$Z$4,IF(AC20,$AB$4,"")))))," buscando ", IF(C20=1,$C$5,"")," ",IF(U20=1,$U$5,""),"y valores a seleccionar ",IF(#REF!=1,#REF!,"")," ",IF(#REF!=1,#REF!,"")," con Tipo de objeto ",IF(#REF!=1,#REF!,IF(#REF!=1,#REF!,IF(#REF!=1,#REF!,IF(#REF!,#REF!,""))))," Tomando  ",IF(#REF!=1,#REF!,IF(#REF!=1,#REF!,""))," al ", IF(BC20=1,$BC$5,IF(BD20=1,$BD$5,"")), )</f>
        <v>#REF!</v>
      </c>
      <c r="BM20" s="357" t="s">
        <v>1897</v>
      </c>
    </row>
    <row r="21" spans="1:65" s="188" customFormat="1" ht="15.75" thickBot="1" x14ac:dyDescent="0.3">
      <c r="A21" s="70"/>
      <c r="B21" s="43"/>
      <c r="C21" s="723"/>
      <c r="D21" s="724">
        <v>1</v>
      </c>
      <c r="E21" s="725"/>
      <c r="F21" s="725">
        <v>1</v>
      </c>
      <c r="G21" s="726"/>
      <c r="H21" s="724">
        <v>1</v>
      </c>
      <c r="I21" s="726">
        <v>1</v>
      </c>
      <c r="J21" s="726"/>
      <c r="K21" s="726"/>
      <c r="L21" s="724"/>
      <c r="M21" s="726">
        <v>1</v>
      </c>
      <c r="N21" s="726"/>
      <c r="O21" s="724"/>
      <c r="P21" s="725">
        <v>1</v>
      </c>
      <c r="Q21" s="726"/>
      <c r="R21" s="724"/>
      <c r="S21" s="726" t="s">
        <v>1870</v>
      </c>
      <c r="T21" s="724"/>
      <c r="U21" s="726"/>
      <c r="V21" s="724"/>
      <c r="W21" s="376"/>
      <c r="X21" s="375"/>
      <c r="Y21" s="376">
        <v>1</v>
      </c>
      <c r="Z21" s="513"/>
      <c r="AA21" s="513"/>
      <c r="AB21" s="513"/>
      <c r="AC21" s="376"/>
      <c r="AD21" s="727"/>
      <c r="AE21" s="726"/>
      <c r="AF21" s="724"/>
      <c r="AG21" s="724"/>
      <c r="AH21" s="728"/>
      <c r="AI21" s="729"/>
      <c r="AJ21" s="724"/>
      <c r="AK21" s="725"/>
      <c r="AL21" s="725"/>
      <c r="AM21" s="726"/>
      <c r="AN21" s="726"/>
      <c r="AO21" s="724"/>
      <c r="AP21" s="727"/>
      <c r="AQ21" s="727"/>
      <c r="AR21" s="727"/>
      <c r="AS21" s="724"/>
      <c r="AT21" s="728"/>
      <c r="AU21" s="376"/>
      <c r="AV21" s="728"/>
      <c r="AW21" s="376"/>
      <c r="AX21" s="376"/>
      <c r="AY21" s="727"/>
      <c r="AZ21" s="686"/>
      <c r="BA21" s="686"/>
      <c r="BB21" s="686"/>
      <c r="BC21" s="686"/>
      <c r="BD21" s="511"/>
      <c r="BE21" s="656"/>
      <c r="BF21" s="754"/>
      <c r="BG21" s="376"/>
      <c r="BH21" s="458"/>
      <c r="BI21" s="686"/>
      <c r="BJ21" s="511"/>
      <c r="BK21" s="356" t="s">
        <v>1900</v>
      </c>
      <c r="BL21" s="357" t="e">
        <f>CONCATENATE(" Validar funcionalidad Administración de Roles al adicionar o quitar"," ",IF(W21=1,$W$5,IF(X21=1,$X$5,IF(Y21=1,$Y$5,IF(Z21=1,$Z$4,IF(AC21,$AB$4,"")))))," buscando ", IF(C21=1,$C$5,"")," ",IF(U21=1,$U$5,""),"y valores a seleccionar ",IF(#REF!=1,#REF!,"")," ",IF(#REF!=1,#REF!,"")," con Tipo de objeto ",IF(#REF!=1,#REF!,IF(#REF!=1,#REF!,IF(#REF!=1,#REF!,IF(#REF!,#REF!,""))))," Tomando  ",IF(#REF!=1,#REF!,IF(#REF!=1,#REF!,""))," al ", IF(BC21=1,$BC$5,IF(BD21=1,$BD$5,"")), )</f>
        <v>#REF!</v>
      </c>
      <c r="BM21" s="744" t="s">
        <v>1899</v>
      </c>
    </row>
    <row r="22" spans="1:65" s="188" customFormat="1" ht="16.5" thickTop="1" thickBot="1" x14ac:dyDescent="0.3">
      <c r="A22" s="70"/>
      <c r="B22" s="43"/>
      <c r="C22" s="755"/>
      <c r="D22" s="756"/>
      <c r="E22" s="757"/>
      <c r="F22" s="757"/>
      <c r="G22" s="758"/>
      <c r="H22" s="756"/>
      <c r="I22" s="758"/>
      <c r="J22" s="758"/>
      <c r="K22" s="758"/>
      <c r="L22" s="756"/>
      <c r="M22" s="758"/>
      <c r="N22" s="758"/>
      <c r="O22" s="756"/>
      <c r="P22" s="757"/>
      <c r="Q22" s="758"/>
      <c r="R22" s="756"/>
      <c r="S22" s="758"/>
      <c r="T22" s="756"/>
      <c r="U22" s="758"/>
      <c r="V22" s="756"/>
      <c r="W22" s="759"/>
      <c r="X22" s="380"/>
      <c r="Y22" s="380"/>
      <c r="Z22" s="380"/>
      <c r="AA22" s="380"/>
      <c r="AB22" s="380"/>
      <c r="AC22" s="382"/>
      <c r="AD22" s="760"/>
      <c r="AE22" s="758"/>
      <c r="AF22" s="756"/>
      <c r="AG22" s="756"/>
      <c r="AH22" s="761"/>
      <c r="AI22" s="762"/>
      <c r="AJ22" s="756"/>
      <c r="AK22" s="757"/>
      <c r="AL22" s="757"/>
      <c r="AM22" s="758"/>
      <c r="AN22" s="758"/>
      <c r="AO22" s="756"/>
      <c r="AP22" s="760"/>
      <c r="AQ22" s="760"/>
      <c r="AR22" s="760"/>
      <c r="AS22" s="756"/>
      <c r="AT22" s="761"/>
      <c r="AU22" s="382"/>
      <c r="AV22" s="761"/>
      <c r="AW22" s="382"/>
      <c r="AX22" s="382"/>
      <c r="AY22" s="760"/>
      <c r="AZ22" s="760"/>
      <c r="BA22" s="760"/>
      <c r="BB22" s="760"/>
      <c r="BC22" s="380"/>
      <c r="BD22" s="479"/>
      <c r="BE22" s="763"/>
      <c r="BF22" s="765">
        <v>117765</v>
      </c>
      <c r="BG22" s="766" t="s">
        <v>1906</v>
      </c>
      <c r="BH22" s="767" t="s">
        <v>1906</v>
      </c>
      <c r="BI22" s="768">
        <v>1</v>
      </c>
      <c r="BJ22" s="769"/>
      <c r="BK22" s="356" t="s">
        <v>1905</v>
      </c>
      <c r="BL22" s="357" t="s">
        <v>1907</v>
      </c>
      <c r="BM22" s="357" t="s">
        <v>1908</v>
      </c>
    </row>
    <row r="23" spans="1:65" s="188" customFormat="1" ht="15.75" thickTop="1" x14ac:dyDescent="0.25">
      <c r="A23" s="70"/>
      <c r="B23" s="43"/>
      <c r="C23" s="612"/>
      <c r="D23" s="47"/>
      <c r="E23" s="619"/>
      <c r="F23" s="619"/>
      <c r="G23" s="613"/>
      <c r="H23" s="47"/>
      <c r="I23" s="613"/>
      <c r="J23" s="613"/>
      <c r="K23" s="613"/>
      <c r="L23" s="47"/>
      <c r="M23" s="613"/>
      <c r="N23" s="613"/>
      <c r="O23" s="47"/>
      <c r="P23" s="619"/>
      <c r="Q23" s="613"/>
      <c r="R23" s="47"/>
      <c r="S23" s="613"/>
      <c r="T23" s="47"/>
      <c r="U23" s="613"/>
      <c r="V23" s="47"/>
      <c r="W23" s="191"/>
      <c r="X23" s="44"/>
      <c r="Y23" s="44"/>
      <c r="Z23" s="44"/>
      <c r="AA23" s="44"/>
      <c r="AB23" s="44"/>
      <c r="AC23" s="191"/>
      <c r="AD23" s="502"/>
      <c r="AE23" s="613"/>
      <c r="AF23" s="47"/>
      <c r="AG23" s="47"/>
      <c r="AH23" s="712"/>
      <c r="AI23" s="65"/>
      <c r="AJ23" s="47"/>
      <c r="AK23" s="619"/>
      <c r="AL23" s="619"/>
      <c r="AM23" s="613"/>
      <c r="AN23" s="613"/>
      <c r="AO23" s="47"/>
      <c r="AP23" s="502"/>
      <c r="AQ23" s="502"/>
      <c r="AR23" s="502"/>
      <c r="AS23" s="47"/>
      <c r="AT23" s="712"/>
      <c r="AU23" s="191"/>
      <c r="AV23" s="712"/>
      <c r="AW23" s="191"/>
      <c r="AX23" s="191"/>
      <c r="AY23" s="502"/>
      <c r="AZ23" s="502"/>
      <c r="BA23" s="502"/>
      <c r="BB23" s="502"/>
      <c r="BC23" s="44"/>
      <c r="BD23" s="395"/>
      <c r="BE23" s="656"/>
      <c r="BF23" s="764">
        <v>117765</v>
      </c>
      <c r="BG23" s="770">
        <v>117765</v>
      </c>
      <c r="BH23" s="770">
        <v>117765</v>
      </c>
      <c r="BI23" s="75">
        <v>1</v>
      </c>
      <c r="BJ23" s="394"/>
      <c r="BK23" s="356" t="s">
        <v>1909</v>
      </c>
      <c r="BL23" s="357" t="s">
        <v>1910</v>
      </c>
      <c r="BM23" s="357" t="s">
        <v>1911</v>
      </c>
    </row>
    <row r="24" spans="1:65" s="188" customFormat="1" x14ac:dyDescent="0.25">
      <c r="A24" s="70"/>
      <c r="B24" s="43"/>
      <c r="C24" s="612"/>
      <c r="D24" s="47"/>
      <c r="E24" s="619"/>
      <c r="F24" s="619"/>
      <c r="G24" s="613"/>
      <c r="H24" s="47"/>
      <c r="I24" s="613"/>
      <c r="J24" s="613"/>
      <c r="K24" s="613"/>
      <c r="L24" s="47"/>
      <c r="M24" s="613"/>
      <c r="N24" s="613"/>
      <c r="O24" s="47"/>
      <c r="P24" s="619"/>
      <c r="Q24" s="613"/>
      <c r="R24" s="47"/>
      <c r="S24" s="613"/>
      <c r="T24" s="47"/>
      <c r="U24" s="613"/>
      <c r="V24" s="47"/>
      <c r="W24" s="191"/>
      <c r="X24" s="44"/>
      <c r="Y24" s="44"/>
      <c r="Z24" s="44"/>
      <c r="AA24" s="44"/>
      <c r="AB24" s="44"/>
      <c r="AC24" s="191"/>
      <c r="AD24" s="502"/>
      <c r="AE24" s="613"/>
      <c r="AF24" s="47"/>
      <c r="AG24" s="47"/>
      <c r="AH24" s="712"/>
      <c r="AI24" s="65"/>
      <c r="AJ24" s="47"/>
      <c r="AK24" s="619"/>
      <c r="AL24" s="619"/>
      <c r="AM24" s="613"/>
      <c r="AN24" s="613"/>
      <c r="AO24" s="47"/>
      <c r="AP24" s="502"/>
      <c r="AQ24" s="502"/>
      <c r="AR24" s="502"/>
      <c r="AS24" s="47"/>
      <c r="AT24" s="712"/>
      <c r="AU24" s="191"/>
      <c r="AV24" s="712"/>
      <c r="AW24" s="191"/>
      <c r="AX24" s="191"/>
      <c r="AY24" s="502"/>
      <c r="AZ24" s="502"/>
      <c r="BA24" s="502"/>
      <c r="BB24" s="502"/>
      <c r="BC24" s="44"/>
      <c r="BD24" s="395"/>
      <c r="BE24" s="656"/>
      <c r="BF24" s="618">
        <v>117765</v>
      </c>
      <c r="BG24" s="566">
        <v>1111111111</v>
      </c>
      <c r="BH24" s="566">
        <v>1111111111</v>
      </c>
      <c r="BI24" s="44">
        <v>1</v>
      </c>
      <c r="BJ24" s="395"/>
      <c r="BK24" s="356" t="s">
        <v>1912</v>
      </c>
      <c r="BL24" s="357" t="s">
        <v>1913</v>
      </c>
      <c r="BM24" s="357" t="s">
        <v>1914</v>
      </c>
    </row>
    <row r="25" spans="1:65" s="188" customFormat="1" ht="15" customHeight="1" x14ac:dyDescent="0.25">
      <c r="A25" s="70"/>
      <c r="B25" s="43"/>
      <c r="C25" s="612"/>
      <c r="D25" s="47"/>
      <c r="E25" s="619"/>
      <c r="F25" s="619"/>
      <c r="G25" s="613"/>
      <c r="H25" s="47"/>
      <c r="I25" s="613"/>
      <c r="J25" s="613"/>
      <c r="K25" s="613"/>
      <c r="L25" s="47"/>
      <c r="M25" s="613"/>
      <c r="N25" s="613"/>
      <c r="O25" s="47"/>
      <c r="P25" s="619"/>
      <c r="Q25" s="613"/>
      <c r="R25" s="47"/>
      <c r="S25" s="613"/>
      <c r="T25" s="47"/>
      <c r="U25" s="613"/>
      <c r="V25" s="47"/>
      <c r="W25" s="191"/>
      <c r="X25" s="44"/>
      <c r="Y25" s="441"/>
      <c r="Z25" s="441"/>
      <c r="AA25" s="441"/>
      <c r="AB25" s="441"/>
      <c r="AC25" s="191"/>
      <c r="AD25" s="502"/>
      <c r="AE25" s="613"/>
      <c r="AF25" s="47"/>
      <c r="AG25" s="47"/>
      <c r="AH25" s="712"/>
      <c r="AI25" s="65"/>
      <c r="AJ25" s="47"/>
      <c r="AK25" s="619"/>
      <c r="AL25" s="619"/>
      <c r="AM25" s="613"/>
      <c r="AN25" s="613"/>
      <c r="AO25" s="47"/>
      <c r="AP25" s="502"/>
      <c r="AQ25" s="502"/>
      <c r="AR25" s="502"/>
      <c r="AS25" s="47"/>
      <c r="AT25" s="712"/>
      <c r="AU25" s="191"/>
      <c r="AV25" s="712"/>
      <c r="AW25" s="191"/>
      <c r="AX25" s="191"/>
      <c r="AY25" s="502"/>
      <c r="AZ25" s="502"/>
      <c r="BA25" s="502"/>
      <c r="BB25" s="502"/>
      <c r="BC25" s="44"/>
      <c r="BD25" s="60"/>
      <c r="BE25" s="749"/>
      <c r="BF25" s="618">
        <v>117765</v>
      </c>
      <c r="BG25" s="566">
        <v>11111111</v>
      </c>
      <c r="BH25" s="566">
        <v>11111111</v>
      </c>
      <c r="BI25" s="44">
        <v>1</v>
      </c>
      <c r="BJ25" s="60"/>
      <c r="BK25" s="356" t="s">
        <v>1915</v>
      </c>
      <c r="BL25" s="357" t="s">
        <v>1916</v>
      </c>
      <c r="BM25" s="357" t="s">
        <v>1917</v>
      </c>
    </row>
    <row r="26" spans="1:65" s="188" customFormat="1" x14ac:dyDescent="0.25">
      <c r="A26" s="70"/>
      <c r="B26" s="43"/>
      <c r="C26" s="616"/>
      <c r="D26" s="47"/>
      <c r="E26" s="619"/>
      <c r="F26" s="619"/>
      <c r="G26" s="617"/>
      <c r="H26" s="47"/>
      <c r="I26" s="617"/>
      <c r="J26" s="617"/>
      <c r="K26" s="617"/>
      <c r="L26" s="47"/>
      <c r="M26" s="617"/>
      <c r="N26" s="617"/>
      <c r="O26" s="47"/>
      <c r="P26" s="619"/>
      <c r="Q26" s="617"/>
      <c r="R26" s="47"/>
      <c r="S26" s="617"/>
      <c r="T26" s="47"/>
      <c r="U26" s="617"/>
      <c r="V26" s="47"/>
      <c r="W26" s="190"/>
      <c r="X26" s="44"/>
      <c r="Y26" s="44"/>
      <c r="Z26" s="44"/>
      <c r="AA26" s="44"/>
      <c r="AB26" s="44"/>
      <c r="AC26" s="192"/>
      <c r="AD26" s="710"/>
      <c r="AE26" s="617"/>
      <c r="AF26" s="47"/>
      <c r="AG26" s="47"/>
      <c r="AH26" s="712"/>
      <c r="AI26" s="620"/>
      <c r="AJ26" s="47"/>
      <c r="AK26" s="619"/>
      <c r="AL26" s="619"/>
      <c r="AM26" s="617"/>
      <c r="AN26" s="617"/>
      <c r="AO26" s="47"/>
      <c r="AP26" s="710"/>
      <c r="AQ26" s="710"/>
      <c r="AR26" s="710"/>
      <c r="AS26" s="47"/>
      <c r="AT26" s="712"/>
      <c r="AU26" s="192"/>
      <c r="AV26" s="712"/>
      <c r="AW26" s="192"/>
      <c r="AX26" s="192"/>
      <c r="AY26" s="710"/>
      <c r="AZ26" s="710"/>
      <c r="BA26" s="710"/>
      <c r="BB26" s="710"/>
      <c r="BC26" s="44"/>
      <c r="BD26" s="60"/>
      <c r="BE26" s="749"/>
      <c r="BF26" s="618">
        <v>117765</v>
      </c>
      <c r="BG26" s="771" t="s">
        <v>1919</v>
      </c>
      <c r="BH26" s="771" t="s">
        <v>1919</v>
      </c>
      <c r="BI26" s="44">
        <v>1</v>
      </c>
      <c r="BJ26" s="60"/>
      <c r="BK26" s="356" t="s">
        <v>1920</v>
      </c>
      <c r="BL26" s="357" t="s">
        <v>1921</v>
      </c>
      <c r="BM26" s="357" t="s">
        <v>1917</v>
      </c>
    </row>
    <row r="27" spans="1:65" s="188" customFormat="1" x14ac:dyDescent="0.25">
      <c r="A27" s="70"/>
      <c r="B27" s="43"/>
      <c r="C27" s="616"/>
      <c r="D27" s="47"/>
      <c r="E27" s="619"/>
      <c r="F27" s="619"/>
      <c r="G27" s="617"/>
      <c r="H27" s="47"/>
      <c r="I27" s="617"/>
      <c r="J27" s="617"/>
      <c r="K27" s="617"/>
      <c r="L27" s="47"/>
      <c r="M27" s="617"/>
      <c r="N27" s="617"/>
      <c r="O27" s="47"/>
      <c r="P27" s="619"/>
      <c r="Q27" s="617"/>
      <c r="R27" s="47"/>
      <c r="S27" s="617"/>
      <c r="T27" s="47"/>
      <c r="U27" s="617"/>
      <c r="V27" s="47"/>
      <c r="W27" s="190"/>
      <c r="X27" s="44"/>
      <c r="Y27" s="44"/>
      <c r="Z27" s="44"/>
      <c r="AA27" s="44"/>
      <c r="AB27" s="44"/>
      <c r="AC27" s="192"/>
      <c r="AD27" s="710"/>
      <c r="AE27" s="617"/>
      <c r="AF27" s="47"/>
      <c r="AG27" s="47"/>
      <c r="AH27" s="712"/>
      <c r="AI27" s="620"/>
      <c r="AJ27" s="47"/>
      <c r="AK27" s="619"/>
      <c r="AL27" s="619"/>
      <c r="AM27" s="617"/>
      <c r="AN27" s="617"/>
      <c r="AO27" s="47"/>
      <c r="AP27" s="710"/>
      <c r="AQ27" s="710"/>
      <c r="AR27" s="710"/>
      <c r="AS27" s="47"/>
      <c r="AT27" s="712"/>
      <c r="AU27" s="192"/>
      <c r="AV27" s="712"/>
      <c r="AW27" s="192"/>
      <c r="AX27" s="192"/>
      <c r="AY27" s="710"/>
      <c r="AZ27" s="710"/>
      <c r="BA27" s="710"/>
      <c r="BB27" s="710"/>
      <c r="BC27" s="44"/>
      <c r="BD27" s="60"/>
      <c r="BE27" s="749"/>
      <c r="BF27" s="618">
        <v>117765</v>
      </c>
      <c r="BG27" s="771" t="s">
        <v>1918</v>
      </c>
      <c r="BH27" s="771" t="s">
        <v>1918</v>
      </c>
      <c r="BI27" s="44">
        <v>1</v>
      </c>
      <c r="BJ27" s="60"/>
      <c r="BK27" s="356" t="s">
        <v>1922</v>
      </c>
      <c r="BL27" s="357" t="s">
        <v>1923</v>
      </c>
      <c r="BM27" s="357" t="s">
        <v>1924</v>
      </c>
    </row>
    <row r="28" spans="1:65" s="188" customFormat="1" x14ac:dyDescent="0.25">
      <c r="A28" s="70"/>
      <c r="B28" s="43"/>
      <c r="C28" s="616"/>
      <c r="D28" s="47"/>
      <c r="E28" s="619"/>
      <c r="F28" s="619"/>
      <c r="G28" s="617"/>
      <c r="H28" s="47"/>
      <c r="I28" s="617"/>
      <c r="J28" s="617"/>
      <c r="K28" s="617"/>
      <c r="L28" s="47"/>
      <c r="M28" s="617"/>
      <c r="N28" s="617"/>
      <c r="O28" s="47"/>
      <c r="P28" s="619"/>
      <c r="Q28" s="617"/>
      <c r="R28" s="47"/>
      <c r="S28" s="617"/>
      <c r="T28" s="47"/>
      <c r="U28" s="617"/>
      <c r="V28" s="47"/>
      <c r="W28" s="190"/>
      <c r="X28" s="44"/>
      <c r="Y28" s="44"/>
      <c r="Z28" s="44"/>
      <c r="AA28" s="44"/>
      <c r="AB28" s="44"/>
      <c r="AC28" s="192"/>
      <c r="AD28" s="710"/>
      <c r="AE28" s="617"/>
      <c r="AF28" s="47"/>
      <c r="AG28" s="47"/>
      <c r="AH28" s="712"/>
      <c r="AI28" s="620"/>
      <c r="AJ28" s="47"/>
      <c r="AK28" s="619"/>
      <c r="AL28" s="619"/>
      <c r="AM28" s="617"/>
      <c r="AN28" s="617"/>
      <c r="AO28" s="47"/>
      <c r="AP28" s="710"/>
      <c r="AQ28" s="710"/>
      <c r="AR28" s="710"/>
      <c r="AS28" s="47"/>
      <c r="AT28" s="712"/>
      <c r="AU28" s="192"/>
      <c r="AV28" s="712"/>
      <c r="AW28" s="192"/>
      <c r="AX28" s="192"/>
      <c r="AY28" s="710"/>
      <c r="AZ28" s="710"/>
      <c r="BA28" s="710"/>
      <c r="BB28" s="710"/>
      <c r="BC28" s="44"/>
      <c r="BD28" s="60"/>
      <c r="BE28" s="749"/>
      <c r="BF28" s="618">
        <v>117765</v>
      </c>
      <c r="BG28" s="771" t="s">
        <v>1906</v>
      </c>
      <c r="BH28" s="772" t="s">
        <v>1906</v>
      </c>
      <c r="BI28" s="44">
        <v>1</v>
      </c>
      <c r="BJ28" s="60"/>
      <c r="BK28" s="356" t="s">
        <v>1925</v>
      </c>
      <c r="BL28" s="357" t="s">
        <v>1926</v>
      </c>
      <c r="BM28" s="357" t="s">
        <v>1927</v>
      </c>
    </row>
    <row r="29" spans="1:65" s="188" customFormat="1" x14ac:dyDescent="0.25">
      <c r="A29" s="70"/>
      <c r="B29" s="43"/>
      <c r="C29" s="616"/>
      <c r="D29" s="47"/>
      <c r="E29" s="619"/>
      <c r="F29" s="619"/>
      <c r="G29" s="617"/>
      <c r="H29" s="47"/>
      <c r="I29" s="617"/>
      <c r="J29" s="617"/>
      <c r="K29" s="617"/>
      <c r="L29" s="47"/>
      <c r="M29" s="617"/>
      <c r="N29" s="617"/>
      <c r="O29" s="47"/>
      <c r="P29" s="619"/>
      <c r="Q29" s="617"/>
      <c r="R29" s="47"/>
      <c r="S29" s="617"/>
      <c r="T29" s="47"/>
      <c r="U29" s="617"/>
      <c r="V29" s="47"/>
      <c r="W29" s="190"/>
      <c r="X29" s="44"/>
      <c r="Y29" s="44"/>
      <c r="Z29" s="44"/>
      <c r="AA29" s="44"/>
      <c r="AB29" s="44"/>
      <c r="AC29" s="192"/>
      <c r="AD29" s="710"/>
      <c r="AE29" s="617"/>
      <c r="AF29" s="47"/>
      <c r="AG29" s="47"/>
      <c r="AH29" s="712"/>
      <c r="AI29" s="620"/>
      <c r="AJ29" s="47"/>
      <c r="AK29" s="619"/>
      <c r="AL29" s="619"/>
      <c r="AM29" s="617"/>
      <c r="AN29" s="617"/>
      <c r="AO29" s="47"/>
      <c r="AP29" s="710"/>
      <c r="AQ29" s="710"/>
      <c r="AR29" s="710"/>
      <c r="AS29" s="47"/>
      <c r="AT29" s="712"/>
      <c r="AU29" s="192"/>
      <c r="AV29" s="712"/>
      <c r="AW29" s="192"/>
      <c r="AX29" s="192"/>
      <c r="AY29" s="710"/>
      <c r="AZ29" s="710"/>
      <c r="BA29" s="710"/>
      <c r="BB29" s="710"/>
      <c r="BC29" s="44"/>
      <c r="BD29" s="60"/>
      <c r="BE29" s="749"/>
      <c r="BF29" s="618"/>
      <c r="BG29" s="192"/>
      <c r="BH29" s="459"/>
      <c r="BI29" s="44"/>
      <c r="BJ29" s="60"/>
      <c r="BK29" s="356"/>
      <c r="BL29" s="357"/>
      <c r="BM29" s="357"/>
    </row>
    <row r="30" spans="1:65" s="188" customFormat="1" x14ac:dyDescent="0.25">
      <c r="A30" s="70"/>
      <c r="B30" s="43"/>
      <c r="C30" s="616"/>
      <c r="D30" s="47"/>
      <c r="E30" s="619"/>
      <c r="F30" s="619"/>
      <c r="G30" s="617"/>
      <c r="H30" s="47"/>
      <c r="I30" s="617"/>
      <c r="J30" s="617"/>
      <c r="K30" s="617"/>
      <c r="L30" s="47"/>
      <c r="M30" s="617"/>
      <c r="N30" s="617"/>
      <c r="O30" s="47"/>
      <c r="P30" s="619"/>
      <c r="Q30" s="617"/>
      <c r="R30" s="47"/>
      <c r="S30" s="617"/>
      <c r="T30" s="47"/>
      <c r="U30" s="617"/>
      <c r="V30" s="47"/>
      <c r="W30" s="190"/>
      <c r="X30" s="44"/>
      <c r="Y30" s="44"/>
      <c r="Z30" s="44"/>
      <c r="AA30" s="44"/>
      <c r="AB30" s="44"/>
      <c r="AC30" s="192"/>
      <c r="AD30" s="710"/>
      <c r="AE30" s="617"/>
      <c r="AF30" s="47"/>
      <c r="AG30" s="47"/>
      <c r="AH30" s="712"/>
      <c r="AI30" s="620"/>
      <c r="AJ30" s="47"/>
      <c r="AK30" s="619"/>
      <c r="AL30" s="619"/>
      <c r="AM30" s="617"/>
      <c r="AN30" s="617"/>
      <c r="AO30" s="47"/>
      <c r="AP30" s="710"/>
      <c r="AQ30" s="710"/>
      <c r="AR30" s="710"/>
      <c r="AS30" s="47"/>
      <c r="AT30" s="712"/>
      <c r="AU30" s="192"/>
      <c r="AV30" s="712"/>
      <c r="AW30" s="192"/>
      <c r="AX30" s="192"/>
      <c r="AY30" s="710"/>
      <c r="AZ30" s="710"/>
      <c r="BA30" s="710"/>
      <c r="BB30" s="710"/>
      <c r="BC30" s="44"/>
      <c r="BD30" s="60"/>
      <c r="BE30" s="749"/>
      <c r="BF30" s="618"/>
      <c r="BG30" s="192"/>
      <c r="BH30" s="459"/>
      <c r="BI30" s="44"/>
      <c r="BJ30" s="60"/>
      <c r="BK30" s="356"/>
      <c r="BL30" s="357"/>
      <c r="BM30" s="357"/>
    </row>
    <row r="31" spans="1:65" s="188" customFormat="1" x14ac:dyDescent="0.25">
      <c r="A31" s="70"/>
      <c r="B31" s="43"/>
      <c r="C31" s="616"/>
      <c r="D31" s="47"/>
      <c r="E31" s="619"/>
      <c r="F31" s="619"/>
      <c r="G31" s="617"/>
      <c r="H31" s="47"/>
      <c r="I31" s="617"/>
      <c r="J31" s="617"/>
      <c r="K31" s="617"/>
      <c r="L31" s="47"/>
      <c r="M31" s="617"/>
      <c r="N31" s="617"/>
      <c r="O31" s="47"/>
      <c r="P31" s="619"/>
      <c r="Q31" s="617"/>
      <c r="R31" s="47"/>
      <c r="S31" s="617"/>
      <c r="T31" s="47"/>
      <c r="U31" s="617"/>
      <c r="V31" s="47"/>
      <c r="W31" s="190"/>
      <c r="X31" s="44"/>
      <c r="Y31" s="44"/>
      <c r="Z31" s="44"/>
      <c r="AA31" s="44"/>
      <c r="AB31" s="44"/>
      <c r="AC31" s="192"/>
      <c r="AD31" s="710"/>
      <c r="AE31" s="617"/>
      <c r="AF31" s="47"/>
      <c r="AG31" s="47"/>
      <c r="AH31" s="712"/>
      <c r="AI31" s="620"/>
      <c r="AJ31" s="47"/>
      <c r="AK31" s="619"/>
      <c r="AL31" s="619"/>
      <c r="AM31" s="617"/>
      <c r="AN31" s="617"/>
      <c r="AO31" s="47"/>
      <c r="AP31" s="710"/>
      <c r="AQ31" s="710"/>
      <c r="AR31" s="710"/>
      <c r="AS31" s="47"/>
      <c r="AT31" s="712"/>
      <c r="AU31" s="192"/>
      <c r="AV31" s="712"/>
      <c r="AW31" s="192"/>
      <c r="AX31" s="192"/>
      <c r="AY31" s="710"/>
      <c r="AZ31" s="710"/>
      <c r="BA31" s="710"/>
      <c r="BB31" s="710"/>
      <c r="BC31" s="44"/>
      <c r="BD31" s="60"/>
      <c r="BE31" s="749"/>
      <c r="BF31" s="618"/>
      <c r="BG31" s="192"/>
      <c r="BH31" s="459"/>
      <c r="BI31" s="44"/>
      <c r="BJ31" s="60"/>
      <c r="BK31" s="356"/>
      <c r="BL31" s="357"/>
      <c r="BM31" s="357"/>
    </row>
    <row r="32" spans="1:65" s="188" customFormat="1" x14ac:dyDescent="0.25">
      <c r="A32" s="70"/>
      <c r="B32" s="43"/>
      <c r="C32" s="616"/>
      <c r="D32" s="47"/>
      <c r="E32" s="619"/>
      <c r="F32" s="619"/>
      <c r="G32" s="617"/>
      <c r="H32" s="47"/>
      <c r="I32" s="617"/>
      <c r="J32" s="617"/>
      <c r="K32" s="617"/>
      <c r="L32" s="47"/>
      <c r="M32" s="617"/>
      <c r="N32" s="617"/>
      <c r="O32" s="47"/>
      <c r="P32" s="619"/>
      <c r="Q32" s="617"/>
      <c r="R32" s="47"/>
      <c r="S32" s="617"/>
      <c r="T32" s="47"/>
      <c r="U32" s="617"/>
      <c r="V32" s="47"/>
      <c r="W32" s="190"/>
      <c r="X32" s="44"/>
      <c r="Y32" s="44"/>
      <c r="Z32" s="44"/>
      <c r="AA32" s="44"/>
      <c r="AB32" s="44"/>
      <c r="AC32" s="192"/>
      <c r="AD32" s="710"/>
      <c r="AE32" s="617"/>
      <c r="AF32" s="47"/>
      <c r="AG32" s="47"/>
      <c r="AH32" s="712"/>
      <c r="AI32" s="620"/>
      <c r="AJ32" s="47"/>
      <c r="AK32" s="619"/>
      <c r="AL32" s="619"/>
      <c r="AM32" s="617"/>
      <c r="AN32" s="617"/>
      <c r="AO32" s="47"/>
      <c r="AP32" s="710"/>
      <c r="AQ32" s="710"/>
      <c r="AR32" s="710"/>
      <c r="AS32" s="47"/>
      <c r="AT32" s="712"/>
      <c r="AU32" s="192"/>
      <c r="AV32" s="712"/>
      <c r="AW32" s="192"/>
      <c r="AX32" s="192"/>
      <c r="AY32" s="710"/>
      <c r="AZ32" s="710"/>
      <c r="BA32" s="710"/>
      <c r="BB32" s="710"/>
      <c r="BC32" s="44"/>
      <c r="BD32" s="60"/>
      <c r="BE32" s="749"/>
      <c r="BF32" s="618"/>
      <c r="BG32" s="192"/>
      <c r="BH32" s="459"/>
      <c r="BI32" s="44"/>
      <c r="BJ32" s="60"/>
      <c r="BK32" s="356"/>
      <c r="BL32" s="357"/>
      <c r="BM32" s="357"/>
    </row>
    <row r="33" spans="1:65" s="188" customFormat="1" x14ac:dyDescent="0.25">
      <c r="A33" s="70"/>
      <c r="B33" s="43"/>
      <c r="C33" s="616"/>
      <c r="D33" s="47"/>
      <c r="E33" s="619"/>
      <c r="F33" s="619"/>
      <c r="G33" s="617"/>
      <c r="H33" s="47"/>
      <c r="I33" s="617"/>
      <c r="J33" s="617"/>
      <c r="K33" s="617"/>
      <c r="L33" s="47"/>
      <c r="M33" s="617"/>
      <c r="N33" s="617"/>
      <c r="O33" s="47"/>
      <c r="P33" s="619"/>
      <c r="Q33" s="617"/>
      <c r="R33" s="47"/>
      <c r="S33" s="617"/>
      <c r="T33" s="47"/>
      <c r="U33" s="617"/>
      <c r="V33" s="47"/>
      <c r="W33" s="190"/>
      <c r="X33" s="44"/>
      <c r="Y33" s="44"/>
      <c r="Z33" s="44"/>
      <c r="AA33" s="44"/>
      <c r="AB33" s="44"/>
      <c r="AC33" s="192"/>
      <c r="AD33" s="710"/>
      <c r="AE33" s="617"/>
      <c r="AF33" s="47"/>
      <c r="AG33" s="47"/>
      <c r="AH33" s="712"/>
      <c r="AI33" s="620"/>
      <c r="AJ33" s="47"/>
      <c r="AK33" s="619"/>
      <c r="AL33" s="619"/>
      <c r="AM33" s="617"/>
      <c r="AN33" s="617"/>
      <c r="AO33" s="47"/>
      <c r="AP33" s="710"/>
      <c r="AQ33" s="710"/>
      <c r="AR33" s="710"/>
      <c r="AS33" s="47"/>
      <c r="AT33" s="712"/>
      <c r="AU33" s="192"/>
      <c r="AV33" s="712"/>
      <c r="AW33" s="192"/>
      <c r="AX33" s="192"/>
      <c r="AY33" s="710"/>
      <c r="AZ33" s="710"/>
      <c r="BA33" s="710"/>
      <c r="BB33" s="710"/>
      <c r="BC33" s="44"/>
      <c r="BD33" s="60"/>
      <c r="BE33" s="749"/>
      <c r="BF33" s="618"/>
      <c r="BG33" s="192"/>
      <c r="BH33" s="459"/>
      <c r="BI33" s="44"/>
      <c r="BJ33" s="60"/>
      <c r="BK33" s="356"/>
      <c r="BL33" s="357"/>
      <c r="BM33" s="357"/>
    </row>
    <row r="34" spans="1:65" s="188" customFormat="1" x14ac:dyDescent="0.25">
      <c r="A34" s="70"/>
      <c r="B34" s="43"/>
      <c r="C34" s="616"/>
      <c r="D34" s="47"/>
      <c r="E34" s="619"/>
      <c r="F34" s="619"/>
      <c r="G34" s="617"/>
      <c r="H34" s="47"/>
      <c r="I34" s="617"/>
      <c r="J34" s="617"/>
      <c r="K34" s="617"/>
      <c r="L34" s="47"/>
      <c r="M34" s="617"/>
      <c r="N34" s="617"/>
      <c r="O34" s="47"/>
      <c r="P34" s="619"/>
      <c r="Q34" s="617"/>
      <c r="R34" s="47"/>
      <c r="S34" s="617"/>
      <c r="T34" s="47"/>
      <c r="U34" s="617"/>
      <c r="V34" s="47"/>
      <c r="W34" s="190"/>
      <c r="X34" s="44"/>
      <c r="Y34" s="44"/>
      <c r="Z34" s="44"/>
      <c r="AA34" s="44"/>
      <c r="AB34" s="44"/>
      <c r="AC34" s="192"/>
      <c r="AD34" s="710"/>
      <c r="AE34" s="617"/>
      <c r="AF34" s="47"/>
      <c r="AG34" s="47"/>
      <c r="AH34" s="712"/>
      <c r="AI34" s="620"/>
      <c r="AJ34" s="47"/>
      <c r="AK34" s="619"/>
      <c r="AL34" s="619"/>
      <c r="AM34" s="617"/>
      <c r="AN34" s="617"/>
      <c r="AO34" s="47"/>
      <c r="AP34" s="710"/>
      <c r="AQ34" s="710"/>
      <c r="AR34" s="710"/>
      <c r="AS34" s="47"/>
      <c r="AT34" s="712"/>
      <c r="AU34" s="192"/>
      <c r="AV34" s="712"/>
      <c r="AW34" s="192"/>
      <c r="AX34" s="192"/>
      <c r="AY34" s="710"/>
      <c r="AZ34" s="710"/>
      <c r="BA34" s="710"/>
      <c r="BB34" s="710"/>
      <c r="BC34" s="44"/>
      <c r="BD34" s="60"/>
      <c r="BE34" s="749"/>
      <c r="BF34" s="618"/>
      <c r="BG34" s="192"/>
      <c r="BH34" s="459"/>
      <c r="BI34" s="44"/>
      <c r="BJ34" s="60"/>
      <c r="BK34" s="356"/>
      <c r="BL34" s="357"/>
      <c r="BM34" s="357"/>
    </row>
    <row r="35" spans="1:65" s="188" customFormat="1" x14ac:dyDescent="0.25">
      <c r="A35" s="70"/>
      <c r="B35" s="43"/>
      <c r="C35" s="616"/>
      <c r="D35" s="47"/>
      <c r="E35" s="619"/>
      <c r="F35" s="619"/>
      <c r="G35" s="617"/>
      <c r="H35" s="47"/>
      <c r="I35" s="617"/>
      <c r="J35" s="617"/>
      <c r="K35" s="617"/>
      <c r="L35" s="47"/>
      <c r="M35" s="617"/>
      <c r="N35" s="617"/>
      <c r="O35" s="47"/>
      <c r="P35" s="619"/>
      <c r="Q35" s="617"/>
      <c r="R35" s="47"/>
      <c r="S35" s="617"/>
      <c r="T35" s="47"/>
      <c r="U35" s="617"/>
      <c r="V35" s="47"/>
      <c r="W35" s="190"/>
      <c r="X35" s="44"/>
      <c r="Y35" s="44"/>
      <c r="Z35" s="44"/>
      <c r="AA35" s="44"/>
      <c r="AB35" s="44"/>
      <c r="AC35" s="192"/>
      <c r="AD35" s="710"/>
      <c r="AE35" s="617"/>
      <c r="AF35" s="47"/>
      <c r="AG35" s="47"/>
      <c r="AH35" s="712"/>
      <c r="AI35" s="620"/>
      <c r="AJ35" s="47"/>
      <c r="AK35" s="619"/>
      <c r="AL35" s="619"/>
      <c r="AM35" s="617"/>
      <c r="AN35" s="617"/>
      <c r="AO35" s="47"/>
      <c r="AP35" s="710"/>
      <c r="AQ35" s="710"/>
      <c r="AR35" s="710"/>
      <c r="AS35" s="47"/>
      <c r="AT35" s="712"/>
      <c r="AU35" s="192"/>
      <c r="AV35" s="712"/>
      <c r="AW35" s="192"/>
      <c r="AX35" s="192"/>
      <c r="AY35" s="710"/>
      <c r="AZ35" s="710"/>
      <c r="BA35" s="710"/>
      <c r="BB35" s="710"/>
      <c r="BC35" s="44"/>
      <c r="BD35" s="60"/>
      <c r="BE35" s="749"/>
      <c r="BF35" s="618"/>
      <c r="BG35" s="192"/>
      <c r="BH35" s="459"/>
      <c r="BI35" s="44"/>
      <c r="BJ35" s="60"/>
      <c r="BK35" s="356"/>
      <c r="BL35" s="357"/>
      <c r="BM35" s="357"/>
    </row>
    <row r="36" spans="1:65" s="188" customFormat="1" x14ac:dyDescent="0.25">
      <c r="A36" s="70"/>
      <c r="B36" s="43"/>
      <c r="C36" s="616"/>
      <c r="D36" s="47"/>
      <c r="E36" s="619"/>
      <c r="F36" s="619"/>
      <c r="G36" s="617"/>
      <c r="H36" s="47"/>
      <c r="I36" s="617"/>
      <c r="J36" s="617"/>
      <c r="K36" s="617"/>
      <c r="L36" s="47"/>
      <c r="M36" s="617"/>
      <c r="N36" s="617"/>
      <c r="O36" s="47"/>
      <c r="P36" s="619"/>
      <c r="Q36" s="617"/>
      <c r="R36" s="47"/>
      <c r="S36" s="617"/>
      <c r="T36" s="47"/>
      <c r="U36" s="617"/>
      <c r="V36" s="47"/>
      <c r="W36" s="190"/>
      <c r="X36" s="44"/>
      <c r="Y36" s="44"/>
      <c r="Z36" s="44"/>
      <c r="AA36" s="44"/>
      <c r="AB36" s="44"/>
      <c r="AC36" s="192"/>
      <c r="AD36" s="710"/>
      <c r="AE36" s="617"/>
      <c r="AF36" s="47"/>
      <c r="AG36" s="47"/>
      <c r="AH36" s="712"/>
      <c r="AI36" s="620"/>
      <c r="AJ36" s="47"/>
      <c r="AK36" s="619"/>
      <c r="AL36" s="619"/>
      <c r="AM36" s="617"/>
      <c r="AN36" s="617"/>
      <c r="AO36" s="47"/>
      <c r="AP36" s="710"/>
      <c r="AQ36" s="710"/>
      <c r="AR36" s="710"/>
      <c r="AS36" s="47"/>
      <c r="AT36" s="712"/>
      <c r="AU36" s="192"/>
      <c r="AV36" s="712"/>
      <c r="AW36" s="192"/>
      <c r="AX36" s="192"/>
      <c r="AY36" s="710"/>
      <c r="AZ36" s="710"/>
      <c r="BA36" s="710"/>
      <c r="BB36" s="710"/>
      <c r="BC36" s="44"/>
      <c r="BD36" s="60"/>
      <c r="BE36" s="749"/>
      <c r="BF36" s="618"/>
      <c r="BG36" s="192"/>
      <c r="BH36" s="459"/>
      <c r="BI36" s="44"/>
      <c r="BJ36" s="60"/>
      <c r="BK36" s="356"/>
      <c r="BL36" s="357"/>
      <c r="BM36" s="357"/>
    </row>
    <row r="37" spans="1:65" s="188" customFormat="1" x14ac:dyDescent="0.25">
      <c r="A37" s="70"/>
      <c r="B37" s="43"/>
      <c r="C37" s="616"/>
      <c r="D37" s="47"/>
      <c r="E37" s="619"/>
      <c r="F37" s="619"/>
      <c r="G37" s="617"/>
      <c r="H37" s="47"/>
      <c r="I37" s="617"/>
      <c r="J37" s="617"/>
      <c r="K37" s="617"/>
      <c r="L37" s="47"/>
      <c r="M37" s="617"/>
      <c r="N37" s="617"/>
      <c r="O37" s="47"/>
      <c r="P37" s="619"/>
      <c r="Q37" s="617"/>
      <c r="R37" s="47"/>
      <c r="S37" s="617"/>
      <c r="T37" s="47"/>
      <c r="U37" s="617"/>
      <c r="V37" s="47"/>
      <c r="W37" s="190"/>
      <c r="X37" s="44"/>
      <c r="Y37" s="44"/>
      <c r="Z37" s="44"/>
      <c r="AA37" s="44"/>
      <c r="AB37" s="44"/>
      <c r="AC37" s="192"/>
      <c r="AD37" s="710"/>
      <c r="AE37" s="617"/>
      <c r="AF37" s="47"/>
      <c r="AG37" s="47"/>
      <c r="AH37" s="712"/>
      <c r="AI37" s="620"/>
      <c r="AJ37" s="47"/>
      <c r="AK37" s="619"/>
      <c r="AL37" s="619"/>
      <c r="AM37" s="617"/>
      <c r="AN37" s="617"/>
      <c r="AO37" s="47"/>
      <c r="AP37" s="710"/>
      <c r="AQ37" s="710"/>
      <c r="AR37" s="710"/>
      <c r="AS37" s="47"/>
      <c r="AT37" s="712"/>
      <c r="AU37" s="192"/>
      <c r="AV37" s="712"/>
      <c r="AW37" s="192"/>
      <c r="AX37" s="192"/>
      <c r="AY37" s="710"/>
      <c r="AZ37" s="710"/>
      <c r="BA37" s="710"/>
      <c r="BB37" s="710"/>
      <c r="BC37" s="44"/>
      <c r="BD37" s="60"/>
      <c r="BE37" s="749"/>
      <c r="BF37" s="618"/>
      <c r="BG37" s="192"/>
      <c r="BH37" s="459"/>
      <c r="BI37" s="44"/>
      <c r="BJ37" s="60"/>
      <c r="BK37" s="356"/>
      <c r="BL37" s="357"/>
      <c r="BM37" s="357"/>
    </row>
    <row r="38" spans="1:65" s="188" customFormat="1" x14ac:dyDescent="0.25">
      <c r="A38" s="70"/>
      <c r="B38" s="43"/>
      <c r="C38" s="616"/>
      <c r="D38" s="47"/>
      <c r="E38" s="619"/>
      <c r="F38" s="619"/>
      <c r="G38" s="617"/>
      <c r="H38" s="47"/>
      <c r="I38" s="617"/>
      <c r="J38" s="617"/>
      <c r="K38" s="617"/>
      <c r="L38" s="47"/>
      <c r="M38" s="617"/>
      <c r="N38" s="617"/>
      <c r="O38" s="47"/>
      <c r="P38" s="619"/>
      <c r="Q38" s="617"/>
      <c r="R38" s="47"/>
      <c r="S38" s="617"/>
      <c r="T38" s="47"/>
      <c r="U38" s="617"/>
      <c r="V38" s="47"/>
      <c r="W38" s="190"/>
      <c r="X38" s="44"/>
      <c r="Y38" s="44"/>
      <c r="Z38" s="44"/>
      <c r="AA38" s="44"/>
      <c r="AB38" s="44"/>
      <c r="AC38" s="192"/>
      <c r="AD38" s="710"/>
      <c r="AE38" s="617"/>
      <c r="AF38" s="47"/>
      <c r="AG38" s="47"/>
      <c r="AH38" s="712"/>
      <c r="AI38" s="620"/>
      <c r="AJ38" s="47"/>
      <c r="AK38" s="619"/>
      <c r="AL38" s="619"/>
      <c r="AM38" s="617"/>
      <c r="AN38" s="617"/>
      <c r="AO38" s="47"/>
      <c r="AP38" s="710"/>
      <c r="AQ38" s="710"/>
      <c r="AR38" s="710"/>
      <c r="AS38" s="47"/>
      <c r="AT38" s="712"/>
      <c r="AU38" s="192"/>
      <c r="AV38" s="712"/>
      <c r="AW38" s="192"/>
      <c r="AX38" s="192"/>
      <c r="AY38" s="710"/>
      <c r="AZ38" s="710"/>
      <c r="BA38" s="710"/>
      <c r="BB38" s="710"/>
      <c r="BC38" s="44"/>
      <c r="BD38" s="60"/>
      <c r="BE38" s="749"/>
      <c r="BF38" s="618"/>
      <c r="BG38" s="192"/>
      <c r="BH38" s="459"/>
      <c r="BI38" s="44"/>
      <c r="BJ38" s="60"/>
      <c r="BK38" s="356"/>
      <c r="BL38" s="357"/>
      <c r="BM38" s="357"/>
    </row>
    <row r="39" spans="1:65" s="188" customFormat="1" x14ac:dyDescent="0.25">
      <c r="A39" s="70"/>
      <c r="B39" s="43"/>
      <c r="C39" s="616"/>
      <c r="D39" s="47"/>
      <c r="E39" s="619"/>
      <c r="F39" s="619"/>
      <c r="G39" s="617"/>
      <c r="H39" s="47"/>
      <c r="I39" s="617"/>
      <c r="J39" s="617"/>
      <c r="K39" s="617"/>
      <c r="L39" s="47"/>
      <c r="M39" s="617"/>
      <c r="N39" s="617"/>
      <c r="O39" s="47"/>
      <c r="P39" s="619"/>
      <c r="Q39" s="617"/>
      <c r="R39" s="47"/>
      <c r="S39" s="617"/>
      <c r="T39" s="47"/>
      <c r="U39" s="617"/>
      <c r="V39" s="47"/>
      <c r="W39" s="190"/>
      <c r="X39" s="44"/>
      <c r="Y39" s="44"/>
      <c r="Z39" s="44"/>
      <c r="AA39" s="44"/>
      <c r="AB39" s="44"/>
      <c r="AC39" s="192"/>
      <c r="AD39" s="710"/>
      <c r="AE39" s="617"/>
      <c r="AF39" s="47"/>
      <c r="AG39" s="47"/>
      <c r="AH39" s="712"/>
      <c r="AI39" s="620"/>
      <c r="AJ39" s="47"/>
      <c r="AK39" s="619"/>
      <c r="AL39" s="619"/>
      <c r="AM39" s="617"/>
      <c r="AN39" s="617"/>
      <c r="AO39" s="47"/>
      <c r="AP39" s="710"/>
      <c r="AQ39" s="710"/>
      <c r="AR39" s="710"/>
      <c r="AS39" s="47"/>
      <c r="AT39" s="712"/>
      <c r="AU39" s="192"/>
      <c r="AV39" s="712"/>
      <c r="AW39" s="192"/>
      <c r="AX39" s="192"/>
      <c r="AY39" s="710"/>
      <c r="AZ39" s="710"/>
      <c r="BA39" s="710"/>
      <c r="BB39" s="710"/>
      <c r="BC39" s="44"/>
      <c r="BD39" s="60"/>
      <c r="BE39" s="749"/>
      <c r="BF39" s="618"/>
      <c r="BG39" s="192"/>
      <c r="BH39" s="459"/>
      <c r="BI39" s="44"/>
      <c r="BJ39" s="60"/>
      <c r="BK39" s="356"/>
      <c r="BL39" s="357"/>
      <c r="BM39" s="357"/>
    </row>
    <row r="40" spans="1:65" s="188" customFormat="1" x14ac:dyDescent="0.25">
      <c r="A40" s="70"/>
      <c r="B40" s="43"/>
      <c r="C40" s="612"/>
      <c r="D40" s="47"/>
      <c r="E40" s="619"/>
      <c r="F40" s="619"/>
      <c r="G40" s="613"/>
      <c r="H40" s="47"/>
      <c r="I40" s="613"/>
      <c r="J40" s="613"/>
      <c r="K40" s="613"/>
      <c r="L40" s="47"/>
      <c r="M40" s="613"/>
      <c r="N40" s="613"/>
      <c r="O40" s="47"/>
      <c r="P40" s="619"/>
      <c r="Q40" s="613"/>
      <c r="R40" s="47"/>
      <c r="S40" s="613"/>
      <c r="T40" s="47"/>
      <c r="U40" s="613"/>
      <c r="V40" s="47"/>
      <c r="W40" s="191"/>
      <c r="X40" s="44"/>
      <c r="Y40" s="44"/>
      <c r="Z40" s="44"/>
      <c r="AA40" s="44"/>
      <c r="AB40" s="44"/>
      <c r="AC40" s="191"/>
      <c r="AD40" s="502"/>
      <c r="AE40" s="613"/>
      <c r="AF40" s="47"/>
      <c r="AG40" s="47"/>
      <c r="AH40" s="712"/>
      <c r="AI40" s="65"/>
      <c r="AJ40" s="47"/>
      <c r="AK40" s="619"/>
      <c r="AL40" s="619"/>
      <c r="AM40" s="613"/>
      <c r="AN40" s="613"/>
      <c r="AO40" s="47"/>
      <c r="AP40" s="502"/>
      <c r="AQ40" s="502"/>
      <c r="AR40" s="502"/>
      <c r="AS40" s="47"/>
      <c r="AT40" s="712"/>
      <c r="AU40" s="191"/>
      <c r="AV40" s="712"/>
      <c r="AW40" s="191"/>
      <c r="AX40" s="191"/>
      <c r="AY40" s="502"/>
      <c r="AZ40" s="502"/>
      <c r="BA40" s="502"/>
      <c r="BB40" s="502"/>
      <c r="BC40" s="44"/>
      <c r="BD40" s="395"/>
      <c r="BE40" s="656"/>
      <c r="BF40" s="618"/>
      <c r="BG40" s="191"/>
      <c r="BH40" s="174"/>
      <c r="BI40" s="44"/>
      <c r="BJ40" s="395"/>
      <c r="BK40" s="356"/>
      <c r="BL40" s="357"/>
      <c r="BM40" s="357"/>
    </row>
    <row r="41" spans="1:65" s="188" customFormat="1" x14ac:dyDescent="0.25">
      <c r="A41" s="70"/>
      <c r="B41" s="43"/>
      <c r="C41" s="612"/>
      <c r="D41" s="47"/>
      <c r="E41" s="619"/>
      <c r="F41" s="619"/>
      <c r="G41" s="613"/>
      <c r="H41" s="47"/>
      <c r="I41" s="613"/>
      <c r="J41" s="613"/>
      <c r="K41" s="613"/>
      <c r="L41" s="47"/>
      <c r="M41" s="613"/>
      <c r="N41" s="613"/>
      <c r="O41" s="47"/>
      <c r="P41" s="619"/>
      <c r="Q41" s="613"/>
      <c r="R41" s="47"/>
      <c r="S41" s="613"/>
      <c r="T41" s="47"/>
      <c r="U41" s="613"/>
      <c r="V41" s="47"/>
      <c r="W41" s="191"/>
      <c r="X41" s="44"/>
      <c r="Y41" s="44"/>
      <c r="Z41" s="44"/>
      <c r="AA41" s="44"/>
      <c r="AB41" s="44"/>
      <c r="AC41" s="191"/>
      <c r="AD41" s="502"/>
      <c r="AE41" s="613"/>
      <c r="AF41" s="47"/>
      <c r="AG41" s="47"/>
      <c r="AH41" s="712"/>
      <c r="AI41" s="65"/>
      <c r="AJ41" s="47"/>
      <c r="AK41" s="619"/>
      <c r="AL41" s="619"/>
      <c r="AM41" s="613"/>
      <c r="AN41" s="613"/>
      <c r="AO41" s="47"/>
      <c r="AP41" s="502"/>
      <c r="AQ41" s="502"/>
      <c r="AR41" s="502"/>
      <c r="AS41" s="47"/>
      <c r="AT41" s="712"/>
      <c r="AU41" s="191"/>
      <c r="AV41" s="712"/>
      <c r="AW41" s="191"/>
      <c r="AX41" s="191"/>
      <c r="AY41" s="502"/>
      <c r="AZ41" s="502"/>
      <c r="BA41" s="502"/>
      <c r="BB41" s="502"/>
      <c r="BC41" s="44"/>
      <c r="BD41" s="395"/>
      <c r="BE41" s="656"/>
      <c r="BF41" s="618"/>
      <c r="BG41" s="191"/>
      <c r="BH41" s="174"/>
      <c r="BI41" s="44"/>
      <c r="BJ41" s="395"/>
      <c r="BK41" s="356"/>
      <c r="BL41" s="357"/>
      <c r="BM41" s="357"/>
    </row>
    <row r="42" spans="1:65" s="188" customFormat="1" ht="15" customHeight="1" x14ac:dyDescent="0.25">
      <c r="A42" s="70"/>
      <c r="B42" s="43"/>
      <c r="C42" s="612"/>
      <c r="D42" s="47"/>
      <c r="E42" s="619"/>
      <c r="F42" s="619"/>
      <c r="G42" s="613"/>
      <c r="H42" s="47"/>
      <c r="I42" s="613"/>
      <c r="J42" s="613"/>
      <c r="K42" s="613"/>
      <c r="L42" s="47"/>
      <c r="M42" s="613"/>
      <c r="N42" s="613"/>
      <c r="O42" s="47"/>
      <c r="P42" s="619"/>
      <c r="Q42" s="613"/>
      <c r="R42" s="47"/>
      <c r="S42" s="613"/>
      <c r="T42" s="47"/>
      <c r="U42" s="613"/>
      <c r="V42" s="47"/>
      <c r="W42" s="191"/>
      <c r="X42" s="44"/>
      <c r="Y42" s="441"/>
      <c r="Z42" s="441"/>
      <c r="AA42" s="441"/>
      <c r="AB42" s="441"/>
      <c r="AC42" s="191"/>
      <c r="AD42" s="502"/>
      <c r="AE42" s="613"/>
      <c r="AF42" s="47"/>
      <c r="AG42" s="47"/>
      <c r="AH42" s="712"/>
      <c r="AI42" s="65"/>
      <c r="AJ42" s="47"/>
      <c r="AK42" s="619"/>
      <c r="AL42" s="619"/>
      <c r="AM42" s="613"/>
      <c r="AN42" s="613"/>
      <c r="AO42" s="47"/>
      <c r="AP42" s="502"/>
      <c r="AQ42" s="502"/>
      <c r="AR42" s="502"/>
      <c r="AS42" s="47"/>
      <c r="AT42" s="712"/>
      <c r="AU42" s="191"/>
      <c r="AV42" s="712"/>
      <c r="AW42" s="191"/>
      <c r="AX42" s="191"/>
      <c r="AY42" s="502"/>
      <c r="AZ42" s="502"/>
      <c r="BA42" s="502"/>
      <c r="BB42" s="502"/>
      <c r="BC42" s="44"/>
      <c r="BD42" s="60"/>
      <c r="BE42" s="749"/>
      <c r="BF42" s="618"/>
      <c r="BG42" s="191"/>
      <c r="BH42" s="174"/>
      <c r="BI42" s="44"/>
      <c r="BJ42" s="60"/>
      <c r="BK42" s="356"/>
      <c r="BL42" s="357"/>
      <c r="BM42" s="357"/>
    </row>
    <row r="43" spans="1:65" s="188" customFormat="1" x14ac:dyDescent="0.25">
      <c r="A43" s="70"/>
      <c r="B43" s="43"/>
      <c r="C43" s="612"/>
      <c r="D43" s="65"/>
      <c r="E43" s="613"/>
      <c r="F43" s="613"/>
      <c r="G43" s="613"/>
      <c r="H43" s="65"/>
      <c r="I43" s="613"/>
      <c r="J43" s="613"/>
      <c r="K43" s="613"/>
      <c r="L43" s="65"/>
      <c r="M43" s="613"/>
      <c r="N43" s="613"/>
      <c r="O43" s="65"/>
      <c r="P43" s="613"/>
      <c r="Q43" s="613"/>
      <c r="R43" s="65"/>
      <c r="S43" s="613"/>
      <c r="T43" s="65"/>
      <c r="U43" s="613"/>
      <c r="V43" s="65"/>
      <c r="W43" s="191"/>
      <c r="X43" s="191"/>
      <c r="Y43" s="191"/>
      <c r="Z43" s="191"/>
      <c r="AA43" s="191"/>
      <c r="AB43" s="191"/>
      <c r="AC43" s="193"/>
      <c r="AD43" s="711"/>
      <c r="AE43" s="613"/>
      <c r="AF43" s="65"/>
      <c r="AG43" s="65"/>
      <c r="AH43" s="713"/>
      <c r="AI43" s="65"/>
      <c r="AJ43" s="65"/>
      <c r="AK43" s="613"/>
      <c r="AL43" s="613"/>
      <c r="AM43" s="613"/>
      <c r="AN43" s="613"/>
      <c r="AO43" s="65"/>
      <c r="AP43" s="711"/>
      <c r="AQ43" s="711"/>
      <c r="AR43" s="711"/>
      <c r="AS43" s="65"/>
      <c r="AT43" s="713"/>
      <c r="AU43" s="193"/>
      <c r="AV43" s="713"/>
      <c r="AW43" s="193"/>
      <c r="AX43" s="193"/>
      <c r="AY43" s="711"/>
      <c r="AZ43" s="711"/>
      <c r="BA43" s="711"/>
      <c r="BB43" s="711"/>
      <c r="BC43" s="191"/>
      <c r="BD43" s="395"/>
      <c r="BE43" s="656"/>
      <c r="BF43" s="612"/>
      <c r="BG43" s="193"/>
      <c r="BH43" s="753"/>
      <c r="BI43" s="191"/>
      <c r="BJ43" s="395"/>
      <c r="BK43" s="356"/>
      <c r="BL43" s="362"/>
      <c r="BM43" s="362"/>
    </row>
    <row r="44" spans="1:65" s="188" customFormat="1" x14ac:dyDescent="0.25">
      <c r="A44" s="70"/>
      <c r="B44" s="43"/>
      <c r="C44" s="616"/>
      <c r="D44" s="65"/>
      <c r="E44" s="613"/>
      <c r="F44" s="613"/>
      <c r="G44" s="617"/>
      <c r="H44" s="65"/>
      <c r="I44" s="617"/>
      <c r="J44" s="617"/>
      <c r="K44" s="617"/>
      <c r="L44" s="65"/>
      <c r="M44" s="617"/>
      <c r="N44" s="617"/>
      <c r="O44" s="65"/>
      <c r="P44" s="613"/>
      <c r="Q44" s="617"/>
      <c r="R44" s="65"/>
      <c r="S44" s="617"/>
      <c r="T44" s="65"/>
      <c r="U44" s="617"/>
      <c r="V44" s="65"/>
      <c r="W44" s="190"/>
      <c r="X44" s="191"/>
      <c r="Y44" s="191"/>
      <c r="Z44" s="191"/>
      <c r="AA44" s="191"/>
      <c r="AB44" s="191"/>
      <c r="AC44" s="193"/>
      <c r="AD44" s="711"/>
      <c r="AE44" s="617"/>
      <c r="AF44" s="65"/>
      <c r="AG44" s="65"/>
      <c r="AH44" s="713"/>
      <c r="AI44" s="620"/>
      <c r="AJ44" s="65"/>
      <c r="AK44" s="613"/>
      <c r="AL44" s="613"/>
      <c r="AM44" s="617"/>
      <c r="AN44" s="617"/>
      <c r="AO44" s="65"/>
      <c r="AP44" s="711"/>
      <c r="AQ44" s="711"/>
      <c r="AR44" s="711"/>
      <c r="AS44" s="65"/>
      <c r="AT44" s="713"/>
      <c r="AU44" s="193"/>
      <c r="AV44" s="713"/>
      <c r="AW44" s="193"/>
      <c r="AX44" s="193"/>
      <c r="AY44" s="711"/>
      <c r="AZ44" s="711"/>
      <c r="BA44" s="711"/>
      <c r="BB44" s="711"/>
      <c r="BC44" s="179"/>
      <c r="BD44" s="395"/>
      <c r="BE44" s="656"/>
      <c r="BF44" s="612"/>
      <c r="BG44" s="193"/>
      <c r="BH44" s="753"/>
      <c r="BI44" s="179"/>
      <c r="BJ44" s="395"/>
      <c r="BK44" s="356"/>
      <c r="BL44" s="362"/>
      <c r="BM44" s="362"/>
    </row>
    <row r="45" spans="1:65" s="188" customFormat="1" x14ac:dyDescent="0.25">
      <c r="A45" s="70"/>
      <c r="B45" s="43"/>
      <c r="C45" s="616"/>
      <c r="D45" s="65"/>
      <c r="E45" s="613"/>
      <c r="F45" s="613"/>
      <c r="G45" s="617"/>
      <c r="H45" s="65"/>
      <c r="I45" s="617"/>
      <c r="J45" s="617"/>
      <c r="K45" s="617"/>
      <c r="L45" s="65"/>
      <c r="M45" s="617"/>
      <c r="N45" s="617"/>
      <c r="O45" s="65"/>
      <c r="P45" s="613"/>
      <c r="Q45" s="617"/>
      <c r="R45" s="65"/>
      <c r="S45" s="617"/>
      <c r="T45" s="65"/>
      <c r="U45" s="617"/>
      <c r="V45" s="65"/>
      <c r="W45" s="190"/>
      <c r="X45" s="191"/>
      <c r="Y45" s="191"/>
      <c r="Z45" s="191"/>
      <c r="AA45" s="191"/>
      <c r="AB45" s="191"/>
      <c r="AC45" s="193"/>
      <c r="AD45" s="711"/>
      <c r="AE45" s="617"/>
      <c r="AF45" s="65"/>
      <c r="AG45" s="65"/>
      <c r="AH45" s="713"/>
      <c r="AI45" s="620"/>
      <c r="AJ45" s="65"/>
      <c r="AK45" s="613"/>
      <c r="AL45" s="613"/>
      <c r="AM45" s="617"/>
      <c r="AN45" s="617"/>
      <c r="AO45" s="65"/>
      <c r="AP45" s="711"/>
      <c r="AQ45" s="711"/>
      <c r="AR45" s="711"/>
      <c r="AS45" s="65"/>
      <c r="AT45" s="713"/>
      <c r="AU45" s="193"/>
      <c r="AV45" s="713"/>
      <c r="AW45" s="193"/>
      <c r="AX45" s="193"/>
      <c r="AY45" s="711"/>
      <c r="AZ45" s="711"/>
      <c r="BA45" s="711"/>
      <c r="BB45" s="711"/>
      <c r="BC45" s="179"/>
      <c r="BD45" s="395"/>
      <c r="BE45" s="656"/>
      <c r="BF45" s="612"/>
      <c r="BG45" s="193"/>
      <c r="BH45" s="753"/>
      <c r="BI45" s="179"/>
      <c r="BJ45" s="395"/>
      <c r="BK45" s="356"/>
      <c r="BL45" s="362"/>
      <c r="BM45" s="362"/>
    </row>
    <row r="46" spans="1:65" s="188" customFormat="1" x14ac:dyDescent="0.25">
      <c r="A46" s="70"/>
      <c r="B46" s="43"/>
      <c r="C46" s="616"/>
      <c r="D46" s="65"/>
      <c r="E46" s="613"/>
      <c r="F46" s="613"/>
      <c r="G46" s="617"/>
      <c r="H46" s="65"/>
      <c r="I46" s="617"/>
      <c r="J46" s="617"/>
      <c r="K46" s="617"/>
      <c r="L46" s="65"/>
      <c r="M46" s="617"/>
      <c r="N46" s="617"/>
      <c r="O46" s="65"/>
      <c r="P46" s="613"/>
      <c r="Q46" s="617"/>
      <c r="R46" s="65"/>
      <c r="S46" s="617"/>
      <c r="T46" s="65"/>
      <c r="U46" s="617"/>
      <c r="V46" s="65"/>
      <c r="W46" s="190"/>
      <c r="X46" s="191"/>
      <c r="Y46" s="191"/>
      <c r="Z46" s="191"/>
      <c r="AA46" s="191"/>
      <c r="AB46" s="191"/>
      <c r="AC46" s="193"/>
      <c r="AD46" s="711"/>
      <c r="AE46" s="617"/>
      <c r="AF46" s="65"/>
      <c r="AG46" s="65"/>
      <c r="AH46" s="713"/>
      <c r="AI46" s="620"/>
      <c r="AJ46" s="65"/>
      <c r="AK46" s="613"/>
      <c r="AL46" s="613"/>
      <c r="AM46" s="617"/>
      <c r="AN46" s="617"/>
      <c r="AO46" s="65"/>
      <c r="AP46" s="711"/>
      <c r="AQ46" s="711"/>
      <c r="AR46" s="711"/>
      <c r="AS46" s="65"/>
      <c r="AT46" s="713"/>
      <c r="AU46" s="193"/>
      <c r="AV46" s="713"/>
      <c r="AW46" s="193"/>
      <c r="AX46" s="193"/>
      <c r="AY46" s="711"/>
      <c r="AZ46" s="711"/>
      <c r="BA46" s="711"/>
      <c r="BB46" s="711"/>
      <c r="BC46" s="179"/>
      <c r="BD46" s="395"/>
      <c r="BE46" s="656"/>
      <c r="BF46" s="612"/>
      <c r="BG46" s="193"/>
      <c r="BH46" s="753"/>
      <c r="BI46" s="179"/>
      <c r="BJ46" s="395"/>
      <c r="BK46" s="356"/>
      <c r="BL46" s="362"/>
      <c r="BM46" s="362"/>
    </row>
    <row r="47" spans="1:65" s="188" customFormat="1" x14ac:dyDescent="0.25">
      <c r="A47" s="70"/>
      <c r="B47" s="43"/>
      <c r="C47" s="616"/>
      <c r="D47" s="65"/>
      <c r="E47" s="613"/>
      <c r="F47" s="613"/>
      <c r="G47" s="617"/>
      <c r="H47" s="65"/>
      <c r="I47" s="617"/>
      <c r="J47" s="617"/>
      <c r="K47" s="617"/>
      <c r="L47" s="65"/>
      <c r="M47" s="617"/>
      <c r="N47" s="617"/>
      <c r="O47" s="65"/>
      <c r="P47" s="613"/>
      <c r="Q47" s="617"/>
      <c r="R47" s="65"/>
      <c r="S47" s="617"/>
      <c r="T47" s="65"/>
      <c r="U47" s="617"/>
      <c r="V47" s="65"/>
      <c r="W47" s="190"/>
      <c r="X47" s="191"/>
      <c r="Y47" s="191"/>
      <c r="Z47" s="191"/>
      <c r="AA47" s="191"/>
      <c r="AB47" s="191"/>
      <c r="AC47" s="193"/>
      <c r="AD47" s="711"/>
      <c r="AE47" s="617"/>
      <c r="AF47" s="65"/>
      <c r="AG47" s="65"/>
      <c r="AH47" s="713"/>
      <c r="AI47" s="620"/>
      <c r="AJ47" s="65"/>
      <c r="AK47" s="613"/>
      <c r="AL47" s="613"/>
      <c r="AM47" s="617"/>
      <c r="AN47" s="617"/>
      <c r="AO47" s="65"/>
      <c r="AP47" s="711"/>
      <c r="AQ47" s="711"/>
      <c r="AR47" s="711"/>
      <c r="AS47" s="65"/>
      <c r="AT47" s="713"/>
      <c r="AU47" s="193"/>
      <c r="AV47" s="713"/>
      <c r="AW47" s="193"/>
      <c r="AX47" s="193"/>
      <c r="AY47" s="711"/>
      <c r="AZ47" s="711"/>
      <c r="BA47" s="711"/>
      <c r="BB47" s="711"/>
      <c r="BC47" s="44"/>
      <c r="BD47" s="395"/>
      <c r="BE47" s="656"/>
      <c r="BF47" s="612"/>
      <c r="BG47" s="193"/>
      <c r="BH47" s="753"/>
      <c r="BI47" s="44"/>
      <c r="BJ47" s="395"/>
      <c r="BK47" s="356"/>
      <c r="BL47" s="362"/>
      <c r="BM47" s="362"/>
    </row>
    <row r="48" spans="1:65" s="188" customFormat="1" x14ac:dyDescent="0.25">
      <c r="A48" s="70"/>
      <c r="B48" s="43"/>
      <c r="C48" s="616"/>
      <c r="D48" s="65"/>
      <c r="E48" s="613"/>
      <c r="F48" s="613"/>
      <c r="G48" s="617"/>
      <c r="H48" s="65"/>
      <c r="I48" s="617"/>
      <c r="J48" s="617"/>
      <c r="K48" s="617"/>
      <c r="L48" s="65"/>
      <c r="M48" s="617"/>
      <c r="N48" s="617"/>
      <c r="O48" s="65"/>
      <c r="P48" s="613"/>
      <c r="Q48" s="617"/>
      <c r="R48" s="65"/>
      <c r="S48" s="617"/>
      <c r="T48" s="65"/>
      <c r="U48" s="617"/>
      <c r="V48" s="65"/>
      <c r="W48" s="190"/>
      <c r="X48" s="191"/>
      <c r="Y48" s="191"/>
      <c r="Z48" s="191"/>
      <c r="AA48" s="191"/>
      <c r="AB48" s="191"/>
      <c r="AC48" s="193"/>
      <c r="AD48" s="711"/>
      <c r="AE48" s="617"/>
      <c r="AF48" s="65"/>
      <c r="AG48" s="65"/>
      <c r="AH48" s="713"/>
      <c r="AI48" s="620"/>
      <c r="AJ48" s="65"/>
      <c r="AK48" s="613"/>
      <c r="AL48" s="613"/>
      <c r="AM48" s="617"/>
      <c r="AN48" s="617"/>
      <c r="AO48" s="65"/>
      <c r="AP48" s="711"/>
      <c r="AQ48" s="711"/>
      <c r="AR48" s="711"/>
      <c r="AS48" s="65"/>
      <c r="AT48" s="713"/>
      <c r="AU48" s="193"/>
      <c r="AV48" s="713"/>
      <c r="AW48" s="193"/>
      <c r="AX48" s="193"/>
      <c r="AY48" s="711"/>
      <c r="AZ48" s="711"/>
      <c r="BA48" s="711"/>
      <c r="BB48" s="711"/>
      <c r="BC48" s="44"/>
      <c r="BD48" s="395"/>
      <c r="BE48" s="656"/>
      <c r="BF48" s="612"/>
      <c r="BG48" s="193"/>
      <c r="BH48" s="753"/>
      <c r="BI48" s="44"/>
      <c r="BJ48" s="395"/>
      <c r="BK48" s="356"/>
      <c r="BL48" s="362"/>
      <c r="BM48" s="362"/>
    </row>
    <row r="49" spans="1:65" s="188" customFormat="1" x14ac:dyDescent="0.25">
      <c r="A49" s="70"/>
      <c r="B49" s="43"/>
      <c r="C49" s="616"/>
      <c r="D49" s="65"/>
      <c r="E49" s="613"/>
      <c r="F49" s="613"/>
      <c r="G49" s="617"/>
      <c r="H49" s="65"/>
      <c r="I49" s="617"/>
      <c r="J49" s="617"/>
      <c r="K49" s="617"/>
      <c r="L49" s="65"/>
      <c r="M49" s="617"/>
      <c r="N49" s="617"/>
      <c r="O49" s="65"/>
      <c r="P49" s="613"/>
      <c r="Q49" s="617"/>
      <c r="R49" s="65"/>
      <c r="S49" s="617"/>
      <c r="T49" s="65"/>
      <c r="U49" s="617"/>
      <c r="V49" s="65"/>
      <c r="W49" s="190"/>
      <c r="X49" s="191"/>
      <c r="Y49" s="191"/>
      <c r="Z49" s="191"/>
      <c r="AA49" s="191"/>
      <c r="AB49" s="191"/>
      <c r="AC49" s="193"/>
      <c r="AD49" s="711"/>
      <c r="AE49" s="617"/>
      <c r="AF49" s="65"/>
      <c r="AG49" s="65"/>
      <c r="AH49" s="713"/>
      <c r="AI49" s="620"/>
      <c r="AJ49" s="65"/>
      <c r="AK49" s="613"/>
      <c r="AL49" s="613"/>
      <c r="AM49" s="617"/>
      <c r="AN49" s="617"/>
      <c r="AO49" s="65"/>
      <c r="AP49" s="711"/>
      <c r="AQ49" s="711"/>
      <c r="AR49" s="711"/>
      <c r="AS49" s="65"/>
      <c r="AT49" s="713"/>
      <c r="AU49" s="193"/>
      <c r="AV49" s="713"/>
      <c r="AW49" s="193"/>
      <c r="AX49" s="193"/>
      <c r="AY49" s="711"/>
      <c r="AZ49" s="711"/>
      <c r="BA49" s="711"/>
      <c r="BB49" s="711"/>
      <c r="BC49" s="44"/>
      <c r="BD49" s="395"/>
      <c r="BE49" s="656"/>
      <c r="BF49" s="612"/>
      <c r="BG49" s="193"/>
      <c r="BH49" s="753"/>
      <c r="BI49" s="44"/>
      <c r="BJ49" s="395"/>
      <c r="BK49" s="356"/>
      <c r="BL49" s="362"/>
      <c r="BM49" s="362"/>
    </row>
    <row r="50" spans="1:65" s="188" customFormat="1" x14ac:dyDescent="0.25">
      <c r="A50" s="70"/>
      <c r="B50" s="43"/>
      <c r="C50" s="616"/>
      <c r="D50" s="65"/>
      <c r="E50" s="613"/>
      <c r="F50" s="613"/>
      <c r="G50" s="617"/>
      <c r="H50" s="65"/>
      <c r="I50" s="617"/>
      <c r="J50" s="617"/>
      <c r="K50" s="617"/>
      <c r="L50" s="65"/>
      <c r="M50" s="617"/>
      <c r="N50" s="617"/>
      <c r="O50" s="65"/>
      <c r="P50" s="613"/>
      <c r="Q50" s="617"/>
      <c r="R50" s="65"/>
      <c r="S50" s="617"/>
      <c r="T50" s="65"/>
      <c r="U50" s="617"/>
      <c r="V50" s="65"/>
      <c r="W50" s="190"/>
      <c r="X50" s="191"/>
      <c r="Y50" s="191"/>
      <c r="Z50" s="191"/>
      <c r="AA50" s="191"/>
      <c r="AB50" s="191"/>
      <c r="AC50" s="193"/>
      <c r="AD50" s="711"/>
      <c r="AE50" s="617"/>
      <c r="AF50" s="65"/>
      <c r="AG50" s="65"/>
      <c r="AH50" s="713"/>
      <c r="AI50" s="620"/>
      <c r="AJ50" s="65"/>
      <c r="AK50" s="613"/>
      <c r="AL50" s="613"/>
      <c r="AM50" s="617"/>
      <c r="AN50" s="617"/>
      <c r="AO50" s="65"/>
      <c r="AP50" s="711"/>
      <c r="AQ50" s="711"/>
      <c r="AR50" s="711"/>
      <c r="AS50" s="65"/>
      <c r="AT50" s="713"/>
      <c r="AU50" s="193"/>
      <c r="AV50" s="713"/>
      <c r="AW50" s="193"/>
      <c r="AX50" s="193"/>
      <c r="AY50" s="711"/>
      <c r="AZ50" s="711"/>
      <c r="BA50" s="711"/>
      <c r="BB50" s="711"/>
      <c r="BC50" s="44"/>
      <c r="BD50" s="395"/>
      <c r="BE50" s="656"/>
      <c r="BF50" s="612"/>
      <c r="BG50" s="193"/>
      <c r="BH50" s="753"/>
      <c r="BI50" s="44"/>
      <c r="BJ50" s="395"/>
      <c r="BK50" s="356"/>
      <c r="BL50" s="362"/>
      <c r="BM50" s="362"/>
    </row>
    <row r="51" spans="1:65" s="188" customFormat="1" x14ac:dyDescent="0.25">
      <c r="A51" s="70"/>
      <c r="B51" s="43"/>
      <c r="C51" s="612"/>
      <c r="D51" s="65"/>
      <c r="E51" s="613"/>
      <c r="F51" s="613"/>
      <c r="G51" s="613"/>
      <c r="H51" s="65"/>
      <c r="I51" s="613"/>
      <c r="J51" s="613"/>
      <c r="K51" s="613"/>
      <c r="L51" s="65"/>
      <c r="M51" s="613"/>
      <c r="N51" s="613"/>
      <c r="O51" s="65"/>
      <c r="P51" s="613"/>
      <c r="Q51" s="613"/>
      <c r="R51" s="65"/>
      <c r="S51" s="613"/>
      <c r="T51" s="65"/>
      <c r="U51" s="613"/>
      <c r="V51" s="65"/>
      <c r="W51" s="191"/>
      <c r="X51" s="191"/>
      <c r="Y51" s="191"/>
      <c r="Z51" s="191"/>
      <c r="AA51" s="191"/>
      <c r="AB51" s="191"/>
      <c r="AC51" s="193"/>
      <c r="AD51" s="711"/>
      <c r="AE51" s="613"/>
      <c r="AF51" s="65"/>
      <c r="AG51" s="65"/>
      <c r="AH51" s="713"/>
      <c r="AI51" s="65"/>
      <c r="AJ51" s="65"/>
      <c r="AK51" s="613"/>
      <c r="AL51" s="613"/>
      <c r="AM51" s="613"/>
      <c r="AN51" s="613"/>
      <c r="AO51" s="65"/>
      <c r="AP51" s="711"/>
      <c r="AQ51" s="711"/>
      <c r="AR51" s="711"/>
      <c r="AS51" s="65"/>
      <c r="AT51" s="713"/>
      <c r="AU51" s="193"/>
      <c r="AV51" s="713"/>
      <c r="AW51" s="193"/>
      <c r="AX51" s="193"/>
      <c r="AY51" s="711"/>
      <c r="AZ51" s="711"/>
      <c r="BA51" s="711"/>
      <c r="BB51" s="711"/>
      <c r="BC51" s="44"/>
      <c r="BD51" s="395"/>
      <c r="BE51" s="656"/>
      <c r="BF51" s="612"/>
      <c r="BG51" s="193"/>
      <c r="BH51" s="753"/>
      <c r="BI51" s="44"/>
      <c r="BJ51" s="395"/>
      <c r="BK51" s="356"/>
      <c r="BL51" s="362"/>
      <c r="BM51" s="362"/>
    </row>
    <row r="52" spans="1:65" s="188" customFormat="1" x14ac:dyDescent="0.25">
      <c r="A52" s="70"/>
      <c r="B52" s="43"/>
      <c r="C52" s="612"/>
      <c r="D52" s="65"/>
      <c r="E52" s="613"/>
      <c r="F52" s="613"/>
      <c r="G52" s="613"/>
      <c r="H52" s="65"/>
      <c r="I52" s="613"/>
      <c r="J52" s="613"/>
      <c r="K52" s="613"/>
      <c r="L52" s="65"/>
      <c r="M52" s="613"/>
      <c r="N52" s="613"/>
      <c r="O52" s="65"/>
      <c r="P52" s="613"/>
      <c r="Q52" s="613"/>
      <c r="R52" s="65"/>
      <c r="S52" s="613"/>
      <c r="T52" s="65"/>
      <c r="U52" s="613"/>
      <c r="V52" s="65"/>
      <c r="W52" s="191"/>
      <c r="X52" s="191"/>
      <c r="Y52" s="191"/>
      <c r="Z52" s="191"/>
      <c r="AA52" s="191"/>
      <c r="AB52" s="191"/>
      <c r="AC52" s="193"/>
      <c r="AD52" s="711"/>
      <c r="AE52" s="613"/>
      <c r="AF52" s="65"/>
      <c r="AG52" s="65"/>
      <c r="AH52" s="713"/>
      <c r="AI52" s="65"/>
      <c r="AJ52" s="65"/>
      <c r="AK52" s="613"/>
      <c r="AL52" s="613"/>
      <c r="AM52" s="613"/>
      <c r="AN52" s="613"/>
      <c r="AO52" s="65"/>
      <c r="AP52" s="711"/>
      <c r="AQ52" s="711"/>
      <c r="AR52" s="711"/>
      <c r="AS52" s="65"/>
      <c r="AT52" s="713"/>
      <c r="AU52" s="193"/>
      <c r="AV52" s="713"/>
      <c r="AW52" s="193"/>
      <c r="AX52" s="193"/>
      <c r="AY52" s="711"/>
      <c r="AZ52" s="711"/>
      <c r="BA52" s="711"/>
      <c r="BB52" s="711"/>
      <c r="BC52" s="44"/>
      <c r="BD52" s="60"/>
      <c r="BE52" s="749"/>
      <c r="BF52" s="612"/>
      <c r="BG52" s="193"/>
      <c r="BH52" s="753"/>
      <c r="BI52" s="44"/>
      <c r="BJ52" s="60"/>
      <c r="BK52" s="356"/>
      <c r="BL52" s="362"/>
      <c r="BM52" s="362"/>
    </row>
    <row r="53" spans="1:65" s="188" customFormat="1" x14ac:dyDescent="0.25">
      <c r="A53" s="70"/>
      <c r="B53" s="43"/>
      <c r="C53" s="612"/>
      <c r="D53" s="65"/>
      <c r="E53" s="613"/>
      <c r="F53" s="613"/>
      <c r="G53" s="613"/>
      <c r="H53" s="65"/>
      <c r="I53" s="613"/>
      <c r="J53" s="613"/>
      <c r="K53" s="613"/>
      <c r="L53" s="65"/>
      <c r="M53" s="613"/>
      <c r="N53" s="613"/>
      <c r="O53" s="65"/>
      <c r="P53" s="613"/>
      <c r="Q53" s="613"/>
      <c r="R53" s="65"/>
      <c r="S53" s="613"/>
      <c r="T53" s="65"/>
      <c r="U53" s="613"/>
      <c r="V53" s="65"/>
      <c r="W53" s="191"/>
      <c r="X53" s="191"/>
      <c r="Y53" s="191"/>
      <c r="Z53" s="191"/>
      <c r="AA53" s="191"/>
      <c r="AB53" s="191"/>
      <c r="AC53" s="193"/>
      <c r="AD53" s="711"/>
      <c r="AE53" s="613"/>
      <c r="AF53" s="65"/>
      <c r="AG53" s="65"/>
      <c r="AH53" s="713"/>
      <c r="AI53" s="65"/>
      <c r="AJ53" s="65"/>
      <c r="AK53" s="613"/>
      <c r="AL53" s="613"/>
      <c r="AM53" s="613"/>
      <c r="AN53" s="613"/>
      <c r="AO53" s="65"/>
      <c r="AP53" s="711"/>
      <c r="AQ53" s="711"/>
      <c r="AR53" s="711"/>
      <c r="AS53" s="65"/>
      <c r="AT53" s="713"/>
      <c r="AU53" s="193"/>
      <c r="AV53" s="713"/>
      <c r="AW53" s="193"/>
      <c r="AX53" s="193"/>
      <c r="AY53" s="711"/>
      <c r="AZ53" s="711"/>
      <c r="BA53" s="711"/>
      <c r="BB53" s="711"/>
      <c r="BC53" s="191"/>
      <c r="BD53" s="395"/>
      <c r="BE53" s="656"/>
      <c r="BF53" s="612"/>
      <c r="BG53" s="193"/>
      <c r="BH53" s="753"/>
      <c r="BI53" s="191"/>
      <c r="BJ53" s="395"/>
      <c r="BK53" s="356"/>
      <c r="BL53" s="362"/>
      <c r="BM53" s="362"/>
    </row>
    <row r="54" spans="1:65" s="188" customFormat="1" x14ac:dyDescent="0.25">
      <c r="A54" s="70"/>
      <c r="B54" s="43"/>
      <c r="C54" s="612"/>
      <c r="D54" s="65"/>
      <c r="E54" s="613"/>
      <c r="F54" s="613"/>
      <c r="G54" s="613"/>
      <c r="H54" s="65"/>
      <c r="I54" s="613"/>
      <c r="J54" s="613"/>
      <c r="K54" s="613"/>
      <c r="L54" s="65"/>
      <c r="M54" s="613"/>
      <c r="N54" s="613"/>
      <c r="O54" s="65"/>
      <c r="P54" s="613"/>
      <c r="Q54" s="613"/>
      <c r="R54" s="65"/>
      <c r="S54" s="613"/>
      <c r="T54" s="65"/>
      <c r="U54" s="613"/>
      <c r="V54" s="65"/>
      <c r="W54" s="191"/>
      <c r="X54" s="191"/>
      <c r="Y54" s="191"/>
      <c r="Z54" s="191"/>
      <c r="AA54" s="191"/>
      <c r="AB54" s="191"/>
      <c r="AC54" s="193"/>
      <c r="AD54" s="711"/>
      <c r="AE54" s="613"/>
      <c r="AF54" s="65"/>
      <c r="AG54" s="65"/>
      <c r="AH54" s="713"/>
      <c r="AI54" s="65"/>
      <c r="AJ54" s="65"/>
      <c r="AK54" s="613"/>
      <c r="AL54" s="613"/>
      <c r="AM54" s="613"/>
      <c r="AN54" s="613"/>
      <c r="AO54" s="65"/>
      <c r="AP54" s="711"/>
      <c r="AQ54" s="711"/>
      <c r="AR54" s="711"/>
      <c r="AS54" s="65"/>
      <c r="AT54" s="713"/>
      <c r="AU54" s="193"/>
      <c r="AV54" s="713"/>
      <c r="AW54" s="193"/>
      <c r="AX54" s="193"/>
      <c r="AY54" s="711"/>
      <c r="AZ54" s="711"/>
      <c r="BA54" s="711"/>
      <c r="BB54" s="711"/>
      <c r="BC54" s="179"/>
      <c r="BD54" s="395"/>
      <c r="BE54" s="656"/>
      <c r="BF54" s="612"/>
      <c r="BG54" s="193"/>
      <c r="BH54" s="753"/>
      <c r="BI54" s="179"/>
      <c r="BJ54" s="395"/>
      <c r="BK54" s="356"/>
      <c r="BL54" s="362"/>
      <c r="BM54" s="362"/>
    </row>
    <row r="55" spans="1:65" s="188" customFormat="1" x14ac:dyDescent="0.25">
      <c r="A55" s="70"/>
      <c r="B55" s="43"/>
      <c r="C55" s="612"/>
      <c r="D55" s="65"/>
      <c r="E55" s="613"/>
      <c r="F55" s="613"/>
      <c r="G55" s="613"/>
      <c r="H55" s="65"/>
      <c r="I55" s="613"/>
      <c r="J55" s="613"/>
      <c r="K55" s="613"/>
      <c r="L55" s="65"/>
      <c r="M55" s="613"/>
      <c r="N55" s="613"/>
      <c r="O55" s="65"/>
      <c r="P55" s="613"/>
      <c r="Q55" s="613"/>
      <c r="R55" s="65"/>
      <c r="S55" s="613"/>
      <c r="T55" s="65"/>
      <c r="U55" s="613"/>
      <c r="V55" s="65"/>
      <c r="W55" s="191"/>
      <c r="X55" s="191"/>
      <c r="Y55" s="191"/>
      <c r="Z55" s="191"/>
      <c r="AA55" s="191"/>
      <c r="AB55" s="191"/>
      <c r="AC55" s="193"/>
      <c r="AD55" s="711"/>
      <c r="AE55" s="613"/>
      <c r="AF55" s="65"/>
      <c r="AG55" s="65"/>
      <c r="AH55" s="713"/>
      <c r="AI55" s="65"/>
      <c r="AJ55" s="65"/>
      <c r="AK55" s="613"/>
      <c r="AL55" s="613"/>
      <c r="AM55" s="613"/>
      <c r="AN55" s="613"/>
      <c r="AO55" s="65"/>
      <c r="AP55" s="711"/>
      <c r="AQ55" s="711"/>
      <c r="AR55" s="711"/>
      <c r="AS55" s="65"/>
      <c r="AT55" s="713"/>
      <c r="AU55" s="193"/>
      <c r="AV55" s="713"/>
      <c r="AW55" s="193"/>
      <c r="AX55" s="193"/>
      <c r="AY55" s="711"/>
      <c r="AZ55" s="711"/>
      <c r="BA55" s="711"/>
      <c r="BB55" s="711"/>
      <c r="BC55" s="179"/>
      <c r="BD55" s="395"/>
      <c r="BE55" s="656"/>
      <c r="BF55" s="612"/>
      <c r="BG55" s="193"/>
      <c r="BH55" s="753"/>
      <c r="BI55" s="179"/>
      <c r="BJ55" s="395"/>
      <c r="BK55" s="356"/>
      <c r="BL55" s="362"/>
      <c r="BM55" s="362"/>
    </row>
    <row r="56" spans="1:65" s="188" customFormat="1" x14ac:dyDescent="0.25">
      <c r="A56" s="70"/>
      <c r="B56" s="43"/>
      <c r="C56" s="612"/>
      <c r="D56" s="65"/>
      <c r="E56" s="613"/>
      <c r="F56" s="613"/>
      <c r="G56" s="613"/>
      <c r="H56" s="65"/>
      <c r="I56" s="613"/>
      <c r="J56" s="613"/>
      <c r="K56" s="613"/>
      <c r="L56" s="65"/>
      <c r="M56" s="613"/>
      <c r="N56" s="613"/>
      <c r="O56" s="65"/>
      <c r="P56" s="613"/>
      <c r="Q56" s="613"/>
      <c r="R56" s="65"/>
      <c r="S56" s="613"/>
      <c r="T56" s="65"/>
      <c r="U56" s="613"/>
      <c r="V56" s="65"/>
      <c r="W56" s="191"/>
      <c r="X56" s="191"/>
      <c r="Y56" s="191"/>
      <c r="Z56" s="191"/>
      <c r="AA56" s="191"/>
      <c r="AB56" s="191"/>
      <c r="AC56" s="193"/>
      <c r="AD56" s="711"/>
      <c r="AE56" s="613"/>
      <c r="AF56" s="65"/>
      <c r="AG56" s="65"/>
      <c r="AH56" s="713"/>
      <c r="AI56" s="65"/>
      <c r="AJ56" s="65"/>
      <c r="AK56" s="613"/>
      <c r="AL56" s="613"/>
      <c r="AM56" s="613"/>
      <c r="AN56" s="613"/>
      <c r="AO56" s="65"/>
      <c r="AP56" s="711"/>
      <c r="AQ56" s="711"/>
      <c r="AR56" s="711"/>
      <c r="AS56" s="65"/>
      <c r="AT56" s="713"/>
      <c r="AU56" s="193"/>
      <c r="AV56" s="713"/>
      <c r="AW56" s="193"/>
      <c r="AX56" s="193"/>
      <c r="AY56" s="711"/>
      <c r="AZ56" s="711"/>
      <c r="BA56" s="711"/>
      <c r="BB56" s="711"/>
      <c r="BC56" s="179"/>
      <c r="BD56" s="395"/>
      <c r="BE56" s="656"/>
      <c r="BF56" s="612"/>
      <c r="BG56" s="193"/>
      <c r="BH56" s="753"/>
      <c r="BI56" s="179"/>
      <c r="BJ56" s="395"/>
      <c r="BK56" s="356"/>
      <c r="BL56" s="362"/>
      <c r="BM56" s="362"/>
    </row>
    <row r="57" spans="1:65" s="188" customFormat="1" x14ac:dyDescent="0.25">
      <c r="A57" s="70"/>
      <c r="B57" s="43"/>
      <c r="C57" s="612"/>
      <c r="D57" s="65"/>
      <c r="E57" s="613"/>
      <c r="F57" s="613"/>
      <c r="G57" s="613"/>
      <c r="H57" s="65"/>
      <c r="I57" s="613"/>
      <c r="J57" s="613"/>
      <c r="K57" s="613"/>
      <c r="L57" s="65"/>
      <c r="M57" s="613"/>
      <c r="N57" s="613"/>
      <c r="O57" s="65"/>
      <c r="P57" s="613"/>
      <c r="Q57" s="613"/>
      <c r="R57" s="65"/>
      <c r="S57" s="613"/>
      <c r="T57" s="65"/>
      <c r="U57" s="613"/>
      <c r="V57" s="65"/>
      <c r="W57" s="191"/>
      <c r="X57" s="191"/>
      <c r="Y57" s="191"/>
      <c r="Z57" s="191"/>
      <c r="AA57" s="191"/>
      <c r="AB57" s="191"/>
      <c r="AC57" s="193"/>
      <c r="AD57" s="711"/>
      <c r="AE57" s="613"/>
      <c r="AF57" s="65"/>
      <c r="AG57" s="65"/>
      <c r="AH57" s="713"/>
      <c r="AI57" s="65"/>
      <c r="AJ57" s="65"/>
      <c r="AK57" s="613"/>
      <c r="AL57" s="613"/>
      <c r="AM57" s="613"/>
      <c r="AN57" s="613"/>
      <c r="AO57" s="65"/>
      <c r="AP57" s="711"/>
      <c r="AQ57" s="711"/>
      <c r="AR57" s="711"/>
      <c r="AS57" s="65"/>
      <c r="AT57" s="713"/>
      <c r="AU57" s="193"/>
      <c r="AV57" s="713"/>
      <c r="AW57" s="193"/>
      <c r="AX57" s="193"/>
      <c r="AY57" s="711"/>
      <c r="AZ57" s="711"/>
      <c r="BA57" s="711"/>
      <c r="BB57" s="711"/>
      <c r="BC57" s="44"/>
      <c r="BD57" s="395"/>
      <c r="BE57" s="656"/>
      <c r="BF57" s="612"/>
      <c r="BG57" s="193"/>
      <c r="BH57" s="753"/>
      <c r="BI57" s="44"/>
      <c r="BJ57" s="395"/>
      <c r="BK57" s="356"/>
      <c r="BL57" s="362"/>
      <c r="BM57" s="362"/>
    </row>
    <row r="58" spans="1:65" s="188" customFormat="1" x14ac:dyDescent="0.25">
      <c r="A58" s="70"/>
      <c r="B58" s="43"/>
      <c r="C58" s="612"/>
      <c r="D58" s="65"/>
      <c r="E58" s="613"/>
      <c r="F58" s="613"/>
      <c r="G58" s="613"/>
      <c r="H58" s="65"/>
      <c r="I58" s="613"/>
      <c r="J58" s="613"/>
      <c r="K58" s="613"/>
      <c r="L58" s="65"/>
      <c r="M58" s="613"/>
      <c r="N58" s="613"/>
      <c r="O58" s="65"/>
      <c r="P58" s="613"/>
      <c r="Q58" s="613"/>
      <c r="R58" s="65"/>
      <c r="S58" s="613"/>
      <c r="T58" s="65"/>
      <c r="U58" s="613"/>
      <c r="V58" s="65"/>
      <c r="W58" s="191"/>
      <c r="X58" s="191"/>
      <c r="Y58" s="191"/>
      <c r="Z58" s="191"/>
      <c r="AA58" s="191"/>
      <c r="AB58" s="191"/>
      <c r="AC58" s="193"/>
      <c r="AD58" s="711"/>
      <c r="AE58" s="613"/>
      <c r="AF58" s="65"/>
      <c r="AG58" s="65"/>
      <c r="AH58" s="713"/>
      <c r="AI58" s="65"/>
      <c r="AJ58" s="65"/>
      <c r="AK58" s="613"/>
      <c r="AL58" s="613"/>
      <c r="AM58" s="613"/>
      <c r="AN58" s="613"/>
      <c r="AO58" s="65"/>
      <c r="AP58" s="711"/>
      <c r="AQ58" s="711"/>
      <c r="AR58" s="711"/>
      <c r="AS58" s="65"/>
      <c r="AT58" s="713"/>
      <c r="AU58" s="193"/>
      <c r="AV58" s="713"/>
      <c r="AW58" s="193"/>
      <c r="AX58" s="193"/>
      <c r="AY58" s="711"/>
      <c r="AZ58" s="711"/>
      <c r="BA58" s="711"/>
      <c r="BB58" s="711"/>
      <c r="BC58" s="44"/>
      <c r="BD58" s="395"/>
      <c r="BE58" s="656"/>
      <c r="BF58" s="612"/>
      <c r="BG58" s="193"/>
      <c r="BH58" s="753"/>
      <c r="BI58" s="44"/>
      <c r="BJ58" s="395"/>
      <c r="BK58" s="356"/>
      <c r="BL58" s="362"/>
      <c r="BM58" s="362"/>
    </row>
    <row r="59" spans="1:65" s="188" customFormat="1" x14ac:dyDescent="0.25">
      <c r="A59" s="70"/>
      <c r="B59" s="43"/>
      <c r="C59" s="612"/>
      <c r="D59" s="65"/>
      <c r="E59" s="613"/>
      <c r="F59" s="613"/>
      <c r="G59" s="613"/>
      <c r="H59" s="65"/>
      <c r="I59" s="613"/>
      <c r="J59" s="613"/>
      <c r="K59" s="613"/>
      <c r="L59" s="65"/>
      <c r="M59" s="613"/>
      <c r="N59" s="613"/>
      <c r="O59" s="65"/>
      <c r="P59" s="613"/>
      <c r="Q59" s="613"/>
      <c r="R59" s="65"/>
      <c r="S59" s="613"/>
      <c r="T59" s="65"/>
      <c r="U59" s="613"/>
      <c r="V59" s="65"/>
      <c r="W59" s="191"/>
      <c r="X59" s="191"/>
      <c r="Y59" s="191"/>
      <c r="Z59" s="191"/>
      <c r="AA59" s="191"/>
      <c r="AB59" s="191"/>
      <c r="AC59" s="193"/>
      <c r="AD59" s="711"/>
      <c r="AE59" s="613"/>
      <c r="AF59" s="65"/>
      <c r="AG59" s="65"/>
      <c r="AH59" s="713"/>
      <c r="AI59" s="65"/>
      <c r="AJ59" s="65"/>
      <c r="AK59" s="613"/>
      <c r="AL59" s="613"/>
      <c r="AM59" s="613"/>
      <c r="AN59" s="613"/>
      <c r="AO59" s="65"/>
      <c r="AP59" s="711"/>
      <c r="AQ59" s="711"/>
      <c r="AR59" s="711"/>
      <c r="AS59" s="65"/>
      <c r="AT59" s="713"/>
      <c r="AU59" s="193"/>
      <c r="AV59" s="713"/>
      <c r="AW59" s="193"/>
      <c r="AX59" s="193"/>
      <c r="AY59" s="711"/>
      <c r="AZ59" s="711"/>
      <c r="BA59" s="711"/>
      <c r="BB59" s="711"/>
      <c r="BC59" s="44"/>
      <c r="BD59" s="395"/>
      <c r="BE59" s="656"/>
      <c r="BF59" s="612"/>
      <c r="BG59" s="193"/>
      <c r="BH59" s="753"/>
      <c r="BI59" s="44"/>
      <c r="BJ59" s="395"/>
      <c r="BK59" s="356"/>
      <c r="BL59" s="362"/>
      <c r="BM59" s="362"/>
    </row>
    <row r="60" spans="1:65" s="188" customFormat="1" x14ac:dyDescent="0.25">
      <c r="A60" s="70"/>
      <c r="B60" s="43"/>
      <c r="C60" s="612"/>
      <c r="D60" s="65"/>
      <c r="E60" s="613"/>
      <c r="F60" s="613"/>
      <c r="G60" s="613"/>
      <c r="H60" s="65"/>
      <c r="I60" s="613"/>
      <c r="J60" s="613"/>
      <c r="K60" s="613"/>
      <c r="L60" s="65"/>
      <c r="M60" s="613"/>
      <c r="N60" s="613"/>
      <c r="O60" s="65"/>
      <c r="P60" s="613"/>
      <c r="Q60" s="613"/>
      <c r="R60" s="65"/>
      <c r="S60" s="613"/>
      <c r="T60" s="65"/>
      <c r="U60" s="613"/>
      <c r="V60" s="65"/>
      <c r="W60" s="191"/>
      <c r="X60" s="191"/>
      <c r="Y60" s="191"/>
      <c r="Z60" s="191"/>
      <c r="AA60" s="191"/>
      <c r="AB60" s="191"/>
      <c r="AC60" s="193"/>
      <c r="AD60" s="711"/>
      <c r="AE60" s="613"/>
      <c r="AF60" s="65"/>
      <c r="AG60" s="65"/>
      <c r="AH60" s="713"/>
      <c r="AI60" s="65"/>
      <c r="AJ60" s="65"/>
      <c r="AK60" s="613"/>
      <c r="AL60" s="613"/>
      <c r="AM60" s="613"/>
      <c r="AN60" s="613"/>
      <c r="AO60" s="65"/>
      <c r="AP60" s="711"/>
      <c r="AQ60" s="711"/>
      <c r="AR60" s="711"/>
      <c r="AS60" s="65"/>
      <c r="AT60" s="713"/>
      <c r="AU60" s="193"/>
      <c r="AV60" s="713"/>
      <c r="AW60" s="193"/>
      <c r="AX60" s="193"/>
      <c r="AY60" s="711"/>
      <c r="AZ60" s="711"/>
      <c r="BA60" s="711"/>
      <c r="BB60" s="711"/>
      <c r="BC60" s="44"/>
      <c r="BD60" s="395"/>
      <c r="BE60" s="656"/>
      <c r="BF60" s="612"/>
      <c r="BG60" s="193"/>
      <c r="BH60" s="753"/>
      <c r="BI60" s="44"/>
      <c r="BJ60" s="395"/>
      <c r="BK60" s="356"/>
      <c r="BL60" s="362"/>
      <c r="BM60" s="362"/>
    </row>
    <row r="61" spans="1:65" s="188" customFormat="1" x14ac:dyDescent="0.25">
      <c r="A61" s="70"/>
      <c r="B61" s="43"/>
      <c r="C61" s="612"/>
      <c r="D61" s="65"/>
      <c r="E61" s="613"/>
      <c r="F61" s="613"/>
      <c r="G61" s="613"/>
      <c r="H61" s="65"/>
      <c r="I61" s="613"/>
      <c r="J61" s="613"/>
      <c r="K61" s="613"/>
      <c r="L61" s="65"/>
      <c r="M61" s="613"/>
      <c r="N61" s="613"/>
      <c r="O61" s="65"/>
      <c r="P61" s="613"/>
      <c r="Q61" s="613"/>
      <c r="R61" s="65"/>
      <c r="S61" s="613"/>
      <c r="T61" s="65"/>
      <c r="U61" s="613"/>
      <c r="V61" s="65"/>
      <c r="W61" s="191"/>
      <c r="X61" s="191"/>
      <c r="Y61" s="191"/>
      <c r="Z61" s="191"/>
      <c r="AA61" s="191"/>
      <c r="AB61" s="191"/>
      <c r="AC61" s="193"/>
      <c r="AD61" s="711"/>
      <c r="AE61" s="613"/>
      <c r="AF61" s="65"/>
      <c r="AG61" s="65"/>
      <c r="AH61" s="713"/>
      <c r="AI61" s="65"/>
      <c r="AJ61" s="65"/>
      <c r="AK61" s="613"/>
      <c r="AL61" s="613"/>
      <c r="AM61" s="613"/>
      <c r="AN61" s="613"/>
      <c r="AO61" s="65"/>
      <c r="AP61" s="711"/>
      <c r="AQ61" s="711"/>
      <c r="AR61" s="711"/>
      <c r="AS61" s="65"/>
      <c r="AT61" s="713"/>
      <c r="AU61" s="193"/>
      <c r="AV61" s="713"/>
      <c r="AW61" s="193"/>
      <c r="AX61" s="193"/>
      <c r="AY61" s="711"/>
      <c r="AZ61" s="711"/>
      <c r="BA61" s="711"/>
      <c r="BB61" s="711"/>
      <c r="BC61" s="44"/>
      <c r="BD61" s="395"/>
      <c r="BE61" s="656"/>
      <c r="BF61" s="612"/>
      <c r="BG61" s="193"/>
      <c r="BH61" s="753"/>
      <c r="BI61" s="44"/>
      <c r="BJ61" s="395"/>
      <c r="BK61" s="356"/>
      <c r="BL61" s="362"/>
      <c r="BM61" s="362"/>
    </row>
    <row r="62" spans="1:65" s="188" customFormat="1" x14ac:dyDescent="0.25">
      <c r="A62" s="70"/>
      <c r="B62" s="43"/>
      <c r="C62" s="612"/>
      <c r="D62" s="65"/>
      <c r="E62" s="613"/>
      <c r="F62" s="613"/>
      <c r="G62" s="613"/>
      <c r="H62" s="65"/>
      <c r="I62" s="613"/>
      <c r="J62" s="613"/>
      <c r="K62" s="613"/>
      <c r="L62" s="65"/>
      <c r="M62" s="613"/>
      <c r="N62" s="613"/>
      <c r="O62" s="65"/>
      <c r="P62" s="613"/>
      <c r="Q62" s="613"/>
      <c r="R62" s="65"/>
      <c r="S62" s="613"/>
      <c r="T62" s="65"/>
      <c r="U62" s="613"/>
      <c r="V62" s="65"/>
      <c r="W62" s="191"/>
      <c r="X62" s="191"/>
      <c r="Y62" s="191"/>
      <c r="Z62" s="191"/>
      <c r="AA62" s="191"/>
      <c r="AB62" s="191"/>
      <c r="AC62" s="193"/>
      <c r="AD62" s="711"/>
      <c r="AE62" s="613"/>
      <c r="AF62" s="65"/>
      <c r="AG62" s="65"/>
      <c r="AH62" s="713"/>
      <c r="AI62" s="65"/>
      <c r="AJ62" s="65"/>
      <c r="AK62" s="613"/>
      <c r="AL62" s="613"/>
      <c r="AM62" s="613"/>
      <c r="AN62" s="613"/>
      <c r="AO62" s="65"/>
      <c r="AP62" s="711"/>
      <c r="AQ62" s="711"/>
      <c r="AR62" s="711"/>
      <c r="AS62" s="65"/>
      <c r="AT62" s="713"/>
      <c r="AU62" s="193"/>
      <c r="AV62" s="713"/>
      <c r="AW62" s="193"/>
      <c r="AX62" s="193"/>
      <c r="AY62" s="711"/>
      <c r="AZ62" s="711"/>
      <c r="BA62" s="711"/>
      <c r="BB62" s="711"/>
      <c r="BC62" s="44"/>
      <c r="BD62" s="60"/>
      <c r="BE62" s="749"/>
      <c r="BF62" s="612"/>
      <c r="BG62" s="193"/>
      <c r="BH62" s="753"/>
      <c r="BI62" s="44"/>
      <c r="BJ62" s="60"/>
      <c r="BK62" s="356"/>
      <c r="BL62" s="362"/>
      <c r="BM62" s="362"/>
    </row>
    <row r="63" spans="1:65" s="188" customFormat="1" x14ac:dyDescent="0.25">
      <c r="A63" s="70"/>
      <c r="B63" s="43"/>
      <c r="C63" s="612"/>
      <c r="D63" s="65"/>
      <c r="E63" s="613"/>
      <c r="F63" s="613"/>
      <c r="G63" s="613"/>
      <c r="H63" s="65"/>
      <c r="I63" s="613"/>
      <c r="J63" s="613"/>
      <c r="K63" s="613"/>
      <c r="L63" s="65"/>
      <c r="M63" s="613"/>
      <c r="N63" s="613"/>
      <c r="O63" s="65"/>
      <c r="P63" s="613"/>
      <c r="Q63" s="613"/>
      <c r="R63" s="65"/>
      <c r="S63" s="613"/>
      <c r="T63" s="65"/>
      <c r="U63" s="613"/>
      <c r="V63" s="65"/>
      <c r="W63" s="191"/>
      <c r="X63" s="191"/>
      <c r="Y63" s="191"/>
      <c r="Z63" s="191"/>
      <c r="AA63" s="191"/>
      <c r="AB63" s="191"/>
      <c r="AC63" s="193"/>
      <c r="AD63" s="711"/>
      <c r="AE63" s="613"/>
      <c r="AF63" s="65"/>
      <c r="AG63" s="65"/>
      <c r="AH63" s="713"/>
      <c r="AI63" s="65"/>
      <c r="AJ63" s="65"/>
      <c r="AK63" s="613"/>
      <c r="AL63" s="613"/>
      <c r="AM63" s="613"/>
      <c r="AN63" s="613"/>
      <c r="AO63" s="65"/>
      <c r="AP63" s="711"/>
      <c r="AQ63" s="711"/>
      <c r="AR63" s="711"/>
      <c r="AS63" s="65"/>
      <c r="AT63" s="713"/>
      <c r="AU63" s="193"/>
      <c r="AV63" s="713"/>
      <c r="AW63" s="193"/>
      <c r="AX63" s="193"/>
      <c r="AY63" s="711"/>
      <c r="AZ63" s="711"/>
      <c r="BA63" s="711"/>
      <c r="BB63" s="711"/>
      <c r="BC63" s="191"/>
      <c r="BD63" s="395"/>
      <c r="BE63" s="656"/>
      <c r="BF63" s="612"/>
      <c r="BG63" s="193"/>
      <c r="BH63" s="753"/>
      <c r="BI63" s="191"/>
      <c r="BJ63" s="395"/>
      <c r="BK63" s="356"/>
      <c r="BL63" s="362"/>
      <c r="BM63" s="362"/>
    </row>
    <row r="64" spans="1:65" s="188" customFormat="1" x14ac:dyDescent="0.25">
      <c r="A64" s="70"/>
      <c r="B64" s="43"/>
      <c r="C64" s="612"/>
      <c r="D64" s="65"/>
      <c r="E64" s="613"/>
      <c r="F64" s="613"/>
      <c r="G64" s="613"/>
      <c r="H64" s="65"/>
      <c r="I64" s="613"/>
      <c r="J64" s="613"/>
      <c r="K64" s="613"/>
      <c r="L64" s="65"/>
      <c r="M64" s="613"/>
      <c r="N64" s="613"/>
      <c r="O64" s="65"/>
      <c r="P64" s="613"/>
      <c r="Q64" s="613"/>
      <c r="R64" s="65"/>
      <c r="S64" s="613"/>
      <c r="T64" s="65"/>
      <c r="U64" s="613"/>
      <c r="V64" s="65"/>
      <c r="W64" s="191"/>
      <c r="X64" s="191"/>
      <c r="Y64" s="191"/>
      <c r="Z64" s="191"/>
      <c r="AA64" s="191"/>
      <c r="AB64" s="191"/>
      <c r="AC64" s="193"/>
      <c r="AD64" s="711"/>
      <c r="AE64" s="613"/>
      <c r="AF64" s="65"/>
      <c r="AG64" s="65"/>
      <c r="AH64" s="713"/>
      <c r="AI64" s="65"/>
      <c r="AJ64" s="65"/>
      <c r="AK64" s="613"/>
      <c r="AL64" s="613"/>
      <c r="AM64" s="613"/>
      <c r="AN64" s="613"/>
      <c r="AO64" s="65"/>
      <c r="AP64" s="711"/>
      <c r="AQ64" s="711"/>
      <c r="AR64" s="711"/>
      <c r="AS64" s="65"/>
      <c r="AT64" s="713"/>
      <c r="AU64" s="193"/>
      <c r="AV64" s="713"/>
      <c r="AW64" s="193"/>
      <c r="AX64" s="193"/>
      <c r="AY64" s="711"/>
      <c r="AZ64" s="711"/>
      <c r="BA64" s="711"/>
      <c r="BB64" s="711"/>
      <c r="BC64" s="179"/>
      <c r="BD64" s="395"/>
      <c r="BE64" s="656"/>
      <c r="BF64" s="612"/>
      <c r="BG64" s="193"/>
      <c r="BH64" s="753"/>
      <c r="BI64" s="179"/>
      <c r="BJ64" s="395"/>
      <c r="BK64" s="356"/>
      <c r="BL64" s="362"/>
      <c r="BM64" s="362"/>
    </row>
    <row r="65" spans="1:65" s="188" customFormat="1" x14ac:dyDescent="0.25">
      <c r="A65" s="70"/>
      <c r="B65" s="43"/>
      <c r="C65" s="612"/>
      <c r="D65" s="65"/>
      <c r="E65" s="613"/>
      <c r="F65" s="613"/>
      <c r="G65" s="613"/>
      <c r="H65" s="65"/>
      <c r="I65" s="613"/>
      <c r="J65" s="613"/>
      <c r="K65" s="613"/>
      <c r="L65" s="65"/>
      <c r="M65" s="613"/>
      <c r="N65" s="613"/>
      <c r="O65" s="65"/>
      <c r="P65" s="613"/>
      <c r="Q65" s="613"/>
      <c r="R65" s="65"/>
      <c r="S65" s="613"/>
      <c r="T65" s="65"/>
      <c r="U65" s="613"/>
      <c r="V65" s="65"/>
      <c r="W65" s="191"/>
      <c r="X65" s="191"/>
      <c r="Y65" s="191"/>
      <c r="Z65" s="191"/>
      <c r="AA65" s="191"/>
      <c r="AB65" s="191"/>
      <c r="AC65" s="193"/>
      <c r="AD65" s="711"/>
      <c r="AE65" s="613"/>
      <c r="AF65" s="65"/>
      <c r="AG65" s="65"/>
      <c r="AH65" s="713"/>
      <c r="AI65" s="65"/>
      <c r="AJ65" s="65"/>
      <c r="AK65" s="613"/>
      <c r="AL65" s="613"/>
      <c r="AM65" s="613"/>
      <c r="AN65" s="613"/>
      <c r="AO65" s="65"/>
      <c r="AP65" s="711"/>
      <c r="AQ65" s="711"/>
      <c r="AR65" s="711"/>
      <c r="AS65" s="65"/>
      <c r="AT65" s="713"/>
      <c r="AU65" s="193"/>
      <c r="AV65" s="713"/>
      <c r="AW65" s="193"/>
      <c r="AX65" s="193"/>
      <c r="AY65" s="711"/>
      <c r="AZ65" s="711"/>
      <c r="BA65" s="711"/>
      <c r="BB65" s="711"/>
      <c r="BC65" s="179"/>
      <c r="BD65" s="395"/>
      <c r="BE65" s="656"/>
      <c r="BF65" s="612"/>
      <c r="BG65" s="193"/>
      <c r="BH65" s="753"/>
      <c r="BI65" s="179"/>
      <c r="BJ65" s="395"/>
      <c r="BK65" s="356"/>
      <c r="BL65" s="362"/>
      <c r="BM65" s="362"/>
    </row>
    <row r="66" spans="1:65" s="188" customFormat="1" x14ac:dyDescent="0.25">
      <c r="A66" s="70"/>
      <c r="B66" s="43"/>
      <c r="C66" s="612"/>
      <c r="D66" s="65"/>
      <c r="E66" s="613"/>
      <c r="F66" s="613"/>
      <c r="G66" s="613"/>
      <c r="H66" s="65"/>
      <c r="I66" s="613"/>
      <c r="J66" s="613"/>
      <c r="K66" s="613"/>
      <c r="L66" s="65"/>
      <c r="M66" s="613"/>
      <c r="N66" s="613"/>
      <c r="O66" s="65"/>
      <c r="P66" s="613"/>
      <c r="Q66" s="613"/>
      <c r="R66" s="65"/>
      <c r="S66" s="613"/>
      <c r="T66" s="65"/>
      <c r="U66" s="613"/>
      <c r="V66" s="65"/>
      <c r="W66" s="191"/>
      <c r="X66" s="191"/>
      <c r="Y66" s="191"/>
      <c r="Z66" s="191"/>
      <c r="AA66" s="191"/>
      <c r="AB66" s="191"/>
      <c r="AC66" s="193"/>
      <c r="AD66" s="711"/>
      <c r="AE66" s="613"/>
      <c r="AF66" s="65"/>
      <c r="AG66" s="65"/>
      <c r="AH66" s="713"/>
      <c r="AI66" s="65"/>
      <c r="AJ66" s="65"/>
      <c r="AK66" s="613"/>
      <c r="AL66" s="613"/>
      <c r="AM66" s="613"/>
      <c r="AN66" s="613"/>
      <c r="AO66" s="65"/>
      <c r="AP66" s="711"/>
      <c r="AQ66" s="711"/>
      <c r="AR66" s="711"/>
      <c r="AS66" s="65"/>
      <c r="AT66" s="713"/>
      <c r="AU66" s="193"/>
      <c r="AV66" s="713"/>
      <c r="AW66" s="193"/>
      <c r="AX66" s="193"/>
      <c r="AY66" s="711"/>
      <c r="AZ66" s="711"/>
      <c r="BA66" s="711"/>
      <c r="BB66" s="711"/>
      <c r="BC66" s="179"/>
      <c r="BD66" s="395"/>
      <c r="BE66" s="656"/>
      <c r="BF66" s="612"/>
      <c r="BG66" s="193"/>
      <c r="BH66" s="753"/>
      <c r="BI66" s="179"/>
      <c r="BJ66" s="395"/>
      <c r="BK66" s="356"/>
      <c r="BL66" s="362"/>
      <c r="BM66" s="362"/>
    </row>
    <row r="67" spans="1:65" s="188" customFormat="1" x14ac:dyDescent="0.25">
      <c r="A67" s="70"/>
      <c r="B67" s="43"/>
      <c r="C67" s="612"/>
      <c r="D67" s="65"/>
      <c r="E67" s="613"/>
      <c r="F67" s="613"/>
      <c r="G67" s="613"/>
      <c r="H67" s="65"/>
      <c r="I67" s="613"/>
      <c r="J67" s="613"/>
      <c r="K67" s="613"/>
      <c r="L67" s="65"/>
      <c r="M67" s="613"/>
      <c r="N67" s="613"/>
      <c r="O67" s="65"/>
      <c r="P67" s="613"/>
      <c r="Q67" s="613"/>
      <c r="R67" s="65"/>
      <c r="S67" s="613"/>
      <c r="T67" s="65"/>
      <c r="U67" s="613"/>
      <c r="V67" s="65"/>
      <c r="W67" s="191"/>
      <c r="X67" s="191"/>
      <c r="Y67" s="191"/>
      <c r="Z67" s="191"/>
      <c r="AA67" s="191"/>
      <c r="AB67" s="191"/>
      <c r="AC67" s="193"/>
      <c r="AD67" s="711"/>
      <c r="AE67" s="613"/>
      <c r="AF67" s="65"/>
      <c r="AG67" s="65"/>
      <c r="AH67" s="713"/>
      <c r="AI67" s="65"/>
      <c r="AJ67" s="65"/>
      <c r="AK67" s="613"/>
      <c r="AL67" s="613"/>
      <c r="AM67" s="613"/>
      <c r="AN67" s="613"/>
      <c r="AO67" s="65"/>
      <c r="AP67" s="711"/>
      <c r="AQ67" s="711"/>
      <c r="AR67" s="711"/>
      <c r="AS67" s="65"/>
      <c r="AT67" s="713"/>
      <c r="AU67" s="193"/>
      <c r="AV67" s="713"/>
      <c r="AW67" s="193"/>
      <c r="AX67" s="193"/>
      <c r="AY67" s="711"/>
      <c r="AZ67" s="711"/>
      <c r="BA67" s="711"/>
      <c r="BB67" s="711"/>
      <c r="BC67" s="44"/>
      <c r="BD67" s="395"/>
      <c r="BE67" s="656"/>
      <c r="BF67" s="612"/>
      <c r="BG67" s="193"/>
      <c r="BH67" s="753"/>
      <c r="BI67" s="44"/>
      <c r="BJ67" s="395"/>
      <c r="BK67" s="356"/>
      <c r="BL67" s="362"/>
      <c r="BM67" s="362"/>
    </row>
    <row r="68" spans="1:65" s="188" customFormat="1" x14ac:dyDescent="0.25">
      <c r="A68" s="70"/>
      <c r="B68" s="43"/>
      <c r="C68" s="612"/>
      <c r="D68" s="65"/>
      <c r="E68" s="613"/>
      <c r="F68" s="613"/>
      <c r="G68" s="613"/>
      <c r="H68" s="65"/>
      <c r="I68" s="613"/>
      <c r="J68" s="613"/>
      <c r="K68" s="613"/>
      <c r="L68" s="65"/>
      <c r="M68" s="613"/>
      <c r="N68" s="613"/>
      <c r="O68" s="65"/>
      <c r="P68" s="613"/>
      <c r="Q68" s="613"/>
      <c r="R68" s="65"/>
      <c r="S68" s="613"/>
      <c r="T68" s="65"/>
      <c r="U68" s="613"/>
      <c r="V68" s="65"/>
      <c r="W68" s="191"/>
      <c r="X68" s="191"/>
      <c r="Y68" s="191"/>
      <c r="Z68" s="191"/>
      <c r="AA68" s="191"/>
      <c r="AB68" s="191"/>
      <c r="AC68" s="193"/>
      <c r="AD68" s="711"/>
      <c r="AE68" s="613"/>
      <c r="AF68" s="65"/>
      <c r="AG68" s="65"/>
      <c r="AH68" s="713"/>
      <c r="AI68" s="65"/>
      <c r="AJ68" s="65"/>
      <c r="AK68" s="613"/>
      <c r="AL68" s="613"/>
      <c r="AM68" s="613"/>
      <c r="AN68" s="613"/>
      <c r="AO68" s="65"/>
      <c r="AP68" s="711"/>
      <c r="AQ68" s="711"/>
      <c r="AR68" s="711"/>
      <c r="AS68" s="65"/>
      <c r="AT68" s="713"/>
      <c r="AU68" s="193"/>
      <c r="AV68" s="713"/>
      <c r="AW68" s="193"/>
      <c r="AX68" s="193"/>
      <c r="AY68" s="711"/>
      <c r="AZ68" s="711"/>
      <c r="BA68" s="711"/>
      <c r="BB68" s="711"/>
      <c r="BC68" s="44"/>
      <c r="BD68" s="395"/>
      <c r="BE68" s="656"/>
      <c r="BF68" s="612"/>
      <c r="BG68" s="193"/>
      <c r="BH68" s="753"/>
      <c r="BI68" s="44"/>
      <c r="BJ68" s="395"/>
      <c r="BK68" s="356"/>
      <c r="BL68" s="362"/>
      <c r="BM68" s="362"/>
    </row>
    <row r="69" spans="1:65" s="188" customFormat="1" x14ac:dyDescent="0.25">
      <c r="B69" s="43"/>
      <c r="C69" s="612"/>
      <c r="D69" s="65"/>
      <c r="E69" s="613"/>
      <c r="F69" s="613"/>
      <c r="G69" s="613"/>
      <c r="H69" s="65"/>
      <c r="I69" s="613"/>
      <c r="J69" s="613"/>
      <c r="K69" s="613"/>
      <c r="L69" s="65"/>
      <c r="M69" s="613"/>
      <c r="N69" s="613"/>
      <c r="O69" s="65"/>
      <c r="P69" s="613"/>
      <c r="Q69" s="613"/>
      <c r="R69" s="65"/>
      <c r="S69" s="613"/>
      <c r="T69" s="65"/>
      <c r="U69" s="613"/>
      <c r="V69" s="65"/>
      <c r="W69" s="191"/>
      <c r="X69" s="191"/>
      <c r="Y69" s="191"/>
      <c r="Z69" s="191"/>
      <c r="AA69" s="191"/>
      <c r="AB69" s="191"/>
      <c r="AC69" s="193"/>
      <c r="AD69" s="711"/>
      <c r="AE69" s="613"/>
      <c r="AF69" s="65"/>
      <c r="AG69" s="65"/>
      <c r="AH69" s="713"/>
      <c r="AI69" s="65"/>
      <c r="AJ69" s="65"/>
      <c r="AK69" s="613"/>
      <c r="AL69" s="613"/>
      <c r="AM69" s="613"/>
      <c r="AN69" s="613"/>
      <c r="AO69" s="65"/>
      <c r="AP69" s="711"/>
      <c r="AQ69" s="711"/>
      <c r="AR69" s="711"/>
      <c r="AS69" s="65"/>
      <c r="AT69" s="713"/>
      <c r="AU69" s="193"/>
      <c r="AV69" s="713"/>
      <c r="AW69" s="193"/>
      <c r="AX69" s="193"/>
      <c r="AY69" s="711"/>
      <c r="AZ69" s="711"/>
      <c r="BA69" s="711"/>
      <c r="BB69" s="711"/>
      <c r="BC69" s="44"/>
      <c r="BD69" s="395"/>
      <c r="BE69" s="656"/>
      <c r="BF69" s="612"/>
      <c r="BG69" s="193"/>
      <c r="BH69" s="753"/>
      <c r="BI69" s="44"/>
      <c r="BJ69" s="395"/>
      <c r="BK69" s="356"/>
      <c r="BL69" s="362"/>
      <c r="BM69" s="362"/>
    </row>
    <row r="70" spans="1:65" s="188" customFormat="1" x14ac:dyDescent="0.25">
      <c r="B70" s="43"/>
      <c r="C70" s="612"/>
      <c r="D70" s="65"/>
      <c r="E70" s="613"/>
      <c r="F70" s="613"/>
      <c r="G70" s="613"/>
      <c r="H70" s="65"/>
      <c r="I70" s="613"/>
      <c r="J70" s="613"/>
      <c r="K70" s="613"/>
      <c r="L70" s="65"/>
      <c r="M70" s="613"/>
      <c r="N70" s="613"/>
      <c r="O70" s="65"/>
      <c r="P70" s="613"/>
      <c r="Q70" s="613"/>
      <c r="R70" s="65"/>
      <c r="S70" s="613"/>
      <c r="T70" s="65"/>
      <c r="U70" s="613"/>
      <c r="V70" s="65"/>
      <c r="W70" s="191"/>
      <c r="X70" s="191"/>
      <c r="Y70" s="191"/>
      <c r="Z70" s="191"/>
      <c r="AA70" s="191"/>
      <c r="AB70" s="191"/>
      <c r="AC70" s="193"/>
      <c r="AD70" s="711"/>
      <c r="AE70" s="613"/>
      <c r="AF70" s="65"/>
      <c r="AG70" s="65"/>
      <c r="AH70" s="713"/>
      <c r="AI70" s="65"/>
      <c r="AJ70" s="65"/>
      <c r="AK70" s="613"/>
      <c r="AL70" s="613"/>
      <c r="AM70" s="613"/>
      <c r="AN70" s="613"/>
      <c r="AO70" s="65"/>
      <c r="AP70" s="711"/>
      <c r="AQ70" s="711"/>
      <c r="AR70" s="711"/>
      <c r="AS70" s="65"/>
      <c r="AT70" s="713"/>
      <c r="AU70" s="193"/>
      <c r="AV70" s="713"/>
      <c r="AW70" s="193"/>
      <c r="AX70" s="193"/>
      <c r="AY70" s="711"/>
      <c r="AZ70" s="711"/>
      <c r="BA70" s="711"/>
      <c r="BB70" s="711"/>
      <c r="BC70" s="44"/>
      <c r="BD70" s="395"/>
      <c r="BE70" s="656"/>
      <c r="BF70" s="612"/>
      <c r="BG70" s="193"/>
      <c r="BH70" s="753"/>
      <c r="BI70" s="44"/>
      <c r="BJ70" s="395"/>
      <c r="BK70" s="356"/>
      <c r="BL70" s="362"/>
      <c r="BM70" s="362"/>
    </row>
    <row r="71" spans="1:65" s="188" customFormat="1" x14ac:dyDescent="0.25">
      <c r="B71" s="43"/>
      <c r="C71" s="612"/>
      <c r="D71" s="65"/>
      <c r="E71" s="613"/>
      <c r="F71" s="613"/>
      <c r="G71" s="613"/>
      <c r="H71" s="65"/>
      <c r="I71" s="613"/>
      <c r="J71" s="613"/>
      <c r="K71" s="613"/>
      <c r="L71" s="65"/>
      <c r="M71" s="613"/>
      <c r="N71" s="613"/>
      <c r="O71" s="65"/>
      <c r="P71" s="613"/>
      <c r="Q71" s="613"/>
      <c r="R71" s="65"/>
      <c r="S71" s="613"/>
      <c r="T71" s="65"/>
      <c r="U71" s="613"/>
      <c r="V71" s="65"/>
      <c r="W71" s="191"/>
      <c r="X71" s="191"/>
      <c r="Y71" s="191"/>
      <c r="Z71" s="191"/>
      <c r="AA71" s="191"/>
      <c r="AB71" s="191"/>
      <c r="AC71" s="193"/>
      <c r="AD71" s="711"/>
      <c r="AE71" s="613"/>
      <c r="AF71" s="65"/>
      <c r="AG71" s="65"/>
      <c r="AH71" s="713"/>
      <c r="AI71" s="65"/>
      <c r="AJ71" s="65"/>
      <c r="AK71" s="613"/>
      <c r="AL71" s="613"/>
      <c r="AM71" s="613"/>
      <c r="AN71" s="613"/>
      <c r="AO71" s="65"/>
      <c r="AP71" s="711"/>
      <c r="AQ71" s="711"/>
      <c r="AR71" s="711"/>
      <c r="AS71" s="65"/>
      <c r="AT71" s="713"/>
      <c r="AU71" s="193"/>
      <c r="AV71" s="713"/>
      <c r="AW71" s="193"/>
      <c r="AX71" s="193"/>
      <c r="AY71" s="711"/>
      <c r="AZ71" s="711"/>
      <c r="BA71" s="711"/>
      <c r="BB71" s="711"/>
      <c r="BC71" s="44"/>
      <c r="BD71" s="395"/>
      <c r="BE71" s="656"/>
      <c r="BF71" s="612"/>
      <c r="BG71" s="193"/>
      <c r="BH71" s="753"/>
      <c r="BI71" s="44"/>
      <c r="BJ71" s="395"/>
      <c r="BK71" s="356"/>
      <c r="BL71" s="362"/>
      <c r="BM71" s="362"/>
    </row>
    <row r="72" spans="1:65" s="188" customFormat="1" x14ac:dyDescent="0.25">
      <c r="B72" s="43"/>
      <c r="C72" s="612"/>
      <c r="D72" s="65"/>
      <c r="E72" s="613"/>
      <c r="F72" s="613"/>
      <c r="G72" s="613"/>
      <c r="H72" s="65"/>
      <c r="I72" s="613"/>
      <c r="J72" s="613"/>
      <c r="K72" s="613"/>
      <c r="L72" s="65"/>
      <c r="M72" s="613"/>
      <c r="N72" s="613"/>
      <c r="O72" s="65"/>
      <c r="P72" s="613"/>
      <c r="Q72" s="613"/>
      <c r="R72" s="65"/>
      <c r="S72" s="613"/>
      <c r="T72" s="65"/>
      <c r="U72" s="613"/>
      <c r="V72" s="65"/>
      <c r="W72" s="191"/>
      <c r="X72" s="191"/>
      <c r="Y72" s="191"/>
      <c r="Z72" s="191"/>
      <c r="AA72" s="191"/>
      <c r="AB72" s="191"/>
      <c r="AC72" s="193"/>
      <c r="AD72" s="711"/>
      <c r="AE72" s="613"/>
      <c r="AF72" s="65"/>
      <c r="AG72" s="65"/>
      <c r="AH72" s="713"/>
      <c r="AI72" s="65"/>
      <c r="AJ72" s="65"/>
      <c r="AK72" s="613"/>
      <c r="AL72" s="613"/>
      <c r="AM72" s="613"/>
      <c r="AN72" s="613"/>
      <c r="AO72" s="65"/>
      <c r="AP72" s="711"/>
      <c r="AQ72" s="711"/>
      <c r="AR72" s="711"/>
      <c r="AS72" s="65"/>
      <c r="AT72" s="713"/>
      <c r="AU72" s="193"/>
      <c r="AV72" s="713"/>
      <c r="AW72" s="193"/>
      <c r="AX72" s="193"/>
      <c r="AY72" s="711"/>
      <c r="AZ72" s="711"/>
      <c r="BA72" s="711"/>
      <c r="BB72" s="711"/>
      <c r="BC72" s="44"/>
      <c r="BD72" s="60"/>
      <c r="BE72" s="749"/>
      <c r="BF72" s="612"/>
      <c r="BG72" s="193"/>
      <c r="BH72" s="753"/>
      <c r="BI72" s="44"/>
      <c r="BJ72" s="60"/>
      <c r="BK72" s="356"/>
      <c r="BL72" s="362"/>
      <c r="BM72" s="362"/>
    </row>
    <row r="73" spans="1:65" s="188" customFormat="1" x14ac:dyDescent="0.25">
      <c r="B73" s="43"/>
      <c r="C73" s="612"/>
      <c r="D73" s="65"/>
      <c r="E73" s="613"/>
      <c r="F73" s="613"/>
      <c r="G73" s="613"/>
      <c r="H73" s="65"/>
      <c r="I73" s="613"/>
      <c r="J73" s="613"/>
      <c r="K73" s="613"/>
      <c r="L73" s="65"/>
      <c r="M73" s="613"/>
      <c r="N73" s="613"/>
      <c r="O73" s="65"/>
      <c r="P73" s="613"/>
      <c r="Q73" s="613"/>
      <c r="R73" s="65"/>
      <c r="S73" s="613"/>
      <c r="T73" s="65"/>
      <c r="U73" s="613"/>
      <c r="V73" s="65"/>
      <c r="W73" s="191"/>
      <c r="X73" s="191"/>
      <c r="Y73" s="191"/>
      <c r="Z73" s="191"/>
      <c r="AA73" s="191"/>
      <c r="AB73" s="191"/>
      <c r="AC73" s="193"/>
      <c r="AD73" s="711"/>
      <c r="AE73" s="613"/>
      <c r="AF73" s="65"/>
      <c r="AG73" s="65"/>
      <c r="AH73" s="713"/>
      <c r="AI73" s="65"/>
      <c r="AJ73" s="65"/>
      <c r="AK73" s="613"/>
      <c r="AL73" s="613"/>
      <c r="AM73" s="613"/>
      <c r="AN73" s="613"/>
      <c r="AO73" s="65"/>
      <c r="AP73" s="711"/>
      <c r="AQ73" s="711"/>
      <c r="AR73" s="711"/>
      <c r="AS73" s="65"/>
      <c r="AT73" s="713"/>
      <c r="AU73" s="193"/>
      <c r="AV73" s="713"/>
      <c r="AW73" s="193"/>
      <c r="AX73" s="193"/>
      <c r="AY73" s="711"/>
      <c r="AZ73" s="711"/>
      <c r="BA73" s="711"/>
      <c r="BB73" s="711"/>
      <c r="BC73" s="191"/>
      <c r="BD73" s="395"/>
      <c r="BE73" s="656"/>
      <c r="BF73" s="612"/>
      <c r="BG73" s="193"/>
      <c r="BH73" s="753"/>
      <c r="BI73" s="191"/>
      <c r="BJ73" s="395"/>
      <c r="BK73" s="356"/>
      <c r="BL73" s="362"/>
      <c r="BM73" s="362"/>
    </row>
    <row r="74" spans="1:65" s="188" customFormat="1" x14ac:dyDescent="0.25">
      <c r="B74" s="43"/>
      <c r="C74" s="612"/>
      <c r="D74" s="65"/>
      <c r="E74" s="613"/>
      <c r="F74" s="613"/>
      <c r="G74" s="613"/>
      <c r="H74" s="65"/>
      <c r="I74" s="613"/>
      <c r="J74" s="613"/>
      <c r="K74" s="613"/>
      <c r="L74" s="65"/>
      <c r="M74" s="613"/>
      <c r="N74" s="613"/>
      <c r="O74" s="65"/>
      <c r="P74" s="613"/>
      <c r="Q74" s="613"/>
      <c r="R74" s="65"/>
      <c r="S74" s="613"/>
      <c r="T74" s="65"/>
      <c r="U74" s="613"/>
      <c r="V74" s="65"/>
      <c r="W74" s="191"/>
      <c r="X74" s="191"/>
      <c r="Y74" s="191"/>
      <c r="Z74" s="191"/>
      <c r="AA74" s="191"/>
      <c r="AB74" s="191"/>
      <c r="AC74" s="193"/>
      <c r="AD74" s="711"/>
      <c r="AE74" s="613"/>
      <c r="AF74" s="65"/>
      <c r="AG74" s="65"/>
      <c r="AH74" s="713"/>
      <c r="AI74" s="65"/>
      <c r="AJ74" s="65"/>
      <c r="AK74" s="613"/>
      <c r="AL74" s="613"/>
      <c r="AM74" s="613"/>
      <c r="AN74" s="613"/>
      <c r="AO74" s="65"/>
      <c r="AP74" s="711"/>
      <c r="AQ74" s="711"/>
      <c r="AR74" s="711"/>
      <c r="AS74" s="65"/>
      <c r="AT74" s="713"/>
      <c r="AU74" s="193"/>
      <c r="AV74" s="713"/>
      <c r="AW74" s="193"/>
      <c r="AX74" s="193"/>
      <c r="AY74" s="711"/>
      <c r="AZ74" s="711"/>
      <c r="BA74" s="711"/>
      <c r="BB74" s="711"/>
      <c r="BC74" s="179"/>
      <c r="BD74" s="395"/>
      <c r="BE74" s="656"/>
      <c r="BF74" s="612"/>
      <c r="BG74" s="193"/>
      <c r="BH74" s="753"/>
      <c r="BI74" s="179"/>
      <c r="BJ74" s="395"/>
      <c r="BK74" s="356"/>
      <c r="BL74" s="362"/>
      <c r="BM74" s="362"/>
    </row>
    <row r="75" spans="1:65" s="188" customFormat="1" x14ac:dyDescent="0.25">
      <c r="B75" s="43"/>
      <c r="C75" s="612"/>
      <c r="D75" s="65"/>
      <c r="E75" s="613"/>
      <c r="F75" s="613"/>
      <c r="G75" s="613"/>
      <c r="H75" s="65"/>
      <c r="I75" s="613"/>
      <c r="J75" s="613"/>
      <c r="K75" s="613"/>
      <c r="L75" s="65"/>
      <c r="M75" s="613"/>
      <c r="N75" s="613"/>
      <c r="O75" s="65"/>
      <c r="P75" s="613"/>
      <c r="Q75" s="613"/>
      <c r="R75" s="65"/>
      <c r="S75" s="613"/>
      <c r="T75" s="65"/>
      <c r="U75" s="613"/>
      <c r="V75" s="65"/>
      <c r="W75" s="191"/>
      <c r="X75" s="191"/>
      <c r="Y75" s="191"/>
      <c r="Z75" s="191"/>
      <c r="AA75" s="191"/>
      <c r="AB75" s="191"/>
      <c r="AC75" s="193"/>
      <c r="AD75" s="711"/>
      <c r="AE75" s="613"/>
      <c r="AF75" s="65"/>
      <c r="AG75" s="65"/>
      <c r="AH75" s="713"/>
      <c r="AI75" s="65"/>
      <c r="AJ75" s="65"/>
      <c r="AK75" s="613"/>
      <c r="AL75" s="613"/>
      <c r="AM75" s="613"/>
      <c r="AN75" s="613"/>
      <c r="AO75" s="65"/>
      <c r="AP75" s="711"/>
      <c r="AQ75" s="711"/>
      <c r="AR75" s="711"/>
      <c r="AS75" s="65"/>
      <c r="AT75" s="713"/>
      <c r="AU75" s="193"/>
      <c r="AV75" s="713"/>
      <c r="AW75" s="193"/>
      <c r="AX75" s="193"/>
      <c r="AY75" s="711"/>
      <c r="AZ75" s="711"/>
      <c r="BA75" s="711"/>
      <c r="BB75" s="711"/>
      <c r="BC75" s="179"/>
      <c r="BD75" s="395"/>
      <c r="BE75" s="656"/>
      <c r="BF75" s="612"/>
      <c r="BG75" s="193"/>
      <c r="BH75" s="753"/>
      <c r="BI75" s="179"/>
      <c r="BJ75" s="395"/>
      <c r="BK75" s="356"/>
      <c r="BL75" s="362"/>
      <c r="BM75" s="362"/>
    </row>
    <row r="76" spans="1:65" s="188" customFormat="1" x14ac:dyDescent="0.25">
      <c r="B76" s="43"/>
      <c r="C76" s="612"/>
      <c r="D76" s="65"/>
      <c r="E76" s="613"/>
      <c r="F76" s="613"/>
      <c r="G76" s="613"/>
      <c r="H76" s="65"/>
      <c r="I76" s="613"/>
      <c r="J76" s="613"/>
      <c r="K76" s="613"/>
      <c r="L76" s="65"/>
      <c r="M76" s="613"/>
      <c r="N76" s="613"/>
      <c r="O76" s="65"/>
      <c r="P76" s="613"/>
      <c r="Q76" s="613"/>
      <c r="R76" s="65"/>
      <c r="S76" s="613"/>
      <c r="T76" s="65"/>
      <c r="U76" s="613"/>
      <c r="V76" s="65"/>
      <c r="W76" s="191"/>
      <c r="X76" s="191"/>
      <c r="Y76" s="191"/>
      <c r="Z76" s="191"/>
      <c r="AA76" s="191"/>
      <c r="AB76" s="191"/>
      <c r="AC76" s="193"/>
      <c r="AD76" s="711"/>
      <c r="AE76" s="613"/>
      <c r="AF76" s="65"/>
      <c r="AG76" s="65"/>
      <c r="AH76" s="713"/>
      <c r="AI76" s="65"/>
      <c r="AJ76" s="65"/>
      <c r="AK76" s="613"/>
      <c r="AL76" s="613"/>
      <c r="AM76" s="613"/>
      <c r="AN76" s="613"/>
      <c r="AO76" s="65"/>
      <c r="AP76" s="711"/>
      <c r="AQ76" s="711"/>
      <c r="AR76" s="711"/>
      <c r="AS76" s="65"/>
      <c r="AT76" s="713"/>
      <c r="AU76" s="193"/>
      <c r="AV76" s="713"/>
      <c r="AW76" s="193"/>
      <c r="AX76" s="193"/>
      <c r="AY76" s="711"/>
      <c r="AZ76" s="711"/>
      <c r="BA76" s="711"/>
      <c r="BB76" s="711"/>
      <c r="BC76" s="179"/>
      <c r="BD76" s="395"/>
      <c r="BE76" s="656"/>
      <c r="BF76" s="612"/>
      <c r="BG76" s="193"/>
      <c r="BH76" s="753"/>
      <c r="BI76" s="179"/>
      <c r="BJ76" s="395"/>
      <c r="BK76" s="356"/>
      <c r="BL76" s="362"/>
      <c r="BM76" s="362"/>
    </row>
    <row r="77" spans="1:65" s="188" customFormat="1" x14ac:dyDescent="0.25">
      <c r="B77" s="43"/>
      <c r="C77" s="618"/>
      <c r="D77" s="47"/>
      <c r="E77" s="619"/>
      <c r="F77" s="619"/>
      <c r="G77" s="619"/>
      <c r="H77" s="47"/>
      <c r="I77" s="619"/>
      <c r="J77" s="619"/>
      <c r="K77" s="619"/>
      <c r="L77" s="47"/>
      <c r="M77" s="619"/>
      <c r="N77" s="619"/>
      <c r="O77" s="47"/>
      <c r="P77" s="619"/>
      <c r="Q77" s="619"/>
      <c r="R77" s="47"/>
      <c r="S77" s="619"/>
      <c r="T77" s="47"/>
      <c r="U77" s="619"/>
      <c r="V77" s="47"/>
      <c r="W77" s="44"/>
      <c r="X77" s="44"/>
      <c r="Y77" s="44"/>
      <c r="Z77" s="44"/>
      <c r="AA77" s="44"/>
      <c r="AB77" s="44"/>
      <c r="AC77" s="44"/>
      <c r="AD77" s="503"/>
      <c r="AE77" s="619"/>
      <c r="AF77" s="47"/>
      <c r="AG77" s="47"/>
      <c r="AH77" s="712"/>
      <c r="AI77" s="47"/>
      <c r="AJ77" s="47"/>
      <c r="AK77" s="619"/>
      <c r="AL77" s="619"/>
      <c r="AM77" s="619"/>
      <c r="AN77" s="619"/>
      <c r="AO77" s="47"/>
      <c r="AP77" s="503"/>
      <c r="AQ77" s="503"/>
      <c r="AR77" s="503"/>
      <c r="AS77" s="47"/>
      <c r="AT77" s="712"/>
      <c r="AU77" s="44"/>
      <c r="AV77" s="712"/>
      <c r="AW77" s="44"/>
      <c r="AX77" s="44"/>
      <c r="AY77" s="503"/>
      <c r="AZ77" s="503"/>
      <c r="BA77" s="503"/>
      <c r="BB77" s="503"/>
      <c r="BC77" s="44"/>
      <c r="BD77" s="395"/>
      <c r="BE77" s="656"/>
      <c r="BF77" s="618"/>
      <c r="BG77" s="44"/>
      <c r="BH77" s="170"/>
      <c r="BI77" s="44"/>
      <c r="BJ77" s="395"/>
      <c r="BK77" s="356"/>
      <c r="BL77" s="362"/>
      <c r="BM77" s="362"/>
    </row>
    <row r="78" spans="1:65" s="188" customFormat="1" x14ac:dyDescent="0.25">
      <c r="B78" s="43"/>
      <c r="C78" s="618"/>
      <c r="D78" s="47"/>
      <c r="E78" s="619"/>
      <c r="F78" s="619"/>
      <c r="G78" s="619"/>
      <c r="H78" s="47"/>
      <c r="I78" s="619"/>
      <c r="J78" s="619"/>
      <c r="K78" s="619"/>
      <c r="L78" s="47"/>
      <c r="M78" s="619"/>
      <c r="N78" s="619"/>
      <c r="O78" s="47"/>
      <c r="P78" s="619"/>
      <c r="Q78" s="619"/>
      <c r="R78" s="47"/>
      <c r="S78" s="619"/>
      <c r="T78" s="47"/>
      <c r="U78" s="619"/>
      <c r="V78" s="47"/>
      <c r="W78" s="44"/>
      <c r="X78" s="44"/>
      <c r="Y78" s="44"/>
      <c r="Z78" s="44"/>
      <c r="AA78" s="44"/>
      <c r="AB78" s="44"/>
      <c r="AC78" s="44"/>
      <c r="AD78" s="503"/>
      <c r="AE78" s="619"/>
      <c r="AF78" s="47"/>
      <c r="AG78" s="47"/>
      <c r="AH78" s="712"/>
      <c r="AI78" s="47"/>
      <c r="AJ78" s="47"/>
      <c r="AK78" s="619"/>
      <c r="AL78" s="619"/>
      <c r="AM78" s="619"/>
      <c r="AN78" s="619"/>
      <c r="AO78" s="47"/>
      <c r="AP78" s="503"/>
      <c r="AQ78" s="503"/>
      <c r="AR78" s="503"/>
      <c r="AS78" s="47"/>
      <c r="AT78" s="712"/>
      <c r="AU78" s="44"/>
      <c r="AV78" s="712"/>
      <c r="AW78" s="44"/>
      <c r="AX78" s="44"/>
      <c r="AY78" s="503"/>
      <c r="AZ78" s="503"/>
      <c r="BA78" s="503"/>
      <c r="BB78" s="503"/>
      <c r="BC78" s="44"/>
      <c r="BD78" s="395"/>
      <c r="BE78" s="656"/>
      <c r="BF78" s="618"/>
      <c r="BG78" s="44"/>
      <c r="BH78" s="170"/>
      <c r="BI78" s="44"/>
      <c r="BJ78" s="395"/>
      <c r="BK78" s="356"/>
      <c r="BL78" s="362"/>
      <c r="BM78" s="362"/>
    </row>
    <row r="79" spans="1:65" s="188" customFormat="1" x14ac:dyDescent="0.25">
      <c r="B79" s="43"/>
      <c r="C79" s="618"/>
      <c r="D79" s="47"/>
      <c r="E79" s="619"/>
      <c r="F79" s="619"/>
      <c r="G79" s="619"/>
      <c r="H79" s="47"/>
      <c r="I79" s="619"/>
      <c r="J79" s="619"/>
      <c r="K79" s="619"/>
      <c r="L79" s="47"/>
      <c r="M79" s="619"/>
      <c r="N79" s="619"/>
      <c r="O79" s="47"/>
      <c r="P79" s="619"/>
      <c r="Q79" s="619"/>
      <c r="R79" s="47"/>
      <c r="S79" s="619"/>
      <c r="T79" s="47"/>
      <c r="U79" s="619"/>
      <c r="V79" s="47"/>
      <c r="W79" s="44"/>
      <c r="X79" s="44"/>
      <c r="Y79" s="44"/>
      <c r="Z79" s="44"/>
      <c r="AA79" s="44"/>
      <c r="AB79" s="44"/>
      <c r="AC79" s="44"/>
      <c r="AD79" s="503"/>
      <c r="AE79" s="619"/>
      <c r="AF79" s="47"/>
      <c r="AG79" s="47"/>
      <c r="AH79" s="712"/>
      <c r="AI79" s="47"/>
      <c r="AJ79" s="47"/>
      <c r="AK79" s="619"/>
      <c r="AL79" s="619"/>
      <c r="AM79" s="619"/>
      <c r="AN79" s="619"/>
      <c r="AO79" s="47"/>
      <c r="AP79" s="503"/>
      <c r="AQ79" s="503"/>
      <c r="AR79" s="503"/>
      <c r="AS79" s="47"/>
      <c r="AT79" s="712"/>
      <c r="AU79" s="44"/>
      <c r="AV79" s="712"/>
      <c r="AW79" s="44"/>
      <c r="AX79" s="44"/>
      <c r="AY79" s="503"/>
      <c r="AZ79" s="503"/>
      <c r="BA79" s="503"/>
      <c r="BB79" s="503"/>
      <c r="BC79" s="44"/>
      <c r="BD79" s="395"/>
      <c r="BE79" s="656"/>
      <c r="BF79" s="618"/>
      <c r="BG79" s="44"/>
      <c r="BH79" s="170"/>
      <c r="BI79" s="44"/>
      <c r="BJ79" s="395"/>
      <c r="BK79" s="356"/>
      <c r="BL79" s="362"/>
      <c r="BM79" s="362"/>
    </row>
    <row r="80" spans="1:65" s="188" customFormat="1" x14ac:dyDescent="0.25">
      <c r="B80" s="43"/>
      <c r="C80" s="618"/>
      <c r="D80" s="47"/>
      <c r="E80" s="619"/>
      <c r="F80" s="619"/>
      <c r="G80" s="619"/>
      <c r="H80" s="47"/>
      <c r="I80" s="619"/>
      <c r="J80" s="619"/>
      <c r="K80" s="619"/>
      <c r="L80" s="47"/>
      <c r="M80" s="619"/>
      <c r="N80" s="619"/>
      <c r="O80" s="47"/>
      <c r="P80" s="619"/>
      <c r="Q80" s="619"/>
      <c r="R80" s="47"/>
      <c r="S80" s="619"/>
      <c r="T80" s="47"/>
      <c r="U80" s="619"/>
      <c r="V80" s="47"/>
      <c r="W80" s="44"/>
      <c r="X80" s="44"/>
      <c r="Y80" s="44"/>
      <c r="Z80" s="44"/>
      <c r="AA80" s="44"/>
      <c r="AB80" s="44"/>
      <c r="AC80" s="44"/>
      <c r="AD80" s="503"/>
      <c r="AE80" s="619"/>
      <c r="AF80" s="47"/>
      <c r="AG80" s="47"/>
      <c r="AH80" s="712"/>
      <c r="AI80" s="47"/>
      <c r="AJ80" s="47"/>
      <c r="AK80" s="619"/>
      <c r="AL80" s="619"/>
      <c r="AM80" s="619"/>
      <c r="AN80" s="619"/>
      <c r="AO80" s="47"/>
      <c r="AP80" s="503"/>
      <c r="AQ80" s="503"/>
      <c r="AR80" s="503"/>
      <c r="AS80" s="47"/>
      <c r="AT80" s="712"/>
      <c r="AU80" s="44"/>
      <c r="AV80" s="712"/>
      <c r="AW80" s="44"/>
      <c r="AX80" s="44"/>
      <c r="AY80" s="503"/>
      <c r="AZ80" s="503"/>
      <c r="BA80" s="503"/>
      <c r="BB80" s="503"/>
      <c r="BC80" s="44"/>
      <c r="BD80" s="395"/>
      <c r="BE80" s="656"/>
      <c r="BF80" s="618"/>
      <c r="BG80" s="44"/>
      <c r="BH80" s="170"/>
      <c r="BI80" s="44"/>
      <c r="BJ80" s="395"/>
      <c r="BK80" s="356"/>
      <c r="BL80" s="362"/>
      <c r="BM80" s="362"/>
    </row>
    <row r="81" spans="2:65" s="188" customFormat="1" x14ac:dyDescent="0.25">
      <c r="B81" s="43"/>
      <c r="C81" s="618"/>
      <c r="D81" s="47"/>
      <c r="E81" s="619"/>
      <c r="F81" s="619"/>
      <c r="G81" s="619"/>
      <c r="H81" s="47"/>
      <c r="I81" s="619"/>
      <c r="J81" s="619"/>
      <c r="K81" s="619"/>
      <c r="L81" s="47"/>
      <c r="M81" s="619"/>
      <c r="N81" s="619"/>
      <c r="O81" s="47"/>
      <c r="P81" s="619"/>
      <c r="Q81" s="619"/>
      <c r="R81" s="47"/>
      <c r="S81" s="619"/>
      <c r="T81" s="47"/>
      <c r="U81" s="619"/>
      <c r="V81" s="47"/>
      <c r="W81" s="44"/>
      <c r="X81" s="44"/>
      <c r="Y81" s="44"/>
      <c r="Z81" s="44"/>
      <c r="AA81" s="44"/>
      <c r="AB81" s="44"/>
      <c r="AC81" s="44"/>
      <c r="AD81" s="503"/>
      <c r="AE81" s="619"/>
      <c r="AF81" s="47"/>
      <c r="AG81" s="47"/>
      <c r="AH81" s="712"/>
      <c r="AI81" s="47"/>
      <c r="AJ81" s="47"/>
      <c r="AK81" s="619"/>
      <c r="AL81" s="619"/>
      <c r="AM81" s="619"/>
      <c r="AN81" s="619"/>
      <c r="AO81" s="47"/>
      <c r="AP81" s="503"/>
      <c r="AQ81" s="503"/>
      <c r="AR81" s="503"/>
      <c r="AS81" s="47"/>
      <c r="AT81" s="712"/>
      <c r="AU81" s="44"/>
      <c r="AV81" s="712"/>
      <c r="AW81" s="44"/>
      <c r="AX81" s="44"/>
      <c r="AY81" s="503"/>
      <c r="AZ81" s="503"/>
      <c r="BA81" s="503"/>
      <c r="BB81" s="503"/>
      <c r="BC81" s="44"/>
      <c r="BD81" s="395"/>
      <c r="BE81" s="656"/>
      <c r="BF81" s="618"/>
      <c r="BG81" s="44"/>
      <c r="BH81" s="170"/>
      <c r="BI81" s="44"/>
      <c r="BJ81" s="395"/>
      <c r="BK81" s="356"/>
      <c r="BL81" s="362"/>
      <c r="BM81" s="362"/>
    </row>
    <row r="82" spans="2:65" s="188" customFormat="1" x14ac:dyDescent="0.25">
      <c r="B82" s="43"/>
      <c r="C82" s="618"/>
      <c r="D82" s="47"/>
      <c r="E82" s="619"/>
      <c r="F82" s="619"/>
      <c r="G82" s="619"/>
      <c r="H82" s="47"/>
      <c r="I82" s="619"/>
      <c r="J82" s="619"/>
      <c r="K82" s="619"/>
      <c r="L82" s="47"/>
      <c r="M82" s="619"/>
      <c r="N82" s="619"/>
      <c r="O82" s="47"/>
      <c r="P82" s="619"/>
      <c r="Q82" s="619"/>
      <c r="R82" s="47"/>
      <c r="S82" s="619"/>
      <c r="T82" s="47"/>
      <c r="U82" s="619"/>
      <c r="V82" s="47"/>
      <c r="W82" s="44"/>
      <c r="X82" s="44"/>
      <c r="Y82" s="44"/>
      <c r="Z82" s="44"/>
      <c r="AA82" s="44"/>
      <c r="AB82" s="44"/>
      <c r="AC82" s="44"/>
      <c r="AD82" s="503"/>
      <c r="AE82" s="619"/>
      <c r="AF82" s="47"/>
      <c r="AG82" s="47"/>
      <c r="AH82" s="712"/>
      <c r="AI82" s="47"/>
      <c r="AJ82" s="47"/>
      <c r="AK82" s="619"/>
      <c r="AL82" s="619"/>
      <c r="AM82" s="619"/>
      <c r="AN82" s="619"/>
      <c r="AO82" s="47"/>
      <c r="AP82" s="503"/>
      <c r="AQ82" s="503"/>
      <c r="AR82" s="503"/>
      <c r="AS82" s="47"/>
      <c r="AT82" s="712"/>
      <c r="AU82" s="44"/>
      <c r="AV82" s="712"/>
      <c r="AW82" s="44"/>
      <c r="AX82" s="44"/>
      <c r="AY82" s="503"/>
      <c r="AZ82" s="503"/>
      <c r="BA82" s="503"/>
      <c r="BB82" s="503"/>
      <c r="BC82" s="44"/>
      <c r="BD82" s="60"/>
      <c r="BE82" s="749"/>
      <c r="BF82" s="618"/>
      <c r="BG82" s="44"/>
      <c r="BH82" s="170"/>
      <c r="BI82" s="44"/>
      <c r="BJ82" s="60"/>
      <c r="BK82" s="356"/>
      <c r="BL82" s="362"/>
      <c r="BM82" s="362"/>
    </row>
    <row r="83" spans="2:65" x14ac:dyDescent="0.25">
      <c r="C83" s="618"/>
      <c r="D83" s="47"/>
      <c r="E83" s="619"/>
      <c r="F83" s="619"/>
      <c r="G83" s="619"/>
      <c r="H83" s="47"/>
      <c r="I83" s="619"/>
      <c r="J83" s="619"/>
      <c r="K83" s="619"/>
      <c r="L83" s="47"/>
      <c r="M83" s="619"/>
      <c r="N83" s="619"/>
      <c r="O83" s="47"/>
      <c r="P83" s="619"/>
      <c r="Q83" s="619"/>
      <c r="R83" s="47"/>
      <c r="S83" s="619"/>
      <c r="T83" s="47"/>
      <c r="U83" s="619"/>
      <c r="V83" s="47"/>
      <c r="W83" s="44"/>
      <c r="X83" s="44"/>
      <c r="Y83" s="44"/>
      <c r="Z83" s="44"/>
      <c r="AA83" s="44"/>
      <c r="AB83" s="44"/>
      <c r="AC83" s="44"/>
      <c r="AD83" s="503"/>
      <c r="AE83" s="619"/>
      <c r="AF83" s="47"/>
      <c r="AG83" s="47"/>
      <c r="AH83" s="712"/>
      <c r="AI83" s="47"/>
      <c r="AJ83" s="47"/>
      <c r="AK83" s="619"/>
      <c r="AL83" s="619"/>
      <c r="AM83" s="619"/>
      <c r="AN83" s="619"/>
      <c r="AO83" s="47"/>
      <c r="AP83" s="503"/>
      <c r="AQ83" s="503"/>
      <c r="AR83" s="503"/>
      <c r="AS83" s="47"/>
      <c r="AT83" s="712"/>
      <c r="AU83" s="44"/>
      <c r="AV83" s="712"/>
      <c r="AW83" s="44"/>
      <c r="AX83" s="44"/>
      <c r="AY83" s="503"/>
      <c r="AZ83" s="503"/>
      <c r="BA83" s="503"/>
      <c r="BB83" s="503"/>
      <c r="BC83" s="44"/>
      <c r="BD83" s="389"/>
      <c r="BE83" s="750"/>
      <c r="BF83" s="618"/>
      <c r="BG83" s="44"/>
      <c r="BH83" s="170"/>
      <c r="BI83" s="44"/>
      <c r="BJ83" s="389"/>
      <c r="BK83" s="356"/>
      <c r="BL83" s="362"/>
      <c r="BM83" s="362"/>
    </row>
    <row r="84" spans="2:65" x14ac:dyDescent="0.25">
      <c r="C84" s="618"/>
      <c r="D84" s="47"/>
      <c r="E84" s="619"/>
      <c r="F84" s="619"/>
      <c r="G84" s="619"/>
      <c r="H84" s="47"/>
      <c r="I84" s="619"/>
      <c r="J84" s="619"/>
      <c r="K84" s="619"/>
      <c r="L84" s="47"/>
      <c r="M84" s="619"/>
      <c r="N84" s="619"/>
      <c r="O84" s="47"/>
      <c r="P84" s="619"/>
      <c r="Q84" s="619"/>
      <c r="R84" s="47"/>
      <c r="S84" s="619"/>
      <c r="T84" s="47"/>
      <c r="U84" s="619"/>
      <c r="V84" s="47"/>
      <c r="W84" s="44"/>
      <c r="X84" s="44"/>
      <c r="Y84" s="44"/>
      <c r="Z84" s="44"/>
      <c r="AA84" s="44"/>
      <c r="AB84" s="44"/>
      <c r="AC84" s="44"/>
      <c r="AD84" s="503"/>
      <c r="AE84" s="619"/>
      <c r="AF84" s="47"/>
      <c r="AG84" s="47"/>
      <c r="AH84" s="712"/>
      <c r="AI84" s="47"/>
      <c r="AJ84" s="47"/>
      <c r="AK84" s="619"/>
      <c r="AL84" s="619"/>
      <c r="AM84" s="619"/>
      <c r="AN84" s="619"/>
      <c r="AO84" s="47"/>
      <c r="AP84" s="503"/>
      <c r="AQ84" s="503"/>
      <c r="AR84" s="503"/>
      <c r="AS84" s="47"/>
      <c r="AT84" s="712"/>
      <c r="AU84" s="44"/>
      <c r="AV84" s="712"/>
      <c r="AW84" s="44"/>
      <c r="AX84" s="44"/>
      <c r="AY84" s="503"/>
      <c r="AZ84" s="503"/>
      <c r="BA84" s="503"/>
      <c r="BB84" s="503"/>
      <c r="BC84" s="44"/>
      <c r="BD84" s="389"/>
      <c r="BE84" s="750"/>
      <c r="BF84" s="618"/>
      <c r="BG84" s="44"/>
      <c r="BH84" s="170"/>
      <c r="BI84" s="44"/>
      <c r="BJ84" s="389"/>
      <c r="BK84" s="356"/>
      <c r="BL84" s="362"/>
      <c r="BM84" s="362"/>
    </row>
    <row r="85" spans="2:65" x14ac:dyDescent="0.25">
      <c r="C85" s="618"/>
      <c r="D85" s="47"/>
      <c r="E85" s="619"/>
      <c r="F85" s="619"/>
      <c r="G85" s="619"/>
      <c r="H85" s="47"/>
      <c r="I85" s="619"/>
      <c r="J85" s="619"/>
      <c r="K85" s="619"/>
      <c r="L85" s="47"/>
      <c r="M85" s="619"/>
      <c r="N85" s="619"/>
      <c r="O85" s="47"/>
      <c r="P85" s="619"/>
      <c r="Q85" s="619"/>
      <c r="R85" s="47"/>
      <c r="S85" s="619"/>
      <c r="T85" s="47"/>
      <c r="U85" s="619"/>
      <c r="V85" s="47"/>
      <c r="W85" s="44"/>
      <c r="X85" s="44"/>
      <c r="Y85" s="44"/>
      <c r="Z85" s="44"/>
      <c r="AA85" s="44"/>
      <c r="AB85" s="44"/>
      <c r="AC85" s="44"/>
      <c r="AD85" s="503"/>
      <c r="AE85" s="619"/>
      <c r="AF85" s="47"/>
      <c r="AG85" s="47"/>
      <c r="AH85" s="712"/>
      <c r="AI85" s="47"/>
      <c r="AJ85" s="47"/>
      <c r="AK85" s="619"/>
      <c r="AL85" s="619"/>
      <c r="AM85" s="619"/>
      <c r="AN85" s="619"/>
      <c r="AO85" s="47"/>
      <c r="AP85" s="503"/>
      <c r="AQ85" s="503"/>
      <c r="AR85" s="503"/>
      <c r="AS85" s="47"/>
      <c r="AT85" s="712"/>
      <c r="AU85" s="44"/>
      <c r="AV85" s="712"/>
      <c r="AW85" s="44"/>
      <c r="AX85" s="44"/>
      <c r="AY85" s="503"/>
      <c r="AZ85" s="503"/>
      <c r="BA85" s="503"/>
      <c r="BB85" s="503"/>
      <c r="BC85" s="44"/>
      <c r="BD85" s="389"/>
      <c r="BE85" s="750"/>
      <c r="BF85" s="618"/>
      <c r="BG85" s="44"/>
      <c r="BH85" s="170"/>
      <c r="BI85" s="44"/>
      <c r="BJ85" s="389"/>
      <c r="BK85" s="356"/>
      <c r="BL85" s="362"/>
      <c r="BM85" s="362"/>
    </row>
    <row r="86" spans="2:65" x14ac:dyDescent="0.25">
      <c r="C86" s="618"/>
      <c r="D86" s="47"/>
      <c r="E86" s="619"/>
      <c r="F86" s="619"/>
      <c r="G86" s="619"/>
      <c r="H86" s="47"/>
      <c r="I86" s="619"/>
      <c r="J86" s="619"/>
      <c r="K86" s="619"/>
      <c r="L86" s="47"/>
      <c r="M86" s="619"/>
      <c r="N86" s="619"/>
      <c r="O86" s="47"/>
      <c r="P86" s="619"/>
      <c r="Q86" s="619"/>
      <c r="R86" s="47"/>
      <c r="S86" s="619"/>
      <c r="T86" s="47"/>
      <c r="U86" s="619"/>
      <c r="V86" s="47"/>
      <c r="W86" s="44"/>
      <c r="X86" s="44"/>
      <c r="Y86" s="44"/>
      <c r="Z86" s="44"/>
      <c r="AA86" s="44"/>
      <c r="AB86" s="44"/>
      <c r="AC86" s="44"/>
      <c r="AD86" s="503"/>
      <c r="AE86" s="619"/>
      <c r="AF86" s="47"/>
      <c r="AG86" s="47"/>
      <c r="AH86" s="712"/>
      <c r="AI86" s="47"/>
      <c r="AJ86" s="47"/>
      <c r="AK86" s="619"/>
      <c r="AL86" s="619"/>
      <c r="AM86" s="619"/>
      <c r="AN86" s="619"/>
      <c r="AO86" s="47"/>
      <c r="AP86" s="503"/>
      <c r="AQ86" s="503"/>
      <c r="AR86" s="503"/>
      <c r="AS86" s="47"/>
      <c r="AT86" s="712"/>
      <c r="AU86" s="44"/>
      <c r="AV86" s="712"/>
      <c r="AW86" s="44"/>
      <c r="AX86" s="44"/>
      <c r="AY86" s="503"/>
      <c r="AZ86" s="503"/>
      <c r="BA86" s="503"/>
      <c r="BB86" s="503"/>
      <c r="BC86" s="44"/>
      <c r="BD86" s="389"/>
      <c r="BE86" s="750"/>
      <c r="BF86" s="618"/>
      <c r="BG86" s="44"/>
      <c r="BH86" s="170"/>
      <c r="BI86" s="44"/>
      <c r="BJ86" s="389"/>
      <c r="BK86" s="356"/>
      <c r="BL86" s="362"/>
      <c r="BM86" s="362"/>
    </row>
    <row r="87" spans="2:65" x14ac:dyDescent="0.25">
      <c r="C87" s="618"/>
      <c r="D87" s="47"/>
      <c r="E87" s="619"/>
      <c r="F87" s="619"/>
      <c r="G87" s="619"/>
      <c r="H87" s="47"/>
      <c r="I87" s="619"/>
      <c r="J87" s="619"/>
      <c r="K87" s="619"/>
      <c r="L87" s="47"/>
      <c r="M87" s="619"/>
      <c r="N87" s="619"/>
      <c r="O87" s="47"/>
      <c r="P87" s="619"/>
      <c r="Q87" s="619"/>
      <c r="R87" s="47"/>
      <c r="S87" s="619"/>
      <c r="T87" s="47"/>
      <c r="U87" s="619"/>
      <c r="V87" s="47"/>
      <c r="W87" s="44"/>
      <c r="X87" s="44"/>
      <c r="Y87" s="44"/>
      <c r="Z87" s="44"/>
      <c r="AA87" s="44"/>
      <c r="AB87" s="44"/>
      <c r="AC87" s="44"/>
      <c r="AD87" s="503"/>
      <c r="AE87" s="619"/>
      <c r="AF87" s="47"/>
      <c r="AG87" s="47"/>
      <c r="AH87" s="712"/>
      <c r="AI87" s="47"/>
      <c r="AJ87" s="47"/>
      <c r="AK87" s="619"/>
      <c r="AL87" s="619"/>
      <c r="AM87" s="619"/>
      <c r="AN87" s="619"/>
      <c r="AO87" s="47"/>
      <c r="AP87" s="503"/>
      <c r="AQ87" s="503"/>
      <c r="AR87" s="503"/>
      <c r="AS87" s="47"/>
      <c r="AT87" s="712"/>
      <c r="AU87" s="44"/>
      <c r="AV87" s="712"/>
      <c r="AW87" s="44"/>
      <c r="AX87" s="44"/>
      <c r="AY87" s="503"/>
      <c r="AZ87" s="503"/>
      <c r="BA87" s="503"/>
      <c r="BB87" s="503"/>
      <c r="BC87" s="44"/>
      <c r="BD87" s="389"/>
      <c r="BE87" s="750"/>
      <c r="BF87" s="618"/>
      <c r="BG87" s="44"/>
      <c r="BH87" s="170"/>
      <c r="BI87" s="44"/>
      <c r="BJ87" s="389"/>
      <c r="BK87" s="356"/>
      <c r="BL87" s="362"/>
      <c r="BM87" s="362"/>
    </row>
    <row r="88" spans="2:65" x14ac:dyDescent="0.25">
      <c r="C88" s="618"/>
      <c r="D88" s="47"/>
      <c r="E88" s="619"/>
      <c r="F88" s="619"/>
      <c r="G88" s="619"/>
      <c r="H88" s="47"/>
      <c r="I88" s="619"/>
      <c r="J88" s="619"/>
      <c r="K88" s="619"/>
      <c r="L88" s="47"/>
      <c r="M88" s="619"/>
      <c r="N88" s="619"/>
      <c r="O88" s="47"/>
      <c r="P88" s="619"/>
      <c r="Q88" s="619"/>
      <c r="R88" s="47"/>
      <c r="S88" s="619"/>
      <c r="T88" s="47"/>
      <c r="U88" s="619"/>
      <c r="V88" s="47"/>
      <c r="W88" s="44"/>
      <c r="X88" s="44"/>
      <c r="Y88" s="44"/>
      <c r="Z88" s="44"/>
      <c r="AA88" s="44"/>
      <c r="AB88" s="44"/>
      <c r="AC88" s="44"/>
      <c r="AD88" s="503"/>
      <c r="AE88" s="619"/>
      <c r="AF88" s="47"/>
      <c r="AG88" s="47"/>
      <c r="AH88" s="712"/>
      <c r="AI88" s="47"/>
      <c r="AJ88" s="47"/>
      <c r="AK88" s="619"/>
      <c r="AL88" s="619"/>
      <c r="AM88" s="619"/>
      <c r="AN88" s="619"/>
      <c r="AO88" s="47"/>
      <c r="AP88" s="503"/>
      <c r="AQ88" s="503"/>
      <c r="AR88" s="503"/>
      <c r="AS88" s="47"/>
      <c r="AT88" s="712"/>
      <c r="AU88" s="44"/>
      <c r="AV88" s="712"/>
      <c r="AW88" s="44"/>
      <c r="AX88" s="44"/>
      <c r="AY88" s="503"/>
      <c r="AZ88" s="503"/>
      <c r="BA88" s="503"/>
      <c r="BB88" s="503"/>
      <c r="BC88" s="44"/>
      <c r="BD88" s="389"/>
      <c r="BE88" s="750"/>
      <c r="BF88" s="618"/>
      <c r="BG88" s="44"/>
      <c r="BH88" s="170"/>
      <c r="BI88" s="44"/>
      <c r="BJ88" s="389"/>
      <c r="BK88" s="356"/>
      <c r="BL88" s="362"/>
      <c r="BM88" s="362"/>
    </row>
    <row r="89" spans="2:65" x14ac:dyDescent="0.25">
      <c r="C89" s="618"/>
      <c r="D89" s="47"/>
      <c r="E89" s="619"/>
      <c r="F89" s="619"/>
      <c r="G89" s="619"/>
      <c r="H89" s="47"/>
      <c r="I89" s="619"/>
      <c r="J89" s="619"/>
      <c r="K89" s="619"/>
      <c r="L89" s="47"/>
      <c r="M89" s="619"/>
      <c r="N89" s="619"/>
      <c r="O89" s="47"/>
      <c r="P89" s="619"/>
      <c r="Q89" s="619"/>
      <c r="R89" s="47"/>
      <c r="S89" s="619"/>
      <c r="T89" s="47"/>
      <c r="U89" s="619"/>
      <c r="V89" s="47"/>
      <c r="W89" s="44"/>
      <c r="X89" s="44"/>
      <c r="Y89" s="44"/>
      <c r="Z89" s="44"/>
      <c r="AA89" s="44"/>
      <c r="AB89" s="44"/>
      <c r="AC89" s="44"/>
      <c r="AD89" s="503"/>
      <c r="AE89" s="619"/>
      <c r="AF89" s="47"/>
      <c r="AG89" s="47"/>
      <c r="AH89" s="712"/>
      <c r="AI89" s="47"/>
      <c r="AJ89" s="47"/>
      <c r="AK89" s="619"/>
      <c r="AL89" s="619"/>
      <c r="AM89" s="619"/>
      <c r="AN89" s="619"/>
      <c r="AO89" s="47"/>
      <c r="AP89" s="503"/>
      <c r="AQ89" s="503"/>
      <c r="AR89" s="503"/>
      <c r="AS89" s="47"/>
      <c r="AT89" s="712"/>
      <c r="AU89" s="44"/>
      <c r="AV89" s="712"/>
      <c r="AW89" s="44"/>
      <c r="AX89" s="44"/>
      <c r="AY89" s="503"/>
      <c r="AZ89" s="503"/>
      <c r="BA89" s="503"/>
      <c r="BB89" s="503"/>
      <c r="BC89" s="44"/>
      <c r="BD89" s="389"/>
      <c r="BE89" s="750"/>
      <c r="BF89" s="618"/>
      <c r="BG89" s="44"/>
      <c r="BH89" s="170"/>
      <c r="BI89" s="44"/>
      <c r="BJ89" s="389"/>
      <c r="BK89" s="356"/>
      <c r="BL89" s="362"/>
      <c r="BM89" s="362"/>
    </row>
    <row r="90" spans="2:65" x14ac:dyDescent="0.25">
      <c r="C90" s="618"/>
      <c r="D90" s="47"/>
      <c r="E90" s="619"/>
      <c r="F90" s="619"/>
      <c r="G90" s="619"/>
      <c r="H90" s="47"/>
      <c r="I90" s="619"/>
      <c r="J90" s="619"/>
      <c r="K90" s="619"/>
      <c r="L90" s="47"/>
      <c r="M90" s="619"/>
      <c r="N90" s="619"/>
      <c r="O90" s="47"/>
      <c r="P90" s="619"/>
      <c r="Q90" s="619"/>
      <c r="R90" s="47"/>
      <c r="S90" s="619"/>
      <c r="T90" s="47"/>
      <c r="U90" s="619"/>
      <c r="V90" s="47"/>
      <c r="W90" s="44"/>
      <c r="X90" s="44"/>
      <c r="Y90" s="44"/>
      <c r="Z90" s="44"/>
      <c r="AA90" s="44"/>
      <c r="AB90" s="44"/>
      <c r="AC90" s="44"/>
      <c r="AD90" s="503"/>
      <c r="AE90" s="619"/>
      <c r="AF90" s="47"/>
      <c r="AG90" s="47"/>
      <c r="AH90" s="712"/>
      <c r="AI90" s="47"/>
      <c r="AJ90" s="47"/>
      <c r="AK90" s="619"/>
      <c r="AL90" s="619"/>
      <c r="AM90" s="619"/>
      <c r="AN90" s="619"/>
      <c r="AO90" s="47"/>
      <c r="AP90" s="503"/>
      <c r="AQ90" s="503"/>
      <c r="AR90" s="503"/>
      <c r="AS90" s="47"/>
      <c r="AT90" s="712"/>
      <c r="AU90" s="44"/>
      <c r="AV90" s="712"/>
      <c r="AW90" s="44"/>
      <c r="AX90" s="44"/>
      <c r="AY90" s="503"/>
      <c r="AZ90" s="503"/>
      <c r="BA90" s="503"/>
      <c r="BB90" s="503"/>
      <c r="BC90" s="44"/>
      <c r="BD90" s="389"/>
      <c r="BE90" s="750"/>
      <c r="BF90" s="618"/>
      <c r="BG90" s="44"/>
      <c r="BH90" s="170"/>
      <c r="BI90" s="44"/>
      <c r="BJ90" s="389"/>
      <c r="BK90" s="356"/>
      <c r="BL90" s="362"/>
      <c r="BM90" s="362"/>
    </row>
    <row r="91" spans="2:65" x14ac:dyDescent="0.25">
      <c r="C91" s="618"/>
      <c r="D91" s="47"/>
      <c r="E91" s="619"/>
      <c r="F91" s="619"/>
      <c r="G91" s="619"/>
      <c r="H91" s="47"/>
      <c r="I91" s="619"/>
      <c r="J91" s="619"/>
      <c r="K91" s="619"/>
      <c r="L91" s="47"/>
      <c r="M91" s="619"/>
      <c r="N91" s="619"/>
      <c r="O91" s="47"/>
      <c r="P91" s="619"/>
      <c r="Q91" s="619"/>
      <c r="R91" s="47"/>
      <c r="S91" s="619"/>
      <c r="T91" s="47"/>
      <c r="U91" s="619"/>
      <c r="V91" s="47"/>
      <c r="W91" s="44"/>
      <c r="X91" s="44"/>
      <c r="Y91" s="44"/>
      <c r="Z91" s="44"/>
      <c r="AA91" s="44"/>
      <c r="AB91" s="44"/>
      <c r="AC91" s="44"/>
      <c r="AD91" s="503"/>
      <c r="AE91" s="619"/>
      <c r="AF91" s="47"/>
      <c r="AG91" s="47"/>
      <c r="AH91" s="712"/>
      <c r="AI91" s="47"/>
      <c r="AJ91" s="47"/>
      <c r="AK91" s="619"/>
      <c r="AL91" s="619"/>
      <c r="AM91" s="619"/>
      <c r="AN91" s="619"/>
      <c r="AO91" s="47"/>
      <c r="AP91" s="503"/>
      <c r="AQ91" s="503"/>
      <c r="AR91" s="503"/>
      <c r="AS91" s="47"/>
      <c r="AT91" s="712"/>
      <c r="AU91" s="44"/>
      <c r="AV91" s="712"/>
      <c r="AW91" s="44"/>
      <c r="AX91" s="44"/>
      <c r="AY91" s="503"/>
      <c r="AZ91" s="503"/>
      <c r="BA91" s="503"/>
      <c r="BB91" s="503"/>
      <c r="BC91" s="44"/>
      <c r="BD91" s="389"/>
      <c r="BE91" s="750"/>
      <c r="BF91" s="618"/>
      <c r="BG91" s="44"/>
      <c r="BH91" s="170"/>
      <c r="BI91" s="44"/>
      <c r="BJ91" s="389"/>
      <c r="BK91" s="356"/>
      <c r="BL91" s="362"/>
      <c r="BM91" s="362"/>
    </row>
    <row r="92" spans="2:65" x14ac:dyDescent="0.25">
      <c r="C92" s="618"/>
      <c r="D92" s="47"/>
      <c r="E92" s="619"/>
      <c r="F92" s="619"/>
      <c r="G92" s="619"/>
      <c r="H92" s="47"/>
      <c r="I92" s="619"/>
      <c r="J92" s="619"/>
      <c r="K92" s="619"/>
      <c r="L92" s="47"/>
      <c r="M92" s="619"/>
      <c r="N92" s="619"/>
      <c r="O92" s="47"/>
      <c r="P92" s="619"/>
      <c r="Q92" s="619"/>
      <c r="R92" s="47"/>
      <c r="S92" s="619"/>
      <c r="T92" s="47"/>
      <c r="U92" s="619"/>
      <c r="V92" s="47"/>
      <c r="W92" s="44"/>
      <c r="X92" s="44"/>
      <c r="Y92" s="44"/>
      <c r="Z92" s="44"/>
      <c r="AA92" s="44"/>
      <c r="AB92" s="44"/>
      <c r="AC92" s="44"/>
      <c r="AD92" s="503"/>
      <c r="AE92" s="619"/>
      <c r="AF92" s="47"/>
      <c r="AG92" s="47"/>
      <c r="AH92" s="712"/>
      <c r="AI92" s="47"/>
      <c r="AJ92" s="47"/>
      <c r="AK92" s="619"/>
      <c r="AL92" s="619"/>
      <c r="AM92" s="619"/>
      <c r="AN92" s="619"/>
      <c r="AO92" s="47"/>
      <c r="AP92" s="503"/>
      <c r="AQ92" s="503"/>
      <c r="AR92" s="503"/>
      <c r="AS92" s="47"/>
      <c r="AT92" s="712"/>
      <c r="AU92" s="44"/>
      <c r="AV92" s="712"/>
      <c r="AW92" s="44"/>
      <c r="AX92" s="44"/>
      <c r="AY92" s="503"/>
      <c r="AZ92" s="503"/>
      <c r="BA92" s="503"/>
      <c r="BB92" s="503"/>
      <c r="BC92" s="44"/>
      <c r="BD92" s="389"/>
      <c r="BE92" s="750"/>
      <c r="BF92" s="618"/>
      <c r="BG92" s="44"/>
      <c r="BH92" s="170"/>
      <c r="BI92" s="44"/>
      <c r="BJ92" s="389"/>
      <c r="BK92" s="356"/>
      <c r="BL92" s="362"/>
      <c r="BM92" s="362"/>
    </row>
    <row r="93" spans="2:65" x14ac:dyDescent="0.25">
      <c r="C93" s="618"/>
      <c r="D93" s="47"/>
      <c r="E93" s="619"/>
      <c r="F93" s="619"/>
      <c r="G93" s="619"/>
      <c r="H93" s="47"/>
      <c r="I93" s="619"/>
      <c r="J93" s="619"/>
      <c r="K93" s="619"/>
      <c r="L93" s="47"/>
      <c r="M93" s="619"/>
      <c r="N93" s="619"/>
      <c r="O93" s="47"/>
      <c r="P93" s="619"/>
      <c r="Q93" s="619"/>
      <c r="R93" s="47"/>
      <c r="S93" s="619"/>
      <c r="T93" s="47"/>
      <c r="U93" s="619"/>
      <c r="V93" s="47"/>
      <c r="W93" s="44"/>
      <c r="X93" s="44"/>
      <c r="Y93" s="44"/>
      <c r="Z93" s="44"/>
      <c r="AA93" s="44"/>
      <c r="AB93" s="44"/>
      <c r="AC93" s="44"/>
      <c r="AD93" s="503"/>
      <c r="AE93" s="619"/>
      <c r="AF93" s="47"/>
      <c r="AG93" s="47"/>
      <c r="AH93" s="712"/>
      <c r="AI93" s="47"/>
      <c r="AJ93" s="47"/>
      <c r="AK93" s="619"/>
      <c r="AL93" s="619"/>
      <c r="AM93" s="619"/>
      <c r="AN93" s="619"/>
      <c r="AO93" s="47"/>
      <c r="AP93" s="503"/>
      <c r="AQ93" s="503"/>
      <c r="AR93" s="503"/>
      <c r="AS93" s="47"/>
      <c r="AT93" s="712"/>
      <c r="AU93" s="44"/>
      <c r="AV93" s="712"/>
      <c r="AW93" s="44"/>
      <c r="AX93" s="44"/>
      <c r="AY93" s="503"/>
      <c r="AZ93" s="503"/>
      <c r="BA93" s="503"/>
      <c r="BB93" s="503"/>
      <c r="BC93" s="44"/>
      <c r="BD93" s="389"/>
      <c r="BE93" s="750"/>
      <c r="BF93" s="618"/>
      <c r="BG93" s="44"/>
      <c r="BH93" s="170"/>
      <c r="BI93" s="44"/>
      <c r="BJ93" s="389"/>
      <c r="BK93" s="356"/>
      <c r="BL93" s="362"/>
      <c r="BM93" s="362"/>
    </row>
    <row r="94" spans="2:65" x14ac:dyDescent="0.25">
      <c r="C94" s="618"/>
      <c r="D94" s="47"/>
      <c r="E94" s="619"/>
      <c r="F94" s="619"/>
      <c r="G94" s="619"/>
      <c r="H94" s="47"/>
      <c r="I94" s="619"/>
      <c r="J94" s="619"/>
      <c r="K94" s="619"/>
      <c r="L94" s="47"/>
      <c r="M94" s="619"/>
      <c r="N94" s="619"/>
      <c r="O94" s="47"/>
      <c r="P94" s="619"/>
      <c r="Q94" s="619"/>
      <c r="R94" s="47"/>
      <c r="S94" s="619"/>
      <c r="T94" s="47"/>
      <c r="U94" s="619"/>
      <c r="V94" s="47"/>
      <c r="W94" s="44"/>
      <c r="X94" s="44"/>
      <c r="Y94" s="44"/>
      <c r="Z94" s="44"/>
      <c r="AA94" s="44"/>
      <c r="AB94" s="44"/>
      <c r="AC94" s="44"/>
      <c r="AD94" s="503"/>
      <c r="AE94" s="619"/>
      <c r="AF94" s="47"/>
      <c r="AG94" s="47"/>
      <c r="AH94" s="712"/>
      <c r="AI94" s="47"/>
      <c r="AJ94" s="47"/>
      <c r="AK94" s="619"/>
      <c r="AL94" s="619"/>
      <c r="AM94" s="619"/>
      <c r="AN94" s="619"/>
      <c r="AO94" s="47"/>
      <c r="AP94" s="503"/>
      <c r="AQ94" s="503"/>
      <c r="AR94" s="503"/>
      <c r="AS94" s="47"/>
      <c r="AT94" s="712"/>
      <c r="AU94" s="44"/>
      <c r="AV94" s="712"/>
      <c r="AW94" s="44"/>
      <c r="AX94" s="44"/>
      <c r="AY94" s="503"/>
      <c r="AZ94" s="503"/>
      <c r="BA94" s="503"/>
      <c r="BB94" s="503"/>
      <c r="BC94" s="44"/>
      <c r="BD94" s="389"/>
      <c r="BE94" s="750"/>
      <c r="BF94" s="618"/>
      <c r="BG94" s="44"/>
      <c r="BH94" s="170"/>
      <c r="BI94" s="44"/>
      <c r="BJ94" s="389"/>
      <c r="BK94" s="356"/>
      <c r="BL94" s="362"/>
      <c r="BM94" s="362"/>
    </row>
    <row r="95" spans="2:65" s="188" customFormat="1" x14ac:dyDescent="0.25">
      <c r="B95" s="43"/>
      <c r="C95" s="618"/>
      <c r="D95" s="47"/>
      <c r="E95" s="619"/>
      <c r="F95" s="619"/>
      <c r="G95" s="619"/>
      <c r="H95" s="47"/>
      <c r="I95" s="619"/>
      <c r="J95" s="619"/>
      <c r="K95" s="619"/>
      <c r="L95" s="47"/>
      <c r="M95" s="619"/>
      <c r="N95" s="619"/>
      <c r="O95" s="47"/>
      <c r="P95" s="619"/>
      <c r="Q95" s="619"/>
      <c r="R95" s="47"/>
      <c r="S95" s="619"/>
      <c r="T95" s="47"/>
      <c r="U95" s="619"/>
      <c r="V95" s="47"/>
      <c r="W95" s="44"/>
      <c r="X95" s="44"/>
      <c r="Y95" s="44"/>
      <c r="Z95" s="44"/>
      <c r="AA95" s="44"/>
      <c r="AB95" s="44"/>
      <c r="AC95" s="44"/>
      <c r="AD95" s="503"/>
      <c r="AE95" s="619"/>
      <c r="AF95" s="47"/>
      <c r="AG95" s="47"/>
      <c r="AH95" s="712"/>
      <c r="AI95" s="47"/>
      <c r="AJ95" s="47"/>
      <c r="AK95" s="619"/>
      <c r="AL95" s="619"/>
      <c r="AM95" s="619"/>
      <c r="AN95" s="619"/>
      <c r="AO95" s="47"/>
      <c r="AP95" s="503"/>
      <c r="AQ95" s="503"/>
      <c r="AR95" s="503"/>
      <c r="AS95" s="47"/>
      <c r="AT95" s="712"/>
      <c r="AU95" s="44"/>
      <c r="AV95" s="712"/>
      <c r="AW95" s="44"/>
      <c r="AX95" s="44"/>
      <c r="AY95" s="503"/>
      <c r="AZ95" s="503"/>
      <c r="BA95" s="503"/>
      <c r="BB95" s="503"/>
      <c r="BC95" s="191"/>
      <c r="BD95" s="395"/>
      <c r="BE95" s="656"/>
      <c r="BF95" s="618"/>
      <c r="BG95" s="44"/>
      <c r="BH95" s="170"/>
      <c r="BI95" s="191"/>
      <c r="BJ95" s="395"/>
      <c r="BK95" s="356"/>
      <c r="BL95" s="362"/>
      <c r="BM95" s="362"/>
    </row>
    <row r="96" spans="2:65" s="188" customFormat="1" x14ac:dyDescent="0.25">
      <c r="B96" s="43"/>
      <c r="C96" s="618"/>
      <c r="D96" s="47"/>
      <c r="E96" s="619"/>
      <c r="F96" s="619"/>
      <c r="G96" s="619"/>
      <c r="H96" s="47"/>
      <c r="I96" s="619"/>
      <c r="J96" s="619"/>
      <c r="K96" s="619"/>
      <c r="L96" s="47"/>
      <c r="M96" s="619"/>
      <c r="N96" s="619"/>
      <c r="O96" s="47"/>
      <c r="P96" s="619"/>
      <c r="Q96" s="619"/>
      <c r="R96" s="47"/>
      <c r="S96" s="619"/>
      <c r="T96" s="47"/>
      <c r="U96" s="619"/>
      <c r="V96" s="47"/>
      <c r="W96" s="44"/>
      <c r="X96" s="44"/>
      <c r="Y96" s="44"/>
      <c r="Z96" s="44"/>
      <c r="AA96" s="44"/>
      <c r="AB96" s="44"/>
      <c r="AC96" s="44"/>
      <c r="AD96" s="503"/>
      <c r="AE96" s="619"/>
      <c r="AF96" s="47"/>
      <c r="AG96" s="47"/>
      <c r="AH96" s="712"/>
      <c r="AI96" s="47"/>
      <c r="AJ96" s="47"/>
      <c r="AK96" s="619"/>
      <c r="AL96" s="619"/>
      <c r="AM96" s="619"/>
      <c r="AN96" s="619"/>
      <c r="AO96" s="47"/>
      <c r="AP96" s="503"/>
      <c r="AQ96" s="503"/>
      <c r="AR96" s="503"/>
      <c r="AS96" s="47"/>
      <c r="AT96" s="712"/>
      <c r="AU96" s="44"/>
      <c r="AV96" s="712"/>
      <c r="AW96" s="44"/>
      <c r="AX96" s="44"/>
      <c r="AY96" s="503"/>
      <c r="AZ96" s="503"/>
      <c r="BA96" s="503"/>
      <c r="BB96" s="503"/>
      <c r="BC96" s="179"/>
      <c r="BD96" s="395"/>
      <c r="BE96" s="656"/>
      <c r="BF96" s="618"/>
      <c r="BG96" s="44"/>
      <c r="BH96" s="170"/>
      <c r="BI96" s="179"/>
      <c r="BJ96" s="395"/>
      <c r="BK96" s="356"/>
      <c r="BL96" s="362"/>
      <c r="BM96" s="362"/>
    </row>
    <row r="97" spans="2:65" s="188" customFormat="1" x14ac:dyDescent="0.25">
      <c r="B97" s="43"/>
      <c r="C97" s="616"/>
      <c r="D97" s="620"/>
      <c r="E97" s="617"/>
      <c r="F97" s="617"/>
      <c r="G97" s="617"/>
      <c r="H97" s="620"/>
      <c r="I97" s="617"/>
      <c r="J97" s="617"/>
      <c r="K97" s="617"/>
      <c r="L97" s="620"/>
      <c r="M97" s="617"/>
      <c r="N97" s="617"/>
      <c r="O97" s="620"/>
      <c r="P97" s="617"/>
      <c r="Q97" s="617"/>
      <c r="R97" s="620"/>
      <c r="S97" s="617"/>
      <c r="T97" s="620"/>
      <c r="U97" s="617"/>
      <c r="V97" s="620"/>
      <c r="W97" s="190"/>
      <c r="X97" s="190"/>
      <c r="Y97" s="190"/>
      <c r="Z97" s="190"/>
      <c r="AA97" s="190"/>
      <c r="AB97" s="190"/>
      <c r="AC97" s="190"/>
      <c r="AD97" s="499"/>
      <c r="AE97" s="617"/>
      <c r="AF97" s="620"/>
      <c r="AG97" s="620"/>
      <c r="AH97" s="716"/>
      <c r="AI97" s="620"/>
      <c r="AJ97" s="620"/>
      <c r="AK97" s="617"/>
      <c r="AL97" s="617"/>
      <c r="AM97" s="617"/>
      <c r="AN97" s="617"/>
      <c r="AO97" s="620"/>
      <c r="AP97" s="499"/>
      <c r="AQ97" s="499"/>
      <c r="AR97" s="499"/>
      <c r="AS97" s="620"/>
      <c r="AT97" s="716"/>
      <c r="AU97" s="190"/>
      <c r="AV97" s="716"/>
      <c r="AW97" s="190"/>
      <c r="AX97" s="190"/>
      <c r="AY97" s="499"/>
      <c r="AZ97" s="499"/>
      <c r="BA97" s="499"/>
      <c r="BB97" s="499"/>
      <c r="BC97" s="179"/>
      <c r="BD97" s="395"/>
      <c r="BE97" s="656"/>
      <c r="BF97" s="616"/>
      <c r="BG97" s="190"/>
      <c r="BH97" s="171"/>
      <c r="BI97" s="179"/>
      <c r="BJ97" s="395"/>
      <c r="BK97" s="356"/>
      <c r="BL97" s="362"/>
      <c r="BM97" s="362"/>
    </row>
    <row r="98" spans="2:65" s="188" customFormat="1" x14ac:dyDescent="0.25">
      <c r="B98" s="43"/>
      <c r="C98" s="616"/>
      <c r="D98" s="620"/>
      <c r="E98" s="617"/>
      <c r="F98" s="617"/>
      <c r="G98" s="617"/>
      <c r="H98" s="620"/>
      <c r="I98" s="617"/>
      <c r="J98" s="617"/>
      <c r="K98" s="617"/>
      <c r="L98" s="620"/>
      <c r="M98" s="617"/>
      <c r="N98" s="617"/>
      <c r="O98" s="620"/>
      <c r="P98" s="617"/>
      <c r="Q98" s="617"/>
      <c r="R98" s="620"/>
      <c r="S98" s="617"/>
      <c r="T98" s="620"/>
      <c r="U98" s="617"/>
      <c r="V98" s="620"/>
      <c r="W98" s="190"/>
      <c r="X98" s="190"/>
      <c r="Y98" s="190"/>
      <c r="Z98" s="190"/>
      <c r="AA98" s="190"/>
      <c r="AB98" s="190"/>
      <c r="AC98" s="190"/>
      <c r="AD98" s="499"/>
      <c r="AE98" s="617"/>
      <c r="AF98" s="620"/>
      <c r="AG98" s="620"/>
      <c r="AH98" s="716"/>
      <c r="AI98" s="620"/>
      <c r="AJ98" s="620"/>
      <c r="AK98" s="617"/>
      <c r="AL98" s="617"/>
      <c r="AM98" s="617"/>
      <c r="AN98" s="617"/>
      <c r="AO98" s="620"/>
      <c r="AP98" s="499"/>
      <c r="AQ98" s="499"/>
      <c r="AR98" s="499"/>
      <c r="AS98" s="620"/>
      <c r="AT98" s="716"/>
      <c r="AU98" s="190"/>
      <c r="AV98" s="716"/>
      <c r="AW98" s="190"/>
      <c r="AX98" s="190"/>
      <c r="AY98" s="499"/>
      <c r="AZ98" s="499"/>
      <c r="BA98" s="499"/>
      <c r="BB98" s="499"/>
      <c r="BC98" s="179"/>
      <c r="BD98" s="395"/>
      <c r="BE98" s="656"/>
      <c r="BF98" s="616"/>
      <c r="BG98" s="190"/>
      <c r="BH98" s="171"/>
      <c r="BI98" s="179"/>
      <c r="BJ98" s="395"/>
      <c r="BK98" s="356"/>
      <c r="BL98" s="362"/>
      <c r="BM98" s="362"/>
    </row>
    <row r="99" spans="2:65" s="188" customFormat="1" x14ac:dyDescent="0.25">
      <c r="B99" s="43"/>
      <c r="C99" s="616"/>
      <c r="D99" s="620"/>
      <c r="E99" s="617"/>
      <c r="F99" s="617"/>
      <c r="G99" s="617"/>
      <c r="H99" s="620"/>
      <c r="I99" s="617"/>
      <c r="J99" s="617"/>
      <c r="K99" s="617"/>
      <c r="L99" s="620"/>
      <c r="M99" s="617"/>
      <c r="N99" s="617"/>
      <c r="O99" s="620"/>
      <c r="P99" s="617"/>
      <c r="Q99" s="617"/>
      <c r="R99" s="620"/>
      <c r="S99" s="617"/>
      <c r="T99" s="620"/>
      <c r="U99" s="617"/>
      <c r="V99" s="620"/>
      <c r="W99" s="190"/>
      <c r="X99" s="190"/>
      <c r="Y99" s="190"/>
      <c r="Z99" s="190"/>
      <c r="AA99" s="190"/>
      <c r="AB99" s="190"/>
      <c r="AC99" s="190"/>
      <c r="AD99" s="499"/>
      <c r="AE99" s="617"/>
      <c r="AF99" s="620"/>
      <c r="AG99" s="620"/>
      <c r="AH99" s="716"/>
      <c r="AI99" s="620"/>
      <c r="AJ99" s="620"/>
      <c r="AK99" s="617"/>
      <c r="AL99" s="617"/>
      <c r="AM99" s="617"/>
      <c r="AN99" s="617"/>
      <c r="AO99" s="620"/>
      <c r="AP99" s="499"/>
      <c r="AQ99" s="499"/>
      <c r="AR99" s="499"/>
      <c r="AS99" s="620"/>
      <c r="AT99" s="716"/>
      <c r="AU99" s="190"/>
      <c r="AV99" s="716"/>
      <c r="AW99" s="190"/>
      <c r="AX99" s="190"/>
      <c r="AY99" s="499"/>
      <c r="AZ99" s="499"/>
      <c r="BA99" s="499"/>
      <c r="BB99" s="499"/>
      <c r="BC99" s="44"/>
      <c r="BD99" s="395"/>
      <c r="BE99" s="656"/>
      <c r="BF99" s="616"/>
      <c r="BG99" s="190"/>
      <c r="BH99" s="171"/>
      <c r="BI99" s="44"/>
      <c r="BJ99" s="395"/>
      <c r="BK99" s="356"/>
      <c r="BL99" s="362"/>
      <c r="BM99" s="362"/>
    </row>
    <row r="100" spans="2:65" s="188" customFormat="1" x14ac:dyDescent="0.25">
      <c r="B100" s="43"/>
      <c r="C100" s="616"/>
      <c r="D100" s="620"/>
      <c r="E100" s="617"/>
      <c r="F100" s="617"/>
      <c r="G100" s="617"/>
      <c r="H100" s="620"/>
      <c r="I100" s="617"/>
      <c r="J100" s="617"/>
      <c r="K100" s="617"/>
      <c r="L100" s="620"/>
      <c r="M100" s="617"/>
      <c r="N100" s="617"/>
      <c r="O100" s="620"/>
      <c r="P100" s="617"/>
      <c r="Q100" s="617"/>
      <c r="R100" s="620"/>
      <c r="S100" s="617"/>
      <c r="T100" s="620"/>
      <c r="U100" s="617"/>
      <c r="V100" s="620"/>
      <c r="W100" s="190"/>
      <c r="X100" s="190"/>
      <c r="Y100" s="190"/>
      <c r="Z100" s="190"/>
      <c r="AA100" s="190"/>
      <c r="AB100" s="190"/>
      <c r="AC100" s="190"/>
      <c r="AD100" s="499"/>
      <c r="AE100" s="617"/>
      <c r="AF100" s="620"/>
      <c r="AG100" s="620"/>
      <c r="AH100" s="716"/>
      <c r="AI100" s="620"/>
      <c r="AJ100" s="620"/>
      <c r="AK100" s="617"/>
      <c r="AL100" s="617"/>
      <c r="AM100" s="617"/>
      <c r="AN100" s="617"/>
      <c r="AO100" s="620"/>
      <c r="AP100" s="499"/>
      <c r="AQ100" s="499"/>
      <c r="AR100" s="499"/>
      <c r="AS100" s="620"/>
      <c r="AT100" s="716"/>
      <c r="AU100" s="190"/>
      <c r="AV100" s="716"/>
      <c r="AW100" s="190"/>
      <c r="AX100" s="190"/>
      <c r="AY100" s="499"/>
      <c r="AZ100" s="499"/>
      <c r="BA100" s="499"/>
      <c r="BB100" s="499"/>
      <c r="BC100" s="44"/>
      <c r="BD100" s="395"/>
      <c r="BE100" s="656"/>
      <c r="BF100" s="616"/>
      <c r="BG100" s="190"/>
      <c r="BH100" s="171"/>
      <c r="BI100" s="44"/>
      <c r="BJ100" s="395"/>
      <c r="BK100" s="356"/>
      <c r="BL100" s="362"/>
      <c r="BM100" s="362"/>
    </row>
    <row r="101" spans="2:65" s="188" customFormat="1" x14ac:dyDescent="0.25">
      <c r="B101" s="43"/>
      <c r="C101" s="616"/>
      <c r="D101" s="620"/>
      <c r="E101" s="617"/>
      <c r="F101" s="617"/>
      <c r="G101" s="617"/>
      <c r="H101" s="620"/>
      <c r="I101" s="617"/>
      <c r="J101" s="617"/>
      <c r="K101" s="617"/>
      <c r="L101" s="620"/>
      <c r="M101" s="617"/>
      <c r="N101" s="617"/>
      <c r="O101" s="620"/>
      <c r="P101" s="617"/>
      <c r="Q101" s="617"/>
      <c r="R101" s="620"/>
      <c r="S101" s="617"/>
      <c r="T101" s="620"/>
      <c r="U101" s="617"/>
      <c r="V101" s="620"/>
      <c r="W101" s="190"/>
      <c r="X101" s="190"/>
      <c r="Y101" s="190"/>
      <c r="Z101" s="190"/>
      <c r="AA101" s="190"/>
      <c r="AB101" s="190"/>
      <c r="AC101" s="190"/>
      <c r="AD101" s="499"/>
      <c r="AE101" s="617"/>
      <c r="AF101" s="620"/>
      <c r="AG101" s="620"/>
      <c r="AH101" s="716"/>
      <c r="AI101" s="620"/>
      <c r="AJ101" s="620"/>
      <c r="AK101" s="617"/>
      <c r="AL101" s="617"/>
      <c r="AM101" s="617"/>
      <c r="AN101" s="617"/>
      <c r="AO101" s="620"/>
      <c r="AP101" s="499"/>
      <c r="AQ101" s="499"/>
      <c r="AR101" s="499"/>
      <c r="AS101" s="620"/>
      <c r="AT101" s="716"/>
      <c r="AU101" s="190"/>
      <c r="AV101" s="716"/>
      <c r="AW101" s="190"/>
      <c r="AX101" s="190"/>
      <c r="AY101" s="499"/>
      <c r="AZ101" s="499"/>
      <c r="BA101" s="499"/>
      <c r="BB101" s="499"/>
      <c r="BC101" s="44"/>
      <c r="BD101" s="395"/>
      <c r="BE101" s="656"/>
      <c r="BF101" s="616"/>
      <c r="BG101" s="190"/>
      <c r="BH101" s="171"/>
      <c r="BI101" s="44"/>
      <c r="BJ101" s="395"/>
      <c r="BK101" s="356"/>
      <c r="BL101" s="362"/>
      <c r="BM101" s="362"/>
    </row>
    <row r="102" spans="2:65" s="188" customFormat="1" x14ac:dyDescent="0.25">
      <c r="B102" s="43"/>
      <c r="C102" s="616"/>
      <c r="D102" s="620"/>
      <c r="E102" s="617"/>
      <c r="F102" s="617"/>
      <c r="G102" s="617"/>
      <c r="H102" s="620"/>
      <c r="I102" s="617"/>
      <c r="J102" s="617"/>
      <c r="K102" s="617"/>
      <c r="L102" s="620"/>
      <c r="M102" s="617"/>
      <c r="N102" s="617"/>
      <c r="O102" s="620"/>
      <c r="P102" s="617"/>
      <c r="Q102" s="617"/>
      <c r="R102" s="620"/>
      <c r="S102" s="617"/>
      <c r="T102" s="620"/>
      <c r="U102" s="617"/>
      <c r="V102" s="620"/>
      <c r="W102" s="190"/>
      <c r="X102" s="190"/>
      <c r="Y102" s="190"/>
      <c r="Z102" s="190"/>
      <c r="AA102" s="190"/>
      <c r="AB102" s="190"/>
      <c r="AC102" s="190"/>
      <c r="AD102" s="499"/>
      <c r="AE102" s="617"/>
      <c r="AF102" s="620"/>
      <c r="AG102" s="620"/>
      <c r="AH102" s="716"/>
      <c r="AI102" s="620"/>
      <c r="AJ102" s="620"/>
      <c r="AK102" s="617"/>
      <c r="AL102" s="617"/>
      <c r="AM102" s="617"/>
      <c r="AN102" s="617"/>
      <c r="AO102" s="620"/>
      <c r="AP102" s="499"/>
      <c r="AQ102" s="499"/>
      <c r="AR102" s="499"/>
      <c r="AS102" s="620"/>
      <c r="AT102" s="716"/>
      <c r="AU102" s="190"/>
      <c r="AV102" s="716"/>
      <c r="AW102" s="190"/>
      <c r="AX102" s="190"/>
      <c r="AY102" s="499"/>
      <c r="AZ102" s="499"/>
      <c r="BA102" s="499"/>
      <c r="BB102" s="499"/>
      <c r="BC102" s="44"/>
      <c r="BD102" s="395"/>
      <c r="BE102" s="656"/>
      <c r="BF102" s="616"/>
      <c r="BG102" s="190"/>
      <c r="BH102" s="171"/>
      <c r="BI102" s="44"/>
      <c r="BJ102" s="395"/>
      <c r="BK102" s="356"/>
    </row>
    <row r="103" spans="2:65" s="188" customFormat="1" x14ac:dyDescent="0.25">
      <c r="B103" s="43"/>
      <c r="C103" s="616"/>
      <c r="D103" s="620"/>
      <c r="E103" s="617"/>
      <c r="F103" s="617"/>
      <c r="G103" s="617"/>
      <c r="H103" s="620"/>
      <c r="I103" s="617"/>
      <c r="J103" s="617"/>
      <c r="K103" s="617"/>
      <c r="L103" s="620"/>
      <c r="M103" s="617"/>
      <c r="N103" s="617"/>
      <c r="O103" s="620"/>
      <c r="P103" s="617"/>
      <c r="Q103" s="617"/>
      <c r="R103" s="620"/>
      <c r="S103" s="617"/>
      <c r="T103" s="620"/>
      <c r="U103" s="617"/>
      <c r="V103" s="620"/>
      <c r="W103" s="190"/>
      <c r="X103" s="190"/>
      <c r="Y103" s="190"/>
      <c r="Z103" s="190"/>
      <c r="AA103" s="190"/>
      <c r="AB103" s="190"/>
      <c r="AC103" s="190"/>
      <c r="AD103" s="499"/>
      <c r="AE103" s="617"/>
      <c r="AF103" s="620"/>
      <c r="AG103" s="620"/>
      <c r="AH103" s="716"/>
      <c r="AI103" s="620"/>
      <c r="AJ103" s="620"/>
      <c r="AK103" s="617"/>
      <c r="AL103" s="617"/>
      <c r="AM103" s="617"/>
      <c r="AN103" s="617"/>
      <c r="AO103" s="620"/>
      <c r="AP103" s="499"/>
      <c r="AQ103" s="499"/>
      <c r="AR103" s="499"/>
      <c r="AS103" s="620"/>
      <c r="AT103" s="716"/>
      <c r="AU103" s="190"/>
      <c r="AV103" s="716"/>
      <c r="AW103" s="190"/>
      <c r="AX103" s="190"/>
      <c r="AY103" s="499"/>
      <c r="AZ103" s="499"/>
      <c r="BA103" s="499"/>
      <c r="BB103" s="499"/>
      <c r="BC103" s="44"/>
      <c r="BD103" s="395"/>
      <c r="BE103" s="656"/>
      <c r="BF103" s="616"/>
      <c r="BG103" s="190"/>
      <c r="BH103" s="171"/>
      <c r="BI103" s="44"/>
      <c r="BJ103" s="395"/>
      <c r="BK103" s="356"/>
    </row>
    <row r="104" spans="2:65" s="188" customFormat="1" x14ac:dyDescent="0.25">
      <c r="B104" s="43"/>
      <c r="C104" s="616"/>
      <c r="D104" s="620"/>
      <c r="E104" s="617"/>
      <c r="F104" s="617"/>
      <c r="G104" s="617"/>
      <c r="H104" s="620"/>
      <c r="I104" s="617"/>
      <c r="J104" s="617"/>
      <c r="K104" s="617"/>
      <c r="L104" s="620"/>
      <c r="M104" s="617"/>
      <c r="N104" s="617"/>
      <c r="O104" s="620"/>
      <c r="P104" s="617"/>
      <c r="Q104" s="617"/>
      <c r="R104" s="620"/>
      <c r="S104" s="617"/>
      <c r="T104" s="620"/>
      <c r="U104" s="617"/>
      <c r="V104" s="620"/>
      <c r="W104" s="190"/>
      <c r="X104" s="190"/>
      <c r="Y104" s="190"/>
      <c r="Z104" s="190"/>
      <c r="AA104" s="190"/>
      <c r="AB104" s="190"/>
      <c r="AC104" s="190"/>
      <c r="AD104" s="499"/>
      <c r="AE104" s="617"/>
      <c r="AF104" s="620"/>
      <c r="AG104" s="620"/>
      <c r="AH104" s="716"/>
      <c r="AI104" s="620"/>
      <c r="AJ104" s="620"/>
      <c r="AK104" s="617"/>
      <c r="AL104" s="617"/>
      <c r="AM104" s="617"/>
      <c r="AN104" s="617"/>
      <c r="AO104" s="620"/>
      <c r="AP104" s="499"/>
      <c r="AQ104" s="499"/>
      <c r="AR104" s="499"/>
      <c r="AS104" s="620"/>
      <c r="AT104" s="716"/>
      <c r="AU104" s="190"/>
      <c r="AV104" s="716"/>
      <c r="AW104" s="190"/>
      <c r="AX104" s="190"/>
      <c r="AY104" s="499"/>
      <c r="AZ104" s="499"/>
      <c r="BA104" s="499"/>
      <c r="BB104" s="499"/>
      <c r="BC104" s="44"/>
      <c r="BD104" s="395"/>
      <c r="BE104" s="656"/>
      <c r="BF104" s="616"/>
      <c r="BG104" s="190"/>
      <c r="BH104" s="171"/>
      <c r="BI104" s="44"/>
      <c r="BJ104" s="395"/>
      <c r="BK104" s="356"/>
      <c r="BL104" s="362"/>
      <c r="BM104" s="362"/>
    </row>
    <row r="105" spans="2:65" s="188" customFormat="1" x14ac:dyDescent="0.25">
      <c r="B105" s="43"/>
      <c r="C105" s="616"/>
      <c r="D105" s="620"/>
      <c r="E105" s="617"/>
      <c r="F105" s="617"/>
      <c r="G105" s="617"/>
      <c r="H105" s="620"/>
      <c r="I105" s="617"/>
      <c r="J105" s="617"/>
      <c r="K105" s="617"/>
      <c r="L105" s="620"/>
      <c r="M105" s="617"/>
      <c r="N105" s="617"/>
      <c r="O105" s="620"/>
      <c r="P105" s="617"/>
      <c r="Q105" s="617"/>
      <c r="R105" s="620"/>
      <c r="S105" s="617"/>
      <c r="T105" s="620"/>
      <c r="U105" s="617"/>
      <c r="V105" s="620"/>
      <c r="W105" s="190"/>
      <c r="X105" s="190"/>
      <c r="Y105" s="190"/>
      <c r="Z105" s="190"/>
      <c r="AA105" s="190"/>
      <c r="AB105" s="190"/>
      <c r="AC105" s="190"/>
      <c r="AD105" s="499"/>
      <c r="AE105" s="617"/>
      <c r="AF105" s="620"/>
      <c r="AG105" s="620"/>
      <c r="AH105" s="716"/>
      <c r="AI105" s="620"/>
      <c r="AJ105" s="620"/>
      <c r="AK105" s="617"/>
      <c r="AL105" s="617"/>
      <c r="AM105" s="617"/>
      <c r="AN105" s="617"/>
      <c r="AO105" s="620"/>
      <c r="AP105" s="499"/>
      <c r="AQ105" s="499"/>
      <c r="AR105" s="499"/>
      <c r="AS105" s="620"/>
      <c r="AT105" s="716"/>
      <c r="AU105" s="190"/>
      <c r="AV105" s="716"/>
      <c r="AW105" s="190"/>
      <c r="AX105" s="190"/>
      <c r="AY105" s="499"/>
      <c r="AZ105" s="499"/>
      <c r="BA105" s="499"/>
      <c r="BB105" s="499"/>
      <c r="BC105" s="44"/>
      <c r="BD105" s="395"/>
      <c r="BE105" s="656"/>
      <c r="BF105" s="616"/>
      <c r="BG105" s="190"/>
      <c r="BH105" s="171"/>
      <c r="BI105" s="44"/>
      <c r="BJ105" s="395"/>
      <c r="BK105" s="356"/>
      <c r="BL105" s="362"/>
      <c r="BM105" s="362"/>
    </row>
    <row r="106" spans="2:65" s="188" customFormat="1" x14ac:dyDescent="0.25">
      <c r="B106" s="43"/>
      <c r="C106" s="616"/>
      <c r="D106" s="620"/>
      <c r="E106" s="617"/>
      <c r="F106" s="617"/>
      <c r="G106" s="617"/>
      <c r="H106" s="620"/>
      <c r="I106" s="617"/>
      <c r="J106" s="617"/>
      <c r="K106" s="617"/>
      <c r="L106" s="620"/>
      <c r="M106" s="617"/>
      <c r="N106" s="617"/>
      <c r="O106" s="620"/>
      <c r="P106" s="617"/>
      <c r="Q106" s="617"/>
      <c r="R106" s="620"/>
      <c r="S106" s="617"/>
      <c r="T106" s="620"/>
      <c r="U106" s="617"/>
      <c r="V106" s="620"/>
      <c r="W106" s="190"/>
      <c r="X106" s="190"/>
      <c r="Y106" s="190"/>
      <c r="Z106" s="190"/>
      <c r="AA106" s="190"/>
      <c r="AB106" s="190"/>
      <c r="AC106" s="190"/>
      <c r="AD106" s="499"/>
      <c r="AE106" s="617"/>
      <c r="AF106" s="620"/>
      <c r="AG106" s="620"/>
      <c r="AH106" s="716"/>
      <c r="AI106" s="620"/>
      <c r="AJ106" s="620"/>
      <c r="AK106" s="617"/>
      <c r="AL106" s="617"/>
      <c r="AM106" s="617"/>
      <c r="AN106" s="617"/>
      <c r="AO106" s="620"/>
      <c r="AP106" s="499"/>
      <c r="AQ106" s="499"/>
      <c r="AR106" s="499"/>
      <c r="AS106" s="620"/>
      <c r="AT106" s="716"/>
      <c r="AU106" s="190"/>
      <c r="AV106" s="716"/>
      <c r="AW106" s="190"/>
      <c r="AX106" s="190"/>
      <c r="AY106" s="499"/>
      <c r="AZ106" s="499"/>
      <c r="BA106" s="499"/>
      <c r="BB106" s="499"/>
      <c r="BC106" s="44"/>
      <c r="BD106" s="60"/>
      <c r="BE106" s="749"/>
      <c r="BF106" s="616"/>
      <c r="BG106" s="190"/>
      <c r="BH106" s="171"/>
      <c r="BI106" s="44"/>
      <c r="BJ106" s="60"/>
      <c r="BK106" s="356"/>
      <c r="BL106" s="362"/>
      <c r="BM106" s="362"/>
    </row>
    <row r="107" spans="2:65" s="188" customFormat="1" x14ac:dyDescent="0.25">
      <c r="B107" s="43"/>
      <c r="C107" s="616"/>
      <c r="D107" s="620"/>
      <c r="E107" s="617"/>
      <c r="F107" s="617"/>
      <c r="G107" s="617"/>
      <c r="H107" s="620"/>
      <c r="I107" s="617"/>
      <c r="J107" s="617"/>
      <c r="K107" s="617"/>
      <c r="L107" s="620"/>
      <c r="M107" s="617"/>
      <c r="N107" s="617"/>
      <c r="O107" s="620"/>
      <c r="P107" s="617"/>
      <c r="Q107" s="617"/>
      <c r="R107" s="620"/>
      <c r="S107" s="617"/>
      <c r="T107" s="620"/>
      <c r="U107" s="617"/>
      <c r="V107" s="620"/>
      <c r="W107" s="190"/>
      <c r="X107" s="190"/>
      <c r="Y107" s="190"/>
      <c r="Z107" s="190"/>
      <c r="AA107" s="190"/>
      <c r="AB107" s="190"/>
      <c r="AC107" s="190"/>
      <c r="AD107" s="499"/>
      <c r="AE107" s="617"/>
      <c r="AF107" s="620"/>
      <c r="AG107" s="620"/>
      <c r="AH107" s="716"/>
      <c r="AI107" s="620"/>
      <c r="AJ107" s="620"/>
      <c r="AK107" s="617"/>
      <c r="AL107" s="617"/>
      <c r="AM107" s="617"/>
      <c r="AN107" s="617"/>
      <c r="AO107" s="620"/>
      <c r="AP107" s="499"/>
      <c r="AQ107" s="499"/>
      <c r="AR107" s="499"/>
      <c r="AS107" s="620"/>
      <c r="AT107" s="716"/>
      <c r="AU107" s="190"/>
      <c r="AV107" s="716"/>
      <c r="AW107" s="190"/>
      <c r="AX107" s="190"/>
      <c r="AY107" s="499"/>
      <c r="AZ107" s="499"/>
      <c r="BA107" s="499"/>
      <c r="BB107" s="499"/>
      <c r="BC107" s="191"/>
      <c r="BD107" s="395"/>
      <c r="BE107" s="656"/>
      <c r="BF107" s="616"/>
      <c r="BG107" s="190"/>
      <c r="BH107" s="171"/>
      <c r="BI107" s="191"/>
      <c r="BJ107" s="395"/>
      <c r="BK107" s="356"/>
      <c r="BL107" s="357"/>
      <c r="BM107" s="357"/>
    </row>
    <row r="108" spans="2:65" s="188" customFormat="1" x14ac:dyDescent="0.25">
      <c r="B108" s="43"/>
      <c r="C108" s="616"/>
      <c r="D108" s="620"/>
      <c r="E108" s="617"/>
      <c r="F108" s="617"/>
      <c r="G108" s="617"/>
      <c r="H108" s="620"/>
      <c r="I108" s="617"/>
      <c r="J108" s="617"/>
      <c r="K108" s="617"/>
      <c r="L108" s="620"/>
      <c r="M108" s="617"/>
      <c r="N108" s="617"/>
      <c r="O108" s="620"/>
      <c r="P108" s="617"/>
      <c r="Q108" s="617"/>
      <c r="R108" s="620"/>
      <c r="S108" s="617"/>
      <c r="T108" s="620"/>
      <c r="U108" s="617"/>
      <c r="V108" s="620"/>
      <c r="W108" s="190"/>
      <c r="X108" s="190"/>
      <c r="Y108" s="190"/>
      <c r="Z108" s="190"/>
      <c r="AA108" s="190"/>
      <c r="AB108" s="190"/>
      <c r="AC108" s="190"/>
      <c r="AD108" s="499"/>
      <c r="AE108" s="617"/>
      <c r="AF108" s="620"/>
      <c r="AG108" s="620"/>
      <c r="AH108" s="716"/>
      <c r="AI108" s="620"/>
      <c r="AJ108" s="620"/>
      <c r="AK108" s="617"/>
      <c r="AL108" s="617"/>
      <c r="AM108" s="617"/>
      <c r="AN108" s="617"/>
      <c r="AO108" s="620"/>
      <c r="AP108" s="499"/>
      <c r="AQ108" s="499"/>
      <c r="AR108" s="499"/>
      <c r="AS108" s="620"/>
      <c r="AT108" s="716"/>
      <c r="AU108" s="190"/>
      <c r="AV108" s="716"/>
      <c r="AW108" s="190"/>
      <c r="AX108" s="190"/>
      <c r="AY108" s="499"/>
      <c r="AZ108" s="499"/>
      <c r="BA108" s="499"/>
      <c r="BB108" s="499"/>
      <c r="BC108" s="179"/>
      <c r="BD108" s="395"/>
      <c r="BE108" s="656"/>
      <c r="BF108" s="616"/>
      <c r="BG108" s="190"/>
      <c r="BH108" s="171"/>
      <c r="BI108" s="179"/>
      <c r="BJ108" s="395"/>
      <c r="BK108" s="356"/>
      <c r="BL108" s="357"/>
      <c r="BM108" s="357"/>
    </row>
    <row r="109" spans="2:65" s="188" customFormat="1" x14ac:dyDescent="0.25">
      <c r="B109" s="43"/>
      <c r="C109" s="616"/>
      <c r="D109" s="620"/>
      <c r="E109" s="617"/>
      <c r="F109" s="617"/>
      <c r="G109" s="617"/>
      <c r="H109" s="620"/>
      <c r="I109" s="617"/>
      <c r="J109" s="617"/>
      <c r="K109" s="617"/>
      <c r="L109" s="620"/>
      <c r="M109" s="617"/>
      <c r="N109" s="617"/>
      <c r="O109" s="620"/>
      <c r="P109" s="617"/>
      <c r="Q109" s="617"/>
      <c r="R109" s="620"/>
      <c r="S109" s="617"/>
      <c r="T109" s="620"/>
      <c r="U109" s="617"/>
      <c r="V109" s="620"/>
      <c r="W109" s="190"/>
      <c r="X109" s="190"/>
      <c r="Y109" s="190"/>
      <c r="Z109" s="190"/>
      <c r="AA109" s="190"/>
      <c r="AB109" s="190"/>
      <c r="AC109" s="190"/>
      <c r="AD109" s="499"/>
      <c r="AE109" s="617"/>
      <c r="AF109" s="620"/>
      <c r="AG109" s="620"/>
      <c r="AH109" s="716"/>
      <c r="AI109" s="620"/>
      <c r="AJ109" s="620"/>
      <c r="AK109" s="617"/>
      <c r="AL109" s="617"/>
      <c r="AM109" s="617"/>
      <c r="AN109" s="617"/>
      <c r="AO109" s="620"/>
      <c r="AP109" s="499"/>
      <c r="AQ109" s="499"/>
      <c r="AR109" s="499"/>
      <c r="AS109" s="620"/>
      <c r="AT109" s="716"/>
      <c r="AU109" s="190"/>
      <c r="AV109" s="716"/>
      <c r="AW109" s="190"/>
      <c r="AX109" s="190"/>
      <c r="AY109" s="499"/>
      <c r="AZ109" s="499"/>
      <c r="BA109" s="499"/>
      <c r="BB109" s="499"/>
      <c r="BC109" s="179"/>
      <c r="BD109" s="395"/>
      <c r="BE109" s="656"/>
      <c r="BF109" s="616"/>
      <c r="BG109" s="190"/>
      <c r="BH109" s="171"/>
      <c r="BI109" s="179"/>
      <c r="BJ109" s="395"/>
      <c r="BK109" s="356"/>
      <c r="BL109" s="357"/>
      <c r="BM109" s="357"/>
    </row>
    <row r="110" spans="2:65" s="188" customFormat="1" x14ac:dyDescent="0.25">
      <c r="B110" s="43"/>
      <c r="C110" s="616"/>
      <c r="D110" s="620"/>
      <c r="E110" s="617"/>
      <c r="F110" s="617"/>
      <c r="G110" s="617"/>
      <c r="H110" s="620"/>
      <c r="I110" s="617"/>
      <c r="J110" s="617"/>
      <c r="K110" s="617"/>
      <c r="L110" s="620"/>
      <c r="M110" s="617"/>
      <c r="N110" s="617"/>
      <c r="O110" s="620"/>
      <c r="P110" s="617"/>
      <c r="Q110" s="617"/>
      <c r="R110" s="620"/>
      <c r="S110" s="617"/>
      <c r="T110" s="620"/>
      <c r="U110" s="617"/>
      <c r="V110" s="620"/>
      <c r="W110" s="190"/>
      <c r="X110" s="190"/>
      <c r="Y110" s="190"/>
      <c r="Z110" s="190"/>
      <c r="AA110" s="190"/>
      <c r="AB110" s="190"/>
      <c r="AC110" s="190"/>
      <c r="AD110" s="499"/>
      <c r="AE110" s="617"/>
      <c r="AF110" s="620"/>
      <c r="AG110" s="620"/>
      <c r="AH110" s="716"/>
      <c r="AI110" s="620"/>
      <c r="AJ110" s="620"/>
      <c r="AK110" s="617"/>
      <c r="AL110" s="617"/>
      <c r="AM110" s="617"/>
      <c r="AN110" s="617"/>
      <c r="AO110" s="620"/>
      <c r="AP110" s="499"/>
      <c r="AQ110" s="499"/>
      <c r="AR110" s="499"/>
      <c r="AS110" s="620"/>
      <c r="AT110" s="716"/>
      <c r="AU110" s="190"/>
      <c r="AV110" s="716"/>
      <c r="AW110" s="190"/>
      <c r="AX110" s="190"/>
      <c r="AY110" s="499"/>
      <c r="AZ110" s="499"/>
      <c r="BA110" s="499"/>
      <c r="BB110" s="499"/>
      <c r="BC110" s="179"/>
      <c r="BD110" s="395"/>
      <c r="BE110" s="656"/>
      <c r="BF110" s="616"/>
      <c r="BG110" s="190"/>
      <c r="BH110" s="171"/>
      <c r="BI110" s="179"/>
      <c r="BJ110" s="395"/>
      <c r="BK110" s="356"/>
      <c r="BL110" s="357"/>
      <c r="BM110" s="357"/>
    </row>
    <row r="111" spans="2:65" s="188" customFormat="1" x14ac:dyDescent="0.25">
      <c r="B111" s="43"/>
      <c r="C111" s="616"/>
      <c r="D111" s="620"/>
      <c r="E111" s="617"/>
      <c r="F111" s="617"/>
      <c r="G111" s="617"/>
      <c r="H111" s="620"/>
      <c r="I111" s="617"/>
      <c r="J111" s="617"/>
      <c r="K111" s="617"/>
      <c r="L111" s="620"/>
      <c r="M111" s="617"/>
      <c r="N111" s="617"/>
      <c r="O111" s="620"/>
      <c r="P111" s="617"/>
      <c r="Q111" s="617"/>
      <c r="R111" s="620"/>
      <c r="S111" s="617"/>
      <c r="T111" s="620"/>
      <c r="U111" s="617"/>
      <c r="V111" s="620"/>
      <c r="W111" s="190"/>
      <c r="X111" s="190"/>
      <c r="Y111" s="190"/>
      <c r="Z111" s="190"/>
      <c r="AA111" s="190"/>
      <c r="AB111" s="190"/>
      <c r="AC111" s="190"/>
      <c r="AD111" s="499"/>
      <c r="AE111" s="617"/>
      <c r="AF111" s="620"/>
      <c r="AG111" s="620"/>
      <c r="AH111" s="716"/>
      <c r="AI111" s="620"/>
      <c r="AJ111" s="620"/>
      <c r="AK111" s="617"/>
      <c r="AL111" s="617"/>
      <c r="AM111" s="617"/>
      <c r="AN111" s="617"/>
      <c r="AO111" s="620"/>
      <c r="AP111" s="499"/>
      <c r="AQ111" s="499"/>
      <c r="AR111" s="499"/>
      <c r="AS111" s="620"/>
      <c r="AT111" s="716"/>
      <c r="AU111" s="190"/>
      <c r="AV111" s="716"/>
      <c r="AW111" s="190"/>
      <c r="AX111" s="190"/>
      <c r="AY111" s="499"/>
      <c r="AZ111" s="499"/>
      <c r="BA111" s="499"/>
      <c r="BB111" s="499"/>
      <c r="BC111" s="44"/>
      <c r="BD111" s="395"/>
      <c r="BE111" s="656"/>
      <c r="BF111" s="616"/>
      <c r="BG111" s="190"/>
      <c r="BH111" s="171"/>
      <c r="BI111" s="44"/>
      <c r="BJ111" s="395"/>
      <c r="BK111" s="356"/>
      <c r="BL111" s="357"/>
      <c r="BM111" s="357"/>
    </row>
    <row r="112" spans="2:65" s="188" customFormat="1" x14ac:dyDescent="0.25">
      <c r="B112" s="43"/>
      <c r="C112" s="618"/>
      <c r="D112" s="47"/>
      <c r="E112" s="619"/>
      <c r="F112" s="619"/>
      <c r="G112" s="619"/>
      <c r="H112" s="47"/>
      <c r="I112" s="619"/>
      <c r="J112" s="619"/>
      <c r="K112" s="619"/>
      <c r="L112" s="47"/>
      <c r="M112" s="619"/>
      <c r="N112" s="619"/>
      <c r="O112" s="47"/>
      <c r="P112" s="619"/>
      <c r="Q112" s="619"/>
      <c r="R112" s="47"/>
      <c r="S112" s="619"/>
      <c r="T112" s="47"/>
      <c r="U112" s="619"/>
      <c r="V112" s="47"/>
      <c r="W112" s="44"/>
      <c r="X112" s="44"/>
      <c r="Y112" s="44"/>
      <c r="Z112" s="44"/>
      <c r="AA112" s="44"/>
      <c r="AB112" s="44"/>
      <c r="AC112" s="44"/>
      <c r="AD112" s="503"/>
      <c r="AE112" s="619"/>
      <c r="AF112" s="47"/>
      <c r="AG112" s="47"/>
      <c r="AH112" s="712"/>
      <c r="AI112" s="47"/>
      <c r="AJ112" s="47"/>
      <c r="AK112" s="619"/>
      <c r="AL112" s="619"/>
      <c r="AM112" s="619"/>
      <c r="AN112" s="619"/>
      <c r="AO112" s="47"/>
      <c r="AP112" s="503"/>
      <c r="AQ112" s="503"/>
      <c r="AR112" s="503"/>
      <c r="AS112" s="47"/>
      <c r="AT112" s="712"/>
      <c r="AU112" s="44"/>
      <c r="AV112" s="712"/>
      <c r="AW112" s="44"/>
      <c r="AX112" s="44"/>
      <c r="AY112" s="503"/>
      <c r="AZ112" s="503"/>
      <c r="BA112" s="503"/>
      <c r="BB112" s="503"/>
      <c r="BC112" s="44"/>
      <c r="BD112" s="395"/>
      <c r="BE112" s="656"/>
      <c r="BF112" s="618"/>
      <c r="BG112" s="44"/>
      <c r="BH112" s="170"/>
      <c r="BI112" s="44"/>
      <c r="BJ112" s="395"/>
      <c r="BK112" s="356"/>
      <c r="BL112" s="357"/>
      <c r="BM112" s="357"/>
    </row>
    <row r="113" spans="2:65" s="188" customFormat="1" x14ac:dyDescent="0.25">
      <c r="B113" s="43"/>
      <c r="C113" s="618"/>
      <c r="D113" s="47"/>
      <c r="E113" s="619"/>
      <c r="F113" s="619"/>
      <c r="G113" s="619"/>
      <c r="H113" s="47"/>
      <c r="I113" s="619"/>
      <c r="J113" s="619"/>
      <c r="K113" s="619"/>
      <c r="L113" s="47"/>
      <c r="M113" s="619"/>
      <c r="N113" s="619"/>
      <c r="O113" s="47"/>
      <c r="P113" s="619"/>
      <c r="Q113" s="619"/>
      <c r="R113" s="47"/>
      <c r="S113" s="619"/>
      <c r="T113" s="47"/>
      <c r="U113" s="619"/>
      <c r="V113" s="47"/>
      <c r="W113" s="44"/>
      <c r="X113" s="44"/>
      <c r="Y113" s="44"/>
      <c r="Z113" s="44"/>
      <c r="AA113" s="44"/>
      <c r="AB113" s="44"/>
      <c r="AC113" s="44"/>
      <c r="AD113" s="503"/>
      <c r="AE113" s="619"/>
      <c r="AF113" s="47"/>
      <c r="AG113" s="47"/>
      <c r="AH113" s="712"/>
      <c r="AI113" s="47"/>
      <c r="AJ113" s="47"/>
      <c r="AK113" s="619"/>
      <c r="AL113" s="619"/>
      <c r="AM113" s="619"/>
      <c r="AN113" s="619"/>
      <c r="AO113" s="47"/>
      <c r="AP113" s="503"/>
      <c r="AQ113" s="503"/>
      <c r="AR113" s="503"/>
      <c r="AS113" s="47"/>
      <c r="AT113" s="712"/>
      <c r="AU113" s="44"/>
      <c r="AV113" s="712"/>
      <c r="AW113" s="44"/>
      <c r="AX113" s="44"/>
      <c r="AY113" s="503"/>
      <c r="AZ113" s="503"/>
      <c r="BA113" s="503"/>
      <c r="BB113" s="503"/>
      <c r="BC113" s="44"/>
      <c r="BD113" s="395"/>
      <c r="BE113" s="656"/>
      <c r="BF113" s="618"/>
      <c r="BG113" s="44"/>
      <c r="BH113" s="170"/>
      <c r="BI113" s="44"/>
      <c r="BJ113" s="395"/>
      <c r="BK113" s="356"/>
      <c r="BL113" s="357"/>
      <c r="BM113" s="357"/>
    </row>
    <row r="114" spans="2:65" s="188" customFormat="1" x14ac:dyDescent="0.25">
      <c r="B114" s="43"/>
      <c r="C114" s="618"/>
      <c r="D114" s="47"/>
      <c r="E114" s="619"/>
      <c r="F114" s="619"/>
      <c r="G114" s="619"/>
      <c r="H114" s="47"/>
      <c r="I114" s="619"/>
      <c r="J114" s="619"/>
      <c r="K114" s="619"/>
      <c r="L114" s="47"/>
      <c r="M114" s="619"/>
      <c r="N114" s="619"/>
      <c r="O114" s="47"/>
      <c r="P114" s="619"/>
      <c r="Q114" s="619"/>
      <c r="R114" s="47"/>
      <c r="S114" s="619"/>
      <c r="T114" s="47"/>
      <c r="U114" s="619"/>
      <c r="V114" s="47"/>
      <c r="W114" s="44"/>
      <c r="X114" s="44"/>
      <c r="Y114" s="44"/>
      <c r="Z114" s="44"/>
      <c r="AA114" s="44"/>
      <c r="AB114" s="44"/>
      <c r="AC114" s="44"/>
      <c r="AD114" s="503"/>
      <c r="AE114" s="619"/>
      <c r="AF114" s="47"/>
      <c r="AG114" s="47"/>
      <c r="AH114" s="712"/>
      <c r="AI114" s="47"/>
      <c r="AJ114" s="47"/>
      <c r="AK114" s="619"/>
      <c r="AL114" s="619"/>
      <c r="AM114" s="619"/>
      <c r="AN114" s="619"/>
      <c r="AO114" s="47"/>
      <c r="AP114" s="503"/>
      <c r="AQ114" s="503"/>
      <c r="AR114" s="503"/>
      <c r="AS114" s="47"/>
      <c r="AT114" s="712"/>
      <c r="AU114" s="44"/>
      <c r="AV114" s="712"/>
      <c r="AW114" s="44"/>
      <c r="AX114" s="44"/>
      <c r="AY114" s="503"/>
      <c r="AZ114" s="503"/>
      <c r="BA114" s="503"/>
      <c r="BB114" s="503"/>
      <c r="BC114" s="44"/>
      <c r="BD114" s="395"/>
      <c r="BE114" s="656"/>
      <c r="BF114" s="618"/>
      <c r="BG114" s="44"/>
      <c r="BH114" s="170"/>
      <c r="BI114" s="44"/>
      <c r="BJ114" s="395"/>
      <c r="BK114" s="356"/>
      <c r="BL114" s="357"/>
      <c r="BM114" s="357"/>
    </row>
    <row r="115" spans="2:65" s="188" customFormat="1" x14ac:dyDescent="0.25">
      <c r="B115" s="43"/>
      <c r="C115" s="618"/>
      <c r="D115" s="47"/>
      <c r="E115" s="619"/>
      <c r="F115" s="619"/>
      <c r="G115" s="619"/>
      <c r="H115" s="47"/>
      <c r="I115" s="619"/>
      <c r="J115" s="619"/>
      <c r="K115" s="619"/>
      <c r="L115" s="47"/>
      <c r="M115" s="619"/>
      <c r="N115" s="619"/>
      <c r="O115" s="47"/>
      <c r="P115" s="619"/>
      <c r="Q115" s="619"/>
      <c r="R115" s="47"/>
      <c r="S115" s="619"/>
      <c r="T115" s="47"/>
      <c r="U115" s="619"/>
      <c r="V115" s="47"/>
      <c r="W115" s="44"/>
      <c r="X115" s="44"/>
      <c r="Y115" s="44"/>
      <c r="Z115" s="44"/>
      <c r="AA115" s="44"/>
      <c r="AB115" s="44"/>
      <c r="AC115" s="44"/>
      <c r="AD115" s="503"/>
      <c r="AE115" s="619"/>
      <c r="AF115" s="47"/>
      <c r="AG115" s="47"/>
      <c r="AH115" s="712"/>
      <c r="AI115" s="47"/>
      <c r="AJ115" s="47"/>
      <c r="AK115" s="619"/>
      <c r="AL115" s="619"/>
      <c r="AM115" s="619"/>
      <c r="AN115" s="619"/>
      <c r="AO115" s="47"/>
      <c r="AP115" s="503"/>
      <c r="AQ115" s="503"/>
      <c r="AR115" s="503"/>
      <c r="AS115" s="47"/>
      <c r="AT115" s="712"/>
      <c r="AU115" s="44"/>
      <c r="AV115" s="712"/>
      <c r="AW115" s="44"/>
      <c r="AX115" s="44"/>
      <c r="AY115" s="503"/>
      <c r="AZ115" s="503"/>
      <c r="BA115" s="503"/>
      <c r="BB115" s="503"/>
      <c r="BC115" s="44"/>
      <c r="BD115" s="395"/>
      <c r="BE115" s="656"/>
      <c r="BF115" s="618"/>
      <c r="BG115" s="44"/>
      <c r="BH115" s="170"/>
      <c r="BI115" s="44"/>
      <c r="BJ115" s="395"/>
      <c r="BK115" s="356"/>
      <c r="BL115" s="357"/>
      <c r="BM115" s="357"/>
    </row>
    <row r="116" spans="2:65" s="188" customFormat="1" x14ac:dyDescent="0.25">
      <c r="B116" s="43"/>
      <c r="C116" s="618"/>
      <c r="D116" s="47"/>
      <c r="E116" s="619"/>
      <c r="F116" s="619"/>
      <c r="G116" s="619"/>
      <c r="H116" s="47"/>
      <c r="I116" s="619"/>
      <c r="J116" s="619"/>
      <c r="K116" s="619"/>
      <c r="L116" s="47"/>
      <c r="M116" s="619"/>
      <c r="N116" s="619"/>
      <c r="O116" s="47"/>
      <c r="P116" s="619"/>
      <c r="Q116" s="619"/>
      <c r="R116" s="47"/>
      <c r="S116" s="619"/>
      <c r="T116" s="47"/>
      <c r="U116" s="619"/>
      <c r="V116" s="47"/>
      <c r="W116" s="44"/>
      <c r="X116" s="44"/>
      <c r="Y116" s="44"/>
      <c r="Z116" s="44"/>
      <c r="AA116" s="44"/>
      <c r="AB116" s="44"/>
      <c r="AC116" s="44"/>
      <c r="AD116" s="503"/>
      <c r="AE116" s="619"/>
      <c r="AF116" s="47"/>
      <c r="AG116" s="47"/>
      <c r="AH116" s="712"/>
      <c r="AI116" s="47"/>
      <c r="AJ116" s="47"/>
      <c r="AK116" s="619"/>
      <c r="AL116" s="619"/>
      <c r="AM116" s="619"/>
      <c r="AN116" s="619"/>
      <c r="AO116" s="47"/>
      <c r="AP116" s="503"/>
      <c r="AQ116" s="503"/>
      <c r="AR116" s="503"/>
      <c r="AS116" s="47"/>
      <c r="AT116" s="712"/>
      <c r="AU116" s="44"/>
      <c r="AV116" s="712"/>
      <c r="AW116" s="44"/>
      <c r="AX116" s="44"/>
      <c r="AY116" s="503"/>
      <c r="AZ116" s="503"/>
      <c r="BA116" s="503"/>
      <c r="BB116" s="503"/>
      <c r="BC116" s="44"/>
      <c r="BD116" s="395"/>
      <c r="BE116" s="656"/>
      <c r="BF116" s="618"/>
      <c r="BG116" s="44"/>
      <c r="BH116" s="170"/>
      <c r="BI116" s="44"/>
      <c r="BJ116" s="395"/>
      <c r="BK116" s="356"/>
      <c r="BL116" s="357"/>
      <c r="BM116" s="357"/>
    </row>
    <row r="117" spans="2:65" s="188" customFormat="1" x14ac:dyDescent="0.25">
      <c r="B117" s="43"/>
      <c r="C117" s="618"/>
      <c r="D117" s="47"/>
      <c r="E117" s="619"/>
      <c r="F117" s="619"/>
      <c r="G117" s="619"/>
      <c r="H117" s="47"/>
      <c r="I117" s="619"/>
      <c r="J117" s="619"/>
      <c r="K117" s="619"/>
      <c r="L117" s="47"/>
      <c r="M117" s="619"/>
      <c r="N117" s="619"/>
      <c r="O117" s="47"/>
      <c r="P117" s="619"/>
      <c r="Q117" s="619"/>
      <c r="R117" s="47"/>
      <c r="S117" s="619"/>
      <c r="T117" s="47"/>
      <c r="U117" s="619"/>
      <c r="V117" s="47"/>
      <c r="W117" s="44"/>
      <c r="X117" s="44"/>
      <c r="Y117" s="44"/>
      <c r="Z117" s="44"/>
      <c r="AA117" s="44"/>
      <c r="AB117" s="44"/>
      <c r="AC117" s="44"/>
      <c r="AD117" s="503"/>
      <c r="AE117" s="619"/>
      <c r="AF117" s="47"/>
      <c r="AG117" s="47"/>
      <c r="AH117" s="712"/>
      <c r="AI117" s="47"/>
      <c r="AJ117" s="47"/>
      <c r="AK117" s="619"/>
      <c r="AL117" s="619"/>
      <c r="AM117" s="619"/>
      <c r="AN117" s="619"/>
      <c r="AO117" s="47"/>
      <c r="AP117" s="503"/>
      <c r="AQ117" s="503"/>
      <c r="AR117" s="503"/>
      <c r="AS117" s="47"/>
      <c r="AT117" s="712"/>
      <c r="AU117" s="44"/>
      <c r="AV117" s="712"/>
      <c r="AW117" s="44"/>
      <c r="AX117" s="44"/>
      <c r="AY117" s="503"/>
      <c r="AZ117" s="503"/>
      <c r="BA117" s="503"/>
      <c r="BB117" s="503"/>
      <c r="BC117" s="44"/>
      <c r="BD117" s="395"/>
      <c r="BE117" s="656"/>
      <c r="BF117" s="618"/>
      <c r="BG117" s="44"/>
      <c r="BH117" s="170"/>
      <c r="BI117" s="44"/>
      <c r="BJ117" s="395"/>
      <c r="BK117" s="356"/>
      <c r="BL117" s="357"/>
      <c r="BM117" s="357"/>
    </row>
    <row r="118" spans="2:65" s="188" customFormat="1" x14ac:dyDescent="0.25">
      <c r="B118" s="43"/>
      <c r="C118" s="618"/>
      <c r="D118" s="47"/>
      <c r="E118" s="619"/>
      <c r="F118" s="619"/>
      <c r="G118" s="619"/>
      <c r="H118" s="47"/>
      <c r="I118" s="619"/>
      <c r="J118" s="619"/>
      <c r="K118" s="619"/>
      <c r="L118" s="47"/>
      <c r="M118" s="619"/>
      <c r="N118" s="619"/>
      <c r="O118" s="47"/>
      <c r="P118" s="619"/>
      <c r="Q118" s="619"/>
      <c r="R118" s="47"/>
      <c r="S118" s="619"/>
      <c r="T118" s="47"/>
      <c r="U118" s="619"/>
      <c r="V118" s="47"/>
      <c r="W118" s="44"/>
      <c r="X118" s="44"/>
      <c r="Y118" s="44"/>
      <c r="Z118" s="44"/>
      <c r="AA118" s="44"/>
      <c r="AB118" s="44"/>
      <c r="AC118" s="44"/>
      <c r="AD118" s="503"/>
      <c r="AE118" s="619"/>
      <c r="AF118" s="47"/>
      <c r="AG118" s="47"/>
      <c r="AH118" s="712"/>
      <c r="AI118" s="47"/>
      <c r="AJ118" s="47"/>
      <c r="AK118" s="619"/>
      <c r="AL118" s="619"/>
      <c r="AM118" s="619"/>
      <c r="AN118" s="619"/>
      <c r="AO118" s="47"/>
      <c r="AP118" s="503"/>
      <c r="AQ118" s="503"/>
      <c r="AR118" s="503"/>
      <c r="AS118" s="47"/>
      <c r="AT118" s="712"/>
      <c r="AU118" s="44"/>
      <c r="AV118" s="712"/>
      <c r="AW118" s="44"/>
      <c r="AX118" s="44"/>
      <c r="AY118" s="503"/>
      <c r="AZ118" s="503"/>
      <c r="BA118" s="503"/>
      <c r="BB118" s="503"/>
      <c r="BC118" s="44"/>
      <c r="BD118" s="60"/>
      <c r="BE118" s="749"/>
      <c r="BF118" s="618"/>
      <c r="BG118" s="44"/>
      <c r="BH118" s="170"/>
      <c r="BI118" s="44"/>
      <c r="BJ118" s="60"/>
      <c r="BK118" s="356"/>
      <c r="BL118" s="357"/>
      <c r="BM118" s="357"/>
    </row>
    <row r="119" spans="2:65" s="188" customFormat="1" x14ac:dyDescent="0.25">
      <c r="B119" s="43"/>
      <c r="C119" s="618"/>
      <c r="D119" s="47"/>
      <c r="E119" s="619"/>
      <c r="F119" s="619"/>
      <c r="G119" s="619"/>
      <c r="H119" s="47"/>
      <c r="I119" s="619"/>
      <c r="J119" s="619"/>
      <c r="K119" s="619"/>
      <c r="L119" s="47"/>
      <c r="M119" s="619"/>
      <c r="N119" s="619"/>
      <c r="O119" s="47"/>
      <c r="P119" s="619"/>
      <c r="Q119" s="619"/>
      <c r="R119" s="47"/>
      <c r="S119" s="619"/>
      <c r="T119" s="47"/>
      <c r="U119" s="619"/>
      <c r="V119" s="47"/>
      <c r="W119" s="44"/>
      <c r="X119" s="44"/>
      <c r="Y119" s="44"/>
      <c r="Z119" s="44"/>
      <c r="AA119" s="44"/>
      <c r="AB119" s="44"/>
      <c r="AC119" s="44"/>
      <c r="AD119" s="503"/>
      <c r="AE119" s="619"/>
      <c r="AF119" s="47"/>
      <c r="AG119" s="47"/>
      <c r="AH119" s="712"/>
      <c r="AI119" s="47"/>
      <c r="AJ119" s="47"/>
      <c r="AK119" s="619"/>
      <c r="AL119" s="619"/>
      <c r="AM119" s="619"/>
      <c r="AN119" s="619"/>
      <c r="AO119" s="47"/>
      <c r="AP119" s="503"/>
      <c r="AQ119" s="503"/>
      <c r="AR119" s="503"/>
      <c r="AS119" s="47"/>
      <c r="AT119" s="712"/>
      <c r="AU119" s="44"/>
      <c r="AV119" s="712"/>
      <c r="AW119" s="44"/>
      <c r="AX119" s="44"/>
      <c r="AY119" s="503"/>
      <c r="AZ119" s="503"/>
      <c r="BA119" s="503"/>
      <c r="BB119" s="503"/>
      <c r="BC119" s="44"/>
      <c r="BD119" s="389"/>
      <c r="BE119" s="750"/>
      <c r="BF119" s="618"/>
      <c r="BG119" s="44"/>
      <c r="BH119" s="170"/>
      <c r="BI119" s="44"/>
      <c r="BJ119" s="389"/>
      <c r="BK119" s="356"/>
      <c r="BL119" s="357"/>
      <c r="BM119" s="357"/>
    </row>
    <row r="120" spans="2:65" s="188" customFormat="1" x14ac:dyDescent="0.25">
      <c r="B120" s="43"/>
      <c r="C120" s="618"/>
      <c r="D120" s="47"/>
      <c r="E120" s="619"/>
      <c r="F120" s="619"/>
      <c r="G120" s="619"/>
      <c r="H120" s="47"/>
      <c r="I120" s="619"/>
      <c r="J120" s="619"/>
      <c r="K120" s="619"/>
      <c r="L120" s="47"/>
      <c r="M120" s="619"/>
      <c r="N120" s="619"/>
      <c r="O120" s="47"/>
      <c r="P120" s="619"/>
      <c r="Q120" s="619"/>
      <c r="R120" s="47"/>
      <c r="S120" s="619"/>
      <c r="T120" s="47"/>
      <c r="U120" s="619"/>
      <c r="V120" s="47"/>
      <c r="W120" s="44"/>
      <c r="X120" s="44"/>
      <c r="Y120" s="44"/>
      <c r="Z120" s="44"/>
      <c r="AA120" s="44"/>
      <c r="AB120" s="44"/>
      <c r="AC120" s="44"/>
      <c r="AD120" s="503"/>
      <c r="AE120" s="619"/>
      <c r="AF120" s="47"/>
      <c r="AG120" s="47"/>
      <c r="AH120" s="712"/>
      <c r="AI120" s="47"/>
      <c r="AJ120" s="47"/>
      <c r="AK120" s="619"/>
      <c r="AL120" s="619"/>
      <c r="AM120" s="619"/>
      <c r="AN120" s="619"/>
      <c r="AO120" s="47"/>
      <c r="AP120" s="503"/>
      <c r="AQ120" s="503"/>
      <c r="AR120" s="503"/>
      <c r="AS120" s="47"/>
      <c r="AT120" s="712"/>
      <c r="AU120" s="44"/>
      <c r="AV120" s="712"/>
      <c r="AW120" s="44"/>
      <c r="AX120" s="44"/>
      <c r="AY120" s="503"/>
      <c r="AZ120" s="503"/>
      <c r="BA120" s="503"/>
      <c r="BB120" s="503"/>
      <c r="BC120" s="44"/>
      <c r="BD120" s="389"/>
      <c r="BE120" s="750"/>
      <c r="BF120" s="618"/>
      <c r="BG120" s="44"/>
      <c r="BH120" s="170"/>
      <c r="BI120" s="44"/>
      <c r="BJ120" s="389"/>
      <c r="BK120" s="356"/>
      <c r="BL120" s="357"/>
      <c r="BM120" s="357"/>
    </row>
    <row r="121" spans="2:65" s="188" customFormat="1" x14ac:dyDescent="0.25">
      <c r="B121" s="43"/>
      <c r="C121" s="618"/>
      <c r="D121" s="47"/>
      <c r="E121" s="619"/>
      <c r="F121" s="619"/>
      <c r="G121" s="619"/>
      <c r="H121" s="47"/>
      <c r="I121" s="619"/>
      <c r="J121" s="619"/>
      <c r="K121" s="619"/>
      <c r="L121" s="47"/>
      <c r="M121" s="619"/>
      <c r="N121" s="619"/>
      <c r="O121" s="47"/>
      <c r="P121" s="619"/>
      <c r="Q121" s="619"/>
      <c r="R121" s="47"/>
      <c r="S121" s="619"/>
      <c r="T121" s="47"/>
      <c r="U121" s="619"/>
      <c r="V121" s="47"/>
      <c r="W121" s="44"/>
      <c r="X121" s="44"/>
      <c r="Y121" s="44"/>
      <c r="Z121" s="44"/>
      <c r="AA121" s="44"/>
      <c r="AB121" s="44"/>
      <c r="AC121" s="44"/>
      <c r="AD121" s="503"/>
      <c r="AE121" s="619"/>
      <c r="AF121" s="47"/>
      <c r="AG121" s="47"/>
      <c r="AH121" s="712"/>
      <c r="AI121" s="47"/>
      <c r="AJ121" s="47"/>
      <c r="AK121" s="619"/>
      <c r="AL121" s="619"/>
      <c r="AM121" s="619"/>
      <c r="AN121" s="619"/>
      <c r="AO121" s="47"/>
      <c r="AP121" s="503"/>
      <c r="AQ121" s="503"/>
      <c r="AR121" s="503"/>
      <c r="AS121" s="47"/>
      <c r="AT121" s="712"/>
      <c r="AU121" s="44"/>
      <c r="AV121" s="712"/>
      <c r="AW121" s="44"/>
      <c r="AX121" s="44"/>
      <c r="AY121" s="503"/>
      <c r="AZ121" s="503"/>
      <c r="BA121" s="503"/>
      <c r="BB121" s="503"/>
      <c r="BC121" s="44"/>
      <c r="BD121" s="389"/>
      <c r="BE121" s="750"/>
      <c r="BF121" s="618"/>
      <c r="BG121" s="44"/>
      <c r="BH121" s="170"/>
      <c r="BI121" s="44"/>
      <c r="BJ121" s="389"/>
      <c r="BK121" s="356"/>
      <c r="BL121" s="357"/>
      <c r="BM121" s="357"/>
    </row>
    <row r="122" spans="2:65" s="188" customFormat="1" x14ac:dyDescent="0.25">
      <c r="B122" s="43"/>
      <c r="C122" s="618"/>
      <c r="D122" s="47"/>
      <c r="E122" s="619"/>
      <c r="F122" s="619"/>
      <c r="G122" s="619"/>
      <c r="H122" s="47"/>
      <c r="I122" s="619"/>
      <c r="J122" s="619"/>
      <c r="K122" s="619"/>
      <c r="L122" s="47"/>
      <c r="M122" s="619"/>
      <c r="N122" s="619"/>
      <c r="O122" s="47"/>
      <c r="P122" s="619"/>
      <c r="Q122" s="619"/>
      <c r="R122" s="47"/>
      <c r="S122" s="619"/>
      <c r="T122" s="47"/>
      <c r="U122" s="619"/>
      <c r="V122" s="47"/>
      <c r="W122" s="44"/>
      <c r="X122" s="44"/>
      <c r="Y122" s="44"/>
      <c r="Z122" s="44"/>
      <c r="AA122" s="44"/>
      <c r="AB122" s="44"/>
      <c r="AC122" s="44"/>
      <c r="AD122" s="503"/>
      <c r="AE122" s="619"/>
      <c r="AF122" s="47"/>
      <c r="AG122" s="47"/>
      <c r="AH122" s="712"/>
      <c r="AI122" s="47"/>
      <c r="AJ122" s="47"/>
      <c r="AK122" s="619"/>
      <c r="AL122" s="619"/>
      <c r="AM122" s="619"/>
      <c r="AN122" s="619"/>
      <c r="AO122" s="47"/>
      <c r="AP122" s="503"/>
      <c r="AQ122" s="503"/>
      <c r="AR122" s="503"/>
      <c r="AS122" s="47"/>
      <c r="AT122" s="712"/>
      <c r="AU122" s="44"/>
      <c r="AV122" s="712"/>
      <c r="AW122" s="44"/>
      <c r="AX122" s="44"/>
      <c r="AY122" s="503"/>
      <c r="AZ122" s="503"/>
      <c r="BA122" s="503"/>
      <c r="BB122" s="503"/>
      <c r="BC122" s="44"/>
      <c r="BD122" s="389"/>
      <c r="BE122" s="750"/>
      <c r="BF122" s="618"/>
      <c r="BG122" s="44"/>
      <c r="BH122" s="170"/>
      <c r="BI122" s="44"/>
      <c r="BJ122" s="389"/>
      <c r="BK122" s="356"/>
      <c r="BL122" s="357"/>
      <c r="BM122" s="357"/>
    </row>
    <row r="123" spans="2:65" s="188" customFormat="1" x14ac:dyDescent="0.25">
      <c r="B123" s="43"/>
      <c r="C123" s="618"/>
      <c r="D123" s="47"/>
      <c r="E123" s="619"/>
      <c r="F123" s="619"/>
      <c r="G123" s="619"/>
      <c r="H123" s="47"/>
      <c r="I123" s="619"/>
      <c r="J123" s="619"/>
      <c r="K123" s="619"/>
      <c r="L123" s="47"/>
      <c r="M123" s="619"/>
      <c r="N123" s="619"/>
      <c r="O123" s="47"/>
      <c r="P123" s="619"/>
      <c r="Q123" s="619"/>
      <c r="R123" s="47"/>
      <c r="S123" s="619"/>
      <c r="T123" s="47"/>
      <c r="U123" s="619"/>
      <c r="V123" s="47"/>
      <c r="W123" s="44"/>
      <c r="X123" s="44"/>
      <c r="Y123" s="44"/>
      <c r="Z123" s="44"/>
      <c r="AA123" s="44"/>
      <c r="AB123" s="44"/>
      <c r="AC123" s="44"/>
      <c r="AD123" s="503"/>
      <c r="AE123" s="619"/>
      <c r="AF123" s="47"/>
      <c r="AG123" s="47"/>
      <c r="AH123" s="712"/>
      <c r="AI123" s="47"/>
      <c r="AJ123" s="47"/>
      <c r="AK123" s="619"/>
      <c r="AL123" s="619"/>
      <c r="AM123" s="619"/>
      <c r="AN123" s="619"/>
      <c r="AO123" s="47"/>
      <c r="AP123" s="503"/>
      <c r="AQ123" s="503"/>
      <c r="AR123" s="503"/>
      <c r="AS123" s="47"/>
      <c r="AT123" s="712"/>
      <c r="AU123" s="44"/>
      <c r="AV123" s="712"/>
      <c r="AW123" s="44"/>
      <c r="AX123" s="44"/>
      <c r="AY123" s="503"/>
      <c r="AZ123" s="503"/>
      <c r="BA123" s="503"/>
      <c r="BB123" s="503"/>
      <c r="BC123" s="44"/>
      <c r="BD123" s="389"/>
      <c r="BE123" s="750"/>
      <c r="BF123" s="618"/>
      <c r="BG123" s="44"/>
      <c r="BH123" s="170"/>
      <c r="BI123" s="44"/>
      <c r="BJ123" s="389"/>
      <c r="BK123" s="356"/>
      <c r="BL123" s="357"/>
      <c r="BM123" s="357"/>
    </row>
    <row r="124" spans="2:65" s="188" customFormat="1" x14ac:dyDescent="0.25">
      <c r="B124" s="43"/>
      <c r="C124" s="618"/>
      <c r="D124" s="47"/>
      <c r="E124" s="619"/>
      <c r="F124" s="619"/>
      <c r="G124" s="619"/>
      <c r="H124" s="47"/>
      <c r="I124" s="619"/>
      <c r="J124" s="619"/>
      <c r="K124" s="619"/>
      <c r="L124" s="47"/>
      <c r="M124" s="619"/>
      <c r="N124" s="619"/>
      <c r="O124" s="47"/>
      <c r="P124" s="619"/>
      <c r="Q124" s="619"/>
      <c r="R124" s="47"/>
      <c r="S124" s="619"/>
      <c r="T124" s="47"/>
      <c r="U124" s="619"/>
      <c r="V124" s="47"/>
      <c r="W124" s="44"/>
      <c r="X124" s="44"/>
      <c r="Y124" s="44"/>
      <c r="Z124" s="44"/>
      <c r="AA124" s="44"/>
      <c r="AB124" s="44"/>
      <c r="AC124" s="44"/>
      <c r="AD124" s="503"/>
      <c r="AE124" s="619"/>
      <c r="AF124" s="47"/>
      <c r="AG124" s="47"/>
      <c r="AH124" s="712"/>
      <c r="AI124" s="47"/>
      <c r="AJ124" s="47"/>
      <c r="AK124" s="619"/>
      <c r="AL124" s="619"/>
      <c r="AM124" s="619"/>
      <c r="AN124" s="619"/>
      <c r="AO124" s="47"/>
      <c r="AP124" s="503"/>
      <c r="AQ124" s="503"/>
      <c r="AR124" s="503"/>
      <c r="AS124" s="47"/>
      <c r="AT124" s="712"/>
      <c r="AU124" s="44"/>
      <c r="AV124" s="712"/>
      <c r="AW124" s="44"/>
      <c r="AX124" s="44"/>
      <c r="AY124" s="503"/>
      <c r="AZ124" s="503"/>
      <c r="BA124" s="503"/>
      <c r="BB124" s="503"/>
      <c r="BC124" s="44"/>
      <c r="BD124" s="389"/>
      <c r="BE124" s="750"/>
      <c r="BF124" s="618"/>
      <c r="BG124" s="44"/>
      <c r="BH124" s="170"/>
      <c r="BI124" s="44"/>
      <c r="BJ124" s="389"/>
      <c r="BK124" s="356"/>
      <c r="BL124" s="357"/>
      <c r="BM124" s="357"/>
    </row>
    <row r="125" spans="2:65" s="188" customFormat="1" x14ac:dyDescent="0.25">
      <c r="B125" s="43"/>
      <c r="C125" s="618"/>
      <c r="D125" s="47"/>
      <c r="E125" s="619"/>
      <c r="F125" s="619"/>
      <c r="G125" s="619"/>
      <c r="H125" s="47"/>
      <c r="I125" s="619"/>
      <c r="J125" s="619"/>
      <c r="K125" s="619"/>
      <c r="L125" s="47"/>
      <c r="M125" s="619"/>
      <c r="N125" s="619"/>
      <c r="O125" s="47"/>
      <c r="P125" s="619"/>
      <c r="Q125" s="619"/>
      <c r="R125" s="47"/>
      <c r="S125" s="619"/>
      <c r="T125" s="47"/>
      <c r="U125" s="619"/>
      <c r="V125" s="47"/>
      <c r="W125" s="44"/>
      <c r="X125" s="44"/>
      <c r="Y125" s="44"/>
      <c r="Z125" s="44"/>
      <c r="AA125" s="44"/>
      <c r="AB125" s="44"/>
      <c r="AC125" s="44"/>
      <c r="AD125" s="503"/>
      <c r="AE125" s="619"/>
      <c r="AF125" s="47"/>
      <c r="AG125" s="47"/>
      <c r="AH125" s="712"/>
      <c r="AI125" s="47"/>
      <c r="AJ125" s="47"/>
      <c r="AK125" s="619"/>
      <c r="AL125" s="619"/>
      <c r="AM125" s="619"/>
      <c r="AN125" s="619"/>
      <c r="AO125" s="47"/>
      <c r="AP125" s="503"/>
      <c r="AQ125" s="503"/>
      <c r="AR125" s="503"/>
      <c r="AS125" s="47"/>
      <c r="AT125" s="712"/>
      <c r="AU125" s="44"/>
      <c r="AV125" s="712"/>
      <c r="AW125" s="44"/>
      <c r="AX125" s="44"/>
      <c r="AY125" s="503"/>
      <c r="AZ125" s="503"/>
      <c r="BA125" s="503"/>
      <c r="BB125" s="503"/>
      <c r="BC125" s="44"/>
      <c r="BD125" s="389"/>
      <c r="BE125" s="750"/>
      <c r="BF125" s="618"/>
      <c r="BG125" s="44"/>
      <c r="BH125" s="170"/>
      <c r="BI125" s="44"/>
      <c r="BJ125" s="389"/>
      <c r="BK125" s="356"/>
      <c r="BL125" s="357"/>
      <c r="BM125" s="357"/>
    </row>
    <row r="126" spans="2:65" s="188" customFormat="1" x14ac:dyDescent="0.25">
      <c r="B126" s="43"/>
      <c r="C126" s="618"/>
      <c r="D126" s="47"/>
      <c r="E126" s="619"/>
      <c r="F126" s="619"/>
      <c r="G126" s="619"/>
      <c r="H126" s="47"/>
      <c r="I126" s="619"/>
      <c r="J126" s="619"/>
      <c r="K126" s="619"/>
      <c r="L126" s="47"/>
      <c r="M126" s="619"/>
      <c r="N126" s="619"/>
      <c r="O126" s="47"/>
      <c r="P126" s="619"/>
      <c r="Q126" s="619"/>
      <c r="R126" s="47"/>
      <c r="S126" s="619"/>
      <c r="T126" s="47"/>
      <c r="U126" s="619"/>
      <c r="V126" s="47"/>
      <c r="W126" s="44"/>
      <c r="X126" s="44"/>
      <c r="Y126" s="44"/>
      <c r="Z126" s="44"/>
      <c r="AA126" s="44"/>
      <c r="AB126" s="44"/>
      <c r="AC126" s="44"/>
      <c r="AD126" s="503"/>
      <c r="AE126" s="619"/>
      <c r="AF126" s="47"/>
      <c r="AG126" s="47"/>
      <c r="AH126" s="712"/>
      <c r="AI126" s="47"/>
      <c r="AJ126" s="47"/>
      <c r="AK126" s="619"/>
      <c r="AL126" s="619"/>
      <c r="AM126" s="619"/>
      <c r="AN126" s="619"/>
      <c r="AO126" s="47"/>
      <c r="AP126" s="503"/>
      <c r="AQ126" s="503"/>
      <c r="AR126" s="503"/>
      <c r="AS126" s="47"/>
      <c r="AT126" s="712"/>
      <c r="AU126" s="44"/>
      <c r="AV126" s="712"/>
      <c r="AW126" s="44"/>
      <c r="AX126" s="44"/>
      <c r="AY126" s="503"/>
      <c r="AZ126" s="503"/>
      <c r="BA126" s="503"/>
      <c r="BB126" s="503"/>
      <c r="BC126" s="44"/>
      <c r="BD126" s="389"/>
      <c r="BE126" s="750"/>
      <c r="BF126" s="618"/>
      <c r="BG126" s="44"/>
      <c r="BH126" s="170"/>
      <c r="BI126" s="44"/>
      <c r="BJ126" s="389"/>
      <c r="BK126" s="356"/>
      <c r="BL126" s="357"/>
      <c r="BM126" s="357"/>
    </row>
    <row r="127" spans="2:65" s="188" customFormat="1" x14ac:dyDescent="0.25">
      <c r="B127" s="43"/>
      <c r="C127" s="618"/>
      <c r="D127" s="47"/>
      <c r="E127" s="619"/>
      <c r="F127" s="619"/>
      <c r="G127" s="619"/>
      <c r="H127" s="47"/>
      <c r="I127" s="619"/>
      <c r="J127" s="619"/>
      <c r="K127" s="619"/>
      <c r="L127" s="47"/>
      <c r="M127" s="619"/>
      <c r="N127" s="619"/>
      <c r="O127" s="47"/>
      <c r="P127" s="619"/>
      <c r="Q127" s="619"/>
      <c r="R127" s="47"/>
      <c r="S127" s="619"/>
      <c r="T127" s="47"/>
      <c r="U127" s="619"/>
      <c r="V127" s="47"/>
      <c r="W127" s="44"/>
      <c r="X127" s="44"/>
      <c r="Y127" s="44"/>
      <c r="Z127" s="44"/>
      <c r="AA127" s="44"/>
      <c r="AB127" s="44"/>
      <c r="AC127" s="44"/>
      <c r="AD127" s="503"/>
      <c r="AE127" s="619"/>
      <c r="AF127" s="47"/>
      <c r="AG127" s="47"/>
      <c r="AH127" s="712"/>
      <c r="AI127" s="47"/>
      <c r="AJ127" s="47"/>
      <c r="AK127" s="619"/>
      <c r="AL127" s="619"/>
      <c r="AM127" s="619"/>
      <c r="AN127" s="619"/>
      <c r="AO127" s="47"/>
      <c r="AP127" s="503"/>
      <c r="AQ127" s="503"/>
      <c r="AR127" s="503"/>
      <c r="AS127" s="47"/>
      <c r="AT127" s="712"/>
      <c r="AU127" s="44"/>
      <c r="AV127" s="712"/>
      <c r="AW127" s="44"/>
      <c r="AX127" s="44"/>
      <c r="AY127" s="503"/>
      <c r="AZ127" s="503"/>
      <c r="BA127" s="503"/>
      <c r="BB127" s="503"/>
      <c r="BC127" s="44"/>
      <c r="BD127" s="389"/>
      <c r="BE127" s="750"/>
      <c r="BF127" s="618"/>
      <c r="BG127" s="44"/>
      <c r="BH127" s="170"/>
      <c r="BI127" s="44"/>
      <c r="BJ127" s="389"/>
      <c r="BK127" s="356"/>
      <c r="BL127" s="357"/>
      <c r="BM127" s="357"/>
    </row>
    <row r="128" spans="2:65" s="188" customFormat="1" x14ac:dyDescent="0.25">
      <c r="B128" s="43"/>
      <c r="C128" s="618"/>
      <c r="D128" s="47"/>
      <c r="E128" s="619"/>
      <c r="F128" s="619"/>
      <c r="G128" s="619"/>
      <c r="H128" s="47"/>
      <c r="I128" s="619"/>
      <c r="J128" s="619"/>
      <c r="K128" s="619"/>
      <c r="L128" s="47"/>
      <c r="M128" s="619"/>
      <c r="N128" s="619"/>
      <c r="O128" s="47"/>
      <c r="P128" s="619"/>
      <c r="Q128" s="619"/>
      <c r="R128" s="47"/>
      <c r="S128" s="619"/>
      <c r="T128" s="47"/>
      <c r="U128" s="619"/>
      <c r="V128" s="47"/>
      <c r="W128" s="44"/>
      <c r="X128" s="44"/>
      <c r="Y128" s="44"/>
      <c r="Z128" s="44"/>
      <c r="AA128" s="44"/>
      <c r="AB128" s="44"/>
      <c r="AC128" s="44"/>
      <c r="AD128" s="503"/>
      <c r="AE128" s="619"/>
      <c r="AF128" s="47"/>
      <c r="AG128" s="47"/>
      <c r="AH128" s="712"/>
      <c r="AI128" s="47"/>
      <c r="AJ128" s="47"/>
      <c r="AK128" s="619"/>
      <c r="AL128" s="619"/>
      <c r="AM128" s="619"/>
      <c r="AN128" s="619"/>
      <c r="AO128" s="47"/>
      <c r="AP128" s="503"/>
      <c r="AQ128" s="503"/>
      <c r="AR128" s="503"/>
      <c r="AS128" s="47"/>
      <c r="AT128" s="712"/>
      <c r="AU128" s="44"/>
      <c r="AV128" s="712"/>
      <c r="AW128" s="44"/>
      <c r="AX128" s="44"/>
      <c r="AY128" s="503"/>
      <c r="AZ128" s="503"/>
      <c r="BA128" s="503"/>
      <c r="BB128" s="503"/>
      <c r="BC128" s="44"/>
      <c r="BD128" s="389"/>
      <c r="BE128" s="750"/>
      <c r="BF128" s="618"/>
      <c r="BG128" s="44"/>
      <c r="BH128" s="170"/>
      <c r="BI128" s="44"/>
      <c r="BJ128" s="389"/>
      <c r="BK128" s="356"/>
      <c r="BL128" s="357"/>
      <c r="BM128" s="357"/>
    </row>
    <row r="129" spans="2:65" s="188" customFormat="1" x14ac:dyDescent="0.25">
      <c r="B129" s="43"/>
      <c r="C129" s="618"/>
      <c r="D129" s="47"/>
      <c r="E129" s="619"/>
      <c r="F129" s="619"/>
      <c r="G129" s="619"/>
      <c r="H129" s="47"/>
      <c r="I129" s="619"/>
      <c r="J129" s="619"/>
      <c r="K129" s="619"/>
      <c r="L129" s="47"/>
      <c r="M129" s="619"/>
      <c r="N129" s="619"/>
      <c r="O129" s="47"/>
      <c r="P129" s="619"/>
      <c r="Q129" s="619"/>
      <c r="R129" s="47"/>
      <c r="S129" s="619"/>
      <c r="T129" s="47"/>
      <c r="U129" s="619"/>
      <c r="V129" s="47"/>
      <c r="W129" s="44"/>
      <c r="X129" s="44"/>
      <c r="Y129" s="44"/>
      <c r="Z129" s="44"/>
      <c r="AA129" s="44"/>
      <c r="AB129" s="44"/>
      <c r="AC129" s="44"/>
      <c r="AD129" s="503"/>
      <c r="AE129" s="619"/>
      <c r="AF129" s="47"/>
      <c r="AG129" s="47"/>
      <c r="AH129" s="712"/>
      <c r="AI129" s="47"/>
      <c r="AJ129" s="47"/>
      <c r="AK129" s="619"/>
      <c r="AL129" s="619"/>
      <c r="AM129" s="619"/>
      <c r="AN129" s="619"/>
      <c r="AO129" s="47"/>
      <c r="AP129" s="503"/>
      <c r="AQ129" s="503"/>
      <c r="AR129" s="503"/>
      <c r="AS129" s="47"/>
      <c r="AT129" s="712"/>
      <c r="AU129" s="44"/>
      <c r="AV129" s="712"/>
      <c r="AW129" s="44"/>
      <c r="AX129" s="44"/>
      <c r="AY129" s="503"/>
      <c r="AZ129" s="503"/>
      <c r="BA129" s="503"/>
      <c r="BB129" s="503"/>
      <c r="BC129" s="44"/>
      <c r="BD129" s="389"/>
      <c r="BE129" s="750"/>
      <c r="BF129" s="618"/>
      <c r="BG129" s="44"/>
      <c r="BH129" s="170"/>
      <c r="BI129" s="44"/>
      <c r="BJ129" s="389"/>
      <c r="BK129" s="356"/>
      <c r="BL129" s="357"/>
      <c r="BM129" s="357"/>
    </row>
    <row r="130" spans="2:65" s="188" customFormat="1" x14ac:dyDescent="0.25">
      <c r="B130" s="43"/>
      <c r="C130" s="618"/>
      <c r="D130" s="47"/>
      <c r="E130" s="619"/>
      <c r="F130" s="619"/>
      <c r="G130" s="619"/>
      <c r="H130" s="47"/>
      <c r="I130" s="619"/>
      <c r="J130" s="619"/>
      <c r="K130" s="619"/>
      <c r="L130" s="47"/>
      <c r="M130" s="619"/>
      <c r="N130" s="619"/>
      <c r="O130" s="47"/>
      <c r="P130" s="619"/>
      <c r="Q130" s="619"/>
      <c r="R130" s="47"/>
      <c r="S130" s="619"/>
      <c r="T130" s="47"/>
      <c r="U130" s="619"/>
      <c r="V130" s="47"/>
      <c r="W130" s="44"/>
      <c r="X130" s="44"/>
      <c r="Y130" s="44"/>
      <c r="Z130" s="44"/>
      <c r="AA130" s="44"/>
      <c r="AB130" s="44"/>
      <c r="AC130" s="44"/>
      <c r="AD130" s="503"/>
      <c r="AE130" s="619"/>
      <c r="AF130" s="47"/>
      <c r="AG130" s="47"/>
      <c r="AH130" s="712"/>
      <c r="AI130" s="47"/>
      <c r="AJ130" s="47"/>
      <c r="AK130" s="619"/>
      <c r="AL130" s="619"/>
      <c r="AM130" s="619"/>
      <c r="AN130" s="619"/>
      <c r="AO130" s="47"/>
      <c r="AP130" s="503"/>
      <c r="AQ130" s="503"/>
      <c r="AR130" s="503"/>
      <c r="AS130" s="47"/>
      <c r="AT130" s="712"/>
      <c r="AU130" s="44"/>
      <c r="AV130" s="712"/>
      <c r="AW130" s="44"/>
      <c r="AX130" s="44"/>
      <c r="AY130" s="503"/>
      <c r="AZ130" s="503"/>
      <c r="BA130" s="503"/>
      <c r="BB130" s="503"/>
      <c r="BC130" s="44"/>
      <c r="BD130" s="389"/>
      <c r="BE130" s="750"/>
      <c r="BF130" s="618"/>
      <c r="BG130" s="44"/>
      <c r="BH130" s="170"/>
      <c r="BI130" s="44"/>
      <c r="BJ130" s="389"/>
      <c r="BK130" s="356"/>
      <c r="BL130" s="357"/>
      <c r="BM130" s="357"/>
    </row>
    <row r="131" spans="2:65" s="188" customFormat="1" x14ac:dyDescent="0.25">
      <c r="B131" s="43"/>
      <c r="C131" s="618"/>
      <c r="D131" s="47"/>
      <c r="E131" s="619"/>
      <c r="F131" s="619"/>
      <c r="G131" s="619"/>
      <c r="H131" s="47"/>
      <c r="I131" s="619"/>
      <c r="J131" s="619"/>
      <c r="K131" s="619"/>
      <c r="L131" s="47"/>
      <c r="M131" s="619"/>
      <c r="N131" s="619"/>
      <c r="O131" s="47"/>
      <c r="P131" s="619"/>
      <c r="Q131" s="619"/>
      <c r="R131" s="47"/>
      <c r="S131" s="619"/>
      <c r="T131" s="47"/>
      <c r="U131" s="619"/>
      <c r="V131" s="47"/>
      <c r="W131" s="44"/>
      <c r="X131" s="44"/>
      <c r="Y131" s="44"/>
      <c r="Z131" s="44"/>
      <c r="AA131" s="44"/>
      <c r="AB131" s="44"/>
      <c r="AC131" s="44"/>
      <c r="AD131" s="503"/>
      <c r="AE131" s="619"/>
      <c r="AF131" s="47"/>
      <c r="AG131" s="47"/>
      <c r="AH131" s="712"/>
      <c r="AI131" s="47"/>
      <c r="AJ131" s="47"/>
      <c r="AK131" s="619"/>
      <c r="AL131" s="619"/>
      <c r="AM131" s="619"/>
      <c r="AN131" s="619"/>
      <c r="AO131" s="47"/>
      <c r="AP131" s="503"/>
      <c r="AQ131" s="503"/>
      <c r="AR131" s="503"/>
      <c r="AS131" s="47"/>
      <c r="AT131" s="712"/>
      <c r="AU131" s="44"/>
      <c r="AV131" s="712"/>
      <c r="AW131" s="44"/>
      <c r="AX131" s="44"/>
      <c r="AY131" s="503"/>
      <c r="AZ131" s="503"/>
      <c r="BA131" s="503"/>
      <c r="BB131" s="503"/>
      <c r="BC131" s="44"/>
      <c r="BD131" s="389"/>
      <c r="BE131" s="750"/>
      <c r="BF131" s="618"/>
      <c r="BG131" s="44"/>
      <c r="BH131" s="170"/>
      <c r="BI131" s="44"/>
      <c r="BJ131" s="389"/>
      <c r="BK131" s="356"/>
      <c r="BL131" s="357"/>
      <c r="BM131" s="357"/>
    </row>
    <row r="132" spans="2:65" s="188" customFormat="1" x14ac:dyDescent="0.25">
      <c r="B132" s="43"/>
      <c r="C132" s="618"/>
      <c r="D132" s="47"/>
      <c r="E132" s="619"/>
      <c r="F132" s="619"/>
      <c r="G132" s="619"/>
      <c r="H132" s="47"/>
      <c r="I132" s="619"/>
      <c r="J132" s="619"/>
      <c r="K132" s="619"/>
      <c r="L132" s="47"/>
      <c r="M132" s="619"/>
      <c r="N132" s="619"/>
      <c r="O132" s="47"/>
      <c r="P132" s="619"/>
      <c r="Q132" s="619"/>
      <c r="R132" s="47"/>
      <c r="S132" s="619"/>
      <c r="T132" s="47"/>
      <c r="U132" s="619"/>
      <c r="V132" s="47"/>
      <c r="W132" s="44"/>
      <c r="X132" s="44"/>
      <c r="Y132" s="44"/>
      <c r="Z132" s="44"/>
      <c r="AA132" s="44"/>
      <c r="AB132" s="44"/>
      <c r="AC132" s="44"/>
      <c r="AD132" s="503"/>
      <c r="AE132" s="619"/>
      <c r="AF132" s="47"/>
      <c r="AG132" s="47"/>
      <c r="AH132" s="712"/>
      <c r="AI132" s="47"/>
      <c r="AJ132" s="47"/>
      <c r="AK132" s="619"/>
      <c r="AL132" s="619"/>
      <c r="AM132" s="619"/>
      <c r="AN132" s="619"/>
      <c r="AO132" s="47"/>
      <c r="AP132" s="503"/>
      <c r="AQ132" s="503"/>
      <c r="AR132" s="503"/>
      <c r="AS132" s="47"/>
      <c r="AT132" s="712"/>
      <c r="AU132" s="44"/>
      <c r="AV132" s="712"/>
      <c r="AW132" s="44"/>
      <c r="AX132" s="44"/>
      <c r="AY132" s="503"/>
      <c r="AZ132" s="503"/>
      <c r="BA132" s="503"/>
      <c r="BB132" s="503"/>
      <c r="BC132" s="44"/>
      <c r="BD132" s="389"/>
      <c r="BE132" s="750"/>
      <c r="BF132" s="618"/>
      <c r="BG132" s="44"/>
      <c r="BH132" s="170"/>
      <c r="BI132" s="44"/>
      <c r="BJ132" s="389"/>
      <c r="BK132" s="356"/>
      <c r="BL132" s="357"/>
      <c r="BM132" s="357"/>
    </row>
    <row r="133" spans="2:65" s="188" customFormat="1" ht="15.75" thickBot="1" x14ac:dyDescent="0.3">
      <c r="B133" s="43"/>
      <c r="C133" s="621"/>
      <c r="D133" s="622"/>
      <c r="E133" s="623"/>
      <c r="F133" s="623"/>
      <c r="G133" s="623"/>
      <c r="H133" s="622"/>
      <c r="I133" s="623"/>
      <c r="J133" s="623"/>
      <c r="K133" s="623"/>
      <c r="L133" s="622"/>
      <c r="M133" s="623"/>
      <c r="N133" s="623"/>
      <c r="O133" s="622"/>
      <c r="P133" s="623"/>
      <c r="Q133" s="623"/>
      <c r="R133" s="622"/>
      <c r="S133" s="623"/>
      <c r="T133" s="622"/>
      <c r="U133" s="623"/>
      <c r="V133" s="622"/>
      <c r="W133" s="420"/>
      <c r="X133" s="420"/>
      <c r="Y133" s="420"/>
      <c r="Z133" s="420"/>
      <c r="AA133" s="420"/>
      <c r="AB133" s="420"/>
      <c r="AC133" s="420"/>
      <c r="AD133" s="600"/>
      <c r="AE133" s="623"/>
      <c r="AF133" s="622"/>
      <c r="AG133" s="622"/>
      <c r="AH133" s="714"/>
      <c r="AI133" s="622"/>
      <c r="AJ133" s="622"/>
      <c r="AK133" s="623"/>
      <c r="AL133" s="623"/>
      <c r="AM133" s="623"/>
      <c r="AN133" s="623"/>
      <c r="AO133" s="622"/>
      <c r="AP133" s="600"/>
      <c r="AQ133" s="600"/>
      <c r="AR133" s="600"/>
      <c r="AS133" s="622"/>
      <c r="AT133" s="714"/>
      <c r="AU133" s="420"/>
      <c r="AV133" s="714"/>
      <c r="AW133" s="420"/>
      <c r="AX133" s="420"/>
      <c r="AY133" s="600"/>
      <c r="AZ133" s="600"/>
      <c r="BA133" s="600"/>
      <c r="BB133" s="600"/>
      <c r="BC133" s="420"/>
      <c r="BD133" s="538"/>
      <c r="BE133" s="750"/>
      <c r="BF133" s="621"/>
      <c r="BG133" s="420"/>
      <c r="BH133" s="519"/>
      <c r="BI133" s="420"/>
      <c r="BJ133" s="538"/>
      <c r="BK133" s="356"/>
      <c r="BL133" s="357"/>
      <c r="BM133" s="357"/>
    </row>
    <row r="134" spans="2:65" s="188" customFormat="1" ht="15.75" thickTop="1" x14ac:dyDescent="0.25">
      <c r="B134" s="43"/>
      <c r="C134" s="624"/>
      <c r="D134" s="624"/>
      <c r="E134" s="624"/>
      <c r="F134" s="624"/>
      <c r="G134" s="624"/>
      <c r="H134" s="624"/>
      <c r="I134" s="624"/>
      <c r="J134" s="624"/>
      <c r="K134" s="624"/>
      <c r="L134" s="624"/>
      <c r="M134" s="624"/>
      <c r="N134" s="624"/>
      <c r="O134" s="624"/>
      <c r="P134" s="624"/>
      <c r="Q134" s="624"/>
      <c r="R134" s="624"/>
      <c r="S134" s="624"/>
      <c r="T134" s="624"/>
      <c r="U134" s="624"/>
      <c r="V134" s="624"/>
      <c r="W134" s="187"/>
      <c r="X134" s="187"/>
      <c r="Y134" s="187"/>
      <c r="Z134" s="187"/>
      <c r="AA134" s="187"/>
      <c r="AB134" s="187"/>
      <c r="AC134" s="187"/>
      <c r="AD134" s="187"/>
      <c r="AE134" s="624"/>
      <c r="AF134" s="624"/>
      <c r="AG134" s="624"/>
      <c r="AH134" s="624"/>
      <c r="AI134" s="624"/>
      <c r="AJ134" s="624"/>
      <c r="AK134" s="624"/>
      <c r="AL134" s="624"/>
      <c r="AM134" s="624"/>
      <c r="AN134" s="624"/>
      <c r="AO134" s="624"/>
      <c r="AP134" s="187"/>
      <c r="AQ134" s="187"/>
      <c r="AR134" s="187"/>
      <c r="AS134" s="624"/>
      <c r="AT134" s="624"/>
      <c r="AU134" s="187"/>
      <c r="AV134" s="624"/>
      <c r="AW134" s="187"/>
      <c r="AX134" s="187"/>
      <c r="AY134" s="187"/>
      <c r="AZ134" s="187"/>
      <c r="BA134" s="187"/>
      <c r="BB134" s="187"/>
      <c r="BC134" s="187"/>
      <c r="BD134" s="187"/>
      <c r="BE134" s="187"/>
      <c r="BF134" s="624"/>
      <c r="BG134" s="187"/>
      <c r="BH134" s="187"/>
      <c r="BI134" s="187"/>
      <c r="BJ134" s="187"/>
      <c r="BK134" s="363"/>
      <c r="BL134" s="357"/>
      <c r="BM134" s="357"/>
    </row>
    <row r="135" spans="2:65" s="188" customFormat="1" x14ac:dyDescent="0.25">
      <c r="B135" s="43"/>
      <c r="C135" s="624"/>
      <c r="D135" s="624"/>
      <c r="E135" s="624"/>
      <c r="F135" s="624"/>
      <c r="G135" s="624"/>
      <c r="H135" s="624"/>
      <c r="I135" s="624"/>
      <c r="J135" s="624"/>
      <c r="K135" s="624"/>
      <c r="L135" s="624"/>
      <c r="M135" s="624"/>
      <c r="N135" s="624"/>
      <c r="O135" s="624"/>
      <c r="P135" s="624"/>
      <c r="Q135" s="624"/>
      <c r="R135" s="624"/>
      <c r="S135" s="624"/>
      <c r="T135" s="624"/>
      <c r="U135" s="624"/>
      <c r="V135" s="624"/>
      <c r="W135" s="187"/>
      <c r="X135" s="187"/>
      <c r="Y135" s="187"/>
      <c r="Z135" s="187"/>
      <c r="AA135" s="187"/>
      <c r="AB135" s="187"/>
      <c r="AC135" s="187"/>
      <c r="AD135" s="187"/>
      <c r="AE135" s="624"/>
      <c r="AF135" s="624"/>
      <c r="AG135" s="624"/>
      <c r="AH135" s="624"/>
      <c r="AI135" s="624"/>
      <c r="AJ135" s="624"/>
      <c r="AK135" s="624"/>
      <c r="AL135" s="624"/>
      <c r="AM135" s="624"/>
      <c r="AN135" s="624"/>
      <c r="AO135" s="624"/>
      <c r="AP135" s="187"/>
      <c r="AQ135" s="187"/>
      <c r="AR135" s="187"/>
      <c r="AS135" s="624"/>
      <c r="AT135" s="624"/>
      <c r="AU135" s="187"/>
      <c r="AV135" s="624"/>
      <c r="AW135" s="187"/>
      <c r="AX135" s="187"/>
      <c r="AY135" s="187"/>
      <c r="AZ135" s="187"/>
      <c r="BA135" s="187"/>
      <c r="BB135" s="187"/>
      <c r="BC135" s="187"/>
      <c r="BD135" s="187"/>
      <c r="BE135" s="187"/>
      <c r="BF135" s="624"/>
      <c r="BG135" s="187"/>
      <c r="BH135" s="187"/>
      <c r="BI135" s="187"/>
      <c r="BJ135" s="187"/>
      <c r="BK135" s="363"/>
      <c r="BL135" s="357"/>
      <c r="BM135" s="357"/>
    </row>
    <row r="136" spans="2:65" s="188" customFormat="1" x14ac:dyDescent="0.25">
      <c r="B136" s="43"/>
      <c r="C136" s="624"/>
      <c r="D136" s="624"/>
      <c r="E136" s="624"/>
      <c r="F136" s="624"/>
      <c r="G136" s="624"/>
      <c r="H136" s="624"/>
      <c r="I136" s="624"/>
      <c r="J136" s="624"/>
      <c r="K136" s="624"/>
      <c r="L136" s="624"/>
      <c r="M136" s="624"/>
      <c r="N136" s="624"/>
      <c r="O136" s="624"/>
      <c r="P136" s="624"/>
      <c r="Q136" s="624"/>
      <c r="R136" s="624"/>
      <c r="S136" s="624"/>
      <c r="T136" s="624"/>
      <c r="U136" s="624"/>
      <c r="V136" s="624"/>
      <c r="W136" s="187"/>
      <c r="X136" s="187"/>
      <c r="Y136" s="187"/>
      <c r="Z136" s="187"/>
      <c r="AA136" s="187"/>
      <c r="AB136" s="187"/>
      <c r="AC136" s="187"/>
      <c r="AD136" s="187"/>
      <c r="AE136" s="624"/>
      <c r="AF136" s="624"/>
      <c r="AG136" s="624"/>
      <c r="AH136" s="624"/>
      <c r="AI136" s="624"/>
      <c r="AJ136" s="624"/>
      <c r="AK136" s="624"/>
      <c r="AL136" s="624"/>
      <c r="AM136" s="624"/>
      <c r="AN136" s="624"/>
      <c r="AO136" s="624"/>
      <c r="AP136" s="187"/>
      <c r="AQ136" s="187"/>
      <c r="AR136" s="187"/>
      <c r="AS136" s="624"/>
      <c r="AT136" s="624"/>
      <c r="AU136" s="187"/>
      <c r="AV136" s="624"/>
      <c r="AW136" s="187"/>
      <c r="AX136" s="187"/>
      <c r="AY136" s="187"/>
      <c r="AZ136" s="187"/>
      <c r="BA136" s="187"/>
      <c r="BB136" s="187"/>
      <c r="BC136" s="187"/>
      <c r="BD136" s="187"/>
      <c r="BE136" s="187"/>
      <c r="BF136" s="624"/>
      <c r="BG136" s="187"/>
      <c r="BH136" s="187"/>
      <c r="BI136" s="187"/>
      <c r="BJ136" s="187"/>
      <c r="BK136" s="363"/>
      <c r="BL136" s="357"/>
      <c r="BM136" s="357"/>
    </row>
    <row r="137" spans="2:65" s="188" customFormat="1" x14ac:dyDescent="0.25">
      <c r="B137" s="43"/>
      <c r="C137" s="624"/>
      <c r="D137" s="624"/>
      <c r="E137" s="624"/>
      <c r="F137" s="624"/>
      <c r="G137" s="624"/>
      <c r="H137" s="624"/>
      <c r="I137" s="624"/>
      <c r="J137" s="624"/>
      <c r="K137" s="624"/>
      <c r="L137" s="624"/>
      <c r="M137" s="624"/>
      <c r="N137" s="624"/>
      <c r="O137" s="624"/>
      <c r="P137" s="624"/>
      <c r="Q137" s="624"/>
      <c r="R137" s="624"/>
      <c r="S137" s="624"/>
      <c r="T137" s="624"/>
      <c r="U137" s="624"/>
      <c r="V137" s="624"/>
      <c r="W137" s="187"/>
      <c r="X137" s="187"/>
      <c r="Y137" s="187"/>
      <c r="Z137" s="187"/>
      <c r="AA137" s="187"/>
      <c r="AB137" s="187"/>
      <c r="AC137" s="187"/>
      <c r="AD137" s="187"/>
      <c r="AE137" s="624"/>
      <c r="AF137" s="624"/>
      <c r="AG137" s="624"/>
      <c r="AH137" s="624"/>
      <c r="AI137" s="624"/>
      <c r="AJ137" s="624"/>
      <c r="AK137" s="624"/>
      <c r="AL137" s="624"/>
      <c r="AM137" s="624"/>
      <c r="AN137" s="624"/>
      <c r="AO137" s="624"/>
      <c r="AP137" s="187"/>
      <c r="AQ137" s="187"/>
      <c r="AR137" s="187"/>
      <c r="AS137" s="624"/>
      <c r="AT137" s="624"/>
      <c r="AU137" s="187"/>
      <c r="AV137" s="624"/>
      <c r="AW137" s="187"/>
      <c r="AX137" s="187"/>
      <c r="AY137" s="187"/>
      <c r="AZ137" s="187"/>
      <c r="BA137" s="187"/>
      <c r="BB137" s="187"/>
      <c r="BC137" s="187"/>
      <c r="BD137" s="187"/>
      <c r="BE137" s="187"/>
      <c r="BF137" s="624"/>
      <c r="BG137" s="187"/>
      <c r="BH137" s="187"/>
      <c r="BI137" s="187"/>
      <c r="BJ137" s="187"/>
      <c r="BK137" s="363"/>
      <c r="BL137" s="357"/>
      <c r="BM137" s="357"/>
    </row>
    <row r="138" spans="2:65" s="188" customFormat="1" x14ac:dyDescent="0.25">
      <c r="B138" s="43"/>
      <c r="C138" s="624"/>
      <c r="D138" s="624"/>
      <c r="E138" s="624"/>
      <c r="F138" s="624"/>
      <c r="G138" s="624"/>
      <c r="H138" s="624"/>
      <c r="I138" s="624"/>
      <c r="J138" s="624"/>
      <c r="K138" s="624"/>
      <c r="L138" s="624"/>
      <c r="M138" s="624"/>
      <c r="N138" s="624"/>
      <c r="O138" s="624"/>
      <c r="P138" s="624"/>
      <c r="Q138" s="624"/>
      <c r="R138" s="624"/>
      <c r="S138" s="624"/>
      <c r="T138" s="624"/>
      <c r="U138" s="624"/>
      <c r="V138" s="624"/>
      <c r="W138" s="187"/>
      <c r="X138" s="187"/>
      <c r="Y138" s="187"/>
      <c r="Z138" s="187"/>
      <c r="AA138" s="187"/>
      <c r="AB138" s="187"/>
      <c r="AC138" s="187"/>
      <c r="AD138" s="187"/>
      <c r="AE138" s="624"/>
      <c r="AF138" s="624"/>
      <c r="AG138" s="624"/>
      <c r="AH138" s="624"/>
      <c r="AI138" s="624"/>
      <c r="AJ138" s="624"/>
      <c r="AK138" s="624"/>
      <c r="AL138" s="624"/>
      <c r="AM138" s="624"/>
      <c r="AN138" s="624"/>
      <c r="AO138" s="624"/>
      <c r="AP138" s="187"/>
      <c r="AQ138" s="187"/>
      <c r="AR138" s="187"/>
      <c r="AS138" s="624"/>
      <c r="AT138" s="624"/>
      <c r="AU138" s="187"/>
      <c r="AV138" s="624"/>
      <c r="AW138" s="187"/>
      <c r="AX138" s="187"/>
      <c r="AY138" s="187"/>
      <c r="AZ138" s="187"/>
      <c r="BA138" s="187"/>
      <c r="BB138" s="187"/>
      <c r="BC138" s="187"/>
      <c r="BD138" s="187"/>
      <c r="BE138" s="187"/>
      <c r="BF138" s="624"/>
      <c r="BG138" s="187"/>
      <c r="BH138" s="187"/>
      <c r="BI138" s="187"/>
      <c r="BJ138" s="187"/>
      <c r="BK138" s="363"/>
      <c r="BL138" s="357"/>
      <c r="BM138" s="357"/>
    </row>
    <row r="139" spans="2:65" s="188" customFormat="1" x14ac:dyDescent="0.25">
      <c r="B139" s="43"/>
      <c r="C139" s="624"/>
      <c r="D139" s="624"/>
      <c r="E139" s="624"/>
      <c r="F139" s="624"/>
      <c r="G139" s="624"/>
      <c r="H139" s="624"/>
      <c r="I139" s="624"/>
      <c r="J139" s="624"/>
      <c r="K139" s="624"/>
      <c r="L139" s="624"/>
      <c r="M139" s="624"/>
      <c r="N139" s="624"/>
      <c r="O139" s="624"/>
      <c r="P139" s="624"/>
      <c r="Q139" s="624"/>
      <c r="R139" s="624"/>
      <c r="S139" s="624"/>
      <c r="T139" s="624"/>
      <c r="U139" s="624"/>
      <c r="V139" s="624"/>
      <c r="W139" s="187"/>
      <c r="X139" s="187"/>
      <c r="Y139" s="187"/>
      <c r="Z139" s="187"/>
      <c r="AA139" s="187"/>
      <c r="AB139" s="187"/>
      <c r="AC139" s="187"/>
      <c r="AD139" s="187"/>
      <c r="AE139" s="624"/>
      <c r="AF139" s="624"/>
      <c r="AG139" s="624"/>
      <c r="AH139" s="624"/>
      <c r="AI139" s="624"/>
      <c r="AJ139" s="624"/>
      <c r="AK139" s="624"/>
      <c r="AL139" s="624"/>
      <c r="AM139" s="624"/>
      <c r="AN139" s="624"/>
      <c r="AO139" s="624"/>
      <c r="AP139" s="187"/>
      <c r="AQ139" s="187"/>
      <c r="AR139" s="187"/>
      <c r="AS139" s="624"/>
      <c r="AT139" s="624"/>
      <c r="AU139" s="187"/>
      <c r="AV139" s="624"/>
      <c r="AW139" s="187"/>
      <c r="AX139" s="187"/>
      <c r="AY139" s="187"/>
      <c r="AZ139" s="187"/>
      <c r="BA139" s="187"/>
      <c r="BB139" s="187"/>
      <c r="BC139" s="187"/>
      <c r="BD139" s="187"/>
      <c r="BE139" s="187"/>
      <c r="BF139" s="624"/>
      <c r="BG139" s="187"/>
      <c r="BH139" s="187"/>
      <c r="BI139" s="187"/>
      <c r="BJ139" s="187"/>
      <c r="BK139" s="363"/>
      <c r="BL139" s="357"/>
      <c r="BM139" s="357"/>
    </row>
    <row r="140" spans="2:65" s="188" customFormat="1" x14ac:dyDescent="0.25">
      <c r="B140" s="43"/>
      <c r="C140" s="624"/>
      <c r="D140" s="624"/>
      <c r="E140" s="624"/>
      <c r="F140" s="624"/>
      <c r="G140" s="624"/>
      <c r="H140" s="624"/>
      <c r="I140" s="624"/>
      <c r="J140" s="624"/>
      <c r="K140" s="624"/>
      <c r="L140" s="624"/>
      <c r="M140" s="624"/>
      <c r="N140" s="624"/>
      <c r="O140" s="624"/>
      <c r="P140" s="624"/>
      <c r="Q140" s="624"/>
      <c r="R140" s="624"/>
      <c r="S140" s="624"/>
      <c r="T140" s="624"/>
      <c r="U140" s="624"/>
      <c r="V140" s="624"/>
      <c r="W140" s="187"/>
      <c r="X140" s="187"/>
      <c r="Y140" s="187"/>
      <c r="Z140" s="187"/>
      <c r="AA140" s="187"/>
      <c r="AB140" s="187"/>
      <c r="AC140" s="187"/>
      <c r="AD140" s="187"/>
      <c r="AE140" s="624"/>
      <c r="AF140" s="624"/>
      <c r="AG140" s="624"/>
      <c r="AH140" s="624"/>
      <c r="AI140" s="624"/>
      <c r="AJ140" s="624"/>
      <c r="AK140" s="624"/>
      <c r="AL140" s="624"/>
      <c r="AM140" s="624"/>
      <c r="AN140" s="624"/>
      <c r="AO140" s="624"/>
      <c r="AP140" s="187"/>
      <c r="AQ140" s="187"/>
      <c r="AR140" s="187"/>
      <c r="AS140" s="624"/>
      <c r="AT140" s="624"/>
      <c r="AU140" s="187"/>
      <c r="AV140" s="624"/>
      <c r="AW140" s="187"/>
      <c r="AX140" s="187"/>
      <c r="AY140" s="187"/>
      <c r="AZ140" s="187"/>
      <c r="BA140" s="187"/>
      <c r="BB140" s="187"/>
      <c r="BC140" s="187"/>
      <c r="BD140" s="187"/>
      <c r="BE140" s="187"/>
      <c r="BF140" s="624"/>
      <c r="BG140" s="187"/>
      <c r="BH140" s="187"/>
      <c r="BI140" s="187"/>
      <c r="BJ140" s="187"/>
      <c r="BK140" s="363"/>
      <c r="BL140" s="357"/>
      <c r="BM140" s="357"/>
    </row>
    <row r="141" spans="2:65" s="188" customFormat="1" x14ac:dyDescent="0.25">
      <c r="B141" s="43"/>
      <c r="C141" s="624"/>
      <c r="D141" s="624"/>
      <c r="E141" s="624"/>
      <c r="F141" s="624"/>
      <c r="G141" s="624"/>
      <c r="H141" s="624"/>
      <c r="I141" s="624"/>
      <c r="J141" s="624"/>
      <c r="K141" s="624"/>
      <c r="L141" s="624"/>
      <c r="M141" s="624"/>
      <c r="N141" s="624"/>
      <c r="O141" s="624"/>
      <c r="P141" s="624"/>
      <c r="Q141" s="624"/>
      <c r="R141" s="624"/>
      <c r="S141" s="624"/>
      <c r="T141" s="624"/>
      <c r="U141" s="624"/>
      <c r="V141" s="624"/>
      <c r="W141" s="187"/>
      <c r="X141" s="187"/>
      <c r="Y141" s="187"/>
      <c r="Z141" s="187"/>
      <c r="AA141" s="187"/>
      <c r="AB141" s="187"/>
      <c r="AC141" s="187"/>
      <c r="AD141" s="187"/>
      <c r="AE141" s="624"/>
      <c r="AF141" s="624"/>
      <c r="AG141" s="624"/>
      <c r="AH141" s="624"/>
      <c r="AI141" s="624"/>
      <c r="AJ141" s="624"/>
      <c r="AK141" s="624"/>
      <c r="AL141" s="624"/>
      <c r="AM141" s="624"/>
      <c r="AN141" s="624"/>
      <c r="AO141" s="624"/>
      <c r="AP141" s="187"/>
      <c r="AQ141" s="187"/>
      <c r="AR141" s="187"/>
      <c r="AS141" s="624"/>
      <c r="AT141" s="624"/>
      <c r="AU141" s="187"/>
      <c r="AV141" s="624"/>
      <c r="AW141" s="187"/>
      <c r="AX141" s="187"/>
      <c r="AY141" s="187"/>
      <c r="AZ141" s="187"/>
      <c r="BA141" s="187"/>
      <c r="BB141" s="187"/>
      <c r="BC141" s="187"/>
      <c r="BD141" s="187"/>
      <c r="BE141" s="187"/>
      <c r="BF141" s="624"/>
      <c r="BG141" s="187"/>
      <c r="BH141" s="187"/>
      <c r="BI141" s="187"/>
      <c r="BJ141" s="187"/>
      <c r="BK141" s="363"/>
      <c r="BL141" s="357"/>
      <c r="BM141" s="357"/>
    </row>
    <row r="142" spans="2:65" s="188" customFormat="1" x14ac:dyDescent="0.25">
      <c r="B142" s="43"/>
      <c r="C142" s="624"/>
      <c r="D142" s="624"/>
      <c r="E142" s="624"/>
      <c r="F142" s="624"/>
      <c r="G142" s="624"/>
      <c r="H142" s="624"/>
      <c r="I142" s="624"/>
      <c r="J142" s="624"/>
      <c r="K142" s="624"/>
      <c r="L142" s="624"/>
      <c r="M142" s="624"/>
      <c r="N142" s="624"/>
      <c r="O142" s="624"/>
      <c r="P142" s="624"/>
      <c r="Q142" s="624"/>
      <c r="R142" s="624"/>
      <c r="S142" s="624"/>
      <c r="T142" s="624"/>
      <c r="U142" s="624"/>
      <c r="V142" s="624"/>
      <c r="W142" s="187"/>
      <c r="X142" s="187"/>
      <c r="Y142" s="187"/>
      <c r="Z142" s="187"/>
      <c r="AA142" s="187"/>
      <c r="AB142" s="187"/>
      <c r="AC142" s="187"/>
      <c r="AD142" s="187"/>
      <c r="AE142" s="624"/>
      <c r="AF142" s="624"/>
      <c r="AG142" s="624"/>
      <c r="AH142" s="624"/>
      <c r="AI142" s="624"/>
      <c r="AJ142" s="624"/>
      <c r="AK142" s="624"/>
      <c r="AL142" s="624"/>
      <c r="AM142" s="624"/>
      <c r="AN142" s="624"/>
      <c r="AO142" s="624"/>
      <c r="AP142" s="187"/>
      <c r="AQ142" s="187"/>
      <c r="AR142" s="187"/>
      <c r="AS142" s="624"/>
      <c r="AT142" s="624"/>
      <c r="AU142" s="187"/>
      <c r="AV142" s="624"/>
      <c r="AW142" s="187"/>
      <c r="AX142" s="187"/>
      <c r="AY142" s="187"/>
      <c r="AZ142" s="187"/>
      <c r="BA142" s="187"/>
      <c r="BB142" s="187"/>
      <c r="BC142" s="187"/>
      <c r="BD142" s="187"/>
      <c r="BE142" s="187"/>
      <c r="BF142" s="624"/>
      <c r="BG142" s="187"/>
      <c r="BH142" s="187"/>
      <c r="BI142" s="187"/>
      <c r="BJ142" s="187"/>
      <c r="BK142" s="363"/>
      <c r="BL142" s="357"/>
      <c r="BM142" s="357"/>
    </row>
    <row r="143" spans="2:65" s="188" customFormat="1" x14ac:dyDescent="0.25">
      <c r="B143" s="43"/>
      <c r="C143" s="624"/>
      <c r="D143" s="624"/>
      <c r="E143" s="624"/>
      <c r="F143" s="624"/>
      <c r="G143" s="624"/>
      <c r="H143" s="624"/>
      <c r="I143" s="624"/>
      <c r="J143" s="624"/>
      <c r="K143" s="624"/>
      <c r="L143" s="624"/>
      <c r="M143" s="624"/>
      <c r="N143" s="624"/>
      <c r="O143" s="624"/>
      <c r="P143" s="624"/>
      <c r="Q143" s="624"/>
      <c r="R143" s="624"/>
      <c r="S143" s="624"/>
      <c r="T143" s="624"/>
      <c r="U143" s="624"/>
      <c r="V143" s="624"/>
      <c r="W143" s="187"/>
      <c r="X143" s="187"/>
      <c r="Y143" s="187"/>
      <c r="Z143" s="187"/>
      <c r="AA143" s="187"/>
      <c r="AB143" s="187"/>
      <c r="AC143" s="187"/>
      <c r="AD143" s="187"/>
      <c r="AE143" s="624"/>
      <c r="AF143" s="624"/>
      <c r="AG143" s="624"/>
      <c r="AH143" s="624"/>
      <c r="AI143" s="624"/>
      <c r="AJ143" s="624"/>
      <c r="AK143" s="624"/>
      <c r="AL143" s="624"/>
      <c r="AM143" s="624"/>
      <c r="AN143" s="624"/>
      <c r="AO143" s="624"/>
      <c r="AP143" s="187"/>
      <c r="AQ143" s="187"/>
      <c r="AR143" s="187"/>
      <c r="AS143" s="624"/>
      <c r="AT143" s="624"/>
      <c r="AU143" s="187"/>
      <c r="AV143" s="624"/>
      <c r="AW143" s="187"/>
      <c r="AX143" s="187"/>
      <c r="AY143" s="187"/>
      <c r="AZ143" s="187"/>
      <c r="BA143" s="187"/>
      <c r="BB143" s="187"/>
      <c r="BC143" s="187"/>
      <c r="BD143" s="187"/>
      <c r="BE143" s="187"/>
      <c r="BF143" s="624"/>
      <c r="BG143" s="187"/>
      <c r="BH143" s="187"/>
      <c r="BI143" s="187"/>
      <c r="BJ143" s="187"/>
      <c r="BK143" s="363"/>
      <c r="BL143" s="357"/>
      <c r="BM143" s="357"/>
    </row>
    <row r="144" spans="2:65" s="188" customFormat="1" x14ac:dyDescent="0.25">
      <c r="B144" s="43"/>
      <c r="C144" s="624"/>
      <c r="D144" s="624"/>
      <c r="E144" s="624"/>
      <c r="F144" s="624"/>
      <c r="G144" s="624"/>
      <c r="H144" s="624"/>
      <c r="I144" s="624"/>
      <c r="J144" s="624"/>
      <c r="K144" s="624"/>
      <c r="L144" s="624"/>
      <c r="M144" s="624"/>
      <c r="N144" s="624"/>
      <c r="O144" s="624"/>
      <c r="P144" s="624"/>
      <c r="Q144" s="624"/>
      <c r="R144" s="624"/>
      <c r="S144" s="624"/>
      <c r="T144" s="624"/>
      <c r="U144" s="624"/>
      <c r="V144" s="624"/>
      <c r="W144" s="187"/>
      <c r="X144" s="187"/>
      <c r="Y144" s="187"/>
      <c r="Z144" s="187"/>
      <c r="AA144" s="187"/>
      <c r="AB144" s="187"/>
      <c r="AC144" s="187"/>
      <c r="AD144" s="187"/>
      <c r="AE144" s="624"/>
      <c r="AF144" s="624"/>
      <c r="AG144" s="624"/>
      <c r="AH144" s="624"/>
      <c r="AI144" s="624"/>
      <c r="AJ144" s="624"/>
      <c r="AK144" s="624"/>
      <c r="AL144" s="624"/>
      <c r="AM144" s="624"/>
      <c r="AN144" s="624"/>
      <c r="AO144" s="624"/>
      <c r="AP144" s="187"/>
      <c r="AQ144" s="187"/>
      <c r="AR144" s="187"/>
      <c r="AS144" s="624"/>
      <c r="AT144" s="624"/>
      <c r="AU144" s="187"/>
      <c r="AV144" s="624"/>
      <c r="AW144" s="187"/>
      <c r="AX144" s="187"/>
      <c r="AY144" s="187"/>
      <c r="AZ144" s="187"/>
      <c r="BA144" s="187"/>
      <c r="BB144" s="187"/>
      <c r="BC144" s="187"/>
      <c r="BD144" s="187"/>
      <c r="BE144" s="187"/>
      <c r="BF144" s="624"/>
      <c r="BG144" s="187"/>
      <c r="BH144" s="187"/>
      <c r="BI144" s="187"/>
      <c r="BJ144" s="187"/>
      <c r="BK144" s="363"/>
      <c r="BL144" s="357"/>
      <c r="BM144" s="357"/>
    </row>
    <row r="145" spans="2:65" s="188" customFormat="1" x14ac:dyDescent="0.25">
      <c r="B145" s="43"/>
      <c r="C145" s="624"/>
      <c r="D145" s="624"/>
      <c r="E145" s="624"/>
      <c r="F145" s="624"/>
      <c r="G145" s="624"/>
      <c r="H145" s="624"/>
      <c r="I145" s="624"/>
      <c r="J145" s="624"/>
      <c r="K145" s="624"/>
      <c r="L145" s="624"/>
      <c r="M145" s="624"/>
      <c r="N145" s="624"/>
      <c r="O145" s="624"/>
      <c r="P145" s="624"/>
      <c r="Q145" s="624"/>
      <c r="R145" s="624"/>
      <c r="S145" s="624"/>
      <c r="T145" s="624"/>
      <c r="U145" s="624"/>
      <c r="V145" s="624"/>
      <c r="W145" s="187"/>
      <c r="X145" s="187"/>
      <c r="Y145" s="187"/>
      <c r="Z145" s="187"/>
      <c r="AA145" s="187"/>
      <c r="AB145" s="187"/>
      <c r="AC145" s="187"/>
      <c r="AD145" s="187"/>
      <c r="AE145" s="624"/>
      <c r="AF145" s="624"/>
      <c r="AG145" s="624"/>
      <c r="AH145" s="624"/>
      <c r="AI145" s="624"/>
      <c r="AJ145" s="624"/>
      <c r="AK145" s="624"/>
      <c r="AL145" s="624"/>
      <c r="AM145" s="624"/>
      <c r="AN145" s="624"/>
      <c r="AO145" s="624"/>
      <c r="AP145" s="187"/>
      <c r="AQ145" s="187"/>
      <c r="AR145" s="187"/>
      <c r="AS145" s="624"/>
      <c r="AT145" s="624"/>
      <c r="AU145" s="187"/>
      <c r="AV145" s="624"/>
      <c r="AW145" s="187"/>
      <c r="AX145" s="187"/>
      <c r="AY145" s="187"/>
      <c r="AZ145" s="187"/>
      <c r="BA145" s="187"/>
      <c r="BB145" s="187"/>
      <c r="BC145" s="187"/>
      <c r="BD145" s="187"/>
      <c r="BE145" s="187"/>
      <c r="BF145" s="624"/>
      <c r="BG145" s="187"/>
      <c r="BH145" s="187"/>
      <c r="BI145" s="187"/>
      <c r="BJ145" s="187"/>
      <c r="BK145" s="363"/>
      <c r="BL145" s="357"/>
      <c r="BM145" s="357"/>
    </row>
    <row r="146" spans="2:65" s="188" customFormat="1" x14ac:dyDescent="0.25">
      <c r="B146" s="43"/>
      <c r="C146" s="624"/>
      <c r="D146" s="624"/>
      <c r="E146" s="624"/>
      <c r="F146" s="624"/>
      <c r="G146" s="624"/>
      <c r="H146" s="624"/>
      <c r="I146" s="624"/>
      <c r="J146" s="624"/>
      <c r="K146" s="624"/>
      <c r="L146" s="624"/>
      <c r="M146" s="624"/>
      <c r="N146" s="624"/>
      <c r="O146" s="624"/>
      <c r="P146" s="624"/>
      <c r="Q146" s="624"/>
      <c r="R146" s="624"/>
      <c r="S146" s="624"/>
      <c r="T146" s="624"/>
      <c r="U146" s="624"/>
      <c r="V146" s="624"/>
      <c r="W146" s="187"/>
      <c r="X146" s="187"/>
      <c r="Y146" s="187"/>
      <c r="Z146" s="187"/>
      <c r="AA146" s="187"/>
      <c r="AB146" s="187"/>
      <c r="AC146" s="187"/>
      <c r="AD146" s="187"/>
      <c r="AE146" s="624"/>
      <c r="AF146" s="624"/>
      <c r="AG146" s="624"/>
      <c r="AH146" s="624"/>
      <c r="AI146" s="624"/>
      <c r="AJ146" s="624"/>
      <c r="AK146" s="624"/>
      <c r="AL146" s="624"/>
      <c r="AM146" s="624"/>
      <c r="AN146" s="624"/>
      <c r="AO146" s="624"/>
      <c r="AP146" s="187"/>
      <c r="AQ146" s="187"/>
      <c r="AR146" s="187"/>
      <c r="AS146" s="624"/>
      <c r="AT146" s="624"/>
      <c r="AU146" s="187"/>
      <c r="AV146" s="624"/>
      <c r="AW146" s="187"/>
      <c r="AX146" s="187"/>
      <c r="AY146" s="187"/>
      <c r="AZ146" s="187"/>
      <c r="BA146" s="187"/>
      <c r="BB146" s="187"/>
      <c r="BC146" s="187"/>
      <c r="BD146" s="187"/>
      <c r="BE146" s="187"/>
      <c r="BF146" s="624"/>
      <c r="BG146" s="187"/>
      <c r="BH146" s="187"/>
      <c r="BI146" s="187"/>
      <c r="BJ146" s="187"/>
      <c r="BK146" s="363"/>
      <c r="BL146" s="357"/>
      <c r="BM146" s="357"/>
    </row>
    <row r="147" spans="2:65" s="188" customFormat="1" x14ac:dyDescent="0.25">
      <c r="B147" s="43"/>
      <c r="C147" s="624"/>
      <c r="D147" s="624"/>
      <c r="E147" s="624"/>
      <c r="F147" s="624"/>
      <c r="G147" s="624"/>
      <c r="H147" s="624"/>
      <c r="I147" s="624"/>
      <c r="J147" s="624"/>
      <c r="K147" s="624"/>
      <c r="L147" s="624"/>
      <c r="M147" s="624"/>
      <c r="N147" s="624"/>
      <c r="O147" s="624"/>
      <c r="P147" s="624"/>
      <c r="Q147" s="624"/>
      <c r="R147" s="624"/>
      <c r="S147" s="624"/>
      <c r="T147" s="624"/>
      <c r="U147" s="624"/>
      <c r="V147" s="624"/>
      <c r="W147" s="187"/>
      <c r="X147" s="187"/>
      <c r="Y147" s="187"/>
      <c r="Z147" s="187"/>
      <c r="AA147" s="187"/>
      <c r="AB147" s="187"/>
      <c r="AC147" s="187"/>
      <c r="AD147" s="187"/>
      <c r="AE147" s="624"/>
      <c r="AF147" s="624"/>
      <c r="AG147" s="624"/>
      <c r="AH147" s="624"/>
      <c r="AI147" s="624"/>
      <c r="AJ147" s="624"/>
      <c r="AK147" s="624"/>
      <c r="AL147" s="624"/>
      <c r="AM147" s="624"/>
      <c r="AN147" s="624"/>
      <c r="AO147" s="624"/>
      <c r="AP147" s="187"/>
      <c r="AQ147" s="187"/>
      <c r="AR147" s="187"/>
      <c r="AS147" s="624"/>
      <c r="AT147" s="624"/>
      <c r="AU147" s="187"/>
      <c r="AV147" s="624"/>
      <c r="AW147" s="187"/>
      <c r="AX147" s="187"/>
      <c r="AY147" s="187"/>
      <c r="AZ147" s="187"/>
      <c r="BA147" s="187"/>
      <c r="BB147" s="187"/>
      <c r="BC147" s="187"/>
      <c r="BD147" s="187"/>
      <c r="BE147" s="187"/>
      <c r="BF147" s="624"/>
      <c r="BG147" s="187"/>
      <c r="BH147" s="187"/>
      <c r="BI147" s="187"/>
      <c r="BJ147" s="187"/>
      <c r="BK147" s="363"/>
      <c r="BL147" s="357"/>
      <c r="BM147" s="357"/>
    </row>
    <row r="148" spans="2:65" s="188" customFormat="1" x14ac:dyDescent="0.25">
      <c r="B148" s="43"/>
      <c r="C148" s="624"/>
      <c r="D148" s="624"/>
      <c r="E148" s="624"/>
      <c r="F148" s="624"/>
      <c r="G148" s="624"/>
      <c r="H148" s="624"/>
      <c r="I148" s="624"/>
      <c r="J148" s="624"/>
      <c r="K148" s="624"/>
      <c r="L148" s="624"/>
      <c r="M148" s="624"/>
      <c r="N148" s="624"/>
      <c r="O148" s="624"/>
      <c r="P148" s="624"/>
      <c r="Q148" s="624"/>
      <c r="R148" s="624"/>
      <c r="S148" s="624"/>
      <c r="T148" s="624"/>
      <c r="U148" s="624"/>
      <c r="V148" s="624"/>
      <c r="W148" s="187"/>
      <c r="X148" s="187"/>
      <c r="Y148" s="187"/>
      <c r="Z148" s="187"/>
      <c r="AA148" s="187"/>
      <c r="AB148" s="187"/>
      <c r="AC148" s="187"/>
      <c r="AD148" s="187"/>
      <c r="AE148" s="624"/>
      <c r="AF148" s="624"/>
      <c r="AG148" s="624"/>
      <c r="AH148" s="624"/>
      <c r="AI148" s="624"/>
      <c r="AJ148" s="624"/>
      <c r="AK148" s="624"/>
      <c r="AL148" s="624"/>
      <c r="AM148" s="624"/>
      <c r="AN148" s="624"/>
      <c r="AO148" s="624"/>
      <c r="AP148" s="187"/>
      <c r="AQ148" s="187"/>
      <c r="AR148" s="187"/>
      <c r="AS148" s="624"/>
      <c r="AT148" s="624"/>
      <c r="AU148" s="187"/>
      <c r="AV148" s="624"/>
      <c r="AW148" s="187"/>
      <c r="AX148" s="187"/>
      <c r="AY148" s="187"/>
      <c r="AZ148" s="187"/>
      <c r="BA148" s="187"/>
      <c r="BB148" s="187"/>
      <c r="BC148" s="187"/>
      <c r="BD148" s="187"/>
      <c r="BE148" s="187"/>
      <c r="BF148" s="624"/>
      <c r="BG148" s="187"/>
      <c r="BH148" s="187"/>
      <c r="BI148" s="187"/>
      <c r="BJ148" s="187"/>
      <c r="BK148" s="363"/>
      <c r="BL148" s="357"/>
      <c r="BM148" s="357"/>
    </row>
    <row r="149" spans="2:65" s="188" customFormat="1" x14ac:dyDescent="0.25">
      <c r="B149" s="43"/>
      <c r="C149" s="624"/>
      <c r="D149" s="624"/>
      <c r="E149" s="624"/>
      <c r="F149" s="624"/>
      <c r="G149" s="624"/>
      <c r="H149" s="624"/>
      <c r="I149" s="624"/>
      <c r="J149" s="624"/>
      <c r="K149" s="624"/>
      <c r="L149" s="624"/>
      <c r="M149" s="624"/>
      <c r="N149" s="624"/>
      <c r="O149" s="624"/>
      <c r="P149" s="624"/>
      <c r="Q149" s="624"/>
      <c r="R149" s="624"/>
      <c r="S149" s="624"/>
      <c r="T149" s="624"/>
      <c r="U149" s="624"/>
      <c r="V149" s="624"/>
      <c r="W149" s="187"/>
      <c r="X149" s="187"/>
      <c r="Y149" s="187"/>
      <c r="Z149" s="187"/>
      <c r="AA149" s="187"/>
      <c r="AB149" s="187"/>
      <c r="AC149" s="187"/>
      <c r="AD149" s="187"/>
      <c r="AE149" s="624"/>
      <c r="AF149" s="624"/>
      <c r="AG149" s="624"/>
      <c r="AH149" s="624"/>
      <c r="AI149" s="624"/>
      <c r="AJ149" s="624"/>
      <c r="AK149" s="624"/>
      <c r="AL149" s="624"/>
      <c r="AM149" s="624"/>
      <c r="AN149" s="624"/>
      <c r="AO149" s="624"/>
      <c r="AP149" s="187"/>
      <c r="AQ149" s="187"/>
      <c r="AR149" s="187"/>
      <c r="AS149" s="624"/>
      <c r="AT149" s="624"/>
      <c r="AU149" s="187"/>
      <c r="AV149" s="624"/>
      <c r="AW149" s="187"/>
      <c r="AX149" s="187"/>
      <c r="AY149" s="187"/>
      <c r="AZ149" s="187"/>
      <c r="BA149" s="187"/>
      <c r="BB149" s="187"/>
      <c r="BC149" s="187"/>
      <c r="BD149" s="187"/>
      <c r="BE149" s="187"/>
      <c r="BF149" s="624"/>
      <c r="BG149" s="187"/>
      <c r="BH149" s="187"/>
      <c r="BI149" s="187"/>
      <c r="BJ149" s="187"/>
      <c r="BK149" s="363"/>
      <c r="BL149" s="357"/>
      <c r="BM149" s="357"/>
    </row>
    <row r="150" spans="2:65" s="188" customFormat="1" x14ac:dyDescent="0.25">
      <c r="B150" s="43"/>
      <c r="C150" s="624"/>
      <c r="D150" s="624"/>
      <c r="E150" s="624"/>
      <c r="F150" s="624"/>
      <c r="G150" s="624"/>
      <c r="H150" s="624"/>
      <c r="I150" s="624"/>
      <c r="J150" s="624"/>
      <c r="K150" s="624"/>
      <c r="L150" s="624"/>
      <c r="M150" s="624"/>
      <c r="N150" s="624"/>
      <c r="O150" s="624"/>
      <c r="P150" s="624"/>
      <c r="Q150" s="624"/>
      <c r="R150" s="624"/>
      <c r="S150" s="624"/>
      <c r="T150" s="624"/>
      <c r="U150" s="624"/>
      <c r="V150" s="624"/>
      <c r="W150" s="187"/>
      <c r="X150" s="187"/>
      <c r="Y150" s="187"/>
      <c r="Z150" s="187"/>
      <c r="AA150" s="187"/>
      <c r="AB150" s="187"/>
      <c r="AC150" s="187"/>
      <c r="AD150" s="187"/>
      <c r="AE150" s="624"/>
      <c r="AF150" s="624"/>
      <c r="AG150" s="624"/>
      <c r="AH150" s="624"/>
      <c r="AI150" s="624"/>
      <c r="AJ150" s="624"/>
      <c r="AK150" s="624"/>
      <c r="AL150" s="624"/>
      <c r="AM150" s="624"/>
      <c r="AN150" s="624"/>
      <c r="AO150" s="624"/>
      <c r="AP150" s="187"/>
      <c r="AQ150" s="187"/>
      <c r="AR150" s="187"/>
      <c r="AS150" s="624"/>
      <c r="AT150" s="624"/>
      <c r="AU150" s="187"/>
      <c r="AV150" s="624"/>
      <c r="AW150" s="187"/>
      <c r="AX150" s="187"/>
      <c r="AY150" s="187"/>
      <c r="AZ150" s="187"/>
      <c r="BA150" s="187"/>
      <c r="BB150" s="187"/>
      <c r="BC150" s="187"/>
      <c r="BD150" s="187"/>
      <c r="BE150" s="187"/>
      <c r="BF150" s="624"/>
      <c r="BG150" s="187"/>
      <c r="BH150" s="187"/>
      <c r="BI150" s="187"/>
      <c r="BJ150" s="187"/>
      <c r="BK150" s="363"/>
      <c r="BL150" s="357"/>
      <c r="BM150" s="357"/>
    </row>
    <row r="151" spans="2:65" s="188" customFormat="1" x14ac:dyDescent="0.25">
      <c r="B151" s="43"/>
      <c r="C151" s="624"/>
      <c r="D151" s="624"/>
      <c r="E151" s="624"/>
      <c r="F151" s="624"/>
      <c r="G151" s="624"/>
      <c r="H151" s="624"/>
      <c r="I151" s="624"/>
      <c r="J151" s="624"/>
      <c r="K151" s="624"/>
      <c r="L151" s="624"/>
      <c r="M151" s="624"/>
      <c r="N151" s="624"/>
      <c r="O151" s="624"/>
      <c r="P151" s="624"/>
      <c r="Q151" s="624"/>
      <c r="R151" s="624"/>
      <c r="S151" s="624"/>
      <c r="T151" s="624"/>
      <c r="U151" s="624"/>
      <c r="V151" s="624"/>
      <c r="W151" s="187"/>
      <c r="X151" s="187"/>
      <c r="Y151" s="187"/>
      <c r="Z151" s="187"/>
      <c r="AA151" s="187"/>
      <c r="AB151" s="187"/>
      <c r="AC151" s="187"/>
      <c r="AD151" s="187"/>
      <c r="AE151" s="624"/>
      <c r="AF151" s="624"/>
      <c r="AG151" s="624"/>
      <c r="AH151" s="624"/>
      <c r="AI151" s="624"/>
      <c r="AJ151" s="624"/>
      <c r="AK151" s="624"/>
      <c r="AL151" s="624"/>
      <c r="AM151" s="624"/>
      <c r="AN151" s="624"/>
      <c r="AO151" s="624"/>
      <c r="AP151" s="187"/>
      <c r="AQ151" s="187"/>
      <c r="AR151" s="187"/>
      <c r="AS151" s="624"/>
      <c r="AT151" s="624"/>
      <c r="AU151" s="187"/>
      <c r="AV151" s="624"/>
      <c r="AW151" s="187"/>
      <c r="AX151" s="187"/>
      <c r="AY151" s="187"/>
      <c r="AZ151" s="187"/>
      <c r="BA151" s="187"/>
      <c r="BB151" s="187"/>
      <c r="BC151" s="187"/>
      <c r="BD151" s="187"/>
      <c r="BE151" s="187"/>
      <c r="BF151" s="624"/>
      <c r="BG151" s="187"/>
      <c r="BH151" s="187"/>
      <c r="BI151" s="187"/>
      <c r="BJ151" s="187"/>
      <c r="BK151" s="363"/>
      <c r="BL151" s="357"/>
      <c r="BM151" s="357"/>
    </row>
    <row r="152" spans="2:65" s="188" customFormat="1" x14ac:dyDescent="0.25">
      <c r="B152" s="43"/>
      <c r="C152" s="624"/>
      <c r="D152" s="624"/>
      <c r="E152" s="624"/>
      <c r="F152" s="624"/>
      <c r="G152" s="624"/>
      <c r="H152" s="624"/>
      <c r="I152" s="624"/>
      <c r="J152" s="624"/>
      <c r="K152" s="624"/>
      <c r="L152" s="624"/>
      <c r="M152" s="624"/>
      <c r="N152" s="624"/>
      <c r="O152" s="624"/>
      <c r="P152" s="624"/>
      <c r="Q152" s="624"/>
      <c r="R152" s="624"/>
      <c r="S152" s="624"/>
      <c r="T152" s="624"/>
      <c r="U152" s="624"/>
      <c r="V152" s="624"/>
      <c r="W152" s="187"/>
      <c r="X152" s="187"/>
      <c r="Y152" s="187"/>
      <c r="Z152" s="187"/>
      <c r="AA152" s="187"/>
      <c r="AB152" s="187"/>
      <c r="AC152" s="187"/>
      <c r="AD152" s="187"/>
      <c r="AE152" s="624"/>
      <c r="AF152" s="624"/>
      <c r="AG152" s="624"/>
      <c r="AH152" s="624"/>
      <c r="AI152" s="624"/>
      <c r="AJ152" s="624"/>
      <c r="AK152" s="624"/>
      <c r="AL152" s="624"/>
      <c r="AM152" s="624"/>
      <c r="AN152" s="624"/>
      <c r="AO152" s="624"/>
      <c r="AP152" s="187"/>
      <c r="AQ152" s="187"/>
      <c r="AR152" s="187"/>
      <c r="AS152" s="624"/>
      <c r="AT152" s="624"/>
      <c r="AU152" s="187"/>
      <c r="AV152" s="624"/>
      <c r="AW152" s="187"/>
      <c r="AX152" s="187"/>
      <c r="AY152" s="187"/>
      <c r="AZ152" s="187"/>
      <c r="BA152" s="187"/>
      <c r="BB152" s="187"/>
      <c r="BC152" s="187"/>
      <c r="BD152" s="187"/>
      <c r="BE152" s="187"/>
      <c r="BF152" s="624"/>
      <c r="BG152" s="187"/>
      <c r="BH152" s="187"/>
      <c r="BI152" s="187"/>
      <c r="BJ152" s="187"/>
      <c r="BK152" s="363"/>
      <c r="BL152" s="357"/>
      <c r="BM152" s="357"/>
    </row>
    <row r="153" spans="2:65" s="188" customFormat="1" x14ac:dyDescent="0.25">
      <c r="B153" s="43"/>
      <c r="C153" s="624"/>
      <c r="D153" s="624"/>
      <c r="E153" s="624"/>
      <c r="F153" s="624"/>
      <c r="G153" s="624"/>
      <c r="H153" s="624"/>
      <c r="I153" s="624"/>
      <c r="J153" s="624"/>
      <c r="K153" s="624"/>
      <c r="L153" s="624"/>
      <c r="M153" s="624"/>
      <c r="N153" s="624"/>
      <c r="O153" s="624"/>
      <c r="P153" s="624"/>
      <c r="Q153" s="624"/>
      <c r="R153" s="624"/>
      <c r="S153" s="624"/>
      <c r="T153" s="624"/>
      <c r="U153" s="624"/>
      <c r="V153" s="624"/>
      <c r="W153" s="187"/>
      <c r="X153" s="187"/>
      <c r="Y153" s="187"/>
      <c r="Z153" s="187"/>
      <c r="AA153" s="187"/>
      <c r="AB153" s="187"/>
      <c r="AC153" s="187"/>
      <c r="AD153" s="187"/>
      <c r="AE153" s="624"/>
      <c r="AF153" s="624"/>
      <c r="AG153" s="624"/>
      <c r="AH153" s="624"/>
      <c r="AI153" s="624"/>
      <c r="AJ153" s="624"/>
      <c r="AK153" s="624"/>
      <c r="AL153" s="624"/>
      <c r="AM153" s="624"/>
      <c r="AN153" s="624"/>
      <c r="AO153" s="624"/>
      <c r="AP153" s="187"/>
      <c r="AQ153" s="187"/>
      <c r="AR153" s="187"/>
      <c r="AS153" s="624"/>
      <c r="AT153" s="624"/>
      <c r="AU153" s="187"/>
      <c r="AV153" s="624"/>
      <c r="AW153" s="187"/>
      <c r="AX153" s="187"/>
      <c r="AY153" s="187"/>
      <c r="AZ153" s="187"/>
      <c r="BA153" s="187"/>
      <c r="BB153" s="187"/>
      <c r="BC153" s="187"/>
      <c r="BD153" s="187"/>
      <c r="BE153" s="187"/>
      <c r="BF153" s="624"/>
      <c r="BG153" s="187"/>
      <c r="BH153" s="187"/>
      <c r="BI153" s="187"/>
      <c r="BJ153" s="187"/>
      <c r="BK153" s="363"/>
      <c r="BL153" s="357"/>
      <c r="BM153" s="357"/>
    </row>
    <row r="154" spans="2:65" s="188" customFormat="1" x14ac:dyDescent="0.25">
      <c r="B154" s="43"/>
      <c r="C154" s="624"/>
      <c r="D154" s="624"/>
      <c r="E154" s="624"/>
      <c r="F154" s="624"/>
      <c r="G154" s="624"/>
      <c r="H154" s="624"/>
      <c r="I154" s="624"/>
      <c r="J154" s="624"/>
      <c r="K154" s="624"/>
      <c r="L154" s="624"/>
      <c r="M154" s="624"/>
      <c r="N154" s="624"/>
      <c r="O154" s="624"/>
      <c r="P154" s="624"/>
      <c r="Q154" s="624"/>
      <c r="R154" s="624"/>
      <c r="S154" s="624"/>
      <c r="T154" s="624"/>
      <c r="U154" s="624"/>
      <c r="V154" s="624"/>
      <c r="W154" s="187"/>
      <c r="X154" s="187"/>
      <c r="Y154" s="187"/>
      <c r="Z154" s="187"/>
      <c r="AA154" s="187"/>
      <c r="AB154" s="187"/>
      <c r="AC154" s="187"/>
      <c r="AD154" s="187"/>
      <c r="AE154" s="624"/>
      <c r="AF154" s="624"/>
      <c r="AG154" s="624"/>
      <c r="AH154" s="624"/>
      <c r="AI154" s="624"/>
      <c r="AJ154" s="624"/>
      <c r="AK154" s="624"/>
      <c r="AL154" s="624"/>
      <c r="AM154" s="624"/>
      <c r="AN154" s="624"/>
      <c r="AO154" s="624"/>
      <c r="AP154" s="187"/>
      <c r="AQ154" s="187"/>
      <c r="AR154" s="187"/>
      <c r="AS154" s="624"/>
      <c r="AT154" s="624"/>
      <c r="AU154" s="187"/>
      <c r="AV154" s="624"/>
      <c r="AW154" s="187"/>
      <c r="AX154" s="187"/>
      <c r="AY154" s="187"/>
      <c r="AZ154" s="187"/>
      <c r="BA154" s="187"/>
      <c r="BB154" s="187"/>
      <c r="BC154" s="187"/>
      <c r="BD154" s="187"/>
      <c r="BE154" s="187"/>
      <c r="BF154" s="624"/>
      <c r="BG154" s="187"/>
      <c r="BH154" s="187"/>
      <c r="BI154" s="187"/>
      <c r="BJ154" s="187"/>
      <c r="BK154" s="363"/>
      <c r="BL154" s="357"/>
      <c r="BM154" s="357"/>
    </row>
    <row r="155" spans="2:65" s="188" customFormat="1" x14ac:dyDescent="0.25">
      <c r="B155" s="43"/>
      <c r="C155" s="624"/>
      <c r="D155" s="624"/>
      <c r="E155" s="624"/>
      <c r="F155" s="624"/>
      <c r="G155" s="624"/>
      <c r="H155" s="624"/>
      <c r="I155" s="624"/>
      <c r="J155" s="624"/>
      <c r="K155" s="624"/>
      <c r="L155" s="624"/>
      <c r="M155" s="624"/>
      <c r="N155" s="624"/>
      <c r="O155" s="624"/>
      <c r="P155" s="624"/>
      <c r="Q155" s="624"/>
      <c r="R155" s="624"/>
      <c r="S155" s="624"/>
      <c r="T155" s="624"/>
      <c r="U155" s="624"/>
      <c r="V155" s="624"/>
      <c r="W155" s="187"/>
      <c r="X155" s="187"/>
      <c r="Y155" s="187"/>
      <c r="Z155" s="187"/>
      <c r="AA155" s="187"/>
      <c r="AB155" s="187"/>
      <c r="AC155" s="187"/>
      <c r="AD155" s="187"/>
      <c r="AE155" s="624"/>
      <c r="AF155" s="624"/>
      <c r="AG155" s="624"/>
      <c r="AH155" s="624"/>
      <c r="AI155" s="624"/>
      <c r="AJ155" s="624"/>
      <c r="AK155" s="624"/>
      <c r="AL155" s="624"/>
      <c r="AM155" s="624"/>
      <c r="AN155" s="624"/>
      <c r="AO155" s="624"/>
      <c r="AP155" s="187"/>
      <c r="AQ155" s="187"/>
      <c r="AR155" s="187"/>
      <c r="AS155" s="624"/>
      <c r="AT155" s="624"/>
      <c r="AU155" s="187"/>
      <c r="AV155" s="624"/>
      <c r="AW155" s="187"/>
      <c r="AX155" s="187"/>
      <c r="AY155" s="187"/>
      <c r="AZ155" s="187"/>
      <c r="BA155" s="187"/>
      <c r="BB155" s="187"/>
      <c r="BC155" s="187"/>
      <c r="BD155" s="187"/>
      <c r="BE155" s="187"/>
      <c r="BF155" s="624"/>
      <c r="BG155" s="187"/>
      <c r="BH155" s="187"/>
      <c r="BI155" s="187"/>
      <c r="BJ155" s="187"/>
      <c r="BK155" s="363"/>
      <c r="BL155" s="357"/>
      <c r="BM155" s="357"/>
    </row>
    <row r="156" spans="2:65" s="188" customFormat="1" x14ac:dyDescent="0.25">
      <c r="B156" s="43"/>
      <c r="C156" s="624"/>
      <c r="D156" s="624"/>
      <c r="E156" s="624"/>
      <c r="F156" s="624"/>
      <c r="G156" s="624"/>
      <c r="H156" s="624"/>
      <c r="I156" s="624"/>
      <c r="J156" s="624"/>
      <c r="K156" s="624"/>
      <c r="L156" s="624"/>
      <c r="M156" s="624"/>
      <c r="N156" s="624"/>
      <c r="O156" s="624"/>
      <c r="P156" s="624"/>
      <c r="Q156" s="624"/>
      <c r="R156" s="624"/>
      <c r="S156" s="624"/>
      <c r="T156" s="624"/>
      <c r="U156" s="624"/>
      <c r="V156" s="624"/>
      <c r="W156" s="187"/>
      <c r="X156" s="187"/>
      <c r="Y156" s="187"/>
      <c r="Z156" s="187"/>
      <c r="AA156" s="187"/>
      <c r="AB156" s="187"/>
      <c r="AC156" s="187"/>
      <c r="AD156" s="187"/>
      <c r="AE156" s="624"/>
      <c r="AF156" s="624"/>
      <c r="AG156" s="624"/>
      <c r="AH156" s="624"/>
      <c r="AI156" s="624"/>
      <c r="AJ156" s="624"/>
      <c r="AK156" s="624"/>
      <c r="AL156" s="624"/>
      <c r="AM156" s="624"/>
      <c r="AN156" s="624"/>
      <c r="AO156" s="624"/>
      <c r="AP156" s="187"/>
      <c r="AQ156" s="187"/>
      <c r="AR156" s="187"/>
      <c r="AS156" s="624"/>
      <c r="AT156" s="624"/>
      <c r="AU156" s="187"/>
      <c r="AV156" s="624"/>
      <c r="AW156" s="187"/>
      <c r="AX156" s="187"/>
      <c r="AY156" s="187"/>
      <c r="AZ156" s="187"/>
      <c r="BA156" s="187"/>
      <c r="BB156" s="187"/>
      <c r="BC156" s="187"/>
      <c r="BD156" s="187"/>
      <c r="BE156" s="187"/>
      <c r="BF156" s="624"/>
      <c r="BG156" s="187"/>
      <c r="BH156" s="187"/>
      <c r="BI156" s="187"/>
      <c r="BJ156" s="187"/>
      <c r="BK156" s="363"/>
      <c r="BL156" s="357"/>
      <c r="BM156" s="357"/>
    </row>
    <row r="157" spans="2:65" s="188" customFormat="1" x14ac:dyDescent="0.25">
      <c r="B157" s="43"/>
      <c r="C157" s="624"/>
      <c r="D157" s="624"/>
      <c r="E157" s="624"/>
      <c r="F157" s="624"/>
      <c r="G157" s="624"/>
      <c r="H157" s="624"/>
      <c r="I157" s="624"/>
      <c r="J157" s="624"/>
      <c r="K157" s="624"/>
      <c r="L157" s="624"/>
      <c r="M157" s="624"/>
      <c r="N157" s="624"/>
      <c r="O157" s="624"/>
      <c r="P157" s="624"/>
      <c r="Q157" s="624"/>
      <c r="R157" s="624"/>
      <c r="S157" s="624"/>
      <c r="T157" s="624"/>
      <c r="U157" s="624"/>
      <c r="V157" s="624"/>
      <c r="W157" s="187"/>
      <c r="X157" s="187"/>
      <c r="Y157" s="187"/>
      <c r="Z157" s="187"/>
      <c r="AA157" s="187"/>
      <c r="AB157" s="187"/>
      <c r="AC157" s="187"/>
      <c r="AD157" s="187"/>
      <c r="AE157" s="624"/>
      <c r="AF157" s="624"/>
      <c r="AG157" s="624"/>
      <c r="AH157" s="624"/>
      <c r="AI157" s="624"/>
      <c r="AJ157" s="624"/>
      <c r="AK157" s="624"/>
      <c r="AL157" s="624"/>
      <c r="AM157" s="624"/>
      <c r="AN157" s="624"/>
      <c r="AO157" s="624"/>
      <c r="AP157" s="187"/>
      <c r="AQ157" s="187"/>
      <c r="AR157" s="187"/>
      <c r="AS157" s="624"/>
      <c r="AT157" s="624"/>
      <c r="AU157" s="187"/>
      <c r="AV157" s="624"/>
      <c r="AW157" s="187"/>
      <c r="AX157" s="187"/>
      <c r="AY157" s="187"/>
      <c r="AZ157" s="187"/>
      <c r="BA157" s="187"/>
      <c r="BB157" s="187"/>
      <c r="BC157" s="187"/>
      <c r="BD157" s="187"/>
      <c r="BE157" s="187"/>
      <c r="BF157" s="624"/>
      <c r="BG157" s="187"/>
      <c r="BH157" s="187"/>
      <c r="BI157" s="187"/>
      <c r="BJ157" s="187"/>
      <c r="BK157" s="363"/>
      <c r="BL157" s="357"/>
      <c r="BM157" s="357"/>
    </row>
    <row r="158" spans="2:65" s="188" customFormat="1" x14ac:dyDescent="0.25">
      <c r="B158" s="43"/>
      <c r="C158" s="624"/>
      <c r="D158" s="624"/>
      <c r="E158" s="624"/>
      <c r="F158" s="624"/>
      <c r="G158" s="624"/>
      <c r="H158" s="624"/>
      <c r="I158" s="624"/>
      <c r="J158" s="624"/>
      <c r="K158" s="624"/>
      <c r="L158" s="624"/>
      <c r="M158" s="624"/>
      <c r="N158" s="624"/>
      <c r="O158" s="624"/>
      <c r="P158" s="624"/>
      <c r="Q158" s="624"/>
      <c r="R158" s="624"/>
      <c r="S158" s="624"/>
      <c r="T158" s="624"/>
      <c r="U158" s="624"/>
      <c r="V158" s="624"/>
      <c r="W158" s="187"/>
      <c r="X158" s="187"/>
      <c r="Y158" s="187"/>
      <c r="Z158" s="187"/>
      <c r="AA158" s="187"/>
      <c r="AB158" s="187"/>
      <c r="AC158" s="187"/>
      <c r="AD158" s="187"/>
      <c r="AE158" s="624"/>
      <c r="AF158" s="624"/>
      <c r="AG158" s="624"/>
      <c r="AH158" s="624"/>
      <c r="AI158" s="624"/>
      <c r="AJ158" s="624"/>
      <c r="AK158" s="624"/>
      <c r="AL158" s="624"/>
      <c r="AM158" s="624"/>
      <c r="AN158" s="624"/>
      <c r="AO158" s="624"/>
      <c r="AP158" s="187"/>
      <c r="AQ158" s="187"/>
      <c r="AR158" s="187"/>
      <c r="AS158" s="624"/>
      <c r="AT158" s="624"/>
      <c r="AU158" s="187"/>
      <c r="AV158" s="624"/>
      <c r="AW158" s="187"/>
      <c r="AX158" s="187"/>
      <c r="AY158" s="187"/>
      <c r="AZ158" s="187"/>
      <c r="BA158" s="187"/>
      <c r="BB158" s="187"/>
      <c r="BC158" s="187"/>
      <c r="BD158" s="187"/>
      <c r="BE158" s="187"/>
      <c r="BF158" s="624"/>
      <c r="BG158" s="187"/>
      <c r="BH158" s="187"/>
      <c r="BI158" s="187"/>
      <c r="BJ158" s="187"/>
      <c r="BK158" s="363"/>
      <c r="BL158" s="357"/>
      <c r="BM158" s="357"/>
    </row>
    <row r="159" spans="2:65" s="188" customFormat="1" x14ac:dyDescent="0.25">
      <c r="B159" s="43"/>
      <c r="C159" s="624"/>
      <c r="D159" s="624"/>
      <c r="E159" s="624"/>
      <c r="F159" s="624"/>
      <c r="G159" s="624"/>
      <c r="H159" s="624"/>
      <c r="I159" s="624"/>
      <c r="J159" s="624"/>
      <c r="K159" s="624"/>
      <c r="L159" s="624"/>
      <c r="M159" s="624"/>
      <c r="N159" s="624"/>
      <c r="O159" s="624"/>
      <c r="P159" s="624"/>
      <c r="Q159" s="624"/>
      <c r="R159" s="624"/>
      <c r="S159" s="624"/>
      <c r="T159" s="624"/>
      <c r="U159" s="624"/>
      <c r="V159" s="624"/>
      <c r="W159" s="187"/>
      <c r="X159" s="187"/>
      <c r="Y159" s="187"/>
      <c r="Z159" s="187"/>
      <c r="AA159" s="187"/>
      <c r="AB159" s="187"/>
      <c r="AC159" s="187"/>
      <c r="AD159" s="187"/>
      <c r="AE159" s="624"/>
      <c r="AF159" s="624"/>
      <c r="AG159" s="624"/>
      <c r="AH159" s="624"/>
      <c r="AI159" s="624"/>
      <c r="AJ159" s="624"/>
      <c r="AK159" s="624"/>
      <c r="AL159" s="624"/>
      <c r="AM159" s="624"/>
      <c r="AN159" s="624"/>
      <c r="AO159" s="624"/>
      <c r="AP159" s="187"/>
      <c r="AQ159" s="187"/>
      <c r="AR159" s="187"/>
      <c r="AS159" s="624"/>
      <c r="AT159" s="624"/>
      <c r="AU159" s="187"/>
      <c r="AV159" s="624"/>
      <c r="AW159" s="187"/>
      <c r="AX159" s="187"/>
      <c r="AY159" s="187"/>
      <c r="AZ159" s="187"/>
      <c r="BA159" s="187"/>
      <c r="BB159" s="187"/>
      <c r="BC159" s="187"/>
      <c r="BD159" s="187"/>
      <c r="BE159" s="187"/>
      <c r="BF159" s="624"/>
      <c r="BG159" s="187"/>
      <c r="BH159" s="187"/>
      <c r="BI159" s="187"/>
      <c r="BJ159" s="187"/>
      <c r="BK159" s="363"/>
      <c r="BL159" s="357"/>
      <c r="BM159" s="357"/>
    </row>
    <row r="160" spans="2:65" s="188" customFormat="1" x14ac:dyDescent="0.25">
      <c r="B160" s="43"/>
      <c r="C160" s="624"/>
      <c r="D160" s="624"/>
      <c r="E160" s="624"/>
      <c r="F160" s="624"/>
      <c r="G160" s="624"/>
      <c r="H160" s="624"/>
      <c r="I160" s="624"/>
      <c r="J160" s="624"/>
      <c r="K160" s="624"/>
      <c r="L160" s="624"/>
      <c r="M160" s="624"/>
      <c r="N160" s="624"/>
      <c r="O160" s="624"/>
      <c r="P160" s="624"/>
      <c r="Q160" s="624"/>
      <c r="R160" s="624"/>
      <c r="S160" s="624"/>
      <c r="T160" s="624"/>
      <c r="U160" s="624"/>
      <c r="V160" s="624"/>
      <c r="W160" s="187"/>
      <c r="X160" s="187"/>
      <c r="Y160" s="187"/>
      <c r="Z160" s="187"/>
      <c r="AA160" s="187"/>
      <c r="AB160" s="187"/>
      <c r="AC160" s="187"/>
      <c r="AD160" s="187"/>
      <c r="AE160" s="624"/>
      <c r="AF160" s="624"/>
      <c r="AG160" s="624"/>
      <c r="AH160" s="624"/>
      <c r="AI160" s="624"/>
      <c r="AJ160" s="624"/>
      <c r="AK160" s="624"/>
      <c r="AL160" s="624"/>
      <c r="AM160" s="624"/>
      <c r="AN160" s="624"/>
      <c r="AO160" s="624"/>
      <c r="AP160" s="187"/>
      <c r="AQ160" s="187"/>
      <c r="AR160" s="187"/>
      <c r="AS160" s="624"/>
      <c r="AT160" s="624"/>
      <c r="AU160" s="187"/>
      <c r="AV160" s="624"/>
      <c r="AW160" s="187"/>
      <c r="AX160" s="187"/>
      <c r="AY160" s="187"/>
      <c r="AZ160" s="187"/>
      <c r="BA160" s="187"/>
      <c r="BB160" s="187"/>
      <c r="BC160" s="187"/>
      <c r="BD160" s="187"/>
      <c r="BE160" s="187"/>
      <c r="BF160" s="624"/>
      <c r="BG160" s="187"/>
      <c r="BH160" s="187"/>
      <c r="BI160" s="187"/>
      <c r="BJ160" s="187"/>
      <c r="BK160" s="363"/>
      <c r="BL160" s="357"/>
      <c r="BM160" s="357"/>
    </row>
    <row r="161" spans="2:65" s="188" customFormat="1" x14ac:dyDescent="0.25">
      <c r="B161" s="43"/>
      <c r="C161" s="624"/>
      <c r="D161" s="624"/>
      <c r="E161" s="624"/>
      <c r="F161" s="624"/>
      <c r="G161" s="624"/>
      <c r="H161" s="624"/>
      <c r="I161" s="624"/>
      <c r="J161" s="624"/>
      <c r="K161" s="624"/>
      <c r="L161" s="624"/>
      <c r="M161" s="624"/>
      <c r="N161" s="624"/>
      <c r="O161" s="624"/>
      <c r="P161" s="624"/>
      <c r="Q161" s="624"/>
      <c r="R161" s="624"/>
      <c r="S161" s="624"/>
      <c r="T161" s="624"/>
      <c r="U161" s="624"/>
      <c r="V161" s="624"/>
      <c r="W161" s="187"/>
      <c r="X161" s="187"/>
      <c r="Y161" s="187"/>
      <c r="Z161" s="187"/>
      <c r="AA161" s="187"/>
      <c r="AB161" s="187"/>
      <c r="AC161" s="187"/>
      <c r="AD161" s="187"/>
      <c r="AE161" s="624"/>
      <c r="AF161" s="624"/>
      <c r="AG161" s="624"/>
      <c r="AH161" s="624"/>
      <c r="AI161" s="624"/>
      <c r="AJ161" s="624"/>
      <c r="AK161" s="624"/>
      <c r="AL161" s="624"/>
      <c r="AM161" s="624"/>
      <c r="AN161" s="624"/>
      <c r="AO161" s="624"/>
      <c r="AP161" s="187"/>
      <c r="AQ161" s="187"/>
      <c r="AR161" s="187"/>
      <c r="AS161" s="624"/>
      <c r="AT161" s="624"/>
      <c r="AU161" s="187"/>
      <c r="AV161" s="624"/>
      <c r="AW161" s="187"/>
      <c r="AX161" s="187"/>
      <c r="AY161" s="187"/>
      <c r="AZ161" s="187"/>
      <c r="BA161" s="187"/>
      <c r="BB161" s="187"/>
      <c r="BC161" s="187"/>
      <c r="BD161" s="187"/>
      <c r="BE161" s="187"/>
      <c r="BF161" s="624"/>
      <c r="BG161" s="187"/>
      <c r="BH161" s="187"/>
      <c r="BI161" s="187"/>
      <c r="BJ161" s="187"/>
      <c r="BK161" s="363"/>
      <c r="BL161" s="357"/>
      <c r="BM161" s="357"/>
    </row>
    <row r="162" spans="2:65" s="188" customFormat="1" x14ac:dyDescent="0.25">
      <c r="B162" s="43"/>
      <c r="C162" s="624"/>
      <c r="D162" s="624"/>
      <c r="E162" s="624"/>
      <c r="F162" s="624"/>
      <c r="G162" s="624"/>
      <c r="H162" s="624"/>
      <c r="I162" s="624"/>
      <c r="J162" s="624"/>
      <c r="K162" s="624"/>
      <c r="L162" s="624"/>
      <c r="M162" s="624"/>
      <c r="N162" s="624"/>
      <c r="O162" s="624"/>
      <c r="P162" s="624"/>
      <c r="Q162" s="624"/>
      <c r="R162" s="624"/>
      <c r="S162" s="624"/>
      <c r="T162" s="624"/>
      <c r="U162" s="624"/>
      <c r="V162" s="624"/>
      <c r="W162" s="187"/>
      <c r="X162" s="187"/>
      <c r="Y162" s="187"/>
      <c r="Z162" s="187"/>
      <c r="AA162" s="187"/>
      <c r="AB162" s="187"/>
      <c r="AC162" s="187"/>
      <c r="AD162" s="187"/>
      <c r="AE162" s="624"/>
      <c r="AF162" s="624"/>
      <c r="AG162" s="624"/>
      <c r="AH162" s="624"/>
      <c r="AI162" s="624"/>
      <c r="AJ162" s="624"/>
      <c r="AK162" s="624"/>
      <c r="AL162" s="624"/>
      <c r="AM162" s="624"/>
      <c r="AN162" s="624"/>
      <c r="AO162" s="624"/>
      <c r="AP162" s="187"/>
      <c r="AQ162" s="187"/>
      <c r="AR162" s="187"/>
      <c r="AS162" s="624"/>
      <c r="AT162" s="624"/>
      <c r="AU162" s="187"/>
      <c r="AV162" s="624"/>
      <c r="AW162" s="187"/>
      <c r="AX162" s="187"/>
      <c r="AY162" s="187"/>
      <c r="AZ162" s="187"/>
      <c r="BA162" s="187"/>
      <c r="BB162" s="187"/>
      <c r="BC162" s="187"/>
      <c r="BD162" s="187"/>
      <c r="BE162" s="187"/>
      <c r="BF162" s="624"/>
      <c r="BG162" s="187"/>
      <c r="BH162" s="187"/>
      <c r="BI162" s="187"/>
      <c r="BJ162" s="187"/>
      <c r="BK162" s="363"/>
      <c r="BL162" s="357"/>
      <c r="BM162" s="357"/>
    </row>
    <row r="163" spans="2:65" s="188" customFormat="1" x14ac:dyDescent="0.25">
      <c r="B163" s="43"/>
      <c r="C163" s="624"/>
      <c r="D163" s="624"/>
      <c r="E163" s="624"/>
      <c r="F163" s="624"/>
      <c r="G163" s="624"/>
      <c r="H163" s="624"/>
      <c r="I163" s="624"/>
      <c r="J163" s="624"/>
      <c r="K163" s="624"/>
      <c r="L163" s="624"/>
      <c r="M163" s="624"/>
      <c r="N163" s="624"/>
      <c r="O163" s="624"/>
      <c r="P163" s="624"/>
      <c r="Q163" s="624"/>
      <c r="R163" s="624"/>
      <c r="S163" s="624"/>
      <c r="T163" s="624"/>
      <c r="U163" s="624"/>
      <c r="V163" s="624"/>
      <c r="W163" s="187"/>
      <c r="X163" s="187"/>
      <c r="Y163" s="187"/>
      <c r="Z163" s="187"/>
      <c r="AA163" s="187"/>
      <c r="AB163" s="187"/>
      <c r="AC163" s="187"/>
      <c r="AD163" s="187"/>
      <c r="AE163" s="624"/>
      <c r="AF163" s="624"/>
      <c r="AG163" s="624"/>
      <c r="AH163" s="624"/>
      <c r="AI163" s="624"/>
      <c r="AJ163" s="624"/>
      <c r="AK163" s="624"/>
      <c r="AL163" s="624"/>
      <c r="AM163" s="624"/>
      <c r="AN163" s="624"/>
      <c r="AO163" s="624"/>
      <c r="AP163" s="187"/>
      <c r="AQ163" s="187"/>
      <c r="AR163" s="187"/>
      <c r="AS163" s="624"/>
      <c r="AT163" s="624"/>
      <c r="AU163" s="187"/>
      <c r="AV163" s="624"/>
      <c r="AW163" s="187"/>
      <c r="AX163" s="187"/>
      <c r="AY163" s="187"/>
      <c r="AZ163" s="187"/>
      <c r="BA163" s="187"/>
      <c r="BB163" s="187"/>
      <c r="BC163" s="187"/>
      <c r="BD163" s="187"/>
      <c r="BE163" s="187"/>
      <c r="BF163" s="624"/>
      <c r="BG163" s="187"/>
      <c r="BH163" s="187"/>
      <c r="BI163" s="187"/>
      <c r="BJ163" s="187"/>
      <c r="BK163" s="363"/>
      <c r="BL163" s="357"/>
      <c r="BM163" s="357"/>
    </row>
    <row r="164" spans="2:65" s="188" customFormat="1" x14ac:dyDescent="0.25">
      <c r="B164" s="43"/>
      <c r="C164" s="624"/>
      <c r="D164" s="624"/>
      <c r="E164" s="624"/>
      <c r="F164" s="624"/>
      <c r="G164" s="624"/>
      <c r="H164" s="624"/>
      <c r="I164" s="624"/>
      <c r="J164" s="624"/>
      <c r="K164" s="624"/>
      <c r="L164" s="624"/>
      <c r="M164" s="624"/>
      <c r="N164" s="624"/>
      <c r="O164" s="624"/>
      <c r="P164" s="624"/>
      <c r="Q164" s="624"/>
      <c r="R164" s="624"/>
      <c r="S164" s="624"/>
      <c r="T164" s="624"/>
      <c r="U164" s="624"/>
      <c r="V164" s="624"/>
      <c r="W164" s="187"/>
      <c r="X164" s="187"/>
      <c r="Y164" s="187"/>
      <c r="Z164" s="187"/>
      <c r="AA164" s="187"/>
      <c r="AB164" s="187"/>
      <c r="AC164" s="187"/>
      <c r="AD164" s="187"/>
      <c r="AE164" s="624"/>
      <c r="AF164" s="624"/>
      <c r="AG164" s="624"/>
      <c r="AH164" s="624"/>
      <c r="AI164" s="624"/>
      <c r="AJ164" s="624"/>
      <c r="AK164" s="624"/>
      <c r="AL164" s="624"/>
      <c r="AM164" s="624"/>
      <c r="AN164" s="624"/>
      <c r="AO164" s="624"/>
      <c r="AP164" s="187"/>
      <c r="AQ164" s="187"/>
      <c r="AR164" s="187"/>
      <c r="AS164" s="624"/>
      <c r="AT164" s="624"/>
      <c r="AU164" s="187"/>
      <c r="AV164" s="624"/>
      <c r="AW164" s="187"/>
      <c r="AX164" s="187"/>
      <c r="AY164" s="187"/>
      <c r="AZ164" s="187"/>
      <c r="BA164" s="187"/>
      <c r="BB164" s="187"/>
      <c r="BC164" s="187"/>
      <c r="BD164" s="187"/>
      <c r="BE164" s="187"/>
      <c r="BF164" s="624"/>
      <c r="BG164" s="187"/>
      <c r="BH164" s="187"/>
      <c r="BI164" s="187"/>
      <c r="BJ164" s="187"/>
      <c r="BK164" s="363"/>
      <c r="BL164" s="357"/>
      <c r="BM164" s="357"/>
    </row>
    <row r="165" spans="2:65" s="188" customFormat="1" x14ac:dyDescent="0.25">
      <c r="B165" s="43"/>
      <c r="C165" s="624"/>
      <c r="D165" s="624"/>
      <c r="E165" s="624"/>
      <c r="F165" s="624"/>
      <c r="G165" s="624"/>
      <c r="H165" s="624"/>
      <c r="I165" s="624"/>
      <c r="J165" s="624"/>
      <c r="K165" s="624"/>
      <c r="L165" s="624"/>
      <c r="M165" s="624"/>
      <c r="N165" s="624"/>
      <c r="O165" s="624"/>
      <c r="P165" s="624"/>
      <c r="Q165" s="624"/>
      <c r="R165" s="624"/>
      <c r="S165" s="624"/>
      <c r="T165" s="624"/>
      <c r="U165" s="624"/>
      <c r="V165" s="624"/>
      <c r="W165" s="187"/>
      <c r="X165" s="187"/>
      <c r="Y165" s="187"/>
      <c r="Z165" s="187"/>
      <c r="AA165" s="187"/>
      <c r="AB165" s="187"/>
      <c r="AC165" s="187"/>
      <c r="AD165" s="187"/>
      <c r="AE165" s="624"/>
      <c r="AF165" s="624"/>
      <c r="AG165" s="624"/>
      <c r="AH165" s="624"/>
      <c r="AI165" s="624"/>
      <c r="AJ165" s="624"/>
      <c r="AK165" s="624"/>
      <c r="AL165" s="624"/>
      <c r="AM165" s="624"/>
      <c r="AN165" s="624"/>
      <c r="AO165" s="624"/>
      <c r="AP165" s="187"/>
      <c r="AQ165" s="187"/>
      <c r="AR165" s="187"/>
      <c r="AS165" s="624"/>
      <c r="AT165" s="624"/>
      <c r="AU165" s="187"/>
      <c r="AV165" s="624"/>
      <c r="AW165" s="187"/>
      <c r="AX165" s="187"/>
      <c r="AY165" s="187"/>
      <c r="AZ165" s="187"/>
      <c r="BA165" s="187"/>
      <c r="BB165" s="187"/>
      <c r="BC165" s="187"/>
      <c r="BD165" s="187"/>
      <c r="BE165" s="187"/>
      <c r="BF165" s="624"/>
      <c r="BG165" s="187"/>
      <c r="BH165" s="187"/>
      <c r="BI165" s="187"/>
      <c r="BJ165" s="187"/>
      <c r="BK165" s="363"/>
      <c r="BL165" s="357"/>
      <c r="BM165" s="357"/>
    </row>
    <row r="166" spans="2:65" s="188" customFormat="1" x14ac:dyDescent="0.25">
      <c r="B166" s="43"/>
      <c r="C166" s="624"/>
      <c r="D166" s="624"/>
      <c r="E166" s="624"/>
      <c r="F166" s="624"/>
      <c r="G166" s="624"/>
      <c r="H166" s="624"/>
      <c r="I166" s="624"/>
      <c r="J166" s="624"/>
      <c r="K166" s="624"/>
      <c r="L166" s="624"/>
      <c r="M166" s="624"/>
      <c r="N166" s="624"/>
      <c r="O166" s="624"/>
      <c r="P166" s="624"/>
      <c r="Q166" s="624"/>
      <c r="R166" s="624"/>
      <c r="S166" s="624"/>
      <c r="T166" s="624"/>
      <c r="U166" s="624"/>
      <c r="V166" s="624"/>
      <c r="W166" s="187"/>
      <c r="X166" s="187"/>
      <c r="Y166" s="187"/>
      <c r="Z166" s="187"/>
      <c r="AA166" s="187"/>
      <c r="AB166" s="187"/>
      <c r="AC166" s="187"/>
      <c r="AD166" s="187"/>
      <c r="AE166" s="624"/>
      <c r="AF166" s="624"/>
      <c r="AG166" s="624"/>
      <c r="AH166" s="624"/>
      <c r="AI166" s="624"/>
      <c r="AJ166" s="624"/>
      <c r="AK166" s="624"/>
      <c r="AL166" s="624"/>
      <c r="AM166" s="624"/>
      <c r="AN166" s="624"/>
      <c r="AO166" s="624"/>
      <c r="AP166" s="187"/>
      <c r="AQ166" s="187"/>
      <c r="AR166" s="187"/>
      <c r="AS166" s="624"/>
      <c r="AT166" s="624"/>
      <c r="AU166" s="187"/>
      <c r="AV166" s="624"/>
      <c r="AW166" s="187"/>
      <c r="AX166" s="187"/>
      <c r="AY166" s="187"/>
      <c r="AZ166" s="187"/>
      <c r="BA166" s="187"/>
      <c r="BB166" s="187"/>
      <c r="BC166" s="187"/>
      <c r="BD166" s="187"/>
      <c r="BE166" s="187"/>
      <c r="BF166" s="624"/>
      <c r="BG166" s="187"/>
      <c r="BH166" s="187"/>
      <c r="BI166" s="187"/>
      <c r="BJ166" s="187"/>
      <c r="BK166" s="363"/>
      <c r="BL166" s="357"/>
      <c r="BM166" s="357"/>
    </row>
    <row r="167" spans="2:65" s="188" customFormat="1" x14ac:dyDescent="0.25">
      <c r="B167" s="43"/>
      <c r="C167" s="624"/>
      <c r="D167" s="624"/>
      <c r="E167" s="624"/>
      <c r="F167" s="624"/>
      <c r="G167" s="624"/>
      <c r="H167" s="624"/>
      <c r="I167" s="624"/>
      <c r="J167" s="624"/>
      <c r="K167" s="624"/>
      <c r="L167" s="624"/>
      <c r="M167" s="624"/>
      <c r="N167" s="624"/>
      <c r="O167" s="624"/>
      <c r="P167" s="624"/>
      <c r="Q167" s="624"/>
      <c r="R167" s="624"/>
      <c r="S167" s="624"/>
      <c r="T167" s="624"/>
      <c r="U167" s="624"/>
      <c r="V167" s="624"/>
      <c r="W167" s="187"/>
      <c r="X167" s="187"/>
      <c r="Y167" s="187"/>
      <c r="Z167" s="187"/>
      <c r="AA167" s="187"/>
      <c r="AB167" s="187"/>
      <c r="AC167" s="187"/>
      <c r="AD167" s="187"/>
      <c r="AE167" s="624"/>
      <c r="AF167" s="624"/>
      <c r="AG167" s="624"/>
      <c r="AH167" s="624"/>
      <c r="AI167" s="624"/>
      <c r="AJ167" s="624"/>
      <c r="AK167" s="624"/>
      <c r="AL167" s="624"/>
      <c r="AM167" s="624"/>
      <c r="AN167" s="624"/>
      <c r="AO167" s="624"/>
      <c r="AP167" s="187"/>
      <c r="AQ167" s="187"/>
      <c r="AR167" s="187"/>
      <c r="AS167" s="624"/>
      <c r="AT167" s="624"/>
      <c r="AU167" s="187"/>
      <c r="AV167" s="624"/>
      <c r="AW167" s="187"/>
      <c r="AX167" s="187"/>
      <c r="AY167" s="187"/>
      <c r="AZ167" s="187"/>
      <c r="BA167" s="187"/>
      <c r="BB167" s="187"/>
      <c r="BC167" s="187"/>
      <c r="BD167" s="187"/>
      <c r="BE167" s="187"/>
      <c r="BF167" s="624"/>
      <c r="BG167" s="187"/>
      <c r="BH167" s="187"/>
      <c r="BI167" s="187"/>
      <c r="BJ167" s="187"/>
      <c r="BK167" s="363"/>
      <c r="BL167" s="357"/>
      <c r="BM167" s="357"/>
    </row>
    <row r="168" spans="2:65" s="188" customFormat="1" x14ac:dyDescent="0.25">
      <c r="B168" s="43"/>
      <c r="C168" s="624"/>
      <c r="D168" s="624"/>
      <c r="E168" s="624"/>
      <c r="F168" s="624"/>
      <c r="G168" s="624"/>
      <c r="H168" s="624"/>
      <c r="I168" s="624"/>
      <c r="J168" s="624"/>
      <c r="K168" s="624"/>
      <c r="L168" s="624"/>
      <c r="M168" s="624"/>
      <c r="N168" s="624"/>
      <c r="O168" s="624"/>
      <c r="P168" s="624"/>
      <c r="Q168" s="624"/>
      <c r="R168" s="624"/>
      <c r="S168" s="624"/>
      <c r="T168" s="624"/>
      <c r="U168" s="624"/>
      <c r="V168" s="624"/>
      <c r="W168" s="187"/>
      <c r="X168" s="187"/>
      <c r="Y168" s="187"/>
      <c r="Z168" s="187"/>
      <c r="AA168" s="187"/>
      <c r="AB168" s="187"/>
      <c r="AC168" s="187"/>
      <c r="AD168" s="187"/>
      <c r="AE168" s="624"/>
      <c r="AF168" s="624"/>
      <c r="AG168" s="624"/>
      <c r="AH168" s="624"/>
      <c r="AI168" s="624"/>
      <c r="AJ168" s="624"/>
      <c r="AK168" s="624"/>
      <c r="AL168" s="624"/>
      <c r="AM168" s="624"/>
      <c r="AN168" s="624"/>
      <c r="AO168" s="624"/>
      <c r="AP168" s="187"/>
      <c r="AQ168" s="187"/>
      <c r="AR168" s="187"/>
      <c r="AS168" s="624"/>
      <c r="AT168" s="624"/>
      <c r="AU168" s="187"/>
      <c r="AV168" s="624"/>
      <c r="AW168" s="187"/>
      <c r="AX168" s="187"/>
      <c r="AY168" s="187"/>
      <c r="AZ168" s="187"/>
      <c r="BA168" s="187"/>
      <c r="BB168" s="187"/>
      <c r="BC168" s="187"/>
      <c r="BD168" s="187"/>
      <c r="BE168" s="187"/>
      <c r="BF168" s="624"/>
      <c r="BG168" s="187"/>
      <c r="BH168" s="187"/>
      <c r="BI168" s="187"/>
      <c r="BJ168" s="187"/>
      <c r="BK168" s="363"/>
      <c r="BL168" s="357"/>
      <c r="BM168" s="357"/>
    </row>
    <row r="169" spans="2:65" s="188" customFormat="1" x14ac:dyDescent="0.25">
      <c r="B169" s="43"/>
      <c r="C169" s="624"/>
      <c r="D169" s="624"/>
      <c r="E169" s="624"/>
      <c r="F169" s="624"/>
      <c r="G169" s="624"/>
      <c r="H169" s="624"/>
      <c r="I169" s="624"/>
      <c r="J169" s="624"/>
      <c r="K169" s="624"/>
      <c r="L169" s="624"/>
      <c r="M169" s="624"/>
      <c r="N169" s="624"/>
      <c r="O169" s="624"/>
      <c r="P169" s="624"/>
      <c r="Q169" s="624"/>
      <c r="R169" s="624"/>
      <c r="S169" s="624"/>
      <c r="T169" s="624"/>
      <c r="U169" s="624"/>
      <c r="V169" s="624"/>
      <c r="W169" s="187"/>
      <c r="X169" s="187"/>
      <c r="Y169" s="187"/>
      <c r="Z169" s="187"/>
      <c r="AA169" s="187"/>
      <c r="AB169" s="187"/>
      <c r="AC169" s="187"/>
      <c r="AD169" s="187"/>
      <c r="AE169" s="624"/>
      <c r="AF169" s="624"/>
      <c r="AG169" s="624"/>
      <c r="AH169" s="624"/>
      <c r="AI169" s="624"/>
      <c r="AJ169" s="624"/>
      <c r="AK169" s="624"/>
      <c r="AL169" s="624"/>
      <c r="AM169" s="624"/>
      <c r="AN169" s="624"/>
      <c r="AO169" s="624"/>
      <c r="AP169" s="187"/>
      <c r="AQ169" s="187"/>
      <c r="AR169" s="187"/>
      <c r="AS169" s="624"/>
      <c r="AT169" s="624"/>
      <c r="AU169" s="187"/>
      <c r="AV169" s="624"/>
      <c r="AW169" s="187"/>
      <c r="AX169" s="187"/>
      <c r="AY169" s="187"/>
      <c r="AZ169" s="187"/>
      <c r="BA169" s="187"/>
      <c r="BB169" s="187"/>
      <c r="BC169" s="187"/>
      <c r="BD169" s="187"/>
      <c r="BE169" s="187"/>
      <c r="BF169" s="624"/>
      <c r="BG169" s="187"/>
      <c r="BH169" s="187"/>
      <c r="BI169" s="187"/>
      <c r="BJ169" s="187"/>
      <c r="BK169" s="363"/>
      <c r="BL169" s="357"/>
      <c r="BM169" s="357"/>
    </row>
    <row r="170" spans="2:65" s="188" customFormat="1" x14ac:dyDescent="0.25">
      <c r="B170" s="43"/>
      <c r="C170" s="624"/>
      <c r="D170" s="624"/>
      <c r="E170" s="624"/>
      <c r="F170" s="624"/>
      <c r="G170" s="624"/>
      <c r="H170" s="624"/>
      <c r="I170" s="624"/>
      <c r="J170" s="624"/>
      <c r="K170" s="624"/>
      <c r="L170" s="624"/>
      <c r="M170" s="624"/>
      <c r="N170" s="624"/>
      <c r="O170" s="624"/>
      <c r="P170" s="624"/>
      <c r="Q170" s="624"/>
      <c r="R170" s="624"/>
      <c r="S170" s="624"/>
      <c r="T170" s="624"/>
      <c r="U170" s="624"/>
      <c r="V170" s="624"/>
      <c r="W170" s="187"/>
      <c r="X170" s="187"/>
      <c r="Y170" s="187"/>
      <c r="Z170" s="187"/>
      <c r="AA170" s="187"/>
      <c r="AB170" s="187"/>
      <c r="AC170" s="187"/>
      <c r="AD170" s="187"/>
      <c r="AE170" s="624"/>
      <c r="AF170" s="624"/>
      <c r="AG170" s="624"/>
      <c r="AH170" s="624"/>
      <c r="AI170" s="624"/>
      <c r="AJ170" s="624"/>
      <c r="AK170" s="624"/>
      <c r="AL170" s="624"/>
      <c r="AM170" s="624"/>
      <c r="AN170" s="624"/>
      <c r="AO170" s="624"/>
      <c r="AP170" s="187"/>
      <c r="AQ170" s="187"/>
      <c r="AR170" s="187"/>
      <c r="AS170" s="624"/>
      <c r="AT170" s="624"/>
      <c r="AU170" s="187"/>
      <c r="AV170" s="624"/>
      <c r="AW170" s="187"/>
      <c r="AX170" s="187"/>
      <c r="AY170" s="187"/>
      <c r="AZ170" s="187"/>
      <c r="BA170" s="187"/>
      <c r="BB170" s="187"/>
      <c r="BC170" s="187"/>
      <c r="BD170" s="187"/>
      <c r="BE170" s="187"/>
      <c r="BF170" s="624"/>
      <c r="BG170" s="187"/>
      <c r="BH170" s="187"/>
      <c r="BI170" s="187"/>
      <c r="BJ170" s="187"/>
      <c r="BK170" s="363"/>
      <c r="BL170" s="357"/>
      <c r="BM170" s="357"/>
    </row>
    <row r="171" spans="2:65" s="188" customFormat="1" x14ac:dyDescent="0.25">
      <c r="B171" s="43"/>
      <c r="C171" s="624"/>
      <c r="D171" s="624"/>
      <c r="E171" s="624"/>
      <c r="F171" s="624"/>
      <c r="G171" s="624"/>
      <c r="H171" s="624"/>
      <c r="I171" s="624"/>
      <c r="J171" s="624"/>
      <c r="K171" s="624"/>
      <c r="L171" s="624"/>
      <c r="M171" s="624"/>
      <c r="N171" s="624"/>
      <c r="O171" s="624"/>
      <c r="P171" s="624"/>
      <c r="Q171" s="624"/>
      <c r="R171" s="624"/>
      <c r="S171" s="624"/>
      <c r="T171" s="624"/>
      <c r="U171" s="624"/>
      <c r="V171" s="624"/>
      <c r="W171" s="187"/>
      <c r="X171" s="187"/>
      <c r="Y171" s="187"/>
      <c r="Z171" s="187"/>
      <c r="AA171" s="187"/>
      <c r="AB171" s="187"/>
      <c r="AC171" s="187"/>
      <c r="AD171" s="187"/>
      <c r="AE171" s="624"/>
      <c r="AF171" s="624"/>
      <c r="AG171" s="624"/>
      <c r="AH171" s="624"/>
      <c r="AI171" s="624"/>
      <c r="AJ171" s="624"/>
      <c r="AK171" s="624"/>
      <c r="AL171" s="624"/>
      <c r="AM171" s="624"/>
      <c r="AN171" s="624"/>
      <c r="AO171" s="624"/>
      <c r="AP171" s="187"/>
      <c r="AQ171" s="187"/>
      <c r="AR171" s="187"/>
      <c r="AS171" s="624"/>
      <c r="AT171" s="624"/>
      <c r="AU171" s="187"/>
      <c r="AV171" s="624"/>
      <c r="AW171" s="187"/>
      <c r="AX171" s="187"/>
      <c r="AY171" s="187"/>
      <c r="AZ171" s="187"/>
      <c r="BA171" s="187"/>
      <c r="BB171" s="187"/>
      <c r="BC171" s="187"/>
      <c r="BD171" s="187"/>
      <c r="BE171" s="187"/>
      <c r="BF171" s="624"/>
      <c r="BG171" s="187"/>
      <c r="BH171" s="187"/>
      <c r="BI171" s="187"/>
      <c r="BJ171" s="187"/>
      <c r="BK171" s="363"/>
      <c r="BL171" s="357"/>
      <c r="BM171" s="357"/>
    </row>
    <row r="172" spans="2:65" s="188" customFormat="1" x14ac:dyDescent="0.25">
      <c r="B172" s="43"/>
      <c r="C172" s="624"/>
      <c r="D172" s="624"/>
      <c r="E172" s="624"/>
      <c r="F172" s="624"/>
      <c r="G172" s="624"/>
      <c r="H172" s="624"/>
      <c r="I172" s="624"/>
      <c r="J172" s="624"/>
      <c r="K172" s="624"/>
      <c r="L172" s="624"/>
      <c r="M172" s="624"/>
      <c r="N172" s="624"/>
      <c r="O172" s="624"/>
      <c r="P172" s="624"/>
      <c r="Q172" s="624"/>
      <c r="R172" s="624"/>
      <c r="S172" s="624"/>
      <c r="T172" s="624"/>
      <c r="U172" s="624"/>
      <c r="V172" s="624"/>
      <c r="W172" s="187"/>
      <c r="X172" s="187"/>
      <c r="Y172" s="187"/>
      <c r="Z172" s="187"/>
      <c r="AA172" s="187"/>
      <c r="AB172" s="187"/>
      <c r="AC172" s="187"/>
      <c r="AD172" s="187"/>
      <c r="AE172" s="624"/>
      <c r="AF172" s="624"/>
      <c r="AG172" s="624"/>
      <c r="AH172" s="624"/>
      <c r="AI172" s="624"/>
      <c r="AJ172" s="624"/>
      <c r="AK172" s="624"/>
      <c r="AL172" s="624"/>
      <c r="AM172" s="624"/>
      <c r="AN172" s="624"/>
      <c r="AO172" s="624"/>
      <c r="AP172" s="187"/>
      <c r="AQ172" s="187"/>
      <c r="AR172" s="187"/>
      <c r="AS172" s="624"/>
      <c r="AT172" s="624"/>
      <c r="AU172" s="187"/>
      <c r="AV172" s="624"/>
      <c r="AW172" s="187"/>
      <c r="AX172" s="187"/>
      <c r="AY172" s="187"/>
      <c r="AZ172" s="187"/>
      <c r="BA172" s="187"/>
      <c r="BB172" s="187"/>
      <c r="BC172" s="187"/>
      <c r="BD172" s="187"/>
      <c r="BE172" s="187"/>
      <c r="BF172" s="624"/>
      <c r="BG172" s="187"/>
      <c r="BH172" s="187"/>
      <c r="BI172" s="187"/>
      <c r="BJ172" s="187"/>
      <c r="BK172" s="363"/>
      <c r="BL172" s="357"/>
      <c r="BM172" s="357"/>
    </row>
    <row r="173" spans="2:65" s="188" customFormat="1" x14ac:dyDescent="0.25">
      <c r="B173" s="43"/>
      <c r="C173" s="624"/>
      <c r="D173" s="624"/>
      <c r="E173" s="624"/>
      <c r="F173" s="624"/>
      <c r="G173" s="624"/>
      <c r="H173" s="624"/>
      <c r="I173" s="624"/>
      <c r="J173" s="624"/>
      <c r="K173" s="624"/>
      <c r="L173" s="624"/>
      <c r="M173" s="624"/>
      <c r="N173" s="624"/>
      <c r="O173" s="624"/>
      <c r="P173" s="624"/>
      <c r="Q173" s="624"/>
      <c r="R173" s="624"/>
      <c r="S173" s="624"/>
      <c r="T173" s="624"/>
      <c r="U173" s="624"/>
      <c r="V173" s="624"/>
      <c r="W173" s="187"/>
      <c r="X173" s="187"/>
      <c r="Y173" s="187"/>
      <c r="Z173" s="187"/>
      <c r="AA173" s="187"/>
      <c r="AB173" s="187"/>
      <c r="AC173" s="187"/>
      <c r="AD173" s="187"/>
      <c r="AE173" s="624"/>
      <c r="AF173" s="624"/>
      <c r="AG173" s="624"/>
      <c r="AH173" s="624"/>
      <c r="AI173" s="624"/>
      <c r="AJ173" s="624"/>
      <c r="AK173" s="624"/>
      <c r="AL173" s="624"/>
      <c r="AM173" s="624"/>
      <c r="AN173" s="624"/>
      <c r="AO173" s="624"/>
      <c r="AP173" s="187"/>
      <c r="AQ173" s="187"/>
      <c r="AR173" s="187"/>
      <c r="AS173" s="624"/>
      <c r="AT173" s="624"/>
      <c r="AU173" s="187"/>
      <c r="AV173" s="624"/>
      <c r="AW173" s="187"/>
      <c r="AX173" s="187"/>
      <c r="AY173" s="187"/>
      <c r="AZ173" s="187"/>
      <c r="BA173" s="187"/>
      <c r="BB173" s="187"/>
      <c r="BC173" s="187"/>
      <c r="BD173" s="187"/>
      <c r="BE173" s="187"/>
      <c r="BF173" s="624"/>
      <c r="BG173" s="187"/>
      <c r="BH173" s="187"/>
      <c r="BI173" s="187"/>
      <c r="BJ173" s="187"/>
      <c r="BK173" s="363"/>
      <c r="BL173" s="357"/>
      <c r="BM173" s="357"/>
    </row>
    <row r="174" spans="2:65" s="188" customFormat="1" x14ac:dyDescent="0.25">
      <c r="B174" s="43"/>
      <c r="C174" s="624"/>
      <c r="D174" s="624"/>
      <c r="E174" s="624"/>
      <c r="F174" s="624"/>
      <c r="G174" s="624"/>
      <c r="H174" s="624"/>
      <c r="I174" s="624"/>
      <c r="J174" s="624"/>
      <c r="K174" s="624"/>
      <c r="L174" s="624"/>
      <c r="M174" s="624"/>
      <c r="N174" s="624"/>
      <c r="O174" s="624"/>
      <c r="P174" s="624"/>
      <c r="Q174" s="624"/>
      <c r="R174" s="624"/>
      <c r="S174" s="624"/>
      <c r="T174" s="624"/>
      <c r="U174" s="624"/>
      <c r="V174" s="624"/>
      <c r="W174" s="187"/>
      <c r="X174" s="187"/>
      <c r="Y174" s="187"/>
      <c r="Z174" s="187"/>
      <c r="AA174" s="187"/>
      <c r="AB174" s="187"/>
      <c r="AC174" s="187"/>
      <c r="AD174" s="187"/>
      <c r="AE174" s="624"/>
      <c r="AF174" s="624"/>
      <c r="AG174" s="624"/>
      <c r="AH174" s="624"/>
      <c r="AI174" s="624"/>
      <c r="AJ174" s="624"/>
      <c r="AK174" s="624"/>
      <c r="AL174" s="624"/>
      <c r="AM174" s="624"/>
      <c r="AN174" s="624"/>
      <c r="AO174" s="624"/>
      <c r="AP174" s="187"/>
      <c r="AQ174" s="187"/>
      <c r="AR174" s="187"/>
      <c r="AS174" s="624"/>
      <c r="AT174" s="624"/>
      <c r="AU174" s="187"/>
      <c r="AV174" s="624"/>
      <c r="AW174" s="187"/>
      <c r="AX174" s="187"/>
      <c r="AY174" s="187"/>
      <c r="AZ174" s="187"/>
      <c r="BA174" s="187"/>
      <c r="BB174" s="187"/>
      <c r="BC174" s="187"/>
      <c r="BD174" s="187"/>
      <c r="BE174" s="187"/>
      <c r="BF174" s="624"/>
      <c r="BG174" s="187"/>
      <c r="BH174" s="187"/>
      <c r="BI174" s="187"/>
      <c r="BJ174" s="187"/>
      <c r="BK174" s="363"/>
      <c r="BL174" s="357"/>
      <c r="BM174" s="357"/>
    </row>
    <row r="175" spans="2:65" s="188" customFormat="1" x14ac:dyDescent="0.25">
      <c r="B175" s="43"/>
      <c r="C175" s="624"/>
      <c r="D175" s="624"/>
      <c r="E175" s="624"/>
      <c r="F175" s="624"/>
      <c r="G175" s="624"/>
      <c r="H175" s="624"/>
      <c r="I175" s="624"/>
      <c r="J175" s="624"/>
      <c r="K175" s="624"/>
      <c r="L175" s="624"/>
      <c r="M175" s="624"/>
      <c r="N175" s="624"/>
      <c r="O175" s="624"/>
      <c r="P175" s="624"/>
      <c r="Q175" s="624"/>
      <c r="R175" s="624"/>
      <c r="S175" s="624"/>
      <c r="T175" s="624"/>
      <c r="U175" s="624"/>
      <c r="V175" s="624"/>
      <c r="W175" s="187"/>
      <c r="X175" s="187"/>
      <c r="Y175" s="187"/>
      <c r="Z175" s="187"/>
      <c r="AA175" s="187"/>
      <c r="AB175" s="187"/>
      <c r="AC175" s="187"/>
      <c r="AD175" s="187"/>
      <c r="AE175" s="624"/>
      <c r="AF175" s="624"/>
      <c r="AG175" s="624"/>
      <c r="AH175" s="624"/>
      <c r="AI175" s="624"/>
      <c r="AJ175" s="624"/>
      <c r="AK175" s="624"/>
      <c r="AL175" s="624"/>
      <c r="AM175" s="624"/>
      <c r="AN175" s="624"/>
      <c r="AO175" s="624"/>
      <c r="AP175" s="187"/>
      <c r="AQ175" s="187"/>
      <c r="AR175" s="187"/>
      <c r="AS175" s="624"/>
      <c r="AT175" s="624"/>
      <c r="AU175" s="187"/>
      <c r="AV175" s="624"/>
      <c r="AW175" s="187"/>
      <c r="AX175" s="187"/>
      <c r="AY175" s="187"/>
      <c r="AZ175" s="187"/>
      <c r="BA175" s="187"/>
      <c r="BB175" s="187"/>
      <c r="BC175" s="187"/>
      <c r="BD175" s="187"/>
      <c r="BE175" s="187"/>
      <c r="BF175" s="624"/>
      <c r="BG175" s="187"/>
      <c r="BH175" s="187"/>
      <c r="BI175" s="187"/>
      <c r="BJ175" s="187"/>
      <c r="BK175" s="363"/>
      <c r="BL175" s="357"/>
      <c r="BM175" s="357"/>
    </row>
    <row r="176" spans="2:65" s="188" customFormat="1" x14ac:dyDescent="0.25">
      <c r="B176" s="43"/>
      <c r="C176" s="624"/>
      <c r="D176" s="624"/>
      <c r="E176" s="624"/>
      <c r="F176" s="624"/>
      <c r="G176" s="624"/>
      <c r="H176" s="624"/>
      <c r="I176" s="624"/>
      <c r="J176" s="624"/>
      <c r="K176" s="624"/>
      <c r="L176" s="624"/>
      <c r="M176" s="624"/>
      <c r="N176" s="624"/>
      <c r="O176" s="624"/>
      <c r="P176" s="624"/>
      <c r="Q176" s="624"/>
      <c r="R176" s="624"/>
      <c r="S176" s="624"/>
      <c r="T176" s="624"/>
      <c r="U176" s="624"/>
      <c r="V176" s="624"/>
      <c r="W176" s="187"/>
      <c r="X176" s="187"/>
      <c r="Y176" s="187"/>
      <c r="Z176" s="187"/>
      <c r="AA176" s="187"/>
      <c r="AB176" s="187"/>
      <c r="AC176" s="187"/>
      <c r="AD176" s="187"/>
      <c r="AE176" s="624"/>
      <c r="AF176" s="624"/>
      <c r="AG176" s="624"/>
      <c r="AH176" s="624"/>
      <c r="AI176" s="624"/>
      <c r="AJ176" s="624"/>
      <c r="AK176" s="624"/>
      <c r="AL176" s="624"/>
      <c r="AM176" s="624"/>
      <c r="AN176" s="624"/>
      <c r="AO176" s="624"/>
      <c r="AP176" s="187"/>
      <c r="AQ176" s="187"/>
      <c r="AR176" s="187"/>
      <c r="AS176" s="624"/>
      <c r="AT176" s="624"/>
      <c r="AU176" s="187"/>
      <c r="AV176" s="624"/>
      <c r="AW176" s="187"/>
      <c r="AX176" s="187"/>
      <c r="AY176" s="187"/>
      <c r="AZ176" s="187"/>
      <c r="BA176" s="187"/>
      <c r="BB176" s="187"/>
      <c r="BC176" s="187"/>
      <c r="BD176" s="187"/>
      <c r="BE176" s="187"/>
      <c r="BF176" s="624"/>
      <c r="BG176" s="187"/>
      <c r="BH176" s="187"/>
      <c r="BI176" s="187"/>
      <c r="BJ176" s="187"/>
      <c r="BK176" s="363"/>
      <c r="BL176" s="357"/>
      <c r="BM176" s="357"/>
    </row>
    <row r="177" spans="2:65" s="188" customFormat="1" x14ac:dyDescent="0.25">
      <c r="B177" s="43"/>
      <c r="C177" s="624"/>
      <c r="D177" s="624"/>
      <c r="E177" s="624"/>
      <c r="F177" s="624"/>
      <c r="G177" s="624"/>
      <c r="H177" s="624"/>
      <c r="I177" s="624"/>
      <c r="J177" s="624"/>
      <c r="K177" s="624"/>
      <c r="L177" s="624"/>
      <c r="M177" s="624"/>
      <c r="N177" s="624"/>
      <c r="O177" s="624"/>
      <c r="P177" s="624"/>
      <c r="Q177" s="624"/>
      <c r="R177" s="624"/>
      <c r="S177" s="624"/>
      <c r="T177" s="624"/>
      <c r="U177" s="624"/>
      <c r="V177" s="624"/>
      <c r="W177" s="187"/>
      <c r="X177" s="187"/>
      <c r="Y177" s="187"/>
      <c r="Z177" s="187"/>
      <c r="AA177" s="187"/>
      <c r="AB177" s="187"/>
      <c r="AC177" s="187"/>
      <c r="AD177" s="187"/>
      <c r="AE177" s="624"/>
      <c r="AF177" s="624"/>
      <c r="AG177" s="624"/>
      <c r="AH177" s="624"/>
      <c r="AI177" s="624"/>
      <c r="AJ177" s="624"/>
      <c r="AK177" s="624"/>
      <c r="AL177" s="624"/>
      <c r="AM177" s="624"/>
      <c r="AN177" s="624"/>
      <c r="AO177" s="624"/>
      <c r="AP177" s="187"/>
      <c r="AQ177" s="187"/>
      <c r="AR177" s="187"/>
      <c r="AS177" s="624"/>
      <c r="AT177" s="624"/>
      <c r="AU177" s="187"/>
      <c r="AV177" s="624"/>
      <c r="AW177" s="187"/>
      <c r="AX177" s="187"/>
      <c r="AY177" s="187"/>
      <c r="AZ177" s="187"/>
      <c r="BA177" s="187"/>
      <c r="BB177" s="187"/>
      <c r="BC177" s="187"/>
      <c r="BD177" s="187"/>
      <c r="BE177" s="187"/>
      <c r="BF177" s="624"/>
      <c r="BG177" s="187"/>
      <c r="BH177" s="187"/>
      <c r="BI177" s="187"/>
      <c r="BJ177" s="187"/>
      <c r="BK177" s="363"/>
      <c r="BL177" s="357"/>
      <c r="BM177" s="357"/>
    </row>
    <row r="178" spans="2:65" s="188" customFormat="1" x14ac:dyDescent="0.25">
      <c r="B178" s="43"/>
      <c r="C178" s="624"/>
      <c r="D178" s="624"/>
      <c r="E178" s="624"/>
      <c r="F178" s="624"/>
      <c r="G178" s="624"/>
      <c r="H178" s="624"/>
      <c r="I178" s="624"/>
      <c r="J178" s="624"/>
      <c r="K178" s="624"/>
      <c r="L178" s="624"/>
      <c r="M178" s="624"/>
      <c r="N178" s="624"/>
      <c r="O178" s="624"/>
      <c r="P178" s="624"/>
      <c r="Q178" s="624"/>
      <c r="R178" s="624"/>
      <c r="S178" s="624"/>
      <c r="T178" s="624"/>
      <c r="U178" s="624"/>
      <c r="V178" s="624"/>
      <c r="W178" s="187"/>
      <c r="X178" s="187"/>
      <c r="Y178" s="187"/>
      <c r="Z178" s="187"/>
      <c r="AA178" s="187"/>
      <c r="AB178" s="187"/>
      <c r="AC178" s="187"/>
      <c r="AD178" s="187"/>
      <c r="AE178" s="624"/>
      <c r="AF178" s="624"/>
      <c r="AG178" s="624"/>
      <c r="AH178" s="624"/>
      <c r="AI178" s="624"/>
      <c r="AJ178" s="624"/>
      <c r="AK178" s="624"/>
      <c r="AL178" s="624"/>
      <c r="AM178" s="624"/>
      <c r="AN178" s="624"/>
      <c r="AO178" s="624"/>
      <c r="AP178" s="187"/>
      <c r="AQ178" s="187"/>
      <c r="AR178" s="187"/>
      <c r="AS178" s="624"/>
      <c r="AT178" s="624"/>
      <c r="AU178" s="187"/>
      <c r="AV178" s="624"/>
      <c r="AW178" s="187"/>
      <c r="AX178" s="187"/>
      <c r="AY178" s="187"/>
      <c r="AZ178" s="187"/>
      <c r="BA178" s="187"/>
      <c r="BB178" s="187"/>
      <c r="BC178" s="187"/>
      <c r="BD178" s="187"/>
      <c r="BE178" s="187"/>
      <c r="BF178" s="624"/>
      <c r="BG178" s="187"/>
      <c r="BH178" s="187"/>
      <c r="BI178" s="187"/>
      <c r="BJ178" s="187"/>
      <c r="BK178" s="363"/>
      <c r="BL178" s="357"/>
      <c r="BM178" s="357"/>
    </row>
    <row r="179" spans="2:65" s="188" customFormat="1" x14ac:dyDescent="0.25">
      <c r="B179" s="43"/>
      <c r="C179" s="624"/>
      <c r="D179" s="624"/>
      <c r="E179" s="624"/>
      <c r="F179" s="624"/>
      <c r="G179" s="624"/>
      <c r="H179" s="624"/>
      <c r="I179" s="624"/>
      <c r="J179" s="624"/>
      <c r="K179" s="624"/>
      <c r="L179" s="624"/>
      <c r="M179" s="624"/>
      <c r="N179" s="624"/>
      <c r="O179" s="624"/>
      <c r="P179" s="624"/>
      <c r="Q179" s="624"/>
      <c r="R179" s="624"/>
      <c r="S179" s="624"/>
      <c r="T179" s="624"/>
      <c r="U179" s="624"/>
      <c r="V179" s="624"/>
      <c r="W179" s="187"/>
      <c r="X179" s="187"/>
      <c r="Y179" s="187"/>
      <c r="Z179" s="187"/>
      <c r="AA179" s="187"/>
      <c r="AB179" s="187"/>
      <c r="AC179" s="187"/>
      <c r="AD179" s="187"/>
      <c r="AE179" s="624"/>
      <c r="AF179" s="624"/>
      <c r="AG179" s="624"/>
      <c r="AH179" s="624"/>
      <c r="AI179" s="624"/>
      <c r="AJ179" s="624"/>
      <c r="AK179" s="624"/>
      <c r="AL179" s="624"/>
      <c r="AM179" s="624"/>
      <c r="AN179" s="624"/>
      <c r="AO179" s="624"/>
      <c r="AP179" s="187"/>
      <c r="AQ179" s="187"/>
      <c r="AR179" s="187"/>
      <c r="AS179" s="624"/>
      <c r="AT179" s="624"/>
      <c r="AU179" s="187"/>
      <c r="AV179" s="624"/>
      <c r="AW179" s="187"/>
      <c r="AX179" s="187"/>
      <c r="AY179" s="187"/>
      <c r="AZ179" s="187"/>
      <c r="BA179" s="187"/>
      <c r="BB179" s="187"/>
      <c r="BC179" s="187"/>
      <c r="BD179" s="187"/>
      <c r="BE179" s="187"/>
      <c r="BF179" s="624"/>
      <c r="BG179" s="187"/>
      <c r="BH179" s="187"/>
      <c r="BI179" s="187"/>
      <c r="BJ179" s="187"/>
      <c r="BK179" s="363"/>
      <c r="BL179" s="357"/>
      <c r="BM179" s="357"/>
    </row>
    <row r="180" spans="2:65" s="188" customFormat="1" x14ac:dyDescent="0.25">
      <c r="B180" s="43"/>
      <c r="C180" s="624"/>
      <c r="D180" s="624"/>
      <c r="E180" s="624"/>
      <c r="F180" s="624"/>
      <c r="G180" s="624"/>
      <c r="H180" s="624"/>
      <c r="I180" s="624"/>
      <c r="J180" s="624"/>
      <c r="K180" s="624"/>
      <c r="L180" s="624"/>
      <c r="M180" s="624"/>
      <c r="N180" s="624"/>
      <c r="O180" s="624"/>
      <c r="P180" s="624"/>
      <c r="Q180" s="624"/>
      <c r="R180" s="624"/>
      <c r="S180" s="624"/>
      <c r="T180" s="624"/>
      <c r="U180" s="624"/>
      <c r="V180" s="624"/>
      <c r="W180" s="187"/>
      <c r="X180" s="187"/>
      <c r="Y180" s="187"/>
      <c r="Z180" s="187"/>
      <c r="AA180" s="187"/>
      <c r="AB180" s="187"/>
      <c r="AC180" s="187"/>
      <c r="AD180" s="187"/>
      <c r="AE180" s="624"/>
      <c r="AF180" s="624"/>
      <c r="AG180" s="624"/>
      <c r="AH180" s="624"/>
      <c r="AI180" s="624"/>
      <c r="AJ180" s="624"/>
      <c r="AK180" s="624"/>
      <c r="AL180" s="624"/>
      <c r="AM180" s="624"/>
      <c r="AN180" s="624"/>
      <c r="AO180" s="624"/>
      <c r="AP180" s="187"/>
      <c r="AQ180" s="187"/>
      <c r="AR180" s="187"/>
      <c r="AS180" s="624"/>
      <c r="AT180" s="624"/>
      <c r="AU180" s="187"/>
      <c r="AV180" s="624"/>
      <c r="AW180" s="187"/>
      <c r="AX180" s="187"/>
      <c r="AY180" s="187"/>
      <c r="AZ180" s="187"/>
      <c r="BA180" s="187"/>
      <c r="BB180" s="187"/>
      <c r="BC180" s="187"/>
      <c r="BD180" s="187"/>
      <c r="BE180" s="187"/>
      <c r="BF180" s="624"/>
      <c r="BG180" s="187"/>
      <c r="BH180" s="187"/>
      <c r="BI180" s="187"/>
      <c r="BJ180" s="187"/>
      <c r="BK180" s="363"/>
      <c r="BL180" s="357"/>
      <c r="BM180" s="357"/>
    </row>
    <row r="181" spans="2:65" s="188" customFormat="1" x14ac:dyDescent="0.25">
      <c r="B181" s="43"/>
      <c r="C181" s="624"/>
      <c r="D181" s="624"/>
      <c r="E181" s="624"/>
      <c r="F181" s="624"/>
      <c r="G181" s="624"/>
      <c r="H181" s="624"/>
      <c r="I181" s="624"/>
      <c r="J181" s="624"/>
      <c r="K181" s="624"/>
      <c r="L181" s="624"/>
      <c r="M181" s="624"/>
      <c r="N181" s="624"/>
      <c r="O181" s="624"/>
      <c r="P181" s="624"/>
      <c r="Q181" s="624"/>
      <c r="R181" s="624"/>
      <c r="S181" s="624"/>
      <c r="T181" s="624"/>
      <c r="U181" s="624"/>
      <c r="V181" s="624"/>
      <c r="W181" s="187"/>
      <c r="X181" s="187"/>
      <c r="Y181" s="187"/>
      <c r="Z181" s="187"/>
      <c r="AA181" s="187"/>
      <c r="AB181" s="187"/>
      <c r="AC181" s="187"/>
      <c r="AD181" s="187"/>
      <c r="AE181" s="624"/>
      <c r="AF181" s="624"/>
      <c r="AG181" s="624"/>
      <c r="AH181" s="624"/>
      <c r="AI181" s="624"/>
      <c r="AJ181" s="624"/>
      <c r="AK181" s="624"/>
      <c r="AL181" s="624"/>
      <c r="AM181" s="624"/>
      <c r="AN181" s="624"/>
      <c r="AO181" s="624"/>
      <c r="AP181" s="187"/>
      <c r="AQ181" s="187"/>
      <c r="AR181" s="187"/>
      <c r="AS181" s="624"/>
      <c r="AT181" s="624"/>
      <c r="AU181" s="187"/>
      <c r="AV181" s="624"/>
      <c r="AW181" s="187"/>
      <c r="AX181" s="187"/>
      <c r="AY181" s="187"/>
      <c r="AZ181" s="187"/>
      <c r="BA181" s="187"/>
      <c r="BB181" s="187"/>
      <c r="BC181" s="187"/>
      <c r="BD181" s="187"/>
      <c r="BE181" s="187"/>
      <c r="BF181" s="624"/>
      <c r="BG181" s="187"/>
      <c r="BH181" s="187"/>
      <c r="BI181" s="187"/>
      <c r="BJ181" s="187"/>
      <c r="BK181" s="363"/>
      <c r="BL181" s="357"/>
      <c r="BM181" s="357"/>
    </row>
    <row r="182" spans="2:65" s="188" customFormat="1" x14ac:dyDescent="0.25">
      <c r="B182" s="43"/>
      <c r="C182" s="624"/>
      <c r="D182" s="624"/>
      <c r="E182" s="624"/>
      <c r="F182" s="624"/>
      <c r="G182" s="624"/>
      <c r="H182" s="624"/>
      <c r="I182" s="624"/>
      <c r="J182" s="624"/>
      <c r="K182" s="624"/>
      <c r="L182" s="624"/>
      <c r="M182" s="624"/>
      <c r="N182" s="624"/>
      <c r="O182" s="624"/>
      <c r="P182" s="624"/>
      <c r="Q182" s="624"/>
      <c r="R182" s="624"/>
      <c r="S182" s="624"/>
      <c r="T182" s="624"/>
      <c r="U182" s="624"/>
      <c r="V182" s="624"/>
      <c r="W182" s="187"/>
      <c r="X182" s="187"/>
      <c r="Y182" s="187"/>
      <c r="Z182" s="187"/>
      <c r="AA182" s="187"/>
      <c r="AB182" s="187"/>
      <c r="AC182" s="187"/>
      <c r="AD182" s="187"/>
      <c r="AE182" s="624"/>
      <c r="AF182" s="624"/>
      <c r="AG182" s="624"/>
      <c r="AH182" s="624"/>
      <c r="AI182" s="624"/>
      <c r="AJ182" s="624"/>
      <c r="AK182" s="624"/>
      <c r="AL182" s="624"/>
      <c r="AM182" s="624"/>
      <c r="AN182" s="624"/>
      <c r="AO182" s="624"/>
      <c r="AP182" s="187"/>
      <c r="AQ182" s="187"/>
      <c r="AR182" s="187"/>
      <c r="AS182" s="624"/>
      <c r="AT182" s="624"/>
      <c r="AU182" s="187"/>
      <c r="AV182" s="624"/>
      <c r="AW182" s="187"/>
      <c r="AX182" s="187"/>
      <c r="AY182" s="187"/>
      <c r="AZ182" s="187"/>
      <c r="BA182" s="187"/>
      <c r="BB182" s="187"/>
      <c r="BC182" s="187"/>
      <c r="BD182" s="187"/>
      <c r="BE182" s="187"/>
      <c r="BF182" s="624"/>
      <c r="BG182" s="187"/>
      <c r="BH182" s="187"/>
      <c r="BI182" s="187"/>
      <c r="BJ182" s="187"/>
      <c r="BK182" s="363"/>
      <c r="BL182" s="357"/>
      <c r="BM182" s="357"/>
    </row>
    <row r="183" spans="2:65" s="188" customFormat="1" x14ac:dyDescent="0.25">
      <c r="B183" s="43"/>
      <c r="C183" s="624"/>
      <c r="D183" s="624"/>
      <c r="E183" s="624"/>
      <c r="F183" s="624"/>
      <c r="G183" s="624"/>
      <c r="H183" s="624"/>
      <c r="I183" s="624"/>
      <c r="J183" s="624"/>
      <c r="K183" s="624"/>
      <c r="L183" s="624"/>
      <c r="M183" s="624"/>
      <c r="N183" s="624"/>
      <c r="O183" s="624"/>
      <c r="P183" s="624"/>
      <c r="Q183" s="624"/>
      <c r="R183" s="624"/>
      <c r="S183" s="624"/>
      <c r="T183" s="624"/>
      <c r="U183" s="624"/>
      <c r="V183" s="624"/>
      <c r="W183" s="187"/>
      <c r="X183" s="187"/>
      <c r="Y183" s="187"/>
      <c r="Z183" s="187"/>
      <c r="AA183" s="187"/>
      <c r="AB183" s="187"/>
      <c r="AC183" s="187"/>
      <c r="AD183" s="187"/>
      <c r="AE183" s="624"/>
      <c r="AF183" s="624"/>
      <c r="AG183" s="624"/>
      <c r="AH183" s="624"/>
      <c r="AI183" s="624"/>
      <c r="AJ183" s="624"/>
      <c r="AK183" s="624"/>
      <c r="AL183" s="624"/>
      <c r="AM183" s="624"/>
      <c r="AN183" s="624"/>
      <c r="AO183" s="624"/>
      <c r="AP183" s="187"/>
      <c r="AQ183" s="187"/>
      <c r="AR183" s="187"/>
      <c r="AS183" s="624"/>
      <c r="AT183" s="624"/>
      <c r="AU183" s="187"/>
      <c r="AV183" s="624"/>
      <c r="AW183" s="187"/>
      <c r="AX183" s="187"/>
      <c r="AY183" s="187"/>
      <c r="AZ183" s="187"/>
      <c r="BA183" s="187"/>
      <c r="BB183" s="187"/>
      <c r="BC183" s="187"/>
      <c r="BD183" s="187"/>
      <c r="BE183" s="187"/>
      <c r="BF183" s="624"/>
      <c r="BG183" s="187"/>
      <c r="BH183" s="187"/>
      <c r="BI183" s="187"/>
      <c r="BJ183" s="187"/>
      <c r="BK183" s="363"/>
      <c r="BL183" s="357"/>
      <c r="BM183" s="357"/>
    </row>
    <row r="184" spans="2:65" s="188" customFormat="1" x14ac:dyDescent="0.25">
      <c r="B184" s="43"/>
      <c r="C184" s="624"/>
      <c r="D184" s="624"/>
      <c r="E184" s="624"/>
      <c r="F184" s="624"/>
      <c r="G184" s="624"/>
      <c r="H184" s="624"/>
      <c r="I184" s="624"/>
      <c r="J184" s="624"/>
      <c r="K184" s="624"/>
      <c r="L184" s="624"/>
      <c r="M184" s="624"/>
      <c r="N184" s="624"/>
      <c r="O184" s="624"/>
      <c r="P184" s="624"/>
      <c r="Q184" s="624"/>
      <c r="R184" s="624"/>
      <c r="S184" s="624"/>
      <c r="T184" s="624"/>
      <c r="U184" s="624"/>
      <c r="V184" s="624"/>
      <c r="W184" s="187"/>
      <c r="X184" s="187"/>
      <c r="Y184" s="187"/>
      <c r="Z184" s="187"/>
      <c r="AA184" s="187"/>
      <c r="AB184" s="187"/>
      <c r="AC184" s="187"/>
      <c r="AD184" s="187"/>
      <c r="AE184" s="624"/>
      <c r="AF184" s="624"/>
      <c r="AG184" s="624"/>
      <c r="AH184" s="624"/>
      <c r="AI184" s="624"/>
      <c r="AJ184" s="624"/>
      <c r="AK184" s="624"/>
      <c r="AL184" s="624"/>
      <c r="AM184" s="624"/>
      <c r="AN184" s="624"/>
      <c r="AO184" s="624"/>
      <c r="AP184" s="187"/>
      <c r="AQ184" s="187"/>
      <c r="AR184" s="187"/>
      <c r="AS184" s="624"/>
      <c r="AT184" s="624"/>
      <c r="AU184" s="187"/>
      <c r="AV184" s="624"/>
      <c r="AW184" s="187"/>
      <c r="AX184" s="187"/>
      <c r="AY184" s="187"/>
      <c r="AZ184" s="187"/>
      <c r="BA184" s="187"/>
      <c r="BB184" s="187"/>
      <c r="BC184" s="187"/>
      <c r="BD184" s="187"/>
      <c r="BE184" s="187"/>
      <c r="BF184" s="624"/>
      <c r="BG184" s="187"/>
      <c r="BH184" s="187"/>
      <c r="BI184" s="187"/>
      <c r="BJ184" s="187"/>
      <c r="BK184" s="363"/>
      <c r="BL184" s="357"/>
      <c r="BM184" s="357"/>
    </row>
    <row r="185" spans="2:65" s="188" customFormat="1" x14ac:dyDescent="0.25">
      <c r="B185" s="43"/>
      <c r="C185" s="624"/>
      <c r="D185" s="624"/>
      <c r="E185" s="624"/>
      <c r="F185" s="624"/>
      <c r="G185" s="624"/>
      <c r="H185" s="624"/>
      <c r="I185" s="624"/>
      <c r="J185" s="624"/>
      <c r="K185" s="624"/>
      <c r="L185" s="624"/>
      <c r="M185" s="624"/>
      <c r="N185" s="624"/>
      <c r="O185" s="624"/>
      <c r="P185" s="624"/>
      <c r="Q185" s="624"/>
      <c r="R185" s="624"/>
      <c r="S185" s="624"/>
      <c r="T185" s="624"/>
      <c r="U185" s="624"/>
      <c r="V185" s="624"/>
      <c r="W185" s="187"/>
      <c r="X185" s="187"/>
      <c r="Y185" s="187"/>
      <c r="Z185" s="187"/>
      <c r="AA185" s="187"/>
      <c r="AB185" s="187"/>
      <c r="AC185" s="187"/>
      <c r="AD185" s="187"/>
      <c r="AE185" s="624"/>
      <c r="AF185" s="624"/>
      <c r="AG185" s="624"/>
      <c r="AH185" s="624"/>
      <c r="AI185" s="624"/>
      <c r="AJ185" s="624"/>
      <c r="AK185" s="624"/>
      <c r="AL185" s="624"/>
      <c r="AM185" s="624"/>
      <c r="AN185" s="624"/>
      <c r="AO185" s="624"/>
      <c r="AP185" s="187"/>
      <c r="AQ185" s="187"/>
      <c r="AR185" s="187"/>
      <c r="AS185" s="624"/>
      <c r="AT185" s="624"/>
      <c r="AU185" s="187"/>
      <c r="AV185" s="624"/>
      <c r="AW185" s="187"/>
      <c r="AX185" s="187"/>
      <c r="AY185" s="187"/>
      <c r="AZ185" s="187"/>
      <c r="BA185" s="187"/>
      <c r="BB185" s="187"/>
      <c r="BC185" s="187"/>
      <c r="BD185" s="187"/>
      <c r="BE185" s="187"/>
      <c r="BF185" s="624"/>
      <c r="BG185" s="187"/>
      <c r="BH185" s="187"/>
      <c r="BI185" s="187"/>
      <c r="BJ185" s="187"/>
      <c r="BK185" s="363"/>
      <c r="BL185" s="357"/>
      <c r="BM185" s="357"/>
    </row>
    <row r="186" spans="2:65" s="188" customFormat="1" x14ac:dyDescent="0.25">
      <c r="B186" s="43"/>
      <c r="C186" s="624"/>
      <c r="D186" s="624"/>
      <c r="E186" s="624"/>
      <c r="F186" s="624"/>
      <c r="G186" s="624"/>
      <c r="H186" s="624"/>
      <c r="I186" s="624"/>
      <c r="J186" s="624"/>
      <c r="K186" s="624"/>
      <c r="L186" s="624"/>
      <c r="M186" s="624"/>
      <c r="N186" s="624"/>
      <c r="O186" s="624"/>
      <c r="P186" s="624"/>
      <c r="Q186" s="624"/>
      <c r="R186" s="624"/>
      <c r="S186" s="624"/>
      <c r="T186" s="624"/>
      <c r="U186" s="624"/>
      <c r="V186" s="624"/>
      <c r="W186" s="187"/>
      <c r="X186" s="187"/>
      <c r="Y186" s="187"/>
      <c r="Z186" s="187"/>
      <c r="AA186" s="187"/>
      <c r="AB186" s="187"/>
      <c r="AC186" s="187"/>
      <c r="AD186" s="187"/>
      <c r="AE186" s="624"/>
      <c r="AF186" s="624"/>
      <c r="AG186" s="624"/>
      <c r="AH186" s="624"/>
      <c r="AI186" s="624"/>
      <c r="AJ186" s="624"/>
      <c r="AK186" s="624"/>
      <c r="AL186" s="624"/>
      <c r="AM186" s="624"/>
      <c r="AN186" s="624"/>
      <c r="AO186" s="624"/>
      <c r="AP186" s="187"/>
      <c r="AQ186" s="187"/>
      <c r="AR186" s="187"/>
      <c r="AS186" s="624"/>
      <c r="AT186" s="624"/>
      <c r="AU186" s="187"/>
      <c r="AV186" s="624"/>
      <c r="AW186" s="187"/>
      <c r="AX186" s="187"/>
      <c r="AY186" s="187"/>
      <c r="AZ186" s="187"/>
      <c r="BA186" s="187"/>
      <c r="BB186" s="187"/>
      <c r="BC186" s="187"/>
      <c r="BD186" s="187"/>
      <c r="BE186" s="187"/>
      <c r="BF186" s="624"/>
      <c r="BG186" s="187"/>
      <c r="BH186" s="187"/>
      <c r="BI186" s="187"/>
      <c r="BJ186" s="187"/>
      <c r="BK186" s="363"/>
      <c r="BL186" s="357"/>
      <c r="BM186" s="357"/>
    </row>
    <row r="187" spans="2:65" s="188" customFormat="1" x14ac:dyDescent="0.25">
      <c r="B187" s="43"/>
      <c r="C187" s="624"/>
      <c r="D187" s="624"/>
      <c r="E187" s="624"/>
      <c r="F187" s="624"/>
      <c r="G187" s="624"/>
      <c r="H187" s="624"/>
      <c r="I187" s="624"/>
      <c r="J187" s="624"/>
      <c r="K187" s="624"/>
      <c r="L187" s="624"/>
      <c r="M187" s="624"/>
      <c r="N187" s="624"/>
      <c r="O187" s="624"/>
      <c r="P187" s="624"/>
      <c r="Q187" s="624"/>
      <c r="R187" s="624"/>
      <c r="S187" s="624"/>
      <c r="T187" s="624"/>
      <c r="U187" s="624"/>
      <c r="V187" s="624"/>
      <c r="W187" s="187"/>
      <c r="X187" s="187"/>
      <c r="Y187" s="187"/>
      <c r="Z187" s="187"/>
      <c r="AA187" s="187"/>
      <c r="AB187" s="187"/>
      <c r="AC187" s="187"/>
      <c r="AD187" s="187"/>
      <c r="AE187" s="624"/>
      <c r="AF187" s="624"/>
      <c r="AG187" s="624"/>
      <c r="AH187" s="624"/>
      <c r="AI187" s="624"/>
      <c r="AJ187" s="624"/>
      <c r="AK187" s="624"/>
      <c r="AL187" s="624"/>
      <c r="AM187" s="624"/>
      <c r="AN187" s="624"/>
      <c r="AO187" s="624"/>
      <c r="AP187" s="187"/>
      <c r="AQ187" s="187"/>
      <c r="AR187" s="187"/>
      <c r="AS187" s="624"/>
      <c r="AT187" s="624"/>
      <c r="AU187" s="187"/>
      <c r="AV187" s="624"/>
      <c r="AW187" s="187"/>
      <c r="AX187" s="187"/>
      <c r="AY187" s="187"/>
      <c r="AZ187" s="187"/>
      <c r="BA187" s="187"/>
      <c r="BB187" s="187"/>
      <c r="BC187" s="187"/>
      <c r="BD187" s="187"/>
      <c r="BE187" s="187"/>
      <c r="BF187" s="624"/>
      <c r="BG187" s="187"/>
      <c r="BH187" s="187"/>
      <c r="BI187" s="187"/>
      <c r="BJ187" s="187"/>
      <c r="BK187" s="363"/>
      <c r="BL187" s="357"/>
      <c r="BM187" s="357"/>
    </row>
    <row r="188" spans="2:65" s="188" customFormat="1" x14ac:dyDescent="0.25">
      <c r="B188" s="43"/>
      <c r="C188" s="624"/>
      <c r="D188" s="624"/>
      <c r="E188" s="624"/>
      <c r="F188" s="624"/>
      <c r="G188" s="624"/>
      <c r="H188" s="624"/>
      <c r="I188" s="624"/>
      <c r="J188" s="624"/>
      <c r="K188" s="624"/>
      <c r="L188" s="624"/>
      <c r="M188" s="624"/>
      <c r="N188" s="624"/>
      <c r="O188" s="624"/>
      <c r="P188" s="624"/>
      <c r="Q188" s="624"/>
      <c r="R188" s="624"/>
      <c r="S188" s="624"/>
      <c r="T188" s="624"/>
      <c r="U188" s="624"/>
      <c r="V188" s="624"/>
      <c r="W188" s="187"/>
      <c r="X188" s="187"/>
      <c r="Y188" s="187"/>
      <c r="Z188" s="187"/>
      <c r="AA188" s="187"/>
      <c r="AB188" s="187"/>
      <c r="AC188" s="187"/>
      <c r="AD188" s="187"/>
      <c r="AE188" s="624"/>
      <c r="AF188" s="624"/>
      <c r="AG188" s="624"/>
      <c r="AH188" s="624"/>
      <c r="AI188" s="624"/>
      <c r="AJ188" s="624"/>
      <c r="AK188" s="624"/>
      <c r="AL188" s="624"/>
      <c r="AM188" s="624"/>
      <c r="AN188" s="624"/>
      <c r="AO188" s="624"/>
      <c r="AP188" s="187"/>
      <c r="AQ188" s="187"/>
      <c r="AR188" s="187"/>
      <c r="AS188" s="624"/>
      <c r="AT188" s="624"/>
      <c r="AU188" s="187"/>
      <c r="AV188" s="624"/>
      <c r="AW188" s="187"/>
      <c r="AX188" s="187"/>
      <c r="AY188" s="187"/>
      <c r="AZ188" s="187"/>
      <c r="BA188" s="187"/>
      <c r="BB188" s="187"/>
      <c r="BC188" s="187"/>
      <c r="BD188" s="187"/>
      <c r="BE188" s="187"/>
      <c r="BF188" s="624"/>
      <c r="BG188" s="187"/>
      <c r="BH188" s="187"/>
      <c r="BI188" s="187"/>
      <c r="BJ188" s="187"/>
      <c r="BK188" s="363"/>
      <c r="BL188" s="357"/>
      <c r="BM188" s="357"/>
    </row>
    <row r="189" spans="2:65" s="188" customFormat="1" x14ac:dyDescent="0.25">
      <c r="B189" s="43"/>
      <c r="C189" s="624"/>
      <c r="D189" s="624"/>
      <c r="E189" s="624"/>
      <c r="F189" s="624"/>
      <c r="G189" s="624"/>
      <c r="H189" s="624"/>
      <c r="I189" s="624"/>
      <c r="J189" s="624"/>
      <c r="K189" s="624"/>
      <c r="L189" s="624"/>
      <c r="M189" s="624"/>
      <c r="N189" s="624"/>
      <c r="O189" s="624"/>
      <c r="P189" s="624"/>
      <c r="Q189" s="624"/>
      <c r="R189" s="624"/>
      <c r="S189" s="624"/>
      <c r="T189" s="624"/>
      <c r="U189" s="624"/>
      <c r="V189" s="624"/>
      <c r="W189" s="187"/>
      <c r="X189" s="187"/>
      <c r="Y189" s="187"/>
      <c r="Z189" s="187"/>
      <c r="AA189" s="187"/>
      <c r="AB189" s="187"/>
      <c r="AC189" s="187"/>
      <c r="AD189" s="187"/>
      <c r="AE189" s="624"/>
      <c r="AF189" s="624"/>
      <c r="AG189" s="624"/>
      <c r="AH189" s="624"/>
      <c r="AI189" s="624"/>
      <c r="AJ189" s="624"/>
      <c r="AK189" s="624"/>
      <c r="AL189" s="624"/>
      <c r="AM189" s="624"/>
      <c r="AN189" s="624"/>
      <c r="AO189" s="624"/>
      <c r="AP189" s="187"/>
      <c r="AQ189" s="187"/>
      <c r="AR189" s="187"/>
      <c r="AS189" s="624"/>
      <c r="AT189" s="624"/>
      <c r="AU189" s="187"/>
      <c r="AV189" s="624"/>
      <c r="AW189" s="187"/>
      <c r="AX189" s="187"/>
      <c r="AY189" s="187"/>
      <c r="AZ189" s="187"/>
      <c r="BA189" s="187"/>
      <c r="BB189" s="187"/>
      <c r="BC189" s="187"/>
      <c r="BD189" s="187"/>
      <c r="BE189" s="187"/>
      <c r="BF189" s="624"/>
      <c r="BG189" s="187"/>
      <c r="BH189" s="187"/>
      <c r="BI189" s="187"/>
      <c r="BJ189" s="187"/>
      <c r="BK189" s="363"/>
      <c r="BL189" s="357"/>
      <c r="BM189" s="357"/>
    </row>
    <row r="190" spans="2:65" s="188" customFormat="1" x14ac:dyDescent="0.25">
      <c r="B190" s="43"/>
      <c r="C190" s="624"/>
      <c r="D190" s="624"/>
      <c r="E190" s="624"/>
      <c r="F190" s="624"/>
      <c r="G190" s="624"/>
      <c r="H190" s="624"/>
      <c r="I190" s="624"/>
      <c r="J190" s="624"/>
      <c r="K190" s="624"/>
      <c r="L190" s="624"/>
      <c r="M190" s="624"/>
      <c r="N190" s="624"/>
      <c r="O190" s="624"/>
      <c r="P190" s="624"/>
      <c r="Q190" s="624"/>
      <c r="R190" s="624"/>
      <c r="S190" s="624"/>
      <c r="T190" s="624"/>
      <c r="U190" s="624"/>
      <c r="V190" s="624"/>
      <c r="W190" s="187"/>
      <c r="X190" s="187"/>
      <c r="Y190" s="187"/>
      <c r="Z190" s="187"/>
      <c r="AA190" s="187"/>
      <c r="AB190" s="187"/>
      <c r="AC190" s="187"/>
      <c r="AD190" s="187"/>
      <c r="AE190" s="624"/>
      <c r="AF190" s="624"/>
      <c r="AG190" s="624"/>
      <c r="AH190" s="624"/>
      <c r="AI190" s="624"/>
      <c r="AJ190" s="624"/>
      <c r="AK190" s="624"/>
      <c r="AL190" s="624"/>
      <c r="AM190" s="624"/>
      <c r="AN190" s="624"/>
      <c r="AO190" s="624"/>
      <c r="AP190" s="187"/>
      <c r="AQ190" s="187"/>
      <c r="AR190" s="187"/>
      <c r="AS190" s="624"/>
      <c r="AT190" s="624"/>
      <c r="AU190" s="187"/>
      <c r="AV190" s="624"/>
      <c r="AW190" s="187"/>
      <c r="AX190" s="187"/>
      <c r="AY190" s="187"/>
      <c r="AZ190" s="187"/>
      <c r="BA190" s="187"/>
      <c r="BB190" s="187"/>
      <c r="BC190" s="187"/>
      <c r="BD190" s="187"/>
      <c r="BE190" s="187"/>
      <c r="BF190" s="624"/>
      <c r="BG190" s="187"/>
      <c r="BH190" s="187"/>
      <c r="BI190" s="187"/>
      <c r="BJ190" s="187"/>
      <c r="BK190" s="363"/>
      <c r="BL190" s="357"/>
      <c r="BM190" s="357"/>
    </row>
    <row r="191" spans="2:65" s="188" customFormat="1" x14ac:dyDescent="0.25">
      <c r="B191" s="43"/>
      <c r="C191" s="624"/>
      <c r="D191" s="624"/>
      <c r="E191" s="624"/>
      <c r="F191" s="624"/>
      <c r="G191" s="624"/>
      <c r="H191" s="624"/>
      <c r="I191" s="624"/>
      <c r="J191" s="624"/>
      <c r="K191" s="624"/>
      <c r="L191" s="624"/>
      <c r="M191" s="624"/>
      <c r="N191" s="624"/>
      <c r="O191" s="624"/>
      <c r="P191" s="624"/>
      <c r="Q191" s="624"/>
      <c r="R191" s="624"/>
      <c r="S191" s="624"/>
      <c r="T191" s="624"/>
      <c r="U191" s="624"/>
      <c r="V191" s="624"/>
      <c r="W191" s="187"/>
      <c r="X191" s="187"/>
      <c r="Y191" s="187"/>
      <c r="Z191" s="187"/>
      <c r="AA191" s="187"/>
      <c r="AB191" s="187"/>
      <c r="AC191" s="187"/>
      <c r="AD191" s="187"/>
      <c r="AE191" s="624"/>
      <c r="AF191" s="624"/>
      <c r="AG191" s="624"/>
      <c r="AH191" s="624"/>
      <c r="AI191" s="624"/>
      <c r="AJ191" s="624"/>
      <c r="AK191" s="624"/>
      <c r="AL191" s="624"/>
      <c r="AM191" s="624"/>
      <c r="AN191" s="624"/>
      <c r="AO191" s="624"/>
      <c r="AP191" s="187"/>
      <c r="AQ191" s="187"/>
      <c r="AR191" s="187"/>
      <c r="AS191" s="624"/>
      <c r="AT191" s="624"/>
      <c r="AU191" s="187"/>
      <c r="AV191" s="624"/>
      <c r="AW191" s="187"/>
      <c r="AX191" s="187"/>
      <c r="AY191" s="187"/>
      <c r="AZ191" s="187"/>
      <c r="BA191" s="187"/>
      <c r="BB191" s="187"/>
      <c r="BC191" s="187"/>
      <c r="BD191" s="187"/>
      <c r="BE191" s="187"/>
      <c r="BF191" s="624"/>
      <c r="BG191" s="187"/>
      <c r="BH191" s="187"/>
      <c r="BI191" s="187"/>
      <c r="BJ191" s="187"/>
      <c r="BK191" s="363"/>
      <c r="BL191" s="357"/>
      <c r="BM191" s="357"/>
    </row>
    <row r="192" spans="2:65" s="188" customFormat="1" x14ac:dyDescent="0.25">
      <c r="B192" s="43"/>
      <c r="C192" s="624"/>
      <c r="D192" s="624"/>
      <c r="E192" s="624"/>
      <c r="F192" s="624"/>
      <c r="G192" s="624"/>
      <c r="H192" s="624"/>
      <c r="I192" s="624"/>
      <c r="J192" s="624"/>
      <c r="K192" s="624"/>
      <c r="L192" s="624"/>
      <c r="M192" s="624"/>
      <c r="N192" s="624"/>
      <c r="O192" s="624"/>
      <c r="P192" s="624"/>
      <c r="Q192" s="624"/>
      <c r="R192" s="624"/>
      <c r="S192" s="624"/>
      <c r="T192" s="624"/>
      <c r="U192" s="624"/>
      <c r="V192" s="624"/>
      <c r="W192" s="187"/>
      <c r="X192" s="187"/>
      <c r="Y192" s="187"/>
      <c r="Z192" s="187"/>
      <c r="AA192" s="187"/>
      <c r="AB192" s="187"/>
      <c r="AC192" s="187"/>
      <c r="AD192" s="187"/>
      <c r="AE192" s="624"/>
      <c r="AF192" s="624"/>
      <c r="AG192" s="624"/>
      <c r="AH192" s="624"/>
      <c r="AI192" s="624"/>
      <c r="AJ192" s="624"/>
      <c r="AK192" s="624"/>
      <c r="AL192" s="624"/>
      <c r="AM192" s="624"/>
      <c r="AN192" s="624"/>
      <c r="AO192" s="624"/>
      <c r="AP192" s="187"/>
      <c r="AQ192" s="187"/>
      <c r="AR192" s="187"/>
      <c r="AS192" s="624"/>
      <c r="AT192" s="624"/>
      <c r="AU192" s="187"/>
      <c r="AV192" s="624"/>
      <c r="AW192" s="187"/>
      <c r="AX192" s="187"/>
      <c r="AY192" s="187"/>
      <c r="AZ192" s="187"/>
      <c r="BA192" s="187"/>
      <c r="BB192" s="187"/>
      <c r="BC192" s="187"/>
      <c r="BD192" s="187"/>
      <c r="BE192" s="187"/>
      <c r="BF192" s="624"/>
      <c r="BG192" s="187"/>
      <c r="BH192" s="187"/>
      <c r="BI192" s="187"/>
      <c r="BJ192" s="187"/>
      <c r="BK192" s="363"/>
      <c r="BL192" s="357"/>
      <c r="BM192" s="357"/>
    </row>
    <row r="193" spans="1:65" s="188" customFormat="1" x14ac:dyDescent="0.25">
      <c r="B193" s="43"/>
      <c r="C193" s="624"/>
      <c r="D193" s="624"/>
      <c r="E193" s="624"/>
      <c r="F193" s="624"/>
      <c r="G193" s="624"/>
      <c r="H193" s="624"/>
      <c r="I193" s="624"/>
      <c r="J193" s="624"/>
      <c r="K193" s="624"/>
      <c r="L193" s="624"/>
      <c r="M193" s="624"/>
      <c r="N193" s="624"/>
      <c r="O193" s="624"/>
      <c r="P193" s="624"/>
      <c r="Q193" s="624"/>
      <c r="R193" s="624"/>
      <c r="S193" s="624"/>
      <c r="T193" s="624"/>
      <c r="U193" s="624"/>
      <c r="V193" s="624"/>
      <c r="W193" s="187"/>
      <c r="X193" s="187"/>
      <c r="Y193" s="187"/>
      <c r="Z193" s="187"/>
      <c r="AA193" s="187"/>
      <c r="AB193" s="187"/>
      <c r="AC193" s="187"/>
      <c r="AD193" s="187"/>
      <c r="AE193" s="624"/>
      <c r="AF193" s="624"/>
      <c r="AG193" s="624"/>
      <c r="AH193" s="624"/>
      <c r="AI193" s="624"/>
      <c r="AJ193" s="624"/>
      <c r="AK193" s="624"/>
      <c r="AL193" s="624"/>
      <c r="AM193" s="624"/>
      <c r="AN193" s="624"/>
      <c r="AO193" s="624"/>
      <c r="AP193" s="187"/>
      <c r="AQ193" s="187"/>
      <c r="AR193" s="187"/>
      <c r="AS193" s="624"/>
      <c r="AT193" s="624"/>
      <c r="AU193" s="187"/>
      <c r="AV193" s="624"/>
      <c r="AW193" s="187"/>
      <c r="AX193" s="187"/>
      <c r="AY193" s="187"/>
      <c r="AZ193" s="187"/>
      <c r="BA193" s="187"/>
      <c r="BB193" s="187"/>
      <c r="BC193" s="187"/>
      <c r="BD193" s="187"/>
      <c r="BE193" s="187"/>
      <c r="BF193" s="624"/>
      <c r="BG193" s="187"/>
      <c r="BH193" s="187"/>
      <c r="BI193" s="187"/>
      <c r="BJ193" s="187"/>
      <c r="BK193" s="363"/>
      <c r="BL193" s="357"/>
      <c r="BM193" s="357"/>
    </row>
    <row r="194" spans="1:65" s="188" customFormat="1" x14ac:dyDescent="0.25">
      <c r="B194" s="43"/>
      <c r="C194" s="624"/>
      <c r="D194" s="624"/>
      <c r="E194" s="624"/>
      <c r="F194" s="624"/>
      <c r="G194" s="624"/>
      <c r="H194" s="624"/>
      <c r="I194" s="624"/>
      <c r="J194" s="624"/>
      <c r="K194" s="624"/>
      <c r="L194" s="624"/>
      <c r="M194" s="624"/>
      <c r="N194" s="624"/>
      <c r="O194" s="624"/>
      <c r="P194" s="624"/>
      <c r="Q194" s="624"/>
      <c r="R194" s="624"/>
      <c r="S194" s="624"/>
      <c r="T194" s="624"/>
      <c r="U194" s="624"/>
      <c r="V194" s="624"/>
      <c r="W194" s="187"/>
      <c r="X194" s="187"/>
      <c r="Y194" s="187"/>
      <c r="Z194" s="187"/>
      <c r="AA194" s="187"/>
      <c r="AB194" s="187"/>
      <c r="AC194" s="187"/>
      <c r="AD194" s="187"/>
      <c r="AE194" s="624"/>
      <c r="AF194" s="624"/>
      <c r="AG194" s="624"/>
      <c r="AH194" s="624"/>
      <c r="AI194" s="624"/>
      <c r="AJ194" s="624"/>
      <c r="AK194" s="624"/>
      <c r="AL194" s="624"/>
      <c r="AM194" s="624"/>
      <c r="AN194" s="624"/>
      <c r="AO194" s="624"/>
      <c r="AP194" s="187"/>
      <c r="AQ194" s="187"/>
      <c r="AR194" s="187"/>
      <c r="AS194" s="624"/>
      <c r="AT194" s="624"/>
      <c r="AU194" s="187"/>
      <c r="AV194" s="624"/>
      <c r="AW194" s="187"/>
      <c r="AX194" s="187"/>
      <c r="AY194" s="187"/>
      <c r="AZ194" s="187"/>
      <c r="BA194" s="187"/>
      <c r="BB194" s="187"/>
      <c r="BC194" s="187"/>
      <c r="BD194" s="187"/>
      <c r="BE194" s="187"/>
      <c r="BF194" s="624"/>
      <c r="BG194" s="187"/>
      <c r="BH194" s="187"/>
      <c r="BI194" s="187"/>
      <c r="BJ194" s="187"/>
      <c r="BK194" s="363"/>
      <c r="BL194" s="357"/>
      <c r="BM194" s="357"/>
    </row>
    <row r="195" spans="1:65" s="188" customFormat="1" x14ac:dyDescent="0.25">
      <c r="B195" s="43"/>
      <c r="C195" s="624"/>
      <c r="D195" s="624"/>
      <c r="E195" s="624"/>
      <c r="F195" s="624"/>
      <c r="G195" s="624"/>
      <c r="H195" s="624"/>
      <c r="I195" s="624"/>
      <c r="J195" s="624"/>
      <c r="K195" s="624"/>
      <c r="L195" s="624"/>
      <c r="M195" s="624"/>
      <c r="N195" s="624"/>
      <c r="O195" s="624"/>
      <c r="P195" s="624"/>
      <c r="Q195" s="624"/>
      <c r="R195" s="624"/>
      <c r="S195" s="624"/>
      <c r="T195" s="624"/>
      <c r="U195" s="624"/>
      <c r="V195" s="624"/>
      <c r="W195" s="187"/>
      <c r="X195" s="187"/>
      <c r="Y195" s="187"/>
      <c r="Z195" s="187"/>
      <c r="AA195" s="187"/>
      <c r="AB195" s="187"/>
      <c r="AC195" s="187"/>
      <c r="AD195" s="187"/>
      <c r="AE195" s="624"/>
      <c r="AF195" s="624"/>
      <c r="AG195" s="624"/>
      <c r="AH195" s="624"/>
      <c r="AI195" s="624"/>
      <c r="AJ195" s="624"/>
      <c r="AK195" s="624"/>
      <c r="AL195" s="624"/>
      <c r="AM195" s="624"/>
      <c r="AN195" s="624"/>
      <c r="AO195" s="624"/>
      <c r="AP195" s="187"/>
      <c r="AQ195" s="187"/>
      <c r="AR195" s="187"/>
      <c r="AS195" s="624"/>
      <c r="AT195" s="624"/>
      <c r="AU195" s="187"/>
      <c r="AV195" s="624"/>
      <c r="AW195" s="187"/>
      <c r="AX195" s="187"/>
      <c r="AY195" s="187"/>
      <c r="AZ195" s="187"/>
      <c r="BA195" s="187"/>
      <c r="BB195" s="187"/>
      <c r="BC195" s="187"/>
      <c r="BD195" s="187"/>
      <c r="BE195" s="187"/>
      <c r="BF195" s="624"/>
      <c r="BG195" s="187"/>
      <c r="BH195" s="187"/>
      <c r="BI195" s="187"/>
      <c r="BJ195" s="187"/>
      <c r="BK195" s="363"/>
      <c r="BL195" s="357"/>
      <c r="BM195" s="357"/>
    </row>
    <row r="196" spans="1:65" s="188" customFormat="1" x14ac:dyDescent="0.25">
      <c r="B196" s="43"/>
      <c r="C196" s="624"/>
      <c r="D196" s="624"/>
      <c r="E196" s="624"/>
      <c r="F196" s="624"/>
      <c r="G196" s="624"/>
      <c r="H196" s="624"/>
      <c r="I196" s="624"/>
      <c r="J196" s="624"/>
      <c r="K196" s="624"/>
      <c r="L196" s="624"/>
      <c r="M196" s="624"/>
      <c r="N196" s="624"/>
      <c r="O196" s="624"/>
      <c r="P196" s="624"/>
      <c r="Q196" s="624"/>
      <c r="R196" s="624"/>
      <c r="S196" s="624"/>
      <c r="T196" s="624"/>
      <c r="U196" s="624"/>
      <c r="V196" s="624"/>
      <c r="W196" s="187"/>
      <c r="X196" s="187"/>
      <c r="Y196" s="187"/>
      <c r="Z196" s="187"/>
      <c r="AA196" s="187"/>
      <c r="AB196" s="187"/>
      <c r="AC196" s="187"/>
      <c r="AD196" s="187"/>
      <c r="AE196" s="624"/>
      <c r="AF196" s="624"/>
      <c r="AG196" s="624"/>
      <c r="AH196" s="624"/>
      <c r="AI196" s="624"/>
      <c r="AJ196" s="624"/>
      <c r="AK196" s="624"/>
      <c r="AL196" s="624"/>
      <c r="AM196" s="624"/>
      <c r="AN196" s="624"/>
      <c r="AO196" s="624"/>
      <c r="AP196" s="187"/>
      <c r="AQ196" s="187"/>
      <c r="AR196" s="187"/>
      <c r="AS196" s="624"/>
      <c r="AT196" s="624"/>
      <c r="AU196" s="187"/>
      <c r="AV196" s="624"/>
      <c r="AW196" s="187"/>
      <c r="AX196" s="187"/>
      <c r="AY196" s="187"/>
      <c r="AZ196" s="187"/>
      <c r="BA196" s="187"/>
      <c r="BB196" s="187"/>
      <c r="BC196" s="187"/>
      <c r="BD196" s="187"/>
      <c r="BE196" s="187"/>
      <c r="BF196" s="624"/>
      <c r="BG196" s="187"/>
      <c r="BH196" s="187"/>
      <c r="BI196" s="187"/>
      <c r="BJ196" s="187"/>
      <c r="BK196" s="363"/>
      <c r="BL196" s="357"/>
      <c r="BM196" s="357"/>
    </row>
    <row r="197" spans="1:65" s="188" customFormat="1" x14ac:dyDescent="0.25">
      <c r="B197" s="43"/>
      <c r="C197" s="624"/>
      <c r="D197" s="624"/>
      <c r="E197" s="624"/>
      <c r="F197" s="624"/>
      <c r="G197" s="624"/>
      <c r="H197" s="624"/>
      <c r="I197" s="624"/>
      <c r="J197" s="624"/>
      <c r="K197" s="624"/>
      <c r="L197" s="624"/>
      <c r="M197" s="624"/>
      <c r="N197" s="624"/>
      <c r="O197" s="624"/>
      <c r="P197" s="624"/>
      <c r="Q197" s="624"/>
      <c r="R197" s="624"/>
      <c r="S197" s="624"/>
      <c r="T197" s="624"/>
      <c r="U197" s="624"/>
      <c r="V197" s="624"/>
      <c r="W197" s="187"/>
      <c r="X197" s="187"/>
      <c r="Y197" s="187"/>
      <c r="Z197" s="187"/>
      <c r="AA197" s="187"/>
      <c r="AB197" s="187"/>
      <c r="AC197" s="187"/>
      <c r="AD197" s="187"/>
      <c r="AE197" s="624"/>
      <c r="AF197" s="624"/>
      <c r="AG197" s="624"/>
      <c r="AH197" s="624"/>
      <c r="AI197" s="624"/>
      <c r="AJ197" s="624"/>
      <c r="AK197" s="624"/>
      <c r="AL197" s="624"/>
      <c r="AM197" s="624"/>
      <c r="AN197" s="624"/>
      <c r="AO197" s="624"/>
      <c r="AP197" s="187"/>
      <c r="AQ197" s="187"/>
      <c r="AR197" s="187"/>
      <c r="AS197" s="624"/>
      <c r="AT197" s="624"/>
      <c r="AU197" s="187"/>
      <c r="AV197" s="624"/>
      <c r="AW197" s="187"/>
      <c r="AX197" s="187"/>
      <c r="AY197" s="187"/>
      <c r="AZ197" s="187"/>
      <c r="BA197" s="187"/>
      <c r="BB197" s="187"/>
      <c r="BC197" s="187"/>
      <c r="BD197" s="187"/>
      <c r="BE197" s="187"/>
      <c r="BF197" s="624"/>
      <c r="BG197" s="187"/>
      <c r="BH197" s="187"/>
      <c r="BI197" s="187"/>
      <c r="BJ197" s="187"/>
      <c r="BK197" s="363"/>
      <c r="BL197" s="357"/>
      <c r="BM197" s="357"/>
    </row>
    <row r="198" spans="1:65" s="188" customFormat="1" x14ac:dyDescent="0.25">
      <c r="B198" s="43"/>
      <c r="C198" s="624"/>
      <c r="D198" s="624"/>
      <c r="E198" s="624"/>
      <c r="F198" s="624"/>
      <c r="G198" s="624"/>
      <c r="H198" s="624"/>
      <c r="I198" s="624"/>
      <c r="J198" s="624"/>
      <c r="K198" s="624"/>
      <c r="L198" s="624"/>
      <c r="M198" s="624"/>
      <c r="N198" s="624"/>
      <c r="O198" s="624"/>
      <c r="P198" s="624"/>
      <c r="Q198" s="624"/>
      <c r="R198" s="624"/>
      <c r="S198" s="624"/>
      <c r="T198" s="624"/>
      <c r="U198" s="624"/>
      <c r="V198" s="624"/>
      <c r="W198" s="187"/>
      <c r="X198" s="187"/>
      <c r="Y198" s="187"/>
      <c r="Z198" s="187"/>
      <c r="AA198" s="187"/>
      <c r="AB198" s="187"/>
      <c r="AC198" s="187"/>
      <c r="AD198" s="187"/>
      <c r="AE198" s="624"/>
      <c r="AF198" s="624"/>
      <c r="AG198" s="624"/>
      <c r="AH198" s="624"/>
      <c r="AI198" s="624"/>
      <c r="AJ198" s="624"/>
      <c r="AK198" s="624"/>
      <c r="AL198" s="624"/>
      <c r="AM198" s="624"/>
      <c r="AN198" s="624"/>
      <c r="AO198" s="624"/>
      <c r="AP198" s="187"/>
      <c r="AQ198" s="187"/>
      <c r="AR198" s="187"/>
      <c r="AS198" s="624"/>
      <c r="AT198" s="624"/>
      <c r="AU198" s="187"/>
      <c r="AV198" s="624"/>
      <c r="AW198" s="187"/>
      <c r="AX198" s="187"/>
      <c r="AY198" s="187"/>
      <c r="AZ198" s="187"/>
      <c r="BA198" s="187"/>
      <c r="BB198" s="187"/>
      <c r="BC198" s="187"/>
      <c r="BD198" s="187"/>
      <c r="BE198" s="187"/>
      <c r="BF198" s="624"/>
      <c r="BG198" s="187"/>
      <c r="BH198" s="187"/>
      <c r="BI198" s="187"/>
      <c r="BJ198" s="187"/>
      <c r="BK198" s="363"/>
      <c r="BL198" s="357"/>
      <c r="BM198" s="357"/>
    </row>
    <row r="199" spans="1:65" s="188" customFormat="1" x14ac:dyDescent="0.25">
      <c r="B199" s="43"/>
      <c r="C199" s="624"/>
      <c r="D199" s="624"/>
      <c r="E199" s="624"/>
      <c r="F199" s="624"/>
      <c r="G199" s="624"/>
      <c r="H199" s="624"/>
      <c r="I199" s="624"/>
      <c r="J199" s="624"/>
      <c r="K199" s="624"/>
      <c r="L199" s="624"/>
      <c r="M199" s="624"/>
      <c r="N199" s="624"/>
      <c r="O199" s="624"/>
      <c r="P199" s="624"/>
      <c r="Q199" s="624"/>
      <c r="R199" s="624"/>
      <c r="S199" s="624"/>
      <c r="T199" s="624"/>
      <c r="U199" s="624"/>
      <c r="V199" s="624"/>
      <c r="W199" s="187"/>
      <c r="X199" s="187"/>
      <c r="Y199" s="187"/>
      <c r="Z199" s="187"/>
      <c r="AA199" s="187"/>
      <c r="AB199" s="187"/>
      <c r="AC199" s="187"/>
      <c r="AD199" s="187"/>
      <c r="AE199" s="624"/>
      <c r="AF199" s="624"/>
      <c r="AG199" s="624"/>
      <c r="AH199" s="624"/>
      <c r="AI199" s="624"/>
      <c r="AJ199" s="624"/>
      <c r="AK199" s="624"/>
      <c r="AL199" s="624"/>
      <c r="AM199" s="624"/>
      <c r="AN199" s="624"/>
      <c r="AO199" s="624"/>
      <c r="AP199" s="187"/>
      <c r="AQ199" s="187"/>
      <c r="AR199" s="187"/>
      <c r="AS199" s="624"/>
      <c r="AT199" s="624"/>
      <c r="AU199" s="187"/>
      <c r="AV199" s="624"/>
      <c r="AW199" s="187"/>
      <c r="AX199" s="187"/>
      <c r="AY199" s="187"/>
      <c r="AZ199" s="187"/>
      <c r="BA199" s="187"/>
      <c r="BB199" s="187"/>
      <c r="BC199" s="187"/>
      <c r="BD199" s="187"/>
      <c r="BE199" s="187"/>
      <c r="BF199" s="624"/>
      <c r="BG199" s="187"/>
      <c r="BH199" s="187"/>
      <c r="BI199" s="187"/>
      <c r="BJ199" s="187"/>
      <c r="BK199" s="363"/>
      <c r="BL199" s="357"/>
      <c r="BM199" s="357"/>
    </row>
    <row r="200" spans="1:65" s="188" customFormat="1" x14ac:dyDescent="0.25">
      <c r="B200" s="43"/>
      <c r="C200" s="624"/>
      <c r="D200" s="624"/>
      <c r="E200" s="624"/>
      <c r="F200" s="624"/>
      <c r="G200" s="624"/>
      <c r="H200" s="624"/>
      <c r="I200" s="624"/>
      <c r="J200" s="624"/>
      <c r="K200" s="624"/>
      <c r="L200" s="624"/>
      <c r="M200" s="624"/>
      <c r="N200" s="624"/>
      <c r="O200" s="624"/>
      <c r="P200" s="624"/>
      <c r="Q200" s="624"/>
      <c r="R200" s="624"/>
      <c r="S200" s="624"/>
      <c r="T200" s="624"/>
      <c r="U200" s="624"/>
      <c r="V200" s="624"/>
      <c r="W200" s="187"/>
      <c r="X200" s="187"/>
      <c r="Y200" s="187"/>
      <c r="Z200" s="187"/>
      <c r="AA200" s="187"/>
      <c r="AB200" s="187"/>
      <c r="AC200" s="187"/>
      <c r="AD200" s="187"/>
      <c r="AE200" s="624"/>
      <c r="AF200" s="624"/>
      <c r="AG200" s="624"/>
      <c r="AH200" s="624"/>
      <c r="AI200" s="624"/>
      <c r="AJ200" s="624"/>
      <c r="AK200" s="624"/>
      <c r="AL200" s="624"/>
      <c r="AM200" s="624"/>
      <c r="AN200" s="624"/>
      <c r="AO200" s="624"/>
      <c r="AP200" s="187"/>
      <c r="AQ200" s="187"/>
      <c r="AR200" s="187"/>
      <c r="AS200" s="624"/>
      <c r="AT200" s="624"/>
      <c r="AU200" s="187"/>
      <c r="AV200" s="624"/>
      <c r="AW200" s="187"/>
      <c r="AX200" s="187"/>
      <c r="AY200" s="187"/>
      <c r="AZ200" s="187"/>
      <c r="BA200" s="187"/>
      <c r="BB200" s="187"/>
      <c r="BC200" s="187"/>
      <c r="BD200" s="187"/>
      <c r="BE200" s="187"/>
      <c r="BF200" s="624"/>
      <c r="BG200" s="187"/>
      <c r="BH200" s="187"/>
      <c r="BI200" s="187"/>
      <c r="BJ200" s="187"/>
      <c r="BK200" s="363"/>
      <c r="BL200" s="361"/>
      <c r="BM200" s="357"/>
    </row>
    <row r="201" spans="1:65" x14ac:dyDescent="0.25">
      <c r="C201" s="624"/>
      <c r="D201" s="624"/>
      <c r="E201" s="624"/>
      <c r="F201" s="624"/>
      <c r="G201" s="624"/>
      <c r="H201" s="624"/>
      <c r="I201" s="624"/>
      <c r="J201" s="624"/>
      <c r="K201" s="624"/>
      <c r="L201" s="624"/>
      <c r="M201" s="624"/>
      <c r="N201" s="624"/>
      <c r="O201" s="624"/>
      <c r="P201" s="624"/>
      <c r="Q201" s="624"/>
      <c r="R201" s="624"/>
      <c r="S201" s="624"/>
      <c r="T201" s="624"/>
      <c r="U201" s="624"/>
      <c r="V201" s="624"/>
      <c r="W201" s="187"/>
      <c r="X201" s="187"/>
      <c r="Y201" s="187"/>
      <c r="Z201" s="187"/>
      <c r="AA201" s="187"/>
      <c r="AB201" s="187"/>
      <c r="AC201" s="187"/>
      <c r="AD201" s="187"/>
      <c r="AE201" s="624"/>
      <c r="AF201" s="624"/>
      <c r="AG201" s="624"/>
      <c r="AH201" s="624"/>
      <c r="AI201" s="624"/>
      <c r="AJ201" s="624"/>
      <c r="AK201" s="624"/>
      <c r="AL201" s="624"/>
      <c r="AM201" s="624"/>
      <c r="AN201" s="624"/>
      <c r="AO201" s="624"/>
      <c r="AP201" s="187"/>
      <c r="AQ201" s="187"/>
      <c r="AR201" s="187"/>
      <c r="AS201" s="624"/>
      <c r="AT201" s="624"/>
      <c r="AU201" s="187"/>
      <c r="AV201" s="624"/>
      <c r="AW201" s="187"/>
      <c r="AX201" s="187"/>
      <c r="AY201" s="187"/>
      <c r="AZ201" s="187"/>
      <c r="BA201" s="187"/>
      <c r="BB201" s="187"/>
      <c r="BC201" s="187"/>
      <c r="BD201" s="187"/>
      <c r="BF201" s="624"/>
      <c r="BG201" s="187"/>
      <c r="BH201" s="187"/>
      <c r="BI201" s="187"/>
      <c r="BJ201" s="187"/>
      <c r="BK201" s="363"/>
    </row>
    <row r="202" spans="1:65" s="361" customFormat="1" x14ac:dyDescent="0.25">
      <c r="A202" s="186"/>
      <c r="B202" s="43"/>
      <c r="C202" s="624"/>
      <c r="D202" s="624"/>
      <c r="E202" s="624"/>
      <c r="F202" s="624"/>
      <c r="G202" s="624"/>
      <c r="H202" s="624"/>
      <c r="I202" s="624"/>
      <c r="J202" s="624"/>
      <c r="K202" s="624"/>
      <c r="L202" s="624"/>
      <c r="M202" s="624"/>
      <c r="N202" s="624"/>
      <c r="O202" s="624"/>
      <c r="P202" s="624"/>
      <c r="Q202" s="624"/>
      <c r="R202" s="624"/>
      <c r="S202" s="624"/>
      <c r="T202" s="624"/>
      <c r="U202" s="624"/>
      <c r="V202" s="624"/>
      <c r="W202" s="187"/>
      <c r="X202" s="187"/>
      <c r="Y202" s="187"/>
      <c r="Z202" s="187"/>
      <c r="AA202" s="187"/>
      <c r="AB202" s="187"/>
      <c r="AC202" s="187"/>
      <c r="AD202" s="187"/>
      <c r="AE202" s="624"/>
      <c r="AF202" s="624"/>
      <c r="AG202" s="624"/>
      <c r="AH202" s="624"/>
      <c r="AI202" s="624"/>
      <c r="AJ202" s="624"/>
      <c r="AK202" s="624"/>
      <c r="AL202" s="624"/>
      <c r="AM202" s="624"/>
      <c r="AN202" s="624"/>
      <c r="AO202" s="624"/>
      <c r="AP202" s="187"/>
      <c r="AQ202" s="187"/>
      <c r="AR202" s="187"/>
      <c r="AS202" s="624"/>
      <c r="AT202" s="624"/>
      <c r="AU202" s="187"/>
      <c r="AV202" s="624"/>
      <c r="AW202" s="187"/>
      <c r="AX202" s="187"/>
      <c r="AY202" s="187"/>
      <c r="AZ202" s="187"/>
      <c r="BA202" s="187"/>
      <c r="BB202" s="187"/>
      <c r="BC202" s="187"/>
      <c r="BD202" s="187"/>
      <c r="BE202" s="187"/>
      <c r="BF202" s="624"/>
      <c r="BG202" s="187"/>
      <c r="BH202" s="187"/>
      <c r="BI202" s="187"/>
      <c r="BJ202" s="187"/>
      <c r="BK202" s="363"/>
    </row>
    <row r="203" spans="1:65" s="361" customFormat="1" x14ac:dyDescent="0.25">
      <c r="A203" s="186"/>
      <c r="B203" s="43"/>
      <c r="C203" s="624"/>
      <c r="D203" s="624"/>
      <c r="E203" s="624"/>
      <c r="F203" s="624"/>
      <c r="G203" s="624"/>
      <c r="H203" s="624"/>
      <c r="I203" s="624"/>
      <c r="J203" s="624"/>
      <c r="K203" s="624"/>
      <c r="L203" s="624"/>
      <c r="M203" s="624"/>
      <c r="N203" s="624"/>
      <c r="O203" s="624"/>
      <c r="P203" s="624"/>
      <c r="Q203" s="624"/>
      <c r="R203" s="624"/>
      <c r="S203" s="624"/>
      <c r="T203" s="624"/>
      <c r="U203" s="624"/>
      <c r="V203" s="624"/>
      <c r="W203" s="187"/>
      <c r="X203" s="187"/>
      <c r="Y203" s="187"/>
      <c r="Z203" s="187"/>
      <c r="AA203" s="187"/>
      <c r="AB203" s="187"/>
      <c r="AC203" s="187"/>
      <c r="AD203" s="187"/>
      <c r="AE203" s="624"/>
      <c r="AF203" s="624"/>
      <c r="AG203" s="624"/>
      <c r="AH203" s="624"/>
      <c r="AI203" s="624"/>
      <c r="AJ203" s="624"/>
      <c r="AK203" s="624"/>
      <c r="AL203" s="624"/>
      <c r="AM203" s="624"/>
      <c r="AN203" s="624"/>
      <c r="AO203" s="624"/>
      <c r="AP203" s="187"/>
      <c r="AQ203" s="187"/>
      <c r="AR203" s="187"/>
      <c r="AS203" s="624"/>
      <c r="AT203" s="624"/>
      <c r="AU203" s="187"/>
      <c r="AV203" s="624"/>
      <c r="AW203" s="187"/>
      <c r="AX203" s="187"/>
      <c r="AY203" s="187"/>
      <c r="AZ203" s="187"/>
      <c r="BA203" s="187"/>
      <c r="BB203" s="187"/>
      <c r="BC203" s="187"/>
      <c r="BD203" s="187"/>
      <c r="BE203" s="187"/>
      <c r="BF203" s="624"/>
      <c r="BG203" s="187"/>
      <c r="BH203" s="187"/>
      <c r="BI203" s="187"/>
      <c r="BJ203" s="187"/>
      <c r="BK203" s="363"/>
    </row>
    <row r="204" spans="1:65" s="361" customFormat="1" x14ac:dyDescent="0.25">
      <c r="A204" s="186"/>
      <c r="B204" s="43"/>
      <c r="C204" s="624"/>
      <c r="D204" s="624"/>
      <c r="E204" s="624"/>
      <c r="F204" s="624"/>
      <c r="G204" s="624"/>
      <c r="H204" s="624"/>
      <c r="I204" s="624"/>
      <c r="J204" s="624"/>
      <c r="K204" s="624"/>
      <c r="L204" s="624"/>
      <c r="M204" s="624"/>
      <c r="N204" s="624"/>
      <c r="O204" s="624"/>
      <c r="P204" s="624"/>
      <c r="Q204" s="624"/>
      <c r="R204" s="624"/>
      <c r="S204" s="624"/>
      <c r="T204" s="624"/>
      <c r="U204" s="624"/>
      <c r="V204" s="624"/>
      <c r="W204" s="187"/>
      <c r="X204" s="187"/>
      <c r="Y204" s="187"/>
      <c r="Z204" s="187"/>
      <c r="AA204" s="187"/>
      <c r="AB204" s="187"/>
      <c r="AC204" s="187"/>
      <c r="AD204" s="187"/>
      <c r="AE204" s="624"/>
      <c r="AF204" s="624"/>
      <c r="AG204" s="624"/>
      <c r="AH204" s="624"/>
      <c r="AI204" s="624"/>
      <c r="AJ204" s="624"/>
      <c r="AK204" s="624"/>
      <c r="AL204" s="624"/>
      <c r="AM204" s="624"/>
      <c r="AN204" s="624"/>
      <c r="AO204" s="624"/>
      <c r="AP204" s="187"/>
      <c r="AQ204" s="187"/>
      <c r="AR204" s="187"/>
      <c r="AS204" s="624"/>
      <c r="AT204" s="624"/>
      <c r="AU204" s="187"/>
      <c r="AV204" s="624"/>
      <c r="AW204" s="187"/>
      <c r="AX204" s="187"/>
      <c r="AY204" s="187"/>
      <c r="AZ204" s="187"/>
      <c r="BA204" s="187"/>
      <c r="BB204" s="187"/>
      <c r="BC204" s="187"/>
      <c r="BD204" s="187"/>
      <c r="BE204" s="187"/>
      <c r="BF204" s="624"/>
      <c r="BG204" s="187"/>
      <c r="BH204" s="187"/>
      <c r="BI204" s="187"/>
      <c r="BJ204" s="187"/>
      <c r="BK204" s="363"/>
    </row>
    <row r="205" spans="1:65" s="361" customFormat="1" x14ac:dyDescent="0.25">
      <c r="A205" s="186"/>
      <c r="B205" s="43"/>
      <c r="C205" s="624"/>
      <c r="D205" s="624"/>
      <c r="E205" s="624"/>
      <c r="F205" s="624"/>
      <c r="G205" s="624"/>
      <c r="H205" s="624"/>
      <c r="I205" s="624"/>
      <c r="J205" s="624"/>
      <c r="K205" s="624"/>
      <c r="L205" s="624"/>
      <c r="M205" s="624"/>
      <c r="N205" s="624"/>
      <c r="O205" s="624"/>
      <c r="P205" s="624"/>
      <c r="Q205" s="624"/>
      <c r="R205" s="624"/>
      <c r="S205" s="624"/>
      <c r="T205" s="624"/>
      <c r="U205" s="624"/>
      <c r="V205" s="624"/>
      <c r="W205" s="187"/>
      <c r="X205" s="187"/>
      <c r="Y205" s="187"/>
      <c r="Z205" s="187"/>
      <c r="AA205" s="187"/>
      <c r="AB205" s="187"/>
      <c r="AC205" s="187"/>
      <c r="AD205" s="187"/>
      <c r="AE205" s="624"/>
      <c r="AF205" s="624"/>
      <c r="AG205" s="624"/>
      <c r="AH205" s="624"/>
      <c r="AI205" s="624"/>
      <c r="AJ205" s="624"/>
      <c r="AK205" s="624"/>
      <c r="AL205" s="624"/>
      <c r="AM205" s="624"/>
      <c r="AN205" s="624"/>
      <c r="AO205" s="624"/>
      <c r="AP205" s="187"/>
      <c r="AQ205" s="187"/>
      <c r="AR205" s="187"/>
      <c r="AS205" s="624"/>
      <c r="AT205" s="624"/>
      <c r="AU205" s="187"/>
      <c r="AV205" s="624"/>
      <c r="AW205" s="187"/>
      <c r="AX205" s="187"/>
      <c r="AY205" s="187"/>
      <c r="AZ205" s="187"/>
      <c r="BA205" s="187"/>
      <c r="BB205" s="187"/>
      <c r="BC205" s="187"/>
      <c r="BD205" s="187"/>
      <c r="BE205" s="187"/>
      <c r="BF205" s="624"/>
      <c r="BG205" s="187"/>
      <c r="BH205" s="187"/>
      <c r="BI205" s="187"/>
      <c r="BJ205" s="187"/>
      <c r="BK205" s="363"/>
    </row>
    <row r="206" spans="1:65" s="361" customFormat="1" x14ac:dyDescent="0.25">
      <c r="A206" s="186"/>
      <c r="B206" s="43"/>
      <c r="C206" s="624"/>
      <c r="D206" s="624"/>
      <c r="E206" s="624"/>
      <c r="F206" s="624"/>
      <c r="G206" s="624"/>
      <c r="H206" s="624"/>
      <c r="I206" s="624"/>
      <c r="J206" s="624"/>
      <c r="K206" s="624"/>
      <c r="L206" s="624"/>
      <c r="M206" s="624"/>
      <c r="N206" s="624"/>
      <c r="O206" s="624"/>
      <c r="P206" s="624"/>
      <c r="Q206" s="624"/>
      <c r="R206" s="624"/>
      <c r="S206" s="624"/>
      <c r="T206" s="624"/>
      <c r="U206" s="624"/>
      <c r="V206" s="624"/>
      <c r="W206" s="187"/>
      <c r="X206" s="187"/>
      <c r="Y206" s="187"/>
      <c r="Z206" s="187"/>
      <c r="AA206" s="187"/>
      <c r="AB206" s="187"/>
      <c r="AC206" s="187"/>
      <c r="AD206" s="187"/>
      <c r="AE206" s="624"/>
      <c r="AF206" s="624"/>
      <c r="AG206" s="624"/>
      <c r="AH206" s="624"/>
      <c r="AI206" s="624"/>
      <c r="AJ206" s="624"/>
      <c r="AK206" s="624"/>
      <c r="AL206" s="624"/>
      <c r="AM206" s="624"/>
      <c r="AN206" s="624"/>
      <c r="AO206" s="624"/>
      <c r="AP206" s="187"/>
      <c r="AQ206" s="187"/>
      <c r="AR206" s="187"/>
      <c r="AS206" s="624"/>
      <c r="AT206" s="624"/>
      <c r="AU206" s="187"/>
      <c r="AV206" s="624"/>
      <c r="AW206" s="187"/>
      <c r="AX206" s="187"/>
      <c r="AY206" s="187"/>
      <c r="AZ206" s="187"/>
      <c r="BA206" s="187"/>
      <c r="BB206" s="187"/>
      <c r="BC206" s="187"/>
      <c r="BD206" s="187"/>
      <c r="BE206" s="187"/>
      <c r="BF206" s="624"/>
      <c r="BG206" s="187"/>
      <c r="BH206" s="187"/>
      <c r="BI206" s="187"/>
      <c r="BJ206" s="187"/>
      <c r="BK206" s="363"/>
    </row>
    <row r="207" spans="1:65" s="361" customFormat="1" x14ac:dyDescent="0.25">
      <c r="A207" s="186"/>
      <c r="B207" s="43"/>
      <c r="C207" s="624"/>
      <c r="D207" s="624"/>
      <c r="E207" s="624"/>
      <c r="F207" s="624"/>
      <c r="G207" s="624"/>
      <c r="H207" s="624"/>
      <c r="I207" s="624"/>
      <c r="J207" s="624"/>
      <c r="K207" s="624"/>
      <c r="L207" s="624"/>
      <c r="M207" s="624"/>
      <c r="N207" s="624"/>
      <c r="O207" s="624"/>
      <c r="P207" s="624"/>
      <c r="Q207" s="624"/>
      <c r="R207" s="624"/>
      <c r="S207" s="624"/>
      <c r="T207" s="624"/>
      <c r="U207" s="624"/>
      <c r="V207" s="624"/>
      <c r="W207" s="187"/>
      <c r="X207" s="187"/>
      <c r="Y207" s="187"/>
      <c r="Z207" s="187"/>
      <c r="AA207" s="187"/>
      <c r="AB207" s="187"/>
      <c r="AC207" s="187"/>
      <c r="AD207" s="187"/>
      <c r="AE207" s="624"/>
      <c r="AF207" s="624"/>
      <c r="AG207" s="624"/>
      <c r="AH207" s="624"/>
      <c r="AI207" s="624"/>
      <c r="AJ207" s="624"/>
      <c r="AK207" s="624"/>
      <c r="AL207" s="624"/>
      <c r="AM207" s="624"/>
      <c r="AN207" s="624"/>
      <c r="AO207" s="624"/>
      <c r="AP207" s="187"/>
      <c r="AQ207" s="187"/>
      <c r="AR207" s="187"/>
      <c r="AS207" s="624"/>
      <c r="AT207" s="624"/>
      <c r="AU207" s="187"/>
      <c r="AV207" s="624"/>
      <c r="AW207" s="187"/>
      <c r="AX207" s="187"/>
      <c r="AY207" s="187"/>
      <c r="AZ207" s="187"/>
      <c r="BA207" s="187"/>
      <c r="BB207" s="187"/>
      <c r="BC207" s="187"/>
      <c r="BD207" s="187"/>
      <c r="BE207" s="187"/>
      <c r="BF207" s="624"/>
      <c r="BG207" s="187"/>
      <c r="BH207" s="187"/>
      <c r="BI207" s="187"/>
      <c r="BJ207" s="187"/>
      <c r="BK207" s="363"/>
    </row>
    <row r="208" spans="1:65" s="361" customFormat="1" x14ac:dyDescent="0.25">
      <c r="A208" s="186"/>
      <c r="B208" s="43"/>
      <c r="C208" s="624"/>
      <c r="D208" s="624"/>
      <c r="E208" s="624"/>
      <c r="F208" s="624"/>
      <c r="G208" s="624"/>
      <c r="H208" s="624"/>
      <c r="I208" s="624"/>
      <c r="J208" s="624"/>
      <c r="K208" s="624"/>
      <c r="L208" s="624"/>
      <c r="M208" s="624"/>
      <c r="N208" s="624"/>
      <c r="O208" s="624"/>
      <c r="P208" s="624"/>
      <c r="Q208" s="624"/>
      <c r="R208" s="624"/>
      <c r="S208" s="624"/>
      <c r="T208" s="624"/>
      <c r="U208" s="624"/>
      <c r="V208" s="624"/>
      <c r="W208" s="187"/>
      <c r="X208" s="187"/>
      <c r="Y208" s="187"/>
      <c r="Z208" s="187"/>
      <c r="AA208" s="187"/>
      <c r="AB208" s="187"/>
      <c r="AC208" s="187"/>
      <c r="AD208" s="187"/>
      <c r="AE208" s="624"/>
      <c r="AF208" s="624"/>
      <c r="AG208" s="624"/>
      <c r="AH208" s="624"/>
      <c r="AI208" s="624"/>
      <c r="AJ208" s="624"/>
      <c r="AK208" s="624"/>
      <c r="AL208" s="624"/>
      <c r="AM208" s="624"/>
      <c r="AN208" s="624"/>
      <c r="AO208" s="624"/>
      <c r="AP208" s="187"/>
      <c r="AQ208" s="187"/>
      <c r="AR208" s="187"/>
      <c r="AS208" s="624"/>
      <c r="AT208" s="624"/>
      <c r="AU208" s="187"/>
      <c r="AV208" s="624"/>
      <c r="AW208" s="187"/>
      <c r="AX208" s="187"/>
      <c r="AY208" s="187"/>
      <c r="AZ208" s="187"/>
      <c r="BA208" s="187"/>
      <c r="BB208" s="187"/>
      <c r="BC208" s="187"/>
      <c r="BD208" s="187"/>
      <c r="BE208" s="187"/>
      <c r="BF208" s="624"/>
      <c r="BG208" s="187"/>
      <c r="BH208" s="187"/>
      <c r="BI208" s="187"/>
      <c r="BJ208" s="187"/>
      <c r="BK208" s="363"/>
    </row>
    <row r="209" spans="1:63" s="361" customFormat="1" x14ac:dyDescent="0.25">
      <c r="A209" s="186"/>
      <c r="B209" s="43"/>
      <c r="C209" s="624"/>
      <c r="D209" s="624"/>
      <c r="E209" s="624"/>
      <c r="F209" s="624"/>
      <c r="G209" s="624"/>
      <c r="H209" s="624"/>
      <c r="I209" s="624"/>
      <c r="J209" s="624"/>
      <c r="K209" s="624"/>
      <c r="L209" s="624"/>
      <c r="M209" s="624"/>
      <c r="N209" s="624"/>
      <c r="O209" s="624"/>
      <c r="P209" s="624"/>
      <c r="Q209" s="624"/>
      <c r="R209" s="624"/>
      <c r="S209" s="624"/>
      <c r="T209" s="624"/>
      <c r="U209" s="624"/>
      <c r="V209" s="624"/>
      <c r="W209" s="187"/>
      <c r="X209" s="187"/>
      <c r="Y209" s="187"/>
      <c r="Z209" s="187"/>
      <c r="AA209" s="187"/>
      <c r="AB209" s="187"/>
      <c r="AC209" s="187"/>
      <c r="AD209" s="187"/>
      <c r="AE209" s="624"/>
      <c r="AF209" s="624"/>
      <c r="AG209" s="624"/>
      <c r="AH209" s="624"/>
      <c r="AI209" s="624"/>
      <c r="AJ209" s="624"/>
      <c r="AK209" s="624"/>
      <c r="AL209" s="624"/>
      <c r="AM209" s="624"/>
      <c r="AN209" s="624"/>
      <c r="AO209" s="624"/>
      <c r="AP209" s="187"/>
      <c r="AQ209" s="187"/>
      <c r="AR209" s="187"/>
      <c r="AS209" s="624"/>
      <c r="AT209" s="624"/>
      <c r="AU209" s="187"/>
      <c r="AV209" s="624"/>
      <c r="AW209" s="187"/>
      <c r="AX209" s="187"/>
      <c r="AY209" s="187"/>
      <c r="AZ209" s="187"/>
      <c r="BA209" s="187"/>
      <c r="BB209" s="187"/>
      <c r="BC209" s="187"/>
      <c r="BD209" s="187"/>
      <c r="BE209" s="187"/>
      <c r="BF209" s="624"/>
      <c r="BG209" s="187"/>
      <c r="BH209" s="187"/>
      <c r="BI209" s="187"/>
      <c r="BJ209" s="187"/>
      <c r="BK209" s="363"/>
    </row>
    <row r="210" spans="1:63" s="361" customFormat="1" x14ac:dyDescent="0.25">
      <c r="A210" s="186"/>
      <c r="B210" s="43"/>
      <c r="C210" s="624"/>
      <c r="D210" s="624"/>
      <c r="E210" s="624"/>
      <c r="F210" s="624"/>
      <c r="G210" s="624"/>
      <c r="H210" s="624"/>
      <c r="I210" s="624"/>
      <c r="J210" s="624"/>
      <c r="K210" s="624"/>
      <c r="L210" s="624"/>
      <c r="M210" s="624"/>
      <c r="N210" s="624"/>
      <c r="O210" s="624"/>
      <c r="P210" s="624"/>
      <c r="Q210" s="624"/>
      <c r="R210" s="624"/>
      <c r="S210" s="624"/>
      <c r="T210" s="624"/>
      <c r="U210" s="624"/>
      <c r="V210" s="624"/>
      <c r="W210" s="187"/>
      <c r="X210" s="187"/>
      <c r="Y210" s="187"/>
      <c r="Z210" s="187"/>
      <c r="AA210" s="187"/>
      <c r="AB210" s="187"/>
      <c r="AC210" s="187"/>
      <c r="AD210" s="187"/>
      <c r="AE210" s="624"/>
      <c r="AF210" s="624"/>
      <c r="AG210" s="624"/>
      <c r="AH210" s="624"/>
      <c r="AI210" s="624"/>
      <c r="AJ210" s="624"/>
      <c r="AK210" s="624"/>
      <c r="AL210" s="624"/>
      <c r="AM210" s="624"/>
      <c r="AN210" s="624"/>
      <c r="AO210" s="624"/>
      <c r="AP210" s="187"/>
      <c r="AQ210" s="187"/>
      <c r="AR210" s="187"/>
      <c r="AS210" s="624"/>
      <c r="AT210" s="624"/>
      <c r="AU210" s="187"/>
      <c r="AV210" s="624"/>
      <c r="AW210" s="187"/>
      <c r="AX210" s="187"/>
      <c r="AY210" s="187"/>
      <c r="AZ210" s="187"/>
      <c r="BA210" s="187"/>
      <c r="BB210" s="187"/>
      <c r="BC210" s="187"/>
      <c r="BD210" s="187"/>
      <c r="BE210" s="187"/>
      <c r="BF210" s="624"/>
      <c r="BG210" s="187"/>
      <c r="BH210" s="187"/>
      <c r="BI210" s="187"/>
      <c r="BJ210" s="187"/>
      <c r="BK210" s="363"/>
    </row>
    <row r="211" spans="1:63" s="361" customFormat="1" x14ac:dyDescent="0.25">
      <c r="A211" s="186"/>
      <c r="B211" s="43"/>
      <c r="C211" s="624"/>
      <c r="D211" s="624"/>
      <c r="E211" s="624"/>
      <c r="F211" s="624"/>
      <c r="G211" s="624"/>
      <c r="H211" s="624"/>
      <c r="I211" s="624"/>
      <c r="J211" s="624"/>
      <c r="K211" s="624"/>
      <c r="L211" s="624"/>
      <c r="M211" s="624"/>
      <c r="N211" s="624"/>
      <c r="O211" s="624"/>
      <c r="P211" s="624"/>
      <c r="Q211" s="624"/>
      <c r="R211" s="624"/>
      <c r="S211" s="624"/>
      <c r="T211" s="624"/>
      <c r="U211" s="624"/>
      <c r="V211" s="624"/>
      <c r="W211" s="187"/>
      <c r="X211" s="187"/>
      <c r="Y211" s="187"/>
      <c r="Z211" s="187"/>
      <c r="AA211" s="187"/>
      <c r="AB211" s="187"/>
      <c r="AC211" s="187"/>
      <c r="AD211" s="187"/>
      <c r="AE211" s="624"/>
      <c r="AF211" s="624"/>
      <c r="AG211" s="624"/>
      <c r="AH211" s="624"/>
      <c r="AI211" s="624"/>
      <c r="AJ211" s="624"/>
      <c r="AK211" s="624"/>
      <c r="AL211" s="624"/>
      <c r="AM211" s="624"/>
      <c r="AN211" s="624"/>
      <c r="AO211" s="624"/>
      <c r="AP211" s="187"/>
      <c r="AQ211" s="187"/>
      <c r="AR211" s="187"/>
      <c r="AS211" s="624"/>
      <c r="AT211" s="624"/>
      <c r="AU211" s="187"/>
      <c r="AV211" s="624"/>
      <c r="AW211" s="187"/>
      <c r="AX211" s="187"/>
      <c r="AY211" s="187"/>
      <c r="AZ211" s="187"/>
      <c r="BA211" s="187"/>
      <c r="BB211" s="187"/>
      <c r="BC211" s="187"/>
      <c r="BD211" s="187"/>
      <c r="BE211" s="187"/>
      <c r="BF211" s="624"/>
      <c r="BG211" s="187"/>
      <c r="BH211" s="187"/>
      <c r="BI211" s="187"/>
      <c r="BJ211" s="187"/>
      <c r="BK211" s="363"/>
    </row>
    <row r="212" spans="1:63" s="361" customFormat="1" x14ac:dyDescent="0.25">
      <c r="A212" s="186"/>
      <c r="B212" s="43"/>
      <c r="C212" s="624"/>
      <c r="D212" s="624"/>
      <c r="E212" s="624"/>
      <c r="F212" s="624"/>
      <c r="G212" s="624"/>
      <c r="H212" s="624"/>
      <c r="I212" s="624"/>
      <c r="J212" s="624"/>
      <c r="K212" s="624"/>
      <c r="L212" s="624"/>
      <c r="M212" s="624"/>
      <c r="N212" s="624"/>
      <c r="O212" s="624"/>
      <c r="P212" s="624"/>
      <c r="Q212" s="624"/>
      <c r="R212" s="624"/>
      <c r="S212" s="624"/>
      <c r="T212" s="624"/>
      <c r="U212" s="624"/>
      <c r="V212" s="624"/>
      <c r="W212" s="187"/>
      <c r="X212" s="187"/>
      <c r="Y212" s="187"/>
      <c r="Z212" s="187"/>
      <c r="AA212" s="187"/>
      <c r="AB212" s="187"/>
      <c r="AC212" s="187"/>
      <c r="AD212" s="187"/>
      <c r="AE212" s="624"/>
      <c r="AF212" s="624"/>
      <c r="AG212" s="624"/>
      <c r="AH212" s="624"/>
      <c r="AI212" s="624"/>
      <c r="AJ212" s="624"/>
      <c r="AK212" s="624"/>
      <c r="AL212" s="624"/>
      <c r="AM212" s="624"/>
      <c r="AN212" s="624"/>
      <c r="AO212" s="624"/>
      <c r="AP212" s="187"/>
      <c r="AQ212" s="187"/>
      <c r="AR212" s="187"/>
      <c r="AS212" s="624"/>
      <c r="AT212" s="624"/>
      <c r="AU212" s="187"/>
      <c r="AV212" s="624"/>
      <c r="AW212" s="187"/>
      <c r="AX212" s="187"/>
      <c r="AY212" s="187"/>
      <c r="AZ212" s="187"/>
      <c r="BA212" s="187"/>
      <c r="BB212" s="187"/>
      <c r="BC212" s="187"/>
      <c r="BD212" s="187"/>
      <c r="BE212" s="187"/>
      <c r="BF212" s="624"/>
      <c r="BG212" s="187"/>
      <c r="BH212" s="187"/>
      <c r="BI212" s="187"/>
      <c r="BJ212" s="187"/>
      <c r="BK212" s="363"/>
    </row>
    <row r="213" spans="1:63" s="361" customFormat="1" x14ac:dyDescent="0.25">
      <c r="A213" s="186"/>
      <c r="B213" s="43"/>
      <c r="C213" s="624"/>
      <c r="D213" s="624"/>
      <c r="E213" s="624"/>
      <c r="F213" s="624"/>
      <c r="G213" s="624"/>
      <c r="H213" s="624"/>
      <c r="I213" s="624"/>
      <c r="J213" s="624"/>
      <c r="K213" s="624"/>
      <c r="L213" s="624"/>
      <c r="M213" s="624"/>
      <c r="N213" s="624"/>
      <c r="O213" s="624"/>
      <c r="P213" s="624"/>
      <c r="Q213" s="624"/>
      <c r="R213" s="624"/>
      <c r="S213" s="624"/>
      <c r="T213" s="624"/>
      <c r="U213" s="624"/>
      <c r="V213" s="624"/>
      <c r="W213" s="187"/>
      <c r="X213" s="187"/>
      <c r="Y213" s="187"/>
      <c r="Z213" s="187"/>
      <c r="AA213" s="187"/>
      <c r="AB213" s="187"/>
      <c r="AC213" s="187"/>
      <c r="AD213" s="187"/>
      <c r="AE213" s="624"/>
      <c r="AF213" s="624"/>
      <c r="AG213" s="624"/>
      <c r="AH213" s="624"/>
      <c r="AI213" s="624"/>
      <c r="AJ213" s="624"/>
      <c r="AK213" s="624"/>
      <c r="AL213" s="624"/>
      <c r="AM213" s="624"/>
      <c r="AN213" s="624"/>
      <c r="AO213" s="624"/>
      <c r="AP213" s="187"/>
      <c r="AQ213" s="187"/>
      <c r="AR213" s="187"/>
      <c r="AS213" s="624"/>
      <c r="AT213" s="624"/>
      <c r="AU213" s="187"/>
      <c r="AV213" s="624"/>
      <c r="AW213" s="187"/>
      <c r="AX213" s="187"/>
      <c r="AY213" s="187"/>
      <c r="AZ213" s="187"/>
      <c r="BA213" s="187"/>
      <c r="BB213" s="187"/>
      <c r="BC213" s="187"/>
      <c r="BD213" s="187"/>
      <c r="BE213" s="187"/>
      <c r="BF213" s="624"/>
      <c r="BG213" s="187"/>
      <c r="BH213" s="187"/>
      <c r="BI213" s="187"/>
      <c r="BJ213" s="187"/>
      <c r="BK213" s="363"/>
    </row>
    <row r="214" spans="1:63" s="361" customFormat="1" x14ac:dyDescent="0.25">
      <c r="A214" s="186"/>
      <c r="B214" s="43"/>
      <c r="C214" s="624"/>
      <c r="D214" s="624"/>
      <c r="E214" s="624"/>
      <c r="F214" s="624"/>
      <c r="G214" s="624"/>
      <c r="H214" s="624"/>
      <c r="I214" s="624"/>
      <c r="J214" s="624"/>
      <c r="K214" s="624"/>
      <c r="L214" s="624"/>
      <c r="M214" s="624"/>
      <c r="N214" s="624"/>
      <c r="O214" s="624"/>
      <c r="P214" s="624"/>
      <c r="Q214" s="624"/>
      <c r="R214" s="624"/>
      <c r="S214" s="624"/>
      <c r="T214" s="624"/>
      <c r="U214" s="624"/>
      <c r="V214" s="624"/>
      <c r="W214" s="187"/>
      <c r="X214" s="187"/>
      <c r="Y214" s="187"/>
      <c r="Z214" s="187"/>
      <c r="AA214" s="187"/>
      <c r="AB214" s="187"/>
      <c r="AC214" s="187"/>
      <c r="AD214" s="187"/>
      <c r="AE214" s="624"/>
      <c r="AF214" s="624"/>
      <c r="AG214" s="624"/>
      <c r="AH214" s="624"/>
      <c r="AI214" s="624"/>
      <c r="AJ214" s="624"/>
      <c r="AK214" s="624"/>
      <c r="AL214" s="624"/>
      <c r="AM214" s="624"/>
      <c r="AN214" s="624"/>
      <c r="AO214" s="624"/>
      <c r="AP214" s="187"/>
      <c r="AQ214" s="187"/>
      <c r="AR214" s="187"/>
      <c r="AS214" s="624"/>
      <c r="AT214" s="624"/>
      <c r="AU214" s="187"/>
      <c r="AV214" s="624"/>
      <c r="AW214" s="187"/>
      <c r="AX214" s="187"/>
      <c r="AY214" s="187"/>
      <c r="AZ214" s="187"/>
      <c r="BA214" s="187"/>
      <c r="BB214" s="187"/>
      <c r="BC214" s="187"/>
      <c r="BD214" s="187"/>
      <c r="BE214" s="187"/>
      <c r="BF214" s="624"/>
      <c r="BG214" s="187"/>
      <c r="BH214" s="187"/>
      <c r="BI214" s="187"/>
      <c r="BJ214" s="187"/>
      <c r="BK214" s="363"/>
    </row>
    <row r="215" spans="1:63" s="361" customFormat="1" x14ac:dyDescent="0.25">
      <c r="A215" s="186"/>
      <c r="B215" s="43"/>
      <c r="C215" s="624"/>
      <c r="D215" s="624"/>
      <c r="E215" s="624"/>
      <c r="F215" s="624"/>
      <c r="G215" s="624"/>
      <c r="H215" s="624"/>
      <c r="I215" s="624"/>
      <c r="J215" s="624"/>
      <c r="K215" s="624"/>
      <c r="L215" s="624"/>
      <c r="M215" s="624"/>
      <c r="N215" s="624"/>
      <c r="O215" s="624"/>
      <c r="P215" s="624"/>
      <c r="Q215" s="624"/>
      <c r="R215" s="624"/>
      <c r="S215" s="624"/>
      <c r="T215" s="624"/>
      <c r="U215" s="624"/>
      <c r="V215" s="624"/>
      <c r="W215" s="187"/>
      <c r="X215" s="187"/>
      <c r="Y215" s="187"/>
      <c r="Z215" s="187"/>
      <c r="AA215" s="187"/>
      <c r="AB215" s="187"/>
      <c r="AC215" s="187"/>
      <c r="AD215" s="187"/>
      <c r="AE215" s="624"/>
      <c r="AF215" s="624"/>
      <c r="AG215" s="624"/>
      <c r="AH215" s="624"/>
      <c r="AI215" s="624"/>
      <c r="AJ215" s="624"/>
      <c r="AK215" s="624"/>
      <c r="AL215" s="624"/>
      <c r="AM215" s="624"/>
      <c r="AN215" s="624"/>
      <c r="AO215" s="624"/>
      <c r="AP215" s="187"/>
      <c r="AQ215" s="187"/>
      <c r="AR215" s="187"/>
      <c r="AS215" s="624"/>
      <c r="AT215" s="624"/>
      <c r="AU215" s="187"/>
      <c r="AV215" s="624"/>
      <c r="AW215" s="187"/>
      <c r="AX215" s="187"/>
      <c r="AY215" s="187"/>
      <c r="AZ215" s="187"/>
      <c r="BA215" s="187"/>
      <c r="BB215" s="187"/>
      <c r="BC215" s="187"/>
      <c r="BD215" s="187"/>
      <c r="BE215" s="187"/>
      <c r="BF215" s="624"/>
      <c r="BG215" s="187"/>
      <c r="BH215" s="187"/>
      <c r="BI215" s="187"/>
      <c r="BJ215" s="187"/>
      <c r="BK215" s="363"/>
    </row>
    <row r="216" spans="1:63" s="361" customFormat="1" x14ac:dyDescent="0.25">
      <c r="A216" s="186"/>
      <c r="B216" s="43"/>
      <c r="C216" s="624"/>
      <c r="D216" s="624"/>
      <c r="E216" s="624"/>
      <c r="F216" s="624"/>
      <c r="G216" s="624"/>
      <c r="H216" s="624"/>
      <c r="I216" s="624"/>
      <c r="J216" s="624"/>
      <c r="K216" s="624"/>
      <c r="L216" s="624"/>
      <c r="M216" s="624"/>
      <c r="N216" s="624"/>
      <c r="O216" s="624"/>
      <c r="P216" s="624"/>
      <c r="Q216" s="624"/>
      <c r="R216" s="624"/>
      <c r="S216" s="624"/>
      <c r="T216" s="624"/>
      <c r="U216" s="624"/>
      <c r="V216" s="624"/>
      <c r="W216" s="187"/>
      <c r="X216" s="187"/>
      <c r="Y216" s="187"/>
      <c r="Z216" s="187"/>
      <c r="AA216" s="187"/>
      <c r="AB216" s="187"/>
      <c r="AC216" s="187"/>
      <c r="AD216" s="187"/>
      <c r="AE216" s="624"/>
      <c r="AF216" s="624"/>
      <c r="AG216" s="624"/>
      <c r="AH216" s="624"/>
      <c r="AI216" s="624"/>
      <c r="AJ216" s="624"/>
      <c r="AK216" s="624"/>
      <c r="AL216" s="624"/>
      <c r="AM216" s="624"/>
      <c r="AN216" s="624"/>
      <c r="AO216" s="624"/>
      <c r="AP216" s="187"/>
      <c r="AQ216" s="187"/>
      <c r="AR216" s="187"/>
      <c r="AS216" s="624"/>
      <c r="AT216" s="624"/>
      <c r="AU216" s="187"/>
      <c r="AV216" s="624"/>
      <c r="AW216" s="187"/>
      <c r="AX216" s="187"/>
      <c r="AY216" s="187"/>
      <c r="AZ216" s="187"/>
      <c r="BA216" s="187"/>
      <c r="BB216" s="187"/>
      <c r="BC216" s="187"/>
      <c r="BD216" s="187"/>
      <c r="BE216" s="187"/>
      <c r="BF216" s="624"/>
      <c r="BG216" s="187"/>
      <c r="BH216" s="187"/>
      <c r="BI216" s="187"/>
      <c r="BJ216" s="187"/>
      <c r="BK216" s="363"/>
    </row>
    <row r="217" spans="1:63" s="361" customFormat="1" x14ac:dyDescent="0.25">
      <c r="A217" s="186"/>
      <c r="B217" s="43"/>
      <c r="C217" s="625"/>
      <c r="D217" s="626"/>
      <c r="E217" s="626"/>
      <c r="F217" s="626"/>
      <c r="G217" s="625"/>
      <c r="H217" s="626"/>
      <c r="I217" s="625"/>
      <c r="J217" s="625"/>
      <c r="K217" s="625"/>
      <c r="L217" s="626"/>
      <c r="M217" s="625"/>
      <c r="N217" s="625"/>
      <c r="O217" s="626"/>
      <c r="P217" s="626"/>
      <c r="Q217" s="625"/>
      <c r="R217" s="626"/>
      <c r="S217" s="625"/>
      <c r="T217" s="626"/>
      <c r="U217" s="625"/>
      <c r="V217" s="626"/>
      <c r="W217" s="186"/>
      <c r="X217" s="39"/>
      <c r="Y217" s="186"/>
      <c r="Z217" s="186"/>
      <c r="AA217" s="186"/>
      <c r="AB217" s="186"/>
      <c r="AC217" s="186"/>
      <c r="AD217" s="186"/>
      <c r="AE217" s="625"/>
      <c r="AF217" s="626"/>
      <c r="AG217" s="626"/>
      <c r="AH217" s="626"/>
      <c r="AI217" s="625"/>
      <c r="AJ217" s="626"/>
      <c r="AK217" s="626"/>
      <c r="AL217" s="626"/>
      <c r="AM217" s="625"/>
      <c r="AN217" s="625"/>
      <c r="AO217" s="626"/>
      <c r="AP217" s="186"/>
      <c r="AQ217" s="186"/>
      <c r="AR217" s="186"/>
      <c r="AS217" s="626"/>
      <c r="AT217" s="626"/>
      <c r="AU217" s="186"/>
      <c r="AV217" s="626"/>
      <c r="AW217" s="186"/>
      <c r="AX217" s="186"/>
      <c r="AY217" s="186"/>
      <c r="AZ217" s="186"/>
      <c r="BA217" s="186"/>
      <c r="BB217" s="186"/>
      <c r="BC217" s="186"/>
      <c r="BD217" s="186"/>
      <c r="BE217" s="187"/>
      <c r="BF217" s="626"/>
      <c r="BG217" s="186"/>
      <c r="BH217" s="186"/>
      <c r="BI217" s="186"/>
      <c r="BJ217" s="186"/>
    </row>
    <row r="218" spans="1:63" s="361" customFormat="1" x14ac:dyDescent="0.25">
      <c r="A218" s="186"/>
      <c r="B218" s="43"/>
      <c r="C218" s="625"/>
      <c r="D218" s="626"/>
      <c r="E218" s="626"/>
      <c r="F218" s="626"/>
      <c r="G218" s="625"/>
      <c r="H218" s="626"/>
      <c r="I218" s="625"/>
      <c r="J218" s="625"/>
      <c r="K218" s="625"/>
      <c r="L218" s="626"/>
      <c r="M218" s="625"/>
      <c r="N218" s="625"/>
      <c r="O218" s="626"/>
      <c r="P218" s="626"/>
      <c r="Q218" s="625"/>
      <c r="R218" s="626"/>
      <c r="S218" s="625"/>
      <c r="T218" s="626"/>
      <c r="U218" s="625"/>
      <c r="V218" s="626"/>
      <c r="W218" s="186"/>
      <c r="X218" s="39"/>
      <c r="Y218" s="186"/>
      <c r="Z218" s="186"/>
      <c r="AA218" s="186"/>
      <c r="AB218" s="186"/>
      <c r="AC218" s="186"/>
      <c r="AD218" s="186"/>
      <c r="AE218" s="625"/>
      <c r="AF218" s="626"/>
      <c r="AG218" s="626"/>
      <c r="AH218" s="626"/>
      <c r="AI218" s="625"/>
      <c r="AJ218" s="626"/>
      <c r="AK218" s="626"/>
      <c r="AL218" s="626"/>
      <c r="AM218" s="625"/>
      <c r="AN218" s="625"/>
      <c r="AO218" s="626"/>
      <c r="AP218" s="186"/>
      <c r="AQ218" s="186"/>
      <c r="AR218" s="186"/>
      <c r="AS218" s="626"/>
      <c r="AT218" s="626"/>
      <c r="AU218" s="186"/>
      <c r="AV218" s="626"/>
      <c r="AW218" s="186"/>
      <c r="AX218" s="186"/>
      <c r="AY218" s="186"/>
      <c r="AZ218" s="186"/>
      <c r="BA218" s="186"/>
      <c r="BB218" s="186"/>
      <c r="BC218" s="186"/>
      <c r="BD218" s="186"/>
      <c r="BE218" s="187"/>
      <c r="BF218" s="626"/>
      <c r="BG218" s="186"/>
      <c r="BH218" s="186"/>
      <c r="BI218" s="186"/>
      <c r="BJ218" s="186"/>
    </row>
    <row r="219" spans="1:63" s="361" customFormat="1" x14ac:dyDescent="0.25">
      <c r="A219" s="186"/>
      <c r="B219" s="43"/>
      <c r="C219" s="625"/>
      <c r="D219" s="626"/>
      <c r="E219" s="626"/>
      <c r="F219" s="626"/>
      <c r="G219" s="625"/>
      <c r="H219" s="626"/>
      <c r="I219" s="625"/>
      <c r="J219" s="625"/>
      <c r="K219" s="625"/>
      <c r="L219" s="626"/>
      <c r="M219" s="625"/>
      <c r="N219" s="625"/>
      <c r="O219" s="626"/>
      <c r="P219" s="626"/>
      <c r="Q219" s="625"/>
      <c r="R219" s="626"/>
      <c r="S219" s="625"/>
      <c r="T219" s="626"/>
      <c r="U219" s="625"/>
      <c r="V219" s="626"/>
      <c r="W219" s="186"/>
      <c r="X219" s="39"/>
      <c r="Y219" s="186"/>
      <c r="Z219" s="186"/>
      <c r="AA219" s="186"/>
      <c r="AB219" s="186"/>
      <c r="AC219" s="186"/>
      <c r="AD219" s="186"/>
      <c r="AE219" s="625"/>
      <c r="AF219" s="626"/>
      <c r="AG219" s="626"/>
      <c r="AH219" s="626"/>
      <c r="AI219" s="625"/>
      <c r="AJ219" s="626"/>
      <c r="AK219" s="626"/>
      <c r="AL219" s="626"/>
      <c r="AM219" s="625"/>
      <c r="AN219" s="625"/>
      <c r="AO219" s="626"/>
      <c r="AP219" s="186"/>
      <c r="AQ219" s="186"/>
      <c r="AR219" s="186"/>
      <c r="AS219" s="626"/>
      <c r="AT219" s="626"/>
      <c r="AU219" s="186"/>
      <c r="AV219" s="626"/>
      <c r="AW219" s="186"/>
      <c r="AX219" s="186"/>
      <c r="AY219" s="186"/>
      <c r="AZ219" s="186"/>
      <c r="BA219" s="186"/>
      <c r="BB219" s="186"/>
      <c r="BC219" s="186"/>
      <c r="BD219" s="186"/>
      <c r="BE219" s="187"/>
      <c r="BF219" s="626"/>
      <c r="BG219" s="186"/>
      <c r="BH219" s="186"/>
      <c r="BI219" s="186"/>
      <c r="BJ219" s="186"/>
    </row>
    <row r="220" spans="1:63" s="361" customFormat="1" x14ac:dyDescent="0.25">
      <c r="A220" s="186"/>
      <c r="B220" s="43"/>
      <c r="C220" s="625"/>
      <c r="D220" s="626"/>
      <c r="E220" s="626"/>
      <c r="F220" s="626"/>
      <c r="G220" s="625"/>
      <c r="H220" s="626"/>
      <c r="I220" s="625"/>
      <c r="J220" s="625"/>
      <c r="K220" s="625"/>
      <c r="L220" s="626"/>
      <c r="M220" s="625"/>
      <c r="N220" s="625"/>
      <c r="O220" s="626"/>
      <c r="P220" s="626"/>
      <c r="Q220" s="625"/>
      <c r="R220" s="626"/>
      <c r="S220" s="625"/>
      <c r="T220" s="626"/>
      <c r="U220" s="625"/>
      <c r="V220" s="626"/>
      <c r="W220" s="186"/>
      <c r="X220" s="39"/>
      <c r="Y220" s="186"/>
      <c r="Z220" s="186"/>
      <c r="AA220" s="186"/>
      <c r="AB220" s="186"/>
      <c r="AC220" s="186"/>
      <c r="AD220" s="186"/>
      <c r="AE220" s="625"/>
      <c r="AF220" s="626"/>
      <c r="AG220" s="626"/>
      <c r="AH220" s="626"/>
      <c r="AI220" s="625"/>
      <c r="AJ220" s="626"/>
      <c r="AK220" s="626"/>
      <c r="AL220" s="626"/>
      <c r="AM220" s="625"/>
      <c r="AN220" s="625"/>
      <c r="AO220" s="626"/>
      <c r="AP220" s="186"/>
      <c r="AQ220" s="186"/>
      <c r="AR220" s="186"/>
      <c r="AS220" s="626"/>
      <c r="AT220" s="626"/>
      <c r="AU220" s="186"/>
      <c r="AV220" s="626"/>
      <c r="AW220" s="186"/>
      <c r="AX220" s="186"/>
      <c r="AY220" s="186"/>
      <c r="AZ220" s="186"/>
      <c r="BA220" s="186"/>
      <c r="BB220" s="186"/>
      <c r="BC220" s="186"/>
      <c r="BD220" s="186"/>
      <c r="BE220" s="187"/>
      <c r="BF220" s="626"/>
      <c r="BG220" s="186"/>
      <c r="BH220" s="186"/>
      <c r="BI220" s="186"/>
      <c r="BJ220" s="186"/>
    </row>
    <row r="221" spans="1:63" s="361" customFormat="1" x14ac:dyDescent="0.25">
      <c r="A221" s="186"/>
      <c r="B221" s="43"/>
      <c r="C221" s="625"/>
      <c r="D221" s="626"/>
      <c r="E221" s="626"/>
      <c r="F221" s="626"/>
      <c r="G221" s="625"/>
      <c r="H221" s="626"/>
      <c r="I221" s="625"/>
      <c r="J221" s="625"/>
      <c r="K221" s="625"/>
      <c r="L221" s="626"/>
      <c r="M221" s="625"/>
      <c r="N221" s="625"/>
      <c r="O221" s="626"/>
      <c r="P221" s="626"/>
      <c r="Q221" s="625"/>
      <c r="R221" s="626"/>
      <c r="S221" s="625"/>
      <c r="T221" s="626"/>
      <c r="U221" s="625"/>
      <c r="V221" s="626"/>
      <c r="W221" s="186"/>
      <c r="X221" s="39"/>
      <c r="Y221" s="186"/>
      <c r="Z221" s="186"/>
      <c r="AA221" s="186"/>
      <c r="AB221" s="186"/>
      <c r="AC221" s="186"/>
      <c r="AD221" s="186"/>
      <c r="AE221" s="625"/>
      <c r="AF221" s="626"/>
      <c r="AG221" s="626"/>
      <c r="AH221" s="626"/>
      <c r="AI221" s="625"/>
      <c r="AJ221" s="626"/>
      <c r="AK221" s="626"/>
      <c r="AL221" s="626"/>
      <c r="AM221" s="625"/>
      <c r="AN221" s="625"/>
      <c r="AO221" s="626"/>
      <c r="AP221" s="186"/>
      <c r="AQ221" s="186"/>
      <c r="AR221" s="186"/>
      <c r="AS221" s="626"/>
      <c r="AT221" s="626"/>
      <c r="AU221" s="186"/>
      <c r="AV221" s="626"/>
      <c r="AW221" s="186"/>
      <c r="AX221" s="186"/>
      <c r="AY221" s="186"/>
      <c r="AZ221" s="186"/>
      <c r="BA221" s="186"/>
      <c r="BB221" s="186"/>
      <c r="BC221" s="186"/>
      <c r="BD221" s="186"/>
      <c r="BE221" s="187"/>
      <c r="BF221" s="626"/>
      <c r="BG221" s="186"/>
      <c r="BH221" s="186"/>
      <c r="BI221" s="186"/>
      <c r="BJ221" s="186"/>
    </row>
    <row r="222" spans="1:63" s="361" customFormat="1" x14ac:dyDescent="0.25">
      <c r="A222" s="186"/>
      <c r="B222" s="43"/>
      <c r="C222" s="625"/>
      <c r="D222" s="626"/>
      <c r="E222" s="626"/>
      <c r="F222" s="626"/>
      <c r="G222" s="625"/>
      <c r="H222" s="626"/>
      <c r="I222" s="625"/>
      <c r="J222" s="625"/>
      <c r="K222" s="625"/>
      <c r="L222" s="626"/>
      <c r="M222" s="625"/>
      <c r="N222" s="625"/>
      <c r="O222" s="626"/>
      <c r="P222" s="626"/>
      <c r="Q222" s="625"/>
      <c r="R222" s="626"/>
      <c r="S222" s="625"/>
      <c r="T222" s="626"/>
      <c r="U222" s="625"/>
      <c r="V222" s="626"/>
      <c r="W222" s="186"/>
      <c r="X222" s="39"/>
      <c r="Y222" s="186"/>
      <c r="Z222" s="186"/>
      <c r="AA222" s="186"/>
      <c r="AB222" s="186"/>
      <c r="AC222" s="186"/>
      <c r="AD222" s="186"/>
      <c r="AE222" s="625"/>
      <c r="AF222" s="626"/>
      <c r="AG222" s="626"/>
      <c r="AH222" s="626"/>
      <c r="AI222" s="625"/>
      <c r="AJ222" s="626"/>
      <c r="AK222" s="626"/>
      <c r="AL222" s="626"/>
      <c r="AM222" s="625"/>
      <c r="AN222" s="625"/>
      <c r="AO222" s="626"/>
      <c r="AP222" s="186"/>
      <c r="AQ222" s="186"/>
      <c r="AR222" s="186"/>
      <c r="AS222" s="626"/>
      <c r="AT222" s="626"/>
      <c r="AU222" s="186"/>
      <c r="AV222" s="626"/>
      <c r="AW222" s="186"/>
      <c r="AX222" s="186"/>
      <c r="AY222" s="186"/>
      <c r="AZ222" s="186"/>
      <c r="BA222" s="186"/>
      <c r="BB222" s="186"/>
      <c r="BC222" s="186"/>
      <c r="BD222" s="186"/>
      <c r="BE222" s="187"/>
      <c r="BF222" s="626"/>
      <c r="BG222" s="186"/>
      <c r="BH222" s="186"/>
      <c r="BI222" s="186"/>
      <c r="BJ222" s="186"/>
    </row>
    <row r="223" spans="1:63" s="361" customFormat="1" x14ac:dyDescent="0.25">
      <c r="A223" s="186"/>
      <c r="B223" s="43"/>
      <c r="C223" s="625"/>
      <c r="D223" s="626"/>
      <c r="E223" s="626"/>
      <c r="F223" s="626"/>
      <c r="G223" s="625"/>
      <c r="H223" s="626"/>
      <c r="I223" s="625"/>
      <c r="J223" s="625"/>
      <c r="K223" s="625"/>
      <c r="L223" s="626"/>
      <c r="M223" s="625"/>
      <c r="N223" s="625"/>
      <c r="O223" s="626"/>
      <c r="P223" s="626"/>
      <c r="Q223" s="625"/>
      <c r="R223" s="626"/>
      <c r="S223" s="625"/>
      <c r="T223" s="626"/>
      <c r="U223" s="625"/>
      <c r="V223" s="626"/>
      <c r="W223" s="186"/>
      <c r="X223" s="39"/>
      <c r="Y223" s="186"/>
      <c r="Z223" s="186"/>
      <c r="AA223" s="186"/>
      <c r="AB223" s="186"/>
      <c r="AC223" s="186"/>
      <c r="AD223" s="186"/>
      <c r="AE223" s="625"/>
      <c r="AF223" s="626"/>
      <c r="AG223" s="626"/>
      <c r="AH223" s="626"/>
      <c r="AI223" s="625"/>
      <c r="AJ223" s="626"/>
      <c r="AK223" s="626"/>
      <c r="AL223" s="626"/>
      <c r="AM223" s="625"/>
      <c r="AN223" s="625"/>
      <c r="AO223" s="626"/>
      <c r="AP223" s="186"/>
      <c r="AQ223" s="186"/>
      <c r="AR223" s="186"/>
      <c r="AS223" s="626"/>
      <c r="AT223" s="626"/>
      <c r="AU223" s="186"/>
      <c r="AV223" s="626"/>
      <c r="AW223" s="186"/>
      <c r="AX223" s="186"/>
      <c r="AY223" s="186"/>
      <c r="AZ223" s="186"/>
      <c r="BA223" s="186"/>
      <c r="BB223" s="186"/>
      <c r="BC223" s="186"/>
      <c r="BD223" s="186"/>
      <c r="BE223" s="187"/>
      <c r="BF223" s="626"/>
      <c r="BG223" s="186"/>
      <c r="BH223" s="186"/>
      <c r="BI223" s="186"/>
      <c r="BJ223" s="186"/>
    </row>
    <row r="224" spans="1:63" s="361" customFormat="1" x14ac:dyDescent="0.25">
      <c r="A224" s="186"/>
      <c r="B224" s="43"/>
      <c r="C224" s="625"/>
      <c r="D224" s="626"/>
      <c r="E224" s="626"/>
      <c r="F224" s="626"/>
      <c r="G224" s="625"/>
      <c r="H224" s="626"/>
      <c r="I224" s="625"/>
      <c r="J224" s="625"/>
      <c r="K224" s="625"/>
      <c r="L224" s="626"/>
      <c r="M224" s="625"/>
      <c r="N224" s="625"/>
      <c r="O224" s="626"/>
      <c r="P224" s="626"/>
      <c r="Q224" s="625"/>
      <c r="R224" s="626"/>
      <c r="S224" s="625"/>
      <c r="T224" s="626"/>
      <c r="U224" s="625"/>
      <c r="V224" s="626"/>
      <c r="W224" s="186"/>
      <c r="X224" s="39"/>
      <c r="Y224" s="186"/>
      <c r="Z224" s="186"/>
      <c r="AA224" s="186"/>
      <c r="AB224" s="186"/>
      <c r="AC224" s="186"/>
      <c r="AD224" s="186"/>
      <c r="AE224" s="625"/>
      <c r="AF224" s="626"/>
      <c r="AG224" s="626"/>
      <c r="AH224" s="626"/>
      <c r="AI224" s="625"/>
      <c r="AJ224" s="626"/>
      <c r="AK224" s="626"/>
      <c r="AL224" s="626"/>
      <c r="AM224" s="625"/>
      <c r="AN224" s="625"/>
      <c r="AO224" s="626"/>
      <c r="AP224" s="186"/>
      <c r="AQ224" s="186"/>
      <c r="AR224" s="186"/>
      <c r="AS224" s="626"/>
      <c r="AT224" s="626"/>
      <c r="AU224" s="186"/>
      <c r="AV224" s="626"/>
      <c r="AW224" s="186"/>
      <c r="AX224" s="186"/>
      <c r="AY224" s="186"/>
      <c r="AZ224" s="186"/>
      <c r="BA224" s="186"/>
      <c r="BB224" s="186"/>
      <c r="BC224" s="186"/>
      <c r="BD224" s="186"/>
      <c r="BE224" s="187"/>
      <c r="BF224" s="626"/>
      <c r="BG224" s="186"/>
      <c r="BH224" s="186"/>
      <c r="BI224" s="186"/>
      <c r="BJ224" s="186"/>
    </row>
    <row r="225" spans="1:62" s="361" customFormat="1" x14ac:dyDescent="0.25">
      <c r="A225" s="186"/>
      <c r="B225" s="43"/>
      <c r="C225" s="625"/>
      <c r="D225" s="626"/>
      <c r="E225" s="626"/>
      <c r="F225" s="626"/>
      <c r="G225" s="625"/>
      <c r="H225" s="626"/>
      <c r="I225" s="625"/>
      <c r="J225" s="625"/>
      <c r="K225" s="625"/>
      <c r="L225" s="626"/>
      <c r="M225" s="625"/>
      <c r="N225" s="625"/>
      <c r="O225" s="626"/>
      <c r="P225" s="626"/>
      <c r="Q225" s="625"/>
      <c r="R225" s="626"/>
      <c r="S225" s="625"/>
      <c r="T225" s="626"/>
      <c r="U225" s="625"/>
      <c r="V225" s="626"/>
      <c r="W225" s="186"/>
      <c r="X225" s="39"/>
      <c r="Y225" s="186"/>
      <c r="Z225" s="186"/>
      <c r="AA225" s="186"/>
      <c r="AB225" s="186"/>
      <c r="AC225" s="186"/>
      <c r="AD225" s="186"/>
      <c r="AE225" s="625"/>
      <c r="AF225" s="626"/>
      <c r="AG225" s="626"/>
      <c r="AH225" s="626"/>
      <c r="AI225" s="625"/>
      <c r="AJ225" s="626"/>
      <c r="AK225" s="626"/>
      <c r="AL225" s="626"/>
      <c r="AM225" s="625"/>
      <c r="AN225" s="625"/>
      <c r="AO225" s="626"/>
      <c r="AP225" s="186"/>
      <c r="AQ225" s="186"/>
      <c r="AR225" s="186"/>
      <c r="AS225" s="626"/>
      <c r="AT225" s="626"/>
      <c r="AU225" s="186"/>
      <c r="AV225" s="626"/>
      <c r="AW225" s="186"/>
      <c r="AX225" s="186"/>
      <c r="AY225" s="186"/>
      <c r="AZ225" s="186"/>
      <c r="BA225" s="186"/>
      <c r="BB225" s="186"/>
      <c r="BC225" s="186"/>
      <c r="BD225" s="186"/>
      <c r="BE225" s="187"/>
      <c r="BF225" s="626"/>
      <c r="BG225" s="186"/>
      <c r="BH225" s="186"/>
      <c r="BI225" s="186"/>
      <c r="BJ225" s="186"/>
    </row>
    <row r="226" spans="1:62" s="361" customFormat="1" x14ac:dyDescent="0.25">
      <c r="A226" s="186"/>
      <c r="B226" s="43"/>
      <c r="C226" s="625"/>
      <c r="D226" s="626"/>
      <c r="E226" s="626"/>
      <c r="F226" s="626"/>
      <c r="G226" s="625"/>
      <c r="H226" s="626"/>
      <c r="I226" s="625"/>
      <c r="J226" s="625"/>
      <c r="K226" s="625"/>
      <c r="L226" s="626"/>
      <c r="M226" s="625"/>
      <c r="N226" s="625"/>
      <c r="O226" s="626"/>
      <c r="P226" s="626"/>
      <c r="Q226" s="625"/>
      <c r="R226" s="626"/>
      <c r="S226" s="625"/>
      <c r="T226" s="626"/>
      <c r="U226" s="625"/>
      <c r="V226" s="626"/>
      <c r="W226" s="186"/>
      <c r="X226" s="39"/>
      <c r="Y226" s="186"/>
      <c r="Z226" s="186"/>
      <c r="AA226" s="186"/>
      <c r="AB226" s="186"/>
      <c r="AC226" s="186"/>
      <c r="AD226" s="186"/>
      <c r="AE226" s="625"/>
      <c r="AF226" s="626"/>
      <c r="AG226" s="626"/>
      <c r="AH226" s="626"/>
      <c r="AI226" s="625"/>
      <c r="AJ226" s="626"/>
      <c r="AK226" s="626"/>
      <c r="AL226" s="626"/>
      <c r="AM226" s="625"/>
      <c r="AN226" s="625"/>
      <c r="AO226" s="626"/>
      <c r="AP226" s="186"/>
      <c r="AQ226" s="186"/>
      <c r="AR226" s="186"/>
      <c r="AS226" s="626"/>
      <c r="AT226" s="626"/>
      <c r="AU226" s="186"/>
      <c r="AV226" s="626"/>
      <c r="AW226" s="186"/>
      <c r="AX226" s="186"/>
      <c r="AY226" s="186"/>
      <c r="AZ226" s="186"/>
      <c r="BA226" s="186"/>
      <c r="BB226" s="186"/>
      <c r="BC226" s="186"/>
      <c r="BD226" s="186"/>
      <c r="BE226" s="187"/>
      <c r="BF226" s="626"/>
      <c r="BG226" s="186"/>
      <c r="BH226" s="186"/>
      <c r="BI226" s="186"/>
      <c r="BJ226" s="186"/>
    </row>
    <row r="227" spans="1:62" s="361" customFormat="1" x14ac:dyDescent="0.25">
      <c r="A227" s="186"/>
      <c r="B227" s="43"/>
      <c r="C227" s="625"/>
      <c r="D227" s="626"/>
      <c r="E227" s="626"/>
      <c r="F227" s="626"/>
      <c r="G227" s="625"/>
      <c r="H227" s="626"/>
      <c r="I227" s="625"/>
      <c r="J227" s="625"/>
      <c r="K227" s="625"/>
      <c r="L227" s="626"/>
      <c r="M227" s="625"/>
      <c r="N227" s="625"/>
      <c r="O227" s="626"/>
      <c r="P227" s="626"/>
      <c r="Q227" s="625"/>
      <c r="R227" s="626"/>
      <c r="S227" s="625"/>
      <c r="T227" s="626"/>
      <c r="U227" s="625"/>
      <c r="V227" s="626"/>
      <c r="W227" s="186"/>
      <c r="X227" s="39"/>
      <c r="Y227" s="186"/>
      <c r="Z227" s="186"/>
      <c r="AA227" s="186"/>
      <c r="AB227" s="186"/>
      <c r="AC227" s="186"/>
      <c r="AD227" s="186"/>
      <c r="AE227" s="625"/>
      <c r="AF227" s="626"/>
      <c r="AG227" s="626"/>
      <c r="AH227" s="626"/>
      <c r="AI227" s="625"/>
      <c r="AJ227" s="626"/>
      <c r="AK227" s="626"/>
      <c r="AL227" s="626"/>
      <c r="AM227" s="625"/>
      <c r="AN227" s="625"/>
      <c r="AO227" s="626"/>
      <c r="AP227" s="186"/>
      <c r="AQ227" s="186"/>
      <c r="AR227" s="186"/>
      <c r="AS227" s="626"/>
      <c r="AT227" s="626"/>
      <c r="AU227" s="186"/>
      <c r="AV227" s="626"/>
      <c r="AW227" s="186"/>
      <c r="AX227" s="186"/>
      <c r="AY227" s="186"/>
      <c r="AZ227" s="186"/>
      <c r="BA227" s="186"/>
      <c r="BB227" s="186"/>
      <c r="BC227" s="186"/>
      <c r="BD227" s="186"/>
      <c r="BE227" s="187"/>
      <c r="BF227" s="626"/>
      <c r="BG227" s="186"/>
      <c r="BH227" s="186"/>
      <c r="BI227" s="186"/>
      <c r="BJ227" s="186"/>
    </row>
    <row r="228" spans="1:62" s="361" customFormat="1" x14ac:dyDescent="0.25">
      <c r="A228" s="186"/>
      <c r="B228" s="43"/>
      <c r="C228" s="625"/>
      <c r="D228" s="626"/>
      <c r="E228" s="626"/>
      <c r="F228" s="626"/>
      <c r="G228" s="625"/>
      <c r="H228" s="626"/>
      <c r="I228" s="625"/>
      <c r="J228" s="625"/>
      <c r="K228" s="625"/>
      <c r="L228" s="626"/>
      <c r="M228" s="625"/>
      <c r="N228" s="625"/>
      <c r="O228" s="626"/>
      <c r="P228" s="626"/>
      <c r="Q228" s="625"/>
      <c r="R228" s="626"/>
      <c r="S228" s="625"/>
      <c r="T228" s="626"/>
      <c r="U228" s="625"/>
      <c r="V228" s="626"/>
      <c r="W228" s="186"/>
      <c r="X228" s="39"/>
      <c r="Y228" s="186"/>
      <c r="Z228" s="186"/>
      <c r="AA228" s="186"/>
      <c r="AB228" s="186"/>
      <c r="AC228" s="186"/>
      <c r="AD228" s="186"/>
      <c r="AE228" s="625"/>
      <c r="AF228" s="626"/>
      <c r="AG228" s="626"/>
      <c r="AH228" s="626"/>
      <c r="AI228" s="625"/>
      <c r="AJ228" s="626"/>
      <c r="AK228" s="626"/>
      <c r="AL228" s="626"/>
      <c r="AM228" s="625"/>
      <c r="AN228" s="625"/>
      <c r="AO228" s="626"/>
      <c r="AP228" s="186"/>
      <c r="AQ228" s="186"/>
      <c r="AR228" s="186"/>
      <c r="AS228" s="626"/>
      <c r="AT228" s="626"/>
      <c r="AU228" s="186"/>
      <c r="AV228" s="626"/>
      <c r="AW228" s="186"/>
      <c r="AX228" s="186"/>
      <c r="AY228" s="186"/>
      <c r="AZ228" s="186"/>
      <c r="BA228" s="186"/>
      <c r="BB228" s="186"/>
      <c r="BC228" s="186"/>
      <c r="BD228" s="186"/>
      <c r="BE228" s="187"/>
      <c r="BF228" s="626"/>
      <c r="BG228" s="186"/>
      <c r="BH228" s="186"/>
      <c r="BI228" s="186"/>
      <c r="BJ228" s="186"/>
    </row>
    <row r="229" spans="1:62" s="361" customFormat="1" x14ac:dyDescent="0.25">
      <c r="A229" s="186"/>
      <c r="B229" s="43"/>
      <c r="C229" s="625"/>
      <c r="D229" s="626"/>
      <c r="E229" s="626"/>
      <c r="F229" s="626"/>
      <c r="G229" s="625"/>
      <c r="H229" s="626"/>
      <c r="I229" s="625"/>
      <c r="J229" s="625"/>
      <c r="K229" s="625"/>
      <c r="L229" s="626"/>
      <c r="M229" s="625"/>
      <c r="N229" s="625"/>
      <c r="O229" s="626"/>
      <c r="P229" s="626"/>
      <c r="Q229" s="625"/>
      <c r="R229" s="626"/>
      <c r="S229" s="625"/>
      <c r="T229" s="626"/>
      <c r="U229" s="625"/>
      <c r="V229" s="626"/>
      <c r="W229" s="186"/>
      <c r="X229" s="39"/>
      <c r="Y229" s="186"/>
      <c r="Z229" s="186"/>
      <c r="AA229" s="186"/>
      <c r="AB229" s="186"/>
      <c r="AC229" s="186"/>
      <c r="AD229" s="186"/>
      <c r="AE229" s="625"/>
      <c r="AF229" s="626"/>
      <c r="AG229" s="626"/>
      <c r="AH229" s="626"/>
      <c r="AI229" s="625"/>
      <c r="AJ229" s="626"/>
      <c r="AK229" s="626"/>
      <c r="AL229" s="626"/>
      <c r="AM229" s="625"/>
      <c r="AN229" s="625"/>
      <c r="AO229" s="626"/>
      <c r="AP229" s="186"/>
      <c r="AQ229" s="186"/>
      <c r="AR229" s="186"/>
      <c r="AS229" s="626"/>
      <c r="AT229" s="626"/>
      <c r="AU229" s="186"/>
      <c r="AV229" s="626"/>
      <c r="AW229" s="186"/>
      <c r="AX229" s="186"/>
      <c r="AY229" s="186"/>
      <c r="AZ229" s="186"/>
      <c r="BA229" s="186"/>
      <c r="BB229" s="186"/>
      <c r="BC229" s="186"/>
      <c r="BD229" s="186"/>
      <c r="BE229" s="187"/>
      <c r="BF229" s="626"/>
      <c r="BG229" s="186"/>
      <c r="BH229" s="186"/>
      <c r="BI229" s="186"/>
      <c r="BJ229" s="186"/>
    </row>
    <row r="230" spans="1:62" s="361" customFormat="1" x14ac:dyDescent="0.25">
      <c r="A230" s="186"/>
      <c r="B230" s="43"/>
      <c r="C230" s="625"/>
      <c r="D230" s="626"/>
      <c r="E230" s="626"/>
      <c r="F230" s="626"/>
      <c r="G230" s="625"/>
      <c r="H230" s="626"/>
      <c r="I230" s="625"/>
      <c r="J230" s="625"/>
      <c r="K230" s="625"/>
      <c r="L230" s="626"/>
      <c r="M230" s="625"/>
      <c r="N230" s="625"/>
      <c r="O230" s="626"/>
      <c r="P230" s="626"/>
      <c r="Q230" s="625"/>
      <c r="R230" s="626"/>
      <c r="S230" s="625"/>
      <c r="T230" s="626"/>
      <c r="U230" s="625"/>
      <c r="V230" s="626"/>
      <c r="W230" s="186"/>
      <c r="X230" s="39"/>
      <c r="Y230" s="186"/>
      <c r="Z230" s="186"/>
      <c r="AA230" s="186"/>
      <c r="AB230" s="186"/>
      <c r="AC230" s="186"/>
      <c r="AD230" s="186"/>
      <c r="AE230" s="625"/>
      <c r="AF230" s="626"/>
      <c r="AG230" s="626"/>
      <c r="AH230" s="626"/>
      <c r="AI230" s="625"/>
      <c r="AJ230" s="626"/>
      <c r="AK230" s="626"/>
      <c r="AL230" s="626"/>
      <c r="AM230" s="625"/>
      <c r="AN230" s="625"/>
      <c r="AO230" s="626"/>
      <c r="AP230" s="186"/>
      <c r="AQ230" s="186"/>
      <c r="AR230" s="186"/>
      <c r="AS230" s="626"/>
      <c r="AT230" s="626"/>
      <c r="AU230" s="186"/>
      <c r="AV230" s="626"/>
      <c r="AW230" s="186"/>
      <c r="AX230" s="186"/>
      <c r="AY230" s="186"/>
      <c r="AZ230" s="186"/>
      <c r="BA230" s="186"/>
      <c r="BB230" s="186"/>
      <c r="BC230" s="186"/>
      <c r="BD230" s="186"/>
      <c r="BE230" s="187"/>
      <c r="BF230" s="626"/>
      <c r="BG230" s="186"/>
      <c r="BH230" s="186"/>
      <c r="BI230" s="186"/>
      <c r="BJ230" s="186"/>
    </row>
    <row r="231" spans="1:62" s="361" customFormat="1" x14ac:dyDescent="0.25">
      <c r="A231" s="186"/>
      <c r="B231" s="43"/>
      <c r="C231" s="625"/>
      <c r="D231" s="626"/>
      <c r="E231" s="626"/>
      <c r="F231" s="626"/>
      <c r="G231" s="625"/>
      <c r="H231" s="626"/>
      <c r="I231" s="625"/>
      <c r="J231" s="625"/>
      <c r="K231" s="625"/>
      <c r="L231" s="626"/>
      <c r="M231" s="625"/>
      <c r="N231" s="625"/>
      <c r="O231" s="626"/>
      <c r="P231" s="626"/>
      <c r="Q231" s="625"/>
      <c r="R231" s="626"/>
      <c r="S231" s="625"/>
      <c r="T231" s="626"/>
      <c r="U231" s="625"/>
      <c r="V231" s="626"/>
      <c r="W231" s="186"/>
      <c r="X231" s="39"/>
      <c r="Y231" s="186"/>
      <c r="Z231" s="186"/>
      <c r="AA231" s="186"/>
      <c r="AB231" s="186"/>
      <c r="AC231" s="186"/>
      <c r="AD231" s="186"/>
      <c r="AE231" s="625"/>
      <c r="AF231" s="626"/>
      <c r="AG231" s="626"/>
      <c r="AH231" s="626"/>
      <c r="AI231" s="625"/>
      <c r="AJ231" s="626"/>
      <c r="AK231" s="626"/>
      <c r="AL231" s="626"/>
      <c r="AM231" s="625"/>
      <c r="AN231" s="625"/>
      <c r="AO231" s="626"/>
      <c r="AP231" s="186"/>
      <c r="AQ231" s="186"/>
      <c r="AR231" s="186"/>
      <c r="AS231" s="626"/>
      <c r="AT231" s="626"/>
      <c r="AU231" s="186"/>
      <c r="AV231" s="626"/>
      <c r="AW231" s="186"/>
      <c r="AX231" s="186"/>
      <c r="AY231" s="186"/>
      <c r="AZ231" s="186"/>
      <c r="BA231" s="186"/>
      <c r="BB231" s="186"/>
      <c r="BC231" s="186"/>
      <c r="BD231" s="186"/>
      <c r="BE231" s="187"/>
      <c r="BF231" s="626"/>
      <c r="BG231" s="186"/>
      <c r="BH231" s="186"/>
      <c r="BI231" s="186"/>
      <c r="BJ231" s="186"/>
    </row>
    <row r="232" spans="1:62" s="361" customFormat="1" x14ac:dyDescent="0.25">
      <c r="A232" s="186"/>
      <c r="B232" s="43"/>
      <c r="C232" s="625"/>
      <c r="D232" s="626"/>
      <c r="E232" s="626"/>
      <c r="F232" s="626"/>
      <c r="G232" s="625"/>
      <c r="H232" s="626"/>
      <c r="I232" s="625"/>
      <c r="J232" s="625"/>
      <c r="K232" s="625"/>
      <c r="L232" s="626"/>
      <c r="M232" s="625"/>
      <c r="N232" s="625"/>
      <c r="O232" s="626"/>
      <c r="P232" s="626"/>
      <c r="Q232" s="625"/>
      <c r="R232" s="626"/>
      <c r="S232" s="625"/>
      <c r="T232" s="626"/>
      <c r="U232" s="625"/>
      <c r="V232" s="626"/>
      <c r="W232" s="186"/>
      <c r="X232" s="39"/>
      <c r="Y232" s="186"/>
      <c r="Z232" s="186"/>
      <c r="AA232" s="186"/>
      <c r="AB232" s="186"/>
      <c r="AC232" s="186"/>
      <c r="AD232" s="186"/>
      <c r="AE232" s="625"/>
      <c r="AF232" s="626"/>
      <c r="AG232" s="626"/>
      <c r="AH232" s="626"/>
      <c r="AI232" s="625"/>
      <c r="AJ232" s="626"/>
      <c r="AK232" s="626"/>
      <c r="AL232" s="626"/>
      <c r="AM232" s="625"/>
      <c r="AN232" s="625"/>
      <c r="AO232" s="626"/>
      <c r="AP232" s="186"/>
      <c r="AQ232" s="186"/>
      <c r="AR232" s="186"/>
      <c r="AS232" s="626"/>
      <c r="AT232" s="626"/>
      <c r="AU232" s="186"/>
      <c r="AV232" s="626"/>
      <c r="AW232" s="186"/>
      <c r="AX232" s="186"/>
      <c r="AY232" s="186"/>
      <c r="AZ232" s="186"/>
      <c r="BA232" s="186"/>
      <c r="BB232" s="186"/>
      <c r="BC232" s="186"/>
      <c r="BD232" s="186"/>
      <c r="BE232" s="187"/>
      <c r="BF232" s="626"/>
      <c r="BG232" s="186"/>
      <c r="BH232" s="186"/>
      <c r="BI232" s="186"/>
      <c r="BJ232" s="186"/>
    </row>
    <row r="233" spans="1:62" s="361" customFormat="1" x14ac:dyDescent="0.25">
      <c r="A233" s="186"/>
      <c r="B233" s="43"/>
      <c r="C233" s="625"/>
      <c r="D233" s="626"/>
      <c r="E233" s="626"/>
      <c r="F233" s="626"/>
      <c r="G233" s="625"/>
      <c r="H233" s="626"/>
      <c r="I233" s="625"/>
      <c r="J233" s="625"/>
      <c r="K233" s="625"/>
      <c r="L233" s="626"/>
      <c r="M233" s="625"/>
      <c r="N233" s="625"/>
      <c r="O233" s="626"/>
      <c r="P233" s="626"/>
      <c r="Q233" s="625"/>
      <c r="R233" s="626"/>
      <c r="S233" s="625"/>
      <c r="T233" s="626"/>
      <c r="U233" s="625"/>
      <c r="V233" s="626"/>
      <c r="W233" s="186"/>
      <c r="X233" s="39"/>
      <c r="Y233" s="186"/>
      <c r="Z233" s="186"/>
      <c r="AA233" s="186"/>
      <c r="AB233" s="186"/>
      <c r="AC233" s="186"/>
      <c r="AD233" s="186"/>
      <c r="AE233" s="625"/>
      <c r="AF233" s="626"/>
      <c r="AG233" s="626"/>
      <c r="AH233" s="626"/>
      <c r="AI233" s="625"/>
      <c r="AJ233" s="626"/>
      <c r="AK233" s="626"/>
      <c r="AL233" s="626"/>
      <c r="AM233" s="625"/>
      <c r="AN233" s="625"/>
      <c r="AO233" s="626"/>
      <c r="AP233" s="186"/>
      <c r="AQ233" s="186"/>
      <c r="AR233" s="186"/>
      <c r="AS233" s="626"/>
      <c r="AT233" s="626"/>
      <c r="AU233" s="186"/>
      <c r="AV233" s="626"/>
      <c r="AW233" s="186"/>
      <c r="AX233" s="186"/>
      <c r="AY233" s="186"/>
      <c r="AZ233" s="186"/>
      <c r="BA233" s="186"/>
      <c r="BB233" s="186"/>
      <c r="BC233" s="186"/>
      <c r="BD233" s="186"/>
      <c r="BE233" s="187"/>
      <c r="BF233" s="626"/>
      <c r="BG233" s="186"/>
      <c r="BH233" s="186"/>
      <c r="BI233" s="186"/>
      <c r="BJ233" s="186"/>
    </row>
    <row r="234" spans="1:62" s="361" customFormat="1" x14ac:dyDescent="0.25">
      <c r="A234" s="186"/>
      <c r="B234" s="43"/>
      <c r="C234" s="625"/>
      <c r="D234" s="626"/>
      <c r="E234" s="626"/>
      <c r="F234" s="626"/>
      <c r="G234" s="625"/>
      <c r="H234" s="626"/>
      <c r="I234" s="625"/>
      <c r="J234" s="625"/>
      <c r="K234" s="625"/>
      <c r="L234" s="626"/>
      <c r="M234" s="625"/>
      <c r="N234" s="625"/>
      <c r="O234" s="626"/>
      <c r="P234" s="626"/>
      <c r="Q234" s="625"/>
      <c r="R234" s="626"/>
      <c r="S234" s="625"/>
      <c r="T234" s="626"/>
      <c r="U234" s="625"/>
      <c r="V234" s="626"/>
      <c r="W234" s="186"/>
      <c r="X234" s="39"/>
      <c r="Y234" s="186"/>
      <c r="Z234" s="186"/>
      <c r="AA234" s="186"/>
      <c r="AB234" s="186"/>
      <c r="AC234" s="186"/>
      <c r="AD234" s="186"/>
      <c r="AE234" s="625"/>
      <c r="AF234" s="626"/>
      <c r="AG234" s="626"/>
      <c r="AH234" s="626"/>
      <c r="AI234" s="625"/>
      <c r="AJ234" s="626"/>
      <c r="AK234" s="626"/>
      <c r="AL234" s="626"/>
      <c r="AM234" s="625"/>
      <c r="AN234" s="625"/>
      <c r="AO234" s="626"/>
      <c r="AP234" s="186"/>
      <c r="AQ234" s="186"/>
      <c r="AR234" s="186"/>
      <c r="AS234" s="626"/>
      <c r="AT234" s="626"/>
      <c r="AU234" s="186"/>
      <c r="AV234" s="626"/>
      <c r="AW234" s="186"/>
      <c r="AX234" s="186"/>
      <c r="AY234" s="186"/>
      <c r="AZ234" s="186"/>
      <c r="BA234" s="186"/>
      <c r="BB234" s="186"/>
      <c r="BC234" s="186"/>
      <c r="BD234" s="186"/>
      <c r="BE234" s="187"/>
      <c r="BF234" s="626"/>
      <c r="BG234" s="186"/>
      <c r="BH234" s="186"/>
      <c r="BI234" s="186"/>
      <c r="BJ234" s="186"/>
    </row>
    <row r="235" spans="1:62" s="361" customFormat="1" x14ac:dyDescent="0.25">
      <c r="A235" s="186"/>
      <c r="B235" s="43"/>
      <c r="C235" s="625"/>
      <c r="D235" s="626"/>
      <c r="E235" s="626"/>
      <c r="F235" s="626"/>
      <c r="G235" s="625"/>
      <c r="H235" s="626"/>
      <c r="I235" s="625"/>
      <c r="J235" s="625"/>
      <c r="K235" s="625"/>
      <c r="L235" s="626"/>
      <c r="M235" s="625"/>
      <c r="N235" s="625"/>
      <c r="O235" s="626"/>
      <c r="P235" s="626"/>
      <c r="Q235" s="625"/>
      <c r="R235" s="626"/>
      <c r="S235" s="625"/>
      <c r="T235" s="626"/>
      <c r="U235" s="625"/>
      <c r="V235" s="626"/>
      <c r="W235" s="186"/>
      <c r="X235" s="39"/>
      <c r="Y235" s="186"/>
      <c r="Z235" s="186"/>
      <c r="AA235" s="186"/>
      <c r="AB235" s="186"/>
      <c r="AC235" s="186"/>
      <c r="AD235" s="186"/>
      <c r="AE235" s="625"/>
      <c r="AF235" s="626"/>
      <c r="AG235" s="626"/>
      <c r="AH235" s="626"/>
      <c r="AI235" s="625"/>
      <c r="AJ235" s="626"/>
      <c r="AK235" s="626"/>
      <c r="AL235" s="626"/>
      <c r="AM235" s="625"/>
      <c r="AN235" s="625"/>
      <c r="AO235" s="626"/>
      <c r="AP235" s="186"/>
      <c r="AQ235" s="186"/>
      <c r="AR235" s="186"/>
      <c r="AS235" s="626"/>
      <c r="AT235" s="626"/>
      <c r="AU235" s="186"/>
      <c r="AV235" s="626"/>
      <c r="AW235" s="186"/>
      <c r="AX235" s="186"/>
      <c r="AY235" s="186"/>
      <c r="AZ235" s="186"/>
      <c r="BA235" s="186"/>
      <c r="BB235" s="186"/>
      <c r="BC235" s="186"/>
      <c r="BD235" s="186"/>
      <c r="BE235" s="187"/>
      <c r="BF235" s="626"/>
      <c r="BG235" s="186"/>
      <c r="BH235" s="186"/>
      <c r="BI235" s="186"/>
      <c r="BJ235" s="186"/>
    </row>
    <row r="236" spans="1:62" s="361" customFormat="1" x14ac:dyDescent="0.25">
      <c r="A236" s="186"/>
      <c r="B236" s="43"/>
      <c r="C236" s="625"/>
      <c r="D236" s="626"/>
      <c r="E236" s="626"/>
      <c r="F236" s="626"/>
      <c r="G236" s="625"/>
      <c r="H236" s="626"/>
      <c r="I236" s="625"/>
      <c r="J236" s="625"/>
      <c r="K236" s="625"/>
      <c r="L236" s="626"/>
      <c r="M236" s="625"/>
      <c r="N236" s="625"/>
      <c r="O236" s="626"/>
      <c r="P236" s="626"/>
      <c r="Q236" s="625"/>
      <c r="R236" s="626"/>
      <c r="S236" s="625"/>
      <c r="T236" s="626"/>
      <c r="U236" s="625"/>
      <c r="V236" s="626"/>
      <c r="W236" s="186"/>
      <c r="X236" s="39"/>
      <c r="Y236" s="186"/>
      <c r="Z236" s="186"/>
      <c r="AA236" s="186"/>
      <c r="AB236" s="186"/>
      <c r="AC236" s="186"/>
      <c r="AD236" s="186"/>
      <c r="AE236" s="625"/>
      <c r="AF236" s="626"/>
      <c r="AG236" s="626"/>
      <c r="AH236" s="626"/>
      <c r="AI236" s="625"/>
      <c r="AJ236" s="626"/>
      <c r="AK236" s="626"/>
      <c r="AL236" s="626"/>
      <c r="AM236" s="625"/>
      <c r="AN236" s="625"/>
      <c r="AO236" s="626"/>
      <c r="AP236" s="186"/>
      <c r="AQ236" s="186"/>
      <c r="AR236" s="186"/>
      <c r="AS236" s="626"/>
      <c r="AT236" s="626"/>
      <c r="AU236" s="186"/>
      <c r="AV236" s="626"/>
      <c r="AW236" s="186"/>
      <c r="AX236" s="186"/>
      <c r="AY236" s="186"/>
      <c r="AZ236" s="186"/>
      <c r="BA236" s="186"/>
      <c r="BB236" s="186"/>
      <c r="BC236" s="186"/>
      <c r="BD236" s="186"/>
      <c r="BE236" s="187"/>
      <c r="BF236" s="626"/>
      <c r="BG236" s="186"/>
      <c r="BH236" s="186"/>
      <c r="BI236" s="186"/>
      <c r="BJ236" s="186"/>
    </row>
    <row r="237" spans="1:62" s="361" customFormat="1" x14ac:dyDescent="0.25">
      <c r="A237" s="186"/>
      <c r="B237" s="43"/>
      <c r="C237" s="625"/>
      <c r="D237" s="626"/>
      <c r="E237" s="626"/>
      <c r="F237" s="626"/>
      <c r="G237" s="625"/>
      <c r="H237" s="626"/>
      <c r="I237" s="625"/>
      <c r="J237" s="625"/>
      <c r="K237" s="625"/>
      <c r="L237" s="626"/>
      <c r="M237" s="625"/>
      <c r="N237" s="625"/>
      <c r="O237" s="626"/>
      <c r="P237" s="626"/>
      <c r="Q237" s="625"/>
      <c r="R237" s="626"/>
      <c r="S237" s="625"/>
      <c r="T237" s="626"/>
      <c r="U237" s="625"/>
      <c r="V237" s="626"/>
      <c r="W237" s="186"/>
      <c r="X237" s="39"/>
      <c r="Y237" s="186"/>
      <c r="Z237" s="186"/>
      <c r="AA237" s="186"/>
      <c r="AB237" s="186"/>
      <c r="AC237" s="186"/>
      <c r="AD237" s="186"/>
      <c r="AE237" s="625"/>
      <c r="AF237" s="626"/>
      <c r="AG237" s="626"/>
      <c r="AH237" s="626"/>
      <c r="AI237" s="625"/>
      <c r="AJ237" s="626"/>
      <c r="AK237" s="626"/>
      <c r="AL237" s="626"/>
      <c r="AM237" s="625"/>
      <c r="AN237" s="625"/>
      <c r="AO237" s="626"/>
      <c r="AP237" s="186"/>
      <c r="AQ237" s="186"/>
      <c r="AR237" s="186"/>
      <c r="AS237" s="626"/>
      <c r="AT237" s="626"/>
      <c r="AU237" s="186"/>
      <c r="AV237" s="626"/>
      <c r="AW237" s="186"/>
      <c r="AX237" s="186"/>
      <c r="AY237" s="186"/>
      <c r="AZ237" s="186"/>
      <c r="BA237" s="186"/>
      <c r="BB237" s="186"/>
      <c r="BC237" s="186"/>
      <c r="BD237" s="186"/>
      <c r="BE237" s="187"/>
      <c r="BF237" s="626"/>
      <c r="BG237" s="186"/>
      <c r="BH237" s="186"/>
      <c r="BI237" s="186"/>
      <c r="BJ237" s="186"/>
    </row>
    <row r="238" spans="1:62" s="361" customFormat="1" x14ac:dyDescent="0.25">
      <c r="A238" s="186"/>
      <c r="B238" s="43"/>
      <c r="C238" s="625"/>
      <c r="D238" s="626"/>
      <c r="E238" s="626"/>
      <c r="F238" s="626"/>
      <c r="G238" s="625"/>
      <c r="H238" s="626"/>
      <c r="I238" s="625"/>
      <c r="J238" s="625"/>
      <c r="K238" s="625"/>
      <c r="L238" s="626"/>
      <c r="M238" s="625"/>
      <c r="N238" s="625"/>
      <c r="O238" s="626"/>
      <c r="P238" s="626"/>
      <c r="Q238" s="625"/>
      <c r="R238" s="626"/>
      <c r="S238" s="625"/>
      <c r="T238" s="626"/>
      <c r="U238" s="625"/>
      <c r="V238" s="626"/>
      <c r="W238" s="186"/>
      <c r="X238" s="39"/>
      <c r="Y238" s="186"/>
      <c r="Z238" s="186"/>
      <c r="AA238" s="186"/>
      <c r="AB238" s="186"/>
      <c r="AC238" s="186"/>
      <c r="AD238" s="186"/>
      <c r="AE238" s="625"/>
      <c r="AF238" s="626"/>
      <c r="AG238" s="626"/>
      <c r="AH238" s="626"/>
      <c r="AI238" s="625"/>
      <c r="AJ238" s="626"/>
      <c r="AK238" s="626"/>
      <c r="AL238" s="626"/>
      <c r="AM238" s="625"/>
      <c r="AN238" s="625"/>
      <c r="AO238" s="626"/>
      <c r="AP238" s="186"/>
      <c r="AQ238" s="186"/>
      <c r="AR238" s="186"/>
      <c r="AS238" s="626"/>
      <c r="AT238" s="626"/>
      <c r="AU238" s="186"/>
      <c r="AV238" s="626"/>
      <c r="AW238" s="186"/>
      <c r="AX238" s="186"/>
      <c r="AY238" s="186"/>
      <c r="AZ238" s="186"/>
      <c r="BA238" s="186"/>
      <c r="BB238" s="186"/>
      <c r="BC238" s="186"/>
      <c r="BD238" s="186"/>
      <c r="BE238" s="187"/>
      <c r="BF238" s="626"/>
      <c r="BG238" s="186"/>
      <c r="BH238" s="186"/>
      <c r="BI238" s="186"/>
      <c r="BJ238" s="186"/>
    </row>
    <row r="239" spans="1:62" s="361" customFormat="1" x14ac:dyDescent="0.25">
      <c r="A239" s="186"/>
      <c r="B239" s="43"/>
      <c r="C239" s="625"/>
      <c r="D239" s="626"/>
      <c r="E239" s="626"/>
      <c r="F239" s="626"/>
      <c r="G239" s="625"/>
      <c r="H239" s="626"/>
      <c r="I239" s="625"/>
      <c r="J239" s="625"/>
      <c r="K239" s="625"/>
      <c r="L239" s="626"/>
      <c r="M239" s="625"/>
      <c r="N239" s="625"/>
      <c r="O239" s="626"/>
      <c r="P239" s="626"/>
      <c r="Q239" s="625"/>
      <c r="R239" s="626"/>
      <c r="S239" s="625"/>
      <c r="T239" s="626"/>
      <c r="U239" s="625"/>
      <c r="V239" s="626"/>
      <c r="W239" s="186"/>
      <c r="X239" s="39"/>
      <c r="Y239" s="186"/>
      <c r="Z239" s="186"/>
      <c r="AA239" s="186"/>
      <c r="AB239" s="186"/>
      <c r="AC239" s="186"/>
      <c r="AD239" s="186"/>
      <c r="AE239" s="625"/>
      <c r="AF239" s="626"/>
      <c r="AG239" s="626"/>
      <c r="AH239" s="626"/>
      <c r="AI239" s="625"/>
      <c r="AJ239" s="626"/>
      <c r="AK239" s="626"/>
      <c r="AL239" s="626"/>
      <c r="AM239" s="625"/>
      <c r="AN239" s="625"/>
      <c r="AO239" s="626"/>
      <c r="AP239" s="186"/>
      <c r="AQ239" s="186"/>
      <c r="AR239" s="186"/>
      <c r="AS239" s="626"/>
      <c r="AT239" s="626"/>
      <c r="AU239" s="186"/>
      <c r="AV239" s="626"/>
      <c r="AW239" s="186"/>
      <c r="AX239" s="186"/>
      <c r="AY239" s="186"/>
      <c r="AZ239" s="186"/>
      <c r="BA239" s="186"/>
      <c r="BB239" s="186"/>
      <c r="BC239" s="186"/>
      <c r="BD239" s="186"/>
      <c r="BE239" s="187"/>
      <c r="BF239" s="626"/>
      <c r="BG239" s="186"/>
      <c r="BH239" s="186"/>
      <c r="BI239" s="186"/>
      <c r="BJ239" s="186"/>
    </row>
    <row r="240" spans="1:62" s="361" customFormat="1" x14ac:dyDescent="0.25">
      <c r="A240" s="186"/>
      <c r="B240" s="43"/>
      <c r="C240" s="625"/>
      <c r="D240" s="626"/>
      <c r="E240" s="626"/>
      <c r="F240" s="626"/>
      <c r="G240" s="625"/>
      <c r="H240" s="626"/>
      <c r="I240" s="625"/>
      <c r="J240" s="625"/>
      <c r="K240" s="625"/>
      <c r="L240" s="626"/>
      <c r="M240" s="625"/>
      <c r="N240" s="625"/>
      <c r="O240" s="626"/>
      <c r="P240" s="626"/>
      <c r="Q240" s="625"/>
      <c r="R240" s="626"/>
      <c r="S240" s="625"/>
      <c r="T240" s="626"/>
      <c r="U240" s="625"/>
      <c r="V240" s="626"/>
      <c r="W240" s="186"/>
      <c r="X240" s="39"/>
      <c r="Y240" s="186"/>
      <c r="Z240" s="186"/>
      <c r="AA240" s="186"/>
      <c r="AB240" s="186"/>
      <c r="AC240" s="186"/>
      <c r="AD240" s="186"/>
      <c r="AE240" s="625"/>
      <c r="AF240" s="626"/>
      <c r="AG240" s="626"/>
      <c r="AH240" s="626"/>
      <c r="AI240" s="625"/>
      <c r="AJ240" s="626"/>
      <c r="AK240" s="626"/>
      <c r="AL240" s="626"/>
      <c r="AM240" s="625"/>
      <c r="AN240" s="625"/>
      <c r="AO240" s="626"/>
      <c r="AP240" s="186"/>
      <c r="AQ240" s="186"/>
      <c r="AR240" s="186"/>
      <c r="AS240" s="626"/>
      <c r="AT240" s="626"/>
      <c r="AU240" s="186"/>
      <c r="AV240" s="626"/>
      <c r="AW240" s="186"/>
      <c r="AX240" s="186"/>
      <c r="AY240" s="186"/>
      <c r="AZ240" s="186"/>
      <c r="BA240" s="186"/>
      <c r="BB240" s="186"/>
      <c r="BC240" s="186"/>
      <c r="BD240" s="186"/>
      <c r="BE240" s="187"/>
      <c r="BF240" s="626"/>
      <c r="BG240" s="186"/>
      <c r="BH240" s="186"/>
      <c r="BI240" s="186"/>
      <c r="BJ240" s="186"/>
    </row>
    <row r="241" spans="1:65" s="361" customFormat="1" x14ac:dyDescent="0.25">
      <c r="A241" s="186"/>
      <c r="B241" s="43"/>
      <c r="C241" s="625"/>
      <c r="D241" s="626"/>
      <c r="E241" s="626"/>
      <c r="F241" s="626"/>
      <c r="G241" s="625"/>
      <c r="H241" s="626"/>
      <c r="I241" s="625"/>
      <c r="J241" s="625"/>
      <c r="K241" s="625"/>
      <c r="L241" s="626"/>
      <c r="M241" s="625"/>
      <c r="N241" s="625"/>
      <c r="O241" s="626"/>
      <c r="P241" s="626"/>
      <c r="Q241" s="625"/>
      <c r="R241" s="626"/>
      <c r="S241" s="625"/>
      <c r="T241" s="626"/>
      <c r="U241" s="625"/>
      <c r="V241" s="626"/>
      <c r="W241" s="186"/>
      <c r="X241" s="39"/>
      <c r="Y241" s="186"/>
      <c r="Z241" s="186"/>
      <c r="AA241" s="186"/>
      <c r="AB241" s="186"/>
      <c r="AC241" s="186"/>
      <c r="AD241" s="186"/>
      <c r="AE241" s="625"/>
      <c r="AF241" s="626"/>
      <c r="AG241" s="626"/>
      <c r="AH241" s="626"/>
      <c r="AI241" s="625"/>
      <c r="AJ241" s="626"/>
      <c r="AK241" s="626"/>
      <c r="AL241" s="626"/>
      <c r="AM241" s="625"/>
      <c r="AN241" s="625"/>
      <c r="AO241" s="626"/>
      <c r="AP241" s="186"/>
      <c r="AQ241" s="186"/>
      <c r="AR241" s="186"/>
      <c r="AS241" s="626"/>
      <c r="AT241" s="626"/>
      <c r="AU241" s="186"/>
      <c r="AV241" s="626"/>
      <c r="AW241" s="186"/>
      <c r="AX241" s="186"/>
      <c r="AY241" s="186"/>
      <c r="AZ241" s="186"/>
      <c r="BA241" s="186"/>
      <c r="BB241" s="186"/>
      <c r="BC241" s="186"/>
      <c r="BD241" s="186"/>
      <c r="BE241" s="187"/>
      <c r="BF241" s="626"/>
      <c r="BG241" s="186"/>
      <c r="BH241" s="186"/>
      <c r="BI241" s="186"/>
      <c r="BJ241" s="186"/>
    </row>
    <row r="242" spans="1:65" s="361" customFormat="1" x14ac:dyDescent="0.25">
      <c r="A242" s="186"/>
      <c r="B242" s="43"/>
      <c r="C242" s="625"/>
      <c r="D242" s="626"/>
      <c r="E242" s="626"/>
      <c r="F242" s="626"/>
      <c r="G242" s="625"/>
      <c r="H242" s="626"/>
      <c r="I242" s="625"/>
      <c r="J242" s="625"/>
      <c r="K242" s="625"/>
      <c r="L242" s="626"/>
      <c r="M242" s="625"/>
      <c r="N242" s="625"/>
      <c r="O242" s="626"/>
      <c r="P242" s="626"/>
      <c r="Q242" s="625"/>
      <c r="R242" s="626"/>
      <c r="S242" s="625"/>
      <c r="T242" s="626"/>
      <c r="U242" s="625"/>
      <c r="V242" s="626"/>
      <c r="W242" s="186"/>
      <c r="X242" s="39"/>
      <c r="Y242" s="186"/>
      <c r="Z242" s="186"/>
      <c r="AA242" s="186"/>
      <c r="AB242" s="186"/>
      <c r="AC242" s="186"/>
      <c r="AD242" s="186"/>
      <c r="AE242" s="625"/>
      <c r="AF242" s="626"/>
      <c r="AG242" s="626"/>
      <c r="AH242" s="626"/>
      <c r="AI242" s="625"/>
      <c r="AJ242" s="626"/>
      <c r="AK242" s="626"/>
      <c r="AL242" s="626"/>
      <c r="AM242" s="625"/>
      <c r="AN242" s="625"/>
      <c r="AO242" s="626"/>
      <c r="AP242" s="186"/>
      <c r="AQ242" s="186"/>
      <c r="AR242" s="186"/>
      <c r="AS242" s="626"/>
      <c r="AT242" s="626"/>
      <c r="AU242" s="186"/>
      <c r="AV242" s="626"/>
      <c r="AW242" s="186"/>
      <c r="AX242" s="186"/>
      <c r="AY242" s="186"/>
      <c r="AZ242" s="186"/>
      <c r="BA242" s="186"/>
      <c r="BB242" s="186"/>
      <c r="BC242" s="186"/>
      <c r="BD242" s="186"/>
      <c r="BE242" s="187"/>
      <c r="BF242" s="626"/>
      <c r="BG242" s="186"/>
      <c r="BH242" s="186"/>
      <c r="BI242" s="186"/>
      <c r="BJ242" s="186"/>
    </row>
    <row r="243" spans="1:65" s="361" customFormat="1" x14ac:dyDescent="0.25">
      <c r="A243" s="186"/>
      <c r="B243" s="43"/>
      <c r="C243" s="625"/>
      <c r="D243" s="626"/>
      <c r="E243" s="626"/>
      <c r="F243" s="626"/>
      <c r="G243" s="625"/>
      <c r="H243" s="626"/>
      <c r="I243" s="625"/>
      <c r="J243" s="625"/>
      <c r="K243" s="625"/>
      <c r="L243" s="626"/>
      <c r="M243" s="625"/>
      <c r="N243" s="625"/>
      <c r="O243" s="626"/>
      <c r="P243" s="626"/>
      <c r="Q243" s="625"/>
      <c r="R243" s="626"/>
      <c r="S243" s="625"/>
      <c r="T243" s="626"/>
      <c r="U243" s="625"/>
      <c r="V243" s="626"/>
      <c r="W243" s="186"/>
      <c r="X243" s="39"/>
      <c r="Y243" s="186"/>
      <c r="Z243" s="186"/>
      <c r="AA243" s="186"/>
      <c r="AB243" s="186"/>
      <c r="AC243" s="186"/>
      <c r="AD243" s="186"/>
      <c r="AE243" s="625"/>
      <c r="AF243" s="626"/>
      <c r="AG243" s="626"/>
      <c r="AH243" s="626"/>
      <c r="AI243" s="625"/>
      <c r="AJ243" s="626"/>
      <c r="AK243" s="626"/>
      <c r="AL243" s="626"/>
      <c r="AM243" s="625"/>
      <c r="AN243" s="625"/>
      <c r="AO243" s="626"/>
      <c r="AP243" s="186"/>
      <c r="AQ243" s="186"/>
      <c r="AR243" s="186"/>
      <c r="AS243" s="626"/>
      <c r="AT243" s="626"/>
      <c r="AU243" s="186"/>
      <c r="AV243" s="626"/>
      <c r="AW243" s="186"/>
      <c r="AX243" s="186"/>
      <c r="AY243" s="186"/>
      <c r="AZ243" s="186"/>
      <c r="BA243" s="186"/>
      <c r="BB243" s="186"/>
      <c r="BC243" s="186"/>
      <c r="BD243" s="186"/>
      <c r="BE243" s="187"/>
      <c r="BF243" s="626"/>
      <c r="BG243" s="186"/>
      <c r="BH243" s="186"/>
      <c r="BI243" s="186"/>
      <c r="BJ243" s="186"/>
    </row>
    <row r="244" spans="1:65" x14ac:dyDescent="0.25">
      <c r="D244" s="626"/>
      <c r="E244" s="626"/>
      <c r="F244" s="626"/>
      <c r="H244" s="626"/>
      <c r="L244" s="626"/>
      <c r="O244" s="626"/>
      <c r="P244" s="626"/>
      <c r="R244" s="626"/>
      <c r="T244" s="626"/>
      <c r="V244" s="626"/>
      <c r="X244" s="39"/>
      <c r="AF244" s="626"/>
      <c r="AG244" s="626"/>
      <c r="AH244" s="626"/>
      <c r="AJ244" s="626"/>
      <c r="AK244" s="626"/>
      <c r="AL244" s="626"/>
      <c r="AO244" s="626"/>
      <c r="AS244" s="626"/>
      <c r="AT244" s="626"/>
      <c r="AV244" s="626"/>
      <c r="BF244" s="626"/>
      <c r="BK244" s="186"/>
      <c r="BL244" s="186"/>
      <c r="BM244" s="186"/>
    </row>
    <row r="245" spans="1:65" x14ac:dyDescent="0.25">
      <c r="D245" s="626"/>
      <c r="E245" s="626"/>
      <c r="F245" s="626"/>
      <c r="H245" s="626"/>
      <c r="L245" s="626"/>
      <c r="O245" s="626"/>
      <c r="P245" s="626"/>
      <c r="R245" s="626"/>
      <c r="T245" s="626"/>
      <c r="V245" s="626"/>
      <c r="X245" s="39"/>
      <c r="AF245" s="626"/>
      <c r="AG245" s="626"/>
      <c r="AH245" s="626"/>
      <c r="AJ245" s="626"/>
      <c r="AK245" s="626"/>
      <c r="AL245" s="626"/>
      <c r="AO245" s="626"/>
      <c r="AS245" s="626"/>
      <c r="AT245" s="626"/>
      <c r="AV245" s="626"/>
      <c r="BF245" s="626"/>
      <c r="BK245" s="186"/>
      <c r="BL245" s="186"/>
      <c r="BM245" s="186"/>
    </row>
    <row r="246" spans="1:65" x14ac:dyDescent="0.25">
      <c r="D246" s="626"/>
      <c r="E246" s="626"/>
      <c r="F246" s="626"/>
      <c r="H246" s="626"/>
      <c r="L246" s="626"/>
      <c r="O246" s="626"/>
      <c r="P246" s="626"/>
      <c r="R246" s="626"/>
      <c r="T246" s="626"/>
      <c r="V246" s="626"/>
      <c r="X246" s="39"/>
      <c r="AF246" s="626"/>
      <c r="AG246" s="626"/>
      <c r="AH246" s="626"/>
      <c r="AJ246" s="626"/>
      <c r="AK246" s="626"/>
      <c r="AL246" s="626"/>
      <c r="AO246" s="626"/>
      <c r="AS246" s="626"/>
      <c r="AT246" s="626"/>
      <c r="AV246" s="626"/>
      <c r="BF246" s="626"/>
      <c r="BK246" s="186"/>
      <c r="BL246" s="186"/>
      <c r="BM246" s="186"/>
    </row>
    <row r="247" spans="1:65" x14ac:dyDescent="0.25">
      <c r="B247" s="186"/>
      <c r="D247" s="626"/>
      <c r="E247" s="626"/>
      <c r="F247" s="626"/>
      <c r="H247" s="626"/>
      <c r="L247" s="626"/>
      <c r="O247" s="626"/>
      <c r="P247" s="626"/>
      <c r="R247" s="626"/>
      <c r="T247" s="626"/>
      <c r="V247" s="626"/>
      <c r="X247" s="39"/>
      <c r="AF247" s="626"/>
      <c r="AG247" s="626"/>
      <c r="AH247" s="626"/>
      <c r="AJ247" s="626"/>
      <c r="AK247" s="626"/>
      <c r="AL247" s="626"/>
      <c r="AO247" s="626"/>
      <c r="AS247" s="626"/>
      <c r="AT247" s="626"/>
      <c r="AV247" s="626"/>
      <c r="BF247" s="626"/>
      <c r="BK247" s="186"/>
      <c r="BL247" s="186"/>
      <c r="BM247" s="186"/>
    </row>
    <row r="248" spans="1:65" x14ac:dyDescent="0.25">
      <c r="B248" s="186"/>
      <c r="D248" s="626"/>
      <c r="E248" s="626"/>
      <c r="F248" s="626"/>
      <c r="H248" s="626"/>
      <c r="L248" s="626"/>
      <c r="O248" s="626"/>
      <c r="P248" s="626"/>
      <c r="R248" s="626"/>
      <c r="T248" s="626"/>
      <c r="V248" s="626"/>
      <c r="X248" s="39"/>
      <c r="AF248" s="626"/>
      <c r="AG248" s="626"/>
      <c r="AH248" s="626"/>
      <c r="AJ248" s="626"/>
      <c r="AK248" s="626"/>
      <c r="AL248" s="626"/>
      <c r="AO248" s="626"/>
      <c r="AS248" s="626"/>
      <c r="AT248" s="626"/>
      <c r="AV248" s="626"/>
      <c r="BF248" s="626"/>
      <c r="BK248" s="186"/>
      <c r="BL248" s="186"/>
      <c r="BM248" s="186"/>
    </row>
    <row r="249" spans="1:65" x14ac:dyDescent="0.25">
      <c r="B249" s="186"/>
      <c r="D249" s="626"/>
      <c r="E249" s="626"/>
      <c r="F249" s="626"/>
      <c r="H249" s="626"/>
      <c r="L249" s="626"/>
      <c r="O249" s="626"/>
      <c r="P249" s="626"/>
      <c r="R249" s="626"/>
      <c r="T249" s="626"/>
      <c r="V249" s="626"/>
      <c r="X249" s="39"/>
      <c r="AF249" s="626"/>
      <c r="AG249" s="626"/>
      <c r="AH249" s="626"/>
      <c r="AJ249" s="626"/>
      <c r="AK249" s="626"/>
      <c r="AL249" s="626"/>
      <c r="AO249" s="626"/>
      <c r="AS249" s="626"/>
      <c r="AT249" s="626"/>
      <c r="AV249" s="626"/>
      <c r="BF249" s="626"/>
      <c r="BK249" s="186"/>
      <c r="BL249" s="186"/>
      <c r="BM249" s="186"/>
    </row>
    <row r="250" spans="1:65" x14ac:dyDescent="0.25">
      <c r="B250" s="186"/>
      <c r="D250" s="626"/>
      <c r="E250" s="626"/>
      <c r="F250" s="626"/>
      <c r="H250" s="626"/>
      <c r="L250" s="626"/>
      <c r="O250" s="626"/>
      <c r="P250" s="626"/>
      <c r="R250" s="626"/>
      <c r="T250" s="626"/>
      <c r="V250" s="626"/>
      <c r="X250" s="39"/>
      <c r="AF250" s="626"/>
      <c r="AG250" s="626"/>
      <c r="AH250" s="626"/>
      <c r="AJ250" s="626"/>
      <c r="AK250" s="626"/>
      <c r="AL250" s="626"/>
      <c r="AO250" s="626"/>
      <c r="AS250" s="626"/>
      <c r="AT250" s="626"/>
      <c r="AV250" s="626"/>
      <c r="BF250" s="626"/>
      <c r="BK250" s="186"/>
      <c r="BL250" s="186"/>
      <c r="BM250" s="186"/>
    </row>
    <row r="251" spans="1:65" x14ac:dyDescent="0.25">
      <c r="B251" s="186"/>
      <c r="D251" s="626"/>
      <c r="E251" s="626"/>
      <c r="F251" s="626"/>
      <c r="H251" s="626"/>
      <c r="L251" s="626"/>
      <c r="O251" s="626"/>
      <c r="P251" s="626"/>
      <c r="R251" s="626"/>
      <c r="T251" s="626"/>
      <c r="V251" s="626"/>
      <c r="X251" s="39"/>
      <c r="AF251" s="626"/>
      <c r="AG251" s="626"/>
      <c r="AH251" s="626"/>
      <c r="AJ251" s="626"/>
      <c r="AK251" s="626"/>
      <c r="AL251" s="626"/>
      <c r="AO251" s="626"/>
      <c r="AS251" s="626"/>
      <c r="AT251" s="626"/>
      <c r="AV251" s="626"/>
      <c r="BF251" s="626"/>
      <c r="BK251" s="186"/>
      <c r="BL251" s="186"/>
      <c r="BM251" s="186"/>
    </row>
    <row r="252" spans="1:65" x14ac:dyDescent="0.25">
      <c r="B252" s="186"/>
      <c r="D252" s="626"/>
      <c r="E252" s="626"/>
      <c r="F252" s="626"/>
      <c r="H252" s="626"/>
      <c r="L252" s="626"/>
      <c r="O252" s="626"/>
      <c r="P252" s="626"/>
      <c r="R252" s="626"/>
      <c r="T252" s="626"/>
      <c r="V252" s="626"/>
      <c r="X252" s="39"/>
      <c r="AF252" s="626"/>
      <c r="AG252" s="626"/>
      <c r="AH252" s="626"/>
      <c r="AJ252" s="626"/>
      <c r="AK252" s="626"/>
      <c r="AL252" s="626"/>
      <c r="AO252" s="626"/>
      <c r="AS252" s="626"/>
      <c r="AT252" s="626"/>
      <c r="AV252" s="626"/>
      <c r="BF252" s="626"/>
      <c r="BK252" s="186"/>
      <c r="BL252" s="186"/>
      <c r="BM252" s="186"/>
    </row>
    <row r="253" spans="1:65" x14ac:dyDescent="0.25">
      <c r="B253" s="186"/>
      <c r="D253" s="626"/>
      <c r="E253" s="626"/>
      <c r="F253" s="626"/>
      <c r="H253" s="626"/>
      <c r="L253" s="626"/>
      <c r="O253" s="626"/>
      <c r="P253" s="626"/>
      <c r="R253" s="626"/>
      <c r="T253" s="626"/>
      <c r="V253" s="626"/>
      <c r="X253" s="39"/>
      <c r="AF253" s="626"/>
      <c r="AG253" s="626"/>
      <c r="AH253" s="626"/>
      <c r="AJ253" s="626"/>
      <c r="AK253" s="626"/>
      <c r="AL253" s="626"/>
      <c r="AO253" s="626"/>
      <c r="AS253" s="626"/>
      <c r="AT253" s="626"/>
      <c r="AV253" s="626"/>
      <c r="BF253" s="626"/>
      <c r="BK253" s="186"/>
      <c r="BL253" s="186"/>
      <c r="BM253" s="186"/>
    </row>
    <row r="254" spans="1:65" x14ac:dyDescent="0.25">
      <c r="B254" s="186"/>
      <c r="D254" s="626"/>
      <c r="E254" s="626"/>
      <c r="F254" s="626"/>
      <c r="H254" s="626"/>
      <c r="L254" s="626"/>
      <c r="O254" s="626"/>
      <c r="P254" s="626"/>
      <c r="R254" s="626"/>
      <c r="T254" s="626"/>
      <c r="V254" s="626"/>
      <c r="X254" s="39"/>
      <c r="AF254" s="626"/>
      <c r="AG254" s="626"/>
      <c r="AH254" s="626"/>
      <c r="AJ254" s="626"/>
      <c r="AK254" s="626"/>
      <c r="AL254" s="626"/>
      <c r="AO254" s="626"/>
      <c r="AS254" s="626"/>
      <c r="AT254" s="626"/>
      <c r="AV254" s="626"/>
      <c r="BF254" s="626"/>
      <c r="BK254" s="186"/>
      <c r="BL254" s="186"/>
      <c r="BM254" s="186"/>
    </row>
    <row r="255" spans="1:65" x14ac:dyDescent="0.25">
      <c r="B255" s="186"/>
      <c r="D255" s="626"/>
      <c r="E255" s="626"/>
      <c r="F255" s="626"/>
      <c r="H255" s="626"/>
      <c r="L255" s="626"/>
      <c r="O255" s="626"/>
      <c r="P255" s="626"/>
      <c r="R255" s="626"/>
      <c r="T255" s="626"/>
      <c r="V255" s="626"/>
      <c r="X255" s="39"/>
      <c r="AF255" s="626"/>
      <c r="AG255" s="626"/>
      <c r="AH255" s="626"/>
      <c r="AJ255" s="626"/>
      <c r="AK255" s="626"/>
      <c r="AL255" s="626"/>
      <c r="AO255" s="626"/>
      <c r="AS255" s="626"/>
      <c r="AT255" s="626"/>
      <c r="AV255" s="626"/>
      <c r="BF255" s="626"/>
      <c r="BK255" s="186"/>
      <c r="BL255" s="186"/>
      <c r="BM255" s="186"/>
    </row>
    <row r="256" spans="1:65" x14ac:dyDescent="0.25">
      <c r="B256" s="186"/>
      <c r="D256" s="626"/>
      <c r="E256" s="626"/>
      <c r="F256" s="626"/>
      <c r="H256" s="626"/>
      <c r="L256" s="626"/>
      <c r="O256" s="626"/>
      <c r="P256" s="626"/>
      <c r="R256" s="626"/>
      <c r="T256" s="626"/>
      <c r="V256" s="626"/>
      <c r="X256" s="39"/>
      <c r="AF256" s="626"/>
      <c r="AG256" s="626"/>
      <c r="AH256" s="626"/>
      <c r="AJ256" s="626"/>
      <c r="AK256" s="626"/>
      <c r="AL256" s="626"/>
      <c r="AO256" s="626"/>
      <c r="AS256" s="626"/>
      <c r="AT256" s="626"/>
      <c r="AV256" s="626"/>
      <c r="BF256" s="626"/>
      <c r="BK256" s="186"/>
      <c r="BL256" s="186"/>
      <c r="BM256" s="186"/>
    </row>
    <row r="257" spans="2:65" x14ac:dyDescent="0.25">
      <c r="B257" s="186"/>
      <c r="D257" s="626"/>
      <c r="E257" s="626"/>
      <c r="F257" s="626"/>
      <c r="H257" s="626"/>
      <c r="L257" s="626"/>
      <c r="O257" s="626"/>
      <c r="P257" s="626"/>
      <c r="R257" s="626"/>
      <c r="T257" s="626"/>
      <c r="V257" s="626"/>
      <c r="X257" s="39"/>
      <c r="AF257" s="626"/>
      <c r="AG257" s="626"/>
      <c r="AH257" s="626"/>
      <c r="AJ257" s="626"/>
      <c r="AK257" s="626"/>
      <c r="AL257" s="626"/>
      <c r="AO257" s="626"/>
      <c r="AS257" s="626"/>
      <c r="AT257" s="626"/>
      <c r="AV257" s="626"/>
      <c r="BF257" s="626"/>
      <c r="BK257" s="186"/>
      <c r="BL257" s="186"/>
      <c r="BM257" s="186"/>
    </row>
    <row r="258" spans="2:65" x14ac:dyDescent="0.25">
      <c r="B258" s="186"/>
      <c r="D258" s="626"/>
      <c r="E258" s="626"/>
      <c r="F258" s="626"/>
      <c r="H258" s="626"/>
      <c r="L258" s="626"/>
      <c r="O258" s="626"/>
      <c r="P258" s="626"/>
      <c r="R258" s="626"/>
      <c r="T258" s="626"/>
      <c r="V258" s="626"/>
      <c r="X258" s="39"/>
      <c r="AF258" s="626"/>
      <c r="AG258" s="626"/>
      <c r="AH258" s="626"/>
      <c r="AJ258" s="626"/>
      <c r="AK258" s="626"/>
      <c r="AL258" s="626"/>
      <c r="AO258" s="626"/>
      <c r="AS258" s="626"/>
      <c r="AT258" s="626"/>
      <c r="AV258" s="626"/>
      <c r="BF258" s="626"/>
      <c r="BK258" s="186"/>
      <c r="BL258" s="186"/>
      <c r="BM258" s="186"/>
    </row>
    <row r="259" spans="2:65" x14ac:dyDescent="0.25">
      <c r="B259" s="186"/>
      <c r="D259" s="626"/>
      <c r="E259" s="626"/>
      <c r="F259" s="626"/>
      <c r="H259" s="626"/>
      <c r="L259" s="626"/>
      <c r="O259" s="626"/>
      <c r="P259" s="626"/>
      <c r="R259" s="626"/>
      <c r="T259" s="626"/>
      <c r="V259" s="626"/>
      <c r="X259" s="39"/>
      <c r="AF259" s="626"/>
      <c r="AG259" s="626"/>
      <c r="AH259" s="626"/>
      <c r="AJ259" s="626"/>
      <c r="AK259" s="626"/>
      <c r="AL259" s="626"/>
      <c r="AO259" s="626"/>
      <c r="AS259" s="626"/>
      <c r="AT259" s="626"/>
      <c r="AV259" s="626"/>
      <c r="BF259" s="626"/>
      <c r="BK259" s="186"/>
      <c r="BL259" s="186"/>
      <c r="BM259" s="186"/>
    </row>
    <row r="260" spans="2:65" x14ac:dyDescent="0.25">
      <c r="B260" s="186"/>
      <c r="D260" s="626"/>
      <c r="E260" s="626"/>
      <c r="F260" s="626"/>
      <c r="H260" s="626"/>
      <c r="L260" s="626"/>
      <c r="O260" s="626"/>
      <c r="P260" s="626"/>
      <c r="R260" s="626"/>
      <c r="T260" s="626"/>
      <c r="V260" s="626"/>
      <c r="X260" s="39"/>
      <c r="AF260" s="626"/>
      <c r="AG260" s="626"/>
      <c r="AH260" s="626"/>
      <c r="AJ260" s="626"/>
      <c r="AK260" s="626"/>
      <c r="AL260" s="626"/>
      <c r="AO260" s="626"/>
      <c r="AS260" s="626"/>
      <c r="AT260" s="626"/>
      <c r="AV260" s="626"/>
      <c r="BF260" s="626"/>
      <c r="BK260" s="186"/>
      <c r="BL260" s="186"/>
      <c r="BM260" s="186"/>
    </row>
    <row r="261" spans="2:65" x14ac:dyDescent="0.25">
      <c r="B261" s="186"/>
      <c r="D261" s="626"/>
      <c r="E261" s="626"/>
      <c r="F261" s="626"/>
      <c r="H261" s="626"/>
      <c r="L261" s="626"/>
      <c r="O261" s="626"/>
      <c r="P261" s="626"/>
      <c r="R261" s="626"/>
      <c r="T261" s="626"/>
      <c r="V261" s="626"/>
      <c r="X261" s="39"/>
      <c r="AF261" s="626"/>
      <c r="AG261" s="626"/>
      <c r="AH261" s="626"/>
      <c r="AJ261" s="626"/>
      <c r="AK261" s="626"/>
      <c r="AL261" s="626"/>
      <c r="AO261" s="626"/>
      <c r="AS261" s="626"/>
      <c r="AT261" s="626"/>
      <c r="AV261" s="626"/>
      <c r="BF261" s="626"/>
      <c r="BK261" s="186"/>
      <c r="BL261" s="186"/>
      <c r="BM261" s="186"/>
    </row>
    <row r="262" spans="2:65" x14ac:dyDescent="0.25">
      <c r="B262" s="186"/>
      <c r="D262" s="626"/>
      <c r="E262" s="626"/>
      <c r="F262" s="626"/>
      <c r="H262" s="626"/>
      <c r="L262" s="626"/>
      <c r="O262" s="626"/>
      <c r="P262" s="626"/>
      <c r="R262" s="626"/>
      <c r="T262" s="626"/>
      <c r="V262" s="626"/>
      <c r="X262" s="39"/>
      <c r="AF262" s="626"/>
      <c r="AG262" s="626"/>
      <c r="AH262" s="626"/>
      <c r="AJ262" s="626"/>
      <c r="AK262" s="626"/>
      <c r="AL262" s="626"/>
      <c r="AO262" s="626"/>
      <c r="AS262" s="626"/>
      <c r="AT262" s="626"/>
      <c r="AV262" s="626"/>
      <c r="BF262" s="626"/>
      <c r="BK262" s="186"/>
      <c r="BL262" s="186"/>
      <c r="BM262" s="186"/>
    </row>
    <row r="263" spans="2:65" x14ac:dyDescent="0.25">
      <c r="D263" s="626"/>
      <c r="E263" s="626"/>
      <c r="F263" s="626"/>
      <c r="H263" s="626"/>
      <c r="L263" s="626"/>
      <c r="O263" s="626"/>
      <c r="P263" s="626"/>
      <c r="R263" s="626"/>
      <c r="T263" s="626"/>
      <c r="V263" s="626"/>
      <c r="X263" s="39"/>
      <c r="AF263" s="626"/>
      <c r="AG263" s="626"/>
      <c r="AH263" s="626"/>
      <c r="AJ263" s="626"/>
      <c r="AK263" s="626"/>
      <c r="AL263" s="626"/>
      <c r="AO263" s="626"/>
      <c r="AS263" s="626"/>
      <c r="AT263" s="626"/>
      <c r="AV263" s="626"/>
      <c r="BF263" s="626"/>
      <c r="BK263" s="186"/>
      <c r="BL263" s="186"/>
      <c r="BM263" s="186"/>
    </row>
    <row r="264" spans="2:65" x14ac:dyDescent="0.25">
      <c r="D264" s="626"/>
      <c r="E264" s="626"/>
      <c r="F264" s="626"/>
      <c r="H264" s="626"/>
      <c r="L264" s="626"/>
      <c r="O264" s="626"/>
      <c r="P264" s="626"/>
      <c r="R264" s="626"/>
      <c r="T264" s="626"/>
      <c r="V264" s="626"/>
      <c r="X264" s="39"/>
      <c r="AF264" s="626"/>
      <c r="AG264" s="626"/>
      <c r="AH264" s="626"/>
      <c r="AJ264" s="626"/>
      <c r="AK264" s="626"/>
      <c r="AL264" s="626"/>
      <c r="AO264" s="626"/>
      <c r="AS264" s="626"/>
      <c r="AT264" s="626"/>
      <c r="AV264" s="626"/>
      <c r="BF264" s="626"/>
      <c r="BK264" s="186"/>
      <c r="BL264" s="186"/>
      <c r="BM264" s="186"/>
    </row>
    <row r="265" spans="2:65" x14ac:dyDescent="0.25">
      <c r="D265" s="626"/>
      <c r="E265" s="626"/>
      <c r="F265" s="626"/>
      <c r="H265" s="626"/>
      <c r="L265" s="626"/>
      <c r="O265" s="626"/>
      <c r="P265" s="626"/>
      <c r="R265" s="626"/>
      <c r="T265" s="626"/>
      <c r="V265" s="626"/>
      <c r="X265" s="39"/>
      <c r="AF265" s="626"/>
      <c r="AG265" s="626"/>
      <c r="AH265" s="626"/>
      <c r="AJ265" s="626"/>
      <c r="AK265" s="626"/>
      <c r="AL265" s="626"/>
      <c r="AO265" s="626"/>
      <c r="AS265" s="626"/>
      <c r="AT265" s="626"/>
      <c r="AV265" s="626"/>
      <c r="BF265" s="626"/>
      <c r="BK265" s="186"/>
      <c r="BL265" s="186"/>
      <c r="BM265" s="186"/>
    </row>
    <row r="266" spans="2:65" x14ac:dyDescent="0.25">
      <c r="D266" s="626"/>
      <c r="E266" s="626"/>
      <c r="F266" s="626"/>
      <c r="H266" s="626"/>
      <c r="L266" s="626"/>
      <c r="O266" s="626"/>
      <c r="P266" s="626"/>
      <c r="R266" s="626"/>
      <c r="T266" s="626"/>
      <c r="V266" s="626"/>
      <c r="X266" s="39"/>
      <c r="AF266" s="626"/>
      <c r="AG266" s="626"/>
      <c r="AH266" s="626"/>
      <c r="AJ266" s="626"/>
      <c r="AK266" s="626"/>
      <c r="AL266" s="626"/>
      <c r="AO266" s="626"/>
      <c r="AS266" s="626"/>
      <c r="AT266" s="626"/>
      <c r="AV266" s="626"/>
      <c r="BF266" s="626"/>
      <c r="BK266" s="186"/>
      <c r="BL266" s="186"/>
      <c r="BM266" s="186"/>
    </row>
    <row r="267" spans="2:65" x14ac:dyDescent="0.25">
      <c r="D267" s="626"/>
      <c r="E267" s="626"/>
      <c r="F267" s="626"/>
      <c r="H267" s="626"/>
      <c r="L267" s="626"/>
      <c r="O267" s="626"/>
      <c r="P267" s="626"/>
      <c r="R267" s="626"/>
      <c r="T267" s="626"/>
      <c r="V267" s="626"/>
      <c r="X267" s="39"/>
      <c r="AF267" s="626"/>
      <c r="AG267" s="626"/>
      <c r="AH267" s="626"/>
      <c r="AJ267" s="626"/>
      <c r="AK267" s="626"/>
      <c r="AL267" s="626"/>
      <c r="AO267" s="626"/>
      <c r="AS267" s="626"/>
      <c r="AT267" s="626"/>
      <c r="AV267" s="626"/>
      <c r="BF267" s="626"/>
      <c r="BK267" s="186"/>
      <c r="BL267" s="186"/>
      <c r="BM267" s="186"/>
    </row>
    <row r="268" spans="2:65" x14ac:dyDescent="0.25">
      <c r="D268" s="626"/>
      <c r="E268" s="626"/>
      <c r="F268" s="626"/>
      <c r="H268" s="626"/>
      <c r="L268" s="626"/>
      <c r="O268" s="626"/>
      <c r="P268" s="626"/>
      <c r="R268" s="626"/>
      <c r="T268" s="626"/>
      <c r="V268" s="626"/>
      <c r="X268" s="39"/>
      <c r="AF268" s="626"/>
      <c r="AG268" s="626"/>
      <c r="AH268" s="626"/>
      <c r="AJ268" s="626"/>
      <c r="AK268" s="626"/>
      <c r="AL268" s="626"/>
      <c r="AO268" s="626"/>
      <c r="AS268" s="626"/>
      <c r="AT268" s="626"/>
      <c r="AV268" s="626"/>
      <c r="BF268" s="626"/>
      <c r="BK268" s="186"/>
      <c r="BL268" s="186"/>
      <c r="BM268" s="186"/>
    </row>
    <row r="269" spans="2:65" x14ac:dyDescent="0.25">
      <c r="D269" s="626"/>
      <c r="E269" s="626"/>
      <c r="F269" s="626"/>
      <c r="H269" s="626"/>
      <c r="L269" s="626"/>
      <c r="O269" s="626"/>
      <c r="P269" s="626"/>
      <c r="R269" s="626"/>
      <c r="T269" s="626"/>
      <c r="V269" s="626"/>
      <c r="X269" s="39"/>
      <c r="AF269" s="626"/>
      <c r="AG269" s="626"/>
      <c r="AH269" s="626"/>
      <c r="AJ269" s="626"/>
      <c r="AK269" s="626"/>
      <c r="AL269" s="626"/>
      <c r="AO269" s="626"/>
      <c r="AS269" s="626"/>
      <c r="AT269" s="626"/>
      <c r="AV269" s="626"/>
      <c r="BF269" s="626"/>
      <c r="BK269" s="186"/>
      <c r="BL269" s="186"/>
      <c r="BM269" s="186"/>
    </row>
    <row r="270" spans="2:65" x14ac:dyDescent="0.25">
      <c r="D270" s="626"/>
      <c r="E270" s="626"/>
      <c r="F270" s="626"/>
      <c r="H270" s="626"/>
      <c r="L270" s="626"/>
      <c r="O270" s="626"/>
      <c r="P270" s="626"/>
      <c r="R270" s="626"/>
      <c r="T270" s="626"/>
      <c r="V270" s="626"/>
      <c r="X270" s="39"/>
      <c r="AF270" s="626"/>
      <c r="AG270" s="626"/>
      <c r="AH270" s="626"/>
      <c r="AJ270" s="626"/>
      <c r="AK270" s="626"/>
      <c r="AL270" s="626"/>
      <c r="AO270" s="626"/>
      <c r="AS270" s="626"/>
      <c r="AT270" s="626"/>
      <c r="AV270" s="626"/>
      <c r="BF270" s="626"/>
      <c r="BK270" s="186"/>
      <c r="BL270" s="186"/>
      <c r="BM270" s="186"/>
    </row>
    <row r="271" spans="2:65" x14ac:dyDescent="0.25">
      <c r="D271" s="626"/>
      <c r="E271" s="626"/>
      <c r="F271" s="626"/>
      <c r="H271" s="626"/>
      <c r="L271" s="626"/>
      <c r="O271" s="626"/>
      <c r="P271" s="626"/>
      <c r="R271" s="626"/>
      <c r="T271" s="626"/>
      <c r="V271" s="626"/>
      <c r="X271" s="39"/>
      <c r="AF271" s="626"/>
      <c r="AG271" s="626"/>
      <c r="AH271" s="626"/>
      <c r="AJ271" s="626"/>
      <c r="AK271" s="626"/>
      <c r="AL271" s="626"/>
      <c r="AO271" s="626"/>
      <c r="AS271" s="626"/>
      <c r="AT271" s="626"/>
      <c r="AV271" s="626"/>
      <c r="BF271" s="626"/>
      <c r="BK271" s="186"/>
      <c r="BL271" s="186"/>
      <c r="BM271" s="186"/>
    </row>
    <row r="272" spans="2:65" x14ac:dyDescent="0.25">
      <c r="D272" s="626"/>
      <c r="E272" s="626"/>
      <c r="F272" s="626"/>
      <c r="H272" s="626"/>
      <c r="L272" s="626"/>
      <c r="O272" s="626"/>
      <c r="P272" s="626"/>
      <c r="R272" s="626"/>
      <c r="T272" s="626"/>
      <c r="V272" s="626"/>
      <c r="X272" s="39"/>
      <c r="AF272" s="626"/>
      <c r="AG272" s="626"/>
      <c r="AH272" s="626"/>
      <c r="AJ272" s="626"/>
      <c r="AK272" s="626"/>
      <c r="AL272" s="626"/>
      <c r="AO272" s="626"/>
      <c r="AS272" s="626"/>
      <c r="AT272" s="626"/>
      <c r="AV272" s="626"/>
      <c r="BF272" s="626"/>
      <c r="BK272" s="186"/>
      <c r="BL272" s="186"/>
      <c r="BM272" s="186"/>
    </row>
    <row r="273" spans="1:65" x14ac:dyDescent="0.25">
      <c r="D273" s="626"/>
      <c r="E273" s="626"/>
      <c r="F273" s="626"/>
      <c r="H273" s="626"/>
      <c r="L273" s="626"/>
      <c r="O273" s="626"/>
      <c r="P273" s="626"/>
      <c r="R273" s="626"/>
      <c r="T273" s="626"/>
      <c r="V273" s="626"/>
      <c r="X273" s="39"/>
      <c r="AF273" s="626"/>
      <c r="AG273" s="626"/>
      <c r="AH273" s="626"/>
      <c r="AJ273" s="626"/>
      <c r="AK273" s="626"/>
      <c r="AL273" s="626"/>
      <c r="AO273" s="626"/>
      <c r="AS273" s="626"/>
      <c r="AT273" s="626"/>
      <c r="AV273" s="626"/>
      <c r="BF273" s="626"/>
      <c r="BK273" s="186"/>
      <c r="BL273" s="186"/>
      <c r="BM273" s="186"/>
    </row>
    <row r="274" spans="1:65" x14ac:dyDescent="0.25">
      <c r="D274" s="626"/>
      <c r="E274" s="626"/>
      <c r="F274" s="626"/>
      <c r="H274" s="626"/>
      <c r="L274" s="626"/>
      <c r="O274" s="626"/>
      <c r="P274" s="626"/>
      <c r="R274" s="626"/>
      <c r="T274" s="626"/>
      <c r="V274" s="626"/>
      <c r="X274" s="39"/>
      <c r="AF274" s="626"/>
      <c r="AG274" s="626"/>
      <c r="AH274" s="626"/>
      <c r="AJ274" s="626"/>
      <c r="AK274" s="626"/>
      <c r="AL274" s="626"/>
      <c r="AO274" s="626"/>
      <c r="AS274" s="626"/>
      <c r="AT274" s="626"/>
      <c r="AV274" s="626"/>
      <c r="BF274" s="626"/>
      <c r="BK274" s="186"/>
      <c r="BL274" s="186"/>
      <c r="BM274" s="186"/>
    </row>
    <row r="275" spans="1:65" x14ac:dyDescent="0.25">
      <c r="D275" s="626"/>
      <c r="E275" s="626"/>
      <c r="F275" s="626"/>
      <c r="H275" s="626"/>
      <c r="L275" s="626"/>
      <c r="O275" s="626"/>
      <c r="P275" s="626"/>
      <c r="R275" s="626"/>
      <c r="T275" s="626"/>
      <c r="V275" s="626"/>
      <c r="X275" s="39"/>
      <c r="AF275" s="626"/>
      <c r="AG275" s="626"/>
      <c r="AH275" s="626"/>
      <c r="AJ275" s="626"/>
      <c r="AK275" s="626"/>
      <c r="AL275" s="626"/>
      <c r="AO275" s="626"/>
      <c r="AS275" s="626"/>
      <c r="AT275" s="626"/>
      <c r="AV275" s="626"/>
      <c r="BF275" s="626"/>
      <c r="BK275" s="186"/>
      <c r="BL275" s="186"/>
      <c r="BM275" s="186"/>
    </row>
    <row r="276" spans="1:65" s="361" customFormat="1" x14ac:dyDescent="0.25">
      <c r="A276" s="186"/>
      <c r="B276" s="43"/>
      <c r="C276" s="625"/>
      <c r="D276" s="626"/>
      <c r="E276" s="626"/>
      <c r="F276" s="626"/>
      <c r="G276" s="625"/>
      <c r="H276" s="626"/>
      <c r="I276" s="625"/>
      <c r="J276" s="625"/>
      <c r="K276" s="625"/>
      <c r="L276" s="626"/>
      <c r="M276" s="625"/>
      <c r="N276" s="625"/>
      <c r="O276" s="626"/>
      <c r="P276" s="626"/>
      <c r="Q276" s="625"/>
      <c r="R276" s="626"/>
      <c r="S276" s="625"/>
      <c r="T276" s="626"/>
      <c r="U276" s="625"/>
      <c r="V276" s="626"/>
      <c r="W276" s="186"/>
      <c r="X276" s="39"/>
      <c r="Y276" s="186"/>
      <c r="Z276" s="186"/>
      <c r="AA276" s="186"/>
      <c r="AB276" s="186"/>
      <c r="AC276" s="186"/>
      <c r="AD276" s="186"/>
      <c r="AE276" s="625"/>
      <c r="AF276" s="626"/>
      <c r="AG276" s="626"/>
      <c r="AH276" s="626"/>
      <c r="AI276" s="625"/>
      <c r="AJ276" s="626"/>
      <c r="AK276" s="626"/>
      <c r="AL276" s="626"/>
      <c r="AM276" s="625"/>
      <c r="AN276" s="625"/>
      <c r="AO276" s="626"/>
      <c r="AP276" s="186"/>
      <c r="AQ276" s="186"/>
      <c r="AR276" s="186"/>
      <c r="AS276" s="626"/>
      <c r="AT276" s="626"/>
      <c r="AU276" s="186"/>
      <c r="AV276" s="626"/>
      <c r="AW276" s="186"/>
      <c r="AX276" s="186"/>
      <c r="AY276" s="186"/>
      <c r="AZ276" s="186"/>
      <c r="BA276" s="186"/>
      <c r="BB276" s="186"/>
      <c r="BC276" s="186"/>
      <c r="BD276" s="186"/>
      <c r="BE276" s="187"/>
      <c r="BF276" s="626"/>
      <c r="BG276" s="186"/>
      <c r="BH276" s="186"/>
      <c r="BI276" s="186"/>
      <c r="BJ276" s="186"/>
    </row>
    <row r="277" spans="1:65" s="361" customFormat="1" x14ac:dyDescent="0.25">
      <c r="A277" s="186"/>
      <c r="B277" s="43"/>
      <c r="C277" s="625"/>
      <c r="D277" s="626"/>
      <c r="E277" s="626"/>
      <c r="F277" s="626"/>
      <c r="G277" s="625"/>
      <c r="H277" s="626"/>
      <c r="I277" s="625"/>
      <c r="J277" s="625"/>
      <c r="K277" s="625"/>
      <c r="L277" s="626"/>
      <c r="M277" s="625"/>
      <c r="N277" s="625"/>
      <c r="O277" s="626"/>
      <c r="P277" s="626"/>
      <c r="Q277" s="625"/>
      <c r="R277" s="626"/>
      <c r="S277" s="625"/>
      <c r="T277" s="626"/>
      <c r="U277" s="625"/>
      <c r="V277" s="626"/>
      <c r="W277" s="186"/>
      <c r="X277" s="39"/>
      <c r="Y277" s="186"/>
      <c r="Z277" s="186"/>
      <c r="AA277" s="186"/>
      <c r="AB277" s="186"/>
      <c r="AC277" s="186"/>
      <c r="AD277" s="186"/>
      <c r="AE277" s="625"/>
      <c r="AF277" s="626"/>
      <c r="AG277" s="626"/>
      <c r="AH277" s="626"/>
      <c r="AI277" s="625"/>
      <c r="AJ277" s="626"/>
      <c r="AK277" s="626"/>
      <c r="AL277" s="626"/>
      <c r="AM277" s="625"/>
      <c r="AN277" s="625"/>
      <c r="AO277" s="626"/>
      <c r="AP277" s="186"/>
      <c r="AQ277" s="186"/>
      <c r="AR277" s="186"/>
      <c r="AS277" s="626"/>
      <c r="AT277" s="626"/>
      <c r="AU277" s="186"/>
      <c r="AV277" s="626"/>
      <c r="AW277" s="186"/>
      <c r="AX277" s="186"/>
      <c r="AY277" s="186"/>
      <c r="AZ277" s="186"/>
      <c r="BA277" s="186"/>
      <c r="BB277" s="186"/>
      <c r="BC277" s="186"/>
      <c r="BD277" s="186"/>
      <c r="BE277" s="187"/>
      <c r="BF277" s="626"/>
      <c r="BG277" s="186"/>
      <c r="BH277" s="186"/>
      <c r="BI277" s="186"/>
      <c r="BJ277" s="186"/>
    </row>
    <row r="278" spans="1:65" s="361" customFormat="1" x14ac:dyDescent="0.25">
      <c r="A278" s="186"/>
      <c r="B278" s="43"/>
      <c r="C278" s="625"/>
      <c r="D278" s="626"/>
      <c r="E278" s="626"/>
      <c r="F278" s="626"/>
      <c r="G278" s="625"/>
      <c r="H278" s="626"/>
      <c r="I278" s="625"/>
      <c r="J278" s="625"/>
      <c r="K278" s="625"/>
      <c r="L278" s="626"/>
      <c r="M278" s="625"/>
      <c r="N278" s="625"/>
      <c r="O278" s="626"/>
      <c r="P278" s="626"/>
      <c r="Q278" s="625"/>
      <c r="R278" s="626"/>
      <c r="S278" s="625"/>
      <c r="T278" s="626"/>
      <c r="U278" s="625"/>
      <c r="V278" s="626"/>
      <c r="W278" s="186"/>
      <c r="X278" s="39"/>
      <c r="Y278" s="186"/>
      <c r="Z278" s="186"/>
      <c r="AA278" s="186"/>
      <c r="AB278" s="186"/>
      <c r="AC278" s="186"/>
      <c r="AD278" s="186"/>
      <c r="AE278" s="625"/>
      <c r="AF278" s="626"/>
      <c r="AG278" s="626"/>
      <c r="AH278" s="626"/>
      <c r="AI278" s="625"/>
      <c r="AJ278" s="626"/>
      <c r="AK278" s="626"/>
      <c r="AL278" s="626"/>
      <c r="AM278" s="625"/>
      <c r="AN278" s="625"/>
      <c r="AO278" s="626"/>
      <c r="AP278" s="186"/>
      <c r="AQ278" s="186"/>
      <c r="AR278" s="186"/>
      <c r="AS278" s="626"/>
      <c r="AT278" s="626"/>
      <c r="AU278" s="186"/>
      <c r="AV278" s="626"/>
      <c r="AW278" s="186"/>
      <c r="AX278" s="186"/>
      <c r="AY278" s="186"/>
      <c r="AZ278" s="186"/>
      <c r="BA278" s="186"/>
      <c r="BB278" s="186"/>
      <c r="BC278" s="186"/>
      <c r="BD278" s="186"/>
      <c r="BE278" s="187"/>
      <c r="BF278" s="626"/>
      <c r="BG278" s="186"/>
      <c r="BH278" s="186"/>
      <c r="BI278" s="186"/>
      <c r="BJ278" s="186"/>
    </row>
    <row r="279" spans="1:65" s="361" customFormat="1" x14ac:dyDescent="0.25">
      <c r="A279" s="186"/>
      <c r="B279" s="43"/>
      <c r="C279" s="625"/>
      <c r="D279" s="626"/>
      <c r="E279" s="626"/>
      <c r="F279" s="626"/>
      <c r="G279" s="625"/>
      <c r="H279" s="626"/>
      <c r="I279" s="625"/>
      <c r="J279" s="625"/>
      <c r="K279" s="625"/>
      <c r="L279" s="626"/>
      <c r="M279" s="625"/>
      <c r="N279" s="625"/>
      <c r="O279" s="626"/>
      <c r="P279" s="626"/>
      <c r="Q279" s="625"/>
      <c r="R279" s="626"/>
      <c r="S279" s="625"/>
      <c r="T279" s="626"/>
      <c r="U279" s="625"/>
      <c r="V279" s="626"/>
      <c r="W279" s="186"/>
      <c r="X279" s="39"/>
      <c r="Y279" s="186"/>
      <c r="Z279" s="186"/>
      <c r="AA279" s="186"/>
      <c r="AB279" s="186"/>
      <c r="AC279" s="186"/>
      <c r="AD279" s="186"/>
      <c r="AE279" s="625"/>
      <c r="AF279" s="626"/>
      <c r="AG279" s="626"/>
      <c r="AH279" s="626"/>
      <c r="AI279" s="625"/>
      <c r="AJ279" s="626"/>
      <c r="AK279" s="626"/>
      <c r="AL279" s="626"/>
      <c r="AM279" s="625"/>
      <c r="AN279" s="625"/>
      <c r="AO279" s="626"/>
      <c r="AP279" s="186"/>
      <c r="AQ279" s="186"/>
      <c r="AR279" s="186"/>
      <c r="AS279" s="626"/>
      <c r="AT279" s="626"/>
      <c r="AU279" s="186"/>
      <c r="AV279" s="626"/>
      <c r="AW279" s="186"/>
      <c r="AX279" s="186"/>
      <c r="AY279" s="186"/>
      <c r="AZ279" s="186"/>
      <c r="BA279" s="186"/>
      <c r="BB279" s="186"/>
      <c r="BC279" s="186"/>
      <c r="BD279" s="186"/>
      <c r="BE279" s="187"/>
      <c r="BF279" s="626"/>
      <c r="BG279" s="186"/>
      <c r="BH279" s="186"/>
      <c r="BI279" s="186"/>
      <c r="BJ279" s="186"/>
    </row>
    <row r="280" spans="1:65" s="361" customFormat="1" x14ac:dyDescent="0.25">
      <c r="A280" s="186"/>
      <c r="B280" s="43"/>
      <c r="C280" s="625"/>
      <c r="D280" s="626"/>
      <c r="E280" s="626"/>
      <c r="F280" s="626"/>
      <c r="G280" s="625"/>
      <c r="H280" s="626"/>
      <c r="I280" s="625"/>
      <c r="J280" s="625"/>
      <c r="K280" s="625"/>
      <c r="L280" s="626"/>
      <c r="M280" s="625"/>
      <c r="N280" s="625"/>
      <c r="O280" s="626"/>
      <c r="P280" s="626"/>
      <c r="Q280" s="625"/>
      <c r="R280" s="626"/>
      <c r="S280" s="625"/>
      <c r="T280" s="626"/>
      <c r="U280" s="625"/>
      <c r="V280" s="626"/>
      <c r="W280" s="186"/>
      <c r="X280" s="39"/>
      <c r="Y280" s="186"/>
      <c r="Z280" s="186"/>
      <c r="AA280" s="186"/>
      <c r="AB280" s="186"/>
      <c r="AC280" s="186"/>
      <c r="AD280" s="186"/>
      <c r="AE280" s="625"/>
      <c r="AF280" s="626"/>
      <c r="AG280" s="626"/>
      <c r="AH280" s="626"/>
      <c r="AI280" s="625"/>
      <c r="AJ280" s="626"/>
      <c r="AK280" s="626"/>
      <c r="AL280" s="626"/>
      <c r="AM280" s="625"/>
      <c r="AN280" s="625"/>
      <c r="AO280" s="626"/>
      <c r="AP280" s="186"/>
      <c r="AQ280" s="186"/>
      <c r="AR280" s="186"/>
      <c r="AS280" s="626"/>
      <c r="AT280" s="626"/>
      <c r="AU280" s="186"/>
      <c r="AV280" s="626"/>
      <c r="AW280" s="186"/>
      <c r="AX280" s="186"/>
      <c r="AY280" s="186"/>
      <c r="AZ280" s="186"/>
      <c r="BA280" s="186"/>
      <c r="BB280" s="186"/>
      <c r="BC280" s="186"/>
      <c r="BD280" s="186"/>
      <c r="BE280" s="187"/>
      <c r="BF280" s="626"/>
      <c r="BG280" s="186"/>
      <c r="BH280" s="186"/>
      <c r="BI280" s="186"/>
      <c r="BJ280" s="186"/>
    </row>
    <row r="281" spans="1:65" s="361" customFormat="1" x14ac:dyDescent="0.25">
      <c r="A281" s="186"/>
      <c r="B281" s="43"/>
      <c r="C281" s="625"/>
      <c r="D281" s="626"/>
      <c r="E281" s="626"/>
      <c r="F281" s="626"/>
      <c r="G281" s="625"/>
      <c r="H281" s="626"/>
      <c r="I281" s="625"/>
      <c r="J281" s="625"/>
      <c r="K281" s="625"/>
      <c r="L281" s="626"/>
      <c r="M281" s="625"/>
      <c r="N281" s="625"/>
      <c r="O281" s="626"/>
      <c r="P281" s="626"/>
      <c r="Q281" s="625"/>
      <c r="R281" s="626"/>
      <c r="S281" s="625"/>
      <c r="T281" s="626"/>
      <c r="U281" s="625"/>
      <c r="V281" s="626"/>
      <c r="W281" s="186"/>
      <c r="X281" s="39"/>
      <c r="Y281" s="186"/>
      <c r="Z281" s="186"/>
      <c r="AA281" s="186"/>
      <c r="AB281" s="186"/>
      <c r="AC281" s="186"/>
      <c r="AD281" s="186"/>
      <c r="AE281" s="625"/>
      <c r="AF281" s="626"/>
      <c r="AG281" s="626"/>
      <c r="AH281" s="626"/>
      <c r="AI281" s="625"/>
      <c r="AJ281" s="626"/>
      <c r="AK281" s="626"/>
      <c r="AL281" s="626"/>
      <c r="AM281" s="625"/>
      <c r="AN281" s="625"/>
      <c r="AO281" s="626"/>
      <c r="AP281" s="186"/>
      <c r="AQ281" s="186"/>
      <c r="AR281" s="186"/>
      <c r="AS281" s="626"/>
      <c r="AT281" s="626"/>
      <c r="AU281" s="186"/>
      <c r="AV281" s="626"/>
      <c r="AW281" s="186"/>
      <c r="AX281" s="186"/>
      <c r="AY281" s="186"/>
      <c r="AZ281" s="186"/>
      <c r="BA281" s="186"/>
      <c r="BB281" s="186"/>
      <c r="BC281" s="186"/>
      <c r="BD281" s="186"/>
      <c r="BE281" s="187"/>
      <c r="BF281" s="626"/>
      <c r="BG281" s="186"/>
      <c r="BH281" s="186"/>
      <c r="BI281" s="186"/>
      <c r="BJ281" s="186"/>
    </row>
    <row r="282" spans="1:65" s="361" customFormat="1" x14ac:dyDescent="0.25">
      <c r="A282" s="186"/>
      <c r="B282" s="43"/>
      <c r="C282" s="625"/>
      <c r="D282" s="626"/>
      <c r="E282" s="626"/>
      <c r="F282" s="626"/>
      <c r="G282" s="625"/>
      <c r="H282" s="626"/>
      <c r="I282" s="625"/>
      <c r="J282" s="625"/>
      <c r="K282" s="625"/>
      <c r="L282" s="626"/>
      <c r="M282" s="625"/>
      <c r="N282" s="625"/>
      <c r="O282" s="626"/>
      <c r="P282" s="626"/>
      <c r="Q282" s="625"/>
      <c r="R282" s="626"/>
      <c r="S282" s="625"/>
      <c r="T282" s="626"/>
      <c r="U282" s="625"/>
      <c r="V282" s="626"/>
      <c r="W282" s="186"/>
      <c r="X282" s="39"/>
      <c r="Y282" s="186"/>
      <c r="Z282" s="186"/>
      <c r="AA282" s="186"/>
      <c r="AB282" s="186"/>
      <c r="AC282" s="186"/>
      <c r="AD282" s="186"/>
      <c r="AE282" s="625"/>
      <c r="AF282" s="626"/>
      <c r="AG282" s="626"/>
      <c r="AH282" s="626"/>
      <c r="AI282" s="625"/>
      <c r="AJ282" s="626"/>
      <c r="AK282" s="626"/>
      <c r="AL282" s="626"/>
      <c r="AM282" s="625"/>
      <c r="AN282" s="625"/>
      <c r="AO282" s="626"/>
      <c r="AP282" s="186"/>
      <c r="AQ282" s="186"/>
      <c r="AR282" s="186"/>
      <c r="AS282" s="626"/>
      <c r="AT282" s="626"/>
      <c r="AU282" s="186"/>
      <c r="AV282" s="626"/>
      <c r="AW282" s="186"/>
      <c r="AX282" s="186"/>
      <c r="AY282" s="186"/>
      <c r="AZ282" s="186"/>
      <c r="BA282" s="186"/>
      <c r="BB282" s="186"/>
      <c r="BC282" s="186"/>
      <c r="BD282" s="186"/>
      <c r="BE282" s="187"/>
      <c r="BF282" s="626"/>
      <c r="BG282" s="186"/>
      <c r="BH282" s="186"/>
      <c r="BI282" s="186"/>
      <c r="BJ282" s="186"/>
    </row>
    <row r="283" spans="1:65" s="361" customFormat="1" x14ac:dyDescent="0.25">
      <c r="A283" s="186"/>
      <c r="B283" s="43"/>
      <c r="C283" s="625"/>
      <c r="D283" s="626"/>
      <c r="E283" s="626"/>
      <c r="F283" s="626"/>
      <c r="G283" s="625"/>
      <c r="H283" s="626"/>
      <c r="I283" s="625"/>
      <c r="J283" s="625"/>
      <c r="K283" s="625"/>
      <c r="L283" s="626"/>
      <c r="M283" s="625"/>
      <c r="N283" s="625"/>
      <c r="O283" s="626"/>
      <c r="P283" s="626"/>
      <c r="Q283" s="625"/>
      <c r="R283" s="626"/>
      <c r="S283" s="625"/>
      <c r="T283" s="626"/>
      <c r="U283" s="625"/>
      <c r="V283" s="626"/>
      <c r="W283" s="186"/>
      <c r="X283" s="39"/>
      <c r="Y283" s="186"/>
      <c r="Z283" s="186"/>
      <c r="AA283" s="186"/>
      <c r="AB283" s="186"/>
      <c r="AC283" s="186"/>
      <c r="AD283" s="186"/>
      <c r="AE283" s="625"/>
      <c r="AF283" s="626"/>
      <c r="AG283" s="626"/>
      <c r="AH283" s="626"/>
      <c r="AI283" s="625"/>
      <c r="AJ283" s="626"/>
      <c r="AK283" s="626"/>
      <c r="AL283" s="626"/>
      <c r="AM283" s="625"/>
      <c r="AN283" s="625"/>
      <c r="AO283" s="626"/>
      <c r="AP283" s="186"/>
      <c r="AQ283" s="186"/>
      <c r="AR283" s="186"/>
      <c r="AS283" s="626"/>
      <c r="AT283" s="626"/>
      <c r="AU283" s="186"/>
      <c r="AV283" s="626"/>
      <c r="AW283" s="186"/>
      <c r="AX283" s="186"/>
      <c r="AY283" s="186"/>
      <c r="AZ283" s="186"/>
      <c r="BA283" s="186"/>
      <c r="BB283" s="186"/>
      <c r="BC283" s="186"/>
      <c r="BD283" s="186"/>
      <c r="BE283" s="187"/>
      <c r="BF283" s="626"/>
      <c r="BG283" s="186"/>
      <c r="BH283" s="186"/>
      <c r="BI283" s="186"/>
      <c r="BJ283" s="186"/>
    </row>
    <row r="284" spans="1:65" s="361" customFormat="1" x14ac:dyDescent="0.25">
      <c r="A284" s="186"/>
      <c r="B284" s="43"/>
      <c r="C284" s="625"/>
      <c r="D284" s="626"/>
      <c r="E284" s="626"/>
      <c r="F284" s="626"/>
      <c r="G284" s="625"/>
      <c r="H284" s="626"/>
      <c r="I284" s="625"/>
      <c r="J284" s="625"/>
      <c r="K284" s="625"/>
      <c r="L284" s="626"/>
      <c r="M284" s="625"/>
      <c r="N284" s="625"/>
      <c r="O284" s="626"/>
      <c r="P284" s="626"/>
      <c r="Q284" s="625"/>
      <c r="R284" s="626"/>
      <c r="S284" s="625"/>
      <c r="T284" s="626"/>
      <c r="U284" s="625"/>
      <c r="V284" s="626"/>
      <c r="W284" s="186"/>
      <c r="X284" s="39"/>
      <c r="Y284" s="186"/>
      <c r="Z284" s="186"/>
      <c r="AA284" s="186"/>
      <c r="AB284" s="186"/>
      <c r="AC284" s="186"/>
      <c r="AD284" s="186"/>
      <c r="AE284" s="625"/>
      <c r="AF284" s="626"/>
      <c r="AG284" s="626"/>
      <c r="AH284" s="626"/>
      <c r="AI284" s="625"/>
      <c r="AJ284" s="626"/>
      <c r="AK284" s="626"/>
      <c r="AL284" s="626"/>
      <c r="AM284" s="625"/>
      <c r="AN284" s="625"/>
      <c r="AO284" s="626"/>
      <c r="AP284" s="186"/>
      <c r="AQ284" s="186"/>
      <c r="AR284" s="186"/>
      <c r="AS284" s="626"/>
      <c r="AT284" s="626"/>
      <c r="AU284" s="186"/>
      <c r="AV284" s="626"/>
      <c r="AW284" s="186"/>
      <c r="AX284" s="186"/>
      <c r="AY284" s="186"/>
      <c r="AZ284" s="186"/>
      <c r="BA284" s="186"/>
      <c r="BB284" s="186"/>
      <c r="BC284" s="186"/>
      <c r="BD284" s="186"/>
      <c r="BE284" s="187"/>
      <c r="BF284" s="626"/>
      <c r="BG284" s="186"/>
      <c r="BH284" s="186"/>
      <c r="BI284" s="186"/>
      <c r="BJ284" s="186"/>
    </row>
    <row r="285" spans="1:65" s="361" customFormat="1" x14ac:dyDescent="0.25">
      <c r="A285" s="186"/>
      <c r="B285" s="43"/>
      <c r="C285" s="625"/>
      <c r="D285" s="626"/>
      <c r="E285" s="626"/>
      <c r="F285" s="626"/>
      <c r="G285" s="625"/>
      <c r="H285" s="626"/>
      <c r="I285" s="625"/>
      <c r="J285" s="625"/>
      <c r="K285" s="625"/>
      <c r="L285" s="626"/>
      <c r="M285" s="625"/>
      <c r="N285" s="625"/>
      <c r="O285" s="626"/>
      <c r="P285" s="626"/>
      <c r="Q285" s="625"/>
      <c r="R285" s="626"/>
      <c r="S285" s="625"/>
      <c r="T285" s="626"/>
      <c r="U285" s="625"/>
      <c r="V285" s="626"/>
      <c r="W285" s="186"/>
      <c r="X285" s="39"/>
      <c r="Y285" s="186"/>
      <c r="Z285" s="186"/>
      <c r="AA285" s="186"/>
      <c r="AB285" s="186"/>
      <c r="AC285" s="186"/>
      <c r="AD285" s="186"/>
      <c r="AE285" s="625"/>
      <c r="AF285" s="626"/>
      <c r="AG285" s="626"/>
      <c r="AH285" s="626"/>
      <c r="AI285" s="625"/>
      <c r="AJ285" s="626"/>
      <c r="AK285" s="626"/>
      <c r="AL285" s="626"/>
      <c r="AM285" s="625"/>
      <c r="AN285" s="625"/>
      <c r="AO285" s="626"/>
      <c r="AP285" s="186"/>
      <c r="AQ285" s="186"/>
      <c r="AR285" s="186"/>
      <c r="AS285" s="626"/>
      <c r="AT285" s="626"/>
      <c r="AU285" s="186"/>
      <c r="AV285" s="626"/>
      <c r="AW285" s="186"/>
      <c r="AX285" s="186"/>
      <c r="AY285" s="186"/>
      <c r="AZ285" s="186"/>
      <c r="BA285" s="186"/>
      <c r="BB285" s="186"/>
      <c r="BC285" s="186"/>
      <c r="BD285" s="186"/>
      <c r="BE285" s="187"/>
      <c r="BF285" s="626"/>
      <c r="BG285" s="186"/>
      <c r="BH285" s="186"/>
      <c r="BI285" s="186"/>
      <c r="BJ285" s="186"/>
    </row>
    <row r="286" spans="1:65" s="361" customFormat="1" x14ac:dyDescent="0.25">
      <c r="A286" s="186"/>
      <c r="B286" s="43"/>
      <c r="C286" s="625"/>
      <c r="D286" s="626"/>
      <c r="E286" s="626"/>
      <c r="F286" s="626"/>
      <c r="G286" s="625"/>
      <c r="H286" s="626"/>
      <c r="I286" s="625"/>
      <c r="J286" s="625"/>
      <c r="K286" s="625"/>
      <c r="L286" s="626"/>
      <c r="M286" s="625"/>
      <c r="N286" s="625"/>
      <c r="O286" s="626"/>
      <c r="P286" s="626"/>
      <c r="Q286" s="625"/>
      <c r="R286" s="626"/>
      <c r="S286" s="625"/>
      <c r="T286" s="626"/>
      <c r="U286" s="625"/>
      <c r="V286" s="626"/>
      <c r="W286" s="186"/>
      <c r="X286" s="39"/>
      <c r="Y286" s="186"/>
      <c r="Z286" s="186"/>
      <c r="AA286" s="186"/>
      <c r="AB286" s="186"/>
      <c r="AC286" s="186"/>
      <c r="AD286" s="186"/>
      <c r="AE286" s="625"/>
      <c r="AF286" s="626"/>
      <c r="AG286" s="626"/>
      <c r="AH286" s="626"/>
      <c r="AI286" s="625"/>
      <c r="AJ286" s="626"/>
      <c r="AK286" s="626"/>
      <c r="AL286" s="626"/>
      <c r="AM286" s="625"/>
      <c r="AN286" s="625"/>
      <c r="AO286" s="626"/>
      <c r="AP286" s="186"/>
      <c r="AQ286" s="186"/>
      <c r="AR286" s="186"/>
      <c r="AS286" s="626"/>
      <c r="AT286" s="626"/>
      <c r="AU286" s="186"/>
      <c r="AV286" s="626"/>
      <c r="AW286" s="186"/>
      <c r="AX286" s="186"/>
      <c r="AY286" s="186"/>
      <c r="AZ286" s="186"/>
      <c r="BA286" s="186"/>
      <c r="BB286" s="186"/>
      <c r="BC286" s="186"/>
      <c r="BD286" s="186"/>
      <c r="BE286" s="187"/>
      <c r="BF286" s="626"/>
      <c r="BG286" s="186"/>
      <c r="BH286" s="186"/>
      <c r="BI286" s="186"/>
      <c r="BJ286" s="186"/>
    </row>
    <row r="287" spans="1:65" s="361" customFormat="1" x14ac:dyDescent="0.25">
      <c r="A287" s="186"/>
      <c r="B287" s="43"/>
      <c r="C287" s="625"/>
      <c r="D287" s="626"/>
      <c r="E287" s="626"/>
      <c r="F287" s="626"/>
      <c r="G287" s="625"/>
      <c r="H287" s="626"/>
      <c r="I287" s="625"/>
      <c r="J287" s="625"/>
      <c r="K287" s="625"/>
      <c r="L287" s="626"/>
      <c r="M287" s="625"/>
      <c r="N287" s="625"/>
      <c r="O287" s="626"/>
      <c r="P287" s="626"/>
      <c r="Q287" s="625"/>
      <c r="R287" s="626"/>
      <c r="S287" s="625"/>
      <c r="T287" s="626"/>
      <c r="U287" s="625"/>
      <c r="V287" s="626"/>
      <c r="W287" s="186"/>
      <c r="X287" s="39"/>
      <c r="Y287" s="186"/>
      <c r="Z287" s="186"/>
      <c r="AA287" s="186"/>
      <c r="AB287" s="186"/>
      <c r="AC287" s="186"/>
      <c r="AD287" s="186"/>
      <c r="AE287" s="625"/>
      <c r="AF287" s="626"/>
      <c r="AG287" s="626"/>
      <c r="AH287" s="626"/>
      <c r="AI287" s="625"/>
      <c r="AJ287" s="626"/>
      <c r="AK287" s="626"/>
      <c r="AL287" s="626"/>
      <c r="AM287" s="625"/>
      <c r="AN287" s="625"/>
      <c r="AO287" s="626"/>
      <c r="AP287" s="186"/>
      <c r="AQ287" s="186"/>
      <c r="AR287" s="186"/>
      <c r="AS287" s="626"/>
      <c r="AT287" s="626"/>
      <c r="AU287" s="186"/>
      <c r="AV287" s="626"/>
      <c r="AW287" s="186"/>
      <c r="AX287" s="186"/>
      <c r="AY287" s="186"/>
      <c r="AZ287" s="186"/>
      <c r="BA287" s="186"/>
      <c r="BB287" s="186"/>
      <c r="BC287" s="186"/>
      <c r="BD287" s="186"/>
      <c r="BE287" s="187"/>
      <c r="BF287" s="626"/>
      <c r="BG287" s="186"/>
      <c r="BH287" s="186"/>
      <c r="BI287" s="186"/>
      <c r="BJ287" s="186"/>
    </row>
    <row r="288" spans="1:65" s="361" customFormat="1" x14ac:dyDescent="0.25">
      <c r="A288" s="186"/>
      <c r="B288" s="43"/>
      <c r="C288" s="625"/>
      <c r="D288" s="626"/>
      <c r="E288" s="626"/>
      <c r="F288" s="626"/>
      <c r="G288" s="625"/>
      <c r="H288" s="626"/>
      <c r="I288" s="625"/>
      <c r="J288" s="625"/>
      <c r="K288" s="625"/>
      <c r="L288" s="626"/>
      <c r="M288" s="625"/>
      <c r="N288" s="625"/>
      <c r="O288" s="626"/>
      <c r="P288" s="626"/>
      <c r="Q288" s="625"/>
      <c r="R288" s="626"/>
      <c r="S288" s="625"/>
      <c r="T288" s="626"/>
      <c r="U288" s="625"/>
      <c r="V288" s="626"/>
      <c r="W288" s="186"/>
      <c r="X288" s="39"/>
      <c r="Y288" s="186"/>
      <c r="Z288" s="186"/>
      <c r="AA288" s="186"/>
      <c r="AB288" s="186"/>
      <c r="AC288" s="186"/>
      <c r="AD288" s="186"/>
      <c r="AE288" s="625"/>
      <c r="AF288" s="626"/>
      <c r="AG288" s="626"/>
      <c r="AH288" s="626"/>
      <c r="AI288" s="625"/>
      <c r="AJ288" s="626"/>
      <c r="AK288" s="626"/>
      <c r="AL288" s="626"/>
      <c r="AM288" s="625"/>
      <c r="AN288" s="625"/>
      <c r="AO288" s="626"/>
      <c r="AP288" s="186"/>
      <c r="AQ288" s="186"/>
      <c r="AR288" s="186"/>
      <c r="AS288" s="626"/>
      <c r="AT288" s="626"/>
      <c r="AU288" s="186"/>
      <c r="AV288" s="626"/>
      <c r="AW288" s="186"/>
      <c r="AX288" s="186"/>
      <c r="AY288" s="186"/>
      <c r="AZ288" s="186"/>
      <c r="BA288" s="186"/>
      <c r="BB288" s="186"/>
      <c r="BC288" s="186"/>
      <c r="BD288" s="186"/>
      <c r="BE288" s="187"/>
      <c r="BF288" s="626"/>
      <c r="BG288" s="186"/>
      <c r="BH288" s="186"/>
      <c r="BI288" s="186"/>
      <c r="BJ288" s="186"/>
    </row>
    <row r="289" spans="1:63" s="361" customFormat="1" x14ac:dyDescent="0.25">
      <c r="A289" s="186"/>
      <c r="B289" s="43"/>
      <c r="C289" s="625"/>
      <c r="D289" s="626"/>
      <c r="E289" s="626"/>
      <c r="F289" s="626"/>
      <c r="G289" s="625"/>
      <c r="H289" s="626"/>
      <c r="I289" s="625"/>
      <c r="J289" s="625"/>
      <c r="K289" s="625"/>
      <c r="L289" s="626"/>
      <c r="M289" s="625"/>
      <c r="N289" s="625"/>
      <c r="O289" s="626"/>
      <c r="P289" s="626"/>
      <c r="Q289" s="625"/>
      <c r="R289" s="626"/>
      <c r="S289" s="625"/>
      <c r="T289" s="626"/>
      <c r="U289" s="625"/>
      <c r="V289" s="626"/>
      <c r="W289" s="186"/>
      <c r="X289" s="39"/>
      <c r="Y289" s="186"/>
      <c r="Z289" s="186"/>
      <c r="AA289" s="186"/>
      <c r="AB289" s="186"/>
      <c r="AC289" s="186"/>
      <c r="AD289" s="186"/>
      <c r="AE289" s="625"/>
      <c r="AF289" s="626"/>
      <c r="AG289" s="626"/>
      <c r="AH289" s="626"/>
      <c r="AI289" s="625"/>
      <c r="AJ289" s="626"/>
      <c r="AK289" s="626"/>
      <c r="AL289" s="626"/>
      <c r="AM289" s="625"/>
      <c r="AN289" s="625"/>
      <c r="AO289" s="626"/>
      <c r="AP289" s="186"/>
      <c r="AQ289" s="186"/>
      <c r="AR289" s="186"/>
      <c r="AS289" s="626"/>
      <c r="AT289" s="626"/>
      <c r="AU289" s="186"/>
      <c r="AV289" s="626"/>
      <c r="AW289" s="186"/>
      <c r="AX289" s="186"/>
      <c r="AY289" s="186"/>
      <c r="AZ289" s="186"/>
      <c r="BA289" s="186"/>
      <c r="BB289" s="186"/>
      <c r="BC289" s="186"/>
      <c r="BD289" s="186"/>
      <c r="BE289" s="187"/>
      <c r="BF289" s="626"/>
      <c r="BG289" s="186"/>
      <c r="BH289" s="186"/>
      <c r="BI289" s="186"/>
      <c r="BJ289" s="186"/>
    </row>
    <row r="290" spans="1:63" s="361" customFormat="1" x14ac:dyDescent="0.25">
      <c r="A290" s="186"/>
      <c r="B290" s="43"/>
      <c r="C290" s="625"/>
      <c r="D290" s="627"/>
      <c r="E290" s="627"/>
      <c r="F290" s="627"/>
      <c r="G290" s="625"/>
      <c r="H290" s="627"/>
      <c r="I290" s="625"/>
      <c r="J290" s="625"/>
      <c r="K290" s="625"/>
      <c r="L290" s="627"/>
      <c r="M290" s="625"/>
      <c r="N290" s="625"/>
      <c r="O290" s="627"/>
      <c r="P290" s="627"/>
      <c r="Q290" s="625"/>
      <c r="R290" s="627"/>
      <c r="S290" s="625"/>
      <c r="T290" s="627"/>
      <c r="U290" s="625"/>
      <c r="V290" s="627"/>
      <c r="W290" s="186"/>
      <c r="X290" s="30"/>
      <c r="Y290" s="40"/>
      <c r="Z290" s="40"/>
      <c r="AA290" s="40"/>
      <c r="AB290" s="40"/>
      <c r="AC290" s="30"/>
      <c r="AD290" s="30"/>
      <c r="AE290" s="625"/>
      <c r="AF290" s="627"/>
      <c r="AG290" s="627"/>
      <c r="AH290" s="627"/>
      <c r="AI290" s="625"/>
      <c r="AJ290" s="627"/>
      <c r="AK290" s="627"/>
      <c r="AL290" s="627"/>
      <c r="AM290" s="625"/>
      <c r="AN290" s="625"/>
      <c r="AO290" s="627"/>
      <c r="AP290" s="30"/>
      <c r="AQ290" s="30"/>
      <c r="AR290" s="30"/>
      <c r="AS290" s="627"/>
      <c r="AT290" s="627"/>
      <c r="AU290" s="30"/>
      <c r="AV290" s="627"/>
      <c r="AW290" s="30"/>
      <c r="AX290" s="30"/>
      <c r="AY290" s="30"/>
      <c r="AZ290" s="30"/>
      <c r="BA290" s="30"/>
      <c r="BB290" s="30"/>
      <c r="BC290" s="40"/>
      <c r="BD290" s="186"/>
      <c r="BE290" s="187"/>
      <c r="BF290" s="627"/>
      <c r="BG290" s="30"/>
      <c r="BH290" s="30"/>
      <c r="BI290" s="40"/>
      <c r="BJ290" s="186"/>
      <c r="BK290" s="356"/>
    </row>
    <row r="291" spans="1:63" s="361" customFormat="1" x14ac:dyDescent="0.25">
      <c r="A291" s="186"/>
      <c r="B291" s="43"/>
      <c r="C291" s="625"/>
      <c r="D291" s="627"/>
      <c r="E291" s="627"/>
      <c r="F291" s="627"/>
      <c r="G291" s="625"/>
      <c r="H291" s="627"/>
      <c r="I291" s="625"/>
      <c r="J291" s="625"/>
      <c r="K291" s="625"/>
      <c r="L291" s="627"/>
      <c r="M291" s="625"/>
      <c r="N291" s="625"/>
      <c r="O291" s="627"/>
      <c r="P291" s="627"/>
      <c r="Q291" s="625"/>
      <c r="R291" s="627"/>
      <c r="S291" s="625"/>
      <c r="T291" s="627"/>
      <c r="U291" s="625"/>
      <c r="V291" s="627"/>
      <c r="W291" s="186"/>
      <c r="X291" s="30"/>
      <c r="Y291" s="40"/>
      <c r="Z291" s="40"/>
      <c r="AA291" s="40"/>
      <c r="AB291" s="40"/>
      <c r="AC291" s="30"/>
      <c r="AD291" s="30"/>
      <c r="AE291" s="625"/>
      <c r="AF291" s="627"/>
      <c r="AG291" s="627"/>
      <c r="AH291" s="627"/>
      <c r="AI291" s="625"/>
      <c r="AJ291" s="627"/>
      <c r="AK291" s="627"/>
      <c r="AL291" s="627"/>
      <c r="AM291" s="625"/>
      <c r="AN291" s="625"/>
      <c r="AO291" s="627"/>
      <c r="AP291" s="30"/>
      <c r="AQ291" s="30"/>
      <c r="AR291" s="30"/>
      <c r="AS291" s="627"/>
      <c r="AT291" s="627"/>
      <c r="AU291" s="30"/>
      <c r="AV291" s="627"/>
      <c r="AW291" s="30"/>
      <c r="AX291" s="30"/>
      <c r="AY291" s="30"/>
      <c r="AZ291" s="30"/>
      <c r="BA291" s="30"/>
      <c r="BB291" s="30"/>
      <c r="BC291" s="40"/>
      <c r="BD291" s="186"/>
      <c r="BE291" s="187"/>
      <c r="BF291" s="627"/>
      <c r="BG291" s="30"/>
      <c r="BH291" s="30"/>
      <c r="BI291" s="40"/>
      <c r="BJ291" s="186"/>
      <c r="BK291" s="356"/>
    </row>
    <row r="292" spans="1:63" s="361" customFormat="1" x14ac:dyDescent="0.25">
      <c r="A292" s="186"/>
      <c r="B292" s="43"/>
      <c r="C292" s="625"/>
      <c r="D292" s="627"/>
      <c r="E292" s="627"/>
      <c r="F292" s="627"/>
      <c r="G292" s="625"/>
      <c r="H292" s="627"/>
      <c r="I292" s="625"/>
      <c r="J292" s="625"/>
      <c r="K292" s="625"/>
      <c r="L292" s="627"/>
      <c r="M292" s="625"/>
      <c r="N292" s="625"/>
      <c r="O292" s="627"/>
      <c r="P292" s="627"/>
      <c r="Q292" s="625"/>
      <c r="R292" s="627"/>
      <c r="S292" s="625"/>
      <c r="T292" s="627"/>
      <c r="U292" s="625"/>
      <c r="V292" s="627"/>
      <c r="W292" s="186"/>
      <c r="X292" s="30"/>
      <c r="Y292" s="40"/>
      <c r="Z292" s="40"/>
      <c r="AA292" s="40"/>
      <c r="AB292" s="40"/>
      <c r="AC292" s="30"/>
      <c r="AD292" s="30"/>
      <c r="AE292" s="625"/>
      <c r="AF292" s="627"/>
      <c r="AG292" s="627"/>
      <c r="AH292" s="627"/>
      <c r="AI292" s="625"/>
      <c r="AJ292" s="627"/>
      <c r="AK292" s="627"/>
      <c r="AL292" s="627"/>
      <c r="AM292" s="625"/>
      <c r="AN292" s="625"/>
      <c r="AO292" s="627"/>
      <c r="AP292" s="30"/>
      <c r="AQ292" s="30"/>
      <c r="AR292" s="30"/>
      <c r="AS292" s="627"/>
      <c r="AT292" s="627"/>
      <c r="AU292" s="30"/>
      <c r="AV292" s="627"/>
      <c r="AW292" s="30"/>
      <c r="AX292" s="30"/>
      <c r="AY292" s="30"/>
      <c r="AZ292" s="30"/>
      <c r="BA292" s="30"/>
      <c r="BB292" s="30"/>
      <c r="BC292" s="40"/>
      <c r="BD292" s="186"/>
      <c r="BE292" s="187"/>
      <c r="BF292" s="627"/>
      <c r="BG292" s="30"/>
      <c r="BH292" s="30"/>
      <c r="BI292" s="40"/>
      <c r="BJ292" s="186"/>
      <c r="BK292" s="356"/>
    </row>
    <row r="293" spans="1:63" s="361" customFormat="1" x14ac:dyDescent="0.25">
      <c r="A293" s="186"/>
      <c r="B293" s="43"/>
      <c r="C293" s="625"/>
      <c r="D293" s="627"/>
      <c r="E293" s="627"/>
      <c r="F293" s="627"/>
      <c r="G293" s="625"/>
      <c r="H293" s="627"/>
      <c r="I293" s="625"/>
      <c r="J293" s="625"/>
      <c r="K293" s="625"/>
      <c r="L293" s="627"/>
      <c r="M293" s="625"/>
      <c r="N293" s="625"/>
      <c r="O293" s="627"/>
      <c r="P293" s="627"/>
      <c r="Q293" s="625"/>
      <c r="R293" s="627"/>
      <c r="S293" s="625"/>
      <c r="T293" s="627"/>
      <c r="U293" s="625"/>
      <c r="V293" s="627"/>
      <c r="W293" s="186"/>
      <c r="X293" s="30"/>
      <c r="Y293" s="40"/>
      <c r="Z293" s="40"/>
      <c r="AA293" s="40"/>
      <c r="AB293" s="40"/>
      <c r="AC293" s="30"/>
      <c r="AD293" s="30"/>
      <c r="AE293" s="625"/>
      <c r="AF293" s="627"/>
      <c r="AG293" s="627"/>
      <c r="AH293" s="627"/>
      <c r="AI293" s="625"/>
      <c r="AJ293" s="627"/>
      <c r="AK293" s="627"/>
      <c r="AL293" s="627"/>
      <c r="AM293" s="625"/>
      <c r="AN293" s="625"/>
      <c r="AO293" s="627"/>
      <c r="AP293" s="30"/>
      <c r="AQ293" s="30"/>
      <c r="AR293" s="30"/>
      <c r="AS293" s="627"/>
      <c r="AT293" s="627"/>
      <c r="AU293" s="30"/>
      <c r="AV293" s="627"/>
      <c r="AW293" s="30"/>
      <c r="AX293" s="30"/>
      <c r="AY293" s="30"/>
      <c r="AZ293" s="30"/>
      <c r="BA293" s="30"/>
      <c r="BB293" s="30"/>
      <c r="BC293" s="40"/>
      <c r="BD293" s="186"/>
      <c r="BE293" s="187"/>
      <c r="BF293" s="627"/>
      <c r="BG293" s="30"/>
      <c r="BH293" s="30"/>
      <c r="BI293" s="40"/>
      <c r="BJ293" s="186"/>
      <c r="BK293" s="356"/>
    </row>
    <row r="294" spans="1:63" s="361" customFormat="1" x14ac:dyDescent="0.25">
      <c r="A294" s="186"/>
      <c r="B294" s="43"/>
      <c r="C294" s="625"/>
      <c r="D294" s="627"/>
      <c r="E294" s="627"/>
      <c r="F294" s="627"/>
      <c r="G294" s="625"/>
      <c r="H294" s="627"/>
      <c r="I294" s="625"/>
      <c r="J294" s="625"/>
      <c r="K294" s="625"/>
      <c r="L294" s="627"/>
      <c r="M294" s="625"/>
      <c r="N294" s="625"/>
      <c r="O294" s="627"/>
      <c r="P294" s="627"/>
      <c r="Q294" s="625"/>
      <c r="R294" s="627"/>
      <c r="S294" s="625"/>
      <c r="T294" s="627"/>
      <c r="U294" s="625"/>
      <c r="V294" s="627"/>
      <c r="W294" s="186"/>
      <c r="X294" s="30"/>
      <c r="Y294" s="40"/>
      <c r="Z294" s="40"/>
      <c r="AA294" s="40"/>
      <c r="AB294" s="40"/>
      <c r="AC294" s="30"/>
      <c r="AD294" s="30"/>
      <c r="AE294" s="625"/>
      <c r="AF294" s="627"/>
      <c r="AG294" s="627"/>
      <c r="AH294" s="627"/>
      <c r="AI294" s="625"/>
      <c r="AJ294" s="627"/>
      <c r="AK294" s="627"/>
      <c r="AL294" s="627"/>
      <c r="AM294" s="625"/>
      <c r="AN294" s="625"/>
      <c r="AO294" s="627"/>
      <c r="AP294" s="30"/>
      <c r="AQ294" s="30"/>
      <c r="AR294" s="30"/>
      <c r="AS294" s="627"/>
      <c r="AT294" s="627"/>
      <c r="AU294" s="30"/>
      <c r="AV294" s="627"/>
      <c r="AW294" s="30"/>
      <c r="AX294" s="30"/>
      <c r="AY294" s="30"/>
      <c r="AZ294" s="30"/>
      <c r="BA294" s="30"/>
      <c r="BB294" s="30"/>
      <c r="BC294" s="40"/>
      <c r="BD294" s="186"/>
      <c r="BE294" s="187"/>
      <c r="BF294" s="627"/>
      <c r="BG294" s="30"/>
      <c r="BH294" s="30"/>
      <c r="BI294" s="40"/>
      <c r="BJ294" s="186"/>
      <c r="BK294" s="356"/>
    </row>
    <row r="295" spans="1:63" s="361" customFormat="1" x14ac:dyDescent="0.25">
      <c r="A295" s="186"/>
      <c r="B295" s="43"/>
      <c r="C295" s="625"/>
      <c r="D295" s="627"/>
      <c r="E295" s="627"/>
      <c r="F295" s="627"/>
      <c r="G295" s="625"/>
      <c r="H295" s="627"/>
      <c r="I295" s="625"/>
      <c r="J295" s="625"/>
      <c r="K295" s="625"/>
      <c r="L295" s="627"/>
      <c r="M295" s="625"/>
      <c r="N295" s="625"/>
      <c r="O295" s="627"/>
      <c r="P295" s="627"/>
      <c r="Q295" s="625"/>
      <c r="R295" s="627"/>
      <c r="S295" s="625"/>
      <c r="T295" s="627"/>
      <c r="U295" s="625"/>
      <c r="V295" s="627"/>
      <c r="W295" s="186"/>
      <c r="X295" s="30"/>
      <c r="Y295" s="40"/>
      <c r="Z295" s="40"/>
      <c r="AA295" s="40"/>
      <c r="AB295" s="40"/>
      <c r="AC295" s="30"/>
      <c r="AD295" s="30"/>
      <c r="AE295" s="625"/>
      <c r="AF295" s="627"/>
      <c r="AG295" s="627"/>
      <c r="AH295" s="627"/>
      <c r="AI295" s="625"/>
      <c r="AJ295" s="627"/>
      <c r="AK295" s="627"/>
      <c r="AL295" s="627"/>
      <c r="AM295" s="625"/>
      <c r="AN295" s="625"/>
      <c r="AO295" s="627"/>
      <c r="AP295" s="30"/>
      <c r="AQ295" s="30"/>
      <c r="AR295" s="30"/>
      <c r="AS295" s="627"/>
      <c r="AT295" s="627"/>
      <c r="AU295" s="30"/>
      <c r="AV295" s="627"/>
      <c r="AW295" s="30"/>
      <c r="AX295" s="30"/>
      <c r="AY295" s="30"/>
      <c r="AZ295" s="30"/>
      <c r="BA295" s="30"/>
      <c r="BB295" s="30"/>
      <c r="BC295" s="40"/>
      <c r="BD295" s="186"/>
      <c r="BE295" s="187"/>
      <c r="BF295" s="627"/>
      <c r="BG295" s="30"/>
      <c r="BH295" s="30"/>
      <c r="BI295" s="40"/>
      <c r="BJ295" s="186"/>
      <c r="BK295" s="356"/>
    </row>
    <row r="296" spans="1:63" s="361" customFormat="1" x14ac:dyDescent="0.25">
      <c r="A296" s="186"/>
      <c r="B296" s="43"/>
      <c r="C296" s="625"/>
      <c r="D296" s="627"/>
      <c r="E296" s="627"/>
      <c r="F296" s="627"/>
      <c r="G296" s="625"/>
      <c r="H296" s="627"/>
      <c r="I296" s="625"/>
      <c r="J296" s="625"/>
      <c r="K296" s="625"/>
      <c r="L296" s="627"/>
      <c r="M296" s="625"/>
      <c r="N296" s="625"/>
      <c r="O296" s="627"/>
      <c r="P296" s="627"/>
      <c r="Q296" s="625"/>
      <c r="R296" s="627"/>
      <c r="S296" s="625"/>
      <c r="T296" s="627"/>
      <c r="U296" s="625"/>
      <c r="V296" s="627"/>
      <c r="W296" s="186"/>
      <c r="X296" s="30"/>
      <c r="Y296" s="40"/>
      <c r="Z296" s="40"/>
      <c r="AA296" s="40"/>
      <c r="AB296" s="40"/>
      <c r="AC296" s="30"/>
      <c r="AD296" s="30"/>
      <c r="AE296" s="625"/>
      <c r="AF296" s="627"/>
      <c r="AG296" s="627"/>
      <c r="AH296" s="627"/>
      <c r="AI296" s="625"/>
      <c r="AJ296" s="627"/>
      <c r="AK296" s="627"/>
      <c r="AL296" s="627"/>
      <c r="AM296" s="625"/>
      <c r="AN296" s="625"/>
      <c r="AO296" s="627"/>
      <c r="AP296" s="30"/>
      <c r="AQ296" s="30"/>
      <c r="AR296" s="30"/>
      <c r="AS296" s="627"/>
      <c r="AT296" s="627"/>
      <c r="AU296" s="30"/>
      <c r="AV296" s="627"/>
      <c r="AW296" s="30"/>
      <c r="AX296" s="30"/>
      <c r="AY296" s="30"/>
      <c r="AZ296" s="30"/>
      <c r="BA296" s="30"/>
      <c r="BB296" s="30"/>
      <c r="BC296" s="40"/>
      <c r="BD296" s="186"/>
      <c r="BE296" s="187"/>
      <c r="BF296" s="627"/>
      <c r="BG296" s="30"/>
      <c r="BH296" s="30"/>
      <c r="BI296" s="40"/>
      <c r="BJ296" s="186"/>
      <c r="BK296" s="356"/>
    </row>
    <row r="297" spans="1:63" s="361" customFormat="1" x14ac:dyDescent="0.25">
      <c r="A297" s="186"/>
      <c r="B297" s="43"/>
      <c r="C297" s="625"/>
      <c r="D297" s="627"/>
      <c r="E297" s="627"/>
      <c r="F297" s="627"/>
      <c r="G297" s="625"/>
      <c r="H297" s="627"/>
      <c r="I297" s="625"/>
      <c r="J297" s="625"/>
      <c r="K297" s="625"/>
      <c r="L297" s="627"/>
      <c r="M297" s="625"/>
      <c r="N297" s="625"/>
      <c r="O297" s="627"/>
      <c r="P297" s="627"/>
      <c r="Q297" s="625"/>
      <c r="R297" s="627"/>
      <c r="S297" s="625"/>
      <c r="T297" s="627"/>
      <c r="U297" s="625"/>
      <c r="V297" s="627"/>
      <c r="W297" s="186"/>
      <c r="X297" s="30"/>
      <c r="Y297" s="40"/>
      <c r="Z297" s="40"/>
      <c r="AA297" s="40"/>
      <c r="AB297" s="40"/>
      <c r="AC297" s="30"/>
      <c r="AD297" s="30"/>
      <c r="AE297" s="625"/>
      <c r="AF297" s="627"/>
      <c r="AG297" s="627"/>
      <c r="AH297" s="627"/>
      <c r="AI297" s="625"/>
      <c r="AJ297" s="627"/>
      <c r="AK297" s="627"/>
      <c r="AL297" s="627"/>
      <c r="AM297" s="625"/>
      <c r="AN297" s="625"/>
      <c r="AO297" s="627"/>
      <c r="AP297" s="30"/>
      <c r="AQ297" s="30"/>
      <c r="AR297" s="30"/>
      <c r="AS297" s="627"/>
      <c r="AT297" s="627"/>
      <c r="AU297" s="30"/>
      <c r="AV297" s="627"/>
      <c r="AW297" s="30"/>
      <c r="AX297" s="30"/>
      <c r="AY297" s="30"/>
      <c r="AZ297" s="30"/>
      <c r="BA297" s="30"/>
      <c r="BB297" s="30"/>
      <c r="BC297" s="40"/>
      <c r="BD297" s="186"/>
      <c r="BE297" s="187"/>
      <c r="BF297" s="627"/>
      <c r="BG297" s="30"/>
      <c r="BH297" s="30"/>
      <c r="BI297" s="40"/>
      <c r="BJ297" s="186"/>
      <c r="BK297" s="356"/>
    </row>
    <row r="298" spans="1:63" s="361" customFormat="1" x14ac:dyDescent="0.25">
      <c r="A298" s="186"/>
      <c r="B298" s="43"/>
      <c r="C298" s="625"/>
      <c r="D298" s="627"/>
      <c r="E298" s="627"/>
      <c r="F298" s="627"/>
      <c r="G298" s="625"/>
      <c r="H298" s="627"/>
      <c r="I298" s="625"/>
      <c r="J298" s="625"/>
      <c r="K298" s="625"/>
      <c r="L298" s="627"/>
      <c r="M298" s="625"/>
      <c r="N298" s="625"/>
      <c r="O298" s="627"/>
      <c r="P298" s="627"/>
      <c r="Q298" s="625"/>
      <c r="R298" s="627"/>
      <c r="S298" s="625"/>
      <c r="T298" s="627"/>
      <c r="U298" s="625"/>
      <c r="V298" s="627"/>
      <c r="W298" s="186"/>
      <c r="X298" s="30"/>
      <c r="Y298" s="40"/>
      <c r="Z298" s="40"/>
      <c r="AA298" s="40"/>
      <c r="AB298" s="40"/>
      <c r="AC298" s="30"/>
      <c r="AD298" s="30"/>
      <c r="AE298" s="625"/>
      <c r="AF298" s="627"/>
      <c r="AG298" s="627"/>
      <c r="AH298" s="627"/>
      <c r="AI298" s="625"/>
      <c r="AJ298" s="627"/>
      <c r="AK298" s="627"/>
      <c r="AL298" s="627"/>
      <c r="AM298" s="625"/>
      <c r="AN298" s="625"/>
      <c r="AO298" s="627"/>
      <c r="AP298" s="30"/>
      <c r="AQ298" s="30"/>
      <c r="AR298" s="30"/>
      <c r="AS298" s="627"/>
      <c r="AT298" s="627"/>
      <c r="AU298" s="30"/>
      <c r="AV298" s="627"/>
      <c r="AW298" s="30"/>
      <c r="AX298" s="30"/>
      <c r="AY298" s="30"/>
      <c r="AZ298" s="30"/>
      <c r="BA298" s="30"/>
      <c r="BB298" s="30"/>
      <c r="BC298" s="40"/>
      <c r="BD298" s="186"/>
      <c r="BE298" s="187"/>
      <c r="BF298" s="627"/>
      <c r="BG298" s="30"/>
      <c r="BH298" s="30"/>
      <c r="BI298" s="40"/>
      <c r="BJ298" s="186"/>
      <c r="BK298" s="356"/>
    </row>
    <row r="299" spans="1:63" s="361" customFormat="1" x14ac:dyDescent="0.25">
      <c r="A299" s="186"/>
      <c r="B299" s="43"/>
      <c r="C299" s="625"/>
      <c r="D299" s="627"/>
      <c r="E299" s="627"/>
      <c r="F299" s="627"/>
      <c r="G299" s="625"/>
      <c r="H299" s="627"/>
      <c r="I299" s="625"/>
      <c r="J299" s="625"/>
      <c r="K299" s="625"/>
      <c r="L299" s="627"/>
      <c r="M299" s="625"/>
      <c r="N299" s="625"/>
      <c r="O299" s="627"/>
      <c r="P299" s="627"/>
      <c r="Q299" s="625"/>
      <c r="R299" s="627"/>
      <c r="S299" s="625"/>
      <c r="T299" s="627"/>
      <c r="U299" s="625"/>
      <c r="V299" s="627"/>
      <c r="W299" s="186"/>
      <c r="X299" s="30"/>
      <c r="Y299" s="40"/>
      <c r="Z299" s="40"/>
      <c r="AA299" s="40"/>
      <c r="AB299" s="40"/>
      <c r="AC299" s="30"/>
      <c r="AD299" s="30"/>
      <c r="AE299" s="625"/>
      <c r="AF299" s="627"/>
      <c r="AG299" s="627"/>
      <c r="AH299" s="627"/>
      <c r="AI299" s="625"/>
      <c r="AJ299" s="627"/>
      <c r="AK299" s="627"/>
      <c r="AL299" s="627"/>
      <c r="AM299" s="625"/>
      <c r="AN299" s="625"/>
      <c r="AO299" s="627"/>
      <c r="AP299" s="30"/>
      <c r="AQ299" s="30"/>
      <c r="AR299" s="30"/>
      <c r="AS299" s="627"/>
      <c r="AT299" s="627"/>
      <c r="AU299" s="30"/>
      <c r="AV299" s="627"/>
      <c r="AW299" s="30"/>
      <c r="AX299" s="30"/>
      <c r="AY299" s="30"/>
      <c r="AZ299" s="30"/>
      <c r="BA299" s="30"/>
      <c r="BB299" s="30"/>
      <c r="BC299" s="40"/>
      <c r="BD299" s="186"/>
      <c r="BE299" s="187"/>
      <c r="BF299" s="627"/>
      <c r="BG299" s="30"/>
      <c r="BH299" s="30"/>
      <c r="BI299" s="40"/>
      <c r="BJ299" s="186"/>
      <c r="BK299" s="356"/>
    </row>
    <row r="300" spans="1:63" s="361" customFormat="1" x14ac:dyDescent="0.25">
      <c r="A300" s="186"/>
      <c r="B300" s="43"/>
      <c r="C300" s="625"/>
      <c r="D300" s="627"/>
      <c r="E300" s="627"/>
      <c r="F300" s="627"/>
      <c r="G300" s="625"/>
      <c r="H300" s="627"/>
      <c r="I300" s="625"/>
      <c r="J300" s="625"/>
      <c r="K300" s="625"/>
      <c r="L300" s="627"/>
      <c r="M300" s="625"/>
      <c r="N300" s="625"/>
      <c r="O300" s="627"/>
      <c r="P300" s="627"/>
      <c r="Q300" s="625"/>
      <c r="R300" s="627"/>
      <c r="S300" s="625"/>
      <c r="T300" s="627"/>
      <c r="U300" s="625"/>
      <c r="V300" s="627"/>
      <c r="W300" s="186"/>
      <c r="X300" s="30"/>
      <c r="Y300" s="40"/>
      <c r="Z300" s="40"/>
      <c r="AA300" s="40"/>
      <c r="AB300" s="40"/>
      <c r="AC300" s="30"/>
      <c r="AD300" s="30"/>
      <c r="AE300" s="625"/>
      <c r="AF300" s="627"/>
      <c r="AG300" s="627"/>
      <c r="AH300" s="627"/>
      <c r="AI300" s="625"/>
      <c r="AJ300" s="627"/>
      <c r="AK300" s="627"/>
      <c r="AL300" s="627"/>
      <c r="AM300" s="625"/>
      <c r="AN300" s="625"/>
      <c r="AO300" s="627"/>
      <c r="AP300" s="30"/>
      <c r="AQ300" s="30"/>
      <c r="AR300" s="30"/>
      <c r="AS300" s="627"/>
      <c r="AT300" s="627"/>
      <c r="AU300" s="30"/>
      <c r="AV300" s="627"/>
      <c r="AW300" s="30"/>
      <c r="AX300" s="30"/>
      <c r="AY300" s="30"/>
      <c r="AZ300" s="30"/>
      <c r="BA300" s="30"/>
      <c r="BB300" s="30"/>
      <c r="BC300" s="40"/>
      <c r="BD300" s="186"/>
      <c r="BE300" s="187"/>
      <c r="BF300" s="627"/>
      <c r="BG300" s="30"/>
      <c r="BH300" s="30"/>
      <c r="BI300" s="40"/>
      <c r="BJ300" s="186"/>
      <c r="BK300" s="356"/>
    </row>
    <row r="301" spans="1:63" s="361" customFormat="1" x14ac:dyDescent="0.25">
      <c r="A301" s="186"/>
      <c r="B301" s="43"/>
      <c r="C301" s="625"/>
      <c r="D301" s="627"/>
      <c r="E301" s="627"/>
      <c r="F301" s="627"/>
      <c r="G301" s="625"/>
      <c r="H301" s="627"/>
      <c r="I301" s="625"/>
      <c r="J301" s="625"/>
      <c r="K301" s="625"/>
      <c r="L301" s="627"/>
      <c r="M301" s="625"/>
      <c r="N301" s="625"/>
      <c r="O301" s="627"/>
      <c r="P301" s="627"/>
      <c r="Q301" s="625"/>
      <c r="R301" s="627"/>
      <c r="S301" s="625"/>
      <c r="T301" s="627"/>
      <c r="U301" s="625"/>
      <c r="V301" s="627"/>
      <c r="W301" s="186"/>
      <c r="X301" s="30"/>
      <c r="Y301" s="40"/>
      <c r="Z301" s="40"/>
      <c r="AA301" s="40"/>
      <c r="AB301" s="40"/>
      <c r="AC301" s="30"/>
      <c r="AD301" s="30"/>
      <c r="AE301" s="625"/>
      <c r="AF301" s="627"/>
      <c r="AG301" s="627"/>
      <c r="AH301" s="627"/>
      <c r="AI301" s="625"/>
      <c r="AJ301" s="627"/>
      <c r="AK301" s="627"/>
      <c r="AL301" s="627"/>
      <c r="AM301" s="625"/>
      <c r="AN301" s="625"/>
      <c r="AO301" s="627"/>
      <c r="AP301" s="30"/>
      <c r="AQ301" s="30"/>
      <c r="AR301" s="30"/>
      <c r="AS301" s="627"/>
      <c r="AT301" s="627"/>
      <c r="AU301" s="30"/>
      <c r="AV301" s="627"/>
      <c r="AW301" s="30"/>
      <c r="AX301" s="30"/>
      <c r="AY301" s="30"/>
      <c r="AZ301" s="30"/>
      <c r="BA301" s="30"/>
      <c r="BB301" s="30"/>
      <c r="BC301" s="40"/>
      <c r="BD301" s="186"/>
      <c r="BE301" s="187"/>
      <c r="BF301" s="627"/>
      <c r="BG301" s="30"/>
      <c r="BH301" s="30"/>
      <c r="BI301" s="40"/>
      <c r="BJ301" s="186"/>
      <c r="BK301" s="356"/>
    </row>
    <row r="302" spans="1:63" s="361" customFormat="1" x14ac:dyDescent="0.25">
      <c r="A302" s="186"/>
      <c r="B302" s="43"/>
      <c r="C302" s="625"/>
      <c r="D302" s="627"/>
      <c r="E302" s="627"/>
      <c r="F302" s="627"/>
      <c r="G302" s="625"/>
      <c r="H302" s="627"/>
      <c r="I302" s="625"/>
      <c r="J302" s="625"/>
      <c r="K302" s="625"/>
      <c r="L302" s="627"/>
      <c r="M302" s="625"/>
      <c r="N302" s="625"/>
      <c r="O302" s="627"/>
      <c r="P302" s="627"/>
      <c r="Q302" s="625"/>
      <c r="R302" s="627"/>
      <c r="S302" s="625"/>
      <c r="T302" s="627"/>
      <c r="U302" s="625"/>
      <c r="V302" s="627"/>
      <c r="W302" s="186"/>
      <c r="X302" s="30"/>
      <c r="Y302" s="40"/>
      <c r="Z302" s="40"/>
      <c r="AA302" s="40"/>
      <c r="AB302" s="40"/>
      <c r="AC302" s="30"/>
      <c r="AD302" s="30"/>
      <c r="AE302" s="625"/>
      <c r="AF302" s="627"/>
      <c r="AG302" s="627"/>
      <c r="AH302" s="627"/>
      <c r="AI302" s="625"/>
      <c r="AJ302" s="627"/>
      <c r="AK302" s="627"/>
      <c r="AL302" s="627"/>
      <c r="AM302" s="625"/>
      <c r="AN302" s="625"/>
      <c r="AO302" s="627"/>
      <c r="AP302" s="30"/>
      <c r="AQ302" s="30"/>
      <c r="AR302" s="30"/>
      <c r="AS302" s="627"/>
      <c r="AT302" s="627"/>
      <c r="AU302" s="30"/>
      <c r="AV302" s="627"/>
      <c r="AW302" s="30"/>
      <c r="AX302" s="30"/>
      <c r="AY302" s="30"/>
      <c r="AZ302" s="30"/>
      <c r="BA302" s="30"/>
      <c r="BB302" s="30"/>
      <c r="BC302" s="40"/>
      <c r="BD302" s="186"/>
      <c r="BE302" s="187"/>
      <c r="BF302" s="627"/>
      <c r="BG302" s="30"/>
      <c r="BH302" s="30"/>
      <c r="BI302" s="40"/>
      <c r="BJ302" s="186"/>
      <c r="BK302" s="356"/>
    </row>
    <row r="303" spans="1:63" s="361" customFormat="1" x14ac:dyDescent="0.25">
      <c r="A303" s="186"/>
      <c r="B303" s="43"/>
      <c r="C303" s="625"/>
      <c r="D303" s="627"/>
      <c r="E303" s="627"/>
      <c r="F303" s="627"/>
      <c r="G303" s="625"/>
      <c r="H303" s="627"/>
      <c r="I303" s="625"/>
      <c r="J303" s="625"/>
      <c r="K303" s="625"/>
      <c r="L303" s="627"/>
      <c r="M303" s="625"/>
      <c r="N303" s="625"/>
      <c r="O303" s="627"/>
      <c r="P303" s="627"/>
      <c r="Q303" s="625"/>
      <c r="R303" s="627"/>
      <c r="S303" s="625"/>
      <c r="T303" s="627"/>
      <c r="U303" s="625"/>
      <c r="V303" s="627"/>
      <c r="W303" s="186"/>
      <c r="X303" s="30"/>
      <c r="Y303" s="40"/>
      <c r="Z303" s="40"/>
      <c r="AA303" s="40"/>
      <c r="AB303" s="40"/>
      <c r="AC303" s="30"/>
      <c r="AD303" s="30"/>
      <c r="AE303" s="625"/>
      <c r="AF303" s="627"/>
      <c r="AG303" s="627"/>
      <c r="AH303" s="627"/>
      <c r="AI303" s="625"/>
      <c r="AJ303" s="627"/>
      <c r="AK303" s="627"/>
      <c r="AL303" s="627"/>
      <c r="AM303" s="625"/>
      <c r="AN303" s="625"/>
      <c r="AO303" s="627"/>
      <c r="AP303" s="30"/>
      <c r="AQ303" s="30"/>
      <c r="AR303" s="30"/>
      <c r="AS303" s="627"/>
      <c r="AT303" s="627"/>
      <c r="AU303" s="30"/>
      <c r="AV303" s="627"/>
      <c r="AW303" s="30"/>
      <c r="AX303" s="30"/>
      <c r="AY303" s="30"/>
      <c r="AZ303" s="30"/>
      <c r="BA303" s="30"/>
      <c r="BB303" s="30"/>
      <c r="BC303" s="40"/>
      <c r="BD303" s="186"/>
      <c r="BE303" s="187"/>
      <c r="BF303" s="627"/>
      <c r="BG303" s="30"/>
      <c r="BH303" s="30"/>
      <c r="BI303" s="40"/>
      <c r="BJ303" s="186"/>
      <c r="BK303" s="356"/>
    </row>
    <row r="304" spans="1:63" s="361" customFormat="1" x14ac:dyDescent="0.25">
      <c r="A304" s="186"/>
      <c r="B304" s="43"/>
      <c r="C304" s="625"/>
      <c r="D304" s="627"/>
      <c r="E304" s="627"/>
      <c r="F304" s="627"/>
      <c r="G304" s="625"/>
      <c r="H304" s="627"/>
      <c r="I304" s="625"/>
      <c r="J304" s="625"/>
      <c r="K304" s="625"/>
      <c r="L304" s="627"/>
      <c r="M304" s="625"/>
      <c r="N304" s="625"/>
      <c r="O304" s="627"/>
      <c r="P304" s="627"/>
      <c r="Q304" s="625"/>
      <c r="R304" s="627"/>
      <c r="S304" s="625"/>
      <c r="T304" s="627"/>
      <c r="U304" s="625"/>
      <c r="V304" s="627"/>
      <c r="W304" s="186"/>
      <c r="X304" s="30"/>
      <c r="Y304" s="40"/>
      <c r="Z304" s="40"/>
      <c r="AA304" s="40"/>
      <c r="AB304" s="40"/>
      <c r="AC304" s="30"/>
      <c r="AD304" s="30"/>
      <c r="AE304" s="625"/>
      <c r="AF304" s="627"/>
      <c r="AG304" s="627"/>
      <c r="AH304" s="627"/>
      <c r="AI304" s="625"/>
      <c r="AJ304" s="627"/>
      <c r="AK304" s="627"/>
      <c r="AL304" s="627"/>
      <c r="AM304" s="625"/>
      <c r="AN304" s="625"/>
      <c r="AO304" s="627"/>
      <c r="AP304" s="30"/>
      <c r="AQ304" s="30"/>
      <c r="AR304" s="30"/>
      <c r="AS304" s="627"/>
      <c r="AT304" s="627"/>
      <c r="AU304" s="30"/>
      <c r="AV304" s="627"/>
      <c r="AW304" s="30"/>
      <c r="AX304" s="30"/>
      <c r="AY304" s="30"/>
      <c r="AZ304" s="30"/>
      <c r="BA304" s="30"/>
      <c r="BB304" s="30"/>
      <c r="BC304" s="40"/>
      <c r="BD304" s="186"/>
      <c r="BE304" s="187"/>
      <c r="BF304" s="627"/>
      <c r="BG304" s="30"/>
      <c r="BH304" s="30"/>
      <c r="BI304" s="40"/>
      <c r="BJ304" s="186"/>
      <c r="BK304" s="356"/>
    </row>
    <row r="305" spans="1:63" s="361" customFormat="1" x14ac:dyDescent="0.25">
      <c r="A305" s="186"/>
      <c r="B305" s="43"/>
      <c r="C305" s="625"/>
      <c r="D305" s="627"/>
      <c r="E305" s="627"/>
      <c r="F305" s="627"/>
      <c r="G305" s="625"/>
      <c r="H305" s="627"/>
      <c r="I305" s="625"/>
      <c r="J305" s="625"/>
      <c r="K305" s="625"/>
      <c r="L305" s="627"/>
      <c r="M305" s="625"/>
      <c r="N305" s="625"/>
      <c r="O305" s="627"/>
      <c r="P305" s="627"/>
      <c r="Q305" s="625"/>
      <c r="R305" s="627"/>
      <c r="S305" s="625"/>
      <c r="T305" s="627"/>
      <c r="U305" s="625"/>
      <c r="V305" s="627"/>
      <c r="W305" s="186"/>
      <c r="X305" s="30"/>
      <c r="Y305" s="40"/>
      <c r="Z305" s="40"/>
      <c r="AA305" s="40"/>
      <c r="AB305" s="40"/>
      <c r="AC305" s="30"/>
      <c r="AD305" s="30"/>
      <c r="AE305" s="625"/>
      <c r="AF305" s="627"/>
      <c r="AG305" s="627"/>
      <c r="AH305" s="627"/>
      <c r="AI305" s="625"/>
      <c r="AJ305" s="627"/>
      <c r="AK305" s="627"/>
      <c r="AL305" s="627"/>
      <c r="AM305" s="625"/>
      <c r="AN305" s="625"/>
      <c r="AO305" s="627"/>
      <c r="AP305" s="30"/>
      <c r="AQ305" s="30"/>
      <c r="AR305" s="30"/>
      <c r="AS305" s="627"/>
      <c r="AT305" s="627"/>
      <c r="AU305" s="30"/>
      <c r="AV305" s="627"/>
      <c r="AW305" s="30"/>
      <c r="AX305" s="30"/>
      <c r="AY305" s="30"/>
      <c r="AZ305" s="30"/>
      <c r="BA305" s="30"/>
      <c r="BB305" s="30"/>
      <c r="BC305" s="40"/>
      <c r="BD305" s="186"/>
      <c r="BE305" s="187"/>
      <c r="BF305" s="627"/>
      <c r="BG305" s="30"/>
      <c r="BH305" s="30"/>
      <c r="BI305" s="40"/>
      <c r="BJ305" s="186"/>
      <c r="BK305" s="356"/>
    </row>
    <row r="306" spans="1:63" s="361" customFormat="1" x14ac:dyDescent="0.25">
      <c r="A306" s="186"/>
      <c r="B306" s="43"/>
      <c r="C306" s="625"/>
      <c r="D306" s="627"/>
      <c r="E306" s="627"/>
      <c r="F306" s="627"/>
      <c r="G306" s="625"/>
      <c r="H306" s="627"/>
      <c r="I306" s="625"/>
      <c r="J306" s="625"/>
      <c r="K306" s="625"/>
      <c r="L306" s="627"/>
      <c r="M306" s="625"/>
      <c r="N306" s="625"/>
      <c r="O306" s="627"/>
      <c r="P306" s="627"/>
      <c r="Q306" s="625"/>
      <c r="R306" s="627"/>
      <c r="S306" s="625"/>
      <c r="T306" s="627"/>
      <c r="U306" s="625"/>
      <c r="V306" s="627"/>
      <c r="W306" s="186"/>
      <c r="X306" s="30"/>
      <c r="Y306" s="40"/>
      <c r="Z306" s="40"/>
      <c r="AA306" s="40"/>
      <c r="AB306" s="40"/>
      <c r="AC306" s="30"/>
      <c r="AD306" s="30"/>
      <c r="AE306" s="625"/>
      <c r="AF306" s="627"/>
      <c r="AG306" s="627"/>
      <c r="AH306" s="627"/>
      <c r="AI306" s="625"/>
      <c r="AJ306" s="627"/>
      <c r="AK306" s="627"/>
      <c r="AL306" s="627"/>
      <c r="AM306" s="625"/>
      <c r="AN306" s="625"/>
      <c r="AO306" s="627"/>
      <c r="AP306" s="30"/>
      <c r="AQ306" s="30"/>
      <c r="AR306" s="30"/>
      <c r="AS306" s="627"/>
      <c r="AT306" s="627"/>
      <c r="AU306" s="30"/>
      <c r="AV306" s="627"/>
      <c r="AW306" s="30"/>
      <c r="AX306" s="30"/>
      <c r="AY306" s="30"/>
      <c r="AZ306" s="30"/>
      <c r="BA306" s="30"/>
      <c r="BB306" s="30"/>
      <c r="BC306" s="40"/>
      <c r="BD306" s="186"/>
      <c r="BE306" s="187"/>
      <c r="BF306" s="627"/>
      <c r="BG306" s="30"/>
      <c r="BH306" s="30"/>
      <c r="BI306" s="40"/>
      <c r="BJ306" s="186"/>
      <c r="BK306" s="356"/>
    </row>
    <row r="307" spans="1:63" s="361" customFormat="1" x14ac:dyDescent="0.25">
      <c r="A307" s="186"/>
      <c r="B307" s="43"/>
      <c r="C307" s="625"/>
      <c r="D307" s="627"/>
      <c r="E307" s="627"/>
      <c r="F307" s="627"/>
      <c r="G307" s="625"/>
      <c r="H307" s="627"/>
      <c r="I307" s="625"/>
      <c r="J307" s="625"/>
      <c r="K307" s="625"/>
      <c r="L307" s="627"/>
      <c r="M307" s="625"/>
      <c r="N307" s="625"/>
      <c r="O307" s="627"/>
      <c r="P307" s="627"/>
      <c r="Q307" s="625"/>
      <c r="R307" s="627"/>
      <c r="S307" s="625"/>
      <c r="T307" s="627"/>
      <c r="U307" s="625"/>
      <c r="V307" s="627"/>
      <c r="W307" s="186"/>
      <c r="X307" s="30"/>
      <c r="Y307" s="40"/>
      <c r="Z307" s="40"/>
      <c r="AA307" s="40"/>
      <c r="AB307" s="40"/>
      <c r="AC307" s="30"/>
      <c r="AD307" s="30"/>
      <c r="AE307" s="625"/>
      <c r="AF307" s="627"/>
      <c r="AG307" s="627"/>
      <c r="AH307" s="627"/>
      <c r="AI307" s="625"/>
      <c r="AJ307" s="627"/>
      <c r="AK307" s="627"/>
      <c r="AL307" s="627"/>
      <c r="AM307" s="625"/>
      <c r="AN307" s="625"/>
      <c r="AO307" s="627"/>
      <c r="AP307" s="30"/>
      <c r="AQ307" s="30"/>
      <c r="AR307" s="30"/>
      <c r="AS307" s="627"/>
      <c r="AT307" s="627"/>
      <c r="AU307" s="30"/>
      <c r="AV307" s="627"/>
      <c r="AW307" s="30"/>
      <c r="AX307" s="30"/>
      <c r="AY307" s="30"/>
      <c r="AZ307" s="30"/>
      <c r="BA307" s="30"/>
      <c r="BB307" s="30"/>
      <c r="BC307" s="40"/>
      <c r="BD307" s="186"/>
      <c r="BE307" s="187"/>
      <c r="BF307" s="627"/>
      <c r="BG307" s="30"/>
      <c r="BH307" s="30"/>
      <c r="BI307" s="40"/>
      <c r="BJ307" s="186"/>
      <c r="BK307" s="356"/>
    </row>
    <row r="308" spans="1:63" s="361" customFormat="1" x14ac:dyDescent="0.25">
      <c r="A308" s="186"/>
      <c r="B308" s="43"/>
      <c r="C308" s="625"/>
      <c r="D308" s="627"/>
      <c r="E308" s="627"/>
      <c r="F308" s="627"/>
      <c r="G308" s="625"/>
      <c r="H308" s="627"/>
      <c r="I308" s="625"/>
      <c r="J308" s="625"/>
      <c r="K308" s="625"/>
      <c r="L308" s="627"/>
      <c r="M308" s="625"/>
      <c r="N308" s="625"/>
      <c r="O308" s="627"/>
      <c r="P308" s="627"/>
      <c r="Q308" s="625"/>
      <c r="R308" s="627"/>
      <c r="S308" s="625"/>
      <c r="T308" s="627"/>
      <c r="U308" s="625"/>
      <c r="V308" s="627"/>
      <c r="W308" s="186"/>
      <c r="X308" s="30"/>
      <c r="Y308" s="40"/>
      <c r="Z308" s="40"/>
      <c r="AA308" s="40"/>
      <c r="AB308" s="40"/>
      <c r="AC308" s="30"/>
      <c r="AD308" s="30"/>
      <c r="AE308" s="625"/>
      <c r="AF308" s="627"/>
      <c r="AG308" s="627"/>
      <c r="AH308" s="627"/>
      <c r="AI308" s="625"/>
      <c r="AJ308" s="627"/>
      <c r="AK308" s="627"/>
      <c r="AL308" s="627"/>
      <c r="AM308" s="625"/>
      <c r="AN308" s="625"/>
      <c r="AO308" s="627"/>
      <c r="AP308" s="30"/>
      <c r="AQ308" s="30"/>
      <c r="AR308" s="30"/>
      <c r="AS308" s="627"/>
      <c r="AT308" s="627"/>
      <c r="AU308" s="30"/>
      <c r="AV308" s="627"/>
      <c r="AW308" s="30"/>
      <c r="AX308" s="30"/>
      <c r="AY308" s="30"/>
      <c r="AZ308" s="30"/>
      <c r="BA308" s="30"/>
      <c r="BB308" s="30"/>
      <c r="BC308" s="40"/>
      <c r="BD308" s="186"/>
      <c r="BE308" s="187"/>
      <c r="BF308" s="627"/>
      <c r="BG308" s="30"/>
      <c r="BH308" s="30"/>
      <c r="BI308" s="40"/>
      <c r="BJ308" s="186"/>
      <c r="BK308" s="356"/>
    </row>
    <row r="309" spans="1:63" s="361" customFormat="1" x14ac:dyDescent="0.25">
      <c r="A309" s="186"/>
      <c r="B309" s="43"/>
      <c r="C309" s="625"/>
      <c r="D309" s="627"/>
      <c r="E309" s="627"/>
      <c r="F309" s="627"/>
      <c r="G309" s="625"/>
      <c r="H309" s="627"/>
      <c r="I309" s="625"/>
      <c r="J309" s="625"/>
      <c r="K309" s="625"/>
      <c r="L309" s="627"/>
      <c r="M309" s="625"/>
      <c r="N309" s="625"/>
      <c r="O309" s="627"/>
      <c r="P309" s="627"/>
      <c r="Q309" s="625"/>
      <c r="R309" s="627"/>
      <c r="S309" s="625"/>
      <c r="T309" s="627"/>
      <c r="U309" s="625"/>
      <c r="V309" s="627"/>
      <c r="W309" s="186"/>
      <c r="X309" s="30"/>
      <c r="Y309" s="40"/>
      <c r="Z309" s="40"/>
      <c r="AA309" s="40"/>
      <c r="AB309" s="40"/>
      <c r="AC309" s="30"/>
      <c r="AD309" s="30"/>
      <c r="AE309" s="625"/>
      <c r="AF309" s="627"/>
      <c r="AG309" s="627"/>
      <c r="AH309" s="627"/>
      <c r="AI309" s="625"/>
      <c r="AJ309" s="627"/>
      <c r="AK309" s="627"/>
      <c r="AL309" s="627"/>
      <c r="AM309" s="625"/>
      <c r="AN309" s="625"/>
      <c r="AO309" s="627"/>
      <c r="AP309" s="30"/>
      <c r="AQ309" s="30"/>
      <c r="AR309" s="30"/>
      <c r="AS309" s="627"/>
      <c r="AT309" s="627"/>
      <c r="AU309" s="30"/>
      <c r="AV309" s="627"/>
      <c r="AW309" s="30"/>
      <c r="AX309" s="30"/>
      <c r="AY309" s="30"/>
      <c r="AZ309" s="30"/>
      <c r="BA309" s="30"/>
      <c r="BB309" s="30"/>
      <c r="BC309" s="40"/>
      <c r="BD309" s="186"/>
      <c r="BE309" s="187"/>
      <c r="BF309" s="627"/>
      <c r="BG309" s="30"/>
      <c r="BH309" s="30"/>
      <c r="BI309" s="40"/>
      <c r="BJ309" s="186"/>
      <c r="BK309" s="356"/>
    </row>
    <row r="310" spans="1:63" s="361" customFormat="1" x14ac:dyDescent="0.25">
      <c r="A310" s="186"/>
      <c r="B310" s="43"/>
      <c r="C310" s="625"/>
      <c r="D310" s="627"/>
      <c r="E310" s="627"/>
      <c r="F310" s="627"/>
      <c r="G310" s="625"/>
      <c r="H310" s="627"/>
      <c r="I310" s="625"/>
      <c r="J310" s="625"/>
      <c r="K310" s="625"/>
      <c r="L310" s="627"/>
      <c r="M310" s="625"/>
      <c r="N310" s="625"/>
      <c r="O310" s="627"/>
      <c r="P310" s="627"/>
      <c r="Q310" s="625"/>
      <c r="R310" s="627"/>
      <c r="S310" s="625"/>
      <c r="T310" s="627"/>
      <c r="U310" s="625"/>
      <c r="V310" s="627"/>
      <c r="W310" s="186"/>
      <c r="X310" s="30"/>
      <c r="Y310" s="40"/>
      <c r="Z310" s="40"/>
      <c r="AA310" s="40"/>
      <c r="AB310" s="40"/>
      <c r="AC310" s="30"/>
      <c r="AD310" s="30"/>
      <c r="AE310" s="625"/>
      <c r="AF310" s="627"/>
      <c r="AG310" s="627"/>
      <c r="AH310" s="627"/>
      <c r="AI310" s="625"/>
      <c r="AJ310" s="627"/>
      <c r="AK310" s="627"/>
      <c r="AL310" s="627"/>
      <c r="AM310" s="625"/>
      <c r="AN310" s="625"/>
      <c r="AO310" s="627"/>
      <c r="AP310" s="30"/>
      <c r="AQ310" s="30"/>
      <c r="AR310" s="30"/>
      <c r="AS310" s="627"/>
      <c r="AT310" s="627"/>
      <c r="AU310" s="30"/>
      <c r="AV310" s="627"/>
      <c r="AW310" s="30"/>
      <c r="AX310" s="30"/>
      <c r="AY310" s="30"/>
      <c r="AZ310" s="30"/>
      <c r="BA310" s="30"/>
      <c r="BB310" s="30"/>
      <c r="BC310" s="40"/>
      <c r="BD310" s="186"/>
      <c r="BE310" s="187"/>
      <c r="BF310" s="627"/>
      <c r="BG310" s="30"/>
      <c r="BH310" s="30"/>
      <c r="BI310" s="40"/>
      <c r="BJ310" s="186"/>
      <c r="BK310" s="356"/>
    </row>
    <row r="311" spans="1:63" s="361" customFormat="1" x14ac:dyDescent="0.25">
      <c r="A311" s="186"/>
      <c r="B311" s="43"/>
      <c r="C311" s="625"/>
      <c r="D311" s="627"/>
      <c r="E311" s="627"/>
      <c r="F311" s="627"/>
      <c r="G311" s="625"/>
      <c r="H311" s="627"/>
      <c r="I311" s="625"/>
      <c r="J311" s="625"/>
      <c r="K311" s="625"/>
      <c r="L311" s="627"/>
      <c r="M311" s="625"/>
      <c r="N311" s="625"/>
      <c r="O311" s="627"/>
      <c r="P311" s="627"/>
      <c r="Q311" s="625"/>
      <c r="R311" s="627"/>
      <c r="S311" s="625"/>
      <c r="T311" s="627"/>
      <c r="U311" s="625"/>
      <c r="V311" s="627"/>
      <c r="W311" s="186"/>
      <c r="X311" s="30"/>
      <c r="Y311" s="40"/>
      <c r="Z311" s="40"/>
      <c r="AA311" s="40"/>
      <c r="AB311" s="40"/>
      <c r="AC311" s="30"/>
      <c r="AD311" s="30"/>
      <c r="AE311" s="625"/>
      <c r="AF311" s="627"/>
      <c r="AG311" s="627"/>
      <c r="AH311" s="627"/>
      <c r="AI311" s="625"/>
      <c r="AJ311" s="627"/>
      <c r="AK311" s="627"/>
      <c r="AL311" s="627"/>
      <c r="AM311" s="625"/>
      <c r="AN311" s="625"/>
      <c r="AO311" s="627"/>
      <c r="AP311" s="30"/>
      <c r="AQ311" s="30"/>
      <c r="AR311" s="30"/>
      <c r="AS311" s="627"/>
      <c r="AT311" s="627"/>
      <c r="AU311" s="30"/>
      <c r="AV311" s="627"/>
      <c r="AW311" s="30"/>
      <c r="AX311" s="30"/>
      <c r="AY311" s="30"/>
      <c r="AZ311" s="30"/>
      <c r="BA311" s="30"/>
      <c r="BB311" s="30"/>
      <c r="BC311" s="40"/>
      <c r="BD311" s="186"/>
      <c r="BE311" s="187"/>
      <c r="BF311" s="627"/>
      <c r="BG311" s="30"/>
      <c r="BH311" s="30"/>
      <c r="BI311" s="40"/>
      <c r="BJ311" s="186"/>
      <c r="BK311" s="356"/>
    </row>
    <row r="312" spans="1:63" s="361" customFormat="1" x14ac:dyDescent="0.25">
      <c r="A312" s="186"/>
      <c r="B312" s="43"/>
      <c r="C312" s="625"/>
      <c r="D312" s="627"/>
      <c r="E312" s="627"/>
      <c r="F312" s="627"/>
      <c r="G312" s="625"/>
      <c r="H312" s="627"/>
      <c r="I312" s="625"/>
      <c r="J312" s="625"/>
      <c r="K312" s="625"/>
      <c r="L312" s="627"/>
      <c r="M312" s="625"/>
      <c r="N312" s="625"/>
      <c r="O312" s="627"/>
      <c r="P312" s="627"/>
      <c r="Q312" s="625"/>
      <c r="R312" s="627"/>
      <c r="S312" s="625"/>
      <c r="T312" s="627"/>
      <c r="U312" s="625"/>
      <c r="V312" s="627"/>
      <c r="W312" s="186"/>
      <c r="X312" s="30"/>
      <c r="Y312" s="40"/>
      <c r="Z312" s="40"/>
      <c r="AA312" s="40"/>
      <c r="AB312" s="40"/>
      <c r="AC312" s="30"/>
      <c r="AD312" s="30"/>
      <c r="AE312" s="625"/>
      <c r="AF312" s="627"/>
      <c r="AG312" s="627"/>
      <c r="AH312" s="627"/>
      <c r="AI312" s="625"/>
      <c r="AJ312" s="627"/>
      <c r="AK312" s="627"/>
      <c r="AL312" s="627"/>
      <c r="AM312" s="625"/>
      <c r="AN312" s="625"/>
      <c r="AO312" s="627"/>
      <c r="AP312" s="30"/>
      <c r="AQ312" s="30"/>
      <c r="AR312" s="30"/>
      <c r="AS312" s="627"/>
      <c r="AT312" s="627"/>
      <c r="AU312" s="30"/>
      <c r="AV312" s="627"/>
      <c r="AW312" s="30"/>
      <c r="AX312" s="30"/>
      <c r="AY312" s="30"/>
      <c r="AZ312" s="30"/>
      <c r="BA312" s="30"/>
      <c r="BB312" s="30"/>
      <c r="BC312" s="40"/>
      <c r="BD312" s="186"/>
      <c r="BE312" s="187"/>
      <c r="BF312" s="627"/>
      <c r="BG312" s="30"/>
      <c r="BH312" s="30"/>
      <c r="BI312" s="40"/>
      <c r="BJ312" s="186"/>
      <c r="BK312" s="356"/>
    </row>
    <row r="313" spans="1:63" s="361" customFormat="1" x14ac:dyDescent="0.25">
      <c r="A313" s="186"/>
      <c r="B313" s="43"/>
      <c r="C313" s="625"/>
      <c r="D313" s="627"/>
      <c r="E313" s="627"/>
      <c r="F313" s="627"/>
      <c r="G313" s="625"/>
      <c r="H313" s="627"/>
      <c r="I313" s="625"/>
      <c r="J313" s="625"/>
      <c r="K313" s="625"/>
      <c r="L313" s="627"/>
      <c r="M313" s="625"/>
      <c r="N313" s="625"/>
      <c r="O313" s="627"/>
      <c r="P313" s="627"/>
      <c r="Q313" s="625"/>
      <c r="R313" s="627"/>
      <c r="S313" s="625"/>
      <c r="T313" s="627"/>
      <c r="U313" s="625"/>
      <c r="V313" s="627"/>
      <c r="W313" s="186"/>
      <c r="X313" s="30"/>
      <c r="Y313" s="40"/>
      <c r="Z313" s="40"/>
      <c r="AA313" s="40"/>
      <c r="AB313" s="40"/>
      <c r="AC313" s="30"/>
      <c r="AD313" s="30"/>
      <c r="AE313" s="625"/>
      <c r="AF313" s="627"/>
      <c r="AG313" s="627"/>
      <c r="AH313" s="627"/>
      <c r="AI313" s="625"/>
      <c r="AJ313" s="627"/>
      <c r="AK313" s="627"/>
      <c r="AL313" s="627"/>
      <c r="AM313" s="625"/>
      <c r="AN313" s="625"/>
      <c r="AO313" s="627"/>
      <c r="AP313" s="30"/>
      <c r="AQ313" s="30"/>
      <c r="AR313" s="30"/>
      <c r="AS313" s="627"/>
      <c r="AT313" s="627"/>
      <c r="AU313" s="30"/>
      <c r="AV313" s="627"/>
      <c r="AW313" s="30"/>
      <c r="AX313" s="30"/>
      <c r="AY313" s="30"/>
      <c r="AZ313" s="30"/>
      <c r="BA313" s="30"/>
      <c r="BB313" s="30"/>
      <c r="BC313" s="40"/>
      <c r="BD313" s="186"/>
      <c r="BE313" s="187"/>
      <c r="BF313" s="627"/>
      <c r="BG313" s="30"/>
      <c r="BH313" s="30"/>
      <c r="BI313" s="40"/>
      <c r="BJ313" s="186"/>
      <c r="BK313" s="356"/>
    </row>
    <row r="314" spans="1:63" s="361" customFormat="1" x14ac:dyDescent="0.25">
      <c r="A314" s="186"/>
      <c r="B314" s="43"/>
      <c r="C314" s="625"/>
      <c r="D314" s="627"/>
      <c r="E314" s="627"/>
      <c r="F314" s="627"/>
      <c r="G314" s="625"/>
      <c r="H314" s="627"/>
      <c r="I314" s="625"/>
      <c r="J314" s="625"/>
      <c r="K314" s="625"/>
      <c r="L314" s="627"/>
      <c r="M314" s="625"/>
      <c r="N314" s="625"/>
      <c r="O314" s="627"/>
      <c r="P314" s="627"/>
      <c r="Q314" s="625"/>
      <c r="R314" s="627"/>
      <c r="S314" s="625"/>
      <c r="T314" s="627"/>
      <c r="U314" s="625"/>
      <c r="V314" s="627"/>
      <c r="W314" s="186"/>
      <c r="X314" s="30"/>
      <c r="Y314" s="40"/>
      <c r="Z314" s="40"/>
      <c r="AA314" s="40"/>
      <c r="AB314" s="40"/>
      <c r="AC314" s="30"/>
      <c r="AD314" s="30"/>
      <c r="AE314" s="625"/>
      <c r="AF314" s="627"/>
      <c r="AG314" s="627"/>
      <c r="AH314" s="627"/>
      <c r="AI314" s="625"/>
      <c r="AJ314" s="627"/>
      <c r="AK314" s="627"/>
      <c r="AL314" s="627"/>
      <c r="AM314" s="625"/>
      <c r="AN314" s="625"/>
      <c r="AO314" s="627"/>
      <c r="AP314" s="30"/>
      <c r="AQ314" s="30"/>
      <c r="AR314" s="30"/>
      <c r="AS314" s="627"/>
      <c r="AT314" s="627"/>
      <c r="AU314" s="30"/>
      <c r="AV314" s="627"/>
      <c r="AW314" s="30"/>
      <c r="AX314" s="30"/>
      <c r="AY314" s="30"/>
      <c r="AZ314" s="30"/>
      <c r="BA314" s="30"/>
      <c r="BB314" s="30"/>
      <c r="BC314" s="40"/>
      <c r="BD314" s="186"/>
      <c r="BE314" s="187"/>
      <c r="BF314" s="627"/>
      <c r="BG314" s="30"/>
      <c r="BH314" s="30"/>
      <c r="BI314" s="40"/>
      <c r="BJ314" s="186"/>
      <c r="BK314" s="356"/>
    </row>
    <row r="315" spans="1:63" s="361" customFormat="1" x14ac:dyDescent="0.25">
      <c r="A315" s="186"/>
      <c r="B315" s="43"/>
      <c r="C315" s="625"/>
      <c r="D315" s="627"/>
      <c r="E315" s="627"/>
      <c r="F315" s="627"/>
      <c r="G315" s="625"/>
      <c r="H315" s="627"/>
      <c r="I315" s="625"/>
      <c r="J315" s="625"/>
      <c r="K315" s="625"/>
      <c r="L315" s="627"/>
      <c r="M315" s="625"/>
      <c r="N315" s="625"/>
      <c r="O315" s="627"/>
      <c r="P315" s="627"/>
      <c r="Q315" s="625"/>
      <c r="R315" s="627"/>
      <c r="S315" s="625"/>
      <c r="T315" s="627"/>
      <c r="U315" s="625"/>
      <c r="V315" s="627"/>
      <c r="W315" s="186"/>
      <c r="X315" s="30"/>
      <c r="Y315" s="40"/>
      <c r="Z315" s="40"/>
      <c r="AA315" s="40"/>
      <c r="AB315" s="40"/>
      <c r="AC315" s="30"/>
      <c r="AD315" s="30"/>
      <c r="AE315" s="625"/>
      <c r="AF315" s="627"/>
      <c r="AG315" s="627"/>
      <c r="AH315" s="627"/>
      <c r="AI315" s="625"/>
      <c r="AJ315" s="627"/>
      <c r="AK315" s="627"/>
      <c r="AL315" s="627"/>
      <c r="AM315" s="625"/>
      <c r="AN315" s="625"/>
      <c r="AO315" s="627"/>
      <c r="AP315" s="30"/>
      <c r="AQ315" s="30"/>
      <c r="AR315" s="30"/>
      <c r="AS315" s="627"/>
      <c r="AT315" s="627"/>
      <c r="AU315" s="30"/>
      <c r="AV315" s="627"/>
      <c r="AW315" s="30"/>
      <c r="AX315" s="30"/>
      <c r="AY315" s="30"/>
      <c r="AZ315" s="30"/>
      <c r="BA315" s="30"/>
      <c r="BB315" s="30"/>
      <c r="BC315" s="40"/>
      <c r="BD315" s="186"/>
      <c r="BE315" s="187"/>
      <c r="BF315" s="627"/>
      <c r="BG315" s="30"/>
      <c r="BH315" s="30"/>
      <c r="BI315" s="40"/>
      <c r="BJ315" s="186"/>
      <c r="BK315" s="356"/>
    </row>
    <row r="316" spans="1:63" s="361" customFormat="1" x14ac:dyDescent="0.25">
      <c r="A316" s="186"/>
      <c r="B316" s="43"/>
      <c r="C316" s="625"/>
      <c r="D316" s="627"/>
      <c r="E316" s="627"/>
      <c r="F316" s="627"/>
      <c r="G316" s="625"/>
      <c r="H316" s="627"/>
      <c r="I316" s="625"/>
      <c r="J316" s="625"/>
      <c r="K316" s="625"/>
      <c r="L316" s="627"/>
      <c r="M316" s="625"/>
      <c r="N316" s="625"/>
      <c r="O316" s="627"/>
      <c r="P316" s="627"/>
      <c r="Q316" s="625"/>
      <c r="R316" s="627"/>
      <c r="S316" s="625"/>
      <c r="T316" s="627"/>
      <c r="U316" s="625"/>
      <c r="V316" s="627"/>
      <c r="W316" s="186"/>
      <c r="X316" s="30"/>
      <c r="Y316" s="40"/>
      <c r="Z316" s="40"/>
      <c r="AA316" s="40"/>
      <c r="AB316" s="40"/>
      <c r="AC316" s="30"/>
      <c r="AD316" s="30"/>
      <c r="AE316" s="625"/>
      <c r="AF316" s="627"/>
      <c r="AG316" s="627"/>
      <c r="AH316" s="627"/>
      <c r="AI316" s="625"/>
      <c r="AJ316" s="627"/>
      <c r="AK316" s="627"/>
      <c r="AL316" s="627"/>
      <c r="AM316" s="625"/>
      <c r="AN316" s="625"/>
      <c r="AO316" s="627"/>
      <c r="AP316" s="30"/>
      <c r="AQ316" s="30"/>
      <c r="AR316" s="30"/>
      <c r="AS316" s="627"/>
      <c r="AT316" s="627"/>
      <c r="AU316" s="30"/>
      <c r="AV316" s="627"/>
      <c r="AW316" s="30"/>
      <c r="AX316" s="30"/>
      <c r="AY316" s="30"/>
      <c r="AZ316" s="30"/>
      <c r="BA316" s="30"/>
      <c r="BB316" s="30"/>
      <c r="BC316" s="40"/>
      <c r="BD316" s="186"/>
      <c r="BE316" s="187"/>
      <c r="BF316" s="627"/>
      <c r="BG316" s="30"/>
      <c r="BH316" s="30"/>
      <c r="BI316" s="40"/>
      <c r="BJ316" s="186"/>
      <c r="BK316" s="356"/>
    </row>
    <row r="317" spans="1:63" s="361" customFormat="1" x14ac:dyDescent="0.25">
      <c r="A317" s="186"/>
      <c r="B317" s="43"/>
      <c r="C317" s="625"/>
      <c r="D317" s="627"/>
      <c r="E317" s="627"/>
      <c r="F317" s="627"/>
      <c r="G317" s="625"/>
      <c r="H317" s="627"/>
      <c r="I317" s="625"/>
      <c r="J317" s="625"/>
      <c r="K317" s="625"/>
      <c r="L317" s="627"/>
      <c r="M317" s="625"/>
      <c r="N317" s="625"/>
      <c r="O317" s="627"/>
      <c r="P317" s="627"/>
      <c r="Q317" s="625"/>
      <c r="R317" s="627"/>
      <c r="S317" s="625"/>
      <c r="T317" s="627"/>
      <c r="U317" s="625"/>
      <c r="V317" s="627"/>
      <c r="W317" s="186"/>
      <c r="X317" s="30"/>
      <c r="Y317" s="40"/>
      <c r="Z317" s="40"/>
      <c r="AA317" s="40"/>
      <c r="AB317" s="40"/>
      <c r="AC317" s="30"/>
      <c r="AD317" s="30"/>
      <c r="AE317" s="625"/>
      <c r="AF317" s="627"/>
      <c r="AG317" s="627"/>
      <c r="AH317" s="627"/>
      <c r="AI317" s="625"/>
      <c r="AJ317" s="627"/>
      <c r="AK317" s="627"/>
      <c r="AL317" s="627"/>
      <c r="AM317" s="625"/>
      <c r="AN317" s="625"/>
      <c r="AO317" s="627"/>
      <c r="AP317" s="30"/>
      <c r="AQ317" s="30"/>
      <c r="AR317" s="30"/>
      <c r="AS317" s="627"/>
      <c r="AT317" s="627"/>
      <c r="AU317" s="30"/>
      <c r="AV317" s="627"/>
      <c r="AW317" s="30"/>
      <c r="AX317" s="30"/>
      <c r="AY317" s="30"/>
      <c r="AZ317" s="30"/>
      <c r="BA317" s="30"/>
      <c r="BB317" s="30"/>
      <c r="BC317" s="40"/>
      <c r="BD317" s="186"/>
      <c r="BE317" s="187"/>
      <c r="BF317" s="627"/>
      <c r="BG317" s="30"/>
      <c r="BH317" s="30"/>
      <c r="BI317" s="40"/>
      <c r="BJ317" s="186"/>
      <c r="BK317" s="356"/>
    </row>
    <row r="318" spans="1:63" s="361" customFormat="1" x14ac:dyDescent="0.25">
      <c r="A318" s="186"/>
      <c r="B318" s="43"/>
      <c r="C318" s="625"/>
      <c r="D318" s="627"/>
      <c r="E318" s="627"/>
      <c r="F318" s="627"/>
      <c r="G318" s="625"/>
      <c r="H318" s="627"/>
      <c r="I318" s="625"/>
      <c r="J318" s="625"/>
      <c r="K318" s="625"/>
      <c r="L318" s="627"/>
      <c r="M318" s="625"/>
      <c r="N318" s="625"/>
      <c r="O318" s="627"/>
      <c r="P318" s="627"/>
      <c r="Q318" s="625"/>
      <c r="R318" s="627"/>
      <c r="S318" s="625"/>
      <c r="T318" s="627"/>
      <c r="U318" s="625"/>
      <c r="V318" s="627"/>
      <c r="W318" s="186"/>
      <c r="X318" s="30"/>
      <c r="Y318" s="40"/>
      <c r="Z318" s="40"/>
      <c r="AA318" s="40"/>
      <c r="AB318" s="40"/>
      <c r="AC318" s="30"/>
      <c r="AD318" s="30"/>
      <c r="AE318" s="625"/>
      <c r="AF318" s="627"/>
      <c r="AG318" s="627"/>
      <c r="AH318" s="627"/>
      <c r="AI318" s="625"/>
      <c r="AJ318" s="627"/>
      <c r="AK318" s="627"/>
      <c r="AL318" s="627"/>
      <c r="AM318" s="625"/>
      <c r="AN318" s="625"/>
      <c r="AO318" s="627"/>
      <c r="AP318" s="30"/>
      <c r="AQ318" s="30"/>
      <c r="AR318" s="30"/>
      <c r="AS318" s="627"/>
      <c r="AT318" s="627"/>
      <c r="AU318" s="30"/>
      <c r="AV318" s="627"/>
      <c r="AW318" s="30"/>
      <c r="AX318" s="30"/>
      <c r="AY318" s="30"/>
      <c r="AZ318" s="30"/>
      <c r="BA318" s="30"/>
      <c r="BB318" s="30"/>
      <c r="BC318" s="40"/>
      <c r="BD318" s="186"/>
      <c r="BE318" s="187"/>
      <c r="BF318" s="627"/>
      <c r="BG318" s="30"/>
      <c r="BH318" s="30"/>
      <c r="BI318" s="40"/>
      <c r="BJ318" s="186"/>
      <c r="BK318" s="356"/>
    </row>
    <row r="319" spans="1:63" s="361" customFormat="1" x14ac:dyDescent="0.25">
      <c r="A319" s="186"/>
      <c r="B319" s="43"/>
      <c r="C319" s="625"/>
      <c r="D319" s="627"/>
      <c r="E319" s="627"/>
      <c r="F319" s="627"/>
      <c r="G319" s="625"/>
      <c r="H319" s="627"/>
      <c r="I319" s="625"/>
      <c r="J319" s="625"/>
      <c r="K319" s="625"/>
      <c r="L319" s="627"/>
      <c r="M319" s="625"/>
      <c r="N319" s="625"/>
      <c r="O319" s="627"/>
      <c r="P319" s="627"/>
      <c r="Q319" s="625"/>
      <c r="R319" s="627"/>
      <c r="S319" s="625"/>
      <c r="T319" s="627"/>
      <c r="U319" s="625"/>
      <c r="V319" s="627"/>
      <c r="W319" s="186"/>
      <c r="X319" s="30"/>
      <c r="Y319" s="40"/>
      <c r="Z319" s="40"/>
      <c r="AA319" s="40"/>
      <c r="AB319" s="40"/>
      <c r="AC319" s="30"/>
      <c r="AD319" s="30"/>
      <c r="AE319" s="625"/>
      <c r="AF319" s="627"/>
      <c r="AG319" s="627"/>
      <c r="AH319" s="627"/>
      <c r="AI319" s="625"/>
      <c r="AJ319" s="627"/>
      <c r="AK319" s="627"/>
      <c r="AL319" s="627"/>
      <c r="AM319" s="625"/>
      <c r="AN319" s="625"/>
      <c r="AO319" s="627"/>
      <c r="AP319" s="30"/>
      <c r="AQ319" s="30"/>
      <c r="AR319" s="30"/>
      <c r="AS319" s="627"/>
      <c r="AT319" s="627"/>
      <c r="AU319" s="30"/>
      <c r="AV319" s="627"/>
      <c r="AW319" s="30"/>
      <c r="AX319" s="30"/>
      <c r="AY319" s="30"/>
      <c r="AZ319" s="30"/>
      <c r="BA319" s="30"/>
      <c r="BB319" s="30"/>
      <c r="BC319" s="40"/>
      <c r="BD319" s="186"/>
      <c r="BE319" s="187"/>
      <c r="BF319" s="627"/>
      <c r="BG319" s="30"/>
      <c r="BH319" s="30"/>
      <c r="BI319" s="40"/>
      <c r="BJ319" s="186"/>
      <c r="BK319" s="356"/>
    </row>
    <row r="320" spans="1:63" s="361" customFormat="1" x14ac:dyDescent="0.25">
      <c r="A320" s="186"/>
      <c r="B320" s="43"/>
      <c r="C320" s="625"/>
      <c r="D320" s="627"/>
      <c r="E320" s="627"/>
      <c r="F320" s="627"/>
      <c r="G320" s="625"/>
      <c r="H320" s="627"/>
      <c r="I320" s="625"/>
      <c r="J320" s="625"/>
      <c r="K320" s="625"/>
      <c r="L320" s="627"/>
      <c r="M320" s="625"/>
      <c r="N320" s="625"/>
      <c r="O320" s="627"/>
      <c r="P320" s="627"/>
      <c r="Q320" s="625"/>
      <c r="R320" s="627"/>
      <c r="S320" s="625"/>
      <c r="T320" s="627"/>
      <c r="U320" s="625"/>
      <c r="V320" s="627"/>
      <c r="W320" s="186"/>
      <c r="X320" s="30"/>
      <c r="Y320" s="40"/>
      <c r="Z320" s="40"/>
      <c r="AA320" s="40"/>
      <c r="AB320" s="40"/>
      <c r="AC320" s="30"/>
      <c r="AD320" s="30"/>
      <c r="AE320" s="625"/>
      <c r="AF320" s="627"/>
      <c r="AG320" s="627"/>
      <c r="AH320" s="627"/>
      <c r="AI320" s="625"/>
      <c r="AJ320" s="627"/>
      <c r="AK320" s="627"/>
      <c r="AL320" s="627"/>
      <c r="AM320" s="625"/>
      <c r="AN320" s="625"/>
      <c r="AO320" s="627"/>
      <c r="AP320" s="30"/>
      <c r="AQ320" s="30"/>
      <c r="AR320" s="30"/>
      <c r="AS320" s="627"/>
      <c r="AT320" s="627"/>
      <c r="AU320" s="30"/>
      <c r="AV320" s="627"/>
      <c r="AW320" s="30"/>
      <c r="AX320" s="30"/>
      <c r="AY320" s="30"/>
      <c r="AZ320" s="30"/>
      <c r="BA320" s="30"/>
      <c r="BB320" s="30"/>
      <c r="BC320" s="40"/>
      <c r="BD320" s="186"/>
      <c r="BE320" s="187"/>
      <c r="BF320" s="627"/>
      <c r="BG320" s="30"/>
      <c r="BH320" s="30"/>
      <c r="BI320" s="40"/>
      <c r="BJ320" s="186"/>
      <c r="BK320" s="356"/>
    </row>
    <row r="321" spans="1:63" s="361" customFormat="1" x14ac:dyDescent="0.25">
      <c r="A321" s="186"/>
      <c r="B321" s="43"/>
      <c r="C321" s="625"/>
      <c r="D321" s="627"/>
      <c r="E321" s="627"/>
      <c r="F321" s="627"/>
      <c r="G321" s="625"/>
      <c r="H321" s="627"/>
      <c r="I321" s="625"/>
      <c r="J321" s="625"/>
      <c r="K321" s="625"/>
      <c r="L321" s="627"/>
      <c r="M321" s="625"/>
      <c r="N321" s="625"/>
      <c r="O321" s="627"/>
      <c r="P321" s="627"/>
      <c r="Q321" s="625"/>
      <c r="R321" s="627"/>
      <c r="S321" s="625"/>
      <c r="T321" s="627"/>
      <c r="U321" s="625"/>
      <c r="V321" s="627"/>
      <c r="W321" s="186"/>
      <c r="X321" s="30"/>
      <c r="Y321" s="40"/>
      <c r="Z321" s="40"/>
      <c r="AA321" s="40"/>
      <c r="AB321" s="40"/>
      <c r="AC321" s="30"/>
      <c r="AD321" s="30"/>
      <c r="AE321" s="625"/>
      <c r="AF321" s="627"/>
      <c r="AG321" s="627"/>
      <c r="AH321" s="627"/>
      <c r="AI321" s="625"/>
      <c r="AJ321" s="627"/>
      <c r="AK321" s="627"/>
      <c r="AL321" s="627"/>
      <c r="AM321" s="625"/>
      <c r="AN321" s="625"/>
      <c r="AO321" s="627"/>
      <c r="AP321" s="30"/>
      <c r="AQ321" s="30"/>
      <c r="AR321" s="30"/>
      <c r="AS321" s="627"/>
      <c r="AT321" s="627"/>
      <c r="AU321" s="30"/>
      <c r="AV321" s="627"/>
      <c r="AW321" s="30"/>
      <c r="AX321" s="30"/>
      <c r="AY321" s="30"/>
      <c r="AZ321" s="30"/>
      <c r="BA321" s="30"/>
      <c r="BB321" s="30"/>
      <c r="BC321" s="40"/>
      <c r="BD321" s="186"/>
      <c r="BE321" s="187"/>
      <c r="BF321" s="627"/>
      <c r="BG321" s="30"/>
      <c r="BH321" s="30"/>
      <c r="BI321" s="40"/>
      <c r="BJ321" s="186"/>
      <c r="BK321" s="356"/>
    </row>
    <row r="322" spans="1:63" s="361" customFormat="1" x14ac:dyDescent="0.25">
      <c r="A322" s="186"/>
      <c r="B322" s="43"/>
      <c r="C322" s="625"/>
      <c r="D322" s="627"/>
      <c r="E322" s="627"/>
      <c r="F322" s="627"/>
      <c r="G322" s="625"/>
      <c r="H322" s="627"/>
      <c r="I322" s="625"/>
      <c r="J322" s="625"/>
      <c r="K322" s="625"/>
      <c r="L322" s="627"/>
      <c r="M322" s="625"/>
      <c r="N322" s="625"/>
      <c r="O322" s="627"/>
      <c r="P322" s="627"/>
      <c r="Q322" s="625"/>
      <c r="R322" s="627"/>
      <c r="S322" s="625"/>
      <c r="T322" s="627"/>
      <c r="U322" s="625"/>
      <c r="V322" s="627"/>
      <c r="W322" s="186"/>
      <c r="X322" s="30"/>
      <c r="Y322" s="40"/>
      <c r="Z322" s="40"/>
      <c r="AA322" s="40"/>
      <c r="AB322" s="40"/>
      <c r="AC322" s="30"/>
      <c r="AD322" s="30"/>
      <c r="AE322" s="625"/>
      <c r="AF322" s="627"/>
      <c r="AG322" s="627"/>
      <c r="AH322" s="627"/>
      <c r="AI322" s="625"/>
      <c r="AJ322" s="627"/>
      <c r="AK322" s="627"/>
      <c r="AL322" s="627"/>
      <c r="AM322" s="625"/>
      <c r="AN322" s="625"/>
      <c r="AO322" s="627"/>
      <c r="AP322" s="30"/>
      <c r="AQ322" s="30"/>
      <c r="AR322" s="30"/>
      <c r="AS322" s="627"/>
      <c r="AT322" s="627"/>
      <c r="AU322" s="30"/>
      <c r="AV322" s="627"/>
      <c r="AW322" s="30"/>
      <c r="AX322" s="30"/>
      <c r="AY322" s="30"/>
      <c r="AZ322" s="30"/>
      <c r="BA322" s="30"/>
      <c r="BB322" s="30"/>
      <c r="BC322" s="40"/>
      <c r="BD322" s="186"/>
      <c r="BE322" s="187"/>
      <c r="BF322" s="627"/>
      <c r="BG322" s="30"/>
      <c r="BH322" s="30"/>
      <c r="BI322" s="40"/>
      <c r="BJ322" s="186"/>
      <c r="BK322" s="356"/>
    </row>
    <row r="323" spans="1:63" s="361" customFormat="1" x14ac:dyDescent="0.25">
      <c r="A323" s="186"/>
      <c r="B323" s="43"/>
      <c r="C323" s="625"/>
      <c r="D323" s="627"/>
      <c r="E323" s="627"/>
      <c r="F323" s="627"/>
      <c r="G323" s="625"/>
      <c r="H323" s="627"/>
      <c r="I323" s="625"/>
      <c r="J323" s="625"/>
      <c r="K323" s="625"/>
      <c r="L323" s="627"/>
      <c r="M323" s="625"/>
      <c r="N323" s="625"/>
      <c r="O323" s="627"/>
      <c r="P323" s="627"/>
      <c r="Q323" s="625"/>
      <c r="R323" s="627"/>
      <c r="S323" s="625"/>
      <c r="T323" s="627"/>
      <c r="U323" s="625"/>
      <c r="V323" s="627"/>
      <c r="W323" s="186"/>
      <c r="X323" s="30"/>
      <c r="Y323" s="40"/>
      <c r="Z323" s="40"/>
      <c r="AA323" s="40"/>
      <c r="AB323" s="40"/>
      <c r="AC323" s="30"/>
      <c r="AD323" s="30"/>
      <c r="AE323" s="625"/>
      <c r="AF323" s="627"/>
      <c r="AG323" s="627"/>
      <c r="AH323" s="627"/>
      <c r="AI323" s="625"/>
      <c r="AJ323" s="627"/>
      <c r="AK323" s="627"/>
      <c r="AL323" s="627"/>
      <c r="AM323" s="625"/>
      <c r="AN323" s="625"/>
      <c r="AO323" s="627"/>
      <c r="AP323" s="30"/>
      <c r="AQ323" s="30"/>
      <c r="AR323" s="30"/>
      <c r="AS323" s="627"/>
      <c r="AT323" s="627"/>
      <c r="AU323" s="30"/>
      <c r="AV323" s="627"/>
      <c r="AW323" s="30"/>
      <c r="AX323" s="30"/>
      <c r="AY323" s="30"/>
      <c r="AZ323" s="30"/>
      <c r="BA323" s="30"/>
      <c r="BB323" s="30"/>
      <c r="BC323" s="40"/>
      <c r="BD323" s="186"/>
      <c r="BE323" s="187"/>
      <c r="BF323" s="627"/>
      <c r="BG323" s="30"/>
      <c r="BH323" s="30"/>
      <c r="BI323" s="40"/>
      <c r="BJ323" s="186"/>
      <c r="BK323" s="356"/>
    </row>
    <row r="324" spans="1:63" s="361" customFormat="1" x14ac:dyDescent="0.25">
      <c r="A324" s="186"/>
      <c r="B324" s="43"/>
      <c r="C324" s="625"/>
      <c r="D324" s="627"/>
      <c r="E324" s="627"/>
      <c r="F324" s="627"/>
      <c r="G324" s="625"/>
      <c r="H324" s="627"/>
      <c r="I324" s="625"/>
      <c r="J324" s="625"/>
      <c r="K324" s="625"/>
      <c r="L324" s="627"/>
      <c r="M324" s="625"/>
      <c r="N324" s="625"/>
      <c r="O324" s="627"/>
      <c r="P324" s="627"/>
      <c r="Q324" s="625"/>
      <c r="R324" s="627"/>
      <c r="S324" s="625"/>
      <c r="T324" s="627"/>
      <c r="U324" s="625"/>
      <c r="V324" s="627"/>
      <c r="W324" s="186"/>
      <c r="X324" s="30"/>
      <c r="Y324" s="40"/>
      <c r="Z324" s="40"/>
      <c r="AA324" s="40"/>
      <c r="AB324" s="40"/>
      <c r="AC324" s="30"/>
      <c r="AD324" s="30"/>
      <c r="AE324" s="625"/>
      <c r="AF324" s="627"/>
      <c r="AG324" s="627"/>
      <c r="AH324" s="627"/>
      <c r="AI324" s="625"/>
      <c r="AJ324" s="627"/>
      <c r="AK324" s="627"/>
      <c r="AL324" s="627"/>
      <c r="AM324" s="625"/>
      <c r="AN324" s="625"/>
      <c r="AO324" s="627"/>
      <c r="AP324" s="30"/>
      <c r="AQ324" s="30"/>
      <c r="AR324" s="30"/>
      <c r="AS324" s="627"/>
      <c r="AT324" s="627"/>
      <c r="AU324" s="30"/>
      <c r="AV324" s="627"/>
      <c r="AW324" s="30"/>
      <c r="AX324" s="30"/>
      <c r="AY324" s="30"/>
      <c r="AZ324" s="30"/>
      <c r="BA324" s="30"/>
      <c r="BB324" s="30"/>
      <c r="BC324" s="40"/>
      <c r="BD324" s="186"/>
      <c r="BE324" s="187"/>
      <c r="BF324" s="627"/>
      <c r="BG324" s="30"/>
      <c r="BH324" s="30"/>
      <c r="BI324" s="40"/>
      <c r="BJ324" s="186"/>
      <c r="BK324" s="356"/>
    </row>
    <row r="325" spans="1:63" s="361" customFormat="1" x14ac:dyDescent="0.25">
      <c r="A325" s="186"/>
      <c r="B325" s="43"/>
      <c r="C325" s="625"/>
      <c r="D325" s="627"/>
      <c r="E325" s="627"/>
      <c r="F325" s="627"/>
      <c r="G325" s="625"/>
      <c r="H325" s="627"/>
      <c r="I325" s="625"/>
      <c r="J325" s="625"/>
      <c r="K325" s="625"/>
      <c r="L325" s="627"/>
      <c r="M325" s="625"/>
      <c r="N325" s="625"/>
      <c r="O325" s="627"/>
      <c r="P325" s="627"/>
      <c r="Q325" s="625"/>
      <c r="R325" s="627"/>
      <c r="S325" s="625"/>
      <c r="T325" s="627"/>
      <c r="U325" s="625"/>
      <c r="V325" s="627"/>
      <c r="W325" s="186"/>
      <c r="X325" s="30"/>
      <c r="Y325" s="40"/>
      <c r="Z325" s="40"/>
      <c r="AA325" s="40"/>
      <c r="AB325" s="40"/>
      <c r="AC325" s="30"/>
      <c r="AD325" s="30"/>
      <c r="AE325" s="625"/>
      <c r="AF325" s="627"/>
      <c r="AG325" s="627"/>
      <c r="AH325" s="627"/>
      <c r="AI325" s="625"/>
      <c r="AJ325" s="627"/>
      <c r="AK325" s="627"/>
      <c r="AL325" s="627"/>
      <c r="AM325" s="625"/>
      <c r="AN325" s="625"/>
      <c r="AO325" s="627"/>
      <c r="AP325" s="30"/>
      <c r="AQ325" s="30"/>
      <c r="AR325" s="30"/>
      <c r="AS325" s="627"/>
      <c r="AT325" s="627"/>
      <c r="AU325" s="30"/>
      <c r="AV325" s="627"/>
      <c r="AW325" s="30"/>
      <c r="AX325" s="30"/>
      <c r="AY325" s="30"/>
      <c r="AZ325" s="30"/>
      <c r="BA325" s="30"/>
      <c r="BB325" s="30"/>
      <c r="BC325" s="40"/>
      <c r="BD325" s="186"/>
      <c r="BE325" s="187"/>
      <c r="BF325" s="627"/>
      <c r="BG325" s="30"/>
      <c r="BH325" s="30"/>
      <c r="BI325" s="40"/>
      <c r="BJ325" s="186"/>
      <c r="BK325" s="356"/>
    </row>
    <row r="326" spans="1:63" s="361" customFormat="1" x14ac:dyDescent="0.25">
      <c r="A326" s="186"/>
      <c r="B326" s="43"/>
      <c r="C326" s="625"/>
      <c r="D326" s="627"/>
      <c r="E326" s="627"/>
      <c r="F326" s="627"/>
      <c r="G326" s="625"/>
      <c r="H326" s="627"/>
      <c r="I326" s="625"/>
      <c r="J326" s="625"/>
      <c r="K326" s="625"/>
      <c r="L326" s="627"/>
      <c r="M326" s="625"/>
      <c r="N326" s="625"/>
      <c r="O326" s="627"/>
      <c r="P326" s="627"/>
      <c r="Q326" s="625"/>
      <c r="R326" s="627"/>
      <c r="S326" s="625"/>
      <c r="T326" s="627"/>
      <c r="U326" s="625"/>
      <c r="V326" s="627"/>
      <c r="W326" s="186"/>
      <c r="X326" s="30"/>
      <c r="Y326" s="40"/>
      <c r="Z326" s="40"/>
      <c r="AA326" s="40"/>
      <c r="AB326" s="40"/>
      <c r="AC326" s="30"/>
      <c r="AD326" s="30"/>
      <c r="AE326" s="625"/>
      <c r="AF326" s="627"/>
      <c r="AG326" s="627"/>
      <c r="AH326" s="627"/>
      <c r="AI326" s="625"/>
      <c r="AJ326" s="627"/>
      <c r="AK326" s="627"/>
      <c r="AL326" s="627"/>
      <c r="AM326" s="625"/>
      <c r="AN326" s="625"/>
      <c r="AO326" s="627"/>
      <c r="AP326" s="30"/>
      <c r="AQ326" s="30"/>
      <c r="AR326" s="30"/>
      <c r="AS326" s="627"/>
      <c r="AT326" s="627"/>
      <c r="AU326" s="30"/>
      <c r="AV326" s="627"/>
      <c r="AW326" s="30"/>
      <c r="AX326" s="30"/>
      <c r="AY326" s="30"/>
      <c r="AZ326" s="30"/>
      <c r="BA326" s="30"/>
      <c r="BB326" s="30"/>
      <c r="BC326" s="40"/>
      <c r="BD326" s="186"/>
      <c r="BE326" s="187"/>
      <c r="BF326" s="627"/>
      <c r="BG326" s="30"/>
      <c r="BH326" s="30"/>
      <c r="BI326" s="40"/>
      <c r="BJ326" s="186"/>
      <c r="BK326" s="356"/>
    </row>
    <row r="327" spans="1:63" s="361" customFormat="1" x14ac:dyDescent="0.25">
      <c r="A327" s="186"/>
      <c r="B327" s="43"/>
      <c r="C327" s="625"/>
      <c r="D327" s="627"/>
      <c r="E327" s="627"/>
      <c r="F327" s="627"/>
      <c r="G327" s="625"/>
      <c r="H327" s="627"/>
      <c r="I327" s="625"/>
      <c r="J327" s="625"/>
      <c r="K327" s="625"/>
      <c r="L327" s="627"/>
      <c r="M327" s="625"/>
      <c r="N327" s="625"/>
      <c r="O327" s="627"/>
      <c r="P327" s="627"/>
      <c r="Q327" s="625"/>
      <c r="R327" s="627"/>
      <c r="S327" s="625"/>
      <c r="T327" s="627"/>
      <c r="U327" s="625"/>
      <c r="V327" s="627"/>
      <c r="W327" s="186"/>
      <c r="X327" s="30"/>
      <c r="Y327" s="40"/>
      <c r="Z327" s="40"/>
      <c r="AA327" s="40"/>
      <c r="AB327" s="40"/>
      <c r="AC327" s="30"/>
      <c r="AD327" s="30"/>
      <c r="AE327" s="625"/>
      <c r="AF327" s="627"/>
      <c r="AG327" s="627"/>
      <c r="AH327" s="627"/>
      <c r="AI327" s="625"/>
      <c r="AJ327" s="627"/>
      <c r="AK327" s="627"/>
      <c r="AL327" s="627"/>
      <c r="AM327" s="625"/>
      <c r="AN327" s="625"/>
      <c r="AO327" s="627"/>
      <c r="AP327" s="30"/>
      <c r="AQ327" s="30"/>
      <c r="AR327" s="30"/>
      <c r="AS327" s="627"/>
      <c r="AT327" s="627"/>
      <c r="AU327" s="30"/>
      <c r="AV327" s="627"/>
      <c r="AW327" s="30"/>
      <c r="AX327" s="30"/>
      <c r="AY327" s="30"/>
      <c r="AZ327" s="30"/>
      <c r="BA327" s="30"/>
      <c r="BB327" s="30"/>
      <c r="BC327" s="40"/>
      <c r="BD327" s="186"/>
      <c r="BE327" s="187"/>
      <c r="BF327" s="627"/>
      <c r="BG327" s="30"/>
      <c r="BH327" s="30"/>
      <c r="BI327" s="40"/>
      <c r="BJ327" s="186"/>
      <c r="BK327" s="356"/>
    </row>
    <row r="328" spans="1:63" s="361" customFormat="1" x14ac:dyDescent="0.25">
      <c r="A328" s="186"/>
      <c r="B328" s="43"/>
      <c r="C328" s="625"/>
      <c r="D328" s="627"/>
      <c r="E328" s="627"/>
      <c r="F328" s="627"/>
      <c r="G328" s="625"/>
      <c r="H328" s="627"/>
      <c r="I328" s="625"/>
      <c r="J328" s="625"/>
      <c r="K328" s="625"/>
      <c r="L328" s="627"/>
      <c r="M328" s="625"/>
      <c r="N328" s="625"/>
      <c r="O328" s="627"/>
      <c r="P328" s="627"/>
      <c r="Q328" s="625"/>
      <c r="R328" s="627"/>
      <c r="S328" s="625"/>
      <c r="T328" s="627"/>
      <c r="U328" s="625"/>
      <c r="V328" s="627"/>
      <c r="W328" s="186"/>
      <c r="X328" s="30"/>
      <c r="Y328" s="40"/>
      <c r="Z328" s="40"/>
      <c r="AA328" s="40"/>
      <c r="AB328" s="40"/>
      <c r="AC328" s="30"/>
      <c r="AD328" s="30"/>
      <c r="AE328" s="625"/>
      <c r="AF328" s="627"/>
      <c r="AG328" s="627"/>
      <c r="AH328" s="627"/>
      <c r="AI328" s="625"/>
      <c r="AJ328" s="627"/>
      <c r="AK328" s="627"/>
      <c r="AL328" s="627"/>
      <c r="AM328" s="625"/>
      <c r="AN328" s="625"/>
      <c r="AO328" s="627"/>
      <c r="AP328" s="30"/>
      <c r="AQ328" s="30"/>
      <c r="AR328" s="30"/>
      <c r="AS328" s="627"/>
      <c r="AT328" s="627"/>
      <c r="AU328" s="30"/>
      <c r="AV328" s="627"/>
      <c r="AW328" s="30"/>
      <c r="AX328" s="30"/>
      <c r="AY328" s="30"/>
      <c r="AZ328" s="30"/>
      <c r="BA328" s="30"/>
      <c r="BB328" s="30"/>
      <c r="BC328" s="40"/>
      <c r="BD328" s="186"/>
      <c r="BE328" s="187"/>
      <c r="BF328" s="627"/>
      <c r="BG328" s="30"/>
      <c r="BH328" s="30"/>
      <c r="BI328" s="40"/>
      <c r="BJ328" s="186"/>
      <c r="BK328" s="356"/>
    </row>
    <row r="329" spans="1:63" s="361" customFormat="1" x14ac:dyDescent="0.25">
      <c r="A329" s="186"/>
      <c r="B329" s="43"/>
      <c r="C329" s="625"/>
      <c r="D329" s="627"/>
      <c r="E329" s="627"/>
      <c r="F329" s="627"/>
      <c r="G329" s="625"/>
      <c r="H329" s="627"/>
      <c r="I329" s="625"/>
      <c r="J329" s="625"/>
      <c r="K329" s="625"/>
      <c r="L329" s="627"/>
      <c r="M329" s="625"/>
      <c r="N329" s="625"/>
      <c r="O329" s="627"/>
      <c r="P329" s="627"/>
      <c r="Q329" s="625"/>
      <c r="R329" s="627"/>
      <c r="S329" s="625"/>
      <c r="T329" s="627"/>
      <c r="U329" s="625"/>
      <c r="V329" s="627"/>
      <c r="W329" s="186"/>
      <c r="X329" s="30"/>
      <c r="Y329" s="40"/>
      <c r="Z329" s="40"/>
      <c r="AA329" s="40"/>
      <c r="AB329" s="40"/>
      <c r="AC329" s="30"/>
      <c r="AD329" s="30"/>
      <c r="AE329" s="625"/>
      <c r="AF329" s="627"/>
      <c r="AG329" s="627"/>
      <c r="AH329" s="627"/>
      <c r="AI329" s="625"/>
      <c r="AJ329" s="627"/>
      <c r="AK329" s="627"/>
      <c r="AL329" s="627"/>
      <c r="AM329" s="625"/>
      <c r="AN329" s="625"/>
      <c r="AO329" s="627"/>
      <c r="AP329" s="30"/>
      <c r="AQ329" s="30"/>
      <c r="AR329" s="30"/>
      <c r="AS329" s="627"/>
      <c r="AT329" s="627"/>
      <c r="AU329" s="30"/>
      <c r="AV329" s="627"/>
      <c r="AW329" s="30"/>
      <c r="AX329" s="30"/>
      <c r="AY329" s="30"/>
      <c r="AZ329" s="30"/>
      <c r="BA329" s="30"/>
      <c r="BB329" s="30"/>
      <c r="BC329" s="40"/>
      <c r="BD329" s="186"/>
      <c r="BE329" s="187"/>
      <c r="BF329" s="627"/>
      <c r="BG329" s="30"/>
      <c r="BH329" s="30"/>
      <c r="BI329" s="40"/>
      <c r="BJ329" s="186"/>
      <c r="BK329" s="356"/>
    </row>
    <row r="330" spans="1:63" s="361" customFormat="1" x14ac:dyDescent="0.25">
      <c r="A330" s="186"/>
      <c r="B330" s="43"/>
      <c r="C330" s="625"/>
      <c r="D330" s="627"/>
      <c r="E330" s="627"/>
      <c r="F330" s="627"/>
      <c r="G330" s="625"/>
      <c r="H330" s="627"/>
      <c r="I330" s="625"/>
      <c r="J330" s="625"/>
      <c r="K330" s="625"/>
      <c r="L330" s="627"/>
      <c r="M330" s="625"/>
      <c r="N330" s="625"/>
      <c r="O330" s="627"/>
      <c r="P330" s="627"/>
      <c r="Q330" s="625"/>
      <c r="R330" s="627"/>
      <c r="S330" s="625"/>
      <c r="T330" s="627"/>
      <c r="U330" s="625"/>
      <c r="V330" s="627"/>
      <c r="W330" s="186"/>
      <c r="X330" s="30"/>
      <c r="Y330" s="40"/>
      <c r="Z330" s="40"/>
      <c r="AA330" s="40"/>
      <c r="AB330" s="40"/>
      <c r="AC330" s="30"/>
      <c r="AD330" s="30"/>
      <c r="AE330" s="625"/>
      <c r="AF330" s="627"/>
      <c r="AG330" s="627"/>
      <c r="AH330" s="627"/>
      <c r="AI330" s="625"/>
      <c r="AJ330" s="627"/>
      <c r="AK330" s="627"/>
      <c r="AL330" s="627"/>
      <c r="AM330" s="625"/>
      <c r="AN330" s="625"/>
      <c r="AO330" s="627"/>
      <c r="AP330" s="30"/>
      <c r="AQ330" s="30"/>
      <c r="AR330" s="30"/>
      <c r="AS330" s="627"/>
      <c r="AT330" s="627"/>
      <c r="AU330" s="30"/>
      <c r="AV330" s="627"/>
      <c r="AW330" s="30"/>
      <c r="AX330" s="30"/>
      <c r="AY330" s="30"/>
      <c r="AZ330" s="30"/>
      <c r="BA330" s="30"/>
      <c r="BB330" s="30"/>
      <c r="BC330" s="40"/>
      <c r="BD330" s="186"/>
      <c r="BE330" s="187"/>
      <c r="BF330" s="627"/>
      <c r="BG330" s="30"/>
      <c r="BH330" s="30"/>
      <c r="BI330" s="40"/>
      <c r="BJ330" s="186"/>
      <c r="BK330" s="356"/>
    </row>
    <row r="331" spans="1:63" s="361" customFormat="1" x14ac:dyDescent="0.25">
      <c r="A331" s="186"/>
      <c r="B331" s="43"/>
      <c r="C331" s="625"/>
      <c r="D331" s="627"/>
      <c r="E331" s="627"/>
      <c r="F331" s="627"/>
      <c r="G331" s="625"/>
      <c r="H331" s="627"/>
      <c r="I331" s="625"/>
      <c r="J331" s="625"/>
      <c r="K331" s="625"/>
      <c r="L331" s="627"/>
      <c r="M331" s="625"/>
      <c r="N331" s="625"/>
      <c r="O331" s="627"/>
      <c r="P331" s="627"/>
      <c r="Q331" s="625"/>
      <c r="R331" s="627"/>
      <c r="S331" s="625"/>
      <c r="T331" s="627"/>
      <c r="U331" s="625"/>
      <c r="V331" s="627"/>
      <c r="W331" s="186"/>
      <c r="X331" s="30"/>
      <c r="Y331" s="40"/>
      <c r="Z331" s="40"/>
      <c r="AA331" s="40"/>
      <c r="AB331" s="40"/>
      <c r="AC331" s="30"/>
      <c r="AD331" s="30"/>
      <c r="AE331" s="625"/>
      <c r="AF331" s="627"/>
      <c r="AG331" s="627"/>
      <c r="AH331" s="627"/>
      <c r="AI331" s="625"/>
      <c r="AJ331" s="627"/>
      <c r="AK331" s="627"/>
      <c r="AL331" s="627"/>
      <c r="AM331" s="625"/>
      <c r="AN331" s="625"/>
      <c r="AO331" s="627"/>
      <c r="AP331" s="30"/>
      <c r="AQ331" s="30"/>
      <c r="AR331" s="30"/>
      <c r="AS331" s="627"/>
      <c r="AT331" s="627"/>
      <c r="AU331" s="30"/>
      <c r="AV331" s="627"/>
      <c r="AW331" s="30"/>
      <c r="AX331" s="30"/>
      <c r="AY331" s="30"/>
      <c r="AZ331" s="30"/>
      <c r="BA331" s="30"/>
      <c r="BB331" s="30"/>
      <c r="BC331" s="40"/>
      <c r="BD331" s="186"/>
      <c r="BE331" s="187"/>
      <c r="BF331" s="627"/>
      <c r="BG331" s="30"/>
      <c r="BH331" s="30"/>
      <c r="BI331" s="40"/>
      <c r="BJ331" s="186"/>
      <c r="BK331" s="356"/>
    </row>
    <row r="332" spans="1:63" s="361" customFormat="1" x14ac:dyDescent="0.25">
      <c r="A332" s="186"/>
      <c r="B332" s="43"/>
      <c r="C332" s="625"/>
      <c r="D332" s="627"/>
      <c r="E332" s="627"/>
      <c r="F332" s="627"/>
      <c r="G332" s="625"/>
      <c r="H332" s="627"/>
      <c r="I332" s="625"/>
      <c r="J332" s="625"/>
      <c r="K332" s="625"/>
      <c r="L332" s="627"/>
      <c r="M332" s="625"/>
      <c r="N332" s="625"/>
      <c r="O332" s="627"/>
      <c r="P332" s="627"/>
      <c r="Q332" s="625"/>
      <c r="R332" s="627"/>
      <c r="S332" s="625"/>
      <c r="T332" s="627"/>
      <c r="U332" s="625"/>
      <c r="V332" s="627"/>
      <c r="W332" s="186"/>
      <c r="X332" s="30"/>
      <c r="Y332" s="40"/>
      <c r="Z332" s="40"/>
      <c r="AA332" s="40"/>
      <c r="AB332" s="40"/>
      <c r="AC332" s="30"/>
      <c r="AD332" s="30"/>
      <c r="AE332" s="625"/>
      <c r="AF332" s="627"/>
      <c r="AG332" s="627"/>
      <c r="AH332" s="627"/>
      <c r="AI332" s="625"/>
      <c r="AJ332" s="627"/>
      <c r="AK332" s="627"/>
      <c r="AL332" s="627"/>
      <c r="AM332" s="625"/>
      <c r="AN332" s="625"/>
      <c r="AO332" s="627"/>
      <c r="AP332" s="30"/>
      <c r="AQ332" s="30"/>
      <c r="AR332" s="30"/>
      <c r="AS332" s="627"/>
      <c r="AT332" s="627"/>
      <c r="AU332" s="30"/>
      <c r="AV332" s="627"/>
      <c r="AW332" s="30"/>
      <c r="AX332" s="30"/>
      <c r="AY332" s="30"/>
      <c r="AZ332" s="30"/>
      <c r="BA332" s="30"/>
      <c r="BB332" s="30"/>
      <c r="BC332" s="40"/>
      <c r="BD332" s="186"/>
      <c r="BE332" s="187"/>
      <c r="BF332" s="627"/>
      <c r="BG332" s="30"/>
      <c r="BH332" s="30"/>
      <c r="BI332" s="40"/>
      <c r="BJ332" s="186"/>
      <c r="BK332" s="356"/>
    </row>
    <row r="333" spans="1:63" s="361" customFormat="1" x14ac:dyDescent="0.25">
      <c r="A333" s="186"/>
      <c r="B333" s="43"/>
      <c r="C333" s="625"/>
      <c r="D333" s="627"/>
      <c r="E333" s="627"/>
      <c r="F333" s="627"/>
      <c r="G333" s="625"/>
      <c r="H333" s="627"/>
      <c r="I333" s="625"/>
      <c r="J333" s="625"/>
      <c r="K333" s="625"/>
      <c r="L333" s="627"/>
      <c r="M333" s="625"/>
      <c r="N333" s="625"/>
      <c r="O333" s="627"/>
      <c r="P333" s="627"/>
      <c r="Q333" s="625"/>
      <c r="R333" s="627"/>
      <c r="S333" s="625"/>
      <c r="T333" s="627"/>
      <c r="U333" s="625"/>
      <c r="V333" s="627"/>
      <c r="W333" s="186"/>
      <c r="X333" s="30"/>
      <c r="Y333" s="40"/>
      <c r="Z333" s="40"/>
      <c r="AA333" s="40"/>
      <c r="AB333" s="40"/>
      <c r="AC333" s="30"/>
      <c r="AD333" s="30"/>
      <c r="AE333" s="625"/>
      <c r="AF333" s="627"/>
      <c r="AG333" s="627"/>
      <c r="AH333" s="627"/>
      <c r="AI333" s="625"/>
      <c r="AJ333" s="627"/>
      <c r="AK333" s="627"/>
      <c r="AL333" s="627"/>
      <c r="AM333" s="625"/>
      <c r="AN333" s="625"/>
      <c r="AO333" s="627"/>
      <c r="AP333" s="30"/>
      <c r="AQ333" s="30"/>
      <c r="AR333" s="30"/>
      <c r="AS333" s="627"/>
      <c r="AT333" s="627"/>
      <c r="AU333" s="30"/>
      <c r="AV333" s="627"/>
      <c r="AW333" s="30"/>
      <c r="AX333" s="30"/>
      <c r="AY333" s="30"/>
      <c r="AZ333" s="30"/>
      <c r="BA333" s="30"/>
      <c r="BB333" s="30"/>
      <c r="BC333" s="40"/>
      <c r="BD333" s="186"/>
      <c r="BE333" s="187"/>
      <c r="BF333" s="627"/>
      <c r="BG333" s="30"/>
      <c r="BH333" s="30"/>
      <c r="BI333" s="40"/>
      <c r="BJ333" s="186"/>
      <c r="BK333" s="356"/>
    </row>
    <row r="334" spans="1:63" s="361" customFormat="1" x14ac:dyDescent="0.25">
      <c r="A334" s="186"/>
      <c r="B334" s="43"/>
      <c r="C334" s="625"/>
      <c r="D334" s="627"/>
      <c r="E334" s="627"/>
      <c r="F334" s="627"/>
      <c r="G334" s="625"/>
      <c r="H334" s="627"/>
      <c r="I334" s="625"/>
      <c r="J334" s="625"/>
      <c r="K334" s="625"/>
      <c r="L334" s="627"/>
      <c r="M334" s="625"/>
      <c r="N334" s="625"/>
      <c r="O334" s="627"/>
      <c r="P334" s="627"/>
      <c r="Q334" s="625"/>
      <c r="R334" s="627"/>
      <c r="S334" s="625"/>
      <c r="T334" s="627"/>
      <c r="U334" s="625"/>
      <c r="V334" s="627"/>
      <c r="W334" s="186"/>
      <c r="X334" s="30"/>
      <c r="Y334" s="40"/>
      <c r="Z334" s="40"/>
      <c r="AA334" s="40"/>
      <c r="AB334" s="40"/>
      <c r="AC334" s="30"/>
      <c r="AD334" s="30"/>
      <c r="AE334" s="625"/>
      <c r="AF334" s="627"/>
      <c r="AG334" s="627"/>
      <c r="AH334" s="627"/>
      <c r="AI334" s="625"/>
      <c r="AJ334" s="627"/>
      <c r="AK334" s="627"/>
      <c r="AL334" s="627"/>
      <c r="AM334" s="625"/>
      <c r="AN334" s="625"/>
      <c r="AO334" s="627"/>
      <c r="AP334" s="30"/>
      <c r="AQ334" s="30"/>
      <c r="AR334" s="30"/>
      <c r="AS334" s="627"/>
      <c r="AT334" s="627"/>
      <c r="AU334" s="30"/>
      <c r="AV334" s="627"/>
      <c r="AW334" s="30"/>
      <c r="AX334" s="30"/>
      <c r="AY334" s="30"/>
      <c r="AZ334" s="30"/>
      <c r="BA334" s="30"/>
      <c r="BB334" s="30"/>
      <c r="BC334" s="40"/>
      <c r="BD334" s="186"/>
      <c r="BE334" s="187"/>
      <c r="BF334" s="627"/>
      <c r="BG334" s="30"/>
      <c r="BH334" s="30"/>
      <c r="BI334" s="40"/>
      <c r="BJ334" s="186"/>
      <c r="BK334" s="356"/>
    </row>
    <row r="335" spans="1:63" s="361" customFormat="1" x14ac:dyDescent="0.25">
      <c r="A335" s="186"/>
      <c r="B335" s="43"/>
      <c r="C335" s="625"/>
      <c r="D335" s="627"/>
      <c r="E335" s="627"/>
      <c r="F335" s="627"/>
      <c r="G335" s="625"/>
      <c r="H335" s="627"/>
      <c r="I335" s="625"/>
      <c r="J335" s="625"/>
      <c r="K335" s="625"/>
      <c r="L335" s="627"/>
      <c r="M335" s="625"/>
      <c r="N335" s="625"/>
      <c r="O335" s="627"/>
      <c r="P335" s="627"/>
      <c r="Q335" s="625"/>
      <c r="R335" s="627"/>
      <c r="S335" s="625"/>
      <c r="T335" s="627"/>
      <c r="U335" s="625"/>
      <c r="V335" s="627"/>
      <c r="W335" s="186"/>
      <c r="X335" s="30"/>
      <c r="Y335" s="40"/>
      <c r="Z335" s="40"/>
      <c r="AA335" s="40"/>
      <c r="AB335" s="40"/>
      <c r="AC335" s="30"/>
      <c r="AD335" s="30"/>
      <c r="AE335" s="625"/>
      <c r="AF335" s="627"/>
      <c r="AG335" s="627"/>
      <c r="AH335" s="627"/>
      <c r="AI335" s="625"/>
      <c r="AJ335" s="627"/>
      <c r="AK335" s="627"/>
      <c r="AL335" s="627"/>
      <c r="AM335" s="625"/>
      <c r="AN335" s="625"/>
      <c r="AO335" s="627"/>
      <c r="AP335" s="30"/>
      <c r="AQ335" s="30"/>
      <c r="AR335" s="30"/>
      <c r="AS335" s="627"/>
      <c r="AT335" s="627"/>
      <c r="AU335" s="30"/>
      <c r="AV335" s="627"/>
      <c r="AW335" s="30"/>
      <c r="AX335" s="30"/>
      <c r="AY335" s="30"/>
      <c r="AZ335" s="30"/>
      <c r="BA335" s="30"/>
      <c r="BB335" s="30"/>
      <c r="BC335" s="40"/>
      <c r="BD335" s="186"/>
      <c r="BE335" s="187"/>
      <c r="BF335" s="627"/>
      <c r="BG335" s="30"/>
      <c r="BH335" s="30"/>
      <c r="BI335" s="40"/>
      <c r="BJ335" s="186"/>
      <c r="BK335" s="356"/>
    </row>
    <row r="336" spans="1:63" s="361" customFormat="1" x14ac:dyDescent="0.25">
      <c r="A336" s="186"/>
      <c r="B336" s="43"/>
      <c r="C336" s="625"/>
      <c r="D336" s="627"/>
      <c r="E336" s="627"/>
      <c r="F336" s="627"/>
      <c r="G336" s="625"/>
      <c r="H336" s="627"/>
      <c r="I336" s="625"/>
      <c r="J336" s="625"/>
      <c r="K336" s="625"/>
      <c r="L336" s="627"/>
      <c r="M336" s="625"/>
      <c r="N336" s="625"/>
      <c r="O336" s="627"/>
      <c r="P336" s="627"/>
      <c r="Q336" s="625"/>
      <c r="R336" s="627"/>
      <c r="S336" s="625"/>
      <c r="T336" s="627"/>
      <c r="U336" s="625"/>
      <c r="V336" s="627"/>
      <c r="W336" s="186"/>
      <c r="X336" s="30"/>
      <c r="Y336" s="40"/>
      <c r="Z336" s="40"/>
      <c r="AA336" s="40"/>
      <c r="AB336" s="40"/>
      <c r="AC336" s="30"/>
      <c r="AD336" s="30"/>
      <c r="AE336" s="625"/>
      <c r="AF336" s="627"/>
      <c r="AG336" s="627"/>
      <c r="AH336" s="627"/>
      <c r="AI336" s="625"/>
      <c r="AJ336" s="627"/>
      <c r="AK336" s="627"/>
      <c r="AL336" s="627"/>
      <c r="AM336" s="625"/>
      <c r="AN336" s="625"/>
      <c r="AO336" s="627"/>
      <c r="AP336" s="30"/>
      <c r="AQ336" s="30"/>
      <c r="AR336" s="30"/>
      <c r="AS336" s="627"/>
      <c r="AT336" s="627"/>
      <c r="AU336" s="30"/>
      <c r="AV336" s="627"/>
      <c r="AW336" s="30"/>
      <c r="AX336" s="30"/>
      <c r="AY336" s="30"/>
      <c r="AZ336" s="30"/>
      <c r="BA336" s="30"/>
      <c r="BB336" s="30"/>
      <c r="BC336" s="40"/>
      <c r="BD336" s="186"/>
      <c r="BE336" s="187"/>
      <c r="BF336" s="627"/>
      <c r="BG336" s="30"/>
      <c r="BH336" s="30"/>
      <c r="BI336" s="40"/>
      <c r="BJ336" s="186"/>
      <c r="BK336" s="356"/>
    </row>
    <row r="337" spans="1:63" s="361" customFormat="1" x14ac:dyDescent="0.25">
      <c r="A337" s="186"/>
      <c r="B337" s="43"/>
      <c r="C337" s="625"/>
      <c r="D337" s="627"/>
      <c r="E337" s="627"/>
      <c r="F337" s="627"/>
      <c r="G337" s="625"/>
      <c r="H337" s="627"/>
      <c r="I337" s="625"/>
      <c r="J337" s="625"/>
      <c r="K337" s="625"/>
      <c r="L337" s="627"/>
      <c r="M337" s="625"/>
      <c r="N337" s="625"/>
      <c r="O337" s="627"/>
      <c r="P337" s="627"/>
      <c r="Q337" s="625"/>
      <c r="R337" s="627"/>
      <c r="S337" s="625"/>
      <c r="T337" s="627"/>
      <c r="U337" s="625"/>
      <c r="V337" s="627"/>
      <c r="W337" s="186"/>
      <c r="X337" s="30"/>
      <c r="Y337" s="40"/>
      <c r="Z337" s="40"/>
      <c r="AA337" s="40"/>
      <c r="AB337" s="40"/>
      <c r="AC337" s="30"/>
      <c r="AD337" s="30"/>
      <c r="AE337" s="625"/>
      <c r="AF337" s="627"/>
      <c r="AG337" s="627"/>
      <c r="AH337" s="627"/>
      <c r="AI337" s="625"/>
      <c r="AJ337" s="627"/>
      <c r="AK337" s="627"/>
      <c r="AL337" s="627"/>
      <c r="AM337" s="625"/>
      <c r="AN337" s="625"/>
      <c r="AO337" s="627"/>
      <c r="AP337" s="30"/>
      <c r="AQ337" s="30"/>
      <c r="AR337" s="30"/>
      <c r="AS337" s="627"/>
      <c r="AT337" s="627"/>
      <c r="AU337" s="30"/>
      <c r="AV337" s="627"/>
      <c r="AW337" s="30"/>
      <c r="AX337" s="30"/>
      <c r="AY337" s="30"/>
      <c r="AZ337" s="30"/>
      <c r="BA337" s="30"/>
      <c r="BB337" s="30"/>
      <c r="BC337" s="40"/>
      <c r="BD337" s="186"/>
      <c r="BE337" s="187"/>
      <c r="BF337" s="627"/>
      <c r="BG337" s="30"/>
      <c r="BH337" s="30"/>
      <c r="BI337" s="40"/>
      <c r="BJ337" s="186"/>
      <c r="BK337" s="356"/>
    </row>
    <row r="338" spans="1:63" s="361" customFormat="1" x14ac:dyDescent="0.25">
      <c r="A338" s="186"/>
      <c r="B338" s="43"/>
      <c r="C338" s="625"/>
      <c r="D338" s="627"/>
      <c r="E338" s="627"/>
      <c r="F338" s="627"/>
      <c r="G338" s="625"/>
      <c r="H338" s="627"/>
      <c r="I338" s="625"/>
      <c r="J338" s="625"/>
      <c r="K338" s="625"/>
      <c r="L338" s="627"/>
      <c r="M338" s="625"/>
      <c r="N338" s="625"/>
      <c r="O338" s="627"/>
      <c r="P338" s="627"/>
      <c r="Q338" s="625"/>
      <c r="R338" s="627"/>
      <c r="S338" s="625"/>
      <c r="T338" s="627"/>
      <c r="U338" s="625"/>
      <c r="V338" s="627"/>
      <c r="W338" s="186"/>
      <c r="X338" s="30"/>
      <c r="Y338" s="40"/>
      <c r="Z338" s="40"/>
      <c r="AA338" s="40"/>
      <c r="AB338" s="40"/>
      <c r="AC338" s="30"/>
      <c r="AD338" s="30"/>
      <c r="AE338" s="625"/>
      <c r="AF338" s="627"/>
      <c r="AG338" s="627"/>
      <c r="AH338" s="627"/>
      <c r="AI338" s="625"/>
      <c r="AJ338" s="627"/>
      <c r="AK338" s="627"/>
      <c r="AL338" s="627"/>
      <c r="AM338" s="625"/>
      <c r="AN338" s="625"/>
      <c r="AO338" s="627"/>
      <c r="AP338" s="30"/>
      <c r="AQ338" s="30"/>
      <c r="AR338" s="30"/>
      <c r="AS338" s="627"/>
      <c r="AT338" s="627"/>
      <c r="AU338" s="30"/>
      <c r="AV338" s="627"/>
      <c r="AW338" s="30"/>
      <c r="AX338" s="30"/>
      <c r="AY338" s="30"/>
      <c r="AZ338" s="30"/>
      <c r="BA338" s="30"/>
      <c r="BB338" s="30"/>
      <c r="BC338" s="40"/>
      <c r="BD338" s="186"/>
      <c r="BE338" s="187"/>
      <c r="BF338" s="627"/>
      <c r="BG338" s="30"/>
      <c r="BH338" s="30"/>
      <c r="BI338" s="40"/>
      <c r="BJ338" s="186"/>
      <c r="BK338" s="356"/>
    </row>
    <row r="339" spans="1:63" s="361" customFormat="1" x14ac:dyDescent="0.25">
      <c r="A339" s="186"/>
      <c r="B339" s="43"/>
      <c r="C339" s="625"/>
      <c r="D339" s="627"/>
      <c r="E339" s="627"/>
      <c r="F339" s="627"/>
      <c r="G339" s="625"/>
      <c r="H339" s="627"/>
      <c r="I339" s="625"/>
      <c r="J339" s="625"/>
      <c r="K339" s="625"/>
      <c r="L339" s="627"/>
      <c r="M339" s="625"/>
      <c r="N339" s="625"/>
      <c r="O339" s="627"/>
      <c r="P339" s="627"/>
      <c r="Q339" s="625"/>
      <c r="R339" s="627"/>
      <c r="S339" s="625"/>
      <c r="T339" s="627"/>
      <c r="U339" s="625"/>
      <c r="V339" s="627"/>
      <c r="W339" s="186"/>
      <c r="X339" s="30"/>
      <c r="Y339" s="40"/>
      <c r="Z339" s="40"/>
      <c r="AA339" s="40"/>
      <c r="AB339" s="40"/>
      <c r="AC339" s="30"/>
      <c r="AD339" s="30"/>
      <c r="AE339" s="625"/>
      <c r="AF339" s="627"/>
      <c r="AG339" s="627"/>
      <c r="AH339" s="627"/>
      <c r="AI339" s="625"/>
      <c r="AJ339" s="627"/>
      <c r="AK339" s="627"/>
      <c r="AL339" s="627"/>
      <c r="AM339" s="625"/>
      <c r="AN339" s="625"/>
      <c r="AO339" s="627"/>
      <c r="AP339" s="30"/>
      <c r="AQ339" s="30"/>
      <c r="AR339" s="30"/>
      <c r="AS339" s="627"/>
      <c r="AT339" s="627"/>
      <c r="AU339" s="30"/>
      <c r="AV339" s="627"/>
      <c r="AW339" s="30"/>
      <c r="AX339" s="30"/>
      <c r="AY339" s="30"/>
      <c r="AZ339" s="30"/>
      <c r="BA339" s="30"/>
      <c r="BB339" s="30"/>
      <c r="BC339" s="40"/>
      <c r="BD339" s="186"/>
      <c r="BE339" s="187"/>
      <c r="BF339" s="627"/>
      <c r="BG339" s="30"/>
      <c r="BH339" s="30"/>
      <c r="BI339" s="40"/>
      <c r="BJ339" s="186"/>
      <c r="BK339" s="356"/>
    </row>
    <row r="340" spans="1:63" s="361" customFormat="1" x14ac:dyDescent="0.25">
      <c r="A340" s="186"/>
      <c r="B340" s="43"/>
      <c r="C340" s="625"/>
      <c r="D340" s="627"/>
      <c r="E340" s="627"/>
      <c r="F340" s="627"/>
      <c r="G340" s="625"/>
      <c r="H340" s="627"/>
      <c r="I340" s="625"/>
      <c r="J340" s="625"/>
      <c r="K340" s="625"/>
      <c r="L340" s="627"/>
      <c r="M340" s="625"/>
      <c r="N340" s="625"/>
      <c r="O340" s="627"/>
      <c r="P340" s="627"/>
      <c r="Q340" s="625"/>
      <c r="R340" s="627"/>
      <c r="S340" s="625"/>
      <c r="T340" s="627"/>
      <c r="U340" s="625"/>
      <c r="V340" s="627"/>
      <c r="W340" s="186"/>
      <c r="X340" s="30"/>
      <c r="Y340" s="40"/>
      <c r="Z340" s="40"/>
      <c r="AA340" s="40"/>
      <c r="AB340" s="40"/>
      <c r="AC340" s="30"/>
      <c r="AD340" s="30"/>
      <c r="AE340" s="625"/>
      <c r="AF340" s="627"/>
      <c r="AG340" s="627"/>
      <c r="AH340" s="627"/>
      <c r="AI340" s="625"/>
      <c r="AJ340" s="627"/>
      <c r="AK340" s="627"/>
      <c r="AL340" s="627"/>
      <c r="AM340" s="625"/>
      <c r="AN340" s="625"/>
      <c r="AO340" s="627"/>
      <c r="AP340" s="30"/>
      <c r="AQ340" s="30"/>
      <c r="AR340" s="30"/>
      <c r="AS340" s="627"/>
      <c r="AT340" s="627"/>
      <c r="AU340" s="30"/>
      <c r="AV340" s="627"/>
      <c r="AW340" s="30"/>
      <c r="AX340" s="30"/>
      <c r="AY340" s="30"/>
      <c r="AZ340" s="30"/>
      <c r="BA340" s="30"/>
      <c r="BB340" s="30"/>
      <c r="BC340" s="40"/>
      <c r="BD340" s="186"/>
      <c r="BE340" s="187"/>
      <c r="BF340" s="627"/>
      <c r="BG340" s="30"/>
      <c r="BH340" s="30"/>
      <c r="BI340" s="40"/>
      <c r="BJ340" s="186"/>
      <c r="BK340" s="356"/>
    </row>
    <row r="341" spans="1:63" s="361" customFormat="1" x14ac:dyDescent="0.25">
      <c r="A341" s="186"/>
      <c r="B341" s="43"/>
      <c r="C341" s="625"/>
      <c r="D341" s="627"/>
      <c r="E341" s="627"/>
      <c r="F341" s="627"/>
      <c r="G341" s="625"/>
      <c r="H341" s="627"/>
      <c r="I341" s="625"/>
      <c r="J341" s="625"/>
      <c r="K341" s="625"/>
      <c r="L341" s="627"/>
      <c r="M341" s="625"/>
      <c r="N341" s="625"/>
      <c r="O341" s="627"/>
      <c r="P341" s="627"/>
      <c r="Q341" s="625"/>
      <c r="R341" s="627"/>
      <c r="S341" s="625"/>
      <c r="T341" s="627"/>
      <c r="U341" s="625"/>
      <c r="V341" s="627"/>
      <c r="W341" s="186"/>
      <c r="X341" s="30"/>
      <c r="Y341" s="40"/>
      <c r="Z341" s="40"/>
      <c r="AA341" s="40"/>
      <c r="AB341" s="40"/>
      <c r="AC341" s="30"/>
      <c r="AD341" s="30"/>
      <c r="AE341" s="625"/>
      <c r="AF341" s="627"/>
      <c r="AG341" s="627"/>
      <c r="AH341" s="627"/>
      <c r="AI341" s="625"/>
      <c r="AJ341" s="627"/>
      <c r="AK341" s="627"/>
      <c r="AL341" s="627"/>
      <c r="AM341" s="625"/>
      <c r="AN341" s="625"/>
      <c r="AO341" s="627"/>
      <c r="AP341" s="30"/>
      <c r="AQ341" s="30"/>
      <c r="AR341" s="30"/>
      <c r="AS341" s="627"/>
      <c r="AT341" s="627"/>
      <c r="AU341" s="30"/>
      <c r="AV341" s="627"/>
      <c r="AW341" s="30"/>
      <c r="AX341" s="30"/>
      <c r="AY341" s="30"/>
      <c r="AZ341" s="30"/>
      <c r="BA341" s="30"/>
      <c r="BB341" s="30"/>
      <c r="BC341" s="40"/>
      <c r="BD341" s="186"/>
      <c r="BE341" s="187"/>
      <c r="BF341" s="627"/>
      <c r="BG341" s="30"/>
      <c r="BH341" s="30"/>
      <c r="BI341" s="40"/>
      <c r="BJ341" s="186"/>
      <c r="BK341" s="356"/>
    </row>
    <row r="342" spans="1:63" s="361" customFormat="1" x14ac:dyDescent="0.25">
      <c r="A342" s="186"/>
      <c r="B342" s="43"/>
      <c r="C342" s="625"/>
      <c r="D342" s="627"/>
      <c r="E342" s="627"/>
      <c r="F342" s="627"/>
      <c r="G342" s="625"/>
      <c r="H342" s="627"/>
      <c r="I342" s="625"/>
      <c r="J342" s="625"/>
      <c r="K342" s="625"/>
      <c r="L342" s="627"/>
      <c r="M342" s="625"/>
      <c r="N342" s="625"/>
      <c r="O342" s="627"/>
      <c r="P342" s="627"/>
      <c r="Q342" s="625"/>
      <c r="R342" s="627"/>
      <c r="S342" s="625"/>
      <c r="T342" s="627"/>
      <c r="U342" s="625"/>
      <c r="V342" s="627"/>
      <c r="W342" s="186"/>
      <c r="X342" s="30"/>
      <c r="Y342" s="40"/>
      <c r="Z342" s="40"/>
      <c r="AA342" s="40"/>
      <c r="AB342" s="40"/>
      <c r="AC342" s="30"/>
      <c r="AD342" s="30"/>
      <c r="AE342" s="625"/>
      <c r="AF342" s="627"/>
      <c r="AG342" s="627"/>
      <c r="AH342" s="627"/>
      <c r="AI342" s="625"/>
      <c r="AJ342" s="627"/>
      <c r="AK342" s="627"/>
      <c r="AL342" s="627"/>
      <c r="AM342" s="625"/>
      <c r="AN342" s="625"/>
      <c r="AO342" s="627"/>
      <c r="AP342" s="30"/>
      <c r="AQ342" s="30"/>
      <c r="AR342" s="30"/>
      <c r="AS342" s="627"/>
      <c r="AT342" s="627"/>
      <c r="AU342" s="30"/>
      <c r="AV342" s="627"/>
      <c r="AW342" s="30"/>
      <c r="AX342" s="30"/>
      <c r="AY342" s="30"/>
      <c r="AZ342" s="30"/>
      <c r="BA342" s="30"/>
      <c r="BB342" s="30"/>
      <c r="BC342" s="40"/>
      <c r="BD342" s="186"/>
      <c r="BE342" s="187"/>
      <c r="BF342" s="627"/>
      <c r="BG342" s="30"/>
      <c r="BH342" s="30"/>
      <c r="BI342" s="40"/>
      <c r="BJ342" s="186"/>
      <c r="BK342" s="356"/>
    </row>
    <row r="343" spans="1:63" s="361" customFormat="1" x14ac:dyDescent="0.25">
      <c r="A343" s="186"/>
      <c r="B343" s="43"/>
      <c r="C343" s="625"/>
      <c r="D343" s="627"/>
      <c r="E343" s="627"/>
      <c r="F343" s="627"/>
      <c r="G343" s="625"/>
      <c r="H343" s="627"/>
      <c r="I343" s="625"/>
      <c r="J343" s="625"/>
      <c r="K343" s="625"/>
      <c r="L343" s="627"/>
      <c r="M343" s="625"/>
      <c r="N343" s="625"/>
      <c r="O343" s="627"/>
      <c r="P343" s="627"/>
      <c r="Q343" s="625"/>
      <c r="R343" s="627"/>
      <c r="S343" s="625"/>
      <c r="T343" s="627"/>
      <c r="U343" s="625"/>
      <c r="V343" s="627"/>
      <c r="W343" s="186"/>
      <c r="X343" s="30"/>
      <c r="Y343" s="40"/>
      <c r="Z343" s="40"/>
      <c r="AA343" s="40"/>
      <c r="AB343" s="40"/>
      <c r="AC343" s="30"/>
      <c r="AD343" s="30"/>
      <c r="AE343" s="625"/>
      <c r="AF343" s="627"/>
      <c r="AG343" s="627"/>
      <c r="AH343" s="627"/>
      <c r="AI343" s="625"/>
      <c r="AJ343" s="627"/>
      <c r="AK343" s="627"/>
      <c r="AL343" s="627"/>
      <c r="AM343" s="625"/>
      <c r="AN343" s="625"/>
      <c r="AO343" s="627"/>
      <c r="AP343" s="30"/>
      <c r="AQ343" s="30"/>
      <c r="AR343" s="30"/>
      <c r="AS343" s="627"/>
      <c r="AT343" s="627"/>
      <c r="AU343" s="30"/>
      <c r="AV343" s="627"/>
      <c r="AW343" s="30"/>
      <c r="AX343" s="30"/>
      <c r="AY343" s="30"/>
      <c r="AZ343" s="30"/>
      <c r="BA343" s="30"/>
      <c r="BB343" s="30"/>
      <c r="BC343" s="40"/>
      <c r="BD343" s="186"/>
      <c r="BE343" s="187"/>
      <c r="BF343" s="627"/>
      <c r="BG343" s="30"/>
      <c r="BH343" s="30"/>
      <c r="BI343" s="40"/>
      <c r="BJ343" s="186"/>
      <c r="BK343" s="356"/>
    </row>
    <row r="344" spans="1:63" s="361" customFormat="1" x14ac:dyDescent="0.25">
      <c r="A344" s="186"/>
      <c r="B344" s="43"/>
      <c r="C344" s="625"/>
      <c r="D344" s="627"/>
      <c r="E344" s="627"/>
      <c r="F344" s="627"/>
      <c r="G344" s="625"/>
      <c r="H344" s="627"/>
      <c r="I344" s="625"/>
      <c r="J344" s="625"/>
      <c r="K344" s="625"/>
      <c r="L344" s="627"/>
      <c r="M344" s="625"/>
      <c r="N344" s="625"/>
      <c r="O344" s="627"/>
      <c r="P344" s="627"/>
      <c r="Q344" s="625"/>
      <c r="R344" s="627"/>
      <c r="S344" s="625"/>
      <c r="T344" s="627"/>
      <c r="U344" s="625"/>
      <c r="V344" s="627"/>
      <c r="W344" s="186"/>
      <c r="X344" s="30"/>
      <c r="Y344" s="40"/>
      <c r="Z344" s="40"/>
      <c r="AA344" s="40"/>
      <c r="AB344" s="40"/>
      <c r="AC344" s="30"/>
      <c r="AD344" s="30"/>
      <c r="AE344" s="625"/>
      <c r="AF344" s="627"/>
      <c r="AG344" s="627"/>
      <c r="AH344" s="627"/>
      <c r="AI344" s="625"/>
      <c r="AJ344" s="627"/>
      <c r="AK344" s="627"/>
      <c r="AL344" s="627"/>
      <c r="AM344" s="625"/>
      <c r="AN344" s="625"/>
      <c r="AO344" s="627"/>
      <c r="AP344" s="30"/>
      <c r="AQ344" s="30"/>
      <c r="AR344" s="30"/>
      <c r="AS344" s="627"/>
      <c r="AT344" s="627"/>
      <c r="AU344" s="30"/>
      <c r="AV344" s="627"/>
      <c r="AW344" s="30"/>
      <c r="AX344" s="30"/>
      <c r="AY344" s="30"/>
      <c r="AZ344" s="30"/>
      <c r="BA344" s="30"/>
      <c r="BB344" s="30"/>
      <c r="BC344" s="40"/>
      <c r="BD344" s="186"/>
      <c r="BE344" s="187"/>
      <c r="BF344" s="627"/>
      <c r="BG344" s="30"/>
      <c r="BH344" s="30"/>
      <c r="BI344" s="40"/>
      <c r="BJ344" s="186"/>
      <c r="BK344" s="356"/>
    </row>
    <row r="345" spans="1:63" s="361" customFormat="1" x14ac:dyDescent="0.25">
      <c r="A345" s="186"/>
      <c r="B345" s="43"/>
      <c r="C345" s="625"/>
      <c r="D345" s="627"/>
      <c r="E345" s="627"/>
      <c r="F345" s="627"/>
      <c r="G345" s="625"/>
      <c r="H345" s="627"/>
      <c r="I345" s="625"/>
      <c r="J345" s="625"/>
      <c r="K345" s="625"/>
      <c r="L345" s="627"/>
      <c r="M345" s="625"/>
      <c r="N345" s="625"/>
      <c r="O345" s="627"/>
      <c r="P345" s="627"/>
      <c r="Q345" s="625"/>
      <c r="R345" s="627"/>
      <c r="S345" s="625"/>
      <c r="T345" s="627"/>
      <c r="U345" s="625"/>
      <c r="V345" s="627"/>
      <c r="W345" s="186"/>
      <c r="X345" s="30"/>
      <c r="Y345" s="40"/>
      <c r="Z345" s="40"/>
      <c r="AA345" s="40"/>
      <c r="AB345" s="40"/>
      <c r="AC345" s="30"/>
      <c r="AD345" s="30"/>
      <c r="AE345" s="625"/>
      <c r="AF345" s="627"/>
      <c r="AG345" s="627"/>
      <c r="AH345" s="627"/>
      <c r="AI345" s="625"/>
      <c r="AJ345" s="627"/>
      <c r="AK345" s="627"/>
      <c r="AL345" s="627"/>
      <c r="AM345" s="625"/>
      <c r="AN345" s="625"/>
      <c r="AO345" s="627"/>
      <c r="AP345" s="30"/>
      <c r="AQ345" s="30"/>
      <c r="AR345" s="30"/>
      <c r="AS345" s="627"/>
      <c r="AT345" s="627"/>
      <c r="AU345" s="30"/>
      <c r="AV345" s="627"/>
      <c r="AW345" s="30"/>
      <c r="AX345" s="30"/>
      <c r="AY345" s="30"/>
      <c r="AZ345" s="30"/>
      <c r="BA345" s="30"/>
      <c r="BB345" s="30"/>
      <c r="BC345" s="40"/>
      <c r="BD345" s="186"/>
      <c r="BE345" s="187"/>
      <c r="BF345" s="627"/>
      <c r="BG345" s="30"/>
      <c r="BH345" s="30"/>
      <c r="BI345" s="40"/>
      <c r="BJ345" s="186"/>
      <c r="BK345" s="356"/>
    </row>
    <row r="346" spans="1:63" s="361" customFormat="1" x14ac:dyDescent="0.25">
      <c r="A346" s="186"/>
      <c r="B346" s="43"/>
      <c r="C346" s="625"/>
      <c r="D346" s="627"/>
      <c r="E346" s="627"/>
      <c r="F346" s="627"/>
      <c r="G346" s="625"/>
      <c r="H346" s="627"/>
      <c r="I346" s="625"/>
      <c r="J346" s="625"/>
      <c r="K346" s="625"/>
      <c r="L346" s="627"/>
      <c r="M346" s="625"/>
      <c r="N346" s="625"/>
      <c r="O346" s="627"/>
      <c r="P346" s="627"/>
      <c r="Q346" s="625"/>
      <c r="R346" s="627"/>
      <c r="S346" s="625"/>
      <c r="T346" s="627"/>
      <c r="U346" s="625"/>
      <c r="V346" s="627"/>
      <c r="W346" s="186"/>
      <c r="X346" s="30"/>
      <c r="Y346" s="40"/>
      <c r="Z346" s="40"/>
      <c r="AA346" s="40"/>
      <c r="AB346" s="40"/>
      <c r="AC346" s="30"/>
      <c r="AD346" s="30"/>
      <c r="AE346" s="625"/>
      <c r="AF346" s="627"/>
      <c r="AG346" s="627"/>
      <c r="AH346" s="627"/>
      <c r="AI346" s="625"/>
      <c r="AJ346" s="627"/>
      <c r="AK346" s="627"/>
      <c r="AL346" s="627"/>
      <c r="AM346" s="625"/>
      <c r="AN346" s="625"/>
      <c r="AO346" s="627"/>
      <c r="AP346" s="30"/>
      <c r="AQ346" s="30"/>
      <c r="AR346" s="30"/>
      <c r="AS346" s="627"/>
      <c r="AT346" s="627"/>
      <c r="AU346" s="30"/>
      <c r="AV346" s="627"/>
      <c r="AW346" s="30"/>
      <c r="AX346" s="30"/>
      <c r="AY346" s="30"/>
      <c r="AZ346" s="30"/>
      <c r="BA346" s="30"/>
      <c r="BB346" s="30"/>
      <c r="BC346" s="40"/>
      <c r="BD346" s="186"/>
      <c r="BE346" s="187"/>
      <c r="BF346" s="627"/>
      <c r="BG346" s="30"/>
      <c r="BH346" s="30"/>
      <c r="BI346" s="40"/>
      <c r="BJ346" s="186"/>
      <c r="BK346" s="356"/>
    </row>
    <row r="347" spans="1:63" s="361" customFormat="1" x14ac:dyDescent="0.25">
      <c r="A347" s="186"/>
      <c r="B347" s="43"/>
      <c r="C347" s="625"/>
      <c r="D347" s="627"/>
      <c r="E347" s="627"/>
      <c r="F347" s="627"/>
      <c r="G347" s="625"/>
      <c r="H347" s="627"/>
      <c r="I347" s="625"/>
      <c r="J347" s="625"/>
      <c r="K347" s="625"/>
      <c r="L347" s="627"/>
      <c r="M347" s="625"/>
      <c r="N347" s="625"/>
      <c r="O347" s="627"/>
      <c r="P347" s="627"/>
      <c r="Q347" s="625"/>
      <c r="R347" s="627"/>
      <c r="S347" s="625"/>
      <c r="T347" s="627"/>
      <c r="U347" s="625"/>
      <c r="V347" s="627"/>
      <c r="W347" s="186"/>
      <c r="X347" s="30"/>
      <c r="Y347" s="40"/>
      <c r="Z347" s="40"/>
      <c r="AA347" s="40"/>
      <c r="AB347" s="40"/>
      <c r="AC347" s="30"/>
      <c r="AD347" s="30"/>
      <c r="AE347" s="625"/>
      <c r="AF347" s="627"/>
      <c r="AG347" s="627"/>
      <c r="AH347" s="627"/>
      <c r="AI347" s="625"/>
      <c r="AJ347" s="627"/>
      <c r="AK347" s="627"/>
      <c r="AL347" s="627"/>
      <c r="AM347" s="625"/>
      <c r="AN347" s="625"/>
      <c r="AO347" s="627"/>
      <c r="AP347" s="30"/>
      <c r="AQ347" s="30"/>
      <c r="AR347" s="30"/>
      <c r="AS347" s="627"/>
      <c r="AT347" s="627"/>
      <c r="AU347" s="30"/>
      <c r="AV347" s="627"/>
      <c r="AW347" s="30"/>
      <c r="AX347" s="30"/>
      <c r="AY347" s="30"/>
      <c r="AZ347" s="30"/>
      <c r="BA347" s="30"/>
      <c r="BB347" s="30"/>
      <c r="BC347" s="40"/>
      <c r="BD347" s="186"/>
      <c r="BE347" s="187"/>
      <c r="BF347" s="627"/>
      <c r="BG347" s="30"/>
      <c r="BH347" s="30"/>
      <c r="BI347" s="40"/>
      <c r="BJ347" s="186"/>
      <c r="BK347" s="356"/>
    </row>
    <row r="348" spans="1:63" s="361" customFormat="1" x14ac:dyDescent="0.25">
      <c r="A348" s="186"/>
      <c r="B348" s="43"/>
      <c r="C348" s="625"/>
      <c r="D348" s="627"/>
      <c r="E348" s="627"/>
      <c r="F348" s="627"/>
      <c r="G348" s="625"/>
      <c r="H348" s="627"/>
      <c r="I348" s="625"/>
      <c r="J348" s="625"/>
      <c r="K348" s="625"/>
      <c r="L348" s="627"/>
      <c r="M348" s="625"/>
      <c r="N348" s="625"/>
      <c r="O348" s="627"/>
      <c r="P348" s="627"/>
      <c r="Q348" s="625"/>
      <c r="R348" s="627"/>
      <c r="S348" s="625"/>
      <c r="T348" s="627"/>
      <c r="U348" s="625"/>
      <c r="V348" s="627"/>
      <c r="W348" s="186"/>
      <c r="X348" s="30"/>
      <c r="Y348" s="40"/>
      <c r="Z348" s="40"/>
      <c r="AA348" s="40"/>
      <c r="AB348" s="40"/>
      <c r="AC348" s="30"/>
      <c r="AD348" s="30"/>
      <c r="AE348" s="625"/>
      <c r="AF348" s="627"/>
      <c r="AG348" s="627"/>
      <c r="AH348" s="627"/>
      <c r="AI348" s="625"/>
      <c r="AJ348" s="627"/>
      <c r="AK348" s="627"/>
      <c r="AL348" s="627"/>
      <c r="AM348" s="625"/>
      <c r="AN348" s="625"/>
      <c r="AO348" s="627"/>
      <c r="AP348" s="30"/>
      <c r="AQ348" s="30"/>
      <c r="AR348" s="30"/>
      <c r="AS348" s="627"/>
      <c r="AT348" s="627"/>
      <c r="AU348" s="30"/>
      <c r="AV348" s="627"/>
      <c r="AW348" s="30"/>
      <c r="AX348" s="30"/>
      <c r="AY348" s="30"/>
      <c r="AZ348" s="30"/>
      <c r="BA348" s="30"/>
      <c r="BB348" s="30"/>
      <c r="BC348" s="40"/>
      <c r="BD348" s="186"/>
      <c r="BE348" s="187"/>
      <c r="BF348" s="627"/>
      <c r="BG348" s="30"/>
      <c r="BH348" s="30"/>
      <c r="BI348" s="40"/>
      <c r="BJ348" s="186"/>
      <c r="BK348" s="356"/>
    </row>
    <row r="349" spans="1:63" s="361" customFormat="1" x14ac:dyDescent="0.25">
      <c r="A349" s="186"/>
      <c r="B349" s="43"/>
      <c r="C349" s="625"/>
      <c r="D349" s="627"/>
      <c r="E349" s="627"/>
      <c r="F349" s="627"/>
      <c r="G349" s="625"/>
      <c r="H349" s="627"/>
      <c r="I349" s="625"/>
      <c r="J349" s="625"/>
      <c r="K349" s="625"/>
      <c r="L349" s="627"/>
      <c r="M349" s="625"/>
      <c r="N349" s="625"/>
      <c r="O349" s="627"/>
      <c r="P349" s="627"/>
      <c r="Q349" s="625"/>
      <c r="R349" s="627"/>
      <c r="S349" s="625"/>
      <c r="T349" s="627"/>
      <c r="U349" s="625"/>
      <c r="V349" s="627"/>
      <c r="W349" s="186"/>
      <c r="X349" s="30"/>
      <c r="Y349" s="40"/>
      <c r="Z349" s="40"/>
      <c r="AA349" s="40"/>
      <c r="AB349" s="40"/>
      <c r="AC349" s="30"/>
      <c r="AD349" s="30"/>
      <c r="AE349" s="625"/>
      <c r="AF349" s="627"/>
      <c r="AG349" s="627"/>
      <c r="AH349" s="627"/>
      <c r="AI349" s="625"/>
      <c r="AJ349" s="627"/>
      <c r="AK349" s="627"/>
      <c r="AL349" s="627"/>
      <c r="AM349" s="625"/>
      <c r="AN349" s="625"/>
      <c r="AO349" s="627"/>
      <c r="AP349" s="30"/>
      <c r="AQ349" s="30"/>
      <c r="AR349" s="30"/>
      <c r="AS349" s="627"/>
      <c r="AT349" s="627"/>
      <c r="AU349" s="30"/>
      <c r="AV349" s="627"/>
      <c r="AW349" s="30"/>
      <c r="AX349" s="30"/>
      <c r="AY349" s="30"/>
      <c r="AZ349" s="30"/>
      <c r="BA349" s="30"/>
      <c r="BB349" s="30"/>
      <c r="BC349" s="40"/>
      <c r="BD349" s="186"/>
      <c r="BE349" s="187"/>
      <c r="BF349" s="627"/>
      <c r="BG349" s="30"/>
      <c r="BH349" s="30"/>
      <c r="BI349" s="40"/>
      <c r="BJ349" s="186"/>
      <c r="BK349" s="356"/>
    </row>
    <row r="350" spans="1:63" s="361" customFormat="1" x14ac:dyDescent="0.25">
      <c r="A350" s="186"/>
      <c r="B350" s="43"/>
      <c r="C350" s="625"/>
      <c r="D350" s="627"/>
      <c r="E350" s="627"/>
      <c r="F350" s="627"/>
      <c r="G350" s="625"/>
      <c r="H350" s="627"/>
      <c r="I350" s="625"/>
      <c r="J350" s="625"/>
      <c r="K350" s="625"/>
      <c r="L350" s="627"/>
      <c r="M350" s="625"/>
      <c r="N350" s="625"/>
      <c r="O350" s="627"/>
      <c r="P350" s="627"/>
      <c r="Q350" s="625"/>
      <c r="R350" s="627"/>
      <c r="S350" s="625"/>
      <c r="T350" s="627"/>
      <c r="U350" s="625"/>
      <c r="V350" s="627"/>
      <c r="W350" s="186"/>
      <c r="X350" s="30"/>
      <c r="Y350" s="40"/>
      <c r="Z350" s="40"/>
      <c r="AA350" s="40"/>
      <c r="AB350" s="40"/>
      <c r="AC350" s="30"/>
      <c r="AD350" s="30"/>
      <c r="AE350" s="625"/>
      <c r="AF350" s="627"/>
      <c r="AG350" s="627"/>
      <c r="AH350" s="627"/>
      <c r="AI350" s="625"/>
      <c r="AJ350" s="627"/>
      <c r="AK350" s="627"/>
      <c r="AL350" s="627"/>
      <c r="AM350" s="625"/>
      <c r="AN350" s="625"/>
      <c r="AO350" s="627"/>
      <c r="AP350" s="30"/>
      <c r="AQ350" s="30"/>
      <c r="AR350" s="30"/>
      <c r="AS350" s="627"/>
      <c r="AT350" s="627"/>
      <c r="AU350" s="30"/>
      <c r="AV350" s="627"/>
      <c r="AW350" s="30"/>
      <c r="AX350" s="30"/>
      <c r="AY350" s="30"/>
      <c r="AZ350" s="30"/>
      <c r="BA350" s="30"/>
      <c r="BB350" s="30"/>
      <c r="BC350" s="40"/>
      <c r="BD350" s="186"/>
      <c r="BE350" s="187"/>
      <c r="BF350" s="627"/>
      <c r="BG350" s="30"/>
      <c r="BH350" s="30"/>
      <c r="BI350" s="40"/>
      <c r="BJ350" s="186"/>
      <c r="BK350" s="356"/>
    </row>
    <row r="351" spans="1:63" s="361" customFormat="1" x14ac:dyDescent="0.25">
      <c r="A351" s="186"/>
      <c r="B351" s="43"/>
      <c r="C351" s="625"/>
      <c r="D351" s="627"/>
      <c r="E351" s="627"/>
      <c r="F351" s="627"/>
      <c r="G351" s="625"/>
      <c r="H351" s="627"/>
      <c r="I351" s="625"/>
      <c r="J351" s="625"/>
      <c r="K351" s="625"/>
      <c r="L351" s="627"/>
      <c r="M351" s="625"/>
      <c r="N351" s="625"/>
      <c r="O351" s="627"/>
      <c r="P351" s="627"/>
      <c r="Q351" s="625"/>
      <c r="R351" s="627"/>
      <c r="S351" s="625"/>
      <c r="T351" s="627"/>
      <c r="U351" s="625"/>
      <c r="V351" s="627"/>
      <c r="W351" s="186"/>
      <c r="X351" s="30"/>
      <c r="Y351" s="40"/>
      <c r="Z351" s="40"/>
      <c r="AA351" s="40"/>
      <c r="AB351" s="40"/>
      <c r="AC351" s="30"/>
      <c r="AD351" s="30"/>
      <c r="AE351" s="625"/>
      <c r="AF351" s="627"/>
      <c r="AG351" s="627"/>
      <c r="AH351" s="627"/>
      <c r="AI351" s="625"/>
      <c r="AJ351" s="627"/>
      <c r="AK351" s="627"/>
      <c r="AL351" s="627"/>
      <c r="AM351" s="625"/>
      <c r="AN351" s="625"/>
      <c r="AO351" s="627"/>
      <c r="AP351" s="30"/>
      <c r="AQ351" s="30"/>
      <c r="AR351" s="30"/>
      <c r="AS351" s="627"/>
      <c r="AT351" s="627"/>
      <c r="AU351" s="30"/>
      <c r="AV351" s="627"/>
      <c r="AW351" s="30"/>
      <c r="AX351" s="30"/>
      <c r="AY351" s="30"/>
      <c r="AZ351" s="30"/>
      <c r="BA351" s="30"/>
      <c r="BB351" s="30"/>
      <c r="BC351" s="40"/>
      <c r="BD351" s="186"/>
      <c r="BE351" s="187"/>
      <c r="BF351" s="627"/>
      <c r="BG351" s="30"/>
      <c r="BH351" s="30"/>
      <c r="BI351" s="40"/>
      <c r="BJ351" s="186"/>
      <c r="BK351" s="356"/>
    </row>
    <row r="352" spans="1:63" s="361" customFormat="1" x14ac:dyDescent="0.25">
      <c r="A352" s="186"/>
      <c r="B352" s="43"/>
      <c r="C352" s="625"/>
      <c r="D352" s="627"/>
      <c r="E352" s="627"/>
      <c r="F352" s="627"/>
      <c r="G352" s="625"/>
      <c r="H352" s="627"/>
      <c r="I352" s="625"/>
      <c r="J352" s="625"/>
      <c r="K352" s="625"/>
      <c r="L352" s="627"/>
      <c r="M352" s="625"/>
      <c r="N352" s="625"/>
      <c r="O352" s="627"/>
      <c r="P352" s="627"/>
      <c r="Q352" s="625"/>
      <c r="R352" s="627"/>
      <c r="S352" s="625"/>
      <c r="T352" s="627"/>
      <c r="U352" s="625"/>
      <c r="V352" s="627"/>
      <c r="W352" s="186"/>
      <c r="X352" s="30"/>
      <c r="Y352" s="40"/>
      <c r="Z352" s="40"/>
      <c r="AA352" s="40"/>
      <c r="AB352" s="40"/>
      <c r="AC352" s="30"/>
      <c r="AD352" s="30"/>
      <c r="AE352" s="625"/>
      <c r="AF352" s="627"/>
      <c r="AG352" s="627"/>
      <c r="AH352" s="627"/>
      <c r="AI352" s="625"/>
      <c r="AJ352" s="627"/>
      <c r="AK352" s="627"/>
      <c r="AL352" s="627"/>
      <c r="AM352" s="625"/>
      <c r="AN352" s="625"/>
      <c r="AO352" s="627"/>
      <c r="AP352" s="30"/>
      <c r="AQ352" s="30"/>
      <c r="AR352" s="30"/>
      <c r="AS352" s="627"/>
      <c r="AT352" s="627"/>
      <c r="AU352" s="30"/>
      <c r="AV352" s="627"/>
      <c r="AW352" s="30"/>
      <c r="AX352" s="30"/>
      <c r="AY352" s="30"/>
      <c r="AZ352" s="30"/>
      <c r="BA352" s="30"/>
      <c r="BB352" s="30"/>
      <c r="BC352" s="40"/>
      <c r="BD352" s="186"/>
      <c r="BE352" s="187"/>
      <c r="BF352" s="627"/>
      <c r="BG352" s="30"/>
      <c r="BH352" s="30"/>
      <c r="BI352" s="40"/>
      <c r="BJ352" s="186"/>
      <c r="BK352" s="356"/>
    </row>
    <row r="353" spans="1:63" s="361" customFormat="1" x14ac:dyDescent="0.25">
      <c r="A353" s="186"/>
      <c r="B353" s="43"/>
      <c r="C353" s="625"/>
      <c r="D353" s="627"/>
      <c r="E353" s="627"/>
      <c r="F353" s="627"/>
      <c r="G353" s="625"/>
      <c r="H353" s="627"/>
      <c r="I353" s="625"/>
      <c r="J353" s="625"/>
      <c r="K353" s="625"/>
      <c r="L353" s="627"/>
      <c r="M353" s="625"/>
      <c r="N353" s="625"/>
      <c r="O353" s="627"/>
      <c r="P353" s="627"/>
      <c r="Q353" s="625"/>
      <c r="R353" s="627"/>
      <c r="S353" s="625"/>
      <c r="T353" s="627"/>
      <c r="U353" s="625"/>
      <c r="V353" s="627"/>
      <c r="W353" s="186"/>
      <c r="X353" s="30"/>
      <c r="Y353" s="40"/>
      <c r="Z353" s="40"/>
      <c r="AA353" s="40"/>
      <c r="AB353" s="40"/>
      <c r="AC353" s="30"/>
      <c r="AD353" s="30"/>
      <c r="AE353" s="625"/>
      <c r="AF353" s="627"/>
      <c r="AG353" s="627"/>
      <c r="AH353" s="627"/>
      <c r="AI353" s="625"/>
      <c r="AJ353" s="627"/>
      <c r="AK353" s="627"/>
      <c r="AL353" s="627"/>
      <c r="AM353" s="625"/>
      <c r="AN353" s="625"/>
      <c r="AO353" s="627"/>
      <c r="AP353" s="30"/>
      <c r="AQ353" s="30"/>
      <c r="AR353" s="30"/>
      <c r="AS353" s="627"/>
      <c r="AT353" s="627"/>
      <c r="AU353" s="30"/>
      <c r="AV353" s="627"/>
      <c r="AW353" s="30"/>
      <c r="AX353" s="30"/>
      <c r="AY353" s="30"/>
      <c r="AZ353" s="30"/>
      <c r="BA353" s="30"/>
      <c r="BB353" s="30"/>
      <c r="BC353" s="40"/>
      <c r="BD353" s="186"/>
      <c r="BE353" s="187"/>
      <c r="BF353" s="627"/>
      <c r="BG353" s="30"/>
      <c r="BH353" s="30"/>
      <c r="BI353" s="40"/>
      <c r="BJ353" s="186"/>
      <c r="BK353" s="356"/>
    </row>
    <row r="354" spans="1:63" s="361" customFormat="1" x14ac:dyDescent="0.25">
      <c r="A354" s="186"/>
      <c r="B354" s="43"/>
      <c r="C354" s="625"/>
      <c r="D354" s="627"/>
      <c r="E354" s="627"/>
      <c r="F354" s="627"/>
      <c r="G354" s="625"/>
      <c r="H354" s="627"/>
      <c r="I354" s="625"/>
      <c r="J354" s="625"/>
      <c r="K354" s="625"/>
      <c r="L354" s="627"/>
      <c r="M354" s="625"/>
      <c r="N354" s="625"/>
      <c r="O354" s="627"/>
      <c r="P354" s="627"/>
      <c r="Q354" s="625"/>
      <c r="R354" s="627"/>
      <c r="S354" s="625"/>
      <c r="T354" s="627"/>
      <c r="U354" s="625"/>
      <c r="V354" s="627"/>
      <c r="W354" s="186"/>
      <c r="X354" s="30"/>
      <c r="Y354" s="40"/>
      <c r="Z354" s="40"/>
      <c r="AA354" s="40"/>
      <c r="AB354" s="40"/>
      <c r="AC354" s="30"/>
      <c r="AD354" s="30"/>
      <c r="AE354" s="625"/>
      <c r="AF354" s="627"/>
      <c r="AG354" s="627"/>
      <c r="AH354" s="627"/>
      <c r="AI354" s="625"/>
      <c r="AJ354" s="627"/>
      <c r="AK354" s="627"/>
      <c r="AL354" s="627"/>
      <c r="AM354" s="625"/>
      <c r="AN354" s="625"/>
      <c r="AO354" s="627"/>
      <c r="AP354" s="30"/>
      <c r="AQ354" s="30"/>
      <c r="AR354" s="30"/>
      <c r="AS354" s="627"/>
      <c r="AT354" s="627"/>
      <c r="AU354" s="30"/>
      <c r="AV354" s="627"/>
      <c r="AW354" s="30"/>
      <c r="AX354" s="30"/>
      <c r="AY354" s="30"/>
      <c r="AZ354" s="30"/>
      <c r="BA354" s="30"/>
      <c r="BB354" s="30"/>
      <c r="BC354" s="40"/>
      <c r="BD354" s="186"/>
      <c r="BE354" s="187"/>
      <c r="BF354" s="627"/>
      <c r="BG354" s="30"/>
      <c r="BH354" s="30"/>
      <c r="BI354" s="40"/>
      <c r="BJ354" s="186"/>
      <c r="BK354" s="356"/>
    </row>
    <row r="355" spans="1:63" s="361" customFormat="1" x14ac:dyDescent="0.25">
      <c r="A355" s="186"/>
      <c r="B355" s="43"/>
      <c r="C355" s="625"/>
      <c r="D355" s="627"/>
      <c r="E355" s="627"/>
      <c r="F355" s="627"/>
      <c r="G355" s="625"/>
      <c r="H355" s="627"/>
      <c r="I355" s="625"/>
      <c r="J355" s="625"/>
      <c r="K355" s="625"/>
      <c r="L355" s="627"/>
      <c r="M355" s="625"/>
      <c r="N355" s="625"/>
      <c r="O355" s="627"/>
      <c r="P355" s="627"/>
      <c r="Q355" s="625"/>
      <c r="R355" s="627"/>
      <c r="S355" s="625"/>
      <c r="T355" s="627"/>
      <c r="U355" s="625"/>
      <c r="V355" s="627"/>
      <c r="W355" s="186"/>
      <c r="X355" s="30"/>
      <c r="Y355" s="40"/>
      <c r="Z355" s="40"/>
      <c r="AA355" s="40"/>
      <c r="AB355" s="40"/>
      <c r="AC355" s="30"/>
      <c r="AD355" s="30"/>
      <c r="AE355" s="625"/>
      <c r="AF355" s="627"/>
      <c r="AG355" s="627"/>
      <c r="AH355" s="627"/>
      <c r="AI355" s="625"/>
      <c r="AJ355" s="627"/>
      <c r="AK355" s="627"/>
      <c r="AL355" s="627"/>
      <c r="AM355" s="625"/>
      <c r="AN355" s="625"/>
      <c r="AO355" s="627"/>
      <c r="AP355" s="30"/>
      <c r="AQ355" s="30"/>
      <c r="AR355" s="30"/>
      <c r="AS355" s="627"/>
      <c r="AT355" s="627"/>
      <c r="AU355" s="30"/>
      <c r="AV355" s="627"/>
      <c r="AW355" s="30"/>
      <c r="AX355" s="30"/>
      <c r="AY355" s="30"/>
      <c r="AZ355" s="30"/>
      <c r="BA355" s="30"/>
      <c r="BB355" s="30"/>
      <c r="BC355" s="40"/>
      <c r="BD355" s="186"/>
      <c r="BE355" s="187"/>
      <c r="BF355" s="627"/>
      <c r="BG355" s="30"/>
      <c r="BH355" s="30"/>
      <c r="BI355" s="40"/>
      <c r="BJ355" s="186"/>
      <c r="BK355" s="356"/>
    </row>
    <row r="356" spans="1:63" s="361" customFormat="1" x14ac:dyDescent="0.25">
      <c r="A356" s="186"/>
      <c r="B356" s="43"/>
      <c r="C356" s="625"/>
      <c r="D356" s="624"/>
      <c r="E356" s="624"/>
      <c r="F356" s="624"/>
      <c r="G356" s="625"/>
      <c r="H356" s="624"/>
      <c r="I356" s="625"/>
      <c r="J356" s="625"/>
      <c r="K356" s="625"/>
      <c r="L356" s="624"/>
      <c r="M356" s="625"/>
      <c r="N356" s="625"/>
      <c r="O356" s="624"/>
      <c r="P356" s="624"/>
      <c r="Q356" s="625"/>
      <c r="R356" s="624"/>
      <c r="S356" s="625"/>
      <c r="T356" s="624"/>
      <c r="U356" s="625"/>
      <c r="V356" s="624"/>
      <c r="W356" s="186"/>
      <c r="X356" s="187"/>
      <c r="Y356" s="41"/>
      <c r="Z356" s="41"/>
      <c r="AA356" s="41"/>
      <c r="AB356" s="41"/>
      <c r="AC356" s="187"/>
      <c r="AD356" s="187"/>
      <c r="AE356" s="625"/>
      <c r="AF356" s="624"/>
      <c r="AG356" s="624"/>
      <c r="AH356" s="624"/>
      <c r="AI356" s="625"/>
      <c r="AJ356" s="624"/>
      <c r="AK356" s="624"/>
      <c r="AL356" s="624"/>
      <c r="AM356" s="625"/>
      <c r="AN356" s="625"/>
      <c r="AO356" s="624"/>
      <c r="AP356" s="187"/>
      <c r="AQ356" s="187"/>
      <c r="AR356" s="187"/>
      <c r="AS356" s="624"/>
      <c r="AT356" s="624"/>
      <c r="AU356" s="187"/>
      <c r="AV356" s="624"/>
      <c r="AW356" s="187"/>
      <c r="AX356" s="187"/>
      <c r="AY356" s="187"/>
      <c r="AZ356" s="187"/>
      <c r="BA356" s="187"/>
      <c r="BB356" s="187"/>
      <c r="BC356" s="41"/>
      <c r="BD356" s="186"/>
      <c r="BE356" s="187"/>
      <c r="BF356" s="624"/>
      <c r="BG356" s="187"/>
      <c r="BH356" s="187"/>
      <c r="BI356" s="41"/>
      <c r="BJ356" s="186"/>
      <c r="BK356" s="363"/>
    </row>
    <row r="357" spans="1:63" s="361" customFormat="1" x14ac:dyDescent="0.25">
      <c r="A357" s="186"/>
      <c r="B357" s="43"/>
      <c r="C357" s="625"/>
      <c r="D357" s="624"/>
      <c r="E357" s="624"/>
      <c r="F357" s="624"/>
      <c r="G357" s="625"/>
      <c r="H357" s="624"/>
      <c r="I357" s="625"/>
      <c r="J357" s="625"/>
      <c r="K357" s="625"/>
      <c r="L357" s="624"/>
      <c r="M357" s="625"/>
      <c r="N357" s="625"/>
      <c r="O357" s="624"/>
      <c r="P357" s="624"/>
      <c r="Q357" s="625"/>
      <c r="R357" s="624"/>
      <c r="S357" s="625"/>
      <c r="T357" s="624"/>
      <c r="U357" s="625"/>
      <c r="V357" s="624"/>
      <c r="W357" s="186"/>
      <c r="X357" s="187"/>
      <c r="Y357" s="41"/>
      <c r="Z357" s="41"/>
      <c r="AA357" s="41"/>
      <c r="AB357" s="41"/>
      <c r="AC357" s="187"/>
      <c r="AD357" s="187"/>
      <c r="AE357" s="625"/>
      <c r="AF357" s="624"/>
      <c r="AG357" s="624"/>
      <c r="AH357" s="624"/>
      <c r="AI357" s="625"/>
      <c r="AJ357" s="624"/>
      <c r="AK357" s="624"/>
      <c r="AL357" s="624"/>
      <c r="AM357" s="625"/>
      <c r="AN357" s="625"/>
      <c r="AO357" s="624"/>
      <c r="AP357" s="187"/>
      <c r="AQ357" s="187"/>
      <c r="AR357" s="187"/>
      <c r="AS357" s="624"/>
      <c r="AT357" s="624"/>
      <c r="AU357" s="187"/>
      <c r="AV357" s="624"/>
      <c r="AW357" s="187"/>
      <c r="AX357" s="187"/>
      <c r="AY357" s="187"/>
      <c r="AZ357" s="187"/>
      <c r="BA357" s="187"/>
      <c r="BB357" s="187"/>
      <c r="BC357" s="41"/>
      <c r="BD357" s="186"/>
      <c r="BE357" s="187"/>
      <c r="BF357" s="624"/>
      <c r="BG357" s="187"/>
      <c r="BH357" s="187"/>
      <c r="BI357" s="41"/>
      <c r="BJ357" s="186"/>
      <c r="BK357" s="363"/>
    </row>
    <row r="358" spans="1:63" s="361" customFormat="1" x14ac:dyDescent="0.25">
      <c r="A358" s="186"/>
      <c r="B358" s="43"/>
      <c r="C358" s="625"/>
      <c r="D358" s="624"/>
      <c r="E358" s="624"/>
      <c r="F358" s="624"/>
      <c r="G358" s="625"/>
      <c r="H358" s="624"/>
      <c r="I358" s="625"/>
      <c r="J358" s="625"/>
      <c r="K358" s="625"/>
      <c r="L358" s="624"/>
      <c r="M358" s="625"/>
      <c r="N358" s="625"/>
      <c r="O358" s="624"/>
      <c r="P358" s="624"/>
      <c r="Q358" s="625"/>
      <c r="R358" s="624"/>
      <c r="S358" s="625"/>
      <c r="T358" s="624"/>
      <c r="U358" s="625"/>
      <c r="V358" s="624"/>
      <c r="W358" s="186"/>
      <c r="X358" s="187"/>
      <c r="Y358" s="41"/>
      <c r="Z358" s="41"/>
      <c r="AA358" s="41"/>
      <c r="AB358" s="41"/>
      <c r="AC358" s="187"/>
      <c r="AD358" s="187"/>
      <c r="AE358" s="625"/>
      <c r="AF358" s="624"/>
      <c r="AG358" s="624"/>
      <c r="AH358" s="624"/>
      <c r="AI358" s="625"/>
      <c r="AJ358" s="624"/>
      <c r="AK358" s="624"/>
      <c r="AL358" s="624"/>
      <c r="AM358" s="625"/>
      <c r="AN358" s="625"/>
      <c r="AO358" s="624"/>
      <c r="AP358" s="187"/>
      <c r="AQ358" s="187"/>
      <c r="AR358" s="187"/>
      <c r="AS358" s="624"/>
      <c r="AT358" s="624"/>
      <c r="AU358" s="187"/>
      <c r="AV358" s="624"/>
      <c r="AW358" s="187"/>
      <c r="AX358" s="187"/>
      <c r="AY358" s="187"/>
      <c r="AZ358" s="187"/>
      <c r="BA358" s="187"/>
      <c r="BB358" s="187"/>
      <c r="BC358" s="41"/>
      <c r="BD358" s="186"/>
      <c r="BE358" s="187"/>
      <c r="BF358" s="624"/>
      <c r="BG358" s="187"/>
      <c r="BH358" s="187"/>
      <c r="BI358" s="41"/>
      <c r="BJ358" s="186"/>
      <c r="BK358" s="363"/>
    </row>
    <row r="359" spans="1:63" s="361" customFormat="1" x14ac:dyDescent="0.25">
      <c r="A359" s="186"/>
      <c r="B359" s="43"/>
      <c r="C359" s="625"/>
      <c r="D359" s="624"/>
      <c r="E359" s="624"/>
      <c r="F359" s="624"/>
      <c r="G359" s="625"/>
      <c r="H359" s="624"/>
      <c r="I359" s="625"/>
      <c r="J359" s="625"/>
      <c r="K359" s="625"/>
      <c r="L359" s="624"/>
      <c r="M359" s="625"/>
      <c r="N359" s="625"/>
      <c r="O359" s="624"/>
      <c r="P359" s="624"/>
      <c r="Q359" s="625"/>
      <c r="R359" s="624"/>
      <c r="S359" s="625"/>
      <c r="T359" s="624"/>
      <c r="U359" s="625"/>
      <c r="V359" s="624"/>
      <c r="W359" s="186"/>
      <c r="X359" s="187"/>
      <c r="Y359" s="41"/>
      <c r="Z359" s="41"/>
      <c r="AA359" s="41"/>
      <c r="AB359" s="41"/>
      <c r="AC359" s="187"/>
      <c r="AD359" s="187"/>
      <c r="AE359" s="625"/>
      <c r="AF359" s="624"/>
      <c r="AG359" s="624"/>
      <c r="AH359" s="624"/>
      <c r="AI359" s="625"/>
      <c r="AJ359" s="624"/>
      <c r="AK359" s="624"/>
      <c r="AL359" s="624"/>
      <c r="AM359" s="625"/>
      <c r="AN359" s="625"/>
      <c r="AO359" s="624"/>
      <c r="AP359" s="187"/>
      <c r="AQ359" s="187"/>
      <c r="AR359" s="187"/>
      <c r="AS359" s="624"/>
      <c r="AT359" s="624"/>
      <c r="AU359" s="187"/>
      <c r="AV359" s="624"/>
      <c r="AW359" s="187"/>
      <c r="AX359" s="187"/>
      <c r="AY359" s="187"/>
      <c r="AZ359" s="187"/>
      <c r="BA359" s="187"/>
      <c r="BB359" s="187"/>
      <c r="BC359" s="41"/>
      <c r="BD359" s="186"/>
      <c r="BE359" s="187"/>
      <c r="BF359" s="624"/>
      <c r="BG359" s="187"/>
      <c r="BH359" s="187"/>
      <c r="BI359" s="41"/>
      <c r="BJ359" s="186"/>
      <c r="BK359" s="363"/>
    </row>
    <row r="360" spans="1:63" s="361" customFormat="1" x14ac:dyDescent="0.25">
      <c r="A360" s="186"/>
      <c r="B360" s="43"/>
      <c r="C360" s="625"/>
      <c r="D360" s="624"/>
      <c r="E360" s="624"/>
      <c r="F360" s="624"/>
      <c r="G360" s="625"/>
      <c r="H360" s="624"/>
      <c r="I360" s="625"/>
      <c r="J360" s="625"/>
      <c r="K360" s="625"/>
      <c r="L360" s="624"/>
      <c r="M360" s="625"/>
      <c r="N360" s="625"/>
      <c r="O360" s="624"/>
      <c r="P360" s="624"/>
      <c r="Q360" s="625"/>
      <c r="R360" s="624"/>
      <c r="S360" s="625"/>
      <c r="T360" s="624"/>
      <c r="U360" s="625"/>
      <c r="V360" s="624"/>
      <c r="W360" s="186"/>
      <c r="X360" s="187"/>
      <c r="Y360" s="41"/>
      <c r="Z360" s="41"/>
      <c r="AA360" s="41"/>
      <c r="AB360" s="41"/>
      <c r="AC360" s="187"/>
      <c r="AD360" s="187"/>
      <c r="AE360" s="625"/>
      <c r="AF360" s="624"/>
      <c r="AG360" s="624"/>
      <c r="AH360" s="624"/>
      <c r="AI360" s="625"/>
      <c r="AJ360" s="624"/>
      <c r="AK360" s="624"/>
      <c r="AL360" s="624"/>
      <c r="AM360" s="625"/>
      <c r="AN360" s="625"/>
      <c r="AO360" s="624"/>
      <c r="AP360" s="187"/>
      <c r="AQ360" s="187"/>
      <c r="AR360" s="187"/>
      <c r="AS360" s="624"/>
      <c r="AT360" s="624"/>
      <c r="AU360" s="187"/>
      <c r="AV360" s="624"/>
      <c r="AW360" s="187"/>
      <c r="AX360" s="187"/>
      <c r="AY360" s="187"/>
      <c r="AZ360" s="187"/>
      <c r="BA360" s="187"/>
      <c r="BB360" s="187"/>
      <c r="BC360" s="41"/>
      <c r="BD360" s="186"/>
      <c r="BE360" s="187"/>
      <c r="BF360" s="624"/>
      <c r="BG360" s="187"/>
      <c r="BH360" s="187"/>
      <c r="BI360" s="41"/>
      <c r="BJ360" s="186"/>
      <c r="BK360" s="363"/>
    </row>
    <row r="361" spans="1:63" s="361" customFormat="1" x14ac:dyDescent="0.25">
      <c r="A361" s="186"/>
      <c r="B361" s="43"/>
      <c r="C361" s="625"/>
      <c r="D361" s="624"/>
      <c r="E361" s="624"/>
      <c r="F361" s="624"/>
      <c r="G361" s="625"/>
      <c r="H361" s="624"/>
      <c r="I361" s="625"/>
      <c r="J361" s="625"/>
      <c r="K361" s="625"/>
      <c r="L361" s="624"/>
      <c r="M361" s="625"/>
      <c r="N361" s="625"/>
      <c r="O361" s="624"/>
      <c r="P361" s="624"/>
      <c r="Q361" s="625"/>
      <c r="R361" s="624"/>
      <c r="S361" s="625"/>
      <c r="T361" s="624"/>
      <c r="U361" s="625"/>
      <c r="V361" s="624"/>
      <c r="W361" s="186"/>
      <c r="X361" s="187"/>
      <c r="Y361" s="41"/>
      <c r="Z361" s="41"/>
      <c r="AA361" s="41"/>
      <c r="AB361" s="41"/>
      <c r="AC361" s="187"/>
      <c r="AD361" s="187"/>
      <c r="AE361" s="625"/>
      <c r="AF361" s="624"/>
      <c r="AG361" s="624"/>
      <c r="AH361" s="624"/>
      <c r="AI361" s="625"/>
      <c r="AJ361" s="624"/>
      <c r="AK361" s="624"/>
      <c r="AL361" s="624"/>
      <c r="AM361" s="625"/>
      <c r="AN361" s="625"/>
      <c r="AO361" s="624"/>
      <c r="AP361" s="187"/>
      <c r="AQ361" s="187"/>
      <c r="AR361" s="187"/>
      <c r="AS361" s="624"/>
      <c r="AT361" s="624"/>
      <c r="AU361" s="187"/>
      <c r="AV361" s="624"/>
      <c r="AW361" s="187"/>
      <c r="AX361" s="187"/>
      <c r="AY361" s="187"/>
      <c r="AZ361" s="187"/>
      <c r="BA361" s="187"/>
      <c r="BB361" s="187"/>
      <c r="BC361" s="41"/>
      <c r="BD361" s="186"/>
      <c r="BE361" s="187"/>
      <c r="BF361" s="624"/>
      <c r="BG361" s="187"/>
      <c r="BH361" s="187"/>
      <c r="BI361" s="41"/>
      <c r="BJ361" s="186"/>
      <c r="BK361" s="363"/>
    </row>
    <row r="362" spans="1:63" s="361" customFormat="1" x14ac:dyDescent="0.25">
      <c r="A362" s="186"/>
      <c r="B362" s="43"/>
      <c r="C362" s="625"/>
      <c r="D362" s="624"/>
      <c r="E362" s="624"/>
      <c r="F362" s="624"/>
      <c r="G362" s="625"/>
      <c r="H362" s="624"/>
      <c r="I362" s="625"/>
      <c r="J362" s="625"/>
      <c r="K362" s="625"/>
      <c r="L362" s="624"/>
      <c r="M362" s="625"/>
      <c r="N362" s="625"/>
      <c r="O362" s="624"/>
      <c r="P362" s="624"/>
      <c r="Q362" s="625"/>
      <c r="R362" s="624"/>
      <c r="S362" s="625"/>
      <c r="T362" s="624"/>
      <c r="U362" s="625"/>
      <c r="V362" s="624"/>
      <c r="W362" s="186"/>
      <c r="X362" s="187"/>
      <c r="Y362" s="41"/>
      <c r="Z362" s="41"/>
      <c r="AA362" s="41"/>
      <c r="AB362" s="41"/>
      <c r="AC362" s="187"/>
      <c r="AD362" s="187"/>
      <c r="AE362" s="625"/>
      <c r="AF362" s="624"/>
      <c r="AG362" s="624"/>
      <c r="AH362" s="624"/>
      <c r="AI362" s="625"/>
      <c r="AJ362" s="624"/>
      <c r="AK362" s="624"/>
      <c r="AL362" s="624"/>
      <c r="AM362" s="625"/>
      <c r="AN362" s="625"/>
      <c r="AO362" s="624"/>
      <c r="AP362" s="187"/>
      <c r="AQ362" s="187"/>
      <c r="AR362" s="187"/>
      <c r="AS362" s="624"/>
      <c r="AT362" s="624"/>
      <c r="AU362" s="187"/>
      <c r="AV362" s="624"/>
      <c r="AW362" s="187"/>
      <c r="AX362" s="187"/>
      <c r="AY362" s="187"/>
      <c r="AZ362" s="187"/>
      <c r="BA362" s="187"/>
      <c r="BB362" s="187"/>
      <c r="BC362" s="41"/>
      <c r="BD362" s="186"/>
      <c r="BE362" s="187"/>
      <c r="BF362" s="624"/>
      <c r="BG362" s="187"/>
      <c r="BH362" s="187"/>
      <c r="BI362" s="41"/>
      <c r="BJ362" s="186"/>
      <c r="BK362" s="363"/>
    </row>
    <row r="363" spans="1:63" s="361" customFormat="1" x14ac:dyDescent="0.25">
      <c r="A363" s="186"/>
      <c r="B363" s="43"/>
      <c r="C363" s="625"/>
      <c r="D363" s="624"/>
      <c r="E363" s="624"/>
      <c r="F363" s="624"/>
      <c r="G363" s="625"/>
      <c r="H363" s="624"/>
      <c r="I363" s="625"/>
      <c r="J363" s="625"/>
      <c r="K363" s="625"/>
      <c r="L363" s="624"/>
      <c r="M363" s="625"/>
      <c r="N363" s="625"/>
      <c r="O363" s="624"/>
      <c r="P363" s="624"/>
      <c r="Q363" s="625"/>
      <c r="R363" s="624"/>
      <c r="S363" s="625"/>
      <c r="T363" s="624"/>
      <c r="U363" s="625"/>
      <c r="V363" s="624"/>
      <c r="W363" s="186"/>
      <c r="X363" s="187"/>
      <c r="Y363" s="41"/>
      <c r="Z363" s="41"/>
      <c r="AA363" s="41"/>
      <c r="AB363" s="41"/>
      <c r="AC363" s="187"/>
      <c r="AD363" s="187"/>
      <c r="AE363" s="625"/>
      <c r="AF363" s="624"/>
      <c r="AG363" s="624"/>
      <c r="AH363" s="624"/>
      <c r="AI363" s="625"/>
      <c r="AJ363" s="624"/>
      <c r="AK363" s="624"/>
      <c r="AL363" s="624"/>
      <c r="AM363" s="625"/>
      <c r="AN363" s="625"/>
      <c r="AO363" s="624"/>
      <c r="AP363" s="187"/>
      <c r="AQ363" s="187"/>
      <c r="AR363" s="187"/>
      <c r="AS363" s="624"/>
      <c r="AT363" s="624"/>
      <c r="AU363" s="187"/>
      <c r="AV363" s="624"/>
      <c r="AW363" s="187"/>
      <c r="AX363" s="187"/>
      <c r="AY363" s="187"/>
      <c r="AZ363" s="187"/>
      <c r="BA363" s="187"/>
      <c r="BB363" s="187"/>
      <c r="BC363" s="41"/>
      <c r="BD363" s="186"/>
      <c r="BE363" s="187"/>
      <c r="BF363" s="624"/>
      <c r="BG363" s="187"/>
      <c r="BH363" s="187"/>
      <c r="BI363" s="41"/>
      <c r="BJ363" s="186"/>
      <c r="BK363" s="363"/>
    </row>
    <row r="364" spans="1:63" s="361" customFormat="1" x14ac:dyDescent="0.25">
      <c r="A364" s="186"/>
      <c r="B364" s="43"/>
      <c r="C364" s="625"/>
      <c r="D364" s="624"/>
      <c r="E364" s="624"/>
      <c r="F364" s="624"/>
      <c r="G364" s="625"/>
      <c r="H364" s="624"/>
      <c r="I364" s="625"/>
      <c r="J364" s="625"/>
      <c r="K364" s="625"/>
      <c r="L364" s="624"/>
      <c r="M364" s="625"/>
      <c r="N364" s="625"/>
      <c r="O364" s="624"/>
      <c r="P364" s="624"/>
      <c r="Q364" s="625"/>
      <c r="R364" s="624"/>
      <c r="S364" s="625"/>
      <c r="T364" s="624"/>
      <c r="U364" s="625"/>
      <c r="V364" s="624"/>
      <c r="W364" s="186"/>
      <c r="X364" s="187"/>
      <c r="Y364" s="41"/>
      <c r="Z364" s="41"/>
      <c r="AA364" s="41"/>
      <c r="AB364" s="41"/>
      <c r="AC364" s="187"/>
      <c r="AD364" s="187"/>
      <c r="AE364" s="625"/>
      <c r="AF364" s="624"/>
      <c r="AG364" s="624"/>
      <c r="AH364" s="624"/>
      <c r="AI364" s="625"/>
      <c r="AJ364" s="624"/>
      <c r="AK364" s="624"/>
      <c r="AL364" s="624"/>
      <c r="AM364" s="625"/>
      <c r="AN364" s="625"/>
      <c r="AO364" s="624"/>
      <c r="AP364" s="187"/>
      <c r="AQ364" s="187"/>
      <c r="AR364" s="187"/>
      <c r="AS364" s="624"/>
      <c r="AT364" s="624"/>
      <c r="AU364" s="187"/>
      <c r="AV364" s="624"/>
      <c r="AW364" s="187"/>
      <c r="AX364" s="187"/>
      <c r="AY364" s="187"/>
      <c r="AZ364" s="187"/>
      <c r="BA364" s="187"/>
      <c r="BB364" s="187"/>
      <c r="BC364" s="41"/>
      <c r="BD364" s="186"/>
      <c r="BE364" s="187"/>
      <c r="BF364" s="624"/>
      <c r="BG364" s="187"/>
      <c r="BH364" s="187"/>
      <c r="BI364" s="41"/>
      <c r="BJ364" s="186"/>
      <c r="BK364" s="363"/>
    </row>
    <row r="365" spans="1:63" s="361" customFormat="1" x14ac:dyDescent="0.25">
      <c r="A365" s="186"/>
      <c r="B365" s="43"/>
      <c r="C365" s="625"/>
      <c r="D365" s="624"/>
      <c r="E365" s="624"/>
      <c r="F365" s="624"/>
      <c r="G365" s="625"/>
      <c r="H365" s="624"/>
      <c r="I365" s="625"/>
      <c r="J365" s="625"/>
      <c r="K365" s="625"/>
      <c r="L365" s="624"/>
      <c r="M365" s="625"/>
      <c r="N365" s="625"/>
      <c r="O365" s="624"/>
      <c r="P365" s="624"/>
      <c r="Q365" s="625"/>
      <c r="R365" s="624"/>
      <c r="S365" s="625"/>
      <c r="T365" s="624"/>
      <c r="U365" s="625"/>
      <c r="V365" s="624"/>
      <c r="W365" s="186"/>
      <c r="X365" s="187"/>
      <c r="Y365" s="41"/>
      <c r="Z365" s="41"/>
      <c r="AA365" s="41"/>
      <c r="AB365" s="41"/>
      <c r="AC365" s="187"/>
      <c r="AD365" s="187"/>
      <c r="AE365" s="625"/>
      <c r="AF365" s="624"/>
      <c r="AG365" s="624"/>
      <c r="AH365" s="624"/>
      <c r="AI365" s="625"/>
      <c r="AJ365" s="624"/>
      <c r="AK365" s="624"/>
      <c r="AL365" s="624"/>
      <c r="AM365" s="625"/>
      <c r="AN365" s="625"/>
      <c r="AO365" s="624"/>
      <c r="AP365" s="187"/>
      <c r="AQ365" s="187"/>
      <c r="AR365" s="187"/>
      <c r="AS365" s="624"/>
      <c r="AT365" s="624"/>
      <c r="AU365" s="187"/>
      <c r="AV365" s="624"/>
      <c r="AW365" s="187"/>
      <c r="AX365" s="187"/>
      <c r="AY365" s="187"/>
      <c r="AZ365" s="187"/>
      <c r="BA365" s="187"/>
      <c r="BB365" s="187"/>
      <c r="BC365" s="41"/>
      <c r="BD365" s="186"/>
      <c r="BE365" s="187"/>
      <c r="BF365" s="624"/>
      <c r="BG365" s="187"/>
      <c r="BH365" s="187"/>
      <c r="BI365" s="41"/>
      <c r="BJ365" s="186"/>
      <c r="BK365" s="363"/>
    </row>
    <row r="366" spans="1:63" s="361" customFormat="1" x14ac:dyDescent="0.25">
      <c r="A366" s="186"/>
      <c r="B366" s="43"/>
      <c r="C366" s="625"/>
      <c r="D366" s="624"/>
      <c r="E366" s="624"/>
      <c r="F366" s="624"/>
      <c r="G366" s="625"/>
      <c r="H366" s="624"/>
      <c r="I366" s="625"/>
      <c r="J366" s="625"/>
      <c r="K366" s="625"/>
      <c r="L366" s="624"/>
      <c r="M366" s="625"/>
      <c r="N366" s="625"/>
      <c r="O366" s="624"/>
      <c r="P366" s="624"/>
      <c r="Q366" s="625"/>
      <c r="R366" s="624"/>
      <c r="S366" s="625"/>
      <c r="T366" s="624"/>
      <c r="U366" s="625"/>
      <c r="V366" s="624"/>
      <c r="W366" s="186"/>
      <c r="X366" s="187"/>
      <c r="Y366" s="41"/>
      <c r="Z366" s="41"/>
      <c r="AA366" s="41"/>
      <c r="AB366" s="41"/>
      <c r="AC366" s="187"/>
      <c r="AD366" s="187"/>
      <c r="AE366" s="625"/>
      <c r="AF366" s="624"/>
      <c r="AG366" s="624"/>
      <c r="AH366" s="624"/>
      <c r="AI366" s="625"/>
      <c r="AJ366" s="624"/>
      <c r="AK366" s="624"/>
      <c r="AL366" s="624"/>
      <c r="AM366" s="625"/>
      <c r="AN366" s="625"/>
      <c r="AO366" s="624"/>
      <c r="AP366" s="187"/>
      <c r="AQ366" s="187"/>
      <c r="AR366" s="187"/>
      <c r="AS366" s="624"/>
      <c r="AT366" s="624"/>
      <c r="AU366" s="187"/>
      <c r="AV366" s="624"/>
      <c r="AW366" s="187"/>
      <c r="AX366" s="187"/>
      <c r="AY366" s="187"/>
      <c r="AZ366" s="187"/>
      <c r="BA366" s="187"/>
      <c r="BB366" s="187"/>
      <c r="BC366" s="41"/>
      <c r="BD366" s="186"/>
      <c r="BE366" s="187"/>
      <c r="BF366" s="624"/>
      <c r="BG366" s="187"/>
      <c r="BH366" s="187"/>
      <c r="BI366" s="41"/>
      <c r="BJ366" s="186"/>
      <c r="BK366" s="363"/>
    </row>
    <row r="367" spans="1:63" s="361" customFormat="1" x14ac:dyDescent="0.25">
      <c r="A367" s="186"/>
      <c r="B367" s="43"/>
      <c r="C367" s="625"/>
      <c r="D367" s="624"/>
      <c r="E367" s="624"/>
      <c r="F367" s="624"/>
      <c r="G367" s="625"/>
      <c r="H367" s="624"/>
      <c r="I367" s="625"/>
      <c r="J367" s="625"/>
      <c r="K367" s="625"/>
      <c r="L367" s="624"/>
      <c r="M367" s="625"/>
      <c r="N367" s="625"/>
      <c r="O367" s="624"/>
      <c r="P367" s="624"/>
      <c r="Q367" s="625"/>
      <c r="R367" s="624"/>
      <c r="S367" s="625"/>
      <c r="T367" s="624"/>
      <c r="U367" s="625"/>
      <c r="V367" s="624"/>
      <c r="W367" s="186"/>
      <c r="X367" s="187"/>
      <c r="Y367" s="41"/>
      <c r="Z367" s="41"/>
      <c r="AA367" s="41"/>
      <c r="AB367" s="41"/>
      <c r="AC367" s="187"/>
      <c r="AD367" s="187"/>
      <c r="AE367" s="625"/>
      <c r="AF367" s="624"/>
      <c r="AG367" s="624"/>
      <c r="AH367" s="624"/>
      <c r="AI367" s="625"/>
      <c r="AJ367" s="624"/>
      <c r="AK367" s="624"/>
      <c r="AL367" s="624"/>
      <c r="AM367" s="625"/>
      <c r="AN367" s="625"/>
      <c r="AO367" s="624"/>
      <c r="AP367" s="187"/>
      <c r="AQ367" s="187"/>
      <c r="AR367" s="187"/>
      <c r="AS367" s="624"/>
      <c r="AT367" s="624"/>
      <c r="AU367" s="187"/>
      <c r="AV367" s="624"/>
      <c r="AW367" s="187"/>
      <c r="AX367" s="187"/>
      <c r="AY367" s="187"/>
      <c r="AZ367" s="187"/>
      <c r="BA367" s="187"/>
      <c r="BB367" s="187"/>
      <c r="BC367" s="41"/>
      <c r="BD367" s="186"/>
      <c r="BE367" s="187"/>
      <c r="BF367" s="624"/>
      <c r="BG367" s="187"/>
      <c r="BH367" s="187"/>
      <c r="BI367" s="41"/>
      <c r="BJ367" s="186"/>
      <c r="BK367" s="363"/>
    </row>
    <row r="368" spans="1:63" s="361" customFormat="1" x14ac:dyDescent="0.25">
      <c r="A368" s="186"/>
      <c r="B368" s="43"/>
      <c r="C368" s="625"/>
      <c r="D368" s="624"/>
      <c r="E368" s="624"/>
      <c r="F368" s="624"/>
      <c r="G368" s="625"/>
      <c r="H368" s="624"/>
      <c r="I368" s="625"/>
      <c r="J368" s="625"/>
      <c r="K368" s="625"/>
      <c r="L368" s="624"/>
      <c r="M368" s="625"/>
      <c r="N368" s="625"/>
      <c r="O368" s="624"/>
      <c r="P368" s="624"/>
      <c r="Q368" s="625"/>
      <c r="R368" s="624"/>
      <c r="S368" s="625"/>
      <c r="T368" s="624"/>
      <c r="U368" s="625"/>
      <c r="V368" s="624"/>
      <c r="W368" s="186"/>
      <c r="X368" s="187"/>
      <c r="Y368" s="41"/>
      <c r="Z368" s="41"/>
      <c r="AA368" s="41"/>
      <c r="AB368" s="41"/>
      <c r="AC368" s="187"/>
      <c r="AD368" s="187"/>
      <c r="AE368" s="625"/>
      <c r="AF368" s="624"/>
      <c r="AG368" s="624"/>
      <c r="AH368" s="624"/>
      <c r="AI368" s="625"/>
      <c r="AJ368" s="624"/>
      <c r="AK368" s="624"/>
      <c r="AL368" s="624"/>
      <c r="AM368" s="625"/>
      <c r="AN368" s="625"/>
      <c r="AO368" s="624"/>
      <c r="AP368" s="187"/>
      <c r="AQ368" s="187"/>
      <c r="AR368" s="187"/>
      <c r="AS368" s="624"/>
      <c r="AT368" s="624"/>
      <c r="AU368" s="187"/>
      <c r="AV368" s="624"/>
      <c r="AW368" s="187"/>
      <c r="AX368" s="187"/>
      <c r="AY368" s="187"/>
      <c r="AZ368" s="187"/>
      <c r="BA368" s="187"/>
      <c r="BB368" s="187"/>
      <c r="BC368" s="41"/>
      <c r="BD368" s="186"/>
      <c r="BE368" s="187"/>
      <c r="BF368" s="624"/>
      <c r="BG368" s="187"/>
      <c r="BH368" s="187"/>
      <c r="BI368" s="41"/>
      <c r="BJ368" s="186"/>
      <c r="BK368" s="363"/>
    </row>
    <row r="369" spans="1:63" s="361" customFormat="1" x14ac:dyDescent="0.25">
      <c r="A369" s="186"/>
      <c r="B369" s="43"/>
      <c r="C369" s="625"/>
      <c r="D369" s="627"/>
      <c r="E369" s="627"/>
      <c r="F369" s="627"/>
      <c r="G369" s="625"/>
      <c r="H369" s="627"/>
      <c r="I369" s="625"/>
      <c r="J369" s="625"/>
      <c r="K369" s="625"/>
      <c r="L369" s="627"/>
      <c r="M369" s="625"/>
      <c r="N369" s="625"/>
      <c r="O369" s="627"/>
      <c r="P369" s="627"/>
      <c r="Q369" s="625"/>
      <c r="R369" s="627"/>
      <c r="S369" s="625"/>
      <c r="T369" s="627"/>
      <c r="U369" s="625"/>
      <c r="V369" s="627"/>
      <c r="W369" s="186"/>
      <c r="X369" s="30"/>
      <c r="Y369" s="40"/>
      <c r="Z369" s="40"/>
      <c r="AA369" s="40"/>
      <c r="AB369" s="40"/>
      <c r="AC369" s="30"/>
      <c r="AD369" s="30"/>
      <c r="AE369" s="625"/>
      <c r="AF369" s="627"/>
      <c r="AG369" s="627"/>
      <c r="AH369" s="627"/>
      <c r="AI369" s="625"/>
      <c r="AJ369" s="627"/>
      <c r="AK369" s="627"/>
      <c r="AL369" s="627"/>
      <c r="AM369" s="625"/>
      <c r="AN369" s="625"/>
      <c r="AO369" s="627"/>
      <c r="AP369" s="30"/>
      <c r="AQ369" s="30"/>
      <c r="AR369" s="30"/>
      <c r="AS369" s="627"/>
      <c r="AT369" s="627"/>
      <c r="AU369" s="30"/>
      <c r="AV369" s="627"/>
      <c r="AW369" s="30"/>
      <c r="AX369" s="30"/>
      <c r="AY369" s="30"/>
      <c r="AZ369" s="30"/>
      <c r="BA369" s="30"/>
      <c r="BB369" s="30"/>
      <c r="BC369" s="40"/>
      <c r="BD369" s="186"/>
      <c r="BE369" s="187"/>
      <c r="BF369" s="627"/>
      <c r="BG369" s="30"/>
      <c r="BH369" s="30"/>
      <c r="BI369" s="40"/>
      <c r="BJ369" s="186"/>
      <c r="BK369" s="356"/>
    </row>
    <row r="370" spans="1:63" s="361" customFormat="1" x14ac:dyDescent="0.25">
      <c r="A370" s="186"/>
      <c r="B370" s="43"/>
      <c r="C370" s="625"/>
      <c r="D370" s="627"/>
      <c r="E370" s="627"/>
      <c r="F370" s="627"/>
      <c r="G370" s="625"/>
      <c r="H370" s="627"/>
      <c r="I370" s="625"/>
      <c r="J370" s="625"/>
      <c r="K370" s="625"/>
      <c r="L370" s="627"/>
      <c r="M370" s="625"/>
      <c r="N370" s="625"/>
      <c r="O370" s="627"/>
      <c r="P370" s="627"/>
      <c r="Q370" s="625"/>
      <c r="R370" s="627"/>
      <c r="S370" s="625"/>
      <c r="T370" s="627"/>
      <c r="U370" s="625"/>
      <c r="V370" s="627"/>
      <c r="W370" s="186"/>
      <c r="X370" s="30"/>
      <c r="Y370" s="40"/>
      <c r="Z370" s="40"/>
      <c r="AA370" s="40"/>
      <c r="AB370" s="40"/>
      <c r="AC370" s="30"/>
      <c r="AD370" s="30"/>
      <c r="AE370" s="625"/>
      <c r="AF370" s="627"/>
      <c r="AG370" s="627"/>
      <c r="AH370" s="627"/>
      <c r="AI370" s="625"/>
      <c r="AJ370" s="627"/>
      <c r="AK370" s="627"/>
      <c r="AL370" s="627"/>
      <c r="AM370" s="625"/>
      <c r="AN370" s="625"/>
      <c r="AO370" s="627"/>
      <c r="AP370" s="30"/>
      <c r="AQ370" s="30"/>
      <c r="AR370" s="30"/>
      <c r="AS370" s="627"/>
      <c r="AT370" s="627"/>
      <c r="AU370" s="30"/>
      <c r="AV370" s="627"/>
      <c r="AW370" s="30"/>
      <c r="AX370" s="30"/>
      <c r="AY370" s="30"/>
      <c r="AZ370" s="30"/>
      <c r="BA370" s="30"/>
      <c r="BB370" s="30"/>
      <c r="BC370" s="40"/>
      <c r="BD370" s="186"/>
      <c r="BE370" s="187"/>
      <c r="BF370" s="627"/>
      <c r="BG370" s="30"/>
      <c r="BH370" s="30"/>
      <c r="BI370" s="40"/>
      <c r="BJ370" s="186"/>
      <c r="BK370" s="356"/>
    </row>
    <row r="371" spans="1:63" s="361" customFormat="1" x14ac:dyDescent="0.25">
      <c r="A371" s="186"/>
      <c r="B371" s="43"/>
      <c r="C371" s="625"/>
      <c r="D371" s="627"/>
      <c r="E371" s="627"/>
      <c r="F371" s="627"/>
      <c r="G371" s="625"/>
      <c r="H371" s="627"/>
      <c r="I371" s="625"/>
      <c r="J371" s="625"/>
      <c r="K371" s="625"/>
      <c r="L371" s="627"/>
      <c r="M371" s="625"/>
      <c r="N371" s="625"/>
      <c r="O371" s="627"/>
      <c r="P371" s="627"/>
      <c r="Q371" s="625"/>
      <c r="R371" s="627"/>
      <c r="S371" s="625"/>
      <c r="T371" s="627"/>
      <c r="U371" s="625"/>
      <c r="V371" s="627"/>
      <c r="W371" s="186"/>
      <c r="X371" s="30"/>
      <c r="Y371" s="40"/>
      <c r="Z371" s="40"/>
      <c r="AA371" s="40"/>
      <c r="AB371" s="40"/>
      <c r="AC371" s="30"/>
      <c r="AD371" s="30"/>
      <c r="AE371" s="625"/>
      <c r="AF371" s="627"/>
      <c r="AG371" s="627"/>
      <c r="AH371" s="627"/>
      <c r="AI371" s="625"/>
      <c r="AJ371" s="627"/>
      <c r="AK371" s="627"/>
      <c r="AL371" s="627"/>
      <c r="AM371" s="625"/>
      <c r="AN371" s="625"/>
      <c r="AO371" s="627"/>
      <c r="AP371" s="30"/>
      <c r="AQ371" s="30"/>
      <c r="AR371" s="30"/>
      <c r="AS371" s="627"/>
      <c r="AT371" s="627"/>
      <c r="AU371" s="30"/>
      <c r="AV371" s="627"/>
      <c r="AW371" s="30"/>
      <c r="AX371" s="30"/>
      <c r="AY371" s="30"/>
      <c r="AZ371" s="30"/>
      <c r="BA371" s="30"/>
      <c r="BB371" s="30"/>
      <c r="BC371" s="40"/>
      <c r="BD371" s="186"/>
      <c r="BE371" s="187"/>
      <c r="BF371" s="627"/>
      <c r="BG371" s="30"/>
      <c r="BH371" s="30"/>
      <c r="BI371" s="40"/>
      <c r="BJ371" s="186"/>
      <c r="BK371" s="356"/>
    </row>
    <row r="372" spans="1:63" s="361" customFormat="1" x14ac:dyDescent="0.25">
      <c r="A372" s="186"/>
      <c r="B372" s="43"/>
      <c r="C372" s="625"/>
      <c r="D372" s="627"/>
      <c r="E372" s="627"/>
      <c r="F372" s="627"/>
      <c r="G372" s="625"/>
      <c r="H372" s="627"/>
      <c r="I372" s="625"/>
      <c r="J372" s="625"/>
      <c r="K372" s="625"/>
      <c r="L372" s="627"/>
      <c r="M372" s="625"/>
      <c r="N372" s="625"/>
      <c r="O372" s="627"/>
      <c r="P372" s="627"/>
      <c r="Q372" s="625"/>
      <c r="R372" s="627"/>
      <c r="S372" s="625"/>
      <c r="T372" s="627"/>
      <c r="U372" s="625"/>
      <c r="V372" s="627"/>
      <c r="W372" s="186"/>
      <c r="X372" s="30"/>
      <c r="Y372" s="40"/>
      <c r="Z372" s="40"/>
      <c r="AA372" s="40"/>
      <c r="AB372" s="40"/>
      <c r="AC372" s="30"/>
      <c r="AD372" s="30"/>
      <c r="AE372" s="625"/>
      <c r="AF372" s="627"/>
      <c r="AG372" s="627"/>
      <c r="AH372" s="627"/>
      <c r="AI372" s="625"/>
      <c r="AJ372" s="627"/>
      <c r="AK372" s="627"/>
      <c r="AL372" s="627"/>
      <c r="AM372" s="625"/>
      <c r="AN372" s="625"/>
      <c r="AO372" s="627"/>
      <c r="AP372" s="30"/>
      <c r="AQ372" s="30"/>
      <c r="AR372" s="30"/>
      <c r="AS372" s="627"/>
      <c r="AT372" s="627"/>
      <c r="AU372" s="30"/>
      <c r="AV372" s="627"/>
      <c r="AW372" s="30"/>
      <c r="AX372" s="30"/>
      <c r="AY372" s="30"/>
      <c r="AZ372" s="30"/>
      <c r="BA372" s="30"/>
      <c r="BB372" s="30"/>
      <c r="BC372" s="40"/>
      <c r="BD372" s="186"/>
      <c r="BE372" s="187"/>
      <c r="BF372" s="627"/>
      <c r="BG372" s="30"/>
      <c r="BH372" s="30"/>
      <c r="BI372" s="40"/>
      <c r="BJ372" s="186"/>
      <c r="BK372" s="356"/>
    </row>
    <row r="373" spans="1:63" s="361" customFormat="1" x14ac:dyDescent="0.25">
      <c r="A373" s="186"/>
      <c r="B373" s="43"/>
      <c r="C373" s="625"/>
      <c r="D373" s="627"/>
      <c r="E373" s="627"/>
      <c r="F373" s="627"/>
      <c r="G373" s="625"/>
      <c r="H373" s="627"/>
      <c r="I373" s="625"/>
      <c r="J373" s="625"/>
      <c r="K373" s="625"/>
      <c r="L373" s="627"/>
      <c r="M373" s="625"/>
      <c r="N373" s="625"/>
      <c r="O373" s="627"/>
      <c r="P373" s="627"/>
      <c r="Q373" s="625"/>
      <c r="R373" s="627"/>
      <c r="S373" s="625"/>
      <c r="T373" s="627"/>
      <c r="U373" s="625"/>
      <c r="V373" s="627"/>
      <c r="W373" s="186"/>
      <c r="X373" s="30"/>
      <c r="Y373" s="40"/>
      <c r="Z373" s="40"/>
      <c r="AA373" s="40"/>
      <c r="AB373" s="40"/>
      <c r="AC373" s="30"/>
      <c r="AD373" s="30"/>
      <c r="AE373" s="625"/>
      <c r="AF373" s="627"/>
      <c r="AG373" s="627"/>
      <c r="AH373" s="627"/>
      <c r="AI373" s="625"/>
      <c r="AJ373" s="627"/>
      <c r="AK373" s="627"/>
      <c r="AL373" s="627"/>
      <c r="AM373" s="625"/>
      <c r="AN373" s="625"/>
      <c r="AO373" s="627"/>
      <c r="AP373" s="30"/>
      <c r="AQ373" s="30"/>
      <c r="AR373" s="30"/>
      <c r="AS373" s="627"/>
      <c r="AT373" s="627"/>
      <c r="AU373" s="30"/>
      <c r="AV373" s="627"/>
      <c r="AW373" s="30"/>
      <c r="AX373" s="30"/>
      <c r="AY373" s="30"/>
      <c r="AZ373" s="30"/>
      <c r="BA373" s="30"/>
      <c r="BB373" s="30"/>
      <c r="BC373" s="40"/>
      <c r="BD373" s="186"/>
      <c r="BE373" s="187"/>
      <c r="BF373" s="627"/>
      <c r="BG373" s="30"/>
      <c r="BH373" s="30"/>
      <c r="BI373" s="40"/>
      <c r="BJ373" s="186"/>
      <c r="BK373" s="356"/>
    </row>
    <row r="374" spans="1:63" s="361" customFormat="1" x14ac:dyDescent="0.25">
      <c r="A374" s="186"/>
      <c r="B374" s="43"/>
      <c r="C374" s="625"/>
      <c r="D374" s="627"/>
      <c r="E374" s="627"/>
      <c r="F374" s="627"/>
      <c r="G374" s="625"/>
      <c r="H374" s="627"/>
      <c r="I374" s="625"/>
      <c r="J374" s="625"/>
      <c r="K374" s="625"/>
      <c r="L374" s="627"/>
      <c r="M374" s="625"/>
      <c r="N374" s="625"/>
      <c r="O374" s="627"/>
      <c r="P374" s="627"/>
      <c r="Q374" s="625"/>
      <c r="R374" s="627"/>
      <c r="S374" s="625"/>
      <c r="T374" s="627"/>
      <c r="U374" s="625"/>
      <c r="V374" s="627"/>
      <c r="W374" s="186"/>
      <c r="X374" s="30"/>
      <c r="Y374" s="40"/>
      <c r="Z374" s="40"/>
      <c r="AA374" s="40"/>
      <c r="AB374" s="40"/>
      <c r="AC374" s="30"/>
      <c r="AD374" s="30"/>
      <c r="AE374" s="625"/>
      <c r="AF374" s="627"/>
      <c r="AG374" s="627"/>
      <c r="AH374" s="627"/>
      <c r="AI374" s="625"/>
      <c r="AJ374" s="627"/>
      <c r="AK374" s="627"/>
      <c r="AL374" s="627"/>
      <c r="AM374" s="625"/>
      <c r="AN374" s="625"/>
      <c r="AO374" s="627"/>
      <c r="AP374" s="30"/>
      <c r="AQ374" s="30"/>
      <c r="AR374" s="30"/>
      <c r="AS374" s="627"/>
      <c r="AT374" s="627"/>
      <c r="AU374" s="30"/>
      <c r="AV374" s="627"/>
      <c r="AW374" s="30"/>
      <c r="AX374" s="30"/>
      <c r="AY374" s="30"/>
      <c r="AZ374" s="30"/>
      <c r="BA374" s="30"/>
      <c r="BB374" s="30"/>
      <c r="BC374" s="40"/>
      <c r="BD374" s="186"/>
      <c r="BE374" s="187"/>
      <c r="BF374" s="627"/>
      <c r="BG374" s="30"/>
      <c r="BH374" s="30"/>
      <c r="BI374" s="40"/>
      <c r="BJ374" s="186"/>
      <c r="BK374" s="356"/>
    </row>
    <row r="375" spans="1:63" s="361" customFormat="1" x14ac:dyDescent="0.25">
      <c r="A375" s="186"/>
      <c r="B375" s="43"/>
      <c r="C375" s="625"/>
      <c r="D375" s="627"/>
      <c r="E375" s="627"/>
      <c r="F375" s="627"/>
      <c r="G375" s="625"/>
      <c r="H375" s="627"/>
      <c r="I375" s="625"/>
      <c r="J375" s="625"/>
      <c r="K375" s="625"/>
      <c r="L375" s="627"/>
      <c r="M375" s="625"/>
      <c r="N375" s="625"/>
      <c r="O375" s="627"/>
      <c r="P375" s="627"/>
      <c r="Q375" s="625"/>
      <c r="R375" s="627"/>
      <c r="S375" s="625"/>
      <c r="T375" s="627"/>
      <c r="U375" s="625"/>
      <c r="V375" s="627"/>
      <c r="W375" s="186"/>
      <c r="X375" s="30"/>
      <c r="Y375" s="40"/>
      <c r="Z375" s="40"/>
      <c r="AA375" s="40"/>
      <c r="AB375" s="40"/>
      <c r="AC375" s="30"/>
      <c r="AD375" s="30"/>
      <c r="AE375" s="625"/>
      <c r="AF375" s="627"/>
      <c r="AG375" s="627"/>
      <c r="AH375" s="627"/>
      <c r="AI375" s="625"/>
      <c r="AJ375" s="627"/>
      <c r="AK375" s="627"/>
      <c r="AL375" s="627"/>
      <c r="AM375" s="625"/>
      <c r="AN375" s="625"/>
      <c r="AO375" s="627"/>
      <c r="AP375" s="30"/>
      <c r="AQ375" s="30"/>
      <c r="AR375" s="30"/>
      <c r="AS375" s="627"/>
      <c r="AT375" s="627"/>
      <c r="AU375" s="30"/>
      <c r="AV375" s="627"/>
      <c r="AW375" s="30"/>
      <c r="AX375" s="30"/>
      <c r="AY375" s="30"/>
      <c r="AZ375" s="30"/>
      <c r="BA375" s="30"/>
      <c r="BB375" s="30"/>
      <c r="BC375" s="40"/>
      <c r="BD375" s="186"/>
      <c r="BE375" s="187"/>
      <c r="BF375" s="627"/>
      <c r="BG375" s="30"/>
      <c r="BH375" s="30"/>
      <c r="BI375" s="40"/>
      <c r="BJ375" s="186"/>
      <c r="BK375" s="356"/>
    </row>
    <row r="376" spans="1:63" s="361" customFormat="1" x14ac:dyDescent="0.25">
      <c r="A376" s="186"/>
      <c r="B376" s="43"/>
      <c r="C376" s="625"/>
      <c r="D376" s="627"/>
      <c r="E376" s="627"/>
      <c r="F376" s="627"/>
      <c r="G376" s="625"/>
      <c r="H376" s="627"/>
      <c r="I376" s="625"/>
      <c r="J376" s="625"/>
      <c r="K376" s="625"/>
      <c r="L376" s="627"/>
      <c r="M376" s="625"/>
      <c r="N376" s="625"/>
      <c r="O376" s="627"/>
      <c r="P376" s="627"/>
      <c r="Q376" s="625"/>
      <c r="R376" s="627"/>
      <c r="S376" s="625"/>
      <c r="T376" s="627"/>
      <c r="U376" s="625"/>
      <c r="V376" s="627"/>
      <c r="W376" s="186"/>
      <c r="X376" s="30"/>
      <c r="Y376" s="40"/>
      <c r="Z376" s="40"/>
      <c r="AA376" s="40"/>
      <c r="AB376" s="40"/>
      <c r="AC376" s="30"/>
      <c r="AD376" s="30"/>
      <c r="AE376" s="625"/>
      <c r="AF376" s="627"/>
      <c r="AG376" s="627"/>
      <c r="AH376" s="627"/>
      <c r="AI376" s="625"/>
      <c r="AJ376" s="627"/>
      <c r="AK376" s="627"/>
      <c r="AL376" s="627"/>
      <c r="AM376" s="625"/>
      <c r="AN376" s="625"/>
      <c r="AO376" s="627"/>
      <c r="AP376" s="30"/>
      <c r="AQ376" s="30"/>
      <c r="AR376" s="30"/>
      <c r="AS376" s="627"/>
      <c r="AT376" s="627"/>
      <c r="AU376" s="30"/>
      <c r="AV376" s="627"/>
      <c r="AW376" s="30"/>
      <c r="AX376" s="30"/>
      <c r="AY376" s="30"/>
      <c r="AZ376" s="30"/>
      <c r="BA376" s="30"/>
      <c r="BB376" s="30"/>
      <c r="BC376" s="40"/>
      <c r="BD376" s="186"/>
      <c r="BE376" s="187"/>
      <c r="BF376" s="627"/>
      <c r="BG376" s="30"/>
      <c r="BH376" s="30"/>
      <c r="BI376" s="40"/>
      <c r="BJ376" s="186"/>
      <c r="BK376" s="356"/>
    </row>
    <row r="377" spans="1:63" s="361" customFormat="1" x14ac:dyDescent="0.25">
      <c r="A377" s="186"/>
      <c r="B377" s="43"/>
      <c r="C377" s="625"/>
      <c r="D377" s="627"/>
      <c r="E377" s="627"/>
      <c r="F377" s="627"/>
      <c r="G377" s="625"/>
      <c r="H377" s="627"/>
      <c r="I377" s="625"/>
      <c r="J377" s="625"/>
      <c r="K377" s="625"/>
      <c r="L377" s="627"/>
      <c r="M377" s="625"/>
      <c r="N377" s="625"/>
      <c r="O377" s="627"/>
      <c r="P377" s="627"/>
      <c r="Q377" s="625"/>
      <c r="R377" s="627"/>
      <c r="S377" s="625"/>
      <c r="T377" s="627"/>
      <c r="U377" s="625"/>
      <c r="V377" s="627"/>
      <c r="W377" s="186"/>
      <c r="X377" s="30"/>
      <c r="Y377" s="40"/>
      <c r="Z377" s="40"/>
      <c r="AA377" s="40"/>
      <c r="AB377" s="40"/>
      <c r="AC377" s="30"/>
      <c r="AD377" s="30"/>
      <c r="AE377" s="625"/>
      <c r="AF377" s="627"/>
      <c r="AG377" s="627"/>
      <c r="AH377" s="627"/>
      <c r="AI377" s="625"/>
      <c r="AJ377" s="627"/>
      <c r="AK377" s="627"/>
      <c r="AL377" s="627"/>
      <c r="AM377" s="625"/>
      <c r="AN377" s="625"/>
      <c r="AO377" s="627"/>
      <c r="AP377" s="30"/>
      <c r="AQ377" s="30"/>
      <c r="AR377" s="30"/>
      <c r="AS377" s="627"/>
      <c r="AT377" s="627"/>
      <c r="AU377" s="30"/>
      <c r="AV377" s="627"/>
      <c r="AW377" s="30"/>
      <c r="AX377" s="30"/>
      <c r="AY377" s="30"/>
      <c r="AZ377" s="30"/>
      <c r="BA377" s="30"/>
      <c r="BB377" s="30"/>
      <c r="BC377" s="40"/>
      <c r="BD377" s="186"/>
      <c r="BE377" s="187"/>
      <c r="BF377" s="627"/>
      <c r="BG377" s="30"/>
      <c r="BH377" s="30"/>
      <c r="BI377" s="40"/>
      <c r="BJ377" s="186"/>
      <c r="BK377" s="356"/>
    </row>
    <row r="378" spans="1:63" s="361" customFormat="1" x14ac:dyDescent="0.25">
      <c r="A378" s="186"/>
      <c r="B378" s="43"/>
      <c r="C378" s="625"/>
      <c r="D378" s="627"/>
      <c r="E378" s="627"/>
      <c r="F378" s="627"/>
      <c r="G378" s="625"/>
      <c r="H378" s="627"/>
      <c r="I378" s="625"/>
      <c r="J378" s="625"/>
      <c r="K378" s="625"/>
      <c r="L378" s="627"/>
      <c r="M378" s="625"/>
      <c r="N378" s="625"/>
      <c r="O378" s="627"/>
      <c r="P378" s="627"/>
      <c r="Q378" s="625"/>
      <c r="R378" s="627"/>
      <c r="S378" s="625"/>
      <c r="T378" s="627"/>
      <c r="U378" s="625"/>
      <c r="V378" s="627"/>
      <c r="W378" s="186"/>
      <c r="X378" s="30"/>
      <c r="Y378" s="40"/>
      <c r="Z378" s="40"/>
      <c r="AA378" s="40"/>
      <c r="AB378" s="40"/>
      <c r="AC378" s="30"/>
      <c r="AD378" s="30"/>
      <c r="AE378" s="625"/>
      <c r="AF378" s="627"/>
      <c r="AG378" s="627"/>
      <c r="AH378" s="627"/>
      <c r="AI378" s="625"/>
      <c r="AJ378" s="627"/>
      <c r="AK378" s="627"/>
      <c r="AL378" s="627"/>
      <c r="AM378" s="625"/>
      <c r="AN378" s="625"/>
      <c r="AO378" s="627"/>
      <c r="AP378" s="30"/>
      <c r="AQ378" s="30"/>
      <c r="AR378" s="30"/>
      <c r="AS378" s="627"/>
      <c r="AT378" s="627"/>
      <c r="AU378" s="30"/>
      <c r="AV378" s="627"/>
      <c r="AW378" s="30"/>
      <c r="AX378" s="30"/>
      <c r="AY378" s="30"/>
      <c r="AZ378" s="30"/>
      <c r="BA378" s="30"/>
      <c r="BB378" s="30"/>
      <c r="BC378" s="40"/>
      <c r="BD378" s="186"/>
      <c r="BE378" s="187"/>
      <c r="BF378" s="627"/>
      <c r="BG378" s="30"/>
      <c r="BH378" s="30"/>
      <c r="BI378" s="40"/>
      <c r="BJ378" s="186"/>
      <c r="BK378" s="356"/>
    </row>
    <row r="379" spans="1:63" s="361" customFormat="1" x14ac:dyDescent="0.25">
      <c r="A379" s="186"/>
      <c r="B379" s="43"/>
      <c r="C379" s="625"/>
      <c r="D379" s="627"/>
      <c r="E379" s="627"/>
      <c r="F379" s="627"/>
      <c r="G379" s="625"/>
      <c r="H379" s="627"/>
      <c r="I379" s="625"/>
      <c r="J379" s="625"/>
      <c r="K379" s="625"/>
      <c r="L379" s="627"/>
      <c r="M379" s="625"/>
      <c r="N379" s="625"/>
      <c r="O379" s="627"/>
      <c r="P379" s="627"/>
      <c r="Q379" s="625"/>
      <c r="R379" s="627"/>
      <c r="S379" s="625"/>
      <c r="T379" s="627"/>
      <c r="U379" s="625"/>
      <c r="V379" s="627"/>
      <c r="W379" s="186"/>
      <c r="X379" s="30"/>
      <c r="Y379" s="40"/>
      <c r="Z379" s="40"/>
      <c r="AA379" s="40"/>
      <c r="AB379" s="40"/>
      <c r="AC379" s="30"/>
      <c r="AD379" s="30"/>
      <c r="AE379" s="625"/>
      <c r="AF379" s="627"/>
      <c r="AG379" s="627"/>
      <c r="AH379" s="627"/>
      <c r="AI379" s="625"/>
      <c r="AJ379" s="627"/>
      <c r="AK379" s="627"/>
      <c r="AL379" s="627"/>
      <c r="AM379" s="625"/>
      <c r="AN379" s="625"/>
      <c r="AO379" s="627"/>
      <c r="AP379" s="30"/>
      <c r="AQ379" s="30"/>
      <c r="AR379" s="30"/>
      <c r="AS379" s="627"/>
      <c r="AT379" s="627"/>
      <c r="AU379" s="30"/>
      <c r="AV379" s="627"/>
      <c r="AW379" s="30"/>
      <c r="AX379" s="30"/>
      <c r="AY379" s="30"/>
      <c r="AZ379" s="30"/>
      <c r="BA379" s="30"/>
      <c r="BB379" s="30"/>
      <c r="BC379" s="40"/>
      <c r="BD379" s="186"/>
      <c r="BE379" s="187"/>
      <c r="BF379" s="627"/>
      <c r="BG379" s="30"/>
      <c r="BH379" s="30"/>
      <c r="BI379" s="40"/>
      <c r="BJ379" s="186"/>
      <c r="BK379" s="356"/>
    </row>
    <row r="380" spans="1:63" s="361" customFormat="1" x14ac:dyDescent="0.25">
      <c r="A380" s="186"/>
      <c r="B380" s="43"/>
      <c r="C380" s="625"/>
      <c r="D380" s="627"/>
      <c r="E380" s="627"/>
      <c r="F380" s="627"/>
      <c r="G380" s="625"/>
      <c r="H380" s="627"/>
      <c r="I380" s="625"/>
      <c r="J380" s="625"/>
      <c r="K380" s="625"/>
      <c r="L380" s="627"/>
      <c r="M380" s="625"/>
      <c r="N380" s="625"/>
      <c r="O380" s="627"/>
      <c r="P380" s="627"/>
      <c r="Q380" s="625"/>
      <c r="R380" s="627"/>
      <c r="S380" s="625"/>
      <c r="T380" s="627"/>
      <c r="U380" s="625"/>
      <c r="V380" s="627"/>
      <c r="W380" s="186"/>
      <c r="X380" s="30"/>
      <c r="Y380" s="40"/>
      <c r="Z380" s="40"/>
      <c r="AA380" s="40"/>
      <c r="AB380" s="40"/>
      <c r="AC380" s="30"/>
      <c r="AD380" s="30"/>
      <c r="AE380" s="625"/>
      <c r="AF380" s="627"/>
      <c r="AG380" s="627"/>
      <c r="AH380" s="627"/>
      <c r="AI380" s="625"/>
      <c r="AJ380" s="627"/>
      <c r="AK380" s="627"/>
      <c r="AL380" s="627"/>
      <c r="AM380" s="625"/>
      <c r="AN380" s="625"/>
      <c r="AO380" s="627"/>
      <c r="AP380" s="30"/>
      <c r="AQ380" s="30"/>
      <c r="AR380" s="30"/>
      <c r="AS380" s="627"/>
      <c r="AT380" s="627"/>
      <c r="AU380" s="30"/>
      <c r="AV380" s="627"/>
      <c r="AW380" s="30"/>
      <c r="AX380" s="30"/>
      <c r="AY380" s="30"/>
      <c r="AZ380" s="30"/>
      <c r="BA380" s="30"/>
      <c r="BB380" s="30"/>
      <c r="BC380" s="40"/>
      <c r="BD380" s="186"/>
      <c r="BE380" s="187"/>
      <c r="BF380" s="627"/>
      <c r="BG380" s="30"/>
      <c r="BH380" s="30"/>
      <c r="BI380" s="40"/>
      <c r="BJ380" s="186"/>
      <c r="BK380" s="356"/>
    </row>
    <row r="381" spans="1:63" s="361" customFormat="1" x14ac:dyDescent="0.25">
      <c r="A381" s="186"/>
      <c r="B381" s="43"/>
      <c r="C381" s="625"/>
      <c r="D381" s="627"/>
      <c r="E381" s="627"/>
      <c r="F381" s="627"/>
      <c r="G381" s="625"/>
      <c r="H381" s="627"/>
      <c r="I381" s="625"/>
      <c r="J381" s="625"/>
      <c r="K381" s="625"/>
      <c r="L381" s="627"/>
      <c r="M381" s="625"/>
      <c r="N381" s="625"/>
      <c r="O381" s="627"/>
      <c r="P381" s="627"/>
      <c r="Q381" s="625"/>
      <c r="R381" s="627"/>
      <c r="S381" s="625"/>
      <c r="T381" s="627"/>
      <c r="U381" s="625"/>
      <c r="V381" s="627"/>
      <c r="W381" s="186"/>
      <c r="X381" s="30"/>
      <c r="Y381" s="40"/>
      <c r="Z381" s="40"/>
      <c r="AA381" s="40"/>
      <c r="AB381" s="40"/>
      <c r="AC381" s="30"/>
      <c r="AD381" s="30"/>
      <c r="AE381" s="625"/>
      <c r="AF381" s="627"/>
      <c r="AG381" s="627"/>
      <c r="AH381" s="627"/>
      <c r="AI381" s="625"/>
      <c r="AJ381" s="627"/>
      <c r="AK381" s="627"/>
      <c r="AL381" s="627"/>
      <c r="AM381" s="625"/>
      <c r="AN381" s="625"/>
      <c r="AO381" s="627"/>
      <c r="AP381" s="30"/>
      <c r="AQ381" s="30"/>
      <c r="AR381" s="30"/>
      <c r="AS381" s="627"/>
      <c r="AT381" s="627"/>
      <c r="AU381" s="30"/>
      <c r="AV381" s="627"/>
      <c r="AW381" s="30"/>
      <c r="AX381" s="30"/>
      <c r="AY381" s="30"/>
      <c r="AZ381" s="30"/>
      <c r="BA381" s="30"/>
      <c r="BB381" s="30"/>
      <c r="BC381" s="40"/>
      <c r="BD381" s="186"/>
      <c r="BE381" s="187"/>
      <c r="BF381" s="627"/>
      <c r="BG381" s="30"/>
      <c r="BH381" s="30"/>
      <c r="BI381" s="40"/>
      <c r="BJ381" s="186"/>
      <c r="BK381" s="356"/>
    </row>
    <row r="382" spans="1:63" s="361" customFormat="1" x14ac:dyDescent="0.25">
      <c r="A382" s="186"/>
      <c r="B382" s="43"/>
      <c r="C382" s="625"/>
      <c r="D382" s="627"/>
      <c r="E382" s="627"/>
      <c r="F382" s="627"/>
      <c r="G382" s="625"/>
      <c r="H382" s="627"/>
      <c r="I382" s="625"/>
      <c r="J382" s="625"/>
      <c r="K382" s="625"/>
      <c r="L382" s="627"/>
      <c r="M382" s="625"/>
      <c r="N382" s="625"/>
      <c r="O382" s="627"/>
      <c r="P382" s="627"/>
      <c r="Q382" s="625"/>
      <c r="R382" s="627"/>
      <c r="S382" s="625"/>
      <c r="T382" s="627"/>
      <c r="U382" s="625"/>
      <c r="V382" s="627"/>
      <c r="W382" s="186"/>
      <c r="X382" s="30"/>
      <c r="Y382" s="40"/>
      <c r="Z382" s="40"/>
      <c r="AA382" s="40"/>
      <c r="AB382" s="40"/>
      <c r="AC382" s="30"/>
      <c r="AD382" s="30"/>
      <c r="AE382" s="625"/>
      <c r="AF382" s="627"/>
      <c r="AG382" s="627"/>
      <c r="AH382" s="627"/>
      <c r="AI382" s="625"/>
      <c r="AJ382" s="627"/>
      <c r="AK382" s="627"/>
      <c r="AL382" s="627"/>
      <c r="AM382" s="625"/>
      <c r="AN382" s="625"/>
      <c r="AO382" s="627"/>
      <c r="AP382" s="30"/>
      <c r="AQ382" s="30"/>
      <c r="AR382" s="30"/>
      <c r="AS382" s="627"/>
      <c r="AT382" s="627"/>
      <c r="AU382" s="30"/>
      <c r="AV382" s="627"/>
      <c r="AW382" s="30"/>
      <c r="AX382" s="30"/>
      <c r="AY382" s="30"/>
      <c r="AZ382" s="30"/>
      <c r="BA382" s="30"/>
      <c r="BB382" s="30"/>
      <c r="BC382" s="40"/>
      <c r="BD382" s="186"/>
      <c r="BE382" s="187"/>
      <c r="BF382" s="627"/>
      <c r="BG382" s="30"/>
      <c r="BH382" s="30"/>
      <c r="BI382" s="40"/>
      <c r="BJ382" s="186"/>
      <c r="BK382" s="356"/>
    </row>
    <row r="383" spans="1:63" s="361" customFormat="1" x14ac:dyDescent="0.25">
      <c r="A383" s="186"/>
      <c r="B383" s="43"/>
      <c r="C383" s="625"/>
      <c r="D383" s="627"/>
      <c r="E383" s="627"/>
      <c r="F383" s="627"/>
      <c r="G383" s="625"/>
      <c r="H383" s="627"/>
      <c r="I383" s="625"/>
      <c r="J383" s="625"/>
      <c r="K383" s="625"/>
      <c r="L383" s="627"/>
      <c r="M383" s="625"/>
      <c r="N383" s="625"/>
      <c r="O383" s="627"/>
      <c r="P383" s="627"/>
      <c r="Q383" s="625"/>
      <c r="R383" s="627"/>
      <c r="S383" s="625"/>
      <c r="T383" s="627"/>
      <c r="U383" s="625"/>
      <c r="V383" s="627"/>
      <c r="W383" s="186"/>
      <c r="X383" s="30"/>
      <c r="Y383" s="40"/>
      <c r="Z383" s="40"/>
      <c r="AA383" s="40"/>
      <c r="AB383" s="40"/>
      <c r="AC383" s="30"/>
      <c r="AD383" s="30"/>
      <c r="AE383" s="625"/>
      <c r="AF383" s="627"/>
      <c r="AG383" s="627"/>
      <c r="AH383" s="627"/>
      <c r="AI383" s="625"/>
      <c r="AJ383" s="627"/>
      <c r="AK383" s="627"/>
      <c r="AL383" s="627"/>
      <c r="AM383" s="625"/>
      <c r="AN383" s="625"/>
      <c r="AO383" s="627"/>
      <c r="AP383" s="30"/>
      <c r="AQ383" s="30"/>
      <c r="AR383" s="30"/>
      <c r="AS383" s="627"/>
      <c r="AT383" s="627"/>
      <c r="AU383" s="30"/>
      <c r="AV383" s="627"/>
      <c r="AW383" s="30"/>
      <c r="AX383" s="30"/>
      <c r="AY383" s="30"/>
      <c r="AZ383" s="30"/>
      <c r="BA383" s="30"/>
      <c r="BB383" s="30"/>
      <c r="BC383" s="40"/>
      <c r="BD383" s="186"/>
      <c r="BE383" s="187"/>
      <c r="BF383" s="627"/>
      <c r="BG383" s="30"/>
      <c r="BH383" s="30"/>
      <c r="BI383" s="40"/>
      <c r="BJ383" s="186"/>
      <c r="BK383" s="356"/>
    </row>
    <row r="384" spans="1:63" s="361" customFormat="1" x14ac:dyDescent="0.25">
      <c r="A384" s="186"/>
      <c r="B384" s="43"/>
      <c r="C384" s="625"/>
      <c r="D384" s="627"/>
      <c r="E384" s="627"/>
      <c r="F384" s="627"/>
      <c r="G384" s="625"/>
      <c r="H384" s="627"/>
      <c r="I384" s="625"/>
      <c r="J384" s="625"/>
      <c r="K384" s="625"/>
      <c r="L384" s="627"/>
      <c r="M384" s="625"/>
      <c r="N384" s="625"/>
      <c r="O384" s="627"/>
      <c r="P384" s="627"/>
      <c r="Q384" s="625"/>
      <c r="R384" s="627"/>
      <c r="S384" s="625"/>
      <c r="T384" s="627"/>
      <c r="U384" s="625"/>
      <c r="V384" s="627"/>
      <c r="W384" s="186"/>
      <c r="X384" s="30"/>
      <c r="Y384" s="40"/>
      <c r="Z384" s="40"/>
      <c r="AA384" s="40"/>
      <c r="AB384" s="40"/>
      <c r="AC384" s="30"/>
      <c r="AD384" s="30"/>
      <c r="AE384" s="625"/>
      <c r="AF384" s="627"/>
      <c r="AG384" s="627"/>
      <c r="AH384" s="627"/>
      <c r="AI384" s="625"/>
      <c r="AJ384" s="627"/>
      <c r="AK384" s="627"/>
      <c r="AL384" s="627"/>
      <c r="AM384" s="625"/>
      <c r="AN384" s="625"/>
      <c r="AO384" s="627"/>
      <c r="AP384" s="30"/>
      <c r="AQ384" s="30"/>
      <c r="AR384" s="30"/>
      <c r="AS384" s="627"/>
      <c r="AT384" s="627"/>
      <c r="AU384" s="30"/>
      <c r="AV384" s="627"/>
      <c r="AW384" s="30"/>
      <c r="AX384" s="30"/>
      <c r="AY384" s="30"/>
      <c r="AZ384" s="30"/>
      <c r="BA384" s="30"/>
      <c r="BB384" s="30"/>
      <c r="BC384" s="40"/>
      <c r="BD384" s="186"/>
      <c r="BE384" s="187"/>
      <c r="BF384" s="627"/>
      <c r="BG384" s="30"/>
      <c r="BH384" s="30"/>
      <c r="BI384" s="40"/>
      <c r="BJ384" s="186"/>
      <c r="BK384" s="356"/>
    </row>
    <row r="385" spans="1:63" s="361" customFormat="1" x14ac:dyDescent="0.25">
      <c r="A385" s="186"/>
      <c r="B385" s="43"/>
      <c r="C385" s="625"/>
      <c r="D385" s="627"/>
      <c r="E385" s="627"/>
      <c r="F385" s="627"/>
      <c r="G385" s="625"/>
      <c r="H385" s="627"/>
      <c r="I385" s="625"/>
      <c r="J385" s="625"/>
      <c r="K385" s="625"/>
      <c r="L385" s="627"/>
      <c r="M385" s="625"/>
      <c r="N385" s="625"/>
      <c r="O385" s="627"/>
      <c r="P385" s="627"/>
      <c r="Q385" s="625"/>
      <c r="R385" s="627"/>
      <c r="S385" s="625"/>
      <c r="T385" s="627"/>
      <c r="U385" s="625"/>
      <c r="V385" s="627"/>
      <c r="W385" s="186"/>
      <c r="X385" s="30"/>
      <c r="Y385" s="40"/>
      <c r="Z385" s="40"/>
      <c r="AA385" s="40"/>
      <c r="AB385" s="40"/>
      <c r="AC385" s="30"/>
      <c r="AD385" s="30"/>
      <c r="AE385" s="625"/>
      <c r="AF385" s="627"/>
      <c r="AG385" s="627"/>
      <c r="AH385" s="627"/>
      <c r="AI385" s="625"/>
      <c r="AJ385" s="627"/>
      <c r="AK385" s="627"/>
      <c r="AL385" s="627"/>
      <c r="AM385" s="625"/>
      <c r="AN385" s="625"/>
      <c r="AO385" s="627"/>
      <c r="AP385" s="30"/>
      <c r="AQ385" s="30"/>
      <c r="AR385" s="30"/>
      <c r="AS385" s="627"/>
      <c r="AT385" s="627"/>
      <c r="AU385" s="30"/>
      <c r="AV385" s="627"/>
      <c r="AW385" s="30"/>
      <c r="AX385" s="30"/>
      <c r="AY385" s="30"/>
      <c r="AZ385" s="30"/>
      <c r="BA385" s="30"/>
      <c r="BB385" s="30"/>
      <c r="BC385" s="40"/>
      <c r="BD385" s="186"/>
      <c r="BE385" s="187"/>
      <c r="BF385" s="627"/>
      <c r="BG385" s="30"/>
      <c r="BH385" s="30"/>
      <c r="BI385" s="40"/>
      <c r="BJ385" s="186"/>
      <c r="BK385" s="356"/>
    </row>
    <row r="386" spans="1:63" s="361" customFormat="1" x14ac:dyDescent="0.25">
      <c r="A386" s="186"/>
      <c r="B386" s="43"/>
      <c r="C386" s="625"/>
      <c r="D386" s="627"/>
      <c r="E386" s="627"/>
      <c r="F386" s="627"/>
      <c r="G386" s="625"/>
      <c r="H386" s="627"/>
      <c r="I386" s="625"/>
      <c r="J386" s="625"/>
      <c r="K386" s="625"/>
      <c r="L386" s="627"/>
      <c r="M386" s="625"/>
      <c r="N386" s="625"/>
      <c r="O386" s="627"/>
      <c r="P386" s="627"/>
      <c r="Q386" s="625"/>
      <c r="R386" s="627"/>
      <c r="S386" s="625"/>
      <c r="T386" s="627"/>
      <c r="U386" s="625"/>
      <c r="V386" s="627"/>
      <c r="W386" s="186"/>
      <c r="X386" s="30"/>
      <c r="Y386" s="40"/>
      <c r="Z386" s="40"/>
      <c r="AA386" s="40"/>
      <c r="AB386" s="40"/>
      <c r="AC386" s="30"/>
      <c r="AD386" s="30"/>
      <c r="AE386" s="625"/>
      <c r="AF386" s="627"/>
      <c r="AG386" s="627"/>
      <c r="AH386" s="627"/>
      <c r="AI386" s="625"/>
      <c r="AJ386" s="627"/>
      <c r="AK386" s="627"/>
      <c r="AL386" s="627"/>
      <c r="AM386" s="625"/>
      <c r="AN386" s="625"/>
      <c r="AO386" s="627"/>
      <c r="AP386" s="30"/>
      <c r="AQ386" s="30"/>
      <c r="AR386" s="30"/>
      <c r="AS386" s="627"/>
      <c r="AT386" s="627"/>
      <c r="AU386" s="30"/>
      <c r="AV386" s="627"/>
      <c r="AW386" s="30"/>
      <c r="AX386" s="30"/>
      <c r="AY386" s="30"/>
      <c r="AZ386" s="30"/>
      <c r="BA386" s="30"/>
      <c r="BB386" s="30"/>
      <c r="BC386" s="40"/>
      <c r="BD386" s="186"/>
      <c r="BE386" s="187"/>
      <c r="BF386" s="627"/>
      <c r="BG386" s="30"/>
      <c r="BH386" s="30"/>
      <c r="BI386" s="40"/>
      <c r="BJ386" s="186"/>
      <c r="BK386" s="356"/>
    </row>
    <row r="387" spans="1:63" s="361" customFormat="1" x14ac:dyDescent="0.25">
      <c r="A387" s="186"/>
      <c r="B387" s="43"/>
      <c r="C387" s="625"/>
      <c r="D387" s="627"/>
      <c r="E387" s="627"/>
      <c r="F387" s="627"/>
      <c r="G387" s="625"/>
      <c r="H387" s="627"/>
      <c r="I387" s="625"/>
      <c r="J387" s="625"/>
      <c r="K387" s="625"/>
      <c r="L387" s="627"/>
      <c r="M387" s="625"/>
      <c r="N387" s="625"/>
      <c r="O387" s="627"/>
      <c r="P387" s="627"/>
      <c r="Q387" s="625"/>
      <c r="R387" s="627"/>
      <c r="S387" s="625"/>
      <c r="T387" s="627"/>
      <c r="U387" s="625"/>
      <c r="V387" s="627"/>
      <c r="W387" s="186"/>
      <c r="X387" s="30"/>
      <c r="Y387" s="40"/>
      <c r="Z387" s="40"/>
      <c r="AA387" s="40"/>
      <c r="AB387" s="40"/>
      <c r="AC387" s="30"/>
      <c r="AD387" s="30"/>
      <c r="AE387" s="625"/>
      <c r="AF387" s="627"/>
      <c r="AG387" s="627"/>
      <c r="AH387" s="627"/>
      <c r="AI387" s="625"/>
      <c r="AJ387" s="627"/>
      <c r="AK387" s="627"/>
      <c r="AL387" s="627"/>
      <c r="AM387" s="625"/>
      <c r="AN387" s="625"/>
      <c r="AO387" s="627"/>
      <c r="AP387" s="30"/>
      <c r="AQ387" s="30"/>
      <c r="AR387" s="30"/>
      <c r="AS387" s="627"/>
      <c r="AT387" s="627"/>
      <c r="AU387" s="30"/>
      <c r="AV387" s="627"/>
      <c r="AW387" s="30"/>
      <c r="AX387" s="30"/>
      <c r="AY387" s="30"/>
      <c r="AZ387" s="30"/>
      <c r="BA387" s="30"/>
      <c r="BB387" s="30"/>
      <c r="BC387" s="40"/>
      <c r="BD387" s="186"/>
      <c r="BE387" s="187"/>
      <c r="BF387" s="627"/>
      <c r="BG387" s="30"/>
      <c r="BH387" s="30"/>
      <c r="BI387" s="40"/>
      <c r="BJ387" s="186"/>
      <c r="BK387" s="356"/>
    </row>
    <row r="388" spans="1:63" s="361" customFormat="1" x14ac:dyDescent="0.25">
      <c r="A388" s="186"/>
      <c r="B388" s="43"/>
      <c r="C388" s="625"/>
      <c r="D388" s="627"/>
      <c r="E388" s="627"/>
      <c r="F388" s="627"/>
      <c r="G388" s="625"/>
      <c r="H388" s="627"/>
      <c r="I388" s="625"/>
      <c r="J388" s="625"/>
      <c r="K388" s="625"/>
      <c r="L388" s="627"/>
      <c r="M388" s="625"/>
      <c r="N388" s="625"/>
      <c r="O388" s="627"/>
      <c r="P388" s="627"/>
      <c r="Q388" s="625"/>
      <c r="R388" s="627"/>
      <c r="S388" s="625"/>
      <c r="T388" s="627"/>
      <c r="U388" s="625"/>
      <c r="V388" s="627"/>
      <c r="W388" s="186"/>
      <c r="X388" s="30"/>
      <c r="Y388" s="40"/>
      <c r="Z388" s="40"/>
      <c r="AA388" s="40"/>
      <c r="AB388" s="40"/>
      <c r="AC388" s="30"/>
      <c r="AD388" s="30"/>
      <c r="AE388" s="625"/>
      <c r="AF388" s="627"/>
      <c r="AG388" s="627"/>
      <c r="AH388" s="627"/>
      <c r="AI388" s="625"/>
      <c r="AJ388" s="627"/>
      <c r="AK388" s="627"/>
      <c r="AL388" s="627"/>
      <c r="AM388" s="625"/>
      <c r="AN388" s="625"/>
      <c r="AO388" s="627"/>
      <c r="AP388" s="30"/>
      <c r="AQ388" s="30"/>
      <c r="AR388" s="30"/>
      <c r="AS388" s="627"/>
      <c r="AT388" s="627"/>
      <c r="AU388" s="30"/>
      <c r="AV388" s="627"/>
      <c r="AW388" s="30"/>
      <c r="AX388" s="30"/>
      <c r="AY388" s="30"/>
      <c r="AZ388" s="30"/>
      <c r="BA388" s="30"/>
      <c r="BB388" s="30"/>
      <c r="BC388" s="40"/>
      <c r="BD388" s="186"/>
      <c r="BE388" s="187"/>
      <c r="BF388" s="627"/>
      <c r="BG388" s="30"/>
      <c r="BH388" s="30"/>
      <c r="BI388" s="40"/>
      <c r="BJ388" s="186"/>
      <c r="BK388" s="356"/>
    </row>
    <row r="389" spans="1:63" s="361" customFormat="1" x14ac:dyDescent="0.25">
      <c r="A389" s="186"/>
      <c r="B389" s="43"/>
      <c r="C389" s="625"/>
      <c r="D389" s="627"/>
      <c r="E389" s="627"/>
      <c r="F389" s="627"/>
      <c r="G389" s="625"/>
      <c r="H389" s="627"/>
      <c r="I389" s="625"/>
      <c r="J389" s="625"/>
      <c r="K389" s="625"/>
      <c r="L389" s="627"/>
      <c r="M389" s="625"/>
      <c r="N389" s="625"/>
      <c r="O389" s="627"/>
      <c r="P389" s="627"/>
      <c r="Q389" s="625"/>
      <c r="R389" s="627"/>
      <c r="S389" s="625"/>
      <c r="T389" s="627"/>
      <c r="U389" s="625"/>
      <c r="V389" s="627"/>
      <c r="W389" s="186"/>
      <c r="X389" s="30"/>
      <c r="Y389" s="40"/>
      <c r="Z389" s="40"/>
      <c r="AA389" s="40"/>
      <c r="AB389" s="40"/>
      <c r="AC389" s="30"/>
      <c r="AD389" s="30"/>
      <c r="AE389" s="625"/>
      <c r="AF389" s="627"/>
      <c r="AG389" s="627"/>
      <c r="AH389" s="627"/>
      <c r="AI389" s="625"/>
      <c r="AJ389" s="627"/>
      <c r="AK389" s="627"/>
      <c r="AL389" s="627"/>
      <c r="AM389" s="625"/>
      <c r="AN389" s="625"/>
      <c r="AO389" s="627"/>
      <c r="AP389" s="30"/>
      <c r="AQ389" s="30"/>
      <c r="AR389" s="30"/>
      <c r="AS389" s="627"/>
      <c r="AT389" s="627"/>
      <c r="AU389" s="30"/>
      <c r="AV389" s="627"/>
      <c r="AW389" s="30"/>
      <c r="AX389" s="30"/>
      <c r="AY389" s="30"/>
      <c r="AZ389" s="30"/>
      <c r="BA389" s="30"/>
      <c r="BB389" s="30"/>
      <c r="BC389" s="40"/>
      <c r="BD389" s="186"/>
      <c r="BE389" s="187"/>
      <c r="BF389" s="627"/>
      <c r="BG389" s="30"/>
      <c r="BH389" s="30"/>
      <c r="BI389" s="40"/>
      <c r="BJ389" s="186"/>
      <c r="BK389" s="356"/>
    </row>
    <row r="390" spans="1:63" s="361" customFormat="1" x14ac:dyDescent="0.25">
      <c r="A390" s="186"/>
      <c r="B390" s="43"/>
      <c r="C390" s="625"/>
      <c r="D390" s="627"/>
      <c r="E390" s="627"/>
      <c r="F390" s="627"/>
      <c r="G390" s="625"/>
      <c r="H390" s="627"/>
      <c r="I390" s="625"/>
      <c r="J390" s="625"/>
      <c r="K390" s="625"/>
      <c r="L390" s="627"/>
      <c r="M390" s="625"/>
      <c r="N390" s="625"/>
      <c r="O390" s="627"/>
      <c r="P390" s="627"/>
      <c r="Q390" s="625"/>
      <c r="R390" s="627"/>
      <c r="S390" s="625"/>
      <c r="T390" s="627"/>
      <c r="U390" s="625"/>
      <c r="V390" s="627"/>
      <c r="W390" s="186"/>
      <c r="X390" s="30"/>
      <c r="Y390" s="40"/>
      <c r="Z390" s="40"/>
      <c r="AA390" s="40"/>
      <c r="AB390" s="40"/>
      <c r="AC390" s="30"/>
      <c r="AD390" s="30"/>
      <c r="AE390" s="625"/>
      <c r="AF390" s="627"/>
      <c r="AG390" s="627"/>
      <c r="AH390" s="627"/>
      <c r="AI390" s="625"/>
      <c r="AJ390" s="627"/>
      <c r="AK390" s="627"/>
      <c r="AL390" s="627"/>
      <c r="AM390" s="625"/>
      <c r="AN390" s="625"/>
      <c r="AO390" s="627"/>
      <c r="AP390" s="30"/>
      <c r="AQ390" s="30"/>
      <c r="AR390" s="30"/>
      <c r="AS390" s="627"/>
      <c r="AT390" s="627"/>
      <c r="AU390" s="30"/>
      <c r="AV390" s="627"/>
      <c r="AW390" s="30"/>
      <c r="AX390" s="30"/>
      <c r="AY390" s="30"/>
      <c r="AZ390" s="30"/>
      <c r="BA390" s="30"/>
      <c r="BB390" s="30"/>
      <c r="BC390" s="40"/>
      <c r="BD390" s="186"/>
      <c r="BE390" s="187"/>
      <c r="BF390" s="627"/>
      <c r="BG390" s="30"/>
      <c r="BH390" s="30"/>
      <c r="BI390" s="40"/>
      <c r="BJ390" s="186"/>
      <c r="BK390" s="356"/>
    </row>
    <row r="391" spans="1:63" s="361" customFormat="1" x14ac:dyDescent="0.25">
      <c r="A391" s="186"/>
      <c r="B391" s="43"/>
      <c r="C391" s="625"/>
      <c r="D391" s="627"/>
      <c r="E391" s="627"/>
      <c r="F391" s="627"/>
      <c r="G391" s="625"/>
      <c r="H391" s="627"/>
      <c r="I391" s="625"/>
      <c r="J391" s="625"/>
      <c r="K391" s="625"/>
      <c r="L391" s="627"/>
      <c r="M391" s="625"/>
      <c r="N391" s="625"/>
      <c r="O391" s="627"/>
      <c r="P391" s="627"/>
      <c r="Q391" s="625"/>
      <c r="R391" s="627"/>
      <c r="S391" s="625"/>
      <c r="T391" s="627"/>
      <c r="U391" s="625"/>
      <c r="V391" s="627"/>
      <c r="W391" s="186"/>
      <c r="X391" s="30"/>
      <c r="Y391" s="40"/>
      <c r="Z391" s="40"/>
      <c r="AA391" s="40"/>
      <c r="AB391" s="40"/>
      <c r="AC391" s="30"/>
      <c r="AD391" s="30"/>
      <c r="AE391" s="625"/>
      <c r="AF391" s="627"/>
      <c r="AG391" s="627"/>
      <c r="AH391" s="627"/>
      <c r="AI391" s="625"/>
      <c r="AJ391" s="627"/>
      <c r="AK391" s="627"/>
      <c r="AL391" s="627"/>
      <c r="AM391" s="625"/>
      <c r="AN391" s="625"/>
      <c r="AO391" s="627"/>
      <c r="AP391" s="30"/>
      <c r="AQ391" s="30"/>
      <c r="AR391" s="30"/>
      <c r="AS391" s="627"/>
      <c r="AT391" s="627"/>
      <c r="AU391" s="30"/>
      <c r="AV391" s="627"/>
      <c r="AW391" s="30"/>
      <c r="AX391" s="30"/>
      <c r="AY391" s="30"/>
      <c r="AZ391" s="30"/>
      <c r="BA391" s="30"/>
      <c r="BB391" s="30"/>
      <c r="BC391" s="40"/>
      <c r="BD391" s="186"/>
      <c r="BE391" s="187"/>
      <c r="BF391" s="627"/>
      <c r="BG391" s="30"/>
      <c r="BH391" s="30"/>
      <c r="BI391" s="40"/>
      <c r="BJ391" s="186"/>
      <c r="BK391" s="356"/>
    </row>
    <row r="392" spans="1:63" s="361" customFormat="1" x14ac:dyDescent="0.25">
      <c r="A392" s="186"/>
      <c r="B392" s="43"/>
      <c r="C392" s="625"/>
      <c r="D392" s="627"/>
      <c r="E392" s="627"/>
      <c r="F392" s="627"/>
      <c r="G392" s="625"/>
      <c r="H392" s="627"/>
      <c r="I392" s="625"/>
      <c r="J392" s="625"/>
      <c r="K392" s="625"/>
      <c r="L392" s="627"/>
      <c r="M392" s="625"/>
      <c r="N392" s="625"/>
      <c r="O392" s="627"/>
      <c r="P392" s="627"/>
      <c r="Q392" s="625"/>
      <c r="R392" s="627"/>
      <c r="S392" s="625"/>
      <c r="T392" s="627"/>
      <c r="U392" s="625"/>
      <c r="V392" s="627"/>
      <c r="W392" s="186"/>
      <c r="X392" s="30"/>
      <c r="Y392" s="40"/>
      <c r="Z392" s="40"/>
      <c r="AA392" s="40"/>
      <c r="AB392" s="40"/>
      <c r="AC392" s="30"/>
      <c r="AD392" s="30"/>
      <c r="AE392" s="625"/>
      <c r="AF392" s="627"/>
      <c r="AG392" s="627"/>
      <c r="AH392" s="627"/>
      <c r="AI392" s="625"/>
      <c r="AJ392" s="627"/>
      <c r="AK392" s="627"/>
      <c r="AL392" s="627"/>
      <c r="AM392" s="625"/>
      <c r="AN392" s="625"/>
      <c r="AO392" s="627"/>
      <c r="AP392" s="30"/>
      <c r="AQ392" s="30"/>
      <c r="AR392" s="30"/>
      <c r="AS392" s="627"/>
      <c r="AT392" s="627"/>
      <c r="AU392" s="30"/>
      <c r="AV392" s="627"/>
      <c r="AW392" s="30"/>
      <c r="AX392" s="30"/>
      <c r="AY392" s="30"/>
      <c r="AZ392" s="30"/>
      <c r="BA392" s="30"/>
      <c r="BB392" s="30"/>
      <c r="BC392" s="40"/>
      <c r="BD392" s="186"/>
      <c r="BE392" s="187"/>
      <c r="BF392" s="627"/>
      <c r="BG392" s="30"/>
      <c r="BH392" s="30"/>
      <c r="BI392" s="40"/>
      <c r="BJ392" s="186"/>
      <c r="BK392" s="356"/>
    </row>
    <row r="393" spans="1:63" s="361" customFormat="1" x14ac:dyDescent="0.25">
      <c r="A393" s="186"/>
      <c r="B393" s="43"/>
      <c r="C393" s="625"/>
      <c r="D393" s="627"/>
      <c r="E393" s="627"/>
      <c r="F393" s="627"/>
      <c r="G393" s="625"/>
      <c r="H393" s="627"/>
      <c r="I393" s="625"/>
      <c r="J393" s="625"/>
      <c r="K393" s="625"/>
      <c r="L393" s="627"/>
      <c r="M393" s="625"/>
      <c r="N393" s="625"/>
      <c r="O393" s="627"/>
      <c r="P393" s="627"/>
      <c r="Q393" s="625"/>
      <c r="R393" s="627"/>
      <c r="S393" s="625"/>
      <c r="T393" s="627"/>
      <c r="U393" s="625"/>
      <c r="V393" s="627"/>
      <c r="W393" s="186"/>
      <c r="X393" s="30"/>
      <c r="Y393" s="40"/>
      <c r="Z393" s="40"/>
      <c r="AA393" s="40"/>
      <c r="AB393" s="40"/>
      <c r="AC393" s="30"/>
      <c r="AD393" s="30"/>
      <c r="AE393" s="625"/>
      <c r="AF393" s="627"/>
      <c r="AG393" s="627"/>
      <c r="AH393" s="627"/>
      <c r="AI393" s="625"/>
      <c r="AJ393" s="627"/>
      <c r="AK393" s="627"/>
      <c r="AL393" s="627"/>
      <c r="AM393" s="625"/>
      <c r="AN393" s="625"/>
      <c r="AO393" s="627"/>
      <c r="AP393" s="30"/>
      <c r="AQ393" s="30"/>
      <c r="AR393" s="30"/>
      <c r="AS393" s="627"/>
      <c r="AT393" s="627"/>
      <c r="AU393" s="30"/>
      <c r="AV393" s="627"/>
      <c r="AW393" s="30"/>
      <c r="AX393" s="30"/>
      <c r="AY393" s="30"/>
      <c r="AZ393" s="30"/>
      <c r="BA393" s="30"/>
      <c r="BB393" s="30"/>
      <c r="BC393" s="40"/>
      <c r="BD393" s="186"/>
      <c r="BE393" s="187"/>
      <c r="BF393" s="627"/>
      <c r="BG393" s="30"/>
      <c r="BH393" s="30"/>
      <c r="BI393" s="40"/>
      <c r="BJ393" s="186"/>
      <c r="BK393" s="356"/>
    </row>
    <row r="394" spans="1:63" s="361" customFormat="1" x14ac:dyDescent="0.25">
      <c r="A394" s="186"/>
      <c r="B394" s="43"/>
      <c r="C394" s="625"/>
      <c r="D394" s="627"/>
      <c r="E394" s="627"/>
      <c r="F394" s="627"/>
      <c r="G394" s="625"/>
      <c r="H394" s="627"/>
      <c r="I394" s="625"/>
      <c r="J394" s="625"/>
      <c r="K394" s="625"/>
      <c r="L394" s="627"/>
      <c r="M394" s="625"/>
      <c r="N394" s="625"/>
      <c r="O394" s="627"/>
      <c r="P394" s="627"/>
      <c r="Q394" s="625"/>
      <c r="R394" s="627"/>
      <c r="S394" s="625"/>
      <c r="T394" s="627"/>
      <c r="U394" s="625"/>
      <c r="V394" s="627"/>
      <c r="W394" s="186"/>
      <c r="X394" s="30"/>
      <c r="Y394" s="40"/>
      <c r="Z394" s="40"/>
      <c r="AA394" s="40"/>
      <c r="AB394" s="40"/>
      <c r="AC394" s="30"/>
      <c r="AD394" s="30"/>
      <c r="AE394" s="625"/>
      <c r="AF394" s="627"/>
      <c r="AG394" s="627"/>
      <c r="AH394" s="627"/>
      <c r="AI394" s="625"/>
      <c r="AJ394" s="627"/>
      <c r="AK394" s="627"/>
      <c r="AL394" s="627"/>
      <c r="AM394" s="625"/>
      <c r="AN394" s="625"/>
      <c r="AO394" s="627"/>
      <c r="AP394" s="30"/>
      <c r="AQ394" s="30"/>
      <c r="AR394" s="30"/>
      <c r="AS394" s="627"/>
      <c r="AT394" s="627"/>
      <c r="AU394" s="30"/>
      <c r="AV394" s="627"/>
      <c r="AW394" s="30"/>
      <c r="AX394" s="30"/>
      <c r="AY394" s="30"/>
      <c r="AZ394" s="30"/>
      <c r="BA394" s="30"/>
      <c r="BB394" s="30"/>
      <c r="BC394" s="40"/>
      <c r="BD394" s="186"/>
      <c r="BE394" s="187"/>
      <c r="BF394" s="627"/>
      <c r="BG394" s="30"/>
      <c r="BH394" s="30"/>
      <c r="BI394" s="40"/>
      <c r="BJ394" s="186"/>
      <c r="BK394" s="356"/>
    </row>
    <row r="395" spans="1:63" s="361" customFormat="1" x14ac:dyDescent="0.25">
      <c r="A395" s="186"/>
      <c r="B395" s="43"/>
      <c r="C395" s="625"/>
      <c r="D395" s="627"/>
      <c r="E395" s="627"/>
      <c r="F395" s="627"/>
      <c r="G395" s="625"/>
      <c r="H395" s="627"/>
      <c r="I395" s="625"/>
      <c r="J395" s="625"/>
      <c r="K395" s="625"/>
      <c r="L395" s="627"/>
      <c r="M395" s="625"/>
      <c r="N395" s="625"/>
      <c r="O395" s="627"/>
      <c r="P395" s="627"/>
      <c r="Q395" s="625"/>
      <c r="R395" s="627"/>
      <c r="S395" s="625"/>
      <c r="T395" s="627"/>
      <c r="U395" s="625"/>
      <c r="V395" s="627"/>
      <c r="W395" s="186"/>
      <c r="X395" s="30"/>
      <c r="Y395" s="40"/>
      <c r="Z395" s="40"/>
      <c r="AA395" s="40"/>
      <c r="AB395" s="40"/>
      <c r="AC395" s="30"/>
      <c r="AD395" s="30"/>
      <c r="AE395" s="625"/>
      <c r="AF395" s="627"/>
      <c r="AG395" s="627"/>
      <c r="AH395" s="627"/>
      <c r="AI395" s="625"/>
      <c r="AJ395" s="627"/>
      <c r="AK395" s="627"/>
      <c r="AL395" s="627"/>
      <c r="AM395" s="625"/>
      <c r="AN395" s="625"/>
      <c r="AO395" s="627"/>
      <c r="AP395" s="30"/>
      <c r="AQ395" s="30"/>
      <c r="AR395" s="30"/>
      <c r="AS395" s="627"/>
      <c r="AT395" s="627"/>
      <c r="AU395" s="30"/>
      <c r="AV395" s="627"/>
      <c r="AW395" s="30"/>
      <c r="AX395" s="30"/>
      <c r="AY395" s="30"/>
      <c r="AZ395" s="30"/>
      <c r="BA395" s="30"/>
      <c r="BB395" s="30"/>
      <c r="BC395" s="40"/>
      <c r="BD395" s="186"/>
      <c r="BE395" s="187"/>
      <c r="BF395" s="627"/>
      <c r="BG395" s="30"/>
      <c r="BH395" s="30"/>
      <c r="BI395" s="40"/>
      <c r="BJ395" s="186"/>
      <c r="BK395" s="356"/>
    </row>
    <row r="396" spans="1:63" s="361" customFormat="1" x14ac:dyDescent="0.25">
      <c r="A396" s="186"/>
      <c r="B396" s="43"/>
      <c r="C396" s="625"/>
      <c r="D396" s="627"/>
      <c r="E396" s="627"/>
      <c r="F396" s="627"/>
      <c r="G396" s="625"/>
      <c r="H396" s="627"/>
      <c r="I396" s="625"/>
      <c r="J396" s="625"/>
      <c r="K396" s="625"/>
      <c r="L396" s="627"/>
      <c r="M396" s="625"/>
      <c r="N396" s="625"/>
      <c r="O396" s="627"/>
      <c r="P396" s="627"/>
      <c r="Q396" s="625"/>
      <c r="R396" s="627"/>
      <c r="S396" s="625"/>
      <c r="T396" s="627"/>
      <c r="U396" s="625"/>
      <c r="V396" s="627"/>
      <c r="W396" s="186"/>
      <c r="X396" s="30"/>
      <c r="Y396" s="40"/>
      <c r="Z396" s="40"/>
      <c r="AA396" s="40"/>
      <c r="AB396" s="40"/>
      <c r="AC396" s="30"/>
      <c r="AD396" s="30"/>
      <c r="AE396" s="625"/>
      <c r="AF396" s="627"/>
      <c r="AG396" s="627"/>
      <c r="AH396" s="627"/>
      <c r="AI396" s="625"/>
      <c r="AJ396" s="627"/>
      <c r="AK396" s="627"/>
      <c r="AL396" s="627"/>
      <c r="AM396" s="625"/>
      <c r="AN396" s="625"/>
      <c r="AO396" s="627"/>
      <c r="AP396" s="30"/>
      <c r="AQ396" s="30"/>
      <c r="AR396" s="30"/>
      <c r="AS396" s="627"/>
      <c r="AT396" s="627"/>
      <c r="AU396" s="30"/>
      <c r="AV396" s="627"/>
      <c r="AW396" s="30"/>
      <c r="AX396" s="30"/>
      <c r="AY396" s="30"/>
      <c r="AZ396" s="30"/>
      <c r="BA396" s="30"/>
      <c r="BB396" s="30"/>
      <c r="BC396" s="40"/>
      <c r="BD396" s="186"/>
      <c r="BE396" s="187"/>
      <c r="BF396" s="627"/>
      <c r="BG396" s="30"/>
      <c r="BH396" s="30"/>
      <c r="BI396" s="40"/>
      <c r="BJ396" s="186"/>
      <c r="BK396" s="356"/>
    </row>
    <row r="397" spans="1:63" s="361" customFormat="1" x14ac:dyDescent="0.25">
      <c r="A397" s="186"/>
      <c r="B397" s="43"/>
      <c r="C397" s="625"/>
      <c r="D397" s="627"/>
      <c r="E397" s="627"/>
      <c r="F397" s="627"/>
      <c r="G397" s="625"/>
      <c r="H397" s="627"/>
      <c r="I397" s="625"/>
      <c r="J397" s="625"/>
      <c r="K397" s="625"/>
      <c r="L397" s="627"/>
      <c r="M397" s="625"/>
      <c r="N397" s="625"/>
      <c r="O397" s="627"/>
      <c r="P397" s="627"/>
      <c r="Q397" s="625"/>
      <c r="R397" s="627"/>
      <c r="S397" s="625"/>
      <c r="T397" s="627"/>
      <c r="U397" s="625"/>
      <c r="V397" s="627"/>
      <c r="W397" s="186"/>
      <c r="X397" s="30"/>
      <c r="Y397" s="40"/>
      <c r="Z397" s="40"/>
      <c r="AA397" s="40"/>
      <c r="AB397" s="40"/>
      <c r="AC397" s="30"/>
      <c r="AD397" s="30"/>
      <c r="AE397" s="625"/>
      <c r="AF397" s="627"/>
      <c r="AG397" s="627"/>
      <c r="AH397" s="627"/>
      <c r="AI397" s="625"/>
      <c r="AJ397" s="627"/>
      <c r="AK397" s="627"/>
      <c r="AL397" s="627"/>
      <c r="AM397" s="625"/>
      <c r="AN397" s="625"/>
      <c r="AO397" s="627"/>
      <c r="AP397" s="30"/>
      <c r="AQ397" s="30"/>
      <c r="AR397" s="30"/>
      <c r="AS397" s="627"/>
      <c r="AT397" s="627"/>
      <c r="AU397" s="30"/>
      <c r="AV397" s="627"/>
      <c r="AW397" s="30"/>
      <c r="AX397" s="30"/>
      <c r="AY397" s="30"/>
      <c r="AZ397" s="30"/>
      <c r="BA397" s="30"/>
      <c r="BB397" s="30"/>
      <c r="BC397" s="40"/>
      <c r="BD397" s="186"/>
      <c r="BE397" s="187"/>
      <c r="BF397" s="627"/>
      <c r="BG397" s="30"/>
      <c r="BH397" s="30"/>
      <c r="BI397" s="40"/>
      <c r="BJ397" s="186"/>
      <c r="BK397" s="356"/>
    </row>
    <row r="398" spans="1:63" s="361" customFormat="1" x14ac:dyDescent="0.25">
      <c r="A398" s="186"/>
      <c r="B398" s="43"/>
      <c r="C398" s="625"/>
      <c r="D398" s="627"/>
      <c r="E398" s="627"/>
      <c r="F398" s="627"/>
      <c r="G398" s="625"/>
      <c r="H398" s="627"/>
      <c r="I398" s="625"/>
      <c r="J398" s="625"/>
      <c r="K398" s="625"/>
      <c r="L398" s="627"/>
      <c r="M398" s="625"/>
      <c r="N398" s="625"/>
      <c r="O398" s="627"/>
      <c r="P398" s="627"/>
      <c r="Q398" s="625"/>
      <c r="R398" s="627"/>
      <c r="S398" s="625"/>
      <c r="T398" s="627"/>
      <c r="U398" s="625"/>
      <c r="V398" s="627"/>
      <c r="W398" s="186"/>
      <c r="X398" s="30"/>
      <c r="Y398" s="40"/>
      <c r="Z398" s="40"/>
      <c r="AA398" s="40"/>
      <c r="AB398" s="40"/>
      <c r="AC398" s="30"/>
      <c r="AD398" s="30"/>
      <c r="AE398" s="625"/>
      <c r="AF398" s="627"/>
      <c r="AG398" s="627"/>
      <c r="AH398" s="627"/>
      <c r="AI398" s="625"/>
      <c r="AJ398" s="627"/>
      <c r="AK398" s="627"/>
      <c r="AL398" s="627"/>
      <c r="AM398" s="625"/>
      <c r="AN398" s="625"/>
      <c r="AO398" s="627"/>
      <c r="AP398" s="30"/>
      <c r="AQ398" s="30"/>
      <c r="AR398" s="30"/>
      <c r="AS398" s="627"/>
      <c r="AT398" s="627"/>
      <c r="AU398" s="30"/>
      <c r="AV398" s="627"/>
      <c r="AW398" s="30"/>
      <c r="AX398" s="30"/>
      <c r="AY398" s="30"/>
      <c r="AZ398" s="30"/>
      <c r="BA398" s="30"/>
      <c r="BB398" s="30"/>
      <c r="BC398" s="40"/>
      <c r="BD398" s="186"/>
      <c r="BE398" s="187"/>
      <c r="BF398" s="627"/>
      <c r="BG398" s="30"/>
      <c r="BH398" s="30"/>
      <c r="BI398" s="40"/>
      <c r="BJ398" s="186"/>
      <c r="BK398" s="356"/>
    </row>
    <row r="399" spans="1:63" s="361" customFormat="1" x14ac:dyDescent="0.25">
      <c r="A399" s="186"/>
      <c r="B399" s="43"/>
      <c r="C399" s="625"/>
      <c r="D399" s="627"/>
      <c r="E399" s="627"/>
      <c r="F399" s="627"/>
      <c r="G399" s="625"/>
      <c r="H399" s="627"/>
      <c r="I399" s="625"/>
      <c r="J399" s="625"/>
      <c r="K399" s="625"/>
      <c r="L399" s="627"/>
      <c r="M399" s="625"/>
      <c r="N399" s="625"/>
      <c r="O399" s="627"/>
      <c r="P399" s="627"/>
      <c r="Q399" s="625"/>
      <c r="R399" s="627"/>
      <c r="S399" s="625"/>
      <c r="T399" s="627"/>
      <c r="U399" s="625"/>
      <c r="V399" s="627"/>
      <c r="W399" s="186"/>
      <c r="X399" s="30"/>
      <c r="Y399" s="40"/>
      <c r="Z399" s="40"/>
      <c r="AA399" s="40"/>
      <c r="AB399" s="40"/>
      <c r="AC399" s="30"/>
      <c r="AD399" s="30"/>
      <c r="AE399" s="625"/>
      <c r="AF399" s="627"/>
      <c r="AG399" s="627"/>
      <c r="AH399" s="627"/>
      <c r="AI399" s="625"/>
      <c r="AJ399" s="627"/>
      <c r="AK399" s="627"/>
      <c r="AL399" s="627"/>
      <c r="AM399" s="625"/>
      <c r="AN399" s="625"/>
      <c r="AO399" s="627"/>
      <c r="AP399" s="30"/>
      <c r="AQ399" s="30"/>
      <c r="AR399" s="30"/>
      <c r="AS399" s="627"/>
      <c r="AT399" s="627"/>
      <c r="AU399" s="30"/>
      <c r="AV399" s="627"/>
      <c r="AW399" s="30"/>
      <c r="AX399" s="30"/>
      <c r="AY399" s="30"/>
      <c r="AZ399" s="30"/>
      <c r="BA399" s="30"/>
      <c r="BB399" s="30"/>
      <c r="BC399" s="40"/>
      <c r="BD399" s="186"/>
      <c r="BE399" s="187"/>
      <c r="BF399" s="627"/>
      <c r="BG399" s="30"/>
      <c r="BH399" s="30"/>
      <c r="BI399" s="40"/>
      <c r="BJ399" s="186"/>
      <c r="BK399" s="356"/>
    </row>
    <row r="400" spans="1:63" s="361" customFormat="1" x14ac:dyDescent="0.25">
      <c r="A400" s="186"/>
      <c r="B400" s="43"/>
      <c r="C400" s="625"/>
      <c r="D400" s="627"/>
      <c r="E400" s="627"/>
      <c r="F400" s="627"/>
      <c r="G400" s="625"/>
      <c r="H400" s="627"/>
      <c r="I400" s="625"/>
      <c r="J400" s="625"/>
      <c r="K400" s="625"/>
      <c r="L400" s="627"/>
      <c r="M400" s="625"/>
      <c r="N400" s="625"/>
      <c r="O400" s="627"/>
      <c r="P400" s="627"/>
      <c r="Q400" s="625"/>
      <c r="R400" s="627"/>
      <c r="S400" s="625"/>
      <c r="T400" s="627"/>
      <c r="U400" s="625"/>
      <c r="V400" s="627"/>
      <c r="W400" s="186"/>
      <c r="X400" s="30"/>
      <c r="Y400" s="40"/>
      <c r="Z400" s="40"/>
      <c r="AA400" s="40"/>
      <c r="AB400" s="40"/>
      <c r="AC400" s="30"/>
      <c r="AD400" s="30"/>
      <c r="AE400" s="625"/>
      <c r="AF400" s="627"/>
      <c r="AG400" s="627"/>
      <c r="AH400" s="627"/>
      <c r="AI400" s="625"/>
      <c r="AJ400" s="627"/>
      <c r="AK400" s="627"/>
      <c r="AL400" s="627"/>
      <c r="AM400" s="625"/>
      <c r="AN400" s="625"/>
      <c r="AO400" s="627"/>
      <c r="AP400" s="30"/>
      <c r="AQ400" s="30"/>
      <c r="AR400" s="30"/>
      <c r="AS400" s="627"/>
      <c r="AT400" s="627"/>
      <c r="AU400" s="30"/>
      <c r="AV400" s="627"/>
      <c r="AW400" s="30"/>
      <c r="AX400" s="30"/>
      <c r="AY400" s="30"/>
      <c r="AZ400" s="30"/>
      <c r="BA400" s="30"/>
      <c r="BB400" s="30"/>
      <c r="BC400" s="40"/>
      <c r="BD400" s="186"/>
      <c r="BE400" s="187"/>
      <c r="BF400" s="627"/>
      <c r="BG400" s="30"/>
      <c r="BH400" s="30"/>
      <c r="BI400" s="40"/>
      <c r="BJ400" s="186"/>
      <c r="BK400" s="356"/>
    </row>
    <row r="401" spans="1:63" s="361" customFormat="1" x14ac:dyDescent="0.25">
      <c r="A401" s="186"/>
      <c r="B401" s="43"/>
      <c r="C401" s="625"/>
      <c r="D401" s="627"/>
      <c r="E401" s="627"/>
      <c r="F401" s="627"/>
      <c r="G401" s="625"/>
      <c r="H401" s="627"/>
      <c r="I401" s="625"/>
      <c r="J401" s="625"/>
      <c r="K401" s="625"/>
      <c r="L401" s="627"/>
      <c r="M401" s="625"/>
      <c r="N401" s="625"/>
      <c r="O401" s="627"/>
      <c r="P401" s="627"/>
      <c r="Q401" s="625"/>
      <c r="R401" s="627"/>
      <c r="S401" s="625"/>
      <c r="T401" s="627"/>
      <c r="U401" s="625"/>
      <c r="V401" s="627"/>
      <c r="W401" s="186"/>
      <c r="X401" s="30"/>
      <c r="Y401" s="40"/>
      <c r="Z401" s="40"/>
      <c r="AA401" s="40"/>
      <c r="AB401" s="40"/>
      <c r="AC401" s="30"/>
      <c r="AD401" s="30"/>
      <c r="AE401" s="625"/>
      <c r="AF401" s="627"/>
      <c r="AG401" s="627"/>
      <c r="AH401" s="627"/>
      <c r="AI401" s="625"/>
      <c r="AJ401" s="627"/>
      <c r="AK401" s="627"/>
      <c r="AL401" s="627"/>
      <c r="AM401" s="625"/>
      <c r="AN401" s="625"/>
      <c r="AO401" s="627"/>
      <c r="AP401" s="30"/>
      <c r="AQ401" s="30"/>
      <c r="AR401" s="30"/>
      <c r="AS401" s="627"/>
      <c r="AT401" s="627"/>
      <c r="AU401" s="30"/>
      <c r="AV401" s="627"/>
      <c r="AW401" s="30"/>
      <c r="AX401" s="30"/>
      <c r="AY401" s="30"/>
      <c r="AZ401" s="30"/>
      <c r="BA401" s="30"/>
      <c r="BB401" s="30"/>
      <c r="BC401" s="40"/>
      <c r="BD401" s="186"/>
      <c r="BE401" s="187"/>
      <c r="BF401" s="627"/>
      <c r="BG401" s="30"/>
      <c r="BH401" s="30"/>
      <c r="BI401" s="40"/>
      <c r="BJ401" s="186"/>
      <c r="BK401" s="356"/>
    </row>
    <row r="402" spans="1:63" s="361" customFormat="1" x14ac:dyDescent="0.25">
      <c r="A402" s="186"/>
      <c r="B402" s="43"/>
      <c r="C402" s="625"/>
      <c r="D402" s="627"/>
      <c r="E402" s="627"/>
      <c r="F402" s="627"/>
      <c r="G402" s="625"/>
      <c r="H402" s="627"/>
      <c r="I402" s="625"/>
      <c r="J402" s="625"/>
      <c r="K402" s="625"/>
      <c r="L402" s="627"/>
      <c r="M402" s="625"/>
      <c r="N402" s="625"/>
      <c r="O402" s="627"/>
      <c r="P402" s="627"/>
      <c r="Q402" s="625"/>
      <c r="R402" s="627"/>
      <c r="S402" s="625"/>
      <c r="T402" s="627"/>
      <c r="U402" s="625"/>
      <c r="V402" s="627"/>
      <c r="W402" s="186"/>
      <c r="X402" s="30"/>
      <c r="Y402" s="40"/>
      <c r="Z402" s="40"/>
      <c r="AA402" s="40"/>
      <c r="AB402" s="40"/>
      <c r="AC402" s="30"/>
      <c r="AD402" s="30"/>
      <c r="AE402" s="625"/>
      <c r="AF402" s="627"/>
      <c r="AG402" s="627"/>
      <c r="AH402" s="627"/>
      <c r="AI402" s="625"/>
      <c r="AJ402" s="627"/>
      <c r="AK402" s="627"/>
      <c r="AL402" s="627"/>
      <c r="AM402" s="625"/>
      <c r="AN402" s="625"/>
      <c r="AO402" s="627"/>
      <c r="AP402" s="30"/>
      <c r="AQ402" s="30"/>
      <c r="AR402" s="30"/>
      <c r="AS402" s="627"/>
      <c r="AT402" s="627"/>
      <c r="AU402" s="30"/>
      <c r="AV402" s="627"/>
      <c r="AW402" s="30"/>
      <c r="AX402" s="30"/>
      <c r="AY402" s="30"/>
      <c r="AZ402" s="30"/>
      <c r="BA402" s="30"/>
      <c r="BB402" s="30"/>
      <c r="BC402" s="40"/>
      <c r="BD402" s="186"/>
      <c r="BE402" s="187"/>
      <c r="BF402" s="627"/>
      <c r="BG402" s="30"/>
      <c r="BH402" s="30"/>
      <c r="BI402" s="40"/>
      <c r="BJ402" s="186"/>
      <c r="BK402" s="356"/>
    </row>
    <row r="403" spans="1:63" s="361" customFormat="1" x14ac:dyDescent="0.25">
      <c r="A403" s="186"/>
      <c r="B403" s="43"/>
      <c r="C403" s="625"/>
      <c r="D403" s="627"/>
      <c r="E403" s="627"/>
      <c r="F403" s="627"/>
      <c r="G403" s="625"/>
      <c r="H403" s="627"/>
      <c r="I403" s="625"/>
      <c r="J403" s="625"/>
      <c r="K403" s="625"/>
      <c r="L403" s="627"/>
      <c r="M403" s="625"/>
      <c r="N403" s="625"/>
      <c r="O403" s="627"/>
      <c r="P403" s="627"/>
      <c r="Q403" s="625"/>
      <c r="R403" s="627"/>
      <c r="S403" s="625"/>
      <c r="T403" s="627"/>
      <c r="U403" s="625"/>
      <c r="V403" s="627"/>
      <c r="W403" s="186"/>
      <c r="X403" s="30"/>
      <c r="Y403" s="40"/>
      <c r="Z403" s="40"/>
      <c r="AA403" s="40"/>
      <c r="AB403" s="40"/>
      <c r="AC403" s="30"/>
      <c r="AD403" s="30"/>
      <c r="AE403" s="625"/>
      <c r="AF403" s="627"/>
      <c r="AG403" s="627"/>
      <c r="AH403" s="627"/>
      <c r="AI403" s="625"/>
      <c r="AJ403" s="627"/>
      <c r="AK403" s="627"/>
      <c r="AL403" s="627"/>
      <c r="AM403" s="625"/>
      <c r="AN403" s="625"/>
      <c r="AO403" s="627"/>
      <c r="AP403" s="30"/>
      <c r="AQ403" s="30"/>
      <c r="AR403" s="30"/>
      <c r="AS403" s="627"/>
      <c r="AT403" s="627"/>
      <c r="AU403" s="30"/>
      <c r="AV403" s="627"/>
      <c r="AW403" s="30"/>
      <c r="AX403" s="30"/>
      <c r="AY403" s="30"/>
      <c r="AZ403" s="30"/>
      <c r="BA403" s="30"/>
      <c r="BB403" s="30"/>
      <c r="BC403" s="40"/>
      <c r="BD403" s="186"/>
      <c r="BE403" s="187"/>
      <c r="BF403" s="627"/>
      <c r="BG403" s="30"/>
      <c r="BH403" s="30"/>
      <c r="BI403" s="40"/>
      <c r="BJ403" s="186"/>
      <c r="BK403" s="356"/>
    </row>
    <row r="404" spans="1:63" s="361" customFormat="1" x14ac:dyDescent="0.25">
      <c r="A404" s="186"/>
      <c r="B404" s="43"/>
      <c r="C404" s="625"/>
      <c r="D404" s="627"/>
      <c r="E404" s="627"/>
      <c r="F404" s="627"/>
      <c r="G404" s="625"/>
      <c r="H404" s="627"/>
      <c r="I404" s="625"/>
      <c r="J404" s="625"/>
      <c r="K404" s="625"/>
      <c r="L404" s="627"/>
      <c r="M404" s="625"/>
      <c r="N404" s="625"/>
      <c r="O404" s="627"/>
      <c r="P404" s="627"/>
      <c r="Q404" s="625"/>
      <c r="R404" s="627"/>
      <c r="S404" s="625"/>
      <c r="T404" s="627"/>
      <c r="U404" s="625"/>
      <c r="V404" s="627"/>
      <c r="W404" s="186"/>
      <c r="X404" s="30"/>
      <c r="Y404" s="40"/>
      <c r="Z404" s="40"/>
      <c r="AA404" s="40"/>
      <c r="AB404" s="40"/>
      <c r="AC404" s="30"/>
      <c r="AD404" s="30"/>
      <c r="AE404" s="625"/>
      <c r="AF404" s="627"/>
      <c r="AG404" s="627"/>
      <c r="AH404" s="627"/>
      <c r="AI404" s="625"/>
      <c r="AJ404" s="627"/>
      <c r="AK404" s="627"/>
      <c r="AL404" s="627"/>
      <c r="AM404" s="625"/>
      <c r="AN404" s="625"/>
      <c r="AO404" s="627"/>
      <c r="AP404" s="30"/>
      <c r="AQ404" s="30"/>
      <c r="AR404" s="30"/>
      <c r="AS404" s="627"/>
      <c r="AT404" s="627"/>
      <c r="AU404" s="30"/>
      <c r="AV404" s="627"/>
      <c r="AW404" s="30"/>
      <c r="AX404" s="30"/>
      <c r="AY404" s="30"/>
      <c r="AZ404" s="30"/>
      <c r="BA404" s="30"/>
      <c r="BB404" s="30"/>
      <c r="BC404" s="40"/>
      <c r="BD404" s="186"/>
      <c r="BE404" s="187"/>
      <c r="BF404" s="627"/>
      <c r="BG404" s="30"/>
      <c r="BH404" s="30"/>
      <c r="BI404" s="40"/>
      <c r="BJ404" s="186"/>
      <c r="BK404" s="356"/>
    </row>
    <row r="405" spans="1:63" s="361" customFormat="1" x14ac:dyDescent="0.25">
      <c r="A405" s="186"/>
      <c r="B405" s="43"/>
      <c r="C405" s="625"/>
      <c r="D405" s="627"/>
      <c r="E405" s="627"/>
      <c r="F405" s="627"/>
      <c r="G405" s="625"/>
      <c r="H405" s="627"/>
      <c r="I405" s="625"/>
      <c r="J405" s="625"/>
      <c r="K405" s="625"/>
      <c r="L405" s="627"/>
      <c r="M405" s="625"/>
      <c r="N405" s="625"/>
      <c r="O405" s="627"/>
      <c r="P405" s="627"/>
      <c r="Q405" s="625"/>
      <c r="R405" s="627"/>
      <c r="S405" s="625"/>
      <c r="T405" s="627"/>
      <c r="U405" s="625"/>
      <c r="V405" s="627"/>
      <c r="W405" s="186"/>
      <c r="X405" s="30"/>
      <c r="Y405" s="40"/>
      <c r="Z405" s="40"/>
      <c r="AA405" s="40"/>
      <c r="AB405" s="40"/>
      <c r="AC405" s="30"/>
      <c r="AD405" s="30"/>
      <c r="AE405" s="625"/>
      <c r="AF405" s="627"/>
      <c r="AG405" s="627"/>
      <c r="AH405" s="627"/>
      <c r="AI405" s="625"/>
      <c r="AJ405" s="627"/>
      <c r="AK405" s="627"/>
      <c r="AL405" s="627"/>
      <c r="AM405" s="625"/>
      <c r="AN405" s="625"/>
      <c r="AO405" s="627"/>
      <c r="AP405" s="30"/>
      <c r="AQ405" s="30"/>
      <c r="AR405" s="30"/>
      <c r="AS405" s="627"/>
      <c r="AT405" s="627"/>
      <c r="AU405" s="30"/>
      <c r="AV405" s="627"/>
      <c r="AW405" s="30"/>
      <c r="AX405" s="30"/>
      <c r="AY405" s="30"/>
      <c r="AZ405" s="30"/>
      <c r="BA405" s="30"/>
      <c r="BB405" s="30"/>
      <c r="BC405" s="40"/>
      <c r="BD405" s="186"/>
      <c r="BE405" s="187"/>
      <c r="BF405" s="627"/>
      <c r="BG405" s="30"/>
      <c r="BH405" s="30"/>
      <c r="BI405" s="40"/>
      <c r="BJ405" s="186"/>
      <c r="BK405" s="356"/>
    </row>
    <row r="406" spans="1:63" s="361" customFormat="1" x14ac:dyDescent="0.25">
      <c r="A406" s="186"/>
      <c r="B406" s="43"/>
      <c r="C406" s="625"/>
      <c r="D406" s="627"/>
      <c r="E406" s="627"/>
      <c r="F406" s="627"/>
      <c r="G406" s="625"/>
      <c r="H406" s="627"/>
      <c r="I406" s="625"/>
      <c r="J406" s="625"/>
      <c r="K406" s="625"/>
      <c r="L406" s="627"/>
      <c r="M406" s="625"/>
      <c r="N406" s="625"/>
      <c r="O406" s="627"/>
      <c r="P406" s="627"/>
      <c r="Q406" s="625"/>
      <c r="R406" s="627"/>
      <c r="S406" s="625"/>
      <c r="T406" s="627"/>
      <c r="U406" s="625"/>
      <c r="V406" s="627"/>
      <c r="W406" s="186"/>
      <c r="X406" s="30"/>
      <c r="Y406" s="40"/>
      <c r="Z406" s="40"/>
      <c r="AA406" s="40"/>
      <c r="AB406" s="40"/>
      <c r="AC406" s="30"/>
      <c r="AD406" s="30"/>
      <c r="AE406" s="625"/>
      <c r="AF406" s="627"/>
      <c r="AG406" s="627"/>
      <c r="AH406" s="627"/>
      <c r="AI406" s="625"/>
      <c r="AJ406" s="627"/>
      <c r="AK406" s="627"/>
      <c r="AL406" s="627"/>
      <c r="AM406" s="625"/>
      <c r="AN406" s="625"/>
      <c r="AO406" s="627"/>
      <c r="AP406" s="30"/>
      <c r="AQ406" s="30"/>
      <c r="AR406" s="30"/>
      <c r="AS406" s="627"/>
      <c r="AT406" s="627"/>
      <c r="AU406" s="30"/>
      <c r="AV406" s="627"/>
      <c r="AW406" s="30"/>
      <c r="AX406" s="30"/>
      <c r="AY406" s="30"/>
      <c r="AZ406" s="30"/>
      <c r="BA406" s="30"/>
      <c r="BB406" s="30"/>
      <c r="BC406" s="40"/>
      <c r="BD406" s="186"/>
      <c r="BE406" s="187"/>
      <c r="BF406" s="627"/>
      <c r="BG406" s="30"/>
      <c r="BH406" s="30"/>
      <c r="BI406" s="40"/>
      <c r="BJ406" s="186"/>
      <c r="BK406" s="356"/>
    </row>
    <row r="407" spans="1:63" s="361" customFormat="1" x14ac:dyDescent="0.25">
      <c r="A407" s="186"/>
      <c r="B407" s="43"/>
      <c r="C407" s="625"/>
      <c r="D407" s="627"/>
      <c r="E407" s="627"/>
      <c r="F407" s="627"/>
      <c r="G407" s="625"/>
      <c r="H407" s="627"/>
      <c r="I407" s="625"/>
      <c r="J407" s="625"/>
      <c r="K407" s="625"/>
      <c r="L407" s="627"/>
      <c r="M407" s="625"/>
      <c r="N407" s="625"/>
      <c r="O407" s="627"/>
      <c r="P407" s="627"/>
      <c r="Q407" s="625"/>
      <c r="R407" s="627"/>
      <c r="S407" s="625"/>
      <c r="T407" s="627"/>
      <c r="U407" s="625"/>
      <c r="V407" s="627"/>
      <c r="W407" s="186"/>
      <c r="X407" s="30"/>
      <c r="Y407" s="40"/>
      <c r="Z407" s="40"/>
      <c r="AA407" s="40"/>
      <c r="AB407" s="40"/>
      <c r="AC407" s="30"/>
      <c r="AD407" s="30"/>
      <c r="AE407" s="625"/>
      <c r="AF407" s="627"/>
      <c r="AG407" s="627"/>
      <c r="AH407" s="627"/>
      <c r="AI407" s="625"/>
      <c r="AJ407" s="627"/>
      <c r="AK407" s="627"/>
      <c r="AL407" s="627"/>
      <c r="AM407" s="625"/>
      <c r="AN407" s="625"/>
      <c r="AO407" s="627"/>
      <c r="AP407" s="30"/>
      <c r="AQ407" s="30"/>
      <c r="AR407" s="30"/>
      <c r="AS407" s="627"/>
      <c r="AT407" s="627"/>
      <c r="AU407" s="30"/>
      <c r="AV407" s="627"/>
      <c r="AW407" s="30"/>
      <c r="AX407" s="30"/>
      <c r="AY407" s="30"/>
      <c r="AZ407" s="30"/>
      <c r="BA407" s="30"/>
      <c r="BB407" s="30"/>
      <c r="BC407" s="40"/>
      <c r="BD407" s="186"/>
      <c r="BE407" s="187"/>
      <c r="BF407" s="627"/>
      <c r="BG407" s="30"/>
      <c r="BH407" s="30"/>
      <c r="BI407" s="40"/>
      <c r="BJ407" s="186"/>
      <c r="BK407" s="356"/>
    </row>
    <row r="408" spans="1:63" s="361" customFormat="1" x14ac:dyDescent="0.25">
      <c r="A408" s="186"/>
      <c r="B408" s="43"/>
      <c r="C408" s="625"/>
      <c r="D408" s="627"/>
      <c r="E408" s="627"/>
      <c r="F408" s="627"/>
      <c r="G408" s="625"/>
      <c r="H408" s="627"/>
      <c r="I408" s="625"/>
      <c r="J408" s="625"/>
      <c r="K408" s="625"/>
      <c r="L408" s="627"/>
      <c r="M408" s="625"/>
      <c r="N408" s="625"/>
      <c r="O408" s="627"/>
      <c r="P408" s="627"/>
      <c r="Q408" s="625"/>
      <c r="R408" s="627"/>
      <c r="S408" s="625"/>
      <c r="T408" s="627"/>
      <c r="U408" s="625"/>
      <c r="V408" s="627"/>
      <c r="W408" s="186"/>
      <c r="X408" s="30"/>
      <c r="Y408" s="40"/>
      <c r="Z408" s="40"/>
      <c r="AA408" s="40"/>
      <c r="AB408" s="40"/>
      <c r="AC408" s="30"/>
      <c r="AD408" s="30"/>
      <c r="AE408" s="625"/>
      <c r="AF408" s="627"/>
      <c r="AG408" s="627"/>
      <c r="AH408" s="627"/>
      <c r="AI408" s="625"/>
      <c r="AJ408" s="627"/>
      <c r="AK408" s="627"/>
      <c r="AL408" s="627"/>
      <c r="AM408" s="625"/>
      <c r="AN408" s="625"/>
      <c r="AO408" s="627"/>
      <c r="AP408" s="30"/>
      <c r="AQ408" s="30"/>
      <c r="AR408" s="30"/>
      <c r="AS408" s="627"/>
      <c r="AT408" s="627"/>
      <c r="AU408" s="30"/>
      <c r="AV408" s="627"/>
      <c r="AW408" s="30"/>
      <c r="AX408" s="30"/>
      <c r="AY408" s="30"/>
      <c r="AZ408" s="30"/>
      <c r="BA408" s="30"/>
      <c r="BB408" s="30"/>
      <c r="BC408" s="40"/>
      <c r="BD408" s="186"/>
      <c r="BE408" s="187"/>
      <c r="BF408" s="627"/>
      <c r="BG408" s="30"/>
      <c r="BH408" s="30"/>
      <c r="BI408" s="40"/>
      <c r="BJ408" s="186"/>
      <c r="BK408" s="356"/>
    </row>
    <row r="409" spans="1:63" s="361" customFormat="1" x14ac:dyDescent="0.25">
      <c r="A409" s="186"/>
      <c r="B409" s="43"/>
      <c r="C409" s="625"/>
      <c r="D409" s="627"/>
      <c r="E409" s="627"/>
      <c r="F409" s="627"/>
      <c r="G409" s="625"/>
      <c r="H409" s="627"/>
      <c r="I409" s="625"/>
      <c r="J409" s="625"/>
      <c r="K409" s="625"/>
      <c r="L409" s="627"/>
      <c r="M409" s="625"/>
      <c r="N409" s="625"/>
      <c r="O409" s="627"/>
      <c r="P409" s="627"/>
      <c r="Q409" s="625"/>
      <c r="R409" s="627"/>
      <c r="S409" s="625"/>
      <c r="T409" s="627"/>
      <c r="U409" s="625"/>
      <c r="V409" s="627"/>
      <c r="W409" s="186"/>
      <c r="X409" s="30"/>
      <c r="Y409" s="40"/>
      <c r="Z409" s="40"/>
      <c r="AA409" s="40"/>
      <c r="AB409" s="40"/>
      <c r="AC409" s="30"/>
      <c r="AD409" s="30"/>
      <c r="AE409" s="625"/>
      <c r="AF409" s="627"/>
      <c r="AG409" s="627"/>
      <c r="AH409" s="627"/>
      <c r="AI409" s="625"/>
      <c r="AJ409" s="627"/>
      <c r="AK409" s="627"/>
      <c r="AL409" s="627"/>
      <c r="AM409" s="625"/>
      <c r="AN409" s="625"/>
      <c r="AO409" s="627"/>
      <c r="AP409" s="30"/>
      <c r="AQ409" s="30"/>
      <c r="AR409" s="30"/>
      <c r="AS409" s="627"/>
      <c r="AT409" s="627"/>
      <c r="AU409" s="30"/>
      <c r="AV409" s="627"/>
      <c r="AW409" s="30"/>
      <c r="AX409" s="30"/>
      <c r="AY409" s="30"/>
      <c r="AZ409" s="30"/>
      <c r="BA409" s="30"/>
      <c r="BB409" s="30"/>
      <c r="BC409" s="40"/>
      <c r="BD409" s="186"/>
      <c r="BE409" s="187"/>
      <c r="BF409" s="627"/>
      <c r="BG409" s="30"/>
      <c r="BH409" s="30"/>
      <c r="BI409" s="40"/>
      <c r="BJ409" s="186"/>
      <c r="BK409" s="356"/>
    </row>
    <row r="410" spans="1:63" s="361" customFormat="1" x14ac:dyDescent="0.25">
      <c r="A410" s="186"/>
      <c r="B410" s="43"/>
      <c r="C410" s="625"/>
      <c r="D410" s="627"/>
      <c r="E410" s="627"/>
      <c r="F410" s="627"/>
      <c r="G410" s="625"/>
      <c r="H410" s="627"/>
      <c r="I410" s="625"/>
      <c r="J410" s="625"/>
      <c r="K410" s="625"/>
      <c r="L410" s="627"/>
      <c r="M410" s="625"/>
      <c r="N410" s="625"/>
      <c r="O410" s="627"/>
      <c r="P410" s="627"/>
      <c r="Q410" s="625"/>
      <c r="R410" s="627"/>
      <c r="S410" s="625"/>
      <c r="T410" s="627"/>
      <c r="U410" s="625"/>
      <c r="V410" s="627"/>
      <c r="W410" s="186"/>
      <c r="X410" s="30"/>
      <c r="Y410" s="40"/>
      <c r="Z410" s="40"/>
      <c r="AA410" s="40"/>
      <c r="AB410" s="40"/>
      <c r="AC410" s="30"/>
      <c r="AD410" s="30"/>
      <c r="AE410" s="625"/>
      <c r="AF410" s="627"/>
      <c r="AG410" s="627"/>
      <c r="AH410" s="627"/>
      <c r="AI410" s="625"/>
      <c r="AJ410" s="627"/>
      <c r="AK410" s="627"/>
      <c r="AL410" s="627"/>
      <c r="AM410" s="625"/>
      <c r="AN410" s="625"/>
      <c r="AO410" s="627"/>
      <c r="AP410" s="30"/>
      <c r="AQ410" s="30"/>
      <c r="AR410" s="30"/>
      <c r="AS410" s="627"/>
      <c r="AT410" s="627"/>
      <c r="AU410" s="30"/>
      <c r="AV410" s="627"/>
      <c r="AW410" s="30"/>
      <c r="AX410" s="30"/>
      <c r="AY410" s="30"/>
      <c r="AZ410" s="30"/>
      <c r="BA410" s="30"/>
      <c r="BB410" s="30"/>
      <c r="BC410" s="40"/>
      <c r="BD410" s="186"/>
      <c r="BE410" s="187"/>
      <c r="BF410" s="627"/>
      <c r="BG410" s="30"/>
      <c r="BH410" s="30"/>
      <c r="BI410" s="40"/>
      <c r="BJ410" s="186"/>
      <c r="BK410" s="356"/>
    </row>
    <row r="411" spans="1:63" s="361" customFormat="1" x14ac:dyDescent="0.25">
      <c r="A411" s="186"/>
      <c r="B411" s="43"/>
      <c r="C411" s="625"/>
      <c r="D411" s="627"/>
      <c r="E411" s="627"/>
      <c r="F411" s="627"/>
      <c r="G411" s="625"/>
      <c r="H411" s="627"/>
      <c r="I411" s="625"/>
      <c r="J411" s="625"/>
      <c r="K411" s="625"/>
      <c r="L411" s="627"/>
      <c r="M411" s="625"/>
      <c r="N411" s="625"/>
      <c r="O411" s="627"/>
      <c r="P411" s="627"/>
      <c r="Q411" s="625"/>
      <c r="R411" s="627"/>
      <c r="S411" s="625"/>
      <c r="T411" s="627"/>
      <c r="U411" s="625"/>
      <c r="V411" s="627"/>
      <c r="W411" s="186"/>
      <c r="X411" s="30"/>
      <c r="Y411" s="40"/>
      <c r="Z411" s="40"/>
      <c r="AA411" s="40"/>
      <c r="AB411" s="40"/>
      <c r="AC411" s="30"/>
      <c r="AD411" s="30"/>
      <c r="AE411" s="625"/>
      <c r="AF411" s="627"/>
      <c r="AG411" s="627"/>
      <c r="AH411" s="627"/>
      <c r="AI411" s="625"/>
      <c r="AJ411" s="627"/>
      <c r="AK411" s="627"/>
      <c r="AL411" s="627"/>
      <c r="AM411" s="625"/>
      <c r="AN411" s="625"/>
      <c r="AO411" s="627"/>
      <c r="AP411" s="30"/>
      <c r="AQ411" s="30"/>
      <c r="AR411" s="30"/>
      <c r="AS411" s="627"/>
      <c r="AT411" s="627"/>
      <c r="AU411" s="30"/>
      <c r="AV411" s="627"/>
      <c r="AW411" s="30"/>
      <c r="AX411" s="30"/>
      <c r="AY411" s="30"/>
      <c r="AZ411" s="30"/>
      <c r="BA411" s="30"/>
      <c r="BB411" s="30"/>
      <c r="BC411" s="40"/>
      <c r="BD411" s="186"/>
      <c r="BE411" s="187"/>
      <c r="BF411" s="627"/>
      <c r="BG411" s="30"/>
      <c r="BH411" s="30"/>
      <c r="BI411" s="40"/>
      <c r="BJ411" s="186"/>
      <c r="BK411" s="356"/>
    </row>
    <row r="412" spans="1:63" s="361" customFormat="1" x14ac:dyDescent="0.25">
      <c r="A412" s="186"/>
      <c r="B412" s="43"/>
      <c r="C412" s="625"/>
      <c r="D412" s="627"/>
      <c r="E412" s="627"/>
      <c r="F412" s="627"/>
      <c r="G412" s="625"/>
      <c r="H412" s="627"/>
      <c r="I412" s="625"/>
      <c r="J412" s="625"/>
      <c r="K412" s="625"/>
      <c r="L412" s="627"/>
      <c r="M412" s="625"/>
      <c r="N412" s="625"/>
      <c r="O412" s="627"/>
      <c r="P412" s="627"/>
      <c r="Q412" s="625"/>
      <c r="R412" s="627"/>
      <c r="S412" s="625"/>
      <c r="T412" s="627"/>
      <c r="U412" s="625"/>
      <c r="V412" s="627"/>
      <c r="W412" s="186"/>
      <c r="X412" s="30"/>
      <c r="Y412" s="40"/>
      <c r="Z412" s="40"/>
      <c r="AA412" s="40"/>
      <c r="AB412" s="40"/>
      <c r="AC412" s="30"/>
      <c r="AD412" s="30"/>
      <c r="AE412" s="625"/>
      <c r="AF412" s="627"/>
      <c r="AG412" s="627"/>
      <c r="AH412" s="627"/>
      <c r="AI412" s="625"/>
      <c r="AJ412" s="627"/>
      <c r="AK412" s="627"/>
      <c r="AL412" s="627"/>
      <c r="AM412" s="625"/>
      <c r="AN412" s="625"/>
      <c r="AO412" s="627"/>
      <c r="AP412" s="30"/>
      <c r="AQ412" s="30"/>
      <c r="AR412" s="30"/>
      <c r="AS412" s="627"/>
      <c r="AT412" s="627"/>
      <c r="AU412" s="30"/>
      <c r="AV412" s="627"/>
      <c r="AW412" s="30"/>
      <c r="AX412" s="30"/>
      <c r="AY412" s="30"/>
      <c r="AZ412" s="30"/>
      <c r="BA412" s="30"/>
      <c r="BB412" s="30"/>
      <c r="BC412" s="40"/>
      <c r="BD412" s="186"/>
      <c r="BE412" s="187"/>
      <c r="BF412" s="627"/>
      <c r="BG412" s="30"/>
      <c r="BH412" s="30"/>
      <c r="BI412" s="40"/>
      <c r="BJ412" s="186"/>
      <c r="BK412" s="356"/>
    </row>
    <row r="413" spans="1:63" s="361" customFormat="1" x14ac:dyDescent="0.25">
      <c r="A413" s="186"/>
      <c r="B413" s="43"/>
      <c r="C413" s="625"/>
      <c r="D413" s="627"/>
      <c r="E413" s="627"/>
      <c r="F413" s="627"/>
      <c r="G413" s="625"/>
      <c r="H413" s="627"/>
      <c r="I413" s="625"/>
      <c r="J413" s="625"/>
      <c r="K413" s="625"/>
      <c r="L413" s="627"/>
      <c r="M413" s="625"/>
      <c r="N413" s="625"/>
      <c r="O413" s="627"/>
      <c r="P413" s="627"/>
      <c r="Q413" s="625"/>
      <c r="R413" s="627"/>
      <c r="S413" s="625"/>
      <c r="T413" s="627"/>
      <c r="U413" s="625"/>
      <c r="V413" s="627"/>
      <c r="W413" s="186"/>
      <c r="X413" s="30"/>
      <c r="Y413" s="40"/>
      <c r="Z413" s="40"/>
      <c r="AA413" s="40"/>
      <c r="AB413" s="40"/>
      <c r="AC413" s="30"/>
      <c r="AD413" s="30"/>
      <c r="AE413" s="625"/>
      <c r="AF413" s="627"/>
      <c r="AG413" s="627"/>
      <c r="AH413" s="627"/>
      <c r="AI413" s="625"/>
      <c r="AJ413" s="627"/>
      <c r="AK413" s="627"/>
      <c r="AL413" s="627"/>
      <c r="AM413" s="625"/>
      <c r="AN413" s="625"/>
      <c r="AO413" s="627"/>
      <c r="AP413" s="30"/>
      <c r="AQ413" s="30"/>
      <c r="AR413" s="30"/>
      <c r="AS413" s="627"/>
      <c r="AT413" s="627"/>
      <c r="AU413" s="30"/>
      <c r="AV413" s="627"/>
      <c r="AW413" s="30"/>
      <c r="AX413" s="30"/>
      <c r="AY413" s="30"/>
      <c r="AZ413" s="30"/>
      <c r="BA413" s="30"/>
      <c r="BB413" s="30"/>
      <c r="BC413" s="40"/>
      <c r="BD413" s="186"/>
      <c r="BE413" s="187"/>
      <c r="BF413" s="627"/>
      <c r="BG413" s="30"/>
      <c r="BH413" s="30"/>
      <c r="BI413" s="40"/>
      <c r="BJ413" s="186"/>
      <c r="BK413" s="356"/>
    </row>
    <row r="414" spans="1:63" s="361" customFormat="1" x14ac:dyDescent="0.25">
      <c r="A414" s="186"/>
      <c r="B414" s="43"/>
      <c r="C414" s="625"/>
      <c r="D414" s="627"/>
      <c r="E414" s="627"/>
      <c r="F414" s="627"/>
      <c r="G414" s="625"/>
      <c r="H414" s="627"/>
      <c r="I414" s="625"/>
      <c r="J414" s="625"/>
      <c r="K414" s="625"/>
      <c r="L414" s="627"/>
      <c r="M414" s="625"/>
      <c r="N414" s="625"/>
      <c r="O414" s="627"/>
      <c r="P414" s="627"/>
      <c r="Q414" s="625"/>
      <c r="R414" s="627"/>
      <c r="S414" s="625"/>
      <c r="T414" s="627"/>
      <c r="U414" s="625"/>
      <c r="V414" s="627"/>
      <c r="W414" s="186"/>
      <c r="X414" s="30"/>
      <c r="Y414" s="40"/>
      <c r="Z414" s="40"/>
      <c r="AA414" s="40"/>
      <c r="AB414" s="40"/>
      <c r="AC414" s="30"/>
      <c r="AD414" s="30"/>
      <c r="AE414" s="625"/>
      <c r="AF414" s="627"/>
      <c r="AG414" s="627"/>
      <c r="AH414" s="627"/>
      <c r="AI414" s="625"/>
      <c r="AJ414" s="627"/>
      <c r="AK414" s="627"/>
      <c r="AL414" s="627"/>
      <c r="AM414" s="625"/>
      <c r="AN414" s="625"/>
      <c r="AO414" s="627"/>
      <c r="AP414" s="30"/>
      <c r="AQ414" s="30"/>
      <c r="AR414" s="30"/>
      <c r="AS414" s="627"/>
      <c r="AT414" s="627"/>
      <c r="AU414" s="30"/>
      <c r="AV414" s="627"/>
      <c r="AW414" s="30"/>
      <c r="AX414" s="30"/>
      <c r="AY414" s="30"/>
      <c r="AZ414" s="30"/>
      <c r="BA414" s="30"/>
      <c r="BB414" s="30"/>
      <c r="BC414" s="40"/>
      <c r="BD414" s="186"/>
      <c r="BE414" s="187"/>
      <c r="BF414" s="627"/>
      <c r="BG414" s="30"/>
      <c r="BH414" s="30"/>
      <c r="BI414" s="40"/>
      <c r="BJ414" s="186"/>
      <c r="BK414" s="356"/>
    </row>
    <row r="415" spans="1:63" s="361" customFormat="1" x14ac:dyDescent="0.25">
      <c r="A415" s="186"/>
      <c r="B415" s="43"/>
      <c r="C415" s="625"/>
      <c r="D415" s="627"/>
      <c r="E415" s="627"/>
      <c r="F415" s="627"/>
      <c r="G415" s="625"/>
      <c r="H415" s="627"/>
      <c r="I415" s="625"/>
      <c r="J415" s="625"/>
      <c r="K415" s="625"/>
      <c r="L415" s="627"/>
      <c r="M415" s="625"/>
      <c r="N415" s="625"/>
      <c r="O415" s="627"/>
      <c r="P415" s="627"/>
      <c r="Q415" s="625"/>
      <c r="R415" s="627"/>
      <c r="S415" s="625"/>
      <c r="T415" s="627"/>
      <c r="U415" s="625"/>
      <c r="V415" s="627"/>
      <c r="W415" s="186"/>
      <c r="X415" s="30"/>
      <c r="Y415" s="40"/>
      <c r="Z415" s="40"/>
      <c r="AA415" s="40"/>
      <c r="AB415" s="40"/>
      <c r="AC415" s="30"/>
      <c r="AD415" s="30"/>
      <c r="AE415" s="625"/>
      <c r="AF415" s="627"/>
      <c r="AG415" s="627"/>
      <c r="AH415" s="627"/>
      <c r="AI415" s="625"/>
      <c r="AJ415" s="627"/>
      <c r="AK415" s="627"/>
      <c r="AL415" s="627"/>
      <c r="AM415" s="625"/>
      <c r="AN415" s="625"/>
      <c r="AO415" s="627"/>
      <c r="AP415" s="30"/>
      <c r="AQ415" s="30"/>
      <c r="AR415" s="30"/>
      <c r="AS415" s="627"/>
      <c r="AT415" s="627"/>
      <c r="AU415" s="30"/>
      <c r="AV415" s="627"/>
      <c r="AW415" s="30"/>
      <c r="AX415" s="30"/>
      <c r="AY415" s="30"/>
      <c r="AZ415" s="30"/>
      <c r="BA415" s="30"/>
      <c r="BB415" s="30"/>
      <c r="BC415" s="40"/>
      <c r="BD415" s="186"/>
      <c r="BE415" s="187"/>
      <c r="BF415" s="627"/>
      <c r="BG415" s="30"/>
      <c r="BH415" s="30"/>
      <c r="BI415" s="40"/>
      <c r="BJ415" s="186"/>
      <c r="BK415" s="356"/>
    </row>
    <row r="416" spans="1:63" s="361" customFormat="1" x14ac:dyDescent="0.25">
      <c r="A416" s="186"/>
      <c r="B416" s="43"/>
      <c r="C416" s="625"/>
      <c r="D416" s="627"/>
      <c r="E416" s="627"/>
      <c r="F416" s="627"/>
      <c r="G416" s="625"/>
      <c r="H416" s="627"/>
      <c r="I416" s="625"/>
      <c r="J416" s="625"/>
      <c r="K416" s="625"/>
      <c r="L416" s="627"/>
      <c r="M416" s="625"/>
      <c r="N416" s="625"/>
      <c r="O416" s="627"/>
      <c r="P416" s="627"/>
      <c r="Q416" s="625"/>
      <c r="R416" s="627"/>
      <c r="S416" s="625"/>
      <c r="T416" s="627"/>
      <c r="U416" s="625"/>
      <c r="V416" s="627"/>
      <c r="W416" s="186"/>
      <c r="X416" s="30"/>
      <c r="Y416" s="40"/>
      <c r="Z416" s="40"/>
      <c r="AA416" s="40"/>
      <c r="AB416" s="40"/>
      <c r="AC416" s="30"/>
      <c r="AD416" s="30"/>
      <c r="AE416" s="625"/>
      <c r="AF416" s="627"/>
      <c r="AG416" s="627"/>
      <c r="AH416" s="627"/>
      <c r="AI416" s="625"/>
      <c r="AJ416" s="627"/>
      <c r="AK416" s="627"/>
      <c r="AL416" s="627"/>
      <c r="AM416" s="625"/>
      <c r="AN416" s="625"/>
      <c r="AO416" s="627"/>
      <c r="AP416" s="30"/>
      <c r="AQ416" s="30"/>
      <c r="AR416" s="30"/>
      <c r="AS416" s="627"/>
      <c r="AT416" s="627"/>
      <c r="AU416" s="30"/>
      <c r="AV416" s="627"/>
      <c r="AW416" s="30"/>
      <c r="AX416" s="30"/>
      <c r="AY416" s="30"/>
      <c r="AZ416" s="30"/>
      <c r="BA416" s="30"/>
      <c r="BB416" s="30"/>
      <c r="BC416" s="40"/>
      <c r="BD416" s="186"/>
      <c r="BE416" s="187"/>
      <c r="BF416" s="627"/>
      <c r="BG416" s="30"/>
      <c r="BH416" s="30"/>
      <c r="BI416" s="40"/>
      <c r="BJ416" s="186"/>
      <c r="BK416" s="356"/>
    </row>
    <row r="417" spans="1:63" s="361" customFormat="1" x14ac:dyDescent="0.25">
      <c r="A417" s="186"/>
      <c r="B417" s="43"/>
      <c r="C417" s="625"/>
      <c r="D417" s="627"/>
      <c r="E417" s="627"/>
      <c r="F417" s="627"/>
      <c r="G417" s="625"/>
      <c r="H417" s="627"/>
      <c r="I417" s="625"/>
      <c r="J417" s="625"/>
      <c r="K417" s="625"/>
      <c r="L417" s="627"/>
      <c r="M417" s="625"/>
      <c r="N417" s="625"/>
      <c r="O417" s="627"/>
      <c r="P417" s="627"/>
      <c r="Q417" s="625"/>
      <c r="R417" s="627"/>
      <c r="S417" s="625"/>
      <c r="T417" s="627"/>
      <c r="U417" s="625"/>
      <c r="V417" s="627"/>
      <c r="W417" s="186"/>
      <c r="X417" s="30"/>
      <c r="Y417" s="40"/>
      <c r="Z417" s="40"/>
      <c r="AA417" s="40"/>
      <c r="AB417" s="40"/>
      <c r="AC417" s="30"/>
      <c r="AD417" s="30"/>
      <c r="AE417" s="625"/>
      <c r="AF417" s="627"/>
      <c r="AG417" s="627"/>
      <c r="AH417" s="627"/>
      <c r="AI417" s="625"/>
      <c r="AJ417" s="627"/>
      <c r="AK417" s="627"/>
      <c r="AL417" s="627"/>
      <c r="AM417" s="625"/>
      <c r="AN417" s="625"/>
      <c r="AO417" s="627"/>
      <c r="AP417" s="30"/>
      <c r="AQ417" s="30"/>
      <c r="AR417" s="30"/>
      <c r="AS417" s="627"/>
      <c r="AT417" s="627"/>
      <c r="AU417" s="30"/>
      <c r="AV417" s="627"/>
      <c r="AW417" s="30"/>
      <c r="AX417" s="30"/>
      <c r="AY417" s="30"/>
      <c r="AZ417" s="30"/>
      <c r="BA417" s="30"/>
      <c r="BB417" s="30"/>
      <c r="BC417" s="40"/>
      <c r="BD417" s="186"/>
      <c r="BE417" s="187"/>
      <c r="BF417" s="627"/>
      <c r="BG417" s="30"/>
      <c r="BH417" s="30"/>
      <c r="BI417" s="40"/>
      <c r="BJ417" s="186"/>
      <c r="BK417" s="356"/>
    </row>
    <row r="418" spans="1:63" s="361" customFormat="1" x14ac:dyDescent="0.25">
      <c r="A418" s="186"/>
      <c r="B418" s="43"/>
      <c r="C418" s="625"/>
      <c r="D418" s="627"/>
      <c r="E418" s="627"/>
      <c r="F418" s="627"/>
      <c r="G418" s="625"/>
      <c r="H418" s="627"/>
      <c r="I418" s="625"/>
      <c r="J418" s="625"/>
      <c r="K418" s="625"/>
      <c r="L418" s="627"/>
      <c r="M418" s="625"/>
      <c r="N418" s="625"/>
      <c r="O418" s="627"/>
      <c r="P418" s="627"/>
      <c r="Q418" s="625"/>
      <c r="R418" s="627"/>
      <c r="S418" s="625"/>
      <c r="T418" s="627"/>
      <c r="U418" s="625"/>
      <c r="V418" s="627"/>
      <c r="W418" s="186"/>
      <c r="X418" s="30"/>
      <c r="Y418" s="40"/>
      <c r="Z418" s="40"/>
      <c r="AA418" s="40"/>
      <c r="AB418" s="40"/>
      <c r="AC418" s="30"/>
      <c r="AD418" s="30"/>
      <c r="AE418" s="625"/>
      <c r="AF418" s="627"/>
      <c r="AG418" s="627"/>
      <c r="AH418" s="627"/>
      <c r="AI418" s="625"/>
      <c r="AJ418" s="627"/>
      <c r="AK418" s="627"/>
      <c r="AL418" s="627"/>
      <c r="AM418" s="625"/>
      <c r="AN418" s="625"/>
      <c r="AO418" s="627"/>
      <c r="AP418" s="30"/>
      <c r="AQ418" s="30"/>
      <c r="AR418" s="30"/>
      <c r="AS418" s="627"/>
      <c r="AT418" s="627"/>
      <c r="AU418" s="30"/>
      <c r="AV418" s="627"/>
      <c r="AW418" s="30"/>
      <c r="AX418" s="30"/>
      <c r="AY418" s="30"/>
      <c r="AZ418" s="30"/>
      <c r="BA418" s="30"/>
      <c r="BB418" s="30"/>
      <c r="BC418" s="40"/>
      <c r="BD418" s="186"/>
      <c r="BE418" s="187"/>
      <c r="BF418" s="627"/>
      <c r="BG418" s="30"/>
      <c r="BH418" s="30"/>
      <c r="BI418" s="40"/>
      <c r="BJ418" s="186"/>
      <c r="BK418" s="356"/>
    </row>
    <row r="419" spans="1:63" s="361" customFormat="1" x14ac:dyDescent="0.25">
      <c r="A419" s="186"/>
      <c r="B419" s="43"/>
      <c r="C419" s="625"/>
      <c r="D419" s="627"/>
      <c r="E419" s="627"/>
      <c r="F419" s="627"/>
      <c r="G419" s="625"/>
      <c r="H419" s="627"/>
      <c r="I419" s="625"/>
      <c r="J419" s="625"/>
      <c r="K419" s="625"/>
      <c r="L419" s="627"/>
      <c r="M419" s="625"/>
      <c r="N419" s="625"/>
      <c r="O419" s="627"/>
      <c r="P419" s="627"/>
      <c r="Q419" s="625"/>
      <c r="R419" s="627"/>
      <c r="S419" s="625"/>
      <c r="T419" s="627"/>
      <c r="U419" s="625"/>
      <c r="V419" s="627"/>
      <c r="W419" s="186"/>
      <c r="X419" s="30"/>
      <c r="Y419" s="40"/>
      <c r="Z419" s="40"/>
      <c r="AA419" s="40"/>
      <c r="AB419" s="40"/>
      <c r="AC419" s="30"/>
      <c r="AD419" s="30"/>
      <c r="AE419" s="625"/>
      <c r="AF419" s="627"/>
      <c r="AG419" s="627"/>
      <c r="AH419" s="627"/>
      <c r="AI419" s="625"/>
      <c r="AJ419" s="627"/>
      <c r="AK419" s="627"/>
      <c r="AL419" s="627"/>
      <c r="AM419" s="625"/>
      <c r="AN419" s="625"/>
      <c r="AO419" s="627"/>
      <c r="AP419" s="30"/>
      <c r="AQ419" s="30"/>
      <c r="AR419" s="30"/>
      <c r="AS419" s="627"/>
      <c r="AT419" s="627"/>
      <c r="AU419" s="30"/>
      <c r="AV419" s="627"/>
      <c r="AW419" s="30"/>
      <c r="AX419" s="30"/>
      <c r="AY419" s="30"/>
      <c r="AZ419" s="30"/>
      <c r="BA419" s="30"/>
      <c r="BB419" s="30"/>
      <c r="BC419" s="40"/>
      <c r="BD419" s="186"/>
      <c r="BE419" s="187"/>
      <c r="BF419" s="627"/>
      <c r="BG419" s="30"/>
      <c r="BH419" s="30"/>
      <c r="BI419" s="40"/>
      <c r="BJ419" s="186"/>
      <c r="BK419" s="356"/>
    </row>
    <row r="420" spans="1:63" s="361" customFormat="1" x14ac:dyDescent="0.25">
      <c r="A420" s="186"/>
      <c r="B420" s="43"/>
      <c r="C420" s="625"/>
      <c r="D420" s="627"/>
      <c r="E420" s="627"/>
      <c r="F420" s="627"/>
      <c r="G420" s="625"/>
      <c r="H420" s="627"/>
      <c r="I420" s="625"/>
      <c r="J420" s="625"/>
      <c r="K420" s="625"/>
      <c r="L420" s="627"/>
      <c r="M420" s="625"/>
      <c r="N420" s="625"/>
      <c r="O420" s="627"/>
      <c r="P420" s="627"/>
      <c r="Q420" s="625"/>
      <c r="R420" s="627"/>
      <c r="S420" s="625"/>
      <c r="T420" s="627"/>
      <c r="U420" s="625"/>
      <c r="V420" s="627"/>
      <c r="W420" s="186"/>
      <c r="X420" s="30"/>
      <c r="Y420" s="40"/>
      <c r="Z420" s="40"/>
      <c r="AA420" s="40"/>
      <c r="AB420" s="40"/>
      <c r="AC420" s="30"/>
      <c r="AD420" s="30"/>
      <c r="AE420" s="625"/>
      <c r="AF420" s="627"/>
      <c r="AG420" s="627"/>
      <c r="AH420" s="627"/>
      <c r="AI420" s="625"/>
      <c r="AJ420" s="627"/>
      <c r="AK420" s="627"/>
      <c r="AL420" s="627"/>
      <c r="AM420" s="625"/>
      <c r="AN420" s="625"/>
      <c r="AO420" s="627"/>
      <c r="AP420" s="30"/>
      <c r="AQ420" s="30"/>
      <c r="AR420" s="30"/>
      <c r="AS420" s="627"/>
      <c r="AT420" s="627"/>
      <c r="AU420" s="30"/>
      <c r="AV420" s="627"/>
      <c r="AW420" s="30"/>
      <c r="AX420" s="30"/>
      <c r="AY420" s="30"/>
      <c r="AZ420" s="30"/>
      <c r="BA420" s="30"/>
      <c r="BB420" s="30"/>
      <c r="BC420" s="40"/>
      <c r="BD420" s="186"/>
      <c r="BE420" s="187"/>
      <c r="BF420" s="627"/>
      <c r="BG420" s="30"/>
      <c r="BH420" s="30"/>
      <c r="BI420" s="40"/>
      <c r="BJ420" s="186"/>
      <c r="BK420" s="356"/>
    </row>
    <row r="421" spans="1:63" s="361" customFormat="1" x14ac:dyDescent="0.25">
      <c r="A421" s="186"/>
      <c r="B421" s="43"/>
      <c r="C421" s="625"/>
      <c r="D421" s="627"/>
      <c r="E421" s="627"/>
      <c r="F421" s="627"/>
      <c r="G421" s="625"/>
      <c r="H421" s="627"/>
      <c r="I421" s="625"/>
      <c r="J421" s="625"/>
      <c r="K421" s="625"/>
      <c r="L421" s="627"/>
      <c r="M421" s="625"/>
      <c r="N421" s="625"/>
      <c r="O421" s="627"/>
      <c r="P421" s="627"/>
      <c r="Q421" s="625"/>
      <c r="R421" s="627"/>
      <c r="S421" s="625"/>
      <c r="T421" s="627"/>
      <c r="U421" s="625"/>
      <c r="V421" s="627"/>
      <c r="W421" s="186"/>
      <c r="X421" s="30"/>
      <c r="Y421" s="40"/>
      <c r="Z421" s="40"/>
      <c r="AA421" s="40"/>
      <c r="AB421" s="40"/>
      <c r="AC421" s="30"/>
      <c r="AD421" s="30"/>
      <c r="AE421" s="625"/>
      <c r="AF421" s="627"/>
      <c r="AG421" s="627"/>
      <c r="AH421" s="627"/>
      <c r="AI421" s="625"/>
      <c r="AJ421" s="627"/>
      <c r="AK421" s="627"/>
      <c r="AL421" s="627"/>
      <c r="AM421" s="625"/>
      <c r="AN421" s="625"/>
      <c r="AO421" s="627"/>
      <c r="AP421" s="30"/>
      <c r="AQ421" s="30"/>
      <c r="AR421" s="30"/>
      <c r="AS421" s="627"/>
      <c r="AT421" s="627"/>
      <c r="AU421" s="30"/>
      <c r="AV421" s="627"/>
      <c r="AW421" s="30"/>
      <c r="AX421" s="30"/>
      <c r="AY421" s="30"/>
      <c r="AZ421" s="30"/>
      <c r="BA421" s="30"/>
      <c r="BB421" s="30"/>
      <c r="BC421" s="40"/>
      <c r="BD421" s="186"/>
      <c r="BE421" s="187"/>
      <c r="BF421" s="627"/>
      <c r="BG421" s="30"/>
      <c r="BH421" s="30"/>
      <c r="BI421" s="40"/>
      <c r="BJ421" s="186"/>
      <c r="BK421" s="356"/>
    </row>
    <row r="422" spans="1:63" s="361" customFormat="1" x14ac:dyDescent="0.25">
      <c r="A422" s="186"/>
      <c r="B422" s="43"/>
      <c r="C422" s="625"/>
      <c r="D422" s="627"/>
      <c r="E422" s="627"/>
      <c r="F422" s="627"/>
      <c r="G422" s="625"/>
      <c r="H422" s="627"/>
      <c r="I422" s="625"/>
      <c r="J422" s="625"/>
      <c r="K422" s="625"/>
      <c r="L422" s="627"/>
      <c r="M422" s="625"/>
      <c r="N422" s="625"/>
      <c r="O422" s="627"/>
      <c r="P422" s="627"/>
      <c r="Q422" s="625"/>
      <c r="R422" s="627"/>
      <c r="S422" s="625"/>
      <c r="T422" s="627"/>
      <c r="U422" s="625"/>
      <c r="V422" s="627"/>
      <c r="W422" s="186"/>
      <c r="X422" s="30"/>
      <c r="Y422" s="40"/>
      <c r="Z422" s="40"/>
      <c r="AA422" s="40"/>
      <c r="AB422" s="40"/>
      <c r="AC422" s="30"/>
      <c r="AD422" s="30"/>
      <c r="AE422" s="625"/>
      <c r="AF422" s="627"/>
      <c r="AG422" s="627"/>
      <c r="AH422" s="627"/>
      <c r="AI422" s="625"/>
      <c r="AJ422" s="627"/>
      <c r="AK422" s="627"/>
      <c r="AL422" s="627"/>
      <c r="AM422" s="625"/>
      <c r="AN422" s="625"/>
      <c r="AO422" s="627"/>
      <c r="AP422" s="30"/>
      <c r="AQ422" s="30"/>
      <c r="AR422" s="30"/>
      <c r="AS422" s="627"/>
      <c r="AT422" s="627"/>
      <c r="AU422" s="30"/>
      <c r="AV422" s="627"/>
      <c r="AW422" s="30"/>
      <c r="AX422" s="30"/>
      <c r="AY422" s="30"/>
      <c r="AZ422" s="30"/>
      <c r="BA422" s="30"/>
      <c r="BB422" s="30"/>
      <c r="BC422" s="40"/>
      <c r="BD422" s="186"/>
      <c r="BE422" s="187"/>
      <c r="BF422" s="627"/>
      <c r="BG422" s="30"/>
      <c r="BH422" s="30"/>
      <c r="BI422" s="40"/>
      <c r="BJ422" s="186"/>
      <c r="BK422" s="356"/>
    </row>
    <row r="423" spans="1:63" s="361" customFormat="1" x14ac:dyDescent="0.25">
      <c r="A423" s="186"/>
      <c r="B423" s="43"/>
      <c r="C423" s="625"/>
      <c r="D423" s="627"/>
      <c r="E423" s="627"/>
      <c r="F423" s="627"/>
      <c r="G423" s="625"/>
      <c r="H423" s="627"/>
      <c r="I423" s="625"/>
      <c r="J423" s="625"/>
      <c r="K423" s="625"/>
      <c r="L423" s="627"/>
      <c r="M423" s="625"/>
      <c r="N423" s="625"/>
      <c r="O423" s="627"/>
      <c r="P423" s="627"/>
      <c r="Q423" s="625"/>
      <c r="R423" s="627"/>
      <c r="S423" s="625"/>
      <c r="T423" s="627"/>
      <c r="U423" s="625"/>
      <c r="V423" s="627"/>
      <c r="W423" s="186"/>
      <c r="X423" s="30"/>
      <c r="Y423" s="40"/>
      <c r="Z423" s="40"/>
      <c r="AA423" s="40"/>
      <c r="AB423" s="40"/>
      <c r="AC423" s="30"/>
      <c r="AD423" s="30"/>
      <c r="AE423" s="625"/>
      <c r="AF423" s="627"/>
      <c r="AG423" s="627"/>
      <c r="AH423" s="627"/>
      <c r="AI423" s="625"/>
      <c r="AJ423" s="627"/>
      <c r="AK423" s="627"/>
      <c r="AL423" s="627"/>
      <c r="AM423" s="625"/>
      <c r="AN423" s="625"/>
      <c r="AO423" s="627"/>
      <c r="AP423" s="30"/>
      <c r="AQ423" s="30"/>
      <c r="AR423" s="30"/>
      <c r="AS423" s="627"/>
      <c r="AT423" s="627"/>
      <c r="AU423" s="30"/>
      <c r="AV423" s="627"/>
      <c r="AW423" s="30"/>
      <c r="AX423" s="30"/>
      <c r="AY423" s="30"/>
      <c r="AZ423" s="30"/>
      <c r="BA423" s="30"/>
      <c r="BB423" s="30"/>
      <c r="BC423" s="40"/>
      <c r="BD423" s="186"/>
      <c r="BE423" s="187"/>
      <c r="BF423" s="627"/>
      <c r="BG423" s="30"/>
      <c r="BH423" s="30"/>
      <c r="BI423" s="40"/>
      <c r="BJ423" s="186"/>
      <c r="BK423" s="356"/>
    </row>
    <row r="424" spans="1:63" s="361" customFormat="1" x14ac:dyDescent="0.25">
      <c r="A424" s="186"/>
      <c r="B424" s="43"/>
      <c r="C424" s="625"/>
      <c r="D424" s="627"/>
      <c r="E424" s="627"/>
      <c r="F424" s="627"/>
      <c r="G424" s="625"/>
      <c r="H424" s="627"/>
      <c r="I424" s="625"/>
      <c r="J424" s="625"/>
      <c r="K424" s="625"/>
      <c r="L424" s="627"/>
      <c r="M424" s="625"/>
      <c r="N424" s="625"/>
      <c r="O424" s="627"/>
      <c r="P424" s="627"/>
      <c r="Q424" s="625"/>
      <c r="R424" s="627"/>
      <c r="S424" s="625"/>
      <c r="T424" s="627"/>
      <c r="U424" s="625"/>
      <c r="V424" s="627"/>
      <c r="W424" s="186"/>
      <c r="X424" s="30"/>
      <c r="Y424" s="40"/>
      <c r="Z424" s="40"/>
      <c r="AA424" s="40"/>
      <c r="AB424" s="40"/>
      <c r="AC424" s="30"/>
      <c r="AD424" s="30"/>
      <c r="AE424" s="625"/>
      <c r="AF424" s="627"/>
      <c r="AG424" s="627"/>
      <c r="AH424" s="627"/>
      <c r="AI424" s="625"/>
      <c r="AJ424" s="627"/>
      <c r="AK424" s="627"/>
      <c r="AL424" s="627"/>
      <c r="AM424" s="625"/>
      <c r="AN424" s="625"/>
      <c r="AO424" s="627"/>
      <c r="AP424" s="30"/>
      <c r="AQ424" s="30"/>
      <c r="AR424" s="30"/>
      <c r="AS424" s="627"/>
      <c r="AT424" s="627"/>
      <c r="AU424" s="30"/>
      <c r="AV424" s="627"/>
      <c r="AW424" s="30"/>
      <c r="AX424" s="30"/>
      <c r="AY424" s="30"/>
      <c r="AZ424" s="30"/>
      <c r="BA424" s="30"/>
      <c r="BB424" s="30"/>
      <c r="BC424" s="40"/>
      <c r="BD424" s="186"/>
      <c r="BE424" s="187"/>
      <c r="BF424" s="627"/>
      <c r="BG424" s="30"/>
      <c r="BH424" s="30"/>
      <c r="BI424" s="40"/>
      <c r="BJ424" s="186"/>
      <c r="BK424" s="356"/>
    </row>
    <row r="425" spans="1:63" s="361" customFormat="1" x14ac:dyDescent="0.25">
      <c r="A425" s="186"/>
      <c r="B425" s="43"/>
      <c r="C425" s="625"/>
      <c r="D425" s="627"/>
      <c r="E425" s="627"/>
      <c r="F425" s="627"/>
      <c r="G425" s="625"/>
      <c r="H425" s="627"/>
      <c r="I425" s="625"/>
      <c r="J425" s="625"/>
      <c r="K425" s="625"/>
      <c r="L425" s="627"/>
      <c r="M425" s="625"/>
      <c r="N425" s="625"/>
      <c r="O425" s="627"/>
      <c r="P425" s="627"/>
      <c r="Q425" s="625"/>
      <c r="R425" s="627"/>
      <c r="S425" s="625"/>
      <c r="T425" s="627"/>
      <c r="U425" s="625"/>
      <c r="V425" s="627"/>
      <c r="W425" s="186"/>
      <c r="X425" s="30"/>
      <c r="Y425" s="40"/>
      <c r="Z425" s="40"/>
      <c r="AA425" s="40"/>
      <c r="AB425" s="40"/>
      <c r="AC425" s="30"/>
      <c r="AD425" s="30"/>
      <c r="AE425" s="625"/>
      <c r="AF425" s="627"/>
      <c r="AG425" s="627"/>
      <c r="AH425" s="627"/>
      <c r="AI425" s="625"/>
      <c r="AJ425" s="627"/>
      <c r="AK425" s="627"/>
      <c r="AL425" s="627"/>
      <c r="AM425" s="625"/>
      <c r="AN425" s="625"/>
      <c r="AO425" s="627"/>
      <c r="AP425" s="30"/>
      <c r="AQ425" s="30"/>
      <c r="AR425" s="30"/>
      <c r="AS425" s="627"/>
      <c r="AT425" s="627"/>
      <c r="AU425" s="30"/>
      <c r="AV425" s="627"/>
      <c r="AW425" s="30"/>
      <c r="AX425" s="30"/>
      <c r="AY425" s="30"/>
      <c r="AZ425" s="30"/>
      <c r="BA425" s="30"/>
      <c r="BB425" s="30"/>
      <c r="BC425" s="40"/>
      <c r="BD425" s="186"/>
      <c r="BE425" s="187"/>
      <c r="BF425" s="627"/>
      <c r="BG425" s="30"/>
      <c r="BH425" s="30"/>
      <c r="BI425" s="40"/>
      <c r="BJ425" s="186"/>
      <c r="BK425" s="356"/>
    </row>
    <row r="426" spans="1:63" s="361" customFormat="1" x14ac:dyDescent="0.25">
      <c r="A426" s="186"/>
      <c r="B426" s="43"/>
      <c r="C426" s="625"/>
      <c r="D426" s="627"/>
      <c r="E426" s="627"/>
      <c r="F426" s="627"/>
      <c r="G426" s="625"/>
      <c r="H426" s="627"/>
      <c r="I426" s="625"/>
      <c r="J426" s="625"/>
      <c r="K426" s="625"/>
      <c r="L426" s="627"/>
      <c r="M426" s="625"/>
      <c r="N426" s="625"/>
      <c r="O426" s="627"/>
      <c r="P426" s="627"/>
      <c r="Q426" s="625"/>
      <c r="R426" s="627"/>
      <c r="S426" s="625"/>
      <c r="T426" s="627"/>
      <c r="U426" s="625"/>
      <c r="V426" s="627"/>
      <c r="W426" s="186"/>
      <c r="X426" s="30"/>
      <c r="Y426" s="40"/>
      <c r="Z426" s="40"/>
      <c r="AA426" s="40"/>
      <c r="AB426" s="40"/>
      <c r="AC426" s="30"/>
      <c r="AD426" s="30"/>
      <c r="AE426" s="625"/>
      <c r="AF426" s="627"/>
      <c r="AG426" s="627"/>
      <c r="AH426" s="627"/>
      <c r="AI426" s="625"/>
      <c r="AJ426" s="627"/>
      <c r="AK426" s="627"/>
      <c r="AL426" s="627"/>
      <c r="AM426" s="625"/>
      <c r="AN426" s="625"/>
      <c r="AO426" s="627"/>
      <c r="AP426" s="30"/>
      <c r="AQ426" s="30"/>
      <c r="AR426" s="30"/>
      <c r="AS426" s="627"/>
      <c r="AT426" s="627"/>
      <c r="AU426" s="30"/>
      <c r="AV426" s="627"/>
      <c r="AW426" s="30"/>
      <c r="AX426" s="30"/>
      <c r="AY426" s="30"/>
      <c r="AZ426" s="30"/>
      <c r="BA426" s="30"/>
      <c r="BB426" s="30"/>
      <c r="BC426" s="40"/>
      <c r="BD426" s="186"/>
      <c r="BE426" s="187"/>
      <c r="BF426" s="627"/>
      <c r="BG426" s="30"/>
      <c r="BH426" s="30"/>
      <c r="BI426" s="40"/>
      <c r="BJ426" s="186"/>
      <c r="BK426" s="356"/>
    </row>
    <row r="427" spans="1:63" s="361" customFormat="1" x14ac:dyDescent="0.25">
      <c r="A427" s="186"/>
      <c r="B427" s="43"/>
      <c r="C427" s="625"/>
      <c r="D427" s="627"/>
      <c r="E427" s="627"/>
      <c r="F427" s="627"/>
      <c r="G427" s="625"/>
      <c r="H427" s="627"/>
      <c r="I427" s="625"/>
      <c r="J427" s="625"/>
      <c r="K427" s="625"/>
      <c r="L427" s="627"/>
      <c r="M427" s="625"/>
      <c r="N427" s="625"/>
      <c r="O427" s="627"/>
      <c r="P427" s="627"/>
      <c r="Q427" s="625"/>
      <c r="R427" s="627"/>
      <c r="S427" s="625"/>
      <c r="T427" s="627"/>
      <c r="U427" s="625"/>
      <c r="V427" s="627"/>
      <c r="W427" s="186"/>
      <c r="X427" s="30"/>
      <c r="Y427" s="40"/>
      <c r="Z427" s="40"/>
      <c r="AA427" s="40"/>
      <c r="AB427" s="40"/>
      <c r="AC427" s="30"/>
      <c r="AD427" s="30"/>
      <c r="AE427" s="625"/>
      <c r="AF427" s="627"/>
      <c r="AG427" s="627"/>
      <c r="AH427" s="627"/>
      <c r="AI427" s="625"/>
      <c r="AJ427" s="627"/>
      <c r="AK427" s="627"/>
      <c r="AL427" s="627"/>
      <c r="AM427" s="625"/>
      <c r="AN427" s="625"/>
      <c r="AO427" s="627"/>
      <c r="AP427" s="30"/>
      <c r="AQ427" s="30"/>
      <c r="AR427" s="30"/>
      <c r="AS427" s="627"/>
      <c r="AT427" s="627"/>
      <c r="AU427" s="30"/>
      <c r="AV427" s="627"/>
      <c r="AW427" s="30"/>
      <c r="AX427" s="30"/>
      <c r="AY427" s="30"/>
      <c r="AZ427" s="30"/>
      <c r="BA427" s="30"/>
      <c r="BB427" s="30"/>
      <c r="BC427" s="40"/>
      <c r="BD427" s="186"/>
      <c r="BE427" s="187"/>
      <c r="BF427" s="627"/>
      <c r="BG427" s="30"/>
      <c r="BH427" s="30"/>
      <c r="BI427" s="40"/>
      <c r="BJ427" s="186"/>
      <c r="BK427" s="356"/>
    </row>
    <row r="428" spans="1:63" s="361" customFormat="1" x14ac:dyDescent="0.25">
      <c r="A428" s="186"/>
      <c r="B428" s="43"/>
      <c r="C428" s="625"/>
      <c r="D428" s="627"/>
      <c r="E428" s="627"/>
      <c r="F428" s="627"/>
      <c r="G428" s="625"/>
      <c r="H428" s="627"/>
      <c r="I428" s="625"/>
      <c r="J428" s="625"/>
      <c r="K428" s="625"/>
      <c r="L428" s="627"/>
      <c r="M428" s="625"/>
      <c r="N428" s="625"/>
      <c r="O428" s="627"/>
      <c r="P428" s="627"/>
      <c r="Q428" s="625"/>
      <c r="R428" s="627"/>
      <c r="S428" s="625"/>
      <c r="T428" s="627"/>
      <c r="U428" s="625"/>
      <c r="V428" s="627"/>
      <c r="W428" s="186"/>
      <c r="X428" s="30"/>
      <c r="Y428" s="40"/>
      <c r="Z428" s="40"/>
      <c r="AA428" s="40"/>
      <c r="AB428" s="40"/>
      <c r="AC428" s="30"/>
      <c r="AD428" s="30"/>
      <c r="AE428" s="625"/>
      <c r="AF428" s="627"/>
      <c r="AG428" s="627"/>
      <c r="AH428" s="627"/>
      <c r="AI428" s="625"/>
      <c r="AJ428" s="627"/>
      <c r="AK428" s="627"/>
      <c r="AL428" s="627"/>
      <c r="AM428" s="625"/>
      <c r="AN428" s="625"/>
      <c r="AO428" s="627"/>
      <c r="AP428" s="30"/>
      <c r="AQ428" s="30"/>
      <c r="AR428" s="30"/>
      <c r="AS428" s="627"/>
      <c r="AT428" s="627"/>
      <c r="AU428" s="30"/>
      <c r="AV428" s="627"/>
      <c r="AW428" s="30"/>
      <c r="AX428" s="30"/>
      <c r="AY428" s="30"/>
      <c r="AZ428" s="30"/>
      <c r="BA428" s="30"/>
      <c r="BB428" s="30"/>
      <c r="BC428" s="40"/>
      <c r="BD428" s="186"/>
      <c r="BE428" s="187"/>
      <c r="BF428" s="627"/>
      <c r="BG428" s="30"/>
      <c r="BH428" s="30"/>
      <c r="BI428" s="40"/>
      <c r="BJ428" s="186"/>
      <c r="BK428" s="356"/>
    </row>
    <row r="429" spans="1:63" s="361" customFormat="1" x14ac:dyDescent="0.25">
      <c r="A429" s="186"/>
      <c r="B429" s="43"/>
      <c r="C429" s="625"/>
      <c r="D429" s="627"/>
      <c r="E429" s="627"/>
      <c r="F429" s="627"/>
      <c r="G429" s="625"/>
      <c r="H429" s="627"/>
      <c r="I429" s="625"/>
      <c r="J429" s="625"/>
      <c r="K429" s="625"/>
      <c r="L429" s="627"/>
      <c r="M429" s="625"/>
      <c r="N429" s="625"/>
      <c r="O429" s="627"/>
      <c r="P429" s="627"/>
      <c r="Q429" s="625"/>
      <c r="R429" s="627"/>
      <c r="S429" s="625"/>
      <c r="T429" s="627"/>
      <c r="U429" s="625"/>
      <c r="V429" s="627"/>
      <c r="W429" s="186"/>
      <c r="X429" s="30"/>
      <c r="Y429" s="40"/>
      <c r="Z429" s="40"/>
      <c r="AA429" s="40"/>
      <c r="AB429" s="40"/>
      <c r="AC429" s="30"/>
      <c r="AD429" s="30"/>
      <c r="AE429" s="625"/>
      <c r="AF429" s="627"/>
      <c r="AG429" s="627"/>
      <c r="AH429" s="627"/>
      <c r="AI429" s="625"/>
      <c r="AJ429" s="627"/>
      <c r="AK429" s="627"/>
      <c r="AL429" s="627"/>
      <c r="AM429" s="625"/>
      <c r="AN429" s="625"/>
      <c r="AO429" s="627"/>
      <c r="AP429" s="30"/>
      <c r="AQ429" s="30"/>
      <c r="AR429" s="30"/>
      <c r="AS429" s="627"/>
      <c r="AT429" s="627"/>
      <c r="AU429" s="30"/>
      <c r="AV429" s="627"/>
      <c r="AW429" s="30"/>
      <c r="AX429" s="30"/>
      <c r="AY429" s="30"/>
      <c r="AZ429" s="30"/>
      <c r="BA429" s="30"/>
      <c r="BB429" s="30"/>
      <c r="BC429" s="40"/>
      <c r="BD429" s="186"/>
      <c r="BE429" s="187"/>
      <c r="BF429" s="627"/>
      <c r="BG429" s="30"/>
      <c r="BH429" s="30"/>
      <c r="BI429" s="40"/>
      <c r="BJ429" s="186"/>
      <c r="BK429" s="356"/>
    </row>
    <row r="430" spans="1:63" s="361" customFormat="1" x14ac:dyDescent="0.25">
      <c r="A430" s="186"/>
      <c r="B430" s="43"/>
      <c r="C430" s="625"/>
      <c r="D430" s="627"/>
      <c r="E430" s="627"/>
      <c r="F430" s="627"/>
      <c r="G430" s="625"/>
      <c r="H430" s="627"/>
      <c r="I430" s="625"/>
      <c r="J430" s="625"/>
      <c r="K430" s="625"/>
      <c r="L430" s="627"/>
      <c r="M430" s="625"/>
      <c r="N430" s="625"/>
      <c r="O430" s="627"/>
      <c r="P430" s="627"/>
      <c r="Q430" s="625"/>
      <c r="R430" s="627"/>
      <c r="S430" s="625"/>
      <c r="T430" s="627"/>
      <c r="U430" s="625"/>
      <c r="V430" s="627"/>
      <c r="W430" s="186"/>
      <c r="X430" s="30"/>
      <c r="Y430" s="40"/>
      <c r="Z430" s="40"/>
      <c r="AA430" s="40"/>
      <c r="AB430" s="40"/>
      <c r="AC430" s="30"/>
      <c r="AD430" s="30"/>
      <c r="AE430" s="625"/>
      <c r="AF430" s="627"/>
      <c r="AG430" s="627"/>
      <c r="AH430" s="627"/>
      <c r="AI430" s="625"/>
      <c r="AJ430" s="627"/>
      <c r="AK430" s="627"/>
      <c r="AL430" s="627"/>
      <c r="AM430" s="625"/>
      <c r="AN430" s="625"/>
      <c r="AO430" s="627"/>
      <c r="AP430" s="30"/>
      <c r="AQ430" s="30"/>
      <c r="AR430" s="30"/>
      <c r="AS430" s="627"/>
      <c r="AT430" s="627"/>
      <c r="AU430" s="30"/>
      <c r="AV430" s="627"/>
      <c r="AW430" s="30"/>
      <c r="AX430" s="30"/>
      <c r="AY430" s="30"/>
      <c r="AZ430" s="30"/>
      <c r="BA430" s="30"/>
      <c r="BB430" s="30"/>
      <c r="BC430" s="40"/>
      <c r="BD430" s="186"/>
      <c r="BE430" s="187"/>
      <c r="BF430" s="627"/>
      <c r="BG430" s="30"/>
      <c r="BH430" s="30"/>
      <c r="BI430" s="40"/>
      <c r="BJ430" s="186"/>
      <c r="BK430" s="356"/>
    </row>
    <row r="431" spans="1:63" s="361" customFormat="1" x14ac:dyDescent="0.25">
      <c r="A431" s="186"/>
      <c r="B431" s="43"/>
      <c r="C431" s="625"/>
      <c r="D431" s="627"/>
      <c r="E431" s="627"/>
      <c r="F431" s="627"/>
      <c r="G431" s="625"/>
      <c r="H431" s="627"/>
      <c r="I431" s="625"/>
      <c r="J431" s="625"/>
      <c r="K431" s="625"/>
      <c r="L431" s="627"/>
      <c r="M431" s="625"/>
      <c r="N431" s="625"/>
      <c r="O431" s="627"/>
      <c r="P431" s="627"/>
      <c r="Q431" s="625"/>
      <c r="R431" s="627"/>
      <c r="S431" s="625"/>
      <c r="T431" s="627"/>
      <c r="U431" s="625"/>
      <c r="V431" s="627"/>
      <c r="W431" s="186"/>
      <c r="X431" s="30"/>
      <c r="Y431" s="40"/>
      <c r="Z431" s="40"/>
      <c r="AA431" s="40"/>
      <c r="AB431" s="40"/>
      <c r="AC431" s="30"/>
      <c r="AD431" s="30"/>
      <c r="AE431" s="625"/>
      <c r="AF431" s="627"/>
      <c r="AG431" s="627"/>
      <c r="AH431" s="627"/>
      <c r="AI431" s="625"/>
      <c r="AJ431" s="627"/>
      <c r="AK431" s="627"/>
      <c r="AL431" s="627"/>
      <c r="AM431" s="625"/>
      <c r="AN431" s="625"/>
      <c r="AO431" s="627"/>
      <c r="AP431" s="30"/>
      <c r="AQ431" s="30"/>
      <c r="AR431" s="30"/>
      <c r="AS431" s="627"/>
      <c r="AT431" s="627"/>
      <c r="AU431" s="30"/>
      <c r="AV431" s="627"/>
      <c r="AW431" s="30"/>
      <c r="AX431" s="30"/>
      <c r="AY431" s="30"/>
      <c r="AZ431" s="30"/>
      <c r="BA431" s="30"/>
      <c r="BB431" s="30"/>
      <c r="BC431" s="40"/>
      <c r="BD431" s="186"/>
      <c r="BE431" s="187"/>
      <c r="BF431" s="627"/>
      <c r="BG431" s="30"/>
      <c r="BH431" s="30"/>
      <c r="BI431" s="40"/>
      <c r="BJ431" s="186"/>
      <c r="BK431" s="356"/>
    </row>
    <row r="432" spans="1:63" s="361" customFormat="1" x14ac:dyDescent="0.25">
      <c r="A432" s="186"/>
      <c r="B432" s="43"/>
      <c r="C432" s="625"/>
      <c r="D432" s="627"/>
      <c r="E432" s="627"/>
      <c r="F432" s="627"/>
      <c r="G432" s="625"/>
      <c r="H432" s="627"/>
      <c r="I432" s="625"/>
      <c r="J432" s="625"/>
      <c r="K432" s="625"/>
      <c r="L432" s="627"/>
      <c r="M432" s="625"/>
      <c r="N432" s="625"/>
      <c r="O432" s="627"/>
      <c r="P432" s="627"/>
      <c r="Q432" s="625"/>
      <c r="R432" s="627"/>
      <c r="S432" s="625"/>
      <c r="T432" s="627"/>
      <c r="U432" s="625"/>
      <c r="V432" s="627"/>
      <c r="W432" s="186"/>
      <c r="X432" s="30"/>
      <c r="Y432" s="40"/>
      <c r="Z432" s="40"/>
      <c r="AA432" s="40"/>
      <c r="AB432" s="40"/>
      <c r="AC432" s="30"/>
      <c r="AD432" s="30"/>
      <c r="AE432" s="625"/>
      <c r="AF432" s="627"/>
      <c r="AG432" s="627"/>
      <c r="AH432" s="627"/>
      <c r="AI432" s="625"/>
      <c r="AJ432" s="627"/>
      <c r="AK432" s="627"/>
      <c r="AL432" s="627"/>
      <c r="AM432" s="625"/>
      <c r="AN432" s="625"/>
      <c r="AO432" s="627"/>
      <c r="AP432" s="30"/>
      <c r="AQ432" s="30"/>
      <c r="AR432" s="30"/>
      <c r="AS432" s="627"/>
      <c r="AT432" s="627"/>
      <c r="AU432" s="30"/>
      <c r="AV432" s="627"/>
      <c r="AW432" s="30"/>
      <c r="AX432" s="30"/>
      <c r="AY432" s="30"/>
      <c r="AZ432" s="30"/>
      <c r="BA432" s="30"/>
      <c r="BB432" s="30"/>
      <c r="BC432" s="40"/>
      <c r="BD432" s="186"/>
      <c r="BE432" s="187"/>
      <c r="BF432" s="627"/>
      <c r="BG432" s="30"/>
      <c r="BH432" s="30"/>
      <c r="BI432" s="40"/>
      <c r="BJ432" s="186"/>
      <c r="BK432" s="356"/>
    </row>
    <row r="433" spans="1:63" s="361" customFormat="1" x14ac:dyDescent="0.25">
      <c r="A433" s="186"/>
      <c r="B433" s="43"/>
      <c r="C433" s="625"/>
      <c r="D433" s="627"/>
      <c r="E433" s="627"/>
      <c r="F433" s="627"/>
      <c r="G433" s="625"/>
      <c r="H433" s="627"/>
      <c r="I433" s="625"/>
      <c r="J433" s="625"/>
      <c r="K433" s="625"/>
      <c r="L433" s="627"/>
      <c r="M433" s="625"/>
      <c r="N433" s="625"/>
      <c r="O433" s="627"/>
      <c r="P433" s="627"/>
      <c r="Q433" s="625"/>
      <c r="R433" s="627"/>
      <c r="S433" s="625"/>
      <c r="T433" s="627"/>
      <c r="U433" s="625"/>
      <c r="V433" s="627"/>
      <c r="W433" s="186"/>
      <c r="X433" s="30"/>
      <c r="Y433" s="40"/>
      <c r="Z433" s="40"/>
      <c r="AA433" s="40"/>
      <c r="AB433" s="40"/>
      <c r="AC433" s="30"/>
      <c r="AD433" s="30"/>
      <c r="AE433" s="625"/>
      <c r="AF433" s="627"/>
      <c r="AG433" s="627"/>
      <c r="AH433" s="627"/>
      <c r="AI433" s="625"/>
      <c r="AJ433" s="627"/>
      <c r="AK433" s="627"/>
      <c r="AL433" s="627"/>
      <c r="AM433" s="625"/>
      <c r="AN433" s="625"/>
      <c r="AO433" s="627"/>
      <c r="AP433" s="30"/>
      <c r="AQ433" s="30"/>
      <c r="AR433" s="30"/>
      <c r="AS433" s="627"/>
      <c r="AT433" s="627"/>
      <c r="AU433" s="30"/>
      <c r="AV433" s="627"/>
      <c r="AW433" s="30"/>
      <c r="AX433" s="30"/>
      <c r="AY433" s="30"/>
      <c r="AZ433" s="30"/>
      <c r="BA433" s="30"/>
      <c r="BB433" s="30"/>
      <c r="BC433" s="40"/>
      <c r="BD433" s="186"/>
      <c r="BE433" s="187"/>
      <c r="BF433" s="627"/>
      <c r="BG433" s="30"/>
      <c r="BH433" s="30"/>
      <c r="BI433" s="40"/>
      <c r="BJ433" s="186"/>
      <c r="BK433" s="356"/>
    </row>
    <row r="434" spans="1:63" s="361" customFormat="1" x14ac:dyDescent="0.25">
      <c r="A434" s="186"/>
      <c r="B434" s="43"/>
      <c r="C434" s="625"/>
      <c r="D434" s="627"/>
      <c r="E434" s="627"/>
      <c r="F434" s="627"/>
      <c r="G434" s="625"/>
      <c r="H434" s="627"/>
      <c r="I434" s="625"/>
      <c r="J434" s="625"/>
      <c r="K434" s="625"/>
      <c r="L434" s="627"/>
      <c r="M434" s="625"/>
      <c r="N434" s="625"/>
      <c r="O434" s="627"/>
      <c r="P434" s="627"/>
      <c r="Q434" s="625"/>
      <c r="R434" s="627"/>
      <c r="S434" s="625"/>
      <c r="T434" s="627"/>
      <c r="U434" s="625"/>
      <c r="V434" s="627"/>
      <c r="W434" s="186"/>
      <c r="X434" s="30"/>
      <c r="Y434" s="40"/>
      <c r="Z434" s="40"/>
      <c r="AA434" s="40"/>
      <c r="AB434" s="40"/>
      <c r="AC434" s="30"/>
      <c r="AD434" s="30"/>
      <c r="AE434" s="625"/>
      <c r="AF434" s="627"/>
      <c r="AG434" s="627"/>
      <c r="AH434" s="627"/>
      <c r="AI434" s="625"/>
      <c r="AJ434" s="627"/>
      <c r="AK434" s="627"/>
      <c r="AL434" s="627"/>
      <c r="AM434" s="625"/>
      <c r="AN434" s="625"/>
      <c r="AO434" s="627"/>
      <c r="AP434" s="30"/>
      <c r="AQ434" s="30"/>
      <c r="AR434" s="30"/>
      <c r="AS434" s="627"/>
      <c r="AT434" s="627"/>
      <c r="AU434" s="30"/>
      <c r="AV434" s="627"/>
      <c r="AW434" s="30"/>
      <c r="AX434" s="30"/>
      <c r="AY434" s="30"/>
      <c r="AZ434" s="30"/>
      <c r="BA434" s="30"/>
      <c r="BB434" s="30"/>
      <c r="BC434" s="40"/>
      <c r="BD434" s="186"/>
      <c r="BE434" s="187"/>
      <c r="BF434" s="627"/>
      <c r="BG434" s="30"/>
      <c r="BH434" s="30"/>
      <c r="BI434" s="40"/>
      <c r="BJ434" s="186"/>
      <c r="BK434" s="356"/>
    </row>
    <row r="435" spans="1:63" s="361" customFormat="1" x14ac:dyDescent="0.25">
      <c r="A435" s="186"/>
      <c r="B435" s="43"/>
      <c r="C435" s="625"/>
      <c r="D435" s="624"/>
      <c r="E435" s="624"/>
      <c r="F435" s="624"/>
      <c r="G435" s="625"/>
      <c r="H435" s="624"/>
      <c r="I435" s="625"/>
      <c r="J435" s="625"/>
      <c r="K435" s="625"/>
      <c r="L435" s="624"/>
      <c r="M435" s="625"/>
      <c r="N435" s="625"/>
      <c r="O435" s="624"/>
      <c r="P435" s="624"/>
      <c r="Q435" s="625"/>
      <c r="R435" s="624"/>
      <c r="S435" s="625"/>
      <c r="T435" s="624"/>
      <c r="U435" s="625"/>
      <c r="V435" s="624"/>
      <c r="W435" s="186"/>
      <c r="X435" s="187"/>
      <c r="Y435" s="41"/>
      <c r="Z435" s="41"/>
      <c r="AA435" s="41"/>
      <c r="AB435" s="41"/>
      <c r="AC435" s="187"/>
      <c r="AD435" s="187"/>
      <c r="AE435" s="625"/>
      <c r="AF435" s="624"/>
      <c r="AG435" s="624"/>
      <c r="AH435" s="624"/>
      <c r="AI435" s="625"/>
      <c r="AJ435" s="624"/>
      <c r="AK435" s="624"/>
      <c r="AL435" s="624"/>
      <c r="AM435" s="625"/>
      <c r="AN435" s="625"/>
      <c r="AO435" s="624"/>
      <c r="AP435" s="187"/>
      <c r="AQ435" s="187"/>
      <c r="AR435" s="187"/>
      <c r="AS435" s="624"/>
      <c r="AT435" s="624"/>
      <c r="AU435" s="187"/>
      <c r="AV435" s="624"/>
      <c r="AW435" s="187"/>
      <c r="AX435" s="187"/>
      <c r="AY435" s="187"/>
      <c r="AZ435" s="187"/>
      <c r="BA435" s="187"/>
      <c r="BB435" s="187"/>
      <c r="BC435" s="41"/>
      <c r="BD435" s="186"/>
      <c r="BE435" s="187"/>
      <c r="BF435" s="624"/>
      <c r="BG435" s="187"/>
      <c r="BH435" s="187"/>
      <c r="BI435" s="41"/>
      <c r="BJ435" s="186"/>
      <c r="BK435" s="363"/>
    </row>
    <row r="436" spans="1:63" s="361" customFormat="1" x14ac:dyDescent="0.25">
      <c r="A436" s="186"/>
      <c r="B436" s="43"/>
      <c r="C436" s="625"/>
      <c r="D436" s="624"/>
      <c r="E436" s="624"/>
      <c r="F436" s="624"/>
      <c r="G436" s="625"/>
      <c r="H436" s="624"/>
      <c r="I436" s="625"/>
      <c r="J436" s="625"/>
      <c r="K436" s="625"/>
      <c r="L436" s="624"/>
      <c r="M436" s="625"/>
      <c r="N436" s="625"/>
      <c r="O436" s="624"/>
      <c r="P436" s="624"/>
      <c r="Q436" s="625"/>
      <c r="R436" s="624"/>
      <c r="S436" s="625"/>
      <c r="T436" s="624"/>
      <c r="U436" s="625"/>
      <c r="V436" s="624"/>
      <c r="W436" s="186"/>
      <c r="X436" s="187"/>
      <c r="Y436" s="41"/>
      <c r="Z436" s="41"/>
      <c r="AA436" s="41"/>
      <c r="AB436" s="41"/>
      <c r="AC436" s="187"/>
      <c r="AD436" s="187"/>
      <c r="AE436" s="625"/>
      <c r="AF436" s="624"/>
      <c r="AG436" s="624"/>
      <c r="AH436" s="624"/>
      <c r="AI436" s="625"/>
      <c r="AJ436" s="624"/>
      <c r="AK436" s="624"/>
      <c r="AL436" s="624"/>
      <c r="AM436" s="625"/>
      <c r="AN436" s="625"/>
      <c r="AO436" s="624"/>
      <c r="AP436" s="187"/>
      <c r="AQ436" s="187"/>
      <c r="AR436" s="187"/>
      <c r="AS436" s="624"/>
      <c r="AT436" s="624"/>
      <c r="AU436" s="187"/>
      <c r="AV436" s="624"/>
      <c r="AW436" s="187"/>
      <c r="AX436" s="187"/>
      <c r="AY436" s="187"/>
      <c r="AZ436" s="187"/>
      <c r="BA436" s="187"/>
      <c r="BB436" s="187"/>
      <c r="BC436" s="41"/>
      <c r="BD436" s="186"/>
      <c r="BE436" s="187"/>
      <c r="BF436" s="624"/>
      <c r="BG436" s="187"/>
      <c r="BH436" s="187"/>
      <c r="BI436" s="41"/>
      <c r="BJ436" s="186"/>
      <c r="BK436" s="363"/>
    </row>
    <row r="437" spans="1:63" s="361" customFormat="1" x14ac:dyDescent="0.25">
      <c r="A437" s="186"/>
      <c r="B437" s="43"/>
      <c r="C437" s="625"/>
      <c r="D437" s="624"/>
      <c r="E437" s="624"/>
      <c r="F437" s="624"/>
      <c r="G437" s="625"/>
      <c r="H437" s="624"/>
      <c r="I437" s="625"/>
      <c r="J437" s="625"/>
      <c r="K437" s="625"/>
      <c r="L437" s="624"/>
      <c r="M437" s="625"/>
      <c r="N437" s="625"/>
      <c r="O437" s="624"/>
      <c r="P437" s="624"/>
      <c r="Q437" s="625"/>
      <c r="R437" s="624"/>
      <c r="S437" s="625"/>
      <c r="T437" s="624"/>
      <c r="U437" s="625"/>
      <c r="V437" s="624"/>
      <c r="W437" s="186"/>
      <c r="X437" s="187"/>
      <c r="Y437" s="41"/>
      <c r="Z437" s="41"/>
      <c r="AA437" s="41"/>
      <c r="AB437" s="41"/>
      <c r="AC437" s="187"/>
      <c r="AD437" s="187"/>
      <c r="AE437" s="625"/>
      <c r="AF437" s="624"/>
      <c r="AG437" s="624"/>
      <c r="AH437" s="624"/>
      <c r="AI437" s="625"/>
      <c r="AJ437" s="624"/>
      <c r="AK437" s="624"/>
      <c r="AL437" s="624"/>
      <c r="AM437" s="625"/>
      <c r="AN437" s="625"/>
      <c r="AO437" s="624"/>
      <c r="AP437" s="187"/>
      <c r="AQ437" s="187"/>
      <c r="AR437" s="187"/>
      <c r="AS437" s="624"/>
      <c r="AT437" s="624"/>
      <c r="AU437" s="187"/>
      <c r="AV437" s="624"/>
      <c r="AW437" s="187"/>
      <c r="AX437" s="187"/>
      <c r="AY437" s="187"/>
      <c r="AZ437" s="187"/>
      <c r="BA437" s="187"/>
      <c r="BB437" s="187"/>
      <c r="BC437" s="41"/>
      <c r="BD437" s="186"/>
      <c r="BE437" s="187"/>
      <c r="BF437" s="624"/>
      <c r="BG437" s="187"/>
      <c r="BH437" s="187"/>
      <c r="BI437" s="41"/>
      <c r="BJ437" s="186"/>
      <c r="BK437" s="363"/>
    </row>
    <row r="438" spans="1:63" s="361" customFormat="1" x14ac:dyDescent="0.25">
      <c r="A438" s="186"/>
      <c r="B438" s="43"/>
      <c r="C438" s="625"/>
      <c r="D438" s="624"/>
      <c r="E438" s="624"/>
      <c r="F438" s="624"/>
      <c r="G438" s="625"/>
      <c r="H438" s="624"/>
      <c r="I438" s="625"/>
      <c r="J438" s="625"/>
      <c r="K438" s="625"/>
      <c r="L438" s="624"/>
      <c r="M438" s="625"/>
      <c r="N438" s="625"/>
      <c r="O438" s="624"/>
      <c r="P438" s="624"/>
      <c r="Q438" s="625"/>
      <c r="R438" s="624"/>
      <c r="S438" s="625"/>
      <c r="T438" s="624"/>
      <c r="U438" s="625"/>
      <c r="V438" s="624"/>
      <c r="W438" s="186"/>
      <c r="X438" s="187"/>
      <c r="Y438" s="41"/>
      <c r="Z438" s="41"/>
      <c r="AA438" s="41"/>
      <c r="AB438" s="41"/>
      <c r="AC438" s="187"/>
      <c r="AD438" s="187"/>
      <c r="AE438" s="625"/>
      <c r="AF438" s="624"/>
      <c r="AG438" s="624"/>
      <c r="AH438" s="624"/>
      <c r="AI438" s="625"/>
      <c r="AJ438" s="624"/>
      <c r="AK438" s="624"/>
      <c r="AL438" s="624"/>
      <c r="AM438" s="625"/>
      <c r="AN438" s="625"/>
      <c r="AO438" s="624"/>
      <c r="AP438" s="187"/>
      <c r="AQ438" s="187"/>
      <c r="AR438" s="187"/>
      <c r="AS438" s="624"/>
      <c r="AT438" s="624"/>
      <c r="AU438" s="187"/>
      <c r="AV438" s="624"/>
      <c r="AW438" s="187"/>
      <c r="AX438" s="187"/>
      <c r="AY438" s="187"/>
      <c r="AZ438" s="187"/>
      <c r="BA438" s="187"/>
      <c r="BB438" s="187"/>
      <c r="BC438" s="41"/>
      <c r="BD438" s="186"/>
      <c r="BE438" s="187"/>
      <c r="BF438" s="624"/>
      <c r="BG438" s="187"/>
      <c r="BH438" s="187"/>
      <c r="BI438" s="41"/>
      <c r="BJ438" s="186"/>
      <c r="BK438" s="363"/>
    </row>
    <row r="439" spans="1:63" s="361" customFormat="1" x14ac:dyDescent="0.25">
      <c r="A439" s="186"/>
      <c r="B439" s="43"/>
      <c r="C439" s="625"/>
      <c r="D439" s="624"/>
      <c r="E439" s="624"/>
      <c r="F439" s="624"/>
      <c r="G439" s="625"/>
      <c r="H439" s="624"/>
      <c r="I439" s="625"/>
      <c r="J439" s="625"/>
      <c r="K439" s="625"/>
      <c r="L439" s="624"/>
      <c r="M439" s="625"/>
      <c r="N439" s="625"/>
      <c r="O439" s="624"/>
      <c r="P439" s="624"/>
      <c r="Q439" s="625"/>
      <c r="R439" s="624"/>
      <c r="S439" s="625"/>
      <c r="T439" s="624"/>
      <c r="U439" s="625"/>
      <c r="V439" s="624"/>
      <c r="W439" s="186"/>
      <c r="X439" s="187"/>
      <c r="Y439" s="41"/>
      <c r="Z439" s="41"/>
      <c r="AA439" s="41"/>
      <c r="AB439" s="41"/>
      <c r="AC439" s="187"/>
      <c r="AD439" s="187"/>
      <c r="AE439" s="625"/>
      <c r="AF439" s="624"/>
      <c r="AG439" s="624"/>
      <c r="AH439" s="624"/>
      <c r="AI439" s="625"/>
      <c r="AJ439" s="624"/>
      <c r="AK439" s="624"/>
      <c r="AL439" s="624"/>
      <c r="AM439" s="625"/>
      <c r="AN439" s="625"/>
      <c r="AO439" s="624"/>
      <c r="AP439" s="187"/>
      <c r="AQ439" s="187"/>
      <c r="AR439" s="187"/>
      <c r="AS439" s="624"/>
      <c r="AT439" s="624"/>
      <c r="AU439" s="187"/>
      <c r="AV439" s="624"/>
      <c r="AW439" s="187"/>
      <c r="AX439" s="187"/>
      <c r="AY439" s="187"/>
      <c r="AZ439" s="187"/>
      <c r="BA439" s="187"/>
      <c r="BB439" s="187"/>
      <c r="BC439" s="41"/>
      <c r="BD439" s="186"/>
      <c r="BE439" s="187"/>
      <c r="BF439" s="624"/>
      <c r="BG439" s="187"/>
      <c r="BH439" s="187"/>
      <c r="BI439" s="41"/>
      <c r="BJ439" s="186"/>
      <c r="BK439" s="363"/>
    </row>
    <row r="440" spans="1:63" s="361" customFormat="1" x14ac:dyDescent="0.25">
      <c r="A440" s="186"/>
      <c r="B440" s="43"/>
      <c r="C440" s="625"/>
      <c r="D440" s="624"/>
      <c r="E440" s="624"/>
      <c r="F440" s="624"/>
      <c r="G440" s="625"/>
      <c r="H440" s="624"/>
      <c r="I440" s="625"/>
      <c r="J440" s="625"/>
      <c r="K440" s="625"/>
      <c r="L440" s="624"/>
      <c r="M440" s="625"/>
      <c r="N440" s="625"/>
      <c r="O440" s="624"/>
      <c r="P440" s="624"/>
      <c r="Q440" s="625"/>
      <c r="R440" s="624"/>
      <c r="S440" s="625"/>
      <c r="T440" s="624"/>
      <c r="U440" s="625"/>
      <c r="V440" s="624"/>
      <c r="W440" s="186"/>
      <c r="X440" s="187"/>
      <c r="Y440" s="41"/>
      <c r="Z440" s="41"/>
      <c r="AA440" s="41"/>
      <c r="AB440" s="41"/>
      <c r="AC440" s="187"/>
      <c r="AD440" s="187"/>
      <c r="AE440" s="625"/>
      <c r="AF440" s="624"/>
      <c r="AG440" s="624"/>
      <c r="AH440" s="624"/>
      <c r="AI440" s="625"/>
      <c r="AJ440" s="624"/>
      <c r="AK440" s="624"/>
      <c r="AL440" s="624"/>
      <c r="AM440" s="625"/>
      <c r="AN440" s="625"/>
      <c r="AO440" s="624"/>
      <c r="AP440" s="187"/>
      <c r="AQ440" s="187"/>
      <c r="AR440" s="187"/>
      <c r="AS440" s="624"/>
      <c r="AT440" s="624"/>
      <c r="AU440" s="187"/>
      <c r="AV440" s="624"/>
      <c r="AW440" s="187"/>
      <c r="AX440" s="187"/>
      <c r="AY440" s="187"/>
      <c r="AZ440" s="187"/>
      <c r="BA440" s="187"/>
      <c r="BB440" s="187"/>
      <c r="BC440" s="41"/>
      <c r="BD440" s="186"/>
      <c r="BE440" s="187"/>
      <c r="BF440" s="624"/>
      <c r="BG440" s="187"/>
      <c r="BH440" s="187"/>
      <c r="BI440" s="41"/>
      <c r="BJ440" s="186"/>
      <c r="BK440" s="363"/>
    </row>
    <row r="441" spans="1:63" s="361" customFormat="1" x14ac:dyDescent="0.25">
      <c r="A441" s="186"/>
      <c r="B441" s="43"/>
      <c r="C441" s="625"/>
      <c r="D441" s="624"/>
      <c r="E441" s="624"/>
      <c r="F441" s="624"/>
      <c r="G441" s="625"/>
      <c r="H441" s="624"/>
      <c r="I441" s="625"/>
      <c r="J441" s="625"/>
      <c r="K441" s="625"/>
      <c r="L441" s="624"/>
      <c r="M441" s="625"/>
      <c r="N441" s="625"/>
      <c r="O441" s="624"/>
      <c r="P441" s="624"/>
      <c r="Q441" s="625"/>
      <c r="R441" s="624"/>
      <c r="S441" s="625"/>
      <c r="T441" s="624"/>
      <c r="U441" s="625"/>
      <c r="V441" s="624"/>
      <c r="W441" s="186"/>
      <c r="X441" s="187"/>
      <c r="Y441" s="41"/>
      <c r="Z441" s="41"/>
      <c r="AA441" s="41"/>
      <c r="AB441" s="41"/>
      <c r="AC441" s="187"/>
      <c r="AD441" s="187"/>
      <c r="AE441" s="625"/>
      <c r="AF441" s="624"/>
      <c r="AG441" s="624"/>
      <c r="AH441" s="624"/>
      <c r="AI441" s="625"/>
      <c r="AJ441" s="624"/>
      <c r="AK441" s="624"/>
      <c r="AL441" s="624"/>
      <c r="AM441" s="625"/>
      <c r="AN441" s="625"/>
      <c r="AO441" s="624"/>
      <c r="AP441" s="187"/>
      <c r="AQ441" s="187"/>
      <c r="AR441" s="187"/>
      <c r="AS441" s="624"/>
      <c r="AT441" s="624"/>
      <c r="AU441" s="187"/>
      <c r="AV441" s="624"/>
      <c r="AW441" s="187"/>
      <c r="AX441" s="187"/>
      <c r="AY441" s="187"/>
      <c r="AZ441" s="187"/>
      <c r="BA441" s="187"/>
      <c r="BB441" s="187"/>
      <c r="BC441" s="41"/>
      <c r="BD441" s="186"/>
      <c r="BE441" s="187"/>
      <c r="BF441" s="624"/>
      <c r="BG441" s="187"/>
      <c r="BH441" s="187"/>
      <c r="BI441" s="41"/>
      <c r="BJ441" s="186"/>
      <c r="BK441" s="363"/>
    </row>
    <row r="442" spans="1:63" s="361" customFormat="1" x14ac:dyDescent="0.25">
      <c r="A442" s="186"/>
      <c r="B442" s="43"/>
      <c r="C442" s="625"/>
      <c r="D442" s="624"/>
      <c r="E442" s="624"/>
      <c r="F442" s="624"/>
      <c r="G442" s="625"/>
      <c r="H442" s="624"/>
      <c r="I442" s="625"/>
      <c r="J442" s="625"/>
      <c r="K442" s="625"/>
      <c r="L442" s="624"/>
      <c r="M442" s="625"/>
      <c r="N442" s="625"/>
      <c r="O442" s="624"/>
      <c r="P442" s="624"/>
      <c r="Q442" s="625"/>
      <c r="R442" s="624"/>
      <c r="S442" s="625"/>
      <c r="T442" s="624"/>
      <c r="U442" s="625"/>
      <c r="V442" s="624"/>
      <c r="W442" s="186"/>
      <c r="X442" s="187"/>
      <c r="Y442" s="41"/>
      <c r="Z442" s="41"/>
      <c r="AA442" s="41"/>
      <c r="AB442" s="41"/>
      <c r="AC442" s="187"/>
      <c r="AD442" s="187"/>
      <c r="AE442" s="625"/>
      <c r="AF442" s="624"/>
      <c r="AG442" s="624"/>
      <c r="AH442" s="624"/>
      <c r="AI442" s="625"/>
      <c r="AJ442" s="624"/>
      <c r="AK442" s="624"/>
      <c r="AL442" s="624"/>
      <c r="AM442" s="625"/>
      <c r="AN442" s="625"/>
      <c r="AO442" s="624"/>
      <c r="AP442" s="187"/>
      <c r="AQ442" s="187"/>
      <c r="AR442" s="187"/>
      <c r="AS442" s="624"/>
      <c r="AT442" s="624"/>
      <c r="AU442" s="187"/>
      <c r="AV442" s="624"/>
      <c r="AW442" s="187"/>
      <c r="AX442" s="187"/>
      <c r="AY442" s="187"/>
      <c r="AZ442" s="187"/>
      <c r="BA442" s="187"/>
      <c r="BB442" s="187"/>
      <c r="BC442" s="41"/>
      <c r="BD442" s="186"/>
      <c r="BE442" s="187"/>
      <c r="BF442" s="624"/>
      <c r="BG442" s="187"/>
      <c r="BH442" s="187"/>
      <c r="BI442" s="41"/>
      <c r="BJ442" s="186"/>
      <c r="BK442" s="363"/>
    </row>
    <row r="443" spans="1:63" s="361" customFormat="1" x14ac:dyDescent="0.25">
      <c r="A443" s="186"/>
      <c r="B443" s="43"/>
      <c r="C443" s="625"/>
      <c r="D443" s="624"/>
      <c r="E443" s="624"/>
      <c r="F443" s="624"/>
      <c r="G443" s="625"/>
      <c r="H443" s="624"/>
      <c r="I443" s="625"/>
      <c r="J443" s="625"/>
      <c r="K443" s="625"/>
      <c r="L443" s="624"/>
      <c r="M443" s="625"/>
      <c r="N443" s="625"/>
      <c r="O443" s="624"/>
      <c r="P443" s="624"/>
      <c r="Q443" s="625"/>
      <c r="R443" s="624"/>
      <c r="S443" s="625"/>
      <c r="T443" s="624"/>
      <c r="U443" s="625"/>
      <c r="V443" s="624"/>
      <c r="W443" s="186"/>
      <c r="X443" s="187"/>
      <c r="Y443" s="41"/>
      <c r="Z443" s="41"/>
      <c r="AA443" s="41"/>
      <c r="AB443" s="41"/>
      <c r="AC443" s="187"/>
      <c r="AD443" s="187"/>
      <c r="AE443" s="625"/>
      <c r="AF443" s="624"/>
      <c r="AG443" s="624"/>
      <c r="AH443" s="624"/>
      <c r="AI443" s="625"/>
      <c r="AJ443" s="624"/>
      <c r="AK443" s="624"/>
      <c r="AL443" s="624"/>
      <c r="AM443" s="625"/>
      <c r="AN443" s="625"/>
      <c r="AO443" s="624"/>
      <c r="AP443" s="187"/>
      <c r="AQ443" s="187"/>
      <c r="AR443" s="187"/>
      <c r="AS443" s="624"/>
      <c r="AT443" s="624"/>
      <c r="AU443" s="187"/>
      <c r="AV443" s="624"/>
      <c r="AW443" s="187"/>
      <c r="AX443" s="187"/>
      <c r="AY443" s="187"/>
      <c r="AZ443" s="187"/>
      <c r="BA443" s="187"/>
      <c r="BB443" s="187"/>
      <c r="BC443" s="41"/>
      <c r="BD443" s="186"/>
      <c r="BE443" s="187"/>
      <c r="BF443" s="624"/>
      <c r="BG443" s="187"/>
      <c r="BH443" s="187"/>
      <c r="BI443" s="41"/>
      <c r="BJ443" s="186"/>
      <c r="BK443" s="363"/>
    </row>
    <row r="444" spans="1:63" s="361" customFormat="1" x14ac:dyDescent="0.25">
      <c r="A444" s="186"/>
      <c r="B444" s="43"/>
      <c r="C444" s="625"/>
      <c r="D444" s="624"/>
      <c r="E444" s="624"/>
      <c r="F444" s="624"/>
      <c r="G444" s="625"/>
      <c r="H444" s="624"/>
      <c r="I444" s="625"/>
      <c r="J444" s="625"/>
      <c r="K444" s="625"/>
      <c r="L444" s="624"/>
      <c r="M444" s="625"/>
      <c r="N444" s="625"/>
      <c r="O444" s="624"/>
      <c r="P444" s="624"/>
      <c r="Q444" s="625"/>
      <c r="R444" s="624"/>
      <c r="S444" s="625"/>
      <c r="T444" s="624"/>
      <c r="U444" s="625"/>
      <c r="V444" s="624"/>
      <c r="W444" s="186"/>
      <c r="X444" s="187"/>
      <c r="Y444" s="41"/>
      <c r="Z444" s="41"/>
      <c r="AA444" s="41"/>
      <c r="AB444" s="41"/>
      <c r="AC444" s="187"/>
      <c r="AD444" s="187"/>
      <c r="AE444" s="625"/>
      <c r="AF444" s="624"/>
      <c r="AG444" s="624"/>
      <c r="AH444" s="624"/>
      <c r="AI444" s="625"/>
      <c r="AJ444" s="624"/>
      <c r="AK444" s="624"/>
      <c r="AL444" s="624"/>
      <c r="AM444" s="625"/>
      <c r="AN444" s="625"/>
      <c r="AO444" s="624"/>
      <c r="AP444" s="187"/>
      <c r="AQ444" s="187"/>
      <c r="AR444" s="187"/>
      <c r="AS444" s="624"/>
      <c r="AT444" s="624"/>
      <c r="AU444" s="187"/>
      <c r="AV444" s="624"/>
      <c r="AW444" s="187"/>
      <c r="AX444" s="187"/>
      <c r="AY444" s="187"/>
      <c r="AZ444" s="187"/>
      <c r="BA444" s="187"/>
      <c r="BB444" s="187"/>
      <c r="BC444" s="41"/>
      <c r="BD444" s="186"/>
      <c r="BE444" s="187"/>
      <c r="BF444" s="624"/>
      <c r="BG444" s="187"/>
      <c r="BH444" s="187"/>
      <c r="BI444" s="41"/>
      <c r="BJ444" s="186"/>
      <c r="BK444" s="363"/>
    </row>
    <row r="445" spans="1:63" s="361" customFormat="1" x14ac:dyDescent="0.25">
      <c r="A445" s="186"/>
      <c r="B445" s="43"/>
      <c r="C445" s="625"/>
      <c r="D445" s="624"/>
      <c r="E445" s="624"/>
      <c r="F445" s="624"/>
      <c r="G445" s="625"/>
      <c r="H445" s="624"/>
      <c r="I445" s="625"/>
      <c r="J445" s="625"/>
      <c r="K445" s="625"/>
      <c r="L445" s="624"/>
      <c r="M445" s="625"/>
      <c r="N445" s="625"/>
      <c r="O445" s="624"/>
      <c r="P445" s="624"/>
      <c r="Q445" s="625"/>
      <c r="R445" s="624"/>
      <c r="S445" s="625"/>
      <c r="T445" s="624"/>
      <c r="U445" s="625"/>
      <c r="V445" s="624"/>
      <c r="W445" s="186"/>
      <c r="X445" s="187"/>
      <c r="Y445" s="41"/>
      <c r="Z445" s="41"/>
      <c r="AA445" s="41"/>
      <c r="AB445" s="41"/>
      <c r="AC445" s="187"/>
      <c r="AD445" s="187"/>
      <c r="AE445" s="625"/>
      <c r="AF445" s="624"/>
      <c r="AG445" s="624"/>
      <c r="AH445" s="624"/>
      <c r="AI445" s="625"/>
      <c r="AJ445" s="624"/>
      <c r="AK445" s="624"/>
      <c r="AL445" s="624"/>
      <c r="AM445" s="625"/>
      <c r="AN445" s="625"/>
      <c r="AO445" s="624"/>
      <c r="AP445" s="187"/>
      <c r="AQ445" s="187"/>
      <c r="AR445" s="187"/>
      <c r="AS445" s="624"/>
      <c r="AT445" s="624"/>
      <c r="AU445" s="187"/>
      <c r="AV445" s="624"/>
      <c r="AW445" s="187"/>
      <c r="AX445" s="187"/>
      <c r="AY445" s="187"/>
      <c r="AZ445" s="187"/>
      <c r="BA445" s="187"/>
      <c r="BB445" s="187"/>
      <c r="BC445" s="41"/>
      <c r="BD445" s="186"/>
      <c r="BE445" s="187"/>
      <c r="BF445" s="624"/>
      <c r="BG445" s="187"/>
      <c r="BH445" s="187"/>
      <c r="BI445" s="41"/>
      <c r="BJ445" s="186"/>
      <c r="BK445" s="363"/>
    </row>
    <row r="446" spans="1:63" s="361" customFormat="1" x14ac:dyDescent="0.25">
      <c r="A446" s="186"/>
      <c r="B446" s="43"/>
      <c r="C446" s="625"/>
      <c r="D446" s="624"/>
      <c r="E446" s="624"/>
      <c r="F446" s="624"/>
      <c r="G446" s="625"/>
      <c r="H446" s="624"/>
      <c r="I446" s="625"/>
      <c r="J446" s="625"/>
      <c r="K446" s="625"/>
      <c r="L446" s="624"/>
      <c r="M446" s="625"/>
      <c r="N446" s="625"/>
      <c r="O446" s="624"/>
      <c r="P446" s="624"/>
      <c r="Q446" s="625"/>
      <c r="R446" s="624"/>
      <c r="S446" s="625"/>
      <c r="T446" s="624"/>
      <c r="U446" s="625"/>
      <c r="V446" s="624"/>
      <c r="W446" s="186"/>
      <c r="X446" s="187"/>
      <c r="Y446" s="41"/>
      <c r="Z446" s="41"/>
      <c r="AA446" s="41"/>
      <c r="AB446" s="41"/>
      <c r="AC446" s="187"/>
      <c r="AD446" s="187"/>
      <c r="AE446" s="625"/>
      <c r="AF446" s="624"/>
      <c r="AG446" s="624"/>
      <c r="AH446" s="624"/>
      <c r="AI446" s="625"/>
      <c r="AJ446" s="624"/>
      <c r="AK446" s="624"/>
      <c r="AL446" s="624"/>
      <c r="AM446" s="625"/>
      <c r="AN446" s="625"/>
      <c r="AO446" s="624"/>
      <c r="AP446" s="187"/>
      <c r="AQ446" s="187"/>
      <c r="AR446" s="187"/>
      <c r="AS446" s="624"/>
      <c r="AT446" s="624"/>
      <c r="AU446" s="187"/>
      <c r="AV446" s="624"/>
      <c r="AW446" s="187"/>
      <c r="AX446" s="187"/>
      <c r="AY446" s="187"/>
      <c r="AZ446" s="187"/>
      <c r="BA446" s="187"/>
      <c r="BB446" s="187"/>
      <c r="BC446" s="41"/>
      <c r="BD446" s="186"/>
      <c r="BE446" s="187"/>
      <c r="BF446" s="624"/>
      <c r="BG446" s="187"/>
      <c r="BH446" s="187"/>
      <c r="BI446" s="41"/>
      <c r="BJ446" s="186"/>
      <c r="BK446" s="363"/>
    </row>
    <row r="447" spans="1:63" s="361" customFormat="1" x14ac:dyDescent="0.25">
      <c r="A447" s="186"/>
      <c r="B447" s="43"/>
      <c r="C447" s="625"/>
      <c r="D447" s="624"/>
      <c r="E447" s="624"/>
      <c r="F447" s="624"/>
      <c r="G447" s="625"/>
      <c r="H447" s="624"/>
      <c r="I447" s="625"/>
      <c r="J447" s="625"/>
      <c r="K447" s="625"/>
      <c r="L447" s="624"/>
      <c r="M447" s="625"/>
      <c r="N447" s="625"/>
      <c r="O447" s="624"/>
      <c r="P447" s="624"/>
      <c r="Q447" s="625"/>
      <c r="R447" s="624"/>
      <c r="S447" s="625"/>
      <c r="T447" s="624"/>
      <c r="U447" s="625"/>
      <c r="V447" s="624"/>
      <c r="W447" s="186"/>
      <c r="X447" s="187"/>
      <c r="Y447" s="41"/>
      <c r="Z447" s="41"/>
      <c r="AA447" s="41"/>
      <c r="AB447" s="41"/>
      <c r="AC447" s="187"/>
      <c r="AD447" s="187"/>
      <c r="AE447" s="625"/>
      <c r="AF447" s="624"/>
      <c r="AG447" s="624"/>
      <c r="AH447" s="624"/>
      <c r="AI447" s="625"/>
      <c r="AJ447" s="624"/>
      <c r="AK447" s="624"/>
      <c r="AL447" s="624"/>
      <c r="AM447" s="625"/>
      <c r="AN447" s="625"/>
      <c r="AO447" s="624"/>
      <c r="AP447" s="187"/>
      <c r="AQ447" s="187"/>
      <c r="AR447" s="187"/>
      <c r="AS447" s="624"/>
      <c r="AT447" s="624"/>
      <c r="AU447" s="187"/>
      <c r="AV447" s="624"/>
      <c r="AW447" s="187"/>
      <c r="AX447" s="187"/>
      <c r="AY447" s="187"/>
      <c r="AZ447" s="187"/>
      <c r="BA447" s="187"/>
      <c r="BB447" s="187"/>
      <c r="BC447" s="41"/>
      <c r="BD447" s="186"/>
      <c r="BE447" s="187"/>
      <c r="BF447" s="624"/>
      <c r="BG447" s="187"/>
      <c r="BH447" s="187"/>
      <c r="BI447" s="41"/>
      <c r="BJ447" s="186"/>
      <c r="BK447" s="363"/>
    </row>
    <row r="448" spans="1:63" s="361" customFormat="1" x14ac:dyDescent="0.25">
      <c r="A448" s="186"/>
      <c r="B448" s="43"/>
      <c r="C448" s="625"/>
      <c r="D448" s="624"/>
      <c r="E448" s="624"/>
      <c r="F448" s="624"/>
      <c r="G448" s="625"/>
      <c r="H448" s="624"/>
      <c r="I448" s="625"/>
      <c r="J448" s="625"/>
      <c r="K448" s="625"/>
      <c r="L448" s="624"/>
      <c r="M448" s="625"/>
      <c r="N448" s="625"/>
      <c r="O448" s="624"/>
      <c r="P448" s="624"/>
      <c r="Q448" s="625"/>
      <c r="R448" s="624"/>
      <c r="S448" s="625"/>
      <c r="T448" s="624"/>
      <c r="U448" s="625"/>
      <c r="V448" s="624"/>
      <c r="W448" s="186"/>
      <c r="X448" s="187"/>
      <c r="Y448" s="41"/>
      <c r="Z448" s="41"/>
      <c r="AA448" s="41"/>
      <c r="AB448" s="41"/>
      <c r="AC448" s="187"/>
      <c r="AD448" s="187"/>
      <c r="AE448" s="625"/>
      <c r="AF448" s="624"/>
      <c r="AG448" s="624"/>
      <c r="AH448" s="624"/>
      <c r="AI448" s="625"/>
      <c r="AJ448" s="624"/>
      <c r="AK448" s="624"/>
      <c r="AL448" s="624"/>
      <c r="AM448" s="625"/>
      <c r="AN448" s="625"/>
      <c r="AO448" s="624"/>
      <c r="AP448" s="187"/>
      <c r="AQ448" s="187"/>
      <c r="AR448" s="187"/>
      <c r="AS448" s="624"/>
      <c r="AT448" s="624"/>
      <c r="AU448" s="187"/>
      <c r="AV448" s="624"/>
      <c r="AW448" s="187"/>
      <c r="AX448" s="187"/>
      <c r="AY448" s="187"/>
      <c r="AZ448" s="187"/>
      <c r="BA448" s="187"/>
      <c r="BB448" s="187"/>
      <c r="BC448" s="41"/>
      <c r="BD448" s="186"/>
      <c r="BE448" s="187"/>
      <c r="BF448" s="624"/>
      <c r="BG448" s="187"/>
      <c r="BH448" s="187"/>
      <c r="BI448" s="41"/>
      <c r="BJ448" s="186"/>
      <c r="BK448" s="363"/>
    </row>
    <row r="449" spans="1:63" s="361" customFormat="1" x14ac:dyDescent="0.25">
      <c r="A449" s="186"/>
      <c r="B449" s="43"/>
      <c r="C449" s="625"/>
      <c r="D449" s="624"/>
      <c r="E449" s="624"/>
      <c r="F449" s="624"/>
      <c r="G449" s="625"/>
      <c r="H449" s="624"/>
      <c r="I449" s="625"/>
      <c r="J449" s="625"/>
      <c r="K449" s="625"/>
      <c r="L449" s="624"/>
      <c r="M449" s="625"/>
      <c r="N449" s="625"/>
      <c r="O449" s="624"/>
      <c r="P449" s="624"/>
      <c r="Q449" s="625"/>
      <c r="R449" s="624"/>
      <c r="S449" s="625"/>
      <c r="T449" s="624"/>
      <c r="U449" s="625"/>
      <c r="V449" s="624"/>
      <c r="W449" s="186"/>
      <c r="X449" s="187"/>
      <c r="Y449" s="41"/>
      <c r="Z449" s="41"/>
      <c r="AA449" s="41"/>
      <c r="AB449" s="41"/>
      <c r="AC449" s="187"/>
      <c r="AD449" s="187"/>
      <c r="AE449" s="625"/>
      <c r="AF449" s="624"/>
      <c r="AG449" s="624"/>
      <c r="AH449" s="624"/>
      <c r="AI449" s="625"/>
      <c r="AJ449" s="624"/>
      <c r="AK449" s="624"/>
      <c r="AL449" s="624"/>
      <c r="AM449" s="625"/>
      <c r="AN449" s="625"/>
      <c r="AO449" s="624"/>
      <c r="AP449" s="187"/>
      <c r="AQ449" s="187"/>
      <c r="AR449" s="187"/>
      <c r="AS449" s="624"/>
      <c r="AT449" s="624"/>
      <c r="AU449" s="187"/>
      <c r="AV449" s="624"/>
      <c r="AW449" s="187"/>
      <c r="AX449" s="187"/>
      <c r="AY449" s="187"/>
      <c r="AZ449" s="187"/>
      <c r="BA449" s="187"/>
      <c r="BB449" s="187"/>
      <c r="BC449" s="41"/>
      <c r="BD449" s="186"/>
      <c r="BE449" s="187"/>
      <c r="BF449" s="624"/>
      <c r="BG449" s="187"/>
      <c r="BH449" s="187"/>
      <c r="BI449" s="41"/>
      <c r="BJ449" s="186"/>
      <c r="BK449" s="363"/>
    </row>
  </sheetData>
  <mergeCells count="53">
    <mergeCell ref="AB4:AC4"/>
    <mergeCell ref="AB5:AB6"/>
    <mergeCell ref="AC5:AC6"/>
    <mergeCell ref="AA4:AA6"/>
    <mergeCell ref="AZ5:AZ6"/>
    <mergeCell ref="AM5:AO5"/>
    <mergeCell ref="AP5:AP6"/>
    <mergeCell ref="AQ5:AQ6"/>
    <mergeCell ref="AD4:AR4"/>
    <mergeCell ref="AY5:AY6"/>
    <mergeCell ref="AU5:AU6"/>
    <mergeCell ref="AV5:AV6"/>
    <mergeCell ref="AW5:AW6"/>
    <mergeCell ref="AX5:AX6"/>
    <mergeCell ref="M5:O5"/>
    <mergeCell ref="S5:S6"/>
    <mergeCell ref="X5:X6"/>
    <mergeCell ref="Y5:Y6"/>
    <mergeCell ref="AD3:BD3"/>
    <mergeCell ref="AS4:BB4"/>
    <mergeCell ref="AS5:AS6"/>
    <mergeCell ref="AT5:AT6"/>
    <mergeCell ref="T5:T6"/>
    <mergeCell ref="BC5:BC6"/>
    <mergeCell ref="BD5:BD6"/>
    <mergeCell ref="AG5:AG6"/>
    <mergeCell ref="AH5:AH6"/>
    <mergeCell ref="AI5:AJ5"/>
    <mergeCell ref="AK5:AL5"/>
    <mergeCell ref="BA5:BB5"/>
    <mergeCell ref="C1:BD2"/>
    <mergeCell ref="C4:V4"/>
    <mergeCell ref="W4:Y4"/>
    <mergeCell ref="Z4:Z6"/>
    <mergeCell ref="BC4:BD4"/>
    <mergeCell ref="C5:D5"/>
    <mergeCell ref="U5:V5"/>
    <mergeCell ref="W5:W6"/>
    <mergeCell ref="P5:R5"/>
    <mergeCell ref="C3:V3"/>
    <mergeCell ref="W3:AC3"/>
    <mergeCell ref="AD5:AD6"/>
    <mergeCell ref="AE5:AF5"/>
    <mergeCell ref="I5:L5"/>
    <mergeCell ref="G5:H5"/>
    <mergeCell ref="E5:F5"/>
    <mergeCell ref="BF4:BJ4"/>
    <mergeCell ref="BH5:BH6"/>
    <mergeCell ref="BF3:BJ3"/>
    <mergeCell ref="BF5:BF6"/>
    <mergeCell ref="BG5:BG6"/>
    <mergeCell ref="BI5:BI6"/>
    <mergeCell ref="BJ5:BJ6"/>
  </mergeCells>
  <hyperlinks>
    <hyperlink ref="AQ8" r:id="rId1" xr:uid="{1BA1F5DB-88DD-4646-B41F-00463CF11F8E}"/>
    <hyperlink ref="AU9" r:id="rId2" xr:uid="{FD78D043-CAB7-4F86-8179-948473F54659}"/>
    <hyperlink ref="AW9" r:id="rId3" xr:uid="{AD95F2DD-C67F-4F43-AED4-5E6A608BD6FB}"/>
    <hyperlink ref="AQ9" r:id="rId4" xr:uid="{64D91377-6A9D-4959-B628-A826E86D8165}"/>
    <hyperlink ref="AQ10" r:id="rId5" xr:uid="{7642B2CB-6CE2-45B6-AD49-598189D56D52}"/>
    <hyperlink ref="AU10" r:id="rId6" xr:uid="{A7E362D4-AD2E-485F-8BDC-9DE643039F97}"/>
    <hyperlink ref="AW10" r:id="rId7" xr:uid="{EF028641-D28C-4D84-8179-C8F4CD356E4A}"/>
    <hyperlink ref="AQ11" r:id="rId8" xr:uid="{11629CD9-7439-49F6-A9E9-3A45E7CFAE7C}"/>
    <hyperlink ref="AU11" r:id="rId9" xr:uid="{54C66DE6-EE48-422E-AFFA-3EE441ADC72A}"/>
    <hyperlink ref="AW11" r:id="rId10" xr:uid="{C7911B37-7A02-4C57-A5E4-6BFA98F0F979}"/>
    <hyperlink ref="AQ12" r:id="rId11" xr:uid="{B69D9CBB-7250-4320-95D1-0387626AAC19}"/>
    <hyperlink ref="AU12" r:id="rId12" xr:uid="{98198190-7A1B-4B34-9180-E9AC1D1D2062}"/>
    <hyperlink ref="AW12" r:id="rId13" xr:uid="{A76D0854-6789-4D49-935F-39716068943A}"/>
    <hyperlink ref="AQ13" r:id="rId14" xr:uid="{4ADF4735-58CF-473D-944A-8BCEF9F2EF1B}"/>
    <hyperlink ref="AU13" r:id="rId15" xr:uid="{6E8D1254-033C-4B1A-A5D4-BA86D9031BF1}"/>
    <hyperlink ref="AW13" r:id="rId16" xr:uid="{882995C4-762E-4773-A63E-35E044BE3B37}"/>
    <hyperlink ref="AQ14" r:id="rId17" xr:uid="{A67CA09A-76BE-41E0-B507-F81FE415B81D}"/>
    <hyperlink ref="AU14" r:id="rId18" xr:uid="{EF28B6CE-5149-4339-A08E-D25F4F02DA4A}"/>
    <hyperlink ref="AW14" r:id="rId19" xr:uid="{93DD754B-527B-4D48-A677-71FD9C9ABAD0}"/>
    <hyperlink ref="AQ20" r:id="rId20" xr:uid="{2145FEC3-A13F-46E3-B889-C8F732CDBF2E}"/>
  </hyperlinks>
  <pageMargins left="0.7" right="0.7" top="0.75" bottom="0.75" header="0.3" footer="0.3"/>
  <pageSetup orientation="portrait" r:id="rId2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7"/>
  <sheetViews>
    <sheetView zoomScaleNormal="100" workbookViewId="0">
      <pane xSplit="1" ySplit="1" topLeftCell="B2" activePane="bottomRight" state="frozen"/>
      <selection activeCell="F13" sqref="F13"/>
      <selection pane="topRight" activeCell="F13" sqref="F13"/>
      <selection pane="bottomLeft" activeCell="F13" sqref="F13"/>
      <selection pane="bottomRight" activeCell="C1" sqref="C1"/>
    </sheetView>
  </sheetViews>
  <sheetFormatPr baseColWidth="10" defaultRowHeight="15" x14ac:dyDescent="0.25"/>
  <cols>
    <col min="3" max="3" width="23.140625" customWidth="1"/>
    <col min="4" max="4" width="65.5703125" customWidth="1"/>
    <col min="5" max="5" width="12.42578125" customWidth="1"/>
    <col min="6" max="12" width="5.7109375" customWidth="1"/>
    <col min="13" max="13" width="13" customWidth="1"/>
    <col min="14" max="14" width="13.28515625" customWidth="1"/>
    <col min="15" max="15" width="35.5703125" customWidth="1"/>
  </cols>
  <sheetData>
    <row r="1" spans="1:15" s="6" customFormat="1" ht="114" customHeight="1" x14ac:dyDescent="0.25">
      <c r="A1" s="1" t="s">
        <v>6</v>
      </c>
      <c r="B1" s="2" t="s">
        <v>7</v>
      </c>
      <c r="C1" s="3" t="s">
        <v>8</v>
      </c>
      <c r="D1" s="3" t="s">
        <v>9</v>
      </c>
      <c r="E1" s="4" t="s">
        <v>10</v>
      </c>
      <c r="F1" s="4" t="s">
        <v>20</v>
      </c>
      <c r="G1" s="4" t="s">
        <v>11</v>
      </c>
      <c r="H1" s="4" t="s">
        <v>19</v>
      </c>
      <c r="I1" s="4" t="s">
        <v>12</v>
      </c>
      <c r="J1" s="4" t="s">
        <v>18</v>
      </c>
      <c r="K1" s="4" t="s">
        <v>13</v>
      </c>
      <c r="L1" s="4" t="s">
        <v>17</v>
      </c>
      <c r="M1" s="5" t="s">
        <v>14</v>
      </c>
      <c r="N1" s="5" t="s">
        <v>15</v>
      </c>
      <c r="O1" s="3" t="s">
        <v>16</v>
      </c>
    </row>
    <row r="2" spans="1:15" s="16" customFormat="1" x14ac:dyDescent="0.25">
      <c r="A2" s="7"/>
      <c r="B2" s="8"/>
      <c r="C2" s="9"/>
      <c r="D2" s="10"/>
      <c r="E2" s="11">
        <v>1</v>
      </c>
      <c r="F2" s="12">
        <v>1</v>
      </c>
      <c r="G2" s="12">
        <v>1</v>
      </c>
      <c r="H2" s="12"/>
      <c r="I2" s="12">
        <v>1</v>
      </c>
      <c r="J2" s="12">
        <v>1</v>
      </c>
      <c r="K2" s="12">
        <v>1</v>
      </c>
      <c r="L2" s="12">
        <v>1</v>
      </c>
      <c r="M2" s="85"/>
      <c r="N2" s="14"/>
      <c r="O2" s="15"/>
    </row>
    <row r="3" spans="1:15" x14ac:dyDescent="0.25">
      <c r="A3" s="7"/>
      <c r="B3" s="20"/>
      <c r="C3" s="27"/>
      <c r="D3" s="28"/>
      <c r="E3" s="12">
        <v>1</v>
      </c>
      <c r="F3" s="12">
        <v>1</v>
      </c>
      <c r="G3" s="12">
        <v>1</v>
      </c>
      <c r="I3" s="12">
        <v>1</v>
      </c>
      <c r="J3" s="12">
        <v>1</v>
      </c>
      <c r="K3" s="12">
        <v>1</v>
      </c>
      <c r="L3" s="12">
        <v>1</v>
      </c>
      <c r="M3" s="85"/>
      <c r="N3" s="14"/>
      <c r="O3" s="86"/>
    </row>
    <row r="4" spans="1:15" x14ac:dyDescent="0.25">
      <c r="A4" s="7"/>
      <c r="B4" s="20"/>
      <c r="C4" s="20"/>
      <c r="D4" s="54"/>
      <c r="E4" s="11">
        <v>1</v>
      </c>
      <c r="F4" s="11">
        <v>1</v>
      </c>
      <c r="G4" s="11">
        <v>1</v>
      </c>
      <c r="I4" s="11">
        <v>1</v>
      </c>
      <c r="J4" s="11">
        <v>1</v>
      </c>
      <c r="K4" s="11">
        <v>1</v>
      </c>
      <c r="L4" s="11">
        <v>1</v>
      </c>
      <c r="M4" s="85"/>
      <c r="N4" s="14"/>
      <c r="O4" s="15"/>
    </row>
    <row r="5" spans="1:15" x14ac:dyDescent="0.25">
      <c r="A5" s="7"/>
      <c r="B5" s="20"/>
      <c r="C5" s="27"/>
      <c r="D5" s="54"/>
      <c r="E5" s="12">
        <v>1</v>
      </c>
      <c r="F5" s="12">
        <v>1</v>
      </c>
      <c r="G5" s="12">
        <v>1</v>
      </c>
      <c r="I5" s="12">
        <v>1</v>
      </c>
      <c r="J5" s="12">
        <v>1</v>
      </c>
      <c r="K5" s="12">
        <v>1</v>
      </c>
      <c r="L5" s="12">
        <v>1</v>
      </c>
      <c r="M5" s="13"/>
      <c r="N5" s="14"/>
      <c r="O5" s="15"/>
    </row>
    <row r="6" spans="1:15" x14ac:dyDescent="0.25">
      <c r="A6" s="7"/>
      <c r="B6" s="87"/>
      <c r="C6" s="27"/>
      <c r="D6" s="54"/>
      <c r="E6" s="11">
        <v>1</v>
      </c>
      <c r="F6" s="11">
        <v>1</v>
      </c>
      <c r="G6" s="11">
        <v>1</v>
      </c>
      <c r="I6" s="11">
        <v>1</v>
      </c>
      <c r="J6" s="11">
        <v>1</v>
      </c>
      <c r="K6" s="11">
        <v>1</v>
      </c>
      <c r="L6" s="11">
        <v>1</v>
      </c>
      <c r="M6" s="13"/>
      <c r="N6" s="14"/>
      <c r="O6" s="15"/>
    </row>
    <row r="7" spans="1:15" x14ac:dyDescent="0.25">
      <c r="A7" s="7"/>
      <c r="B7" s="20"/>
      <c r="C7" s="27"/>
      <c r="D7" s="54"/>
      <c r="E7" s="11">
        <v>1</v>
      </c>
      <c r="F7" s="11">
        <v>1</v>
      </c>
      <c r="G7" s="11">
        <v>1</v>
      </c>
      <c r="I7" s="11">
        <v>1</v>
      </c>
      <c r="J7" s="11">
        <v>1</v>
      </c>
      <c r="K7" s="11">
        <v>1</v>
      </c>
      <c r="L7" s="11">
        <v>1</v>
      </c>
      <c r="M7" s="85"/>
      <c r="N7" s="14"/>
      <c r="O7" s="15"/>
    </row>
    <row r="16" spans="1:15" x14ac:dyDescent="0.25">
      <c r="E16" s="69"/>
    </row>
    <row r="26" spans="3:5" x14ac:dyDescent="0.25">
      <c r="C26" s="56"/>
    </row>
    <row r="27" spans="3:5" x14ac:dyDescent="0.25">
      <c r="E27" s="55"/>
    </row>
  </sheetData>
  <conditionalFormatting sqref="B2">
    <cfRule type="cellIs" dxfId="0" priority="37" operator="equal">
      <formula>"No Vigente"</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40" id="{09FDE3A2-C5CB-4325-B7A2-D4196EB76BF7}">
            <x14:iconSet iconSet="3Symbols2" showValue="0" custom="1">
              <x14:cfvo type="percent">
                <xm:f>0</xm:f>
              </x14:cfvo>
              <x14:cfvo type="num">
                <xm:f>0</xm:f>
              </x14:cfvo>
              <x14:cfvo type="num">
                <xm:f>1</xm:f>
              </x14:cfvo>
              <x14:cfIcon iconSet="NoIcons" iconId="0"/>
              <x14:cfIcon iconSet="NoIcons" iconId="0"/>
              <x14:cfIcon iconSet="3Symbols2" iconId="2"/>
            </x14:iconSet>
          </x14:cfRule>
          <xm:sqref>E2:L2</xm:sqref>
        </x14:conditionalFormatting>
        <x14:conditionalFormatting xmlns:xm="http://schemas.microsoft.com/office/excel/2006/main">
          <x14:cfRule type="iconSet" priority="35" id="{BAD8EC0A-467D-462D-99F0-A4C60E04DF19}">
            <x14:iconSet iconSet="3Symbols2" showValue="0" custom="1">
              <x14:cfvo type="percent">
                <xm:f>0</xm:f>
              </x14:cfvo>
              <x14:cfvo type="num">
                <xm:f>0</xm:f>
              </x14:cfvo>
              <x14:cfvo type="num">
                <xm:f>1</xm:f>
              </x14:cfvo>
              <x14:cfIcon iconSet="NoIcons" iconId="0"/>
              <x14:cfIcon iconSet="NoIcons" iconId="0"/>
              <x14:cfIcon iconSet="3Symbols2" iconId="2"/>
            </x14:iconSet>
          </x14:cfRule>
          <xm:sqref>F3</xm:sqref>
        </x14:conditionalFormatting>
        <x14:conditionalFormatting xmlns:xm="http://schemas.microsoft.com/office/excel/2006/main">
          <x14:cfRule type="iconSet" priority="34" id="{6425AB86-7D9C-4324-B474-D93461B438B4}">
            <x14:iconSet iconSet="3Symbols2" showValue="0" custom="1">
              <x14:cfvo type="percent">
                <xm:f>0</xm:f>
              </x14:cfvo>
              <x14:cfvo type="num">
                <xm:f>0</xm:f>
              </x14:cfvo>
              <x14:cfvo type="num">
                <xm:f>1</xm:f>
              </x14:cfvo>
              <x14:cfIcon iconSet="NoIcons" iconId="0"/>
              <x14:cfIcon iconSet="NoIcons" iconId="0"/>
              <x14:cfIcon iconSet="3Symbols2" iconId="2"/>
            </x14:iconSet>
          </x14:cfRule>
          <xm:sqref>G3</xm:sqref>
        </x14:conditionalFormatting>
        <x14:conditionalFormatting xmlns:xm="http://schemas.microsoft.com/office/excel/2006/main">
          <x14:cfRule type="iconSet" priority="33" id="{9163AE8E-67B1-4FAB-9335-87722781A2C0}">
            <x14:iconSet iconSet="3Symbols2" showValue="0" custom="1">
              <x14:cfvo type="percent">
                <xm:f>0</xm:f>
              </x14:cfvo>
              <x14:cfvo type="num">
                <xm:f>0</xm:f>
              </x14:cfvo>
              <x14:cfvo type="num">
                <xm:f>1</xm:f>
              </x14:cfvo>
              <x14:cfIcon iconSet="NoIcons" iconId="0"/>
              <x14:cfIcon iconSet="NoIcons" iconId="0"/>
              <x14:cfIcon iconSet="3Symbols2" iconId="2"/>
            </x14:iconSet>
          </x14:cfRule>
          <xm:sqref>I3</xm:sqref>
        </x14:conditionalFormatting>
        <x14:conditionalFormatting xmlns:xm="http://schemas.microsoft.com/office/excel/2006/main">
          <x14:cfRule type="iconSet" priority="32" id="{3C0BF5AE-B774-4FC6-87B0-6CE7517322B2}">
            <x14:iconSet iconSet="3Symbols2" showValue="0" custom="1">
              <x14:cfvo type="percent">
                <xm:f>0</xm:f>
              </x14:cfvo>
              <x14:cfvo type="num">
                <xm:f>0</xm:f>
              </x14:cfvo>
              <x14:cfvo type="num">
                <xm:f>1</xm:f>
              </x14:cfvo>
              <x14:cfIcon iconSet="NoIcons" iconId="0"/>
              <x14:cfIcon iconSet="NoIcons" iconId="0"/>
              <x14:cfIcon iconSet="3Symbols2" iconId="2"/>
            </x14:iconSet>
          </x14:cfRule>
          <xm:sqref>J3</xm:sqref>
        </x14:conditionalFormatting>
        <x14:conditionalFormatting xmlns:xm="http://schemas.microsoft.com/office/excel/2006/main">
          <x14:cfRule type="iconSet" priority="31" id="{2DE57B3E-9340-4661-B87F-EED934A538BB}">
            <x14:iconSet iconSet="3Symbols2" showValue="0" custom="1">
              <x14:cfvo type="percent">
                <xm:f>0</xm:f>
              </x14:cfvo>
              <x14:cfvo type="num">
                <xm:f>0</xm:f>
              </x14:cfvo>
              <x14:cfvo type="num">
                <xm:f>1</xm:f>
              </x14:cfvo>
              <x14:cfIcon iconSet="NoIcons" iconId="0"/>
              <x14:cfIcon iconSet="NoIcons" iconId="0"/>
              <x14:cfIcon iconSet="3Symbols2" iconId="2"/>
            </x14:iconSet>
          </x14:cfRule>
          <xm:sqref>K3</xm:sqref>
        </x14:conditionalFormatting>
        <x14:conditionalFormatting xmlns:xm="http://schemas.microsoft.com/office/excel/2006/main">
          <x14:cfRule type="iconSet" priority="30" id="{20B69435-2A5E-4333-827E-A88D8A74A47B}">
            <x14:iconSet iconSet="3Symbols2" showValue="0" custom="1">
              <x14:cfvo type="percent">
                <xm:f>0</xm:f>
              </x14:cfvo>
              <x14:cfvo type="num">
                <xm:f>0</xm:f>
              </x14:cfvo>
              <x14:cfvo type="num">
                <xm:f>1</xm:f>
              </x14:cfvo>
              <x14:cfIcon iconSet="NoIcons" iconId="0"/>
              <x14:cfIcon iconSet="NoIcons" iconId="0"/>
              <x14:cfIcon iconSet="3Symbols2" iconId="2"/>
            </x14:iconSet>
          </x14:cfRule>
          <xm:sqref>E3</xm:sqref>
        </x14:conditionalFormatting>
        <x14:conditionalFormatting xmlns:xm="http://schemas.microsoft.com/office/excel/2006/main">
          <x14:cfRule type="iconSet" priority="29" id="{560EC80F-310C-40AB-953F-C365FC374339}">
            <x14:iconSet iconSet="3Symbols2" showValue="0" custom="1">
              <x14:cfvo type="percent">
                <xm:f>0</xm:f>
              </x14:cfvo>
              <x14:cfvo type="num">
                <xm:f>0</xm:f>
              </x14:cfvo>
              <x14:cfvo type="num">
                <xm:f>1</xm:f>
              </x14:cfvo>
              <x14:cfIcon iconSet="NoIcons" iconId="0"/>
              <x14:cfIcon iconSet="NoIcons" iconId="0"/>
              <x14:cfIcon iconSet="3Symbols2" iconId="2"/>
            </x14:iconSet>
          </x14:cfRule>
          <xm:sqref>L3</xm:sqref>
        </x14:conditionalFormatting>
        <x14:conditionalFormatting xmlns:xm="http://schemas.microsoft.com/office/excel/2006/main">
          <x14:cfRule type="iconSet" priority="28" id="{BBBBC63B-44CA-4EBF-B209-8469BF996612}">
            <x14:iconSet iconSet="3Symbols2" showValue="0" custom="1">
              <x14:cfvo type="percent">
                <xm:f>0</xm:f>
              </x14:cfvo>
              <x14:cfvo type="num">
                <xm:f>0</xm:f>
              </x14:cfvo>
              <x14:cfvo type="num">
                <xm:f>1</xm:f>
              </x14:cfvo>
              <x14:cfIcon iconSet="NoIcons" iconId="0"/>
              <x14:cfIcon iconSet="NoIcons" iconId="0"/>
              <x14:cfIcon iconSet="3Symbols2" iconId="2"/>
            </x14:iconSet>
          </x14:cfRule>
          <xm:sqref>F5</xm:sqref>
        </x14:conditionalFormatting>
        <x14:conditionalFormatting xmlns:xm="http://schemas.microsoft.com/office/excel/2006/main">
          <x14:cfRule type="iconSet" priority="27" id="{5A7A5E78-5A6C-4296-9DB3-41A4A356455C}">
            <x14:iconSet iconSet="3Symbols2" showValue="0" custom="1">
              <x14:cfvo type="percent">
                <xm:f>0</xm:f>
              </x14:cfvo>
              <x14:cfvo type="num">
                <xm:f>0</xm:f>
              </x14:cfvo>
              <x14:cfvo type="num">
                <xm:f>1</xm:f>
              </x14:cfvo>
              <x14:cfIcon iconSet="NoIcons" iconId="0"/>
              <x14:cfIcon iconSet="NoIcons" iconId="0"/>
              <x14:cfIcon iconSet="3Symbols2" iconId="2"/>
            </x14:iconSet>
          </x14:cfRule>
          <xm:sqref>G5</xm:sqref>
        </x14:conditionalFormatting>
        <x14:conditionalFormatting xmlns:xm="http://schemas.microsoft.com/office/excel/2006/main">
          <x14:cfRule type="iconSet" priority="26" id="{C3D93110-2929-4213-9CC8-79630889EF94}">
            <x14:iconSet iconSet="3Symbols2" showValue="0" custom="1">
              <x14:cfvo type="percent">
                <xm:f>0</xm:f>
              </x14:cfvo>
              <x14:cfvo type="num">
                <xm:f>0</xm:f>
              </x14:cfvo>
              <x14:cfvo type="num">
                <xm:f>1</xm:f>
              </x14:cfvo>
              <x14:cfIcon iconSet="NoIcons" iconId="0"/>
              <x14:cfIcon iconSet="NoIcons" iconId="0"/>
              <x14:cfIcon iconSet="3Symbols2" iconId="2"/>
            </x14:iconSet>
          </x14:cfRule>
          <xm:sqref>I5</xm:sqref>
        </x14:conditionalFormatting>
        <x14:conditionalFormatting xmlns:xm="http://schemas.microsoft.com/office/excel/2006/main">
          <x14:cfRule type="iconSet" priority="25" id="{3557F49F-EF7B-4770-9067-779D59337C43}">
            <x14:iconSet iconSet="3Symbols2" showValue="0" custom="1">
              <x14:cfvo type="percent">
                <xm:f>0</xm:f>
              </x14:cfvo>
              <x14:cfvo type="num">
                <xm:f>0</xm:f>
              </x14:cfvo>
              <x14:cfvo type="num">
                <xm:f>1</xm:f>
              </x14:cfvo>
              <x14:cfIcon iconSet="NoIcons" iconId="0"/>
              <x14:cfIcon iconSet="NoIcons" iconId="0"/>
              <x14:cfIcon iconSet="3Symbols2" iconId="2"/>
            </x14:iconSet>
          </x14:cfRule>
          <xm:sqref>J5</xm:sqref>
        </x14:conditionalFormatting>
        <x14:conditionalFormatting xmlns:xm="http://schemas.microsoft.com/office/excel/2006/main">
          <x14:cfRule type="iconSet" priority="24" id="{2E26708A-D291-4CAB-A99E-D18D2F2E33E3}">
            <x14:iconSet iconSet="3Symbols2" showValue="0" custom="1">
              <x14:cfvo type="percent">
                <xm:f>0</xm:f>
              </x14:cfvo>
              <x14:cfvo type="num">
                <xm:f>0</xm:f>
              </x14:cfvo>
              <x14:cfvo type="num">
                <xm:f>1</xm:f>
              </x14:cfvo>
              <x14:cfIcon iconSet="NoIcons" iconId="0"/>
              <x14:cfIcon iconSet="NoIcons" iconId="0"/>
              <x14:cfIcon iconSet="3Symbols2" iconId="2"/>
            </x14:iconSet>
          </x14:cfRule>
          <xm:sqref>K5</xm:sqref>
        </x14:conditionalFormatting>
        <x14:conditionalFormatting xmlns:xm="http://schemas.microsoft.com/office/excel/2006/main">
          <x14:cfRule type="iconSet" priority="23" id="{872DC025-9C4B-46A8-9F40-64F07FA7F655}">
            <x14:iconSet iconSet="3Symbols2" showValue="0" custom="1">
              <x14:cfvo type="percent">
                <xm:f>0</xm:f>
              </x14:cfvo>
              <x14:cfvo type="num">
                <xm:f>0</xm:f>
              </x14:cfvo>
              <x14:cfvo type="num">
                <xm:f>1</xm:f>
              </x14:cfvo>
              <x14:cfIcon iconSet="NoIcons" iconId="0"/>
              <x14:cfIcon iconSet="NoIcons" iconId="0"/>
              <x14:cfIcon iconSet="3Symbols2" iconId="2"/>
            </x14:iconSet>
          </x14:cfRule>
          <xm:sqref>E5</xm:sqref>
        </x14:conditionalFormatting>
        <x14:conditionalFormatting xmlns:xm="http://schemas.microsoft.com/office/excel/2006/main">
          <x14:cfRule type="iconSet" priority="22" id="{1E37433A-934B-4EFE-B13D-11C6FE437CB8}">
            <x14:iconSet iconSet="3Symbols2" showValue="0" custom="1">
              <x14:cfvo type="percent">
                <xm:f>0</xm:f>
              </x14:cfvo>
              <x14:cfvo type="num">
                <xm:f>0</xm:f>
              </x14:cfvo>
              <x14:cfvo type="num">
                <xm:f>1</xm:f>
              </x14:cfvo>
              <x14:cfIcon iconSet="NoIcons" iconId="0"/>
              <x14:cfIcon iconSet="NoIcons" iconId="0"/>
              <x14:cfIcon iconSet="3Symbols2" iconId="2"/>
            </x14:iconSet>
          </x14:cfRule>
          <xm:sqref>L5</xm:sqref>
        </x14:conditionalFormatting>
        <x14:conditionalFormatting xmlns:xm="http://schemas.microsoft.com/office/excel/2006/main">
          <x14:cfRule type="iconSet" priority="21" id="{2F6BE4D7-506B-405C-B5BE-ADB010D25F2E}">
            <x14:iconSet iconSet="3Symbols2" showValue="0" custom="1">
              <x14:cfvo type="percent">
                <xm:f>0</xm:f>
              </x14:cfvo>
              <x14:cfvo type="num">
                <xm:f>0</xm:f>
              </x14:cfvo>
              <x14:cfvo type="num">
                <xm:f>1</xm:f>
              </x14:cfvo>
              <x14:cfIcon iconSet="NoIcons" iconId="0"/>
              <x14:cfIcon iconSet="NoIcons" iconId="0"/>
              <x14:cfIcon iconSet="3Symbols2" iconId="2"/>
            </x14:iconSet>
          </x14:cfRule>
          <xm:sqref>E4</xm:sqref>
        </x14:conditionalFormatting>
        <x14:conditionalFormatting xmlns:xm="http://schemas.microsoft.com/office/excel/2006/main">
          <x14:cfRule type="iconSet" priority="20" id="{FCB63AE7-180F-496C-99BA-6A5EF2BAE8B0}">
            <x14:iconSet iconSet="3Symbols2" showValue="0" custom="1">
              <x14:cfvo type="percent">
                <xm:f>0</xm:f>
              </x14:cfvo>
              <x14:cfvo type="num">
                <xm:f>0</xm:f>
              </x14:cfvo>
              <x14:cfvo type="num">
                <xm:f>1</xm:f>
              </x14:cfvo>
              <x14:cfIcon iconSet="NoIcons" iconId="0"/>
              <x14:cfIcon iconSet="NoIcons" iconId="0"/>
              <x14:cfIcon iconSet="3Symbols2" iconId="2"/>
            </x14:iconSet>
          </x14:cfRule>
          <xm:sqref>F4</xm:sqref>
        </x14:conditionalFormatting>
        <x14:conditionalFormatting xmlns:xm="http://schemas.microsoft.com/office/excel/2006/main">
          <x14:cfRule type="iconSet" priority="19" id="{D9E4C95F-7E58-4841-B6C1-149EEBB5DB3A}">
            <x14:iconSet iconSet="3Symbols2" showValue="0" custom="1">
              <x14:cfvo type="percent">
                <xm:f>0</xm:f>
              </x14:cfvo>
              <x14:cfvo type="num">
                <xm:f>0</xm:f>
              </x14:cfvo>
              <x14:cfvo type="num">
                <xm:f>1</xm:f>
              </x14:cfvo>
              <x14:cfIcon iconSet="NoIcons" iconId="0"/>
              <x14:cfIcon iconSet="NoIcons" iconId="0"/>
              <x14:cfIcon iconSet="3Symbols2" iconId="2"/>
            </x14:iconSet>
          </x14:cfRule>
          <xm:sqref>G4</xm:sqref>
        </x14:conditionalFormatting>
        <x14:conditionalFormatting xmlns:xm="http://schemas.microsoft.com/office/excel/2006/main">
          <x14:cfRule type="iconSet" priority="18" id="{A8730104-2176-4169-AE49-60A561E35175}">
            <x14:iconSet iconSet="3Symbols2" showValue="0" custom="1">
              <x14:cfvo type="percent">
                <xm:f>0</xm:f>
              </x14:cfvo>
              <x14:cfvo type="num">
                <xm:f>0</xm:f>
              </x14:cfvo>
              <x14:cfvo type="num">
                <xm:f>1</xm:f>
              </x14:cfvo>
              <x14:cfIcon iconSet="NoIcons" iconId="0"/>
              <x14:cfIcon iconSet="NoIcons" iconId="0"/>
              <x14:cfIcon iconSet="3Symbols2" iconId="2"/>
            </x14:iconSet>
          </x14:cfRule>
          <xm:sqref>I4</xm:sqref>
        </x14:conditionalFormatting>
        <x14:conditionalFormatting xmlns:xm="http://schemas.microsoft.com/office/excel/2006/main">
          <x14:cfRule type="iconSet" priority="17" id="{4E4A1CC8-8847-447E-89AB-7D457A017387}">
            <x14:iconSet iconSet="3Symbols2" showValue="0" custom="1">
              <x14:cfvo type="percent">
                <xm:f>0</xm:f>
              </x14:cfvo>
              <x14:cfvo type="num">
                <xm:f>0</xm:f>
              </x14:cfvo>
              <x14:cfvo type="num">
                <xm:f>1</xm:f>
              </x14:cfvo>
              <x14:cfIcon iconSet="NoIcons" iconId="0"/>
              <x14:cfIcon iconSet="NoIcons" iconId="0"/>
              <x14:cfIcon iconSet="3Symbols2" iconId="2"/>
            </x14:iconSet>
          </x14:cfRule>
          <xm:sqref>J4</xm:sqref>
        </x14:conditionalFormatting>
        <x14:conditionalFormatting xmlns:xm="http://schemas.microsoft.com/office/excel/2006/main">
          <x14:cfRule type="iconSet" priority="16" id="{B74913B8-3615-44A7-A055-DD0292429BA0}">
            <x14:iconSet iconSet="3Symbols2" showValue="0" custom="1">
              <x14:cfvo type="percent">
                <xm:f>0</xm:f>
              </x14:cfvo>
              <x14:cfvo type="num">
                <xm:f>0</xm:f>
              </x14:cfvo>
              <x14:cfvo type="num">
                <xm:f>1</xm:f>
              </x14:cfvo>
              <x14:cfIcon iconSet="NoIcons" iconId="0"/>
              <x14:cfIcon iconSet="NoIcons" iconId="0"/>
              <x14:cfIcon iconSet="3Symbols2" iconId="2"/>
            </x14:iconSet>
          </x14:cfRule>
          <xm:sqref>K4</xm:sqref>
        </x14:conditionalFormatting>
        <x14:conditionalFormatting xmlns:xm="http://schemas.microsoft.com/office/excel/2006/main">
          <x14:cfRule type="iconSet" priority="15" id="{D1176888-F6AE-43CB-8429-3326CD566B13}">
            <x14:iconSet iconSet="3Symbols2" showValue="0" custom="1">
              <x14:cfvo type="percent">
                <xm:f>0</xm:f>
              </x14:cfvo>
              <x14:cfvo type="num">
                <xm:f>0</xm:f>
              </x14:cfvo>
              <x14:cfvo type="num">
                <xm:f>1</xm:f>
              </x14:cfvo>
              <x14:cfIcon iconSet="NoIcons" iconId="0"/>
              <x14:cfIcon iconSet="NoIcons" iconId="0"/>
              <x14:cfIcon iconSet="3Symbols2" iconId="2"/>
            </x14:iconSet>
          </x14:cfRule>
          <xm:sqref>L4</xm:sqref>
        </x14:conditionalFormatting>
        <x14:conditionalFormatting xmlns:xm="http://schemas.microsoft.com/office/excel/2006/main">
          <x14:cfRule type="iconSet" priority="14" id="{B5D40F23-3A1E-4681-9C35-9BA94B066F35}">
            <x14:iconSet iconSet="3Symbols2" showValue="0" custom="1">
              <x14:cfvo type="percent">
                <xm:f>0</xm:f>
              </x14:cfvo>
              <x14:cfvo type="num">
                <xm:f>0</xm:f>
              </x14:cfvo>
              <x14:cfvo type="num">
                <xm:f>1</xm:f>
              </x14:cfvo>
              <x14:cfIcon iconSet="NoIcons" iconId="0"/>
              <x14:cfIcon iconSet="NoIcons" iconId="0"/>
              <x14:cfIcon iconSet="3Symbols2" iconId="2"/>
            </x14:iconSet>
          </x14:cfRule>
          <xm:sqref>E6</xm:sqref>
        </x14:conditionalFormatting>
        <x14:conditionalFormatting xmlns:xm="http://schemas.microsoft.com/office/excel/2006/main">
          <x14:cfRule type="iconSet" priority="13" id="{64A9A8E6-A07C-45B8-A984-FE99C03681D2}">
            <x14:iconSet iconSet="3Symbols2" showValue="0" custom="1">
              <x14:cfvo type="percent">
                <xm:f>0</xm:f>
              </x14:cfvo>
              <x14:cfvo type="num">
                <xm:f>0</xm:f>
              </x14:cfvo>
              <x14:cfvo type="num">
                <xm:f>1</xm:f>
              </x14:cfvo>
              <x14:cfIcon iconSet="NoIcons" iconId="0"/>
              <x14:cfIcon iconSet="NoIcons" iconId="0"/>
              <x14:cfIcon iconSet="3Symbols2" iconId="2"/>
            </x14:iconSet>
          </x14:cfRule>
          <xm:sqref>F6</xm:sqref>
        </x14:conditionalFormatting>
        <x14:conditionalFormatting xmlns:xm="http://schemas.microsoft.com/office/excel/2006/main">
          <x14:cfRule type="iconSet" priority="12" id="{9DDF3C17-CEE8-4FAF-A650-B993FF041A58}">
            <x14:iconSet iconSet="3Symbols2" showValue="0" custom="1">
              <x14:cfvo type="percent">
                <xm:f>0</xm:f>
              </x14:cfvo>
              <x14:cfvo type="num">
                <xm:f>0</xm:f>
              </x14:cfvo>
              <x14:cfvo type="num">
                <xm:f>1</xm:f>
              </x14:cfvo>
              <x14:cfIcon iconSet="NoIcons" iconId="0"/>
              <x14:cfIcon iconSet="NoIcons" iconId="0"/>
              <x14:cfIcon iconSet="3Symbols2" iconId="2"/>
            </x14:iconSet>
          </x14:cfRule>
          <xm:sqref>G6</xm:sqref>
        </x14:conditionalFormatting>
        <x14:conditionalFormatting xmlns:xm="http://schemas.microsoft.com/office/excel/2006/main">
          <x14:cfRule type="iconSet" priority="11" id="{14A663F4-1072-45B1-BE7E-0BA5F79F2E8C}">
            <x14:iconSet iconSet="3Symbols2" showValue="0" custom="1">
              <x14:cfvo type="percent">
                <xm:f>0</xm:f>
              </x14:cfvo>
              <x14:cfvo type="num">
                <xm:f>0</xm:f>
              </x14:cfvo>
              <x14:cfvo type="num">
                <xm:f>1</xm:f>
              </x14:cfvo>
              <x14:cfIcon iconSet="NoIcons" iconId="0"/>
              <x14:cfIcon iconSet="NoIcons" iconId="0"/>
              <x14:cfIcon iconSet="3Symbols2" iconId="2"/>
            </x14:iconSet>
          </x14:cfRule>
          <xm:sqref>I6</xm:sqref>
        </x14:conditionalFormatting>
        <x14:conditionalFormatting xmlns:xm="http://schemas.microsoft.com/office/excel/2006/main">
          <x14:cfRule type="iconSet" priority="10" id="{5EE7B94F-6313-4ED8-8009-E519E2144712}">
            <x14:iconSet iconSet="3Symbols2" showValue="0" custom="1">
              <x14:cfvo type="percent">
                <xm:f>0</xm:f>
              </x14:cfvo>
              <x14:cfvo type="num">
                <xm:f>0</xm:f>
              </x14:cfvo>
              <x14:cfvo type="num">
                <xm:f>1</xm:f>
              </x14:cfvo>
              <x14:cfIcon iconSet="NoIcons" iconId="0"/>
              <x14:cfIcon iconSet="NoIcons" iconId="0"/>
              <x14:cfIcon iconSet="3Symbols2" iconId="2"/>
            </x14:iconSet>
          </x14:cfRule>
          <xm:sqref>J6</xm:sqref>
        </x14:conditionalFormatting>
        <x14:conditionalFormatting xmlns:xm="http://schemas.microsoft.com/office/excel/2006/main">
          <x14:cfRule type="iconSet" priority="9" id="{0D606B5D-B5A2-422F-A3BF-F459660E0A05}">
            <x14:iconSet iconSet="3Symbols2" showValue="0" custom="1">
              <x14:cfvo type="percent">
                <xm:f>0</xm:f>
              </x14:cfvo>
              <x14:cfvo type="num">
                <xm:f>0</xm:f>
              </x14:cfvo>
              <x14:cfvo type="num">
                <xm:f>1</xm:f>
              </x14:cfvo>
              <x14:cfIcon iconSet="NoIcons" iconId="0"/>
              <x14:cfIcon iconSet="NoIcons" iconId="0"/>
              <x14:cfIcon iconSet="3Symbols2" iconId="2"/>
            </x14:iconSet>
          </x14:cfRule>
          <xm:sqref>K6</xm:sqref>
        </x14:conditionalFormatting>
        <x14:conditionalFormatting xmlns:xm="http://schemas.microsoft.com/office/excel/2006/main">
          <x14:cfRule type="iconSet" priority="8" id="{A2B33524-8C61-480D-BA26-306BFFE499F9}">
            <x14:iconSet iconSet="3Symbols2" showValue="0" custom="1">
              <x14:cfvo type="percent">
                <xm:f>0</xm:f>
              </x14:cfvo>
              <x14:cfvo type="num">
                <xm:f>0</xm:f>
              </x14:cfvo>
              <x14:cfvo type="num">
                <xm:f>1</xm:f>
              </x14:cfvo>
              <x14:cfIcon iconSet="NoIcons" iconId="0"/>
              <x14:cfIcon iconSet="NoIcons" iconId="0"/>
              <x14:cfIcon iconSet="3Symbols2" iconId="2"/>
            </x14:iconSet>
          </x14:cfRule>
          <xm:sqref>L6</xm:sqref>
        </x14:conditionalFormatting>
        <x14:conditionalFormatting xmlns:xm="http://schemas.microsoft.com/office/excel/2006/main">
          <x14:cfRule type="iconSet" priority="7" id="{80D9F1A1-2F0A-4F00-A0A9-6654D3B91560}">
            <x14:iconSet iconSet="3Symbols2" showValue="0" custom="1">
              <x14:cfvo type="percent">
                <xm:f>0</xm:f>
              </x14:cfvo>
              <x14:cfvo type="num">
                <xm:f>0</xm:f>
              </x14:cfvo>
              <x14:cfvo type="num">
                <xm:f>1</xm:f>
              </x14:cfvo>
              <x14:cfIcon iconSet="NoIcons" iconId="0"/>
              <x14:cfIcon iconSet="NoIcons" iconId="0"/>
              <x14:cfIcon iconSet="3Symbols2" iconId="2"/>
            </x14:iconSet>
          </x14:cfRule>
          <xm:sqref>E7</xm:sqref>
        </x14:conditionalFormatting>
        <x14:conditionalFormatting xmlns:xm="http://schemas.microsoft.com/office/excel/2006/main">
          <x14:cfRule type="iconSet" priority="6" id="{ACFB4EBD-487B-4A42-8D4D-E9AB2ACB03ED}">
            <x14:iconSet iconSet="3Symbols2" showValue="0" custom="1">
              <x14:cfvo type="percent">
                <xm:f>0</xm:f>
              </x14:cfvo>
              <x14:cfvo type="num">
                <xm:f>0</xm:f>
              </x14:cfvo>
              <x14:cfvo type="num">
                <xm:f>1</xm:f>
              </x14:cfvo>
              <x14:cfIcon iconSet="NoIcons" iconId="0"/>
              <x14:cfIcon iconSet="NoIcons" iconId="0"/>
              <x14:cfIcon iconSet="3Symbols2" iconId="2"/>
            </x14:iconSet>
          </x14:cfRule>
          <xm:sqref>F7</xm:sqref>
        </x14:conditionalFormatting>
        <x14:conditionalFormatting xmlns:xm="http://schemas.microsoft.com/office/excel/2006/main">
          <x14:cfRule type="iconSet" priority="5" id="{A8F97ED3-E20B-4487-812D-70D329432CF7}">
            <x14:iconSet iconSet="3Symbols2" showValue="0" custom="1">
              <x14:cfvo type="percent">
                <xm:f>0</xm:f>
              </x14:cfvo>
              <x14:cfvo type="num">
                <xm:f>0</xm:f>
              </x14:cfvo>
              <x14:cfvo type="num">
                <xm:f>1</xm:f>
              </x14:cfvo>
              <x14:cfIcon iconSet="NoIcons" iconId="0"/>
              <x14:cfIcon iconSet="NoIcons" iconId="0"/>
              <x14:cfIcon iconSet="3Symbols2" iconId="2"/>
            </x14:iconSet>
          </x14:cfRule>
          <xm:sqref>G7</xm:sqref>
        </x14:conditionalFormatting>
        <x14:conditionalFormatting xmlns:xm="http://schemas.microsoft.com/office/excel/2006/main">
          <x14:cfRule type="iconSet" priority="4" id="{4E526CED-4524-40E7-B0DA-9D68F0A29310}">
            <x14:iconSet iconSet="3Symbols2" showValue="0" custom="1">
              <x14:cfvo type="percent">
                <xm:f>0</xm:f>
              </x14:cfvo>
              <x14:cfvo type="num">
                <xm:f>0</xm:f>
              </x14:cfvo>
              <x14:cfvo type="num">
                <xm:f>1</xm:f>
              </x14:cfvo>
              <x14:cfIcon iconSet="NoIcons" iconId="0"/>
              <x14:cfIcon iconSet="NoIcons" iconId="0"/>
              <x14:cfIcon iconSet="3Symbols2" iconId="2"/>
            </x14:iconSet>
          </x14:cfRule>
          <xm:sqref>I7</xm:sqref>
        </x14:conditionalFormatting>
        <x14:conditionalFormatting xmlns:xm="http://schemas.microsoft.com/office/excel/2006/main">
          <x14:cfRule type="iconSet" priority="3" id="{497B3FDA-B755-4713-B205-4365F1A82DB1}">
            <x14:iconSet iconSet="3Symbols2" showValue="0" custom="1">
              <x14:cfvo type="percent">
                <xm:f>0</xm:f>
              </x14:cfvo>
              <x14:cfvo type="num">
                <xm:f>0</xm:f>
              </x14:cfvo>
              <x14:cfvo type="num">
                <xm:f>1</xm:f>
              </x14:cfvo>
              <x14:cfIcon iconSet="NoIcons" iconId="0"/>
              <x14:cfIcon iconSet="NoIcons" iconId="0"/>
              <x14:cfIcon iconSet="3Symbols2" iconId="2"/>
            </x14:iconSet>
          </x14:cfRule>
          <xm:sqref>J7</xm:sqref>
        </x14:conditionalFormatting>
        <x14:conditionalFormatting xmlns:xm="http://schemas.microsoft.com/office/excel/2006/main">
          <x14:cfRule type="iconSet" priority="2" id="{2D6FC1D6-AFF3-4D06-B492-D25027B0F49E}">
            <x14:iconSet iconSet="3Symbols2" showValue="0" custom="1">
              <x14:cfvo type="percent">
                <xm:f>0</xm:f>
              </x14:cfvo>
              <x14:cfvo type="num">
                <xm:f>0</xm:f>
              </x14:cfvo>
              <x14:cfvo type="num">
                <xm:f>1</xm:f>
              </x14:cfvo>
              <x14:cfIcon iconSet="NoIcons" iconId="0"/>
              <x14:cfIcon iconSet="NoIcons" iconId="0"/>
              <x14:cfIcon iconSet="3Symbols2" iconId="2"/>
            </x14:iconSet>
          </x14:cfRule>
          <xm:sqref>K7</xm:sqref>
        </x14:conditionalFormatting>
        <x14:conditionalFormatting xmlns:xm="http://schemas.microsoft.com/office/excel/2006/main">
          <x14:cfRule type="iconSet" priority="1" id="{E338AE78-609B-4986-B4B2-EE864D59D6BE}">
            <x14:iconSet iconSet="3Symbols2" showValue="0" custom="1">
              <x14:cfvo type="percent">
                <xm:f>0</xm:f>
              </x14:cfvo>
              <x14:cfvo type="num">
                <xm:f>0</xm:f>
              </x14:cfvo>
              <x14:cfvo type="num">
                <xm:f>1</xm:f>
              </x14:cfvo>
              <x14:cfIcon iconSet="NoIcons" iconId="0"/>
              <x14:cfIcon iconSet="NoIcons" iconId="0"/>
              <x14:cfIcon iconSet="3Symbols2" iconId="2"/>
            </x14:iconSet>
          </x14:cfRule>
          <xm:sqref>L7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Mapa Gemma</vt:lpstr>
      <vt:lpstr>Inicio Dashboard-PorEstadoCaso </vt:lpstr>
      <vt:lpstr>Inicio - PorEstadoSeguimiento</vt:lpstr>
      <vt:lpstr>Inicio - Exitos Pendientes </vt:lpstr>
      <vt:lpstr>Casos - Generar Cotización</vt:lpstr>
      <vt:lpstr>Casos - Generar Propuesta</vt:lpstr>
      <vt:lpstr>Casos - Generar Solicitud</vt:lpstr>
      <vt:lpstr>Casos - ReasignarCasos</vt:lpstr>
      <vt:lpstr>Marketing - GenerarDisplay</vt:lpstr>
      <vt:lpstr>Maestros - Parte 1</vt:lpstr>
      <vt:lpstr>Maestros - Cliente</vt:lpstr>
      <vt:lpstr>Administración - Roles</vt:lpstr>
      <vt:lpstr>Admon-Usuario CambiarContraseña</vt:lpstr>
      <vt:lpstr>Escenarios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Mario Vilches Acevedo</dc:creator>
  <cp:lastModifiedBy>inovabiz</cp:lastModifiedBy>
  <cp:lastPrinted>2018-06-27T21:19:44Z</cp:lastPrinted>
  <dcterms:created xsi:type="dcterms:W3CDTF">2017-08-21T13:22:46Z</dcterms:created>
  <dcterms:modified xsi:type="dcterms:W3CDTF">2018-08-30T19:59:15Z</dcterms:modified>
</cp:coreProperties>
</file>