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lobal\Global-Testing\Planificacion\"/>
    </mc:Choice>
  </mc:AlternateContent>
  <bookViews>
    <workbookView xWindow="0" yWindow="600" windowWidth="20490" windowHeight="7650" tabRatio="646" activeTab="3"/>
  </bookViews>
  <sheets>
    <sheet name="Cronograma-Gemma" sheetId="1" r:id="rId1"/>
    <sheet name="Hoja1" sheetId="5" r:id="rId2"/>
    <sheet name="actividades-Gemma" sheetId="2" r:id="rId3"/>
    <sheet name="Cronograma-Cartera" sheetId="3" r:id="rId4"/>
    <sheet name="actividades-Cartera" sheetId="4" r:id="rId5"/>
  </sheets>
  <definedNames>
    <definedName name="_xlnm._FilterDatabase" localSheetId="4" hidden="1">'actividades-Cartera'!$C$3:$C$130</definedName>
    <definedName name="_xlnm._FilterDatabase" localSheetId="2" hidden="1">'actividades-Gemma'!$B$2:$F$151</definedName>
  </definedNames>
  <calcPr calcId="162913"/>
</workbook>
</file>

<file path=xl/calcChain.xml><?xml version="1.0" encoding="utf-8"?>
<calcChain xmlns="http://schemas.openxmlformats.org/spreadsheetml/2006/main">
  <c r="H6" i="1" l="1"/>
  <c r="AA11" i="3"/>
  <c r="I134" i="4" l="1"/>
  <c r="H134" i="4"/>
  <c r="U11" i="3" l="1"/>
  <c r="K3" i="2" l="1"/>
  <c r="I3" i="2"/>
  <c r="J3" i="2"/>
  <c r="J10" i="1" l="1"/>
  <c r="I10" i="1" l="1"/>
  <c r="M7" i="1" l="1"/>
  <c r="M6" i="1"/>
  <c r="G147" i="2" l="1"/>
  <c r="G146" i="2"/>
  <c r="G145" i="2"/>
  <c r="G144" i="2"/>
  <c r="G141" i="2"/>
  <c r="G139" i="2"/>
  <c r="G138" i="2"/>
  <c r="G137" i="2"/>
  <c r="G136" i="2"/>
  <c r="G135" i="2"/>
  <c r="G134" i="2"/>
  <c r="G133" i="2"/>
  <c r="G132" i="2"/>
  <c r="G131" i="2"/>
  <c r="G127" i="2"/>
  <c r="G110" i="2"/>
  <c r="G109" i="2"/>
  <c r="G98" i="2"/>
  <c r="G81" i="2"/>
  <c r="G77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47" i="2"/>
  <c r="G46" i="2"/>
  <c r="G45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0" i="2"/>
  <c r="G9" i="2"/>
  <c r="G8" i="2"/>
  <c r="G7" i="2"/>
  <c r="G6" i="2"/>
  <c r="G5" i="2"/>
  <c r="G4" i="2"/>
  <c r="G3" i="2"/>
  <c r="L8" i="1"/>
  <c r="L7" i="1"/>
  <c r="H5" i="3" l="1"/>
  <c r="H15" i="1"/>
  <c r="D15" i="1"/>
  <c r="F15" i="1" s="1"/>
  <c r="H10" i="1"/>
  <c r="D10" i="1"/>
  <c r="C11" i="1" s="1"/>
  <c r="H11" i="1" s="1"/>
  <c r="H5" i="1"/>
  <c r="Q6" i="1" s="1"/>
  <c r="Q7" i="1" s="1"/>
  <c r="D5" i="1"/>
  <c r="C6" i="1" s="1"/>
  <c r="R4" i="1"/>
  <c r="F10" i="1" l="1"/>
  <c r="J6" i="1"/>
  <c r="I6" i="1"/>
  <c r="J11" i="1"/>
  <c r="I11" i="1"/>
  <c r="D11" i="1"/>
  <c r="F11" i="1" s="1"/>
  <c r="I15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AA9" i="3" l="1"/>
  <c r="U13" i="3" s="1"/>
  <c r="V13" i="3" s="1"/>
  <c r="V14" i="3" l="1"/>
  <c r="G12" i="3" s="1"/>
  <c r="G10" i="3"/>
  <c r="V10" i="3"/>
  <c r="U12" i="3" l="1"/>
  <c r="V12" i="3" s="1"/>
  <c r="V11" i="3"/>
  <c r="V15" i="3" s="1"/>
  <c r="W15" i="3" s="1"/>
  <c r="D5" i="3" l="1"/>
  <c r="C6" i="3" l="1"/>
  <c r="F5" i="3"/>
  <c r="D6" i="3" l="1"/>
  <c r="F6" i="3" s="1"/>
  <c r="C7" i="3" l="1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<sst xmlns="http://schemas.openxmlformats.org/spreadsheetml/2006/main" count="1512" uniqueCount="331">
  <si>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</si>
  <si>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</si>
  <si>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</si>
  <si>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</si>
  <si>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</si>
  <si>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</si>
  <si>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</si>
  <si>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</si>
  <si>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</si>
  <si>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</si>
  <si>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</si>
  <si>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</si>
  <si>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</si>
  <si>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</si>
  <si>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</si>
  <si>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</si>
  <si>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</si>
  <si>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</si>
  <si>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</si>
  <si>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</si>
  <si>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</si>
  <si>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</si>
  <si>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</si>
  <si>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</si>
  <si>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</si>
  <si>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</si>
  <si>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</si>
  <si>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</si>
  <si>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</si>
  <si>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</si>
  <si>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</si>
  <si>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</si>
  <si>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</si>
  <si>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</si>
  <si>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</si>
  <si>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</si>
  <si>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</si>
  <si>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</si>
  <si>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</si>
  <si>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</si>
  <si>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</si>
  <si>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</si>
  <si>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</si>
  <si>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</si>
  <si>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</si>
  <si>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</si>
  <si>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</si>
  <si>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</si>
  <si>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</si>
  <si>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</si>
  <si>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</si>
  <si>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</si>
  <si>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</si>
  <si>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</si>
  <si>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</si>
  <si>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</si>
  <si>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</si>
  <si>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</si>
  <si>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</si>
  <si>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</si>
  <si>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</si>
  <si>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</si>
  <si>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</si>
  <si>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</si>
  <si>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</si>
  <si>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</si>
  <si>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</si>
  <si>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</si>
  <si>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</si>
  <si>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</si>
  <si>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</si>
  <si>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</si>
  <si>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</si>
  <si>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</si>
  <si>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</si>
  <si>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</si>
  <si>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</si>
  <si>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</si>
  <si>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</si>
  <si>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</si>
  <si>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</si>
  <si>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</si>
  <si>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</si>
  <si>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</si>
  <si>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</si>
  <si>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</si>
  <si>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</si>
  <si>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</si>
  <si>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</si>
  <si>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</si>
  <si>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</si>
  <si>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</si>
  <si>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</si>
  <si>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</si>
  <si>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</si>
  <si>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</si>
  <si>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</si>
  <si>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</si>
  <si>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</si>
  <si>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</si>
  <si>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</si>
  <si>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</si>
  <si>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</si>
  <si>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</si>
  <si>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</si>
  <si>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</si>
  <si>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</si>
  <si>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</si>
  <si>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</si>
  <si>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</si>
  <si>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</si>
  <si>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</si>
  <si>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</si>
  <si>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</si>
  <si>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</si>
  <si>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</si>
  <si>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</si>
  <si>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</si>
  <si>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</si>
  <si>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</si>
  <si>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</si>
  <si>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</si>
  <si>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</si>
  <si>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</si>
  <si>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</si>
  <si>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</si>
  <si>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</si>
  <si>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</si>
  <si>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</si>
  <si>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</si>
  <si>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</si>
  <si>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</si>
  <si>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</si>
  <si>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</si>
  <si>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</si>
  <si>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</si>
  <si>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</si>
  <si>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</si>
  <si>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</si>
  <si>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</si>
  <si>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</si>
  <si>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</si>
  <si>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</si>
  <si>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</si>
  <si>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</si>
  <si>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</si>
  <si>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</si>
  <si>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</si>
  <si>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</si>
  <si>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</si>
  <si>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</si>
  <si>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</si>
  <si>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</si>
  <si>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</si>
  <si>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</si>
  <si>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</si>
  <si>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</si>
  <si>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</si>
  <si>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</si>
  <si>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</si>
  <si>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</si>
  <si>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</si>
  <si>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</si>
  <si>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</si>
  <si>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</si>
  <si>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</si>
  <si>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</si>
  <si>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</si>
  <si>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</si>
  <si>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</si>
  <si>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</si>
  <si>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</si>
  <si>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</si>
  <si>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</si>
  <si>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</si>
  <si>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</si>
  <si>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</si>
  <si>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</si>
  <si>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</si>
  <si>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</si>
  <si>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</si>
  <si>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</si>
  <si>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</si>
  <si>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</si>
  <si>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</si>
  <si>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</si>
  <si>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</si>
  <si>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</si>
  <si>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</si>
  <si>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</si>
  <si>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</si>
  <si>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</si>
  <si>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</si>
  <si>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</si>
  <si>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</si>
  <si>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</si>
  <si>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</si>
  <si>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</si>
  <si>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</si>
  <si>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</si>
  <si>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</si>
  <si>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</si>
  <si>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</si>
  <si>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</si>
  <si>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</si>
  <si>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</si>
  <si>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</si>
  <si>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</si>
  <si>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</si>
  <si>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</si>
  <si>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</si>
  <si>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</si>
  <si>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</si>
  <si>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</si>
  <si>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</si>
  <si>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</si>
  <si>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</si>
  <si>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</si>
  <si>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</si>
  <si>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</si>
  <si>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</si>
  <si>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</si>
  <si>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</si>
  <si>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</si>
  <si>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</si>
  <si>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</si>
  <si>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</si>
  <si>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</si>
  <si>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</si>
  <si>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</si>
  <si>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</si>
  <si>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</si>
  <si>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</si>
  <si>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</si>
  <si>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</si>
  <si>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</si>
  <si>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</si>
  <si>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</si>
  <si>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</si>
  <si>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</si>
  <si>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</si>
  <si>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</si>
  <si>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</si>
  <si>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</si>
  <si>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</si>
  <si>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</si>
  <si>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</si>
  <si>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</si>
  <si>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</si>
  <si>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</si>
  <si>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</si>
  <si>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</si>
  <si>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</si>
  <si>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</si>
  <si>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</si>
  <si>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</si>
  <si>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</si>
  <si>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</si>
  <si>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</si>
  <si>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</si>
  <si>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</si>
  <si>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</si>
  <si>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</si>
  <si>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</si>
  <si>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</si>
  <si>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</si>
  <si>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</si>
  <si>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</si>
  <si>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</si>
  <si>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</si>
  <si>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</si>
  <si>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</si>
  <si>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</si>
  <si>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</si>
  <si>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</si>
  <si>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</si>
  <si>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</si>
  <si>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</si>
  <si>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</si>
  <si>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</si>
  <si>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</si>
  <si>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</si>
  <si>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</si>
  <si>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</si>
  <si>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</si>
  <si>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</si>
  <si>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</si>
  <si>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</si>
  <si>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</si>
  <si>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</si>
  <si>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</si>
  <si>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</si>
  <si>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</si>
  <si>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</si>
  <si>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</si>
  <si>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</si>
  <si>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</si>
  <si>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</si>
  <si>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</si>
  <si>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</si>
  <si>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</si>
  <si>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</si>
  <si>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</si>
  <si>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Configuración de Puertos Https (443)</t>
  </si>
  <si>
    <t>Migración de BD sgl2 y las de QA</t>
  </si>
  <si>
    <t>Planificación Cartera</t>
  </si>
  <si>
    <t>Ingreso de Documentación en MediaWiki</t>
  </si>
  <si>
    <t>22/06-29/07</t>
  </si>
  <si>
    <t>22/06-29/10</t>
  </si>
  <si>
    <t>Prueba de Stress Gemma - Capture</t>
  </si>
  <si>
    <t>Prueba de Stress Gemma - Playback</t>
  </si>
  <si>
    <t>12/07-19/07</t>
  </si>
  <si>
    <t>20/07-26/07</t>
  </si>
  <si>
    <t>Preparación ppt Stakeholder's</t>
  </si>
  <si>
    <t>Reunión con Stakeholder's</t>
  </si>
  <si>
    <t>29/06-05/07</t>
  </si>
  <si>
    <t>id</t>
  </si>
  <si>
    <t>Dashboard2</t>
  </si>
  <si>
    <t>HH</t>
  </si>
  <si>
    <t>en curso</t>
  </si>
  <si>
    <t>avance</t>
  </si>
  <si>
    <t>DISEÑO</t>
  </si>
  <si>
    <t>casos diseñados</t>
  </si>
  <si>
    <t>nombre</t>
  </si>
  <si>
    <t>apellido</t>
  </si>
  <si>
    <t>rut</t>
  </si>
  <si>
    <t>ingreso</t>
  </si>
  <si>
    <t xml:space="preserve"> V</t>
  </si>
  <si>
    <t>V</t>
  </si>
  <si>
    <t>RESULTADO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</si>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</sst>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9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b/>
      <sz val="15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Microsoft Sans Serif"/>
      <family val="2"/>
    </font>
    <font>
      <sz val="12"/>
      <color theme="1"/>
      <name val="Calibri"/>
      <family val="2"/>
      <scheme val="minor"/>
    </font>
    <font>
      <b/>
      <sz val="72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4"/>
      </bottom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  <xf numFmtId="0" fontId="12" fillId="0" borderId="3" applyNumberFormat="0" applyFill="0" applyAlignment="0" applyProtection="0"/>
  </cellStyleXfs>
  <cellXfs count="58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3" xfId="7"/>
    <xf numFmtId="164" fontId="0" fillId="2" borderId="0" xfId="0" applyNumberFormat="1" applyFill="1"/>
    <xf numFmtId="0" fontId="13" fillId="0" borderId="0" xfId="0" applyFont="1"/>
    <xf numFmtId="0" fontId="14" fillId="0" borderId="0" xfId="0" applyFont="1"/>
    <xf numFmtId="16" fontId="15" fillId="0" borderId="0" xfId="0" applyNumberFormat="1" applyFont="1"/>
    <xf numFmtId="9" fontId="16" fillId="2" borderId="1" xfId="5" applyFont="1" applyFill="1" applyBorder="1" applyAlignment="1">
      <alignment horizontal="left" vertical="center" wrapText="1" readingOrder="1"/>
    </xf>
    <xf numFmtId="0" fontId="17" fillId="0" borderId="0" xfId="0" applyFont="1"/>
    <xf numFmtId="9" fontId="0" fillId="0" borderId="0" xfId="5" applyFont="1"/>
    <xf numFmtId="0" fontId="0" fillId="0" borderId="0" xfId="0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0" fontId="11" fillId="0" borderId="0" xfId="0" applyFont="1"/>
    <xf numFmtId="0" fontId="0" fillId="0" borderId="0" xfId="0" applyFill="1"/>
    <xf numFmtId="0" fontId="10" fillId="0" borderId="0" xfId="0" applyFont="1"/>
    <xf numFmtId="0" fontId="10" fillId="5" borderId="0" xfId="0" applyFont="1" applyFill="1"/>
    <xf numFmtId="0" fontId="10" fillId="0" borderId="0" xfId="0" applyFont="1" applyFill="1"/>
    <xf numFmtId="0" fontId="17" fillId="5" borderId="0" xfId="0" applyFont="1" applyFill="1"/>
    <xf numFmtId="0" fontId="11" fillId="7" borderId="0" xfId="0" applyFont="1" applyFill="1"/>
    <xf numFmtId="0" fontId="9" fillId="14" borderId="2" xfId="6" applyFont="1" applyBorder="1" applyAlignment="1">
      <alignment horizontal="center"/>
    </xf>
    <xf numFmtId="0" fontId="0" fillId="0" borderId="0" xfId="0" applyAlignment="1">
      <alignment horizontal="center"/>
    </xf>
    <xf numFmtId="0" fontId="18" fillId="15" borderId="0" xfId="0" applyFont="1" applyFill="1" applyAlignment="1">
      <alignment vertical="center" textRotation="90"/>
    </xf>
  </cellXfs>
  <cellStyles count="8">
    <cellStyle name="Encabezado 1" xfId="7" builtinId="16"/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43301</c:v>
                </c:pt>
                <c:pt idx="2">
                  <c:v>43356</c:v>
                </c:pt>
                <c:pt idx="3">
                  <c:v>43361</c:v>
                </c:pt>
                <c:pt idx="4">
                  <c:v>43369</c:v>
                </c:pt>
                <c:pt idx="5">
                  <c:v>43266</c:v>
                </c:pt>
                <c:pt idx="6">
                  <c:v>43285</c:v>
                </c:pt>
                <c:pt idx="7">
                  <c:v>43369</c:v>
                </c:pt>
                <c:pt idx="8">
                  <c:v>43424</c:v>
                </c:pt>
                <c:pt idx="9">
                  <c:v>43453</c:v>
                </c:pt>
                <c:pt idx="10">
                  <c:v>43288</c:v>
                </c:pt>
                <c:pt idx="11">
                  <c:v>43416</c:v>
                </c:pt>
                <c:pt idx="12">
                  <c:v>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54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'actividades-Gemma'!$I$2:$K$2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'actividades-Gemma'!$I$3:$K$3</c:f>
              <c:numCache>
                <c:formatCode>General</c:formatCode>
                <c:ptCount val="3"/>
                <c:pt idx="0">
                  <c:v>113</c:v>
                </c:pt>
                <c:pt idx="1">
                  <c:v>11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71</c:v>
                </c:pt>
                <c:pt idx="1">
                  <c:v>60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4</xdr:row>
      <xdr:rowOff>171450</xdr:rowOff>
    </xdr:from>
    <xdr:to>
      <xdr:col>14</xdr:col>
      <xdr:colOff>190500</xdr:colOff>
      <xdr:row>18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70" zoomScaleNormal="70" zoomScalePageLayoutView="85" workbookViewId="0">
      <selection activeCell="B3" sqref="B3:J1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55" t="s">
        <v>6</v>
      </c>
      <c r="C3" s="55"/>
      <c r="D3" s="55"/>
      <c r="E3" s="55"/>
      <c r="F3" s="55"/>
      <c r="G3" s="55"/>
      <c r="H3" s="55"/>
      <c r="I3" s="55"/>
      <c r="J3" s="55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>
        <v>3</v>
      </c>
      <c r="B5" s="1" t="s">
        <v>300</v>
      </c>
      <c r="C5" s="5">
        <v>43255</v>
      </c>
      <c r="D5" s="5">
        <f>WORKDAY(C5,G5)</f>
        <v>43300</v>
      </c>
      <c r="E5" s="35">
        <v>0.96</v>
      </c>
      <c r="F5" s="1">
        <v>42</v>
      </c>
      <c r="G5" s="1">
        <v>33</v>
      </c>
      <c r="H5" s="1">
        <f ca="1">NETWORKDAYS(C5,TODAY())</f>
        <v>54</v>
      </c>
      <c r="I5" s="1">
        <f ca="1">G5-H5</f>
        <v>-21</v>
      </c>
      <c r="J5" s="8">
        <v>1</v>
      </c>
      <c r="K5" s="7"/>
      <c r="L5" s="2">
        <v>8</v>
      </c>
      <c r="M5" s="2">
        <v>6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43301</v>
      </c>
      <c r="D6" s="5">
        <f t="shared" ref="D6:D12" si="0">WORKDAY(C6,G6)</f>
        <v>43355</v>
      </c>
      <c r="E6" s="8">
        <v>0.5</v>
      </c>
      <c r="F6" s="1">
        <f>_xlfn.DAYS(D6,C6)</f>
        <v>54</v>
      </c>
      <c r="G6" s="1">
        <v>38</v>
      </c>
      <c r="H6" s="1">
        <f ca="1">NETWORKDAYS(C6,TODAY())</f>
        <v>20</v>
      </c>
      <c r="I6" s="1">
        <f ca="1">IF(H6=0,0,G6-H6)</f>
        <v>18</v>
      </c>
      <c r="J6" s="8">
        <f t="shared" ref="J6:J17" ca="1" si="1">H6/G6</f>
        <v>0.52631578947368418</v>
      </c>
      <c r="K6" s="2"/>
      <c r="L6" s="2">
        <v>30</v>
      </c>
      <c r="M6" s="2">
        <f>M5*8</f>
        <v>48</v>
      </c>
      <c r="N6" s="2"/>
      <c r="O6" s="2"/>
      <c r="P6" s="2"/>
      <c r="Q6" s="2">
        <f ca="1">H5*8</f>
        <v>432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43356</v>
      </c>
      <c r="D7" s="5">
        <f t="shared" si="0"/>
        <v>43360</v>
      </c>
      <c r="E7" s="8"/>
      <c r="F7" s="1">
        <f t="shared" ref="F7:F17" si="3">_xlfn.DAYS(D7,C7)</f>
        <v>4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L7">
        <f>L6*L5</f>
        <v>240</v>
      </c>
      <c r="M7" s="2">
        <f>49/M6</f>
        <v>1.0208333333333333</v>
      </c>
      <c r="N7" s="2"/>
      <c r="O7" s="2"/>
      <c r="P7" s="2"/>
      <c r="Q7" s="2">
        <f ca="1">Q6/51</f>
        <v>8.4705882352941178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43361</v>
      </c>
      <c r="D8" s="5">
        <f t="shared" si="0"/>
        <v>43368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31">
        <f>L7/Q3</f>
        <v>1.875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43369</v>
      </c>
      <c r="D9" s="5">
        <f t="shared" si="0"/>
        <v>43376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1</v>
      </c>
      <c r="F10" s="1">
        <f t="shared" si="3"/>
        <v>18</v>
      </c>
      <c r="G10" s="1">
        <v>12</v>
      </c>
      <c r="H10" s="1">
        <f ca="1">NETWORKDAYS(C10,TODAY())</f>
        <v>45</v>
      </c>
      <c r="I10" s="1" t="str">
        <f>IF(E10=100%,"HECHO",IF(H10=0,0,G10-H10))</f>
        <v>HECHO</v>
      </c>
      <c r="J10" s="8">
        <f>(IF(I10="HECHO",1,H10/G10))</f>
        <v>1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>
        <v>1</v>
      </c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43369</v>
      </c>
      <c r="D12" s="5">
        <f t="shared" si="0"/>
        <v>43423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43424</v>
      </c>
      <c r="D13" s="5">
        <f>WORKDAY(C13,G13)</f>
        <v>43452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43453</v>
      </c>
      <c r="D14" s="5">
        <f>WORKDAY(C14,G14)</f>
        <v>43495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>
        <v>1</v>
      </c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v>1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43416</v>
      </c>
      <c r="D16" s="5">
        <f t="shared" si="6"/>
        <v>43432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43361</v>
      </c>
      <c r="D17" s="5">
        <f t="shared" si="6"/>
        <v>43417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conditionalFormatting sqref="E5:E17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{56A6280D-598E-435F-853D-ED883B6ADA4A}</x14:id>
        </ext>
      </extLst>
    </cfRule>
  </conditionalFormatting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A6280D-598E-435F-853D-ED883B6ADA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E5:E17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N12"/>
  <sheetViews>
    <sheetView topLeftCell="B1" workbookViewId="0">
      <selection activeCell="K3" sqref="K3:N8"/>
    </sheetView>
  </sheetViews>
  <sheetFormatPr baseColWidth="10" defaultRowHeight="15.75"/>
  <sheetData>
    <row r="3" spans="5:14">
      <c r="E3" s="56" t="s">
        <v>326</v>
      </c>
      <c r="F3" s="56"/>
      <c r="G3" s="56"/>
      <c r="K3" s="56" t="s">
        <v>326</v>
      </c>
      <c r="L3" s="56"/>
      <c r="M3" s="56"/>
      <c r="N3" s="38"/>
    </row>
    <row r="4" spans="5:14">
      <c r="E4" t="s">
        <v>323</v>
      </c>
      <c r="F4" t="s">
        <v>324</v>
      </c>
      <c r="G4" t="s">
        <v>325</v>
      </c>
      <c r="H4" t="s">
        <v>329</v>
      </c>
      <c r="K4" s="38" t="s">
        <v>323</v>
      </c>
      <c r="L4" s="38" t="s">
        <v>324</v>
      </c>
      <c r="M4" s="38" t="s">
        <v>325</v>
      </c>
      <c r="N4" s="38" t="s">
        <v>329</v>
      </c>
    </row>
    <row r="5" spans="5:14">
      <c r="E5" t="s">
        <v>327</v>
      </c>
      <c r="F5" t="s">
        <v>328</v>
      </c>
      <c r="G5" t="s">
        <v>328</v>
      </c>
      <c r="H5" t="s">
        <v>328</v>
      </c>
      <c r="K5" t="s">
        <v>328</v>
      </c>
      <c r="L5" t="s">
        <v>328</v>
      </c>
      <c r="M5" t="s">
        <v>328</v>
      </c>
      <c r="N5" t="s">
        <v>328</v>
      </c>
    </row>
    <row r="6" spans="5:14">
      <c r="E6" t="s">
        <v>328</v>
      </c>
      <c r="F6" t="s">
        <v>328</v>
      </c>
      <c r="G6" t="s">
        <v>330</v>
      </c>
      <c r="H6" t="s">
        <v>330</v>
      </c>
      <c r="K6" t="s">
        <v>328</v>
      </c>
      <c r="L6" t="s">
        <v>328</v>
      </c>
      <c r="M6" t="s">
        <v>330</v>
      </c>
      <c r="N6" t="s">
        <v>330</v>
      </c>
    </row>
    <row r="7" spans="5:14">
      <c r="E7" t="s">
        <v>328</v>
      </c>
      <c r="F7" t="s">
        <v>330</v>
      </c>
      <c r="G7" t="s">
        <v>328</v>
      </c>
      <c r="H7" t="s">
        <v>330</v>
      </c>
      <c r="K7" t="s">
        <v>328</v>
      </c>
      <c r="L7" t="s">
        <v>330</v>
      </c>
      <c r="M7" t="s">
        <v>328</v>
      </c>
      <c r="N7" t="s">
        <v>330</v>
      </c>
    </row>
    <row r="8" spans="5:14">
      <c r="E8" t="s">
        <v>330</v>
      </c>
      <c r="F8" t="s">
        <v>328</v>
      </c>
      <c r="G8" t="s">
        <v>328</v>
      </c>
      <c r="H8" t="s">
        <v>330</v>
      </c>
      <c r="K8" t="s">
        <v>330</v>
      </c>
      <c r="L8" t="s">
        <v>328</v>
      </c>
      <c r="M8" t="s">
        <v>328</v>
      </c>
      <c r="N8" t="s">
        <v>330</v>
      </c>
    </row>
    <row r="9" spans="5:14">
      <c r="E9" t="s">
        <v>330</v>
      </c>
      <c r="F9" t="s">
        <v>330</v>
      </c>
      <c r="G9" t="s">
        <v>330</v>
      </c>
      <c r="H9" t="s">
        <v>330</v>
      </c>
    </row>
    <row r="10" spans="5:14">
      <c r="E10" t="s">
        <v>328</v>
      </c>
      <c r="F10" t="s">
        <v>330</v>
      </c>
      <c r="G10" t="s">
        <v>330</v>
      </c>
      <c r="H10" t="s">
        <v>330</v>
      </c>
    </row>
    <row r="11" spans="5:14">
      <c r="E11" t="s">
        <v>330</v>
      </c>
      <c r="F11" t="s">
        <v>328</v>
      </c>
      <c r="G11" t="s">
        <v>330</v>
      </c>
      <c r="H11" t="s">
        <v>330</v>
      </c>
    </row>
    <row r="12" spans="5:14">
      <c r="E12" t="s">
        <v>328</v>
      </c>
      <c r="F12" t="s">
        <v>330</v>
      </c>
      <c r="G12" t="s">
        <v>330</v>
      </c>
      <c r="H12" t="s">
        <v>330</v>
      </c>
    </row>
  </sheetData>
  <mergeCells count="2">
    <mergeCell ref="E3:G3"/>
    <mergeCell ref="K3:M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79"/>
  <sheetViews>
    <sheetView showGridLines="0" topLeftCell="B147" workbookViewId="0">
      <selection activeCell="E193" sqref="E193"/>
    </sheetView>
  </sheetViews>
  <sheetFormatPr baseColWidth="10" defaultRowHeight="15.75"/>
  <cols>
    <col min="2" max="2" width="17.75" bestFit="1" customWidth="1"/>
    <col min="3" max="3" width="34.75" bestFit="1" customWidth="1"/>
    <col min="7" max="7" width="62.625" bestFit="1" customWidth="1"/>
    <col min="8" max="8" width="11.5" customWidth="1"/>
  </cols>
  <sheetData>
    <row r="2" spans="1:11" ht="20.25" thickBot="1">
      <c r="B2" s="30" t="s">
        <v>316</v>
      </c>
      <c r="C2" s="30" t="s">
        <v>151</v>
      </c>
      <c r="D2" s="30" t="s">
        <v>148</v>
      </c>
      <c r="E2" s="30"/>
      <c r="F2" s="30" t="s">
        <v>152</v>
      </c>
      <c r="I2" t="s">
        <v>149</v>
      </c>
      <c r="J2" t="s">
        <v>150</v>
      </c>
      <c r="K2" t="s">
        <v>164</v>
      </c>
    </row>
    <row r="3" spans="1:11" ht="16.5" thickTop="1">
      <c r="A3" s="56" t="s">
        <v>300</v>
      </c>
      <c r="B3">
        <v>1</v>
      </c>
      <c r="C3" s="9" t="s">
        <v>21</v>
      </c>
      <c r="D3" t="s">
        <v>149</v>
      </c>
      <c r="F3" t="s">
        <v>153</v>
      </c>
      <c r="G3" s="32" t="str">
        <f>CONCATENATE($A$3,"-",C3)</f>
        <v>Mapeo de Funcionalidades (128)-Inicio</v>
      </c>
      <c r="H3" s="19">
        <v>43256</v>
      </c>
      <c r="I3">
        <f>COUNTIF(D3:D130,"listo")</f>
        <v>113</v>
      </c>
      <c r="J3">
        <f>COUNTIF(D3:D130,"pendiente")</f>
        <v>11</v>
      </c>
      <c r="K3">
        <f>COUNTIF(D3:D130,"obsoleto")</f>
        <v>4</v>
      </c>
    </row>
    <row r="4" spans="1:11">
      <c r="A4" s="56"/>
      <c r="B4">
        <v>2</v>
      </c>
      <c r="C4" s="9" t="s">
        <v>22</v>
      </c>
      <c r="D4" t="s">
        <v>149</v>
      </c>
      <c r="F4" t="s">
        <v>153</v>
      </c>
      <c r="G4" s="32" t="str">
        <f t="shared" ref="G4:G10" si="0">CONCATENATE($A$3,"-",C4)</f>
        <v>Mapeo de Funcionalidades (128)-Dashboard</v>
      </c>
      <c r="H4" s="19">
        <v>43256</v>
      </c>
    </row>
    <row r="5" spans="1:11">
      <c r="A5" s="56"/>
      <c r="B5">
        <v>3</v>
      </c>
      <c r="C5" s="9" t="s">
        <v>23</v>
      </c>
      <c r="D5" t="s">
        <v>149</v>
      </c>
      <c r="F5" t="s">
        <v>153</v>
      </c>
      <c r="G5" s="32" t="str">
        <f t="shared" si="0"/>
        <v>Mapeo de Funcionalidades (128)-Por estado caso</v>
      </c>
      <c r="H5" s="19">
        <v>43256</v>
      </c>
    </row>
    <row r="6" spans="1:11">
      <c r="A6" s="56"/>
      <c r="B6">
        <v>4</v>
      </c>
      <c r="C6" s="9" t="s">
        <v>24</v>
      </c>
      <c r="D6" t="s">
        <v>149</v>
      </c>
      <c r="F6" t="s">
        <v>153</v>
      </c>
      <c r="G6" s="32" t="str">
        <f t="shared" si="0"/>
        <v>Mapeo de Funcionalidades (128)-Cotización</v>
      </c>
      <c r="H6" s="19">
        <v>43256</v>
      </c>
    </row>
    <row r="7" spans="1:11">
      <c r="A7" s="56"/>
      <c r="B7">
        <v>5</v>
      </c>
      <c r="C7" s="9" t="s">
        <v>25</v>
      </c>
      <c r="D7" t="s">
        <v>149</v>
      </c>
      <c r="F7" t="s">
        <v>153</v>
      </c>
      <c r="G7" s="32" t="str">
        <f t="shared" si="0"/>
        <v>Mapeo de Funcionalidades (128)-Propuestas</v>
      </c>
      <c r="H7" s="19">
        <v>43256</v>
      </c>
    </row>
    <row r="8" spans="1:11">
      <c r="A8" s="56"/>
      <c r="B8">
        <v>6</v>
      </c>
      <c r="C8" s="9" t="s">
        <v>26</v>
      </c>
      <c r="D8" t="s">
        <v>149</v>
      </c>
      <c r="F8" t="s">
        <v>153</v>
      </c>
      <c r="G8" s="32" t="str">
        <f t="shared" si="0"/>
        <v>Mapeo de Funcionalidades (128)-Solicitudes</v>
      </c>
      <c r="H8" s="19">
        <v>43257</v>
      </c>
    </row>
    <row r="9" spans="1:11">
      <c r="A9" s="56"/>
      <c r="B9">
        <v>7</v>
      </c>
      <c r="C9" s="9" t="s">
        <v>27</v>
      </c>
      <c r="D9" t="s">
        <v>149</v>
      </c>
      <c r="F9" t="s">
        <v>153</v>
      </c>
      <c r="G9" s="32" t="str">
        <f t="shared" si="0"/>
        <v>Mapeo de Funcionalidades (128)-Evaluaciones</v>
      </c>
      <c r="H9" s="19">
        <v>43257</v>
      </c>
    </row>
    <row r="10" spans="1:11">
      <c r="A10" s="56"/>
      <c r="B10">
        <v>8</v>
      </c>
      <c r="C10" s="9" t="s">
        <v>28</v>
      </c>
      <c r="D10" t="s">
        <v>149</v>
      </c>
      <c r="F10" t="s">
        <v>153</v>
      </c>
      <c r="G10" s="32" t="str">
        <f t="shared" si="0"/>
        <v>Mapeo de Funcionalidades (128)-Aprobadas</v>
      </c>
      <c r="H10" s="19">
        <v>43257</v>
      </c>
    </row>
    <row r="11" spans="1:11">
      <c r="A11" s="56"/>
      <c r="B11">
        <v>9</v>
      </c>
      <c r="C11" s="9" t="s">
        <v>29</v>
      </c>
      <c r="D11" s="26" t="s">
        <v>164</v>
      </c>
      <c r="F11" t="s">
        <v>153</v>
      </c>
    </row>
    <row r="12" spans="1:11">
      <c r="A12" s="56"/>
      <c r="B12">
        <v>10</v>
      </c>
      <c r="C12" s="9" t="s">
        <v>30</v>
      </c>
      <c r="D12" t="s">
        <v>149</v>
      </c>
      <c r="F12" t="s">
        <v>153</v>
      </c>
      <c r="G12" s="32" t="str">
        <f t="shared" ref="G12:G43" si="1">CONCATENATE($A$3,"-",C12)</f>
        <v>Mapeo de Funcionalidades (128)-Rechazadas</v>
      </c>
      <c r="H12" s="19">
        <v>43257</v>
      </c>
    </row>
    <row r="13" spans="1:11">
      <c r="A13" s="56"/>
      <c r="B13">
        <v>11</v>
      </c>
      <c r="C13" s="9" t="s">
        <v>31</v>
      </c>
      <c r="D13" t="s">
        <v>149</v>
      </c>
      <c r="F13" t="s">
        <v>153</v>
      </c>
      <c r="G13" s="32" t="str">
        <f t="shared" si="1"/>
        <v>Mapeo de Funcionalidades (128)-Por Estado seguimiento</v>
      </c>
      <c r="H13" s="19">
        <v>43258</v>
      </c>
    </row>
    <row r="14" spans="1:11">
      <c r="A14" s="56"/>
      <c r="B14">
        <v>12</v>
      </c>
      <c r="C14" s="9" t="s">
        <v>32</v>
      </c>
      <c r="D14" t="s">
        <v>149</v>
      </c>
      <c r="F14" t="s">
        <v>153</v>
      </c>
      <c r="G14" s="32" t="str">
        <f t="shared" si="1"/>
        <v>Mapeo de Funcionalidades (128)-Cerrando Crédito</v>
      </c>
      <c r="H14" s="19">
        <v>43258</v>
      </c>
    </row>
    <row r="15" spans="1:11">
      <c r="A15" s="56"/>
      <c r="B15">
        <v>13</v>
      </c>
      <c r="C15" s="9" t="s">
        <v>33</v>
      </c>
      <c r="D15" t="s">
        <v>149</v>
      </c>
      <c r="F15" t="s">
        <v>153</v>
      </c>
      <c r="G15" s="32" t="str">
        <f t="shared" si="1"/>
        <v>Mapeo de Funcionalidades (128)-Negoc. Descuento</v>
      </c>
      <c r="H15" s="19">
        <v>43258</v>
      </c>
    </row>
    <row r="16" spans="1:11">
      <c r="A16" s="56"/>
      <c r="B16">
        <v>14</v>
      </c>
      <c r="C16" s="9" t="s">
        <v>34</v>
      </c>
      <c r="D16" t="s">
        <v>149</v>
      </c>
      <c r="F16" t="s">
        <v>153</v>
      </c>
      <c r="G16" s="32" t="str">
        <f t="shared" si="1"/>
        <v>Mapeo de Funcionalidades (128)-Negoc. Toma</v>
      </c>
      <c r="H16" s="19">
        <v>43258</v>
      </c>
    </row>
    <row r="17" spans="1:8">
      <c r="A17" s="56"/>
      <c r="B17">
        <v>15</v>
      </c>
      <c r="C17" s="9" t="s">
        <v>35</v>
      </c>
      <c r="D17" t="s">
        <v>149</v>
      </c>
      <c r="F17" t="s">
        <v>153</v>
      </c>
      <c r="G17" s="32" t="str">
        <f t="shared" si="1"/>
        <v>Mapeo de Funcionalidades (128)-No hay Modelo</v>
      </c>
      <c r="H17" s="19">
        <v>43259</v>
      </c>
    </row>
    <row r="18" spans="1:8">
      <c r="A18" s="56"/>
      <c r="B18">
        <v>16</v>
      </c>
      <c r="C18" s="9" t="s">
        <v>36</v>
      </c>
      <c r="D18" t="s">
        <v>149</v>
      </c>
      <c r="F18" t="s">
        <v>153</v>
      </c>
      <c r="G18" s="32" t="str">
        <f t="shared" si="1"/>
        <v>Mapeo de Funcionalidades (128)-No tiene Pie</v>
      </c>
      <c r="H18" s="19">
        <v>43259</v>
      </c>
    </row>
    <row r="19" spans="1:8">
      <c r="A19" s="56"/>
      <c r="B19">
        <v>17</v>
      </c>
      <c r="C19" s="9" t="s">
        <v>37</v>
      </c>
      <c r="D19" t="s">
        <v>149</v>
      </c>
      <c r="F19" t="s">
        <v>153</v>
      </c>
      <c r="G19" s="32" t="str">
        <f t="shared" si="1"/>
        <v>Mapeo de Funcionalidades (128)-Para mas adelante</v>
      </c>
      <c r="H19" s="19">
        <v>43259</v>
      </c>
    </row>
    <row r="20" spans="1:8">
      <c r="A20" s="56"/>
      <c r="B20">
        <v>18</v>
      </c>
      <c r="C20" s="9" t="s">
        <v>38</v>
      </c>
      <c r="D20" t="s">
        <v>149</v>
      </c>
      <c r="F20" t="s">
        <v>153</v>
      </c>
      <c r="G20" s="32" t="str">
        <f t="shared" si="1"/>
        <v>Mapeo de Funcionalidades (128)-Vendiendo Vehículo</v>
      </c>
      <c r="H20" s="19">
        <v>43259</v>
      </c>
    </row>
    <row r="21" spans="1:8">
      <c r="A21" s="56"/>
      <c r="B21">
        <v>19</v>
      </c>
      <c r="C21" s="9" t="s">
        <v>39</v>
      </c>
      <c r="D21" t="s">
        <v>149</v>
      </c>
      <c r="F21" t="s">
        <v>153</v>
      </c>
      <c r="G21" s="33" t="str">
        <f t="shared" si="1"/>
        <v>Mapeo de Funcionalidades (128)-Viendo Otras Marcas</v>
      </c>
      <c r="H21" s="34">
        <v>25</v>
      </c>
    </row>
    <row r="22" spans="1:8">
      <c r="A22" s="56"/>
      <c r="B22">
        <v>20</v>
      </c>
      <c r="C22" s="9" t="s">
        <v>40</v>
      </c>
      <c r="D22" t="s">
        <v>149</v>
      </c>
      <c r="F22" t="s">
        <v>153</v>
      </c>
      <c r="G22" s="33" t="str">
        <f t="shared" si="1"/>
        <v>Mapeo de Funcionalidades (128)-Sin Seguimiento</v>
      </c>
      <c r="H22" s="34">
        <v>25</v>
      </c>
    </row>
    <row r="23" spans="1:8">
      <c r="A23" s="56"/>
      <c r="B23">
        <v>21</v>
      </c>
      <c r="C23" s="9" t="s">
        <v>41</v>
      </c>
      <c r="D23" t="s">
        <v>149</v>
      </c>
      <c r="F23" t="s">
        <v>153</v>
      </c>
      <c r="G23" s="33" t="str">
        <f t="shared" si="1"/>
        <v>Mapeo de Funcionalidades (128)-Exitos del mes</v>
      </c>
      <c r="H23" s="34">
        <v>25</v>
      </c>
    </row>
    <row r="24" spans="1:8">
      <c r="A24" s="56"/>
      <c r="B24">
        <v>22</v>
      </c>
      <c r="C24" s="9" t="s">
        <v>42</v>
      </c>
      <c r="D24" t="s">
        <v>149</v>
      </c>
      <c r="F24" t="s">
        <v>153</v>
      </c>
      <c r="G24" s="33" t="str">
        <f t="shared" si="1"/>
        <v>Mapeo de Funcionalidades (128)-Total Exitos</v>
      </c>
      <c r="H24" s="34">
        <v>25</v>
      </c>
    </row>
    <row r="25" spans="1:8">
      <c r="A25" s="56"/>
      <c r="B25">
        <v>23</v>
      </c>
      <c r="C25" s="9" t="s">
        <v>43</v>
      </c>
      <c r="D25" t="s">
        <v>149</v>
      </c>
      <c r="F25" t="s">
        <v>153</v>
      </c>
      <c r="G25" s="33" t="str">
        <f t="shared" si="1"/>
        <v>Mapeo de Funcionalidades (128)-Pendientes</v>
      </c>
      <c r="H25" s="34">
        <v>26</v>
      </c>
    </row>
    <row r="26" spans="1:8">
      <c r="A26" s="56"/>
      <c r="B26">
        <v>24</v>
      </c>
      <c r="C26" s="9" t="s">
        <v>44</v>
      </c>
      <c r="D26" t="s">
        <v>149</v>
      </c>
      <c r="F26" t="s">
        <v>153</v>
      </c>
      <c r="G26" s="33" t="str">
        <f t="shared" si="1"/>
        <v>Mapeo de Funcionalidades (128)-Precursadas</v>
      </c>
      <c r="H26" s="34">
        <v>26</v>
      </c>
    </row>
    <row r="27" spans="1:8">
      <c r="A27" s="56"/>
      <c r="B27">
        <v>25</v>
      </c>
      <c r="C27" s="9" t="s">
        <v>45</v>
      </c>
      <c r="D27" t="s">
        <v>149</v>
      </c>
      <c r="F27" t="s">
        <v>153</v>
      </c>
      <c r="G27" s="33" t="str">
        <f t="shared" si="1"/>
        <v>Mapeo de Funcionalidades (128)-Respaldadas</v>
      </c>
      <c r="H27" s="34">
        <v>26</v>
      </c>
    </row>
    <row r="28" spans="1:8">
      <c r="A28" s="56"/>
      <c r="B28">
        <v>26</v>
      </c>
      <c r="C28" s="9" t="s">
        <v>46</v>
      </c>
      <c r="D28" t="s">
        <v>149</v>
      </c>
      <c r="F28" t="s">
        <v>153</v>
      </c>
      <c r="G28" s="33" t="str">
        <f t="shared" si="1"/>
        <v>Mapeo de Funcionalidades (128)-Validadas</v>
      </c>
      <c r="H28" s="34">
        <v>26</v>
      </c>
    </row>
    <row r="29" spans="1:8">
      <c r="A29" s="56"/>
      <c r="B29">
        <v>27</v>
      </c>
      <c r="C29" s="9" t="s">
        <v>47</v>
      </c>
      <c r="D29" t="s">
        <v>149</v>
      </c>
      <c r="F29" t="s">
        <v>153</v>
      </c>
      <c r="G29" s="32" t="str">
        <f t="shared" si="1"/>
        <v>Mapeo de Funcionalidades (128)-Ingresadas</v>
      </c>
      <c r="H29" s="19">
        <v>11</v>
      </c>
    </row>
    <row r="30" spans="1:8">
      <c r="A30" s="56"/>
      <c r="B30">
        <v>28</v>
      </c>
      <c r="C30" s="9" t="s">
        <v>317</v>
      </c>
      <c r="D30" t="s">
        <v>149</v>
      </c>
      <c r="F30" t="s">
        <v>153</v>
      </c>
      <c r="G30" s="32" t="str">
        <f t="shared" si="1"/>
        <v>Mapeo de Funcionalidades (128)-Dashboard2</v>
      </c>
      <c r="H30" s="19">
        <v>11</v>
      </c>
    </row>
    <row r="31" spans="1:8">
      <c r="A31" s="56"/>
      <c r="B31">
        <v>29</v>
      </c>
      <c r="C31" s="9" t="s">
        <v>48</v>
      </c>
      <c r="D31" t="s">
        <v>149</v>
      </c>
      <c r="F31" t="s">
        <v>153</v>
      </c>
      <c r="G31" s="32" t="str">
        <f t="shared" si="1"/>
        <v>Mapeo de Funcionalidades (128)-Filtros</v>
      </c>
      <c r="H31" s="19">
        <v>11</v>
      </c>
    </row>
    <row r="32" spans="1:8">
      <c r="A32" s="56"/>
      <c r="B32">
        <v>30</v>
      </c>
      <c r="C32" s="9" t="s">
        <v>49</v>
      </c>
      <c r="D32" t="s">
        <v>149</v>
      </c>
      <c r="F32" t="s">
        <v>153</v>
      </c>
      <c r="G32" s="32" t="str">
        <f t="shared" si="1"/>
        <v>Mapeo de Funcionalidades (128)-Gestión de Cobranzas</v>
      </c>
      <c r="H32" s="19">
        <v>11</v>
      </c>
    </row>
    <row r="33" spans="1:8">
      <c r="A33" s="56"/>
      <c r="B33">
        <v>31</v>
      </c>
      <c r="C33" s="9" t="s">
        <v>50</v>
      </c>
      <c r="D33" t="s">
        <v>149</v>
      </c>
      <c r="F33" t="s">
        <v>153</v>
      </c>
      <c r="G33" s="32" t="str">
        <f t="shared" si="1"/>
        <v>Mapeo de Funcionalidades (128)-Gestón de Operaciones por validar</v>
      </c>
      <c r="H33" s="19">
        <v>11</v>
      </c>
    </row>
    <row r="34" spans="1:8">
      <c r="A34" s="56"/>
      <c r="B34">
        <v>32</v>
      </c>
      <c r="C34" s="9" t="s">
        <v>51</v>
      </c>
      <c r="D34" t="s">
        <v>149</v>
      </c>
      <c r="F34" t="s">
        <v>153</v>
      </c>
      <c r="G34" s="32" t="str">
        <f t="shared" si="1"/>
        <v>Mapeo de Funcionalidades (128)-Gestión de Operaciones por cursar</v>
      </c>
      <c r="H34" s="19">
        <v>11</v>
      </c>
    </row>
    <row r="35" spans="1:8">
      <c r="A35" s="56"/>
      <c r="B35">
        <v>33</v>
      </c>
      <c r="C35" s="9" t="s">
        <v>52</v>
      </c>
      <c r="D35" t="s">
        <v>149</v>
      </c>
      <c r="F35" t="s">
        <v>153</v>
      </c>
      <c r="G35" s="32" t="str">
        <f t="shared" si="1"/>
        <v>Mapeo de Funcionalidades (128)-Gestión Casos abiertos</v>
      </c>
      <c r="H35" s="19">
        <v>12</v>
      </c>
    </row>
    <row r="36" spans="1:8">
      <c r="A36" s="56"/>
      <c r="B36">
        <v>34</v>
      </c>
      <c r="C36" s="9" t="s">
        <v>53</v>
      </c>
      <c r="D36" t="s">
        <v>149</v>
      </c>
      <c r="F36" t="s">
        <v>153</v>
      </c>
      <c r="G36" s="32" t="str">
        <f t="shared" si="1"/>
        <v>Mapeo de Funcionalidades (128)-Estadísticas</v>
      </c>
      <c r="H36" s="19">
        <v>12</v>
      </c>
    </row>
    <row r="37" spans="1:8">
      <c r="A37" s="56"/>
      <c r="B37">
        <v>35</v>
      </c>
      <c r="C37" s="10" t="s">
        <v>54</v>
      </c>
      <c r="D37" t="s">
        <v>149</v>
      </c>
      <c r="F37" t="s">
        <v>153</v>
      </c>
      <c r="G37" s="32" t="str">
        <f t="shared" si="1"/>
        <v>Mapeo de Funcionalidades (128)-Casos</v>
      </c>
      <c r="H37" s="19">
        <v>12</v>
      </c>
    </row>
    <row r="38" spans="1:8">
      <c r="A38" s="56"/>
      <c r="B38">
        <v>36</v>
      </c>
      <c r="C38" s="10" t="s">
        <v>55</v>
      </c>
      <c r="D38" t="s">
        <v>149</v>
      </c>
      <c r="F38" t="s">
        <v>153</v>
      </c>
      <c r="G38" s="32" t="str">
        <f t="shared" si="1"/>
        <v>Mapeo de Funcionalidades (128)-Generar Cotización</v>
      </c>
      <c r="H38" s="19">
        <v>12</v>
      </c>
    </row>
    <row r="39" spans="1:8">
      <c r="A39" s="56"/>
      <c r="B39">
        <v>37</v>
      </c>
      <c r="C39" s="10" t="s">
        <v>56</v>
      </c>
      <c r="D39" t="s">
        <v>149</v>
      </c>
      <c r="F39" t="s">
        <v>153</v>
      </c>
      <c r="G39" s="32" t="str">
        <f t="shared" si="1"/>
        <v>Mapeo de Funcionalidades (128)-Generar Propuesta</v>
      </c>
      <c r="H39" s="19">
        <v>13</v>
      </c>
    </row>
    <row r="40" spans="1:8">
      <c r="A40" s="56"/>
      <c r="B40">
        <v>38</v>
      </c>
      <c r="C40" s="10" t="s">
        <v>57</v>
      </c>
      <c r="D40" s="26" t="s">
        <v>149</v>
      </c>
      <c r="F40" t="s">
        <v>153</v>
      </c>
      <c r="G40" s="32" t="str">
        <f t="shared" si="1"/>
        <v>Mapeo de Funcionalidades (128)-Generar Leasing</v>
      </c>
      <c r="H40" s="19">
        <v>13</v>
      </c>
    </row>
    <row r="41" spans="1:8">
      <c r="A41" s="56"/>
      <c r="B41">
        <v>39</v>
      </c>
      <c r="C41" s="10" t="s">
        <v>58</v>
      </c>
      <c r="D41" t="s">
        <v>149</v>
      </c>
      <c r="F41" t="s">
        <v>153</v>
      </c>
      <c r="G41" s="32" t="str">
        <f t="shared" si="1"/>
        <v>Mapeo de Funcionalidades (128)-Generar Solicitud</v>
      </c>
      <c r="H41" s="19">
        <v>13</v>
      </c>
    </row>
    <row r="42" spans="1:8">
      <c r="A42" s="56"/>
      <c r="B42">
        <v>40</v>
      </c>
      <c r="C42" s="10" t="s">
        <v>59</v>
      </c>
      <c r="D42" t="s">
        <v>149</v>
      </c>
      <c r="F42" t="s">
        <v>153</v>
      </c>
      <c r="G42" s="32" t="str">
        <f t="shared" si="1"/>
        <v>Mapeo de Funcionalidades (128)-Reasignar Casos</v>
      </c>
      <c r="H42" s="19">
        <v>13</v>
      </c>
    </row>
    <row r="43" spans="1:8">
      <c r="A43" s="56"/>
      <c r="B43">
        <v>41</v>
      </c>
      <c r="C43" s="10" t="s">
        <v>60</v>
      </c>
      <c r="D43" s="27" t="s">
        <v>149</v>
      </c>
      <c r="F43" t="s">
        <v>153</v>
      </c>
      <c r="G43" s="32" t="str">
        <f t="shared" si="1"/>
        <v>Mapeo de Funcionalidades (128)-Trabajar con casos</v>
      </c>
      <c r="H43" s="19">
        <v>14</v>
      </c>
    </row>
    <row r="44" spans="1:8">
      <c r="A44" s="56"/>
      <c r="B44">
        <v>42</v>
      </c>
      <c r="C44" s="10" t="s">
        <v>61</v>
      </c>
      <c r="D44" s="28" t="s">
        <v>164</v>
      </c>
      <c r="F44" t="s">
        <v>153</v>
      </c>
    </row>
    <row r="45" spans="1:8">
      <c r="A45" s="56"/>
      <c r="B45">
        <v>43</v>
      </c>
      <c r="C45" s="10" t="s">
        <v>62</v>
      </c>
      <c r="D45" s="27" t="s">
        <v>149</v>
      </c>
      <c r="F45" t="s">
        <v>153</v>
      </c>
      <c r="G45" s="32" t="str">
        <f t="shared" ref="G45:G47" si="2">CONCATENATE($A$3,"-",C45)</f>
        <v>Mapeo de Funcionalidades (128)-Trabajar con comisiones</v>
      </c>
      <c r="H45" s="19">
        <v>14</v>
      </c>
    </row>
    <row r="46" spans="1:8">
      <c r="A46" s="56"/>
      <c r="B46">
        <v>44</v>
      </c>
      <c r="C46" s="10" t="s">
        <v>63</v>
      </c>
      <c r="D46" t="s">
        <v>149</v>
      </c>
      <c r="F46" t="s">
        <v>153</v>
      </c>
      <c r="G46" s="32" t="str">
        <f t="shared" si="2"/>
        <v>Mapeo de Funcionalidades (128)-Trabajar con Peajes</v>
      </c>
      <c r="H46" s="19">
        <v>14</v>
      </c>
    </row>
    <row r="47" spans="1:8">
      <c r="A47" s="56"/>
      <c r="B47">
        <v>45</v>
      </c>
      <c r="C47" s="10" t="s">
        <v>64</v>
      </c>
      <c r="D47" t="s">
        <v>149</v>
      </c>
      <c r="F47" t="s">
        <v>153</v>
      </c>
      <c r="G47" s="32" t="str">
        <f t="shared" si="2"/>
        <v>Mapeo de Funcionalidades (128)-Panel Consulta Forzaje</v>
      </c>
      <c r="H47" s="19">
        <v>14</v>
      </c>
    </row>
    <row r="48" spans="1:8">
      <c r="A48" s="56"/>
      <c r="B48">
        <v>46</v>
      </c>
      <c r="C48" s="11" t="s">
        <v>65</v>
      </c>
      <c r="D48" t="s">
        <v>149</v>
      </c>
      <c r="F48" t="s">
        <v>153</v>
      </c>
    </row>
    <row r="49" spans="1:8">
      <c r="A49" s="56"/>
      <c r="B49">
        <v>47</v>
      </c>
      <c r="C49" s="11" t="s">
        <v>66</v>
      </c>
      <c r="D49" t="s">
        <v>149</v>
      </c>
      <c r="F49" t="s">
        <v>153</v>
      </c>
    </row>
    <row r="50" spans="1:8">
      <c r="A50" s="56"/>
      <c r="B50">
        <v>48</v>
      </c>
      <c r="C50" s="11" t="s">
        <v>67</v>
      </c>
      <c r="D50" t="s">
        <v>150</v>
      </c>
      <c r="F50" t="s">
        <v>153</v>
      </c>
    </row>
    <row r="51" spans="1:8">
      <c r="A51" s="56"/>
      <c r="B51">
        <v>49</v>
      </c>
      <c r="C51" s="11" t="s">
        <v>68</v>
      </c>
      <c r="D51" t="s">
        <v>150</v>
      </c>
      <c r="F51" t="s">
        <v>153</v>
      </c>
    </row>
    <row r="52" spans="1:8">
      <c r="A52" s="56"/>
      <c r="B52">
        <v>50</v>
      </c>
      <c r="C52" s="11" t="s">
        <v>69</v>
      </c>
      <c r="D52" t="s">
        <v>150</v>
      </c>
      <c r="F52" t="s">
        <v>153</v>
      </c>
    </row>
    <row r="53" spans="1:8">
      <c r="A53" s="56"/>
      <c r="B53">
        <v>51</v>
      </c>
      <c r="C53" s="12" t="s">
        <v>70</v>
      </c>
      <c r="D53" s="29" t="s">
        <v>149</v>
      </c>
      <c r="F53" t="s">
        <v>153</v>
      </c>
      <c r="G53" s="32" t="str">
        <f t="shared" ref="G53:G70" si="3">CONCATENATE($A$3,"-",C53)</f>
        <v>Mapeo de Funcionalidades (128)-Reportes</v>
      </c>
      <c r="H53">
        <v>15</v>
      </c>
    </row>
    <row r="54" spans="1:8">
      <c r="A54" s="56"/>
      <c r="B54">
        <v>52</v>
      </c>
      <c r="C54" s="12" t="s">
        <v>71</v>
      </c>
      <c r="D54" s="29" t="s">
        <v>149</v>
      </c>
      <c r="F54" t="s">
        <v>153</v>
      </c>
      <c r="G54" s="32" t="str">
        <f t="shared" si="3"/>
        <v>Mapeo de Funcionalidades (128)-Comisiones por liquidar</v>
      </c>
      <c r="H54">
        <v>15</v>
      </c>
    </row>
    <row r="55" spans="1:8">
      <c r="A55" s="56"/>
      <c r="B55">
        <v>53</v>
      </c>
      <c r="C55" s="12" t="s">
        <v>72</v>
      </c>
      <c r="D55" s="29" t="s">
        <v>149</v>
      </c>
      <c r="F55" t="s">
        <v>153</v>
      </c>
      <c r="G55" s="32" t="str">
        <f t="shared" si="3"/>
        <v>Mapeo de Funcionalidades (128)-Colocaciones</v>
      </c>
      <c r="H55">
        <v>15</v>
      </c>
    </row>
    <row r="56" spans="1:8">
      <c r="A56" s="56"/>
      <c r="B56">
        <v>54</v>
      </c>
      <c r="C56" s="12" t="s">
        <v>73</v>
      </c>
      <c r="D56" s="29" t="s">
        <v>149</v>
      </c>
      <c r="F56" t="s">
        <v>153</v>
      </c>
      <c r="G56" s="32" t="str">
        <f t="shared" si="3"/>
        <v>Mapeo de Funcionalidades (128)-Colocaciones Detallado</v>
      </c>
      <c r="H56">
        <v>15</v>
      </c>
    </row>
    <row r="57" spans="1:8">
      <c r="A57" s="56"/>
      <c r="B57">
        <v>55</v>
      </c>
      <c r="C57" s="12" t="s">
        <v>74</v>
      </c>
      <c r="D57" s="29" t="s">
        <v>149</v>
      </c>
      <c r="F57" t="s">
        <v>153</v>
      </c>
      <c r="G57" s="32" t="str">
        <f t="shared" si="3"/>
        <v>Mapeo de Funcionalidades (128)-Colocaciones Consolidadas</v>
      </c>
      <c r="H57">
        <v>18</v>
      </c>
    </row>
    <row r="58" spans="1:8">
      <c r="A58" s="56"/>
      <c r="B58">
        <v>56</v>
      </c>
      <c r="C58" s="12" t="s">
        <v>75</v>
      </c>
      <c r="D58" s="29" t="s">
        <v>149</v>
      </c>
      <c r="F58" t="s">
        <v>153</v>
      </c>
      <c r="G58" s="32" t="str">
        <f t="shared" si="3"/>
        <v>Mapeo de Funcionalidades (128)-Créditos Pagados</v>
      </c>
      <c r="H58">
        <v>18</v>
      </c>
    </row>
    <row r="59" spans="1:8">
      <c r="A59" s="56"/>
      <c r="B59">
        <v>57</v>
      </c>
      <c r="C59" s="12" t="s">
        <v>76</v>
      </c>
      <c r="D59" s="29" t="s">
        <v>149</v>
      </c>
      <c r="F59" t="s">
        <v>153</v>
      </c>
      <c r="G59" s="32" t="str">
        <f t="shared" si="3"/>
        <v>Mapeo de Funcionalidades (128)-Cupón de Pagos</v>
      </c>
      <c r="H59">
        <v>18</v>
      </c>
    </row>
    <row r="60" spans="1:8">
      <c r="A60" s="56"/>
      <c r="B60">
        <v>58</v>
      </c>
      <c r="C60" s="12" t="s">
        <v>77</v>
      </c>
      <c r="D60" s="29" t="s">
        <v>149</v>
      </c>
      <c r="F60" t="s">
        <v>153</v>
      </c>
      <c r="G60" s="32" t="str">
        <f t="shared" si="3"/>
        <v>Mapeo de Funcionalidades (128)-Documentación Pendiente</v>
      </c>
      <c r="H60">
        <v>18</v>
      </c>
    </row>
    <row r="61" spans="1:8">
      <c r="A61" s="56"/>
      <c r="B61">
        <v>59</v>
      </c>
      <c r="C61" s="12" t="s">
        <v>78</v>
      </c>
      <c r="D61" s="29" t="s">
        <v>149</v>
      </c>
      <c r="F61" t="s">
        <v>153</v>
      </c>
      <c r="G61" s="32" t="str">
        <f t="shared" si="3"/>
        <v>Mapeo de Funcionalidades (128)-Financieras</v>
      </c>
      <c r="H61">
        <v>19</v>
      </c>
    </row>
    <row r="62" spans="1:8">
      <c r="A62" s="56"/>
      <c r="B62">
        <v>60</v>
      </c>
      <c r="C62" s="12" t="s">
        <v>79</v>
      </c>
      <c r="D62" s="29" t="s">
        <v>149</v>
      </c>
      <c r="F62" t="s">
        <v>153</v>
      </c>
      <c r="G62" s="32" t="str">
        <f t="shared" si="3"/>
        <v>Mapeo de Funcionalidades (128)-Gestión Comercial</v>
      </c>
      <c r="H62">
        <v>19</v>
      </c>
    </row>
    <row r="63" spans="1:8">
      <c r="A63" s="56"/>
      <c r="B63">
        <v>61</v>
      </c>
      <c r="C63" s="12" t="s">
        <v>80</v>
      </c>
      <c r="D63" s="29" t="s">
        <v>149</v>
      </c>
      <c r="F63" t="s">
        <v>153</v>
      </c>
      <c r="G63" s="32" t="str">
        <f t="shared" si="3"/>
        <v>Mapeo de Funcionalidades (128)-Motivos de Rechazo</v>
      </c>
      <c r="H63">
        <v>19</v>
      </c>
    </row>
    <row r="64" spans="1:8">
      <c r="A64" s="56"/>
      <c r="B64">
        <v>62</v>
      </c>
      <c r="C64" s="12" t="s">
        <v>81</v>
      </c>
      <c r="D64" s="29" t="s">
        <v>149</v>
      </c>
      <c r="F64" t="s">
        <v>153</v>
      </c>
      <c r="G64" s="32" t="str">
        <f t="shared" si="3"/>
        <v>Mapeo de Funcionalidades (128)-Operaciones</v>
      </c>
      <c r="H64">
        <v>19</v>
      </c>
    </row>
    <row r="65" spans="1:8">
      <c r="A65" s="56"/>
      <c r="B65">
        <v>63</v>
      </c>
      <c r="C65" s="12" t="s">
        <v>82</v>
      </c>
      <c r="D65" s="29" t="s">
        <v>149</v>
      </c>
      <c r="F65" t="s">
        <v>153</v>
      </c>
      <c r="G65" s="32" t="str">
        <f t="shared" si="3"/>
        <v>Mapeo de Funcionalidades (128)-Operaciones Detalladas</v>
      </c>
      <c r="H65">
        <v>20</v>
      </c>
    </row>
    <row r="66" spans="1:8">
      <c r="A66" s="56"/>
      <c r="B66">
        <v>64</v>
      </c>
      <c r="C66" s="12" t="s">
        <v>83</v>
      </c>
      <c r="D66" s="29" t="s">
        <v>149</v>
      </c>
      <c r="F66" t="s">
        <v>153</v>
      </c>
      <c r="G66" s="32" t="str">
        <f t="shared" si="3"/>
        <v>Mapeo de Funcionalidades (128)-Ingresados</v>
      </c>
      <c r="H66">
        <v>20</v>
      </c>
    </row>
    <row r="67" spans="1:8">
      <c r="A67" s="56"/>
      <c r="B67">
        <v>65</v>
      </c>
      <c r="C67" s="12" t="s">
        <v>84</v>
      </c>
      <c r="D67" s="29" t="s">
        <v>149</v>
      </c>
      <c r="F67" t="s">
        <v>153</v>
      </c>
      <c r="G67" s="32" t="str">
        <f t="shared" si="3"/>
        <v>Mapeo de Funcionalidades (128)-Ventas</v>
      </c>
      <c r="H67">
        <v>20</v>
      </c>
    </row>
    <row r="68" spans="1:8">
      <c r="A68" s="56"/>
      <c r="B68">
        <v>66</v>
      </c>
      <c r="C68" s="12" t="s">
        <v>85</v>
      </c>
      <c r="D68" s="29" t="s">
        <v>149</v>
      </c>
      <c r="F68" t="s">
        <v>153</v>
      </c>
      <c r="G68" s="32" t="str">
        <f t="shared" si="3"/>
        <v>Mapeo de Funcionalidades (128)-Ventas Vs Proyección</v>
      </c>
      <c r="H68">
        <v>20</v>
      </c>
    </row>
    <row r="69" spans="1:8">
      <c r="A69" s="56"/>
      <c r="B69">
        <v>67</v>
      </c>
      <c r="C69" s="12" t="s">
        <v>86</v>
      </c>
      <c r="D69" s="29" t="s">
        <v>149</v>
      </c>
      <c r="F69" t="s">
        <v>153</v>
      </c>
      <c r="G69" s="32" t="str">
        <f t="shared" si="3"/>
        <v>Mapeo de Funcionalidades (128)-Peajes</v>
      </c>
      <c r="H69">
        <v>21</v>
      </c>
    </row>
    <row r="70" spans="1:8">
      <c r="A70" s="56"/>
      <c r="B70">
        <v>68</v>
      </c>
      <c r="C70" s="12" t="s">
        <v>87</v>
      </c>
      <c r="D70" s="29" t="s">
        <v>149</v>
      </c>
      <c r="F70" t="s">
        <v>153</v>
      </c>
      <c r="G70" s="32" t="str">
        <f t="shared" si="3"/>
        <v>Mapeo de Funcionalidades (128)-Puntajes</v>
      </c>
      <c r="H70">
        <v>21</v>
      </c>
    </row>
    <row r="71" spans="1:8">
      <c r="A71" s="56"/>
      <c r="B71">
        <v>69</v>
      </c>
      <c r="C71" s="13" t="s">
        <v>88</v>
      </c>
      <c r="D71" t="s">
        <v>150</v>
      </c>
      <c r="F71" t="s">
        <v>153</v>
      </c>
    </row>
    <row r="72" spans="1:8">
      <c r="A72" s="56"/>
      <c r="B72">
        <v>70</v>
      </c>
      <c r="C72" s="13" t="s">
        <v>89</v>
      </c>
      <c r="D72" t="s">
        <v>150</v>
      </c>
      <c r="F72" t="s">
        <v>153</v>
      </c>
    </row>
    <row r="73" spans="1:8">
      <c r="A73" s="56"/>
      <c r="B73">
        <v>71</v>
      </c>
      <c r="C73" s="13" t="s">
        <v>90</v>
      </c>
      <c r="D73" t="s">
        <v>150</v>
      </c>
      <c r="F73" t="s">
        <v>153</v>
      </c>
    </row>
    <row r="74" spans="1:8">
      <c r="A74" s="56"/>
      <c r="B74">
        <v>72</v>
      </c>
      <c r="C74" s="13" t="s">
        <v>91</v>
      </c>
      <c r="D74" t="s">
        <v>150</v>
      </c>
      <c r="F74" t="s">
        <v>153</v>
      </c>
    </row>
    <row r="75" spans="1:8">
      <c r="A75" s="56"/>
      <c r="B75">
        <v>73</v>
      </c>
      <c r="C75" s="14" t="s">
        <v>92</v>
      </c>
      <c r="D75" t="s">
        <v>164</v>
      </c>
      <c r="F75" t="s">
        <v>153</v>
      </c>
    </row>
    <row r="76" spans="1:8">
      <c r="A76" s="56"/>
      <c r="B76">
        <v>74</v>
      </c>
      <c r="C76" s="14" t="s">
        <v>93</v>
      </c>
      <c r="D76" t="s">
        <v>164</v>
      </c>
      <c r="F76" t="s">
        <v>153</v>
      </c>
    </row>
    <row r="77" spans="1:8">
      <c r="A77" s="56"/>
      <c r="B77">
        <v>75</v>
      </c>
      <c r="C77" s="16" t="s">
        <v>94</v>
      </c>
      <c r="D77" t="s">
        <v>149</v>
      </c>
      <c r="F77" t="s">
        <v>153</v>
      </c>
      <c r="G77" s="32" t="str">
        <f>CONCATENATE($A$3,"-",C77)</f>
        <v>Mapeo de Funcionalidades (128)-Maestros</v>
      </c>
      <c r="H77">
        <v>21</v>
      </c>
    </row>
    <row r="78" spans="1:8">
      <c r="A78" s="56"/>
      <c r="B78">
        <v>76</v>
      </c>
      <c r="C78" s="16" t="s">
        <v>95</v>
      </c>
      <c r="D78" t="s">
        <v>149</v>
      </c>
      <c r="F78" t="s">
        <v>153</v>
      </c>
    </row>
    <row r="79" spans="1:8">
      <c r="A79" s="56"/>
      <c r="B79">
        <v>77</v>
      </c>
      <c r="C79" s="16" t="s">
        <v>96</v>
      </c>
      <c r="D79" t="s">
        <v>149</v>
      </c>
      <c r="F79" t="s">
        <v>153</v>
      </c>
    </row>
    <row r="80" spans="1:8">
      <c r="A80" s="56"/>
      <c r="B80">
        <v>78</v>
      </c>
      <c r="C80" s="16" t="s">
        <v>97</v>
      </c>
      <c r="D80" t="s">
        <v>149</v>
      </c>
      <c r="F80" t="s">
        <v>153</v>
      </c>
    </row>
    <row r="81" spans="1:8">
      <c r="A81" s="56"/>
      <c r="B81">
        <v>79</v>
      </c>
      <c r="C81" s="16" t="s">
        <v>98</v>
      </c>
      <c r="D81" t="s">
        <v>149</v>
      </c>
      <c r="F81" t="s">
        <v>153</v>
      </c>
      <c r="G81" s="32" t="str">
        <f>CONCATENATE($A$3,"-",C81)</f>
        <v>Mapeo de Funcionalidades (128)-Canales</v>
      </c>
      <c r="H81">
        <v>21</v>
      </c>
    </row>
    <row r="82" spans="1:8">
      <c r="A82" s="56"/>
      <c r="B82">
        <v>80</v>
      </c>
      <c r="C82" s="16" t="s">
        <v>99</v>
      </c>
      <c r="D82" t="s">
        <v>149</v>
      </c>
      <c r="F82" t="s">
        <v>153</v>
      </c>
    </row>
    <row r="83" spans="1:8">
      <c r="A83" s="56"/>
      <c r="B83">
        <v>81</v>
      </c>
      <c r="C83" s="16" t="s">
        <v>100</v>
      </c>
      <c r="D83" t="s">
        <v>149</v>
      </c>
      <c r="F83" t="s">
        <v>153</v>
      </c>
    </row>
    <row r="84" spans="1:8">
      <c r="A84" s="56"/>
      <c r="B84">
        <v>82</v>
      </c>
      <c r="C84" s="16" t="s">
        <v>101</v>
      </c>
      <c r="D84" t="s">
        <v>149</v>
      </c>
      <c r="F84" t="s">
        <v>153</v>
      </c>
    </row>
    <row r="85" spans="1:8">
      <c r="A85" s="56"/>
      <c r="B85">
        <v>83</v>
      </c>
      <c r="C85" s="16" t="s">
        <v>102</v>
      </c>
      <c r="D85" t="s">
        <v>149</v>
      </c>
      <c r="F85" t="s">
        <v>153</v>
      </c>
    </row>
    <row r="86" spans="1:8">
      <c r="A86" s="56"/>
      <c r="B86">
        <v>84</v>
      </c>
      <c r="C86" s="16" t="s">
        <v>103</v>
      </c>
      <c r="D86" t="s">
        <v>149</v>
      </c>
      <c r="F86" t="s">
        <v>153</v>
      </c>
    </row>
    <row r="87" spans="1:8">
      <c r="A87" s="56"/>
      <c r="B87">
        <v>85</v>
      </c>
      <c r="C87" s="16" t="s">
        <v>104</v>
      </c>
      <c r="D87" t="s">
        <v>149</v>
      </c>
      <c r="F87" t="s">
        <v>153</v>
      </c>
    </row>
    <row r="88" spans="1:8">
      <c r="A88" s="56"/>
      <c r="B88">
        <v>86</v>
      </c>
      <c r="C88" s="16" t="s">
        <v>105</v>
      </c>
      <c r="D88" t="s">
        <v>149</v>
      </c>
      <c r="F88" t="s">
        <v>153</v>
      </c>
    </row>
    <row r="89" spans="1:8">
      <c r="A89" s="56"/>
      <c r="B89">
        <v>87</v>
      </c>
      <c r="C89" s="16" t="s">
        <v>106</v>
      </c>
      <c r="D89" t="s">
        <v>149</v>
      </c>
      <c r="F89" t="s">
        <v>153</v>
      </c>
    </row>
    <row r="90" spans="1:8">
      <c r="A90" s="56"/>
      <c r="B90">
        <v>88</v>
      </c>
      <c r="C90" s="16" t="s">
        <v>107</v>
      </c>
      <c r="D90" t="s">
        <v>149</v>
      </c>
      <c r="F90" t="s">
        <v>153</v>
      </c>
    </row>
    <row r="91" spans="1:8">
      <c r="A91" s="56"/>
      <c r="B91">
        <v>89</v>
      </c>
      <c r="C91" s="16" t="s">
        <v>108</v>
      </c>
      <c r="D91" t="s">
        <v>149</v>
      </c>
      <c r="F91" t="s">
        <v>153</v>
      </c>
    </row>
    <row r="92" spans="1:8">
      <c r="A92" s="56"/>
      <c r="B92">
        <v>90</v>
      </c>
      <c r="C92" s="16" t="s">
        <v>109</v>
      </c>
      <c r="D92" t="s">
        <v>149</v>
      </c>
      <c r="F92" t="s">
        <v>153</v>
      </c>
    </row>
    <row r="93" spans="1:8">
      <c r="A93" s="56"/>
      <c r="B93">
        <v>91</v>
      </c>
      <c r="C93" s="16" t="s">
        <v>110</v>
      </c>
      <c r="D93" t="s">
        <v>149</v>
      </c>
      <c r="F93" t="s">
        <v>153</v>
      </c>
    </row>
    <row r="94" spans="1:8">
      <c r="A94" s="56"/>
      <c r="B94">
        <v>92</v>
      </c>
      <c r="C94" s="16" t="s">
        <v>111</v>
      </c>
      <c r="D94" t="s">
        <v>149</v>
      </c>
      <c r="F94" t="s">
        <v>153</v>
      </c>
    </row>
    <row r="95" spans="1:8">
      <c r="A95" s="56"/>
      <c r="B95">
        <v>93</v>
      </c>
      <c r="C95" s="16" t="s">
        <v>112</v>
      </c>
      <c r="D95" t="s">
        <v>149</v>
      </c>
      <c r="F95" t="s">
        <v>153</v>
      </c>
    </row>
    <row r="96" spans="1:8">
      <c r="A96" s="56"/>
      <c r="B96">
        <v>94</v>
      </c>
      <c r="C96" s="16" t="s">
        <v>113</v>
      </c>
      <c r="D96" t="s">
        <v>149</v>
      </c>
      <c r="F96" t="s">
        <v>153</v>
      </c>
    </row>
    <row r="97" spans="1:8">
      <c r="A97" s="56"/>
      <c r="B97">
        <v>95</v>
      </c>
      <c r="C97" s="16" t="s">
        <v>114</v>
      </c>
      <c r="D97" t="s">
        <v>149</v>
      </c>
      <c r="F97" t="s">
        <v>153</v>
      </c>
    </row>
    <row r="98" spans="1:8">
      <c r="A98" s="56"/>
      <c r="B98">
        <v>96</v>
      </c>
      <c r="C98" s="16" t="s">
        <v>115</v>
      </c>
      <c r="D98" s="29" t="s">
        <v>149</v>
      </c>
      <c r="F98" t="s">
        <v>153</v>
      </c>
      <c r="G98" s="32" t="str">
        <f>CONCATENATE($A$3,"-",C98)</f>
        <v>Mapeo de Funcionalidades (128)-Rut Bloqueados</v>
      </c>
      <c r="H98">
        <v>22</v>
      </c>
    </row>
    <row r="99" spans="1:8">
      <c r="A99" s="56"/>
      <c r="B99">
        <v>97</v>
      </c>
      <c r="C99" s="16" t="s">
        <v>116</v>
      </c>
      <c r="D99" t="s">
        <v>149</v>
      </c>
      <c r="F99" t="s">
        <v>153</v>
      </c>
    </row>
    <row r="100" spans="1:8">
      <c r="A100" s="56"/>
      <c r="B100">
        <v>98</v>
      </c>
      <c r="C100" s="16" t="s">
        <v>117</v>
      </c>
      <c r="D100" t="s">
        <v>149</v>
      </c>
      <c r="F100" t="s">
        <v>153</v>
      </c>
    </row>
    <row r="101" spans="1:8">
      <c r="A101" s="56"/>
      <c r="B101">
        <v>99</v>
      </c>
      <c r="C101" s="16" t="s">
        <v>118</v>
      </c>
      <c r="D101" t="s">
        <v>149</v>
      </c>
      <c r="F101" t="s">
        <v>153</v>
      </c>
    </row>
    <row r="102" spans="1:8">
      <c r="A102" s="56"/>
      <c r="B102">
        <v>100</v>
      </c>
      <c r="C102" s="16" t="s">
        <v>119</v>
      </c>
      <c r="D102" t="s">
        <v>149</v>
      </c>
      <c r="F102" t="s">
        <v>153</v>
      </c>
    </row>
    <row r="103" spans="1:8">
      <c r="A103" s="56"/>
      <c r="B103">
        <v>101</v>
      </c>
      <c r="C103" s="16" t="s">
        <v>120</v>
      </c>
      <c r="D103" t="s">
        <v>149</v>
      </c>
      <c r="F103" t="s">
        <v>153</v>
      </c>
    </row>
    <row r="104" spans="1:8">
      <c r="A104" s="56"/>
      <c r="B104">
        <v>102</v>
      </c>
      <c r="C104" s="16" t="s">
        <v>121</v>
      </c>
      <c r="D104" t="s">
        <v>150</v>
      </c>
      <c r="F104" t="s">
        <v>153</v>
      </c>
    </row>
    <row r="105" spans="1:8">
      <c r="A105" s="56"/>
      <c r="B105">
        <v>103</v>
      </c>
      <c r="C105" s="16" t="s">
        <v>122</v>
      </c>
      <c r="D105" t="s">
        <v>149</v>
      </c>
      <c r="F105" t="s">
        <v>153</v>
      </c>
    </row>
    <row r="106" spans="1:8">
      <c r="A106" s="56"/>
      <c r="B106">
        <v>104</v>
      </c>
      <c r="C106" s="16" t="s">
        <v>123</v>
      </c>
      <c r="D106" t="s">
        <v>149</v>
      </c>
      <c r="F106" t="s">
        <v>153</v>
      </c>
    </row>
    <row r="107" spans="1:8">
      <c r="A107" s="56"/>
      <c r="B107">
        <v>105</v>
      </c>
      <c r="C107" s="16" t="s">
        <v>124</v>
      </c>
      <c r="D107" t="s">
        <v>149</v>
      </c>
      <c r="F107" t="s">
        <v>153</v>
      </c>
    </row>
    <row r="108" spans="1:8">
      <c r="A108" s="56"/>
      <c r="B108">
        <v>106</v>
      </c>
      <c r="C108" s="16" t="s">
        <v>125</v>
      </c>
      <c r="D108" t="s">
        <v>149</v>
      </c>
      <c r="F108" t="s">
        <v>153</v>
      </c>
    </row>
    <row r="109" spans="1:8">
      <c r="A109" s="56"/>
      <c r="B109">
        <v>107</v>
      </c>
      <c r="C109" s="15" t="s">
        <v>126</v>
      </c>
      <c r="D109" t="s">
        <v>149</v>
      </c>
      <c r="F109" t="s">
        <v>153</v>
      </c>
      <c r="G109" s="32" t="str">
        <f t="shared" ref="G109:G110" si="4">CONCATENATE($A$3,"-",C109)</f>
        <v>Mapeo de Funcionalidades (128)-Administración</v>
      </c>
      <c r="H109">
        <v>22</v>
      </c>
    </row>
    <row r="110" spans="1:8">
      <c r="A110" s="56"/>
      <c r="B110">
        <v>108</v>
      </c>
      <c r="C110" s="15" t="s">
        <v>127</v>
      </c>
      <c r="D110" t="s">
        <v>149</v>
      </c>
      <c r="F110" t="s">
        <v>153</v>
      </c>
      <c r="G110" s="32" t="str">
        <f t="shared" si="4"/>
        <v>Mapeo de Funcionalidades (128)-Roles</v>
      </c>
      <c r="H110">
        <v>22</v>
      </c>
    </row>
    <row r="111" spans="1:8">
      <c r="A111" s="56"/>
      <c r="B111">
        <v>109</v>
      </c>
      <c r="C111" s="15" t="s">
        <v>128</v>
      </c>
      <c r="D111" t="s">
        <v>149</v>
      </c>
      <c r="F111" t="s">
        <v>153</v>
      </c>
    </row>
    <row r="112" spans="1:8">
      <c r="A112" s="56"/>
      <c r="B112">
        <v>110</v>
      </c>
      <c r="C112" s="15" t="s">
        <v>129</v>
      </c>
      <c r="D112" s="36" t="s">
        <v>149</v>
      </c>
      <c r="F112" t="s">
        <v>153</v>
      </c>
    </row>
    <row r="113" spans="1:8">
      <c r="A113" s="56"/>
      <c r="B113">
        <v>111</v>
      </c>
      <c r="C113" s="15" t="s">
        <v>130</v>
      </c>
      <c r="D113" t="s">
        <v>149</v>
      </c>
      <c r="F113" t="s">
        <v>153</v>
      </c>
    </row>
    <row r="114" spans="1:8">
      <c r="A114" s="56"/>
      <c r="B114">
        <v>112</v>
      </c>
      <c r="C114" s="15" t="s">
        <v>131</v>
      </c>
      <c r="D114" t="s">
        <v>149</v>
      </c>
      <c r="F114" t="s">
        <v>153</v>
      </c>
    </row>
    <row r="115" spans="1:8">
      <c r="A115" s="56"/>
      <c r="B115">
        <v>113</v>
      </c>
      <c r="C115" s="15" t="s">
        <v>132</v>
      </c>
      <c r="D115" t="s">
        <v>149</v>
      </c>
      <c r="F115" t="s">
        <v>153</v>
      </c>
    </row>
    <row r="116" spans="1:8">
      <c r="A116" s="56"/>
      <c r="B116">
        <v>114</v>
      </c>
      <c r="C116" s="15" t="s">
        <v>133</v>
      </c>
      <c r="D116" t="s">
        <v>149</v>
      </c>
      <c r="F116" t="s">
        <v>153</v>
      </c>
    </row>
    <row r="117" spans="1:8">
      <c r="A117" s="56"/>
      <c r="B117">
        <v>115</v>
      </c>
      <c r="C117" s="15" t="s">
        <v>134</v>
      </c>
      <c r="D117" t="s">
        <v>149</v>
      </c>
      <c r="F117" t="s">
        <v>153</v>
      </c>
    </row>
    <row r="118" spans="1:8">
      <c r="A118" s="56"/>
      <c r="B118">
        <v>116</v>
      </c>
      <c r="C118" s="15" t="s">
        <v>135</v>
      </c>
      <c r="D118" t="s">
        <v>150</v>
      </c>
      <c r="F118" t="s">
        <v>153</v>
      </c>
    </row>
    <row r="119" spans="1:8">
      <c r="A119" s="56"/>
      <c r="B119">
        <v>117</v>
      </c>
      <c r="C119" s="15" t="s">
        <v>136</v>
      </c>
      <c r="D119" t="s">
        <v>150</v>
      </c>
      <c r="F119" t="s">
        <v>153</v>
      </c>
    </row>
    <row r="120" spans="1:8">
      <c r="A120" s="56"/>
      <c r="B120">
        <v>118</v>
      </c>
      <c r="C120" s="15" t="s">
        <v>137</v>
      </c>
      <c r="D120" t="s">
        <v>150</v>
      </c>
      <c r="F120" t="s">
        <v>153</v>
      </c>
    </row>
    <row r="121" spans="1:8">
      <c r="A121" s="56"/>
      <c r="B121">
        <v>119</v>
      </c>
      <c r="C121" s="15" t="s">
        <v>138</v>
      </c>
      <c r="D121" t="s">
        <v>149</v>
      </c>
      <c r="F121" t="s">
        <v>153</v>
      </c>
    </row>
    <row r="122" spans="1:8">
      <c r="A122" s="56"/>
      <c r="B122">
        <v>120</v>
      </c>
      <c r="C122" s="18" t="s">
        <v>139</v>
      </c>
      <c r="D122" t="s">
        <v>149</v>
      </c>
      <c r="F122" t="s">
        <v>153</v>
      </c>
    </row>
    <row r="123" spans="1:8">
      <c r="A123" s="56"/>
      <c r="B123">
        <v>121</v>
      </c>
      <c r="C123" s="18" t="s">
        <v>140</v>
      </c>
      <c r="D123" t="s">
        <v>149</v>
      </c>
      <c r="F123" t="s">
        <v>153</v>
      </c>
    </row>
    <row r="124" spans="1:8">
      <c r="A124" s="56"/>
      <c r="B124">
        <v>122</v>
      </c>
      <c r="C124" s="18" t="s">
        <v>141</v>
      </c>
      <c r="D124" t="s">
        <v>149</v>
      </c>
      <c r="F124" t="s">
        <v>153</v>
      </c>
    </row>
    <row r="125" spans="1:8">
      <c r="A125" s="56"/>
      <c r="B125">
        <v>123</v>
      </c>
      <c r="C125" s="18" t="s">
        <v>142</v>
      </c>
      <c r="D125" t="s">
        <v>149</v>
      </c>
      <c r="F125" t="s">
        <v>153</v>
      </c>
    </row>
    <row r="126" spans="1:8">
      <c r="A126" s="56"/>
      <c r="B126">
        <v>124</v>
      </c>
      <c r="C126" s="18" t="s">
        <v>143</v>
      </c>
      <c r="D126" t="s">
        <v>149</v>
      </c>
      <c r="F126" t="s">
        <v>153</v>
      </c>
    </row>
    <row r="127" spans="1:8">
      <c r="A127" s="56"/>
      <c r="B127">
        <v>125</v>
      </c>
      <c r="C127" s="18" t="s">
        <v>144</v>
      </c>
      <c r="D127" t="s">
        <v>149</v>
      </c>
      <c r="F127" t="s">
        <v>153</v>
      </c>
      <c r="G127" s="32" t="str">
        <f>CONCATENATE($A$3,"-",C127)</f>
        <v>Mapeo de Funcionalidades (128)-Reasignar Evaluadores</v>
      </c>
      <c r="H127">
        <v>22</v>
      </c>
    </row>
    <row r="128" spans="1:8">
      <c r="A128" s="56"/>
      <c r="B128">
        <v>126</v>
      </c>
      <c r="C128" s="17" t="s">
        <v>145</v>
      </c>
      <c r="D128" t="s">
        <v>149</v>
      </c>
      <c r="F128" t="s">
        <v>153</v>
      </c>
    </row>
    <row r="129" spans="1:8">
      <c r="A129" s="56"/>
      <c r="B129">
        <v>127</v>
      </c>
      <c r="C129" s="17" t="s">
        <v>146</v>
      </c>
      <c r="D129" t="s">
        <v>149</v>
      </c>
      <c r="F129" t="s">
        <v>153</v>
      </c>
    </row>
    <row r="130" spans="1:8">
      <c r="A130" s="56"/>
      <c r="B130">
        <v>128</v>
      </c>
      <c r="C130" s="17" t="s">
        <v>147</v>
      </c>
      <c r="D130" t="s">
        <v>149</v>
      </c>
      <c r="F130" t="s">
        <v>153</v>
      </c>
    </row>
    <row r="131" spans="1:8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  <c r="G131" t="str">
        <f t="shared" ref="G131:G139" si="5">CONCATENATE($A$3,"-",C131)</f>
        <v>Mapeo de Funcionalidades (128)-Implementanción XAMPP</v>
      </c>
      <c r="H131">
        <v>25</v>
      </c>
    </row>
    <row r="132" spans="1:8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  <c r="G132" t="str">
        <f t="shared" si="5"/>
        <v>Mapeo de Funcionalidades (128)-Servidor de Aplicaciones Apache</v>
      </c>
      <c r="H132">
        <v>25</v>
      </c>
    </row>
    <row r="133" spans="1:8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  <c r="G133" t="str">
        <f t="shared" si="5"/>
        <v>Mapeo de Funcionalidades (128)-Configuración BD</v>
      </c>
      <c r="H133">
        <v>25</v>
      </c>
    </row>
    <row r="134" spans="1:8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  <c r="G134" t="str">
        <f t="shared" si="5"/>
        <v>Mapeo de Funcionalidades (128)-Instalación Testlink</v>
      </c>
      <c r="H134">
        <v>25</v>
      </c>
    </row>
    <row r="135" spans="1:8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  <c r="G135" t="str">
        <f t="shared" si="5"/>
        <v>Mapeo de Funcionalidades (128)-Instalación Mantis</v>
      </c>
      <c r="H135">
        <v>26</v>
      </c>
    </row>
    <row r="136" spans="1:8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  <c r="G136" t="str">
        <f t="shared" si="5"/>
        <v>Mapeo de Funcionalidades (128)-Instalación WikiMedia</v>
      </c>
      <c r="H136">
        <v>26</v>
      </c>
    </row>
    <row r="137" spans="1:8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  <c r="G137" t="str">
        <f t="shared" si="5"/>
        <v>Mapeo de Funcionalidades (128)-Desbloqueo de Puertos - Amazon</v>
      </c>
      <c r="H137">
        <v>26</v>
      </c>
    </row>
    <row r="138" spans="1:8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  <c r="G138" t="str">
        <f t="shared" si="5"/>
        <v>Mapeo de Funcionalidades (128)-Creación de cta Admin /QA</v>
      </c>
      <c r="H138">
        <v>26</v>
      </c>
    </row>
    <row r="139" spans="1:8">
      <c r="B139">
        <v>137</v>
      </c>
      <c r="C139" s="2" t="s">
        <v>171</v>
      </c>
      <c r="D139" t="s">
        <v>149</v>
      </c>
      <c r="E139" s="19" t="s">
        <v>172</v>
      </c>
      <c r="F139" t="s">
        <v>157</v>
      </c>
      <c r="G139" t="str">
        <f t="shared" si="5"/>
        <v>Mapeo de Funcionalidades (128)-Customización Testlink</v>
      </c>
      <c r="H139">
        <v>27</v>
      </c>
    </row>
    <row r="140" spans="1:8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1:8">
      <c r="B141">
        <v>139</v>
      </c>
      <c r="C141" s="2" t="s">
        <v>174</v>
      </c>
      <c r="D141" t="s">
        <v>149</v>
      </c>
      <c r="E141" s="19" t="s">
        <v>172</v>
      </c>
      <c r="F141" t="s">
        <v>157</v>
      </c>
      <c r="G141" t="str">
        <f>CONCATENATE($A$3,"-",C141)</f>
        <v>Mapeo de Funcionalidades (128)-Customización WikiMedia</v>
      </c>
      <c r="H141">
        <v>27</v>
      </c>
    </row>
    <row r="142" spans="1:8">
      <c r="B142">
        <v>140</v>
      </c>
      <c r="C142" s="2" t="s">
        <v>175</v>
      </c>
      <c r="D142" t="s">
        <v>150</v>
      </c>
      <c r="E142" s="19" t="s">
        <v>172</v>
      </c>
      <c r="F142" t="s">
        <v>157</v>
      </c>
    </row>
    <row r="143" spans="1:8">
      <c r="B143">
        <v>141</v>
      </c>
      <c r="C143" s="2" t="s">
        <v>176</v>
      </c>
      <c r="D143" t="s">
        <v>164</v>
      </c>
      <c r="E143" s="19" t="s">
        <v>172</v>
      </c>
      <c r="F143" t="s">
        <v>157</v>
      </c>
    </row>
    <row r="144" spans="1:8">
      <c r="B144">
        <v>142</v>
      </c>
      <c r="C144" s="2" t="s">
        <v>303</v>
      </c>
      <c r="D144" t="s">
        <v>149</v>
      </c>
      <c r="E144" s="19" t="s">
        <v>307</v>
      </c>
      <c r="F144" t="s">
        <v>157</v>
      </c>
      <c r="G144" t="str">
        <f t="shared" ref="G144:G147" si="6">CONCATENATE($A$3,"-",C144)</f>
        <v>Mapeo de Funcionalidades (128)-Configuración de Puertos Https (443)</v>
      </c>
      <c r="H144">
        <v>27</v>
      </c>
    </row>
    <row r="145" spans="2:8">
      <c r="B145">
        <v>143</v>
      </c>
      <c r="C145" s="2" t="s">
        <v>304</v>
      </c>
      <c r="D145" t="s">
        <v>149</v>
      </c>
      <c r="E145" s="19" t="s">
        <v>307</v>
      </c>
      <c r="F145" t="s">
        <v>157</v>
      </c>
      <c r="G145" t="str">
        <f t="shared" si="6"/>
        <v>Mapeo de Funcionalidades (128)-Migración de BD sgl2 y las de QA</v>
      </c>
      <c r="H145">
        <v>27</v>
      </c>
    </row>
    <row r="146" spans="2:8">
      <c r="B146">
        <v>144</v>
      </c>
      <c r="C146" s="2" t="s">
        <v>305</v>
      </c>
      <c r="D146" t="s">
        <v>149</v>
      </c>
      <c r="E146" s="19" t="s">
        <v>307</v>
      </c>
      <c r="F146" t="s">
        <v>157</v>
      </c>
      <c r="G146" t="str">
        <f t="shared" si="6"/>
        <v>Mapeo de Funcionalidades (128)-Planificación Cartera</v>
      </c>
      <c r="H146">
        <v>28</v>
      </c>
    </row>
    <row r="147" spans="2:8">
      <c r="B147">
        <v>145</v>
      </c>
      <c r="C147" s="2" t="s">
        <v>306</v>
      </c>
      <c r="D147" t="s">
        <v>149</v>
      </c>
      <c r="E147" s="19" t="s">
        <v>308</v>
      </c>
      <c r="F147" t="s">
        <v>157</v>
      </c>
      <c r="G147" t="str">
        <f t="shared" si="6"/>
        <v>Mapeo de Funcionalidades (128)-Ingreso de Documentación en MediaWiki</v>
      </c>
      <c r="H147">
        <v>28</v>
      </c>
    </row>
    <row r="148" spans="2:8">
      <c r="B148">
        <v>146</v>
      </c>
      <c r="C148" s="2" t="s">
        <v>309</v>
      </c>
      <c r="D148" t="s">
        <v>150</v>
      </c>
      <c r="E148" s="19" t="s">
        <v>311</v>
      </c>
      <c r="F148" t="s">
        <v>157</v>
      </c>
    </row>
    <row r="149" spans="2:8">
      <c r="B149">
        <v>147</v>
      </c>
      <c r="C149" s="2" t="s">
        <v>310</v>
      </c>
      <c r="D149" t="s">
        <v>150</v>
      </c>
      <c r="E149" s="19" t="s">
        <v>312</v>
      </c>
      <c r="F149" t="s">
        <v>157</v>
      </c>
    </row>
    <row r="150" spans="2:8">
      <c r="B150">
        <v>148</v>
      </c>
      <c r="C150" s="2" t="s">
        <v>313</v>
      </c>
      <c r="D150" t="s">
        <v>150</v>
      </c>
      <c r="E150" s="19" t="s">
        <v>315</v>
      </c>
      <c r="F150" t="s">
        <v>157</v>
      </c>
    </row>
    <row r="151" spans="2:8">
      <c r="B151">
        <v>149</v>
      </c>
      <c r="C151" s="2" t="s">
        <v>314</v>
      </c>
      <c r="D151" t="s">
        <v>150</v>
      </c>
      <c r="E151" s="19" t="s">
        <v>315</v>
      </c>
      <c r="F151" t="s">
        <v>157</v>
      </c>
    </row>
    <row r="152" spans="2:8">
      <c r="B152" s="57" t="s">
        <v>321</v>
      </c>
      <c r="C152" s="38">
        <v>1</v>
      </c>
      <c r="D152" s="39" t="s">
        <v>21</v>
      </c>
      <c r="E152" s="38">
        <v>1</v>
      </c>
      <c r="F152" s="38" t="s">
        <v>153</v>
      </c>
    </row>
    <row r="153" spans="2:8">
      <c r="B153" s="57"/>
      <c r="C153" s="38">
        <v>2</v>
      </c>
      <c r="D153" s="39" t="s">
        <v>22</v>
      </c>
      <c r="E153" s="38">
        <v>1</v>
      </c>
      <c r="F153" s="38" t="s">
        <v>153</v>
      </c>
    </row>
    <row r="154" spans="2:8">
      <c r="B154" s="57"/>
      <c r="C154" s="38">
        <v>3</v>
      </c>
      <c r="D154" s="39" t="s">
        <v>23</v>
      </c>
      <c r="E154" s="38">
        <v>1</v>
      </c>
      <c r="F154" s="38" t="s">
        <v>153</v>
      </c>
    </row>
    <row r="155" spans="2:8">
      <c r="B155" s="57"/>
      <c r="C155" s="38">
        <v>4</v>
      </c>
      <c r="D155" s="39" t="s">
        <v>24</v>
      </c>
      <c r="E155" s="38">
        <v>1</v>
      </c>
      <c r="F155" s="38" t="s">
        <v>153</v>
      </c>
    </row>
    <row r="156" spans="2:8">
      <c r="B156" s="57"/>
      <c r="C156" s="38">
        <v>5</v>
      </c>
      <c r="D156" s="39" t="s">
        <v>25</v>
      </c>
      <c r="E156" s="38">
        <v>1</v>
      </c>
      <c r="F156" s="38" t="s">
        <v>153</v>
      </c>
    </row>
    <row r="157" spans="2:8">
      <c r="B157" s="57"/>
      <c r="C157" s="38">
        <v>6</v>
      </c>
      <c r="D157" s="39" t="s">
        <v>26</v>
      </c>
      <c r="E157" s="38">
        <v>1</v>
      </c>
      <c r="F157" s="38" t="s">
        <v>153</v>
      </c>
    </row>
    <row r="158" spans="2:8">
      <c r="B158" s="57"/>
      <c r="C158" s="38">
        <v>7</v>
      </c>
      <c r="D158" s="39" t="s">
        <v>27</v>
      </c>
      <c r="E158" s="38">
        <v>1</v>
      </c>
      <c r="F158" s="38" t="s">
        <v>153</v>
      </c>
    </row>
    <row r="159" spans="2:8">
      <c r="B159" s="57"/>
      <c r="C159" s="38">
        <v>8</v>
      </c>
      <c r="D159" s="39" t="s">
        <v>28</v>
      </c>
      <c r="E159" s="38">
        <v>1</v>
      </c>
      <c r="F159" s="38" t="s">
        <v>153</v>
      </c>
    </row>
    <row r="160" spans="2:8">
      <c r="B160" s="57"/>
      <c r="C160" s="49">
        <v>9</v>
      </c>
      <c r="D160" s="39" t="s">
        <v>29</v>
      </c>
      <c r="E160" s="49" t="s">
        <v>164</v>
      </c>
      <c r="F160" s="49" t="s">
        <v>153</v>
      </c>
    </row>
    <row r="161" spans="2:6">
      <c r="B161" s="57"/>
      <c r="C161" s="38">
        <v>10</v>
      </c>
      <c r="D161" s="39" t="s">
        <v>30</v>
      </c>
      <c r="E161" s="49">
        <v>1</v>
      </c>
      <c r="F161" s="38" t="s">
        <v>153</v>
      </c>
    </row>
    <row r="162" spans="2:6">
      <c r="B162" s="57"/>
      <c r="C162" s="38">
        <v>11</v>
      </c>
      <c r="D162" s="39" t="s">
        <v>31</v>
      </c>
      <c r="E162" s="49">
        <v>1</v>
      </c>
      <c r="F162" s="38" t="s">
        <v>153</v>
      </c>
    </row>
    <row r="163" spans="2:6">
      <c r="B163" s="57"/>
      <c r="C163" s="38">
        <v>12</v>
      </c>
      <c r="D163" s="39" t="s">
        <v>32</v>
      </c>
      <c r="E163" s="49">
        <v>1</v>
      </c>
      <c r="F163" s="38" t="s">
        <v>153</v>
      </c>
    </row>
    <row r="164" spans="2:6">
      <c r="B164" s="57"/>
      <c r="C164" s="38">
        <v>13</v>
      </c>
      <c r="D164" s="39" t="s">
        <v>33</v>
      </c>
      <c r="E164" s="49">
        <v>1</v>
      </c>
      <c r="F164" s="38" t="s">
        <v>153</v>
      </c>
    </row>
    <row r="165" spans="2:6">
      <c r="B165" s="57"/>
      <c r="C165" s="38">
        <v>14</v>
      </c>
      <c r="D165" s="39" t="s">
        <v>34</v>
      </c>
      <c r="E165" s="49">
        <v>1</v>
      </c>
      <c r="F165" s="38" t="s">
        <v>153</v>
      </c>
    </row>
    <row r="166" spans="2:6">
      <c r="B166" s="57"/>
      <c r="C166" s="38">
        <v>15</v>
      </c>
      <c r="D166" s="39" t="s">
        <v>35</v>
      </c>
      <c r="E166" s="49">
        <v>1</v>
      </c>
      <c r="F166" s="38" t="s">
        <v>153</v>
      </c>
    </row>
    <row r="167" spans="2:6">
      <c r="B167" s="57"/>
      <c r="C167" s="38">
        <v>16</v>
      </c>
      <c r="D167" s="39" t="s">
        <v>36</v>
      </c>
      <c r="E167" s="49">
        <v>1</v>
      </c>
      <c r="F167" s="38" t="s">
        <v>153</v>
      </c>
    </row>
    <row r="168" spans="2:6">
      <c r="B168" s="57"/>
      <c r="C168" s="38">
        <v>17</v>
      </c>
      <c r="D168" s="39" t="s">
        <v>37</v>
      </c>
      <c r="E168" s="49">
        <v>1</v>
      </c>
      <c r="F168" s="38" t="s">
        <v>153</v>
      </c>
    </row>
    <row r="169" spans="2:6">
      <c r="B169" s="57"/>
      <c r="C169" s="38">
        <v>18</v>
      </c>
      <c r="D169" s="39" t="s">
        <v>38</v>
      </c>
      <c r="E169" s="49">
        <v>1</v>
      </c>
      <c r="F169" s="38" t="s">
        <v>153</v>
      </c>
    </row>
    <row r="170" spans="2:6">
      <c r="B170" s="57"/>
      <c r="C170" s="38">
        <v>19</v>
      </c>
      <c r="D170" s="39" t="s">
        <v>39</v>
      </c>
      <c r="E170" s="49">
        <v>1</v>
      </c>
      <c r="F170" s="38" t="s">
        <v>153</v>
      </c>
    </row>
    <row r="171" spans="2:6">
      <c r="B171" s="57"/>
      <c r="C171" s="38">
        <v>20</v>
      </c>
      <c r="D171" s="39" t="s">
        <v>40</v>
      </c>
      <c r="E171" s="49">
        <v>1</v>
      </c>
      <c r="F171" s="38" t="s">
        <v>153</v>
      </c>
    </row>
    <row r="172" spans="2:6">
      <c r="B172" s="57"/>
      <c r="C172" s="38">
        <v>21</v>
      </c>
      <c r="D172" s="39" t="s">
        <v>41</v>
      </c>
      <c r="E172" s="49">
        <v>1</v>
      </c>
      <c r="F172" s="38" t="s">
        <v>153</v>
      </c>
    </row>
    <row r="173" spans="2:6">
      <c r="B173" s="57"/>
      <c r="C173" s="38">
        <v>22</v>
      </c>
      <c r="D173" s="39" t="s">
        <v>42</v>
      </c>
      <c r="E173" s="49">
        <v>1</v>
      </c>
      <c r="F173" s="38" t="s">
        <v>153</v>
      </c>
    </row>
    <row r="174" spans="2:6">
      <c r="B174" s="57"/>
      <c r="C174" s="38">
        <v>23</v>
      </c>
      <c r="D174" s="39" t="s">
        <v>43</v>
      </c>
      <c r="E174" s="49">
        <v>1</v>
      </c>
      <c r="F174" s="38" t="s">
        <v>153</v>
      </c>
    </row>
    <row r="175" spans="2:6">
      <c r="B175" s="57"/>
      <c r="C175" s="38">
        <v>24</v>
      </c>
      <c r="D175" s="39" t="s">
        <v>44</v>
      </c>
      <c r="E175" s="49">
        <v>1</v>
      </c>
      <c r="F175" s="38" t="s">
        <v>153</v>
      </c>
    </row>
    <row r="176" spans="2:6">
      <c r="B176" s="57"/>
      <c r="C176" s="38">
        <v>25</v>
      </c>
      <c r="D176" s="39" t="s">
        <v>45</v>
      </c>
      <c r="E176" s="49">
        <v>1</v>
      </c>
      <c r="F176" s="38" t="s">
        <v>153</v>
      </c>
    </row>
    <row r="177" spans="2:6">
      <c r="B177" s="57"/>
      <c r="C177" s="38">
        <v>26</v>
      </c>
      <c r="D177" s="39" t="s">
        <v>46</v>
      </c>
      <c r="E177" s="49">
        <v>1</v>
      </c>
      <c r="F177" s="38" t="s">
        <v>153</v>
      </c>
    </row>
    <row r="178" spans="2:6">
      <c r="B178" s="57"/>
      <c r="C178" s="38">
        <v>27</v>
      </c>
      <c r="D178" s="39" t="s">
        <v>47</v>
      </c>
      <c r="E178" s="49">
        <v>1</v>
      </c>
      <c r="F178" s="38" t="s">
        <v>153</v>
      </c>
    </row>
    <row r="179" spans="2:6">
      <c r="B179" s="57"/>
      <c r="C179" s="38">
        <v>28</v>
      </c>
      <c r="D179" s="39" t="s">
        <v>22</v>
      </c>
      <c r="E179" s="49">
        <v>1</v>
      </c>
      <c r="F179" s="38" t="s">
        <v>153</v>
      </c>
    </row>
    <row r="180" spans="2:6">
      <c r="B180" s="57"/>
      <c r="C180" s="38">
        <v>29</v>
      </c>
      <c r="D180" s="39" t="s">
        <v>48</v>
      </c>
      <c r="E180" s="49">
        <v>1</v>
      </c>
      <c r="F180" s="38" t="s">
        <v>153</v>
      </c>
    </row>
    <row r="181" spans="2:6">
      <c r="B181" s="57"/>
      <c r="C181" s="38">
        <v>30</v>
      </c>
      <c r="D181" s="39" t="s">
        <v>49</v>
      </c>
      <c r="E181" s="49">
        <v>0.5</v>
      </c>
      <c r="F181" s="38" t="s">
        <v>153</v>
      </c>
    </row>
    <row r="182" spans="2:6">
      <c r="B182" s="57"/>
      <c r="C182" s="38">
        <v>31</v>
      </c>
      <c r="D182" s="39" t="s">
        <v>50</v>
      </c>
      <c r="E182" s="49">
        <v>0.5</v>
      </c>
      <c r="F182" s="38" t="s">
        <v>153</v>
      </c>
    </row>
    <row r="183" spans="2:6">
      <c r="B183" s="57"/>
      <c r="C183" s="38">
        <v>32</v>
      </c>
      <c r="D183" s="39" t="s">
        <v>51</v>
      </c>
      <c r="E183" s="49">
        <v>0.5</v>
      </c>
      <c r="F183" s="38" t="s">
        <v>153</v>
      </c>
    </row>
    <row r="184" spans="2:6">
      <c r="B184" s="57"/>
      <c r="C184" s="38">
        <v>33</v>
      </c>
      <c r="D184" s="39" t="s">
        <v>52</v>
      </c>
      <c r="E184" s="49">
        <v>0.5</v>
      </c>
      <c r="F184" s="38" t="s">
        <v>153</v>
      </c>
    </row>
    <row r="185" spans="2:6">
      <c r="B185" s="57"/>
      <c r="C185" s="38">
        <v>34</v>
      </c>
      <c r="D185" s="39" t="s">
        <v>53</v>
      </c>
      <c r="E185" s="49">
        <v>0.5</v>
      </c>
      <c r="F185" s="38" t="s">
        <v>153</v>
      </c>
    </row>
    <row r="186" spans="2:6">
      <c r="B186" s="57"/>
      <c r="C186" s="38">
        <v>35</v>
      </c>
      <c r="D186" s="40" t="s">
        <v>54</v>
      </c>
      <c r="E186" s="49">
        <v>1</v>
      </c>
      <c r="F186" s="38" t="s">
        <v>153</v>
      </c>
    </row>
    <row r="187" spans="2:6">
      <c r="B187" s="57"/>
      <c r="C187" s="38">
        <v>36</v>
      </c>
      <c r="D187" s="40" t="s">
        <v>55</v>
      </c>
      <c r="E187" s="49">
        <v>1</v>
      </c>
      <c r="F187" s="38" t="s">
        <v>153</v>
      </c>
    </row>
    <row r="188" spans="2:6">
      <c r="B188" s="57"/>
      <c r="C188" s="38">
        <v>37</v>
      </c>
      <c r="D188" s="40" t="s">
        <v>56</v>
      </c>
      <c r="E188" s="49">
        <v>0.5</v>
      </c>
      <c r="F188" s="38" t="s">
        <v>153</v>
      </c>
    </row>
    <row r="189" spans="2:6">
      <c r="B189" s="57"/>
      <c r="C189" s="38">
        <v>38</v>
      </c>
      <c r="D189" s="40" t="s">
        <v>57</v>
      </c>
      <c r="E189" s="49">
        <v>1</v>
      </c>
      <c r="F189" s="38" t="s">
        <v>153</v>
      </c>
    </row>
    <row r="190" spans="2:6">
      <c r="B190" s="57"/>
      <c r="C190" s="38">
        <v>39</v>
      </c>
      <c r="D190" s="40" t="s">
        <v>58</v>
      </c>
      <c r="E190" s="49">
        <v>1</v>
      </c>
      <c r="F190" s="38" t="s">
        <v>153</v>
      </c>
    </row>
    <row r="191" spans="2:6">
      <c r="B191" s="57"/>
      <c r="C191" s="38">
        <v>40</v>
      </c>
      <c r="D191" s="40" t="s">
        <v>59</v>
      </c>
      <c r="E191" s="49">
        <v>1</v>
      </c>
      <c r="F191" s="38" t="s">
        <v>153</v>
      </c>
    </row>
    <row r="192" spans="2:6">
      <c r="B192" s="57"/>
      <c r="C192" s="50">
        <v>41</v>
      </c>
      <c r="D192" s="51" t="s">
        <v>60</v>
      </c>
      <c r="E192" s="50">
        <v>1</v>
      </c>
      <c r="F192" s="50" t="s">
        <v>153</v>
      </c>
    </row>
    <row r="193" spans="2:6">
      <c r="B193" s="57"/>
      <c r="C193" s="52">
        <v>42</v>
      </c>
      <c r="D193" s="51" t="s">
        <v>61</v>
      </c>
      <c r="E193" s="52"/>
      <c r="F193" s="52" t="s">
        <v>153</v>
      </c>
    </row>
    <row r="194" spans="2:6">
      <c r="B194" s="57"/>
      <c r="C194" s="50">
        <v>43</v>
      </c>
      <c r="D194" s="51" t="s">
        <v>62</v>
      </c>
      <c r="E194" s="50">
        <v>0.5</v>
      </c>
      <c r="F194" s="50" t="s">
        <v>153</v>
      </c>
    </row>
    <row r="195" spans="2:6">
      <c r="B195" s="57"/>
      <c r="C195" s="38">
        <v>44</v>
      </c>
      <c r="D195" s="53" t="s">
        <v>63</v>
      </c>
      <c r="E195" s="50">
        <v>0.5</v>
      </c>
      <c r="F195" s="38" t="s">
        <v>153</v>
      </c>
    </row>
    <row r="196" spans="2:6">
      <c r="B196" s="57"/>
      <c r="C196" s="38">
        <v>45</v>
      </c>
      <c r="D196" s="40" t="s">
        <v>64</v>
      </c>
      <c r="E196" s="50">
        <v>0.5</v>
      </c>
      <c r="F196" s="38" t="s">
        <v>153</v>
      </c>
    </row>
    <row r="197" spans="2:6">
      <c r="B197" s="57"/>
      <c r="C197" s="38">
        <v>46</v>
      </c>
      <c r="D197" s="41" t="s">
        <v>65</v>
      </c>
      <c r="E197" s="50">
        <v>0.5</v>
      </c>
      <c r="F197" s="38" t="s">
        <v>153</v>
      </c>
    </row>
    <row r="198" spans="2:6">
      <c r="B198" s="57"/>
      <c r="C198" s="38">
        <v>47</v>
      </c>
      <c r="D198" s="41" t="s">
        <v>66</v>
      </c>
      <c r="E198" s="50">
        <v>0.5</v>
      </c>
      <c r="F198" s="38" t="s">
        <v>153</v>
      </c>
    </row>
    <row r="199" spans="2:6">
      <c r="B199" s="57"/>
      <c r="C199" s="38">
        <v>48</v>
      </c>
      <c r="D199" s="41" t="s">
        <v>67</v>
      </c>
      <c r="E199" s="38" t="s">
        <v>150</v>
      </c>
      <c r="F199" s="38" t="s">
        <v>153</v>
      </c>
    </row>
    <row r="200" spans="2:6">
      <c r="B200" s="57"/>
      <c r="C200" s="38">
        <v>49</v>
      </c>
      <c r="D200" s="41" t="s">
        <v>68</v>
      </c>
      <c r="E200" s="38" t="s">
        <v>150</v>
      </c>
      <c r="F200" s="38" t="s">
        <v>153</v>
      </c>
    </row>
    <row r="201" spans="2:6">
      <c r="B201" s="57"/>
      <c r="C201" s="38">
        <v>50</v>
      </c>
      <c r="D201" s="41" t="s">
        <v>69</v>
      </c>
      <c r="E201" s="38">
        <v>0.5</v>
      </c>
      <c r="F201" s="38" t="s">
        <v>153</v>
      </c>
    </row>
    <row r="202" spans="2:6">
      <c r="B202" s="57"/>
      <c r="C202" s="48">
        <v>51</v>
      </c>
      <c r="D202" s="54" t="s">
        <v>70</v>
      </c>
      <c r="E202" s="48">
        <v>1</v>
      </c>
      <c r="F202" s="48" t="s">
        <v>153</v>
      </c>
    </row>
    <row r="203" spans="2:6">
      <c r="B203" s="57"/>
      <c r="C203" s="48">
        <v>52</v>
      </c>
      <c r="D203" s="54" t="s">
        <v>71</v>
      </c>
      <c r="E203" s="48">
        <v>1</v>
      </c>
      <c r="F203" s="48" t="s">
        <v>153</v>
      </c>
    </row>
    <row r="204" spans="2:6">
      <c r="B204" s="57"/>
      <c r="C204" s="48">
        <v>53</v>
      </c>
      <c r="D204" s="54" t="s">
        <v>72</v>
      </c>
      <c r="E204" s="48">
        <v>1</v>
      </c>
      <c r="F204" s="48" t="s">
        <v>153</v>
      </c>
    </row>
    <row r="205" spans="2:6">
      <c r="B205" s="57"/>
      <c r="C205" s="48">
        <v>54</v>
      </c>
      <c r="D205" s="54" t="s">
        <v>73</v>
      </c>
      <c r="E205" s="48">
        <v>1</v>
      </c>
      <c r="F205" s="48" t="s">
        <v>153</v>
      </c>
    </row>
    <row r="206" spans="2:6">
      <c r="B206" s="57"/>
      <c r="C206" s="48">
        <v>55</v>
      </c>
      <c r="D206" s="54" t="s">
        <v>74</v>
      </c>
      <c r="E206" s="48">
        <v>1</v>
      </c>
      <c r="F206" s="48" t="s">
        <v>153</v>
      </c>
    </row>
    <row r="207" spans="2:6">
      <c r="B207" s="57"/>
      <c r="C207" s="48">
        <v>56</v>
      </c>
      <c r="D207" s="54" t="s">
        <v>75</v>
      </c>
      <c r="E207" s="48">
        <v>1</v>
      </c>
      <c r="F207" s="48" t="s">
        <v>153</v>
      </c>
    </row>
    <row r="208" spans="2:6">
      <c r="B208" s="57"/>
      <c r="C208" s="48">
        <v>57</v>
      </c>
      <c r="D208" s="54" t="s">
        <v>76</v>
      </c>
      <c r="E208" s="48">
        <v>1</v>
      </c>
      <c r="F208" s="48" t="s">
        <v>153</v>
      </c>
    </row>
    <row r="209" spans="2:6">
      <c r="B209" s="57"/>
      <c r="C209" s="48">
        <v>58</v>
      </c>
      <c r="D209" s="54" t="s">
        <v>77</v>
      </c>
      <c r="E209" s="48">
        <v>1</v>
      </c>
      <c r="F209" s="48" t="s">
        <v>153</v>
      </c>
    </row>
    <row r="210" spans="2:6">
      <c r="B210" s="57"/>
      <c r="C210" s="48">
        <v>59</v>
      </c>
      <c r="D210" s="54" t="s">
        <v>78</v>
      </c>
      <c r="E210" s="48">
        <v>0.5</v>
      </c>
      <c r="F210" s="48" t="s">
        <v>153</v>
      </c>
    </row>
    <row r="211" spans="2:6">
      <c r="B211" s="57"/>
      <c r="C211" s="48">
        <v>60</v>
      </c>
      <c r="D211" s="54" t="s">
        <v>79</v>
      </c>
      <c r="E211" s="48">
        <v>1</v>
      </c>
      <c r="F211" s="48" t="s">
        <v>153</v>
      </c>
    </row>
    <row r="212" spans="2:6">
      <c r="B212" s="57"/>
      <c r="C212" s="48">
        <v>61</v>
      </c>
      <c r="D212" s="54" t="s">
        <v>80</v>
      </c>
      <c r="E212" s="48">
        <v>1</v>
      </c>
      <c r="F212" s="48" t="s">
        <v>153</v>
      </c>
    </row>
    <row r="213" spans="2:6">
      <c r="B213" s="57"/>
      <c r="C213" s="48">
        <v>62</v>
      </c>
      <c r="D213" s="54" t="s">
        <v>81</v>
      </c>
      <c r="E213" s="48">
        <v>1</v>
      </c>
      <c r="F213" s="48" t="s">
        <v>153</v>
      </c>
    </row>
    <row r="214" spans="2:6">
      <c r="B214" s="57"/>
      <c r="C214" s="48">
        <v>63</v>
      </c>
      <c r="D214" s="54" t="s">
        <v>82</v>
      </c>
      <c r="E214" s="48">
        <v>1</v>
      </c>
      <c r="F214" s="48" t="s">
        <v>153</v>
      </c>
    </row>
    <row r="215" spans="2:6">
      <c r="B215" s="57"/>
      <c r="C215" s="48">
        <v>64</v>
      </c>
      <c r="D215" s="54" t="s">
        <v>83</v>
      </c>
      <c r="E215" s="48">
        <v>1</v>
      </c>
      <c r="F215" s="48" t="s">
        <v>153</v>
      </c>
    </row>
    <row r="216" spans="2:6">
      <c r="B216" s="57"/>
      <c r="C216" s="48">
        <v>65</v>
      </c>
      <c r="D216" s="54" t="s">
        <v>84</v>
      </c>
      <c r="E216" s="48">
        <v>1</v>
      </c>
      <c r="F216" s="48" t="s">
        <v>153</v>
      </c>
    </row>
    <row r="217" spans="2:6">
      <c r="B217" s="57"/>
      <c r="C217" s="48">
        <v>66</v>
      </c>
      <c r="D217" s="54" t="s">
        <v>85</v>
      </c>
      <c r="E217" s="48">
        <v>1</v>
      </c>
      <c r="F217" s="48" t="s">
        <v>153</v>
      </c>
    </row>
    <row r="218" spans="2:6">
      <c r="B218" s="57"/>
      <c r="C218" s="48">
        <v>67</v>
      </c>
      <c r="D218" s="54" t="s">
        <v>86</v>
      </c>
      <c r="E218" s="48">
        <v>1</v>
      </c>
      <c r="F218" s="48" t="s">
        <v>153</v>
      </c>
    </row>
    <row r="219" spans="2:6">
      <c r="B219" s="57"/>
      <c r="C219" s="48">
        <v>68</v>
      </c>
      <c r="D219" s="54" t="s">
        <v>87</v>
      </c>
      <c r="E219" s="48">
        <v>1</v>
      </c>
      <c r="F219" s="48" t="s">
        <v>153</v>
      </c>
    </row>
    <row r="220" spans="2:6">
      <c r="B220" s="57"/>
      <c r="C220" s="38">
        <v>69</v>
      </c>
      <c r="D220" s="42" t="s">
        <v>88</v>
      </c>
      <c r="E220" s="48">
        <v>1</v>
      </c>
      <c r="F220" s="38" t="s">
        <v>153</v>
      </c>
    </row>
    <row r="221" spans="2:6">
      <c r="B221" s="57"/>
      <c r="C221" s="38">
        <v>70</v>
      </c>
      <c r="D221" s="42" t="s">
        <v>89</v>
      </c>
      <c r="E221" s="48">
        <v>0.5</v>
      </c>
      <c r="F221" s="38" t="s">
        <v>153</v>
      </c>
    </row>
    <row r="222" spans="2:6">
      <c r="B222" s="57"/>
      <c r="C222" s="38">
        <v>71</v>
      </c>
      <c r="D222" s="42" t="s">
        <v>90</v>
      </c>
      <c r="E222" s="48">
        <v>0.5</v>
      </c>
      <c r="F222" s="38" t="s">
        <v>153</v>
      </c>
    </row>
    <row r="223" spans="2:6">
      <c r="B223" s="57"/>
      <c r="C223" s="38">
        <v>72</v>
      </c>
      <c r="D223" s="42" t="s">
        <v>91</v>
      </c>
      <c r="E223" s="48"/>
      <c r="F223" s="38" t="s">
        <v>153</v>
      </c>
    </row>
    <row r="224" spans="2:6">
      <c r="B224" s="57"/>
      <c r="C224" s="38">
        <v>73</v>
      </c>
      <c r="D224" s="43" t="s">
        <v>92</v>
      </c>
      <c r="E224" s="48">
        <v>0.5</v>
      </c>
      <c r="F224" s="38" t="s">
        <v>153</v>
      </c>
    </row>
    <row r="225" spans="2:6">
      <c r="B225" s="57"/>
      <c r="C225" s="38">
        <v>74</v>
      </c>
      <c r="D225" s="43" t="s">
        <v>93</v>
      </c>
      <c r="E225" s="48">
        <v>0.5</v>
      </c>
      <c r="F225" s="38" t="s">
        <v>153</v>
      </c>
    </row>
    <row r="226" spans="2:6">
      <c r="B226" s="57"/>
      <c r="C226" s="38">
        <v>75</v>
      </c>
      <c r="D226" s="45" t="s">
        <v>94</v>
      </c>
      <c r="E226" s="48">
        <v>0.5</v>
      </c>
      <c r="F226" s="38" t="s">
        <v>153</v>
      </c>
    </row>
    <row r="227" spans="2:6">
      <c r="B227" s="57"/>
      <c r="C227" s="38">
        <v>76</v>
      </c>
      <c r="D227" s="45" t="s">
        <v>95</v>
      </c>
      <c r="E227" s="48">
        <v>0.5</v>
      </c>
      <c r="F227" s="38" t="s">
        <v>153</v>
      </c>
    </row>
    <row r="228" spans="2:6">
      <c r="B228" s="57"/>
      <c r="C228" s="38">
        <v>77</v>
      </c>
      <c r="D228" s="45" t="s">
        <v>96</v>
      </c>
      <c r="E228" s="48">
        <v>0.5</v>
      </c>
      <c r="F228" s="38" t="s">
        <v>153</v>
      </c>
    </row>
    <row r="229" spans="2:6">
      <c r="B229" s="57"/>
      <c r="C229" s="38">
        <v>78</v>
      </c>
      <c r="D229" s="45" t="s">
        <v>97</v>
      </c>
      <c r="E229" s="48">
        <v>0.5</v>
      </c>
      <c r="F229" s="38" t="s">
        <v>153</v>
      </c>
    </row>
    <row r="230" spans="2:6">
      <c r="B230" s="57"/>
      <c r="C230" s="38">
        <v>79</v>
      </c>
      <c r="D230" s="45" t="s">
        <v>98</v>
      </c>
      <c r="E230" s="48">
        <v>0.5</v>
      </c>
      <c r="F230" s="38" t="s">
        <v>153</v>
      </c>
    </row>
    <row r="231" spans="2:6">
      <c r="B231" s="57"/>
      <c r="C231" s="38">
        <v>80</v>
      </c>
      <c r="D231" s="45" t="s">
        <v>99</v>
      </c>
      <c r="E231" s="48">
        <v>0.5</v>
      </c>
      <c r="F231" s="38" t="s">
        <v>153</v>
      </c>
    </row>
    <row r="232" spans="2:6">
      <c r="B232" s="57"/>
      <c r="C232" s="38">
        <v>81</v>
      </c>
      <c r="D232" s="45" t="s">
        <v>100</v>
      </c>
      <c r="E232" s="48">
        <v>0.5</v>
      </c>
      <c r="F232" s="38" t="s">
        <v>153</v>
      </c>
    </row>
    <row r="233" spans="2:6">
      <c r="B233" s="57"/>
      <c r="C233" s="38">
        <v>82</v>
      </c>
      <c r="D233" s="45" t="s">
        <v>101</v>
      </c>
      <c r="E233" s="48">
        <v>0.5</v>
      </c>
      <c r="F233" s="38" t="s">
        <v>153</v>
      </c>
    </row>
    <row r="234" spans="2:6">
      <c r="B234" s="57"/>
      <c r="C234" s="38">
        <v>83</v>
      </c>
      <c r="D234" s="45" t="s">
        <v>102</v>
      </c>
      <c r="E234" s="48">
        <v>0.5</v>
      </c>
      <c r="F234" s="38" t="s">
        <v>153</v>
      </c>
    </row>
    <row r="235" spans="2:6">
      <c r="B235" s="57"/>
      <c r="C235" s="38">
        <v>84</v>
      </c>
      <c r="D235" s="45" t="s">
        <v>103</v>
      </c>
      <c r="E235" s="48">
        <v>0.5</v>
      </c>
      <c r="F235" s="38" t="s">
        <v>153</v>
      </c>
    </row>
    <row r="236" spans="2:6">
      <c r="B236" s="57"/>
      <c r="C236" s="38">
        <v>85</v>
      </c>
      <c r="D236" s="45" t="s">
        <v>104</v>
      </c>
      <c r="E236" s="48">
        <v>0.5</v>
      </c>
      <c r="F236" s="38" t="s">
        <v>153</v>
      </c>
    </row>
    <row r="237" spans="2:6">
      <c r="B237" s="57"/>
      <c r="C237" s="38">
        <v>86</v>
      </c>
      <c r="D237" s="45" t="s">
        <v>105</v>
      </c>
      <c r="E237" s="48">
        <v>0.5</v>
      </c>
      <c r="F237" s="38" t="s">
        <v>153</v>
      </c>
    </row>
    <row r="238" spans="2:6">
      <c r="B238" s="57"/>
      <c r="C238" s="38">
        <v>87</v>
      </c>
      <c r="D238" s="45" t="s">
        <v>106</v>
      </c>
      <c r="E238" s="48">
        <v>0.5</v>
      </c>
      <c r="F238" s="38" t="s">
        <v>153</v>
      </c>
    </row>
    <row r="239" spans="2:6">
      <c r="B239" s="57"/>
      <c r="C239" s="38">
        <v>88</v>
      </c>
      <c r="D239" s="45" t="s">
        <v>107</v>
      </c>
      <c r="E239" s="48">
        <v>0.5</v>
      </c>
      <c r="F239" s="38" t="s">
        <v>153</v>
      </c>
    </row>
    <row r="240" spans="2:6">
      <c r="B240" s="57"/>
      <c r="C240" s="38">
        <v>89</v>
      </c>
      <c r="D240" s="45" t="s">
        <v>108</v>
      </c>
      <c r="E240" s="48">
        <v>0.5</v>
      </c>
      <c r="F240" s="38" t="s">
        <v>153</v>
      </c>
    </row>
    <row r="241" spans="2:6">
      <c r="B241" s="57"/>
      <c r="C241" s="38">
        <v>90</v>
      </c>
      <c r="D241" s="45" t="s">
        <v>109</v>
      </c>
      <c r="E241" s="48">
        <v>0.5</v>
      </c>
      <c r="F241" s="38" t="s">
        <v>153</v>
      </c>
    </row>
    <row r="242" spans="2:6">
      <c r="B242" s="57"/>
      <c r="C242" s="38">
        <v>91</v>
      </c>
      <c r="D242" s="45" t="s">
        <v>110</v>
      </c>
      <c r="E242" s="48">
        <v>0.5</v>
      </c>
      <c r="F242" s="38" t="s">
        <v>153</v>
      </c>
    </row>
    <row r="243" spans="2:6">
      <c r="B243" s="57"/>
      <c r="C243" s="38">
        <v>92</v>
      </c>
      <c r="D243" s="45" t="s">
        <v>111</v>
      </c>
      <c r="E243" s="48">
        <v>0.5</v>
      </c>
      <c r="F243" s="38" t="s">
        <v>153</v>
      </c>
    </row>
    <row r="244" spans="2:6">
      <c r="B244" s="57"/>
      <c r="C244" s="38">
        <v>93</v>
      </c>
      <c r="D244" s="45" t="s">
        <v>112</v>
      </c>
      <c r="E244" s="48">
        <v>0.5</v>
      </c>
      <c r="F244" s="38" t="s">
        <v>153</v>
      </c>
    </row>
    <row r="245" spans="2:6">
      <c r="B245" s="57"/>
      <c r="C245" s="38">
        <v>94</v>
      </c>
      <c r="D245" s="45" t="s">
        <v>113</v>
      </c>
      <c r="E245" s="48">
        <v>0.5</v>
      </c>
      <c r="F245" s="38" t="s">
        <v>153</v>
      </c>
    </row>
    <row r="246" spans="2:6">
      <c r="B246" s="57"/>
      <c r="C246" s="38">
        <v>95</v>
      </c>
      <c r="D246" s="45" t="s">
        <v>114</v>
      </c>
      <c r="E246" s="48">
        <v>0.5</v>
      </c>
      <c r="F246" s="38" t="s">
        <v>153</v>
      </c>
    </row>
    <row r="247" spans="2:6">
      <c r="B247" s="57"/>
      <c r="C247" s="48">
        <v>96</v>
      </c>
      <c r="D247" s="45" t="s">
        <v>115</v>
      </c>
      <c r="E247" s="48">
        <v>0.5</v>
      </c>
      <c r="F247" s="48" t="s">
        <v>153</v>
      </c>
    </row>
    <row r="248" spans="2:6">
      <c r="B248" s="57"/>
      <c r="C248" s="38">
        <v>97</v>
      </c>
      <c r="D248" s="45" t="s">
        <v>116</v>
      </c>
      <c r="E248" s="48">
        <v>0.5</v>
      </c>
      <c r="F248" s="38" t="s">
        <v>153</v>
      </c>
    </row>
    <row r="249" spans="2:6">
      <c r="B249" s="57"/>
      <c r="C249" s="38">
        <v>98</v>
      </c>
      <c r="D249" s="45" t="s">
        <v>117</v>
      </c>
      <c r="E249" s="48">
        <v>0.5</v>
      </c>
      <c r="F249" s="38" t="s">
        <v>153</v>
      </c>
    </row>
    <row r="250" spans="2:6">
      <c r="B250" s="57"/>
      <c r="C250" s="38">
        <v>99</v>
      </c>
      <c r="D250" s="45" t="s">
        <v>118</v>
      </c>
      <c r="E250" s="48">
        <v>0.5</v>
      </c>
      <c r="F250" s="38" t="s">
        <v>153</v>
      </c>
    </row>
    <row r="251" spans="2:6">
      <c r="B251" s="57"/>
      <c r="C251" s="38">
        <v>100</v>
      </c>
      <c r="D251" s="45" t="s">
        <v>119</v>
      </c>
      <c r="E251" s="48">
        <v>0.5</v>
      </c>
      <c r="F251" s="38" t="s">
        <v>153</v>
      </c>
    </row>
    <row r="252" spans="2:6">
      <c r="B252" s="57"/>
      <c r="C252" s="38">
        <v>101</v>
      </c>
      <c r="D252" s="45" t="s">
        <v>120</v>
      </c>
      <c r="E252" s="48">
        <v>0.5</v>
      </c>
      <c r="F252" s="38" t="s">
        <v>153</v>
      </c>
    </row>
    <row r="253" spans="2:6">
      <c r="B253" s="57"/>
      <c r="C253" s="38">
        <v>102</v>
      </c>
      <c r="D253" s="45" t="s">
        <v>121</v>
      </c>
      <c r="E253" s="48">
        <v>0.5</v>
      </c>
      <c r="F253" s="38" t="s">
        <v>153</v>
      </c>
    </row>
    <row r="254" spans="2:6">
      <c r="B254" s="57"/>
      <c r="C254" s="38">
        <v>103</v>
      </c>
      <c r="D254" s="45" t="s">
        <v>122</v>
      </c>
      <c r="E254" s="48">
        <v>0.5</v>
      </c>
      <c r="F254" s="38" t="s">
        <v>153</v>
      </c>
    </row>
    <row r="255" spans="2:6">
      <c r="B255" s="57"/>
      <c r="C255" s="38">
        <v>104</v>
      </c>
      <c r="D255" s="45" t="s">
        <v>123</v>
      </c>
      <c r="E255" s="48">
        <v>0.5</v>
      </c>
      <c r="F255" s="38" t="s">
        <v>153</v>
      </c>
    </row>
    <row r="256" spans="2:6">
      <c r="B256" s="57"/>
      <c r="C256" s="38">
        <v>105</v>
      </c>
      <c r="D256" s="45" t="s">
        <v>124</v>
      </c>
      <c r="E256" s="48">
        <v>0.5</v>
      </c>
      <c r="F256" s="38" t="s">
        <v>153</v>
      </c>
    </row>
    <row r="257" spans="2:6">
      <c r="B257" s="57"/>
      <c r="C257" s="38">
        <v>106</v>
      </c>
      <c r="D257" s="45" t="s">
        <v>125</v>
      </c>
      <c r="E257" s="48">
        <v>0.5</v>
      </c>
      <c r="F257" s="38" t="s">
        <v>153</v>
      </c>
    </row>
    <row r="258" spans="2:6">
      <c r="B258" s="57"/>
      <c r="C258" s="38">
        <v>107</v>
      </c>
      <c r="D258" s="44" t="s">
        <v>126</v>
      </c>
      <c r="E258" s="48">
        <v>0.5</v>
      </c>
      <c r="F258" s="38" t="s">
        <v>153</v>
      </c>
    </row>
    <row r="259" spans="2:6">
      <c r="B259" s="57"/>
      <c r="C259" s="38">
        <v>108</v>
      </c>
      <c r="D259" s="44" t="s">
        <v>127</v>
      </c>
      <c r="E259" s="48">
        <v>0.5</v>
      </c>
      <c r="F259" s="38" t="s">
        <v>153</v>
      </c>
    </row>
    <row r="260" spans="2:6">
      <c r="B260" s="57"/>
      <c r="C260" s="38">
        <v>109</v>
      </c>
      <c r="D260" s="44" t="s">
        <v>128</v>
      </c>
      <c r="E260" s="48">
        <v>0.5</v>
      </c>
      <c r="F260" s="38" t="s">
        <v>153</v>
      </c>
    </row>
    <row r="261" spans="2:6">
      <c r="B261" s="57"/>
      <c r="C261" s="38">
        <v>110</v>
      </c>
      <c r="D261" s="44" t="s">
        <v>129</v>
      </c>
      <c r="E261" s="48">
        <v>0.5</v>
      </c>
      <c r="F261" s="38" t="s">
        <v>153</v>
      </c>
    </row>
    <row r="262" spans="2:6">
      <c r="B262" s="57"/>
      <c r="C262" s="38">
        <v>111</v>
      </c>
      <c r="D262" s="44" t="s">
        <v>130</v>
      </c>
      <c r="E262" s="48">
        <v>0.5</v>
      </c>
      <c r="F262" s="38" t="s">
        <v>153</v>
      </c>
    </row>
    <row r="263" spans="2:6">
      <c r="B263" s="57"/>
      <c r="C263" s="38">
        <v>112</v>
      </c>
      <c r="D263" s="44" t="s">
        <v>131</v>
      </c>
      <c r="E263" s="48">
        <v>0.5</v>
      </c>
      <c r="F263" s="38" t="s">
        <v>153</v>
      </c>
    </row>
    <row r="264" spans="2:6">
      <c r="B264" s="57"/>
      <c r="C264" s="38">
        <v>113</v>
      </c>
      <c r="D264" s="44" t="s">
        <v>132</v>
      </c>
      <c r="E264" s="48">
        <v>0.5</v>
      </c>
      <c r="F264" s="38" t="s">
        <v>153</v>
      </c>
    </row>
    <row r="265" spans="2:6">
      <c r="B265" s="57"/>
      <c r="C265" s="38">
        <v>114</v>
      </c>
      <c r="D265" s="44" t="s">
        <v>133</v>
      </c>
      <c r="E265" s="48">
        <v>0.5</v>
      </c>
      <c r="F265" s="38" t="s">
        <v>153</v>
      </c>
    </row>
    <row r="266" spans="2:6">
      <c r="B266" s="57"/>
      <c r="C266" s="38">
        <v>115</v>
      </c>
      <c r="D266" s="44" t="s">
        <v>134</v>
      </c>
      <c r="E266" s="48">
        <v>0.5</v>
      </c>
      <c r="F266" s="38" t="s">
        <v>153</v>
      </c>
    </row>
    <row r="267" spans="2:6">
      <c r="B267" s="57"/>
      <c r="C267" s="38">
        <v>116</v>
      </c>
      <c r="D267" s="44" t="s">
        <v>135</v>
      </c>
      <c r="E267" s="48">
        <v>0.5</v>
      </c>
      <c r="F267" s="38" t="s">
        <v>153</v>
      </c>
    </row>
    <row r="268" spans="2:6">
      <c r="B268" s="57"/>
      <c r="C268" s="38">
        <v>117</v>
      </c>
      <c r="D268" s="44" t="s">
        <v>136</v>
      </c>
      <c r="E268" s="48">
        <v>0.5</v>
      </c>
      <c r="F268" s="38" t="s">
        <v>153</v>
      </c>
    </row>
    <row r="269" spans="2:6">
      <c r="B269" s="57"/>
      <c r="C269" s="38">
        <v>118</v>
      </c>
      <c r="D269" s="44" t="s">
        <v>137</v>
      </c>
      <c r="E269" s="48">
        <v>0.5</v>
      </c>
      <c r="F269" s="38" t="s">
        <v>153</v>
      </c>
    </row>
    <row r="270" spans="2:6">
      <c r="B270" s="57"/>
      <c r="C270" s="38">
        <v>119</v>
      </c>
      <c r="D270" s="44" t="s">
        <v>138</v>
      </c>
      <c r="E270" s="48">
        <v>0.5</v>
      </c>
      <c r="F270" s="38" t="s">
        <v>153</v>
      </c>
    </row>
    <row r="271" spans="2:6">
      <c r="B271" s="57"/>
      <c r="C271" s="38">
        <v>120</v>
      </c>
      <c r="D271" s="47" t="s">
        <v>139</v>
      </c>
      <c r="E271" s="48">
        <v>0.5</v>
      </c>
      <c r="F271" s="38" t="s">
        <v>153</v>
      </c>
    </row>
    <row r="272" spans="2:6">
      <c r="B272" s="57"/>
      <c r="C272" s="38">
        <v>121</v>
      </c>
      <c r="D272" s="47" t="s">
        <v>140</v>
      </c>
      <c r="E272" s="48">
        <v>0.5</v>
      </c>
      <c r="F272" s="38" t="s">
        <v>153</v>
      </c>
    </row>
    <row r="273" spans="2:6">
      <c r="B273" s="57"/>
      <c r="C273" s="38">
        <v>122</v>
      </c>
      <c r="D273" s="47" t="s">
        <v>141</v>
      </c>
      <c r="E273" s="48">
        <v>0.5</v>
      </c>
      <c r="F273" s="38" t="s">
        <v>153</v>
      </c>
    </row>
    <row r="274" spans="2:6">
      <c r="B274" s="57"/>
      <c r="C274" s="38">
        <v>123</v>
      </c>
      <c r="D274" s="47" t="s">
        <v>142</v>
      </c>
      <c r="E274" s="48">
        <v>0.5</v>
      </c>
      <c r="F274" s="38" t="s">
        <v>153</v>
      </c>
    </row>
    <row r="275" spans="2:6">
      <c r="B275" s="57"/>
      <c r="C275" s="38">
        <v>124</v>
      </c>
      <c r="D275" s="47" t="s">
        <v>143</v>
      </c>
      <c r="E275" s="48">
        <v>0.5</v>
      </c>
      <c r="F275" s="38" t="s">
        <v>153</v>
      </c>
    </row>
    <row r="276" spans="2:6">
      <c r="B276" s="57"/>
      <c r="C276" s="38">
        <v>125</v>
      </c>
      <c r="D276" s="47" t="s">
        <v>144</v>
      </c>
      <c r="E276" s="48">
        <v>0.5</v>
      </c>
      <c r="F276" s="38" t="s">
        <v>153</v>
      </c>
    </row>
    <row r="277" spans="2:6">
      <c r="B277" s="57"/>
      <c r="C277" s="38">
        <v>126</v>
      </c>
      <c r="D277" s="47" t="s">
        <v>145</v>
      </c>
      <c r="E277" s="48">
        <v>0.5</v>
      </c>
      <c r="F277" s="38" t="s">
        <v>153</v>
      </c>
    </row>
    <row r="278" spans="2:6">
      <c r="B278" s="57"/>
      <c r="C278" s="38">
        <v>127</v>
      </c>
      <c r="D278" s="46" t="s">
        <v>146</v>
      </c>
      <c r="E278" s="48">
        <v>0.5</v>
      </c>
      <c r="F278" s="38" t="s">
        <v>153</v>
      </c>
    </row>
    <row r="279" spans="2:6">
      <c r="B279" s="57"/>
      <c r="C279" s="38">
        <v>128</v>
      </c>
      <c r="D279" s="46" t="s">
        <v>147</v>
      </c>
      <c r="E279" s="48">
        <v>0.5</v>
      </c>
      <c r="F279" s="38" t="s">
        <v>153</v>
      </c>
    </row>
  </sheetData>
  <mergeCells count="2">
    <mergeCell ref="A3:A130"/>
    <mergeCell ref="B152:B27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B3" sqref="B3:J13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0" width="14.125" bestFit="1" customWidth="1"/>
    <col min="21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55" t="s">
        <v>302</v>
      </c>
      <c r="C3" s="55"/>
      <c r="D3" s="55"/>
      <c r="E3" s="55"/>
      <c r="F3" s="55"/>
      <c r="G3" s="55"/>
      <c r="H3" s="55"/>
      <c r="I3" s="55"/>
      <c r="J3" s="55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36</v>
      </c>
      <c r="I5" s="1">
        <v>0</v>
      </c>
      <c r="J5" s="8">
        <v>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0.12</v>
      </c>
      <c r="F6" s="1">
        <f t="shared" si="0"/>
        <v>36</v>
      </c>
      <c r="G6" s="1">
        <v>26.785714285714288</v>
      </c>
      <c r="H6" s="1">
        <v>3</v>
      </c>
      <c r="I6" s="1">
        <v>36</v>
      </c>
      <c r="J6" s="8"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2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3">IF(NETWORKDAYS(C7,TODAY())&lt;0,0,)</f>
        <v>0</v>
      </c>
      <c r="I7" s="1">
        <f t="shared" ref="I7:I10" ca="1" si="4">IF(H7=0,0,G7-H7)</f>
        <v>0</v>
      </c>
      <c r="J7" s="8">
        <f t="shared" ref="J7:J10" ca="1" si="5">H7/G7</f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2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3"/>
        <v>0</v>
      </c>
      <c r="I8" s="1">
        <f t="shared" ca="1" si="4"/>
        <v>0</v>
      </c>
      <c r="J8" s="8">
        <f t="shared" ca="1" si="5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2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3"/>
        <v>0</v>
      </c>
      <c r="I9" s="1">
        <f t="shared" ca="1" si="4"/>
        <v>0</v>
      </c>
      <c r="J9" s="8">
        <f t="shared" ca="1" si="5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 t="s">
        <v>318</v>
      </c>
      <c r="V9" s="2" t="s">
        <v>4</v>
      </c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3"/>
        <v>0</v>
      </c>
      <c r="I10" s="1">
        <f t="shared" ca="1" si="4"/>
        <v>0</v>
      </c>
      <c r="J10" s="8">
        <f t="shared" ca="1" si="5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 t="s">
        <v>322</v>
      </c>
      <c r="AA10" s="2">
        <v>57</v>
      </c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3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7">
        <f>AA10/AA9</f>
        <v>0.11083333333333333</v>
      </c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3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3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64"/>
  <sheetViews>
    <sheetView topLeftCell="A129" workbookViewId="0">
      <selection activeCell="I135" sqref="I135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71</v>
      </c>
      <c r="H3">
        <f t="shared" ref="H3:I3" si="0">COUNTIF($D:$D,H2)</f>
        <v>60</v>
      </c>
      <c r="I3">
        <f t="shared" si="0"/>
        <v>0</v>
      </c>
    </row>
    <row r="4" spans="2:9">
      <c r="B4">
        <v>2</v>
      </c>
      <c r="C4" s="9" t="s">
        <v>177</v>
      </c>
      <c r="D4" t="s">
        <v>149</v>
      </c>
      <c r="E4" t="s">
        <v>293</v>
      </c>
    </row>
    <row r="5" spans="2:9">
      <c r="B5">
        <v>3</v>
      </c>
      <c r="C5" s="9" t="s">
        <v>178</v>
      </c>
      <c r="D5" t="s">
        <v>149</v>
      </c>
      <c r="E5" t="s">
        <v>293</v>
      </c>
    </row>
    <row r="6" spans="2:9">
      <c r="B6">
        <v>4</v>
      </c>
      <c r="C6" s="9" t="s">
        <v>179</v>
      </c>
      <c r="D6" t="s">
        <v>149</v>
      </c>
      <c r="E6" t="s">
        <v>293</v>
      </c>
    </row>
    <row r="7" spans="2:9">
      <c r="B7">
        <v>5</v>
      </c>
      <c r="C7" s="9" t="s">
        <v>180</v>
      </c>
      <c r="D7" t="s">
        <v>149</v>
      </c>
      <c r="E7" t="s">
        <v>293</v>
      </c>
    </row>
    <row r="8" spans="2:9">
      <c r="B8">
        <v>6</v>
      </c>
      <c r="C8" s="9" t="s">
        <v>181</v>
      </c>
      <c r="D8" t="s">
        <v>149</v>
      </c>
      <c r="E8" t="s">
        <v>293</v>
      </c>
    </row>
    <row r="9" spans="2:9">
      <c r="B9">
        <v>7</v>
      </c>
      <c r="C9" s="9" t="s">
        <v>182</v>
      </c>
      <c r="D9" t="s">
        <v>149</v>
      </c>
      <c r="E9" t="s">
        <v>293</v>
      </c>
    </row>
    <row r="10" spans="2:9">
      <c r="B10">
        <v>8</v>
      </c>
      <c r="C10" s="9" t="s">
        <v>183</v>
      </c>
      <c r="D10" t="s">
        <v>149</v>
      </c>
      <c r="E10" t="s">
        <v>293</v>
      </c>
    </row>
    <row r="11" spans="2:9">
      <c r="B11">
        <v>9</v>
      </c>
      <c r="C11" s="9" t="s">
        <v>184</v>
      </c>
      <c r="D11" t="s">
        <v>149</v>
      </c>
      <c r="E11" t="s">
        <v>293</v>
      </c>
    </row>
    <row r="12" spans="2:9">
      <c r="B12">
        <v>10</v>
      </c>
      <c r="C12" s="9" t="s">
        <v>185</v>
      </c>
      <c r="D12" t="s">
        <v>149</v>
      </c>
      <c r="E12" t="s">
        <v>293</v>
      </c>
    </row>
    <row r="13" spans="2:9">
      <c r="B13">
        <v>11</v>
      </c>
      <c r="C13" s="9" t="s">
        <v>186</v>
      </c>
      <c r="D13" t="s">
        <v>149</v>
      </c>
      <c r="E13" t="s">
        <v>293</v>
      </c>
    </row>
    <row r="14" spans="2:9">
      <c r="B14">
        <v>12</v>
      </c>
      <c r="C14" s="9" t="s">
        <v>187</v>
      </c>
      <c r="D14" t="s">
        <v>149</v>
      </c>
      <c r="E14" t="s">
        <v>293</v>
      </c>
    </row>
    <row r="15" spans="2:9">
      <c r="B15">
        <v>13</v>
      </c>
      <c r="C15" s="9" t="s">
        <v>188</v>
      </c>
      <c r="D15" t="s">
        <v>149</v>
      </c>
      <c r="E15" t="s">
        <v>293</v>
      </c>
    </row>
    <row r="16" spans="2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149</v>
      </c>
      <c r="E24" t="s">
        <v>293</v>
      </c>
    </row>
    <row r="25" spans="2:5">
      <c r="B25">
        <v>23</v>
      </c>
      <c r="C25" s="10" t="s">
        <v>196</v>
      </c>
      <c r="D25" t="s">
        <v>149</v>
      </c>
      <c r="E25" t="s">
        <v>293</v>
      </c>
    </row>
    <row r="26" spans="2:5">
      <c r="B26">
        <v>24</v>
      </c>
      <c r="C26" s="10" t="s">
        <v>197</v>
      </c>
      <c r="D26" t="s">
        <v>149</v>
      </c>
      <c r="E26" t="s">
        <v>293</v>
      </c>
    </row>
    <row r="27" spans="2:5">
      <c r="B27">
        <v>25</v>
      </c>
      <c r="C27" s="10" t="s">
        <v>125</v>
      </c>
      <c r="D27" t="s">
        <v>149</v>
      </c>
      <c r="E27" t="s">
        <v>293</v>
      </c>
    </row>
    <row r="28" spans="2:5">
      <c r="B28">
        <v>26</v>
      </c>
      <c r="C28" s="10" t="s">
        <v>198</v>
      </c>
      <c r="D28" t="s">
        <v>149</v>
      </c>
      <c r="E28" t="s">
        <v>293</v>
      </c>
    </row>
    <row r="29" spans="2:5">
      <c r="B29">
        <v>27</v>
      </c>
      <c r="C29" s="10" t="s">
        <v>199</v>
      </c>
      <c r="D29" t="s">
        <v>149</v>
      </c>
      <c r="E29" t="s">
        <v>293</v>
      </c>
    </row>
    <row r="30" spans="2:5">
      <c r="B30">
        <v>28</v>
      </c>
      <c r="C30" s="10" t="s">
        <v>200</v>
      </c>
      <c r="D30" t="s">
        <v>149</v>
      </c>
      <c r="E30" t="s">
        <v>293</v>
      </c>
    </row>
    <row r="31" spans="2:5">
      <c r="B31">
        <v>29</v>
      </c>
      <c r="C31" s="10" t="s">
        <v>201</v>
      </c>
      <c r="D31" t="s">
        <v>149</v>
      </c>
      <c r="E31" t="s">
        <v>293</v>
      </c>
    </row>
    <row r="32" spans="2:5">
      <c r="B32">
        <v>30</v>
      </c>
      <c r="C32" s="10" t="s">
        <v>202</v>
      </c>
      <c r="D32" t="s">
        <v>149</v>
      </c>
      <c r="E32" t="s">
        <v>293</v>
      </c>
    </row>
    <row r="33" spans="2:5">
      <c r="B33">
        <v>31</v>
      </c>
      <c r="C33" s="10" t="s">
        <v>203</v>
      </c>
      <c r="D33" t="s">
        <v>149</v>
      </c>
      <c r="E33" t="s">
        <v>293</v>
      </c>
    </row>
    <row r="34" spans="2:5">
      <c r="B34">
        <v>32</v>
      </c>
      <c r="C34" s="10" t="s">
        <v>204</v>
      </c>
      <c r="D34" t="s">
        <v>149</v>
      </c>
      <c r="E34" t="s">
        <v>293</v>
      </c>
    </row>
    <row r="35" spans="2:5">
      <c r="B35">
        <v>33</v>
      </c>
      <c r="C35" s="10" t="s">
        <v>205</v>
      </c>
      <c r="D35" t="s">
        <v>149</v>
      </c>
      <c r="E35" t="s">
        <v>293</v>
      </c>
    </row>
    <row r="36" spans="2:5">
      <c r="B36">
        <v>34</v>
      </c>
      <c r="C36" s="10" t="s">
        <v>206</v>
      </c>
      <c r="D36" t="s">
        <v>149</v>
      </c>
      <c r="E36" t="s">
        <v>293</v>
      </c>
    </row>
    <row r="37" spans="2:5">
      <c r="B37">
        <v>35</v>
      </c>
      <c r="C37" s="10" t="s">
        <v>207</v>
      </c>
      <c r="D37" t="s">
        <v>149</v>
      </c>
      <c r="E37" t="s">
        <v>293</v>
      </c>
    </row>
    <row r="38" spans="2:5">
      <c r="B38">
        <v>36</v>
      </c>
      <c r="C38" s="10" t="s">
        <v>208</v>
      </c>
      <c r="D38" t="s">
        <v>149</v>
      </c>
      <c r="E38" t="s">
        <v>293</v>
      </c>
    </row>
    <row r="39" spans="2:5">
      <c r="B39">
        <v>37</v>
      </c>
      <c r="C39" s="10" t="s">
        <v>209</v>
      </c>
      <c r="D39" t="s">
        <v>149</v>
      </c>
      <c r="E39" t="s">
        <v>293</v>
      </c>
    </row>
    <row r="40" spans="2:5">
      <c r="B40">
        <v>38</v>
      </c>
      <c r="C40" s="10" t="s">
        <v>210</v>
      </c>
      <c r="D40" t="s">
        <v>149</v>
      </c>
      <c r="E40" t="s">
        <v>293</v>
      </c>
    </row>
    <row r="41" spans="2:5">
      <c r="B41">
        <v>39</v>
      </c>
      <c r="C41" s="10" t="s">
        <v>211</v>
      </c>
      <c r="D41" t="s">
        <v>149</v>
      </c>
      <c r="E41" t="s">
        <v>293</v>
      </c>
    </row>
    <row r="42" spans="2:5">
      <c r="B42">
        <v>40</v>
      </c>
      <c r="C42" s="10" t="s">
        <v>212</v>
      </c>
      <c r="D42" t="s">
        <v>149</v>
      </c>
      <c r="E42" t="s">
        <v>293</v>
      </c>
    </row>
    <row r="43" spans="2:5">
      <c r="B43">
        <v>41</v>
      </c>
      <c r="C43" s="10" t="s">
        <v>213</v>
      </c>
      <c r="D43" t="s">
        <v>149</v>
      </c>
      <c r="E43" t="s">
        <v>293</v>
      </c>
    </row>
    <row r="44" spans="2:5">
      <c r="B44">
        <v>42</v>
      </c>
      <c r="C44" s="10" t="s">
        <v>214</v>
      </c>
      <c r="D44" t="s">
        <v>149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149</v>
      </c>
      <c r="E56" t="s">
        <v>293</v>
      </c>
    </row>
    <row r="57" spans="2:5">
      <c r="B57">
        <v>55</v>
      </c>
      <c r="C57" s="12" t="s">
        <v>128</v>
      </c>
      <c r="D57" t="s">
        <v>149</v>
      </c>
      <c r="E57" t="s">
        <v>293</v>
      </c>
    </row>
    <row r="58" spans="2:5">
      <c r="B58">
        <v>56</v>
      </c>
      <c r="C58" s="12" t="s">
        <v>127</v>
      </c>
      <c r="D58" t="s">
        <v>149</v>
      </c>
      <c r="E58" t="s">
        <v>293</v>
      </c>
    </row>
    <row r="59" spans="2:5">
      <c r="B59">
        <v>57</v>
      </c>
      <c r="C59" s="12" t="s">
        <v>226</v>
      </c>
      <c r="D59" t="s">
        <v>149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149</v>
      </c>
      <c r="E69" t="s">
        <v>293</v>
      </c>
    </row>
    <row r="70" spans="2:5">
      <c r="B70">
        <v>68</v>
      </c>
      <c r="C70" s="14" t="s">
        <v>236</v>
      </c>
      <c r="D70" t="s">
        <v>149</v>
      </c>
      <c r="E70" t="s">
        <v>293</v>
      </c>
    </row>
    <row r="71" spans="2:5">
      <c r="B71">
        <v>69</v>
      </c>
      <c r="C71" s="14" t="s">
        <v>237</v>
      </c>
      <c r="D71" t="s">
        <v>149</v>
      </c>
      <c r="E71" t="s">
        <v>293</v>
      </c>
    </row>
    <row r="72" spans="2:5">
      <c r="B72">
        <v>70</v>
      </c>
      <c r="C72" s="14" t="s">
        <v>238</v>
      </c>
      <c r="D72" t="s">
        <v>149</v>
      </c>
      <c r="E72" t="s">
        <v>293</v>
      </c>
    </row>
    <row r="73" spans="2:5">
      <c r="B73">
        <v>71</v>
      </c>
      <c r="C73" s="14" t="s">
        <v>239</v>
      </c>
      <c r="D73" t="s">
        <v>149</v>
      </c>
      <c r="E73" t="s">
        <v>293</v>
      </c>
    </row>
    <row r="74" spans="2:5">
      <c r="B74">
        <v>72</v>
      </c>
      <c r="C74" s="14" t="s">
        <v>240</v>
      </c>
      <c r="D74" t="s">
        <v>149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149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149</v>
      </c>
      <c r="E117" t="s">
        <v>293</v>
      </c>
    </row>
    <row r="118" spans="2:5">
      <c r="B118">
        <v>116</v>
      </c>
      <c r="C118" s="23" t="s">
        <v>277</v>
      </c>
      <c r="D118" t="s">
        <v>149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9">
      <c r="B129">
        <v>127</v>
      </c>
      <c r="C129" s="18" t="s">
        <v>288</v>
      </c>
      <c r="D129" t="s">
        <v>150</v>
      </c>
      <c r="E129" t="s">
        <v>293</v>
      </c>
    </row>
    <row r="130" spans="2:9">
      <c r="B130">
        <v>128</v>
      </c>
      <c r="C130" s="18" t="s">
        <v>289</v>
      </c>
      <c r="D130" t="s">
        <v>150</v>
      </c>
      <c r="E130" t="s">
        <v>293</v>
      </c>
    </row>
    <row r="131" spans="2:9">
      <c r="B131">
        <v>129</v>
      </c>
      <c r="C131" s="18" t="s">
        <v>290</v>
      </c>
      <c r="D131" t="s">
        <v>150</v>
      </c>
      <c r="E131" t="s">
        <v>293</v>
      </c>
    </row>
    <row r="132" spans="2:9">
      <c r="B132">
        <v>130</v>
      </c>
      <c r="C132" s="18" t="s">
        <v>291</v>
      </c>
      <c r="D132" t="s">
        <v>150</v>
      </c>
      <c r="E132" t="s">
        <v>293</v>
      </c>
    </row>
    <row r="133" spans="2:9">
      <c r="B133">
        <v>131</v>
      </c>
      <c r="C133" s="18" t="s">
        <v>292</v>
      </c>
      <c r="D133" t="s">
        <v>150</v>
      </c>
      <c r="E133" t="s">
        <v>293</v>
      </c>
      <c r="H133" t="s">
        <v>319</v>
      </c>
      <c r="I133" t="s">
        <v>320</v>
      </c>
    </row>
    <row r="134" spans="2:9">
      <c r="B134">
        <v>1</v>
      </c>
      <c r="C134" s="9" t="s">
        <v>21</v>
      </c>
      <c r="D134">
        <v>0.5</v>
      </c>
      <c r="E134" t="s">
        <v>293</v>
      </c>
      <c r="G134">
        <v>131</v>
      </c>
      <c r="H134">
        <f>SUM(D134:D137)</f>
        <v>2</v>
      </c>
      <c r="I134" s="37">
        <f>H134/G134</f>
        <v>1.5267175572519083E-2</v>
      </c>
    </row>
    <row r="135" spans="2:9">
      <c r="B135">
        <v>2</v>
      </c>
      <c r="C135" s="9" t="s">
        <v>177</v>
      </c>
      <c r="D135">
        <v>0.5</v>
      </c>
      <c r="E135" t="s">
        <v>293</v>
      </c>
    </row>
    <row r="136" spans="2:9">
      <c r="B136">
        <v>3</v>
      </c>
      <c r="C136" s="9" t="s">
        <v>178</v>
      </c>
      <c r="D136">
        <v>0.5</v>
      </c>
      <c r="E136" t="s">
        <v>293</v>
      </c>
    </row>
    <row r="137" spans="2:9">
      <c r="B137">
        <v>4</v>
      </c>
      <c r="C137" s="9" t="s">
        <v>179</v>
      </c>
      <c r="D137">
        <v>0.5</v>
      </c>
      <c r="E137" t="s">
        <v>293</v>
      </c>
    </row>
    <row r="138" spans="2:9">
      <c r="B138">
        <v>5</v>
      </c>
      <c r="C138" s="9" t="s">
        <v>180</v>
      </c>
      <c r="E138" t="s">
        <v>293</v>
      </c>
    </row>
    <row r="139" spans="2:9">
      <c r="B139">
        <v>6</v>
      </c>
      <c r="C139" s="9" t="s">
        <v>181</v>
      </c>
      <c r="E139" t="s">
        <v>293</v>
      </c>
    </row>
    <row r="140" spans="2:9">
      <c r="B140">
        <v>7</v>
      </c>
      <c r="C140" s="9" t="s">
        <v>182</v>
      </c>
      <c r="E140" t="s">
        <v>293</v>
      </c>
    </row>
    <row r="141" spans="2:9">
      <c r="B141">
        <v>8</v>
      </c>
      <c r="C141" s="9" t="s">
        <v>183</v>
      </c>
      <c r="E141" t="s">
        <v>293</v>
      </c>
    </row>
    <row r="142" spans="2:9">
      <c r="B142">
        <v>9</v>
      </c>
      <c r="C142" s="9" t="s">
        <v>184</v>
      </c>
      <c r="E142" t="s">
        <v>293</v>
      </c>
    </row>
    <row r="143" spans="2:9">
      <c r="B143">
        <v>10</v>
      </c>
      <c r="C143" s="9" t="s">
        <v>185</v>
      </c>
      <c r="E143" t="s">
        <v>293</v>
      </c>
    </row>
    <row r="144" spans="2:9">
      <c r="B144">
        <v>11</v>
      </c>
      <c r="C144" s="9" t="s">
        <v>186</v>
      </c>
      <c r="E144" t="s">
        <v>293</v>
      </c>
    </row>
    <row r="145" spans="2:5">
      <c r="B145">
        <v>12</v>
      </c>
      <c r="C145" s="9" t="s">
        <v>187</v>
      </c>
      <c r="E145" t="s">
        <v>293</v>
      </c>
    </row>
    <row r="146" spans="2:5">
      <c r="B146">
        <v>13</v>
      </c>
      <c r="C146" s="9" t="s">
        <v>188</v>
      </c>
      <c r="E146" t="s">
        <v>293</v>
      </c>
    </row>
    <row r="147" spans="2:5">
      <c r="B147">
        <v>14</v>
      </c>
      <c r="C147" s="9" t="s">
        <v>189</v>
      </c>
      <c r="E147" t="s">
        <v>293</v>
      </c>
    </row>
    <row r="148" spans="2:5">
      <c r="B148">
        <v>15</v>
      </c>
      <c r="C148" s="9" t="s">
        <v>183</v>
      </c>
      <c r="E148" t="s">
        <v>293</v>
      </c>
    </row>
    <row r="149" spans="2:5">
      <c r="B149">
        <v>16</v>
      </c>
      <c r="C149" s="9" t="s">
        <v>190</v>
      </c>
      <c r="E149" t="s">
        <v>293</v>
      </c>
    </row>
    <row r="150" spans="2:5">
      <c r="B150">
        <v>17</v>
      </c>
      <c r="C150" s="9" t="s">
        <v>191</v>
      </c>
      <c r="E150" t="s">
        <v>293</v>
      </c>
    </row>
    <row r="151" spans="2:5">
      <c r="B151">
        <v>18</v>
      </c>
      <c r="C151" s="9" t="s">
        <v>192</v>
      </c>
      <c r="E151" t="s">
        <v>293</v>
      </c>
    </row>
    <row r="152" spans="2:5">
      <c r="B152">
        <v>19</v>
      </c>
      <c r="C152" s="9" t="s">
        <v>193</v>
      </c>
      <c r="E152" t="s">
        <v>293</v>
      </c>
    </row>
    <row r="153" spans="2:5">
      <c r="B153">
        <v>20</v>
      </c>
      <c r="C153" s="10" t="s">
        <v>94</v>
      </c>
      <c r="E153" t="s">
        <v>293</v>
      </c>
    </row>
    <row r="154" spans="2:5">
      <c r="B154">
        <v>21</v>
      </c>
      <c r="C154" s="10" t="s">
        <v>194</v>
      </c>
      <c r="E154" t="s">
        <v>293</v>
      </c>
    </row>
    <row r="155" spans="2:5">
      <c r="B155">
        <v>22</v>
      </c>
      <c r="C155" s="10" t="s">
        <v>195</v>
      </c>
      <c r="E155" t="s">
        <v>293</v>
      </c>
    </row>
    <row r="156" spans="2:5">
      <c r="B156">
        <v>23</v>
      </c>
      <c r="C156" s="10" t="s">
        <v>196</v>
      </c>
      <c r="E156" t="s">
        <v>293</v>
      </c>
    </row>
    <row r="157" spans="2:5">
      <c r="B157">
        <v>24</v>
      </c>
      <c r="C157" s="10" t="s">
        <v>197</v>
      </c>
      <c r="E157" t="s">
        <v>293</v>
      </c>
    </row>
    <row r="158" spans="2:5">
      <c r="B158">
        <v>25</v>
      </c>
      <c r="C158" s="10" t="s">
        <v>125</v>
      </c>
      <c r="E158" t="s">
        <v>293</v>
      </c>
    </row>
    <row r="159" spans="2:5">
      <c r="B159">
        <v>26</v>
      </c>
      <c r="C159" s="10" t="s">
        <v>198</v>
      </c>
      <c r="E159" t="s">
        <v>293</v>
      </c>
    </row>
    <row r="160" spans="2:5">
      <c r="B160">
        <v>27</v>
      </c>
      <c r="C160" s="10" t="s">
        <v>199</v>
      </c>
      <c r="E160" t="s">
        <v>293</v>
      </c>
    </row>
    <row r="161" spans="2:5">
      <c r="B161">
        <v>28</v>
      </c>
      <c r="C161" s="10" t="s">
        <v>200</v>
      </c>
      <c r="E161" t="s">
        <v>293</v>
      </c>
    </row>
    <row r="162" spans="2:5">
      <c r="B162">
        <v>29</v>
      </c>
      <c r="C162" s="10" t="s">
        <v>201</v>
      </c>
      <c r="E162" t="s">
        <v>293</v>
      </c>
    </row>
    <row r="163" spans="2:5">
      <c r="B163">
        <v>30</v>
      </c>
      <c r="C163" s="10" t="s">
        <v>202</v>
      </c>
      <c r="E163" t="s">
        <v>293</v>
      </c>
    </row>
    <row r="164" spans="2:5">
      <c r="B164">
        <v>31</v>
      </c>
      <c r="C164" s="10" t="s">
        <v>203</v>
      </c>
      <c r="E164" t="s">
        <v>293</v>
      </c>
    </row>
    <row r="165" spans="2:5">
      <c r="B165">
        <v>32</v>
      </c>
      <c r="C165" s="10" t="s">
        <v>204</v>
      </c>
      <c r="E165" t="s">
        <v>293</v>
      </c>
    </row>
    <row r="166" spans="2:5">
      <c r="B166">
        <v>33</v>
      </c>
      <c r="C166" s="10" t="s">
        <v>205</v>
      </c>
      <c r="E166" t="s">
        <v>293</v>
      </c>
    </row>
    <row r="167" spans="2:5">
      <c r="B167">
        <v>34</v>
      </c>
      <c r="C167" s="10" t="s">
        <v>206</v>
      </c>
      <c r="E167" t="s">
        <v>293</v>
      </c>
    </row>
    <row r="168" spans="2:5">
      <c r="B168">
        <v>35</v>
      </c>
      <c r="C168" s="10" t="s">
        <v>207</v>
      </c>
      <c r="E168" t="s">
        <v>293</v>
      </c>
    </row>
    <row r="169" spans="2:5">
      <c r="B169">
        <v>36</v>
      </c>
      <c r="C169" s="10" t="s">
        <v>208</v>
      </c>
      <c r="E169" t="s">
        <v>293</v>
      </c>
    </row>
    <row r="170" spans="2:5">
      <c r="B170">
        <v>37</v>
      </c>
      <c r="C170" s="10" t="s">
        <v>209</v>
      </c>
      <c r="E170" t="s">
        <v>293</v>
      </c>
    </row>
    <row r="171" spans="2:5">
      <c r="B171">
        <v>38</v>
      </c>
      <c r="C171" s="10" t="s">
        <v>210</v>
      </c>
      <c r="E171" t="s">
        <v>293</v>
      </c>
    </row>
    <row r="172" spans="2:5">
      <c r="B172">
        <v>39</v>
      </c>
      <c r="C172" s="10" t="s">
        <v>211</v>
      </c>
      <c r="E172" t="s">
        <v>293</v>
      </c>
    </row>
    <row r="173" spans="2:5">
      <c r="B173">
        <v>40</v>
      </c>
      <c r="C173" s="10" t="s">
        <v>212</v>
      </c>
      <c r="E173" t="s">
        <v>293</v>
      </c>
    </row>
    <row r="174" spans="2:5">
      <c r="B174">
        <v>41</v>
      </c>
      <c r="C174" s="10" t="s">
        <v>213</v>
      </c>
      <c r="E174" t="s">
        <v>293</v>
      </c>
    </row>
    <row r="175" spans="2:5">
      <c r="B175">
        <v>42</v>
      </c>
      <c r="C175" s="10" t="s">
        <v>214</v>
      </c>
      <c r="E175" t="s">
        <v>293</v>
      </c>
    </row>
    <row r="176" spans="2:5">
      <c r="B176">
        <v>43</v>
      </c>
      <c r="C176" s="11" t="s">
        <v>126</v>
      </c>
      <c r="E176" t="s">
        <v>293</v>
      </c>
    </row>
    <row r="177" spans="2:5">
      <c r="B177">
        <v>44</v>
      </c>
      <c r="C177" s="11" t="s">
        <v>215</v>
      </c>
      <c r="E177" t="s">
        <v>293</v>
      </c>
    </row>
    <row r="178" spans="2:5">
      <c r="B178">
        <v>45</v>
      </c>
      <c r="C178" s="11" t="s">
        <v>216</v>
      </c>
      <c r="E178" t="s">
        <v>293</v>
      </c>
    </row>
    <row r="179" spans="2:5">
      <c r="B179">
        <v>46</v>
      </c>
      <c r="C179" s="11" t="s">
        <v>217</v>
      </c>
      <c r="E179" t="s">
        <v>293</v>
      </c>
    </row>
    <row r="180" spans="2:5">
      <c r="B180">
        <v>47</v>
      </c>
      <c r="C180" s="11" t="s">
        <v>218</v>
      </c>
      <c r="E180" t="s">
        <v>293</v>
      </c>
    </row>
    <row r="181" spans="2:5">
      <c r="B181">
        <v>48</v>
      </c>
      <c r="C181" s="11" t="s">
        <v>219</v>
      </c>
      <c r="E181" t="s">
        <v>293</v>
      </c>
    </row>
    <row r="182" spans="2:5">
      <c r="B182">
        <v>49</v>
      </c>
      <c r="C182" s="11" t="s">
        <v>220</v>
      </c>
      <c r="E182" t="s">
        <v>293</v>
      </c>
    </row>
    <row r="183" spans="2:5">
      <c r="B183">
        <v>50</v>
      </c>
      <c r="C183" s="11" t="s">
        <v>221</v>
      </c>
      <c r="E183" t="s">
        <v>293</v>
      </c>
    </row>
    <row r="184" spans="2:5">
      <c r="B184">
        <v>51</v>
      </c>
      <c r="C184" s="11" t="s">
        <v>222</v>
      </c>
      <c r="E184" t="s">
        <v>293</v>
      </c>
    </row>
    <row r="185" spans="2:5">
      <c r="B185">
        <v>52</v>
      </c>
      <c r="C185" s="11" t="s">
        <v>223</v>
      </c>
      <c r="E185" t="s">
        <v>293</v>
      </c>
    </row>
    <row r="186" spans="2:5">
      <c r="B186">
        <v>53</v>
      </c>
      <c r="C186" s="11" t="s">
        <v>224</v>
      </c>
      <c r="E186" t="s">
        <v>293</v>
      </c>
    </row>
    <row r="187" spans="2:5">
      <c r="B187">
        <v>54</v>
      </c>
      <c r="C187" s="12" t="s">
        <v>225</v>
      </c>
      <c r="E187" t="s">
        <v>293</v>
      </c>
    </row>
    <row r="188" spans="2:5">
      <c r="B188">
        <v>55</v>
      </c>
      <c r="C188" s="12" t="s">
        <v>128</v>
      </c>
      <c r="E188" t="s">
        <v>293</v>
      </c>
    </row>
    <row r="189" spans="2:5">
      <c r="B189">
        <v>56</v>
      </c>
      <c r="C189" s="12" t="s">
        <v>127</v>
      </c>
      <c r="E189" t="s">
        <v>293</v>
      </c>
    </row>
    <row r="190" spans="2:5">
      <c r="B190">
        <v>57</v>
      </c>
      <c r="C190" s="12" t="s">
        <v>226</v>
      </c>
      <c r="E190" t="s">
        <v>293</v>
      </c>
    </row>
    <row r="191" spans="2:5">
      <c r="B191">
        <v>58</v>
      </c>
      <c r="C191" s="13" t="s">
        <v>70</v>
      </c>
      <c r="E191" t="s">
        <v>293</v>
      </c>
    </row>
    <row r="192" spans="2:5">
      <c r="B192">
        <v>59</v>
      </c>
      <c r="C192" s="13" t="s">
        <v>227</v>
      </c>
      <c r="E192" t="s">
        <v>293</v>
      </c>
    </row>
    <row r="193" spans="2:5">
      <c r="B193">
        <v>60</v>
      </c>
      <c r="C193" s="13" t="s">
        <v>228</v>
      </c>
      <c r="E193" t="s">
        <v>293</v>
      </c>
    </row>
    <row r="194" spans="2:5">
      <c r="B194">
        <v>61</v>
      </c>
      <c r="C194" s="13" t="s">
        <v>229</v>
      </c>
      <c r="E194" t="s">
        <v>293</v>
      </c>
    </row>
    <row r="195" spans="2:5">
      <c r="B195">
        <v>62</v>
      </c>
      <c r="C195" s="13" t="s">
        <v>230</v>
      </c>
      <c r="E195" t="s">
        <v>293</v>
      </c>
    </row>
    <row r="196" spans="2:5">
      <c r="B196">
        <v>63</v>
      </c>
      <c r="C196" s="13" t="s">
        <v>231</v>
      </c>
      <c r="E196" t="s">
        <v>293</v>
      </c>
    </row>
    <row r="197" spans="2:5">
      <c r="B197">
        <v>64</v>
      </c>
      <c r="C197" s="13" t="s">
        <v>232</v>
      </c>
      <c r="E197" t="s">
        <v>293</v>
      </c>
    </row>
    <row r="198" spans="2:5">
      <c r="B198">
        <v>65</v>
      </c>
      <c r="C198" s="13" t="s">
        <v>233</v>
      </c>
      <c r="E198" t="s">
        <v>293</v>
      </c>
    </row>
    <row r="199" spans="2:5">
      <c r="B199">
        <v>66</v>
      </c>
      <c r="C199" s="13" t="s">
        <v>234</v>
      </c>
      <c r="E199" t="s">
        <v>293</v>
      </c>
    </row>
    <row r="200" spans="2:5">
      <c r="B200">
        <v>67</v>
      </c>
      <c r="C200" s="14" t="s">
        <v>235</v>
      </c>
      <c r="E200" t="s">
        <v>293</v>
      </c>
    </row>
    <row r="201" spans="2:5">
      <c r="B201">
        <v>68</v>
      </c>
      <c r="C201" s="14" t="s">
        <v>236</v>
      </c>
      <c r="E201" t="s">
        <v>293</v>
      </c>
    </row>
    <row r="202" spans="2:5">
      <c r="B202">
        <v>69</v>
      </c>
      <c r="C202" s="14" t="s">
        <v>237</v>
      </c>
      <c r="E202" t="s">
        <v>293</v>
      </c>
    </row>
    <row r="203" spans="2:5">
      <c r="B203">
        <v>70</v>
      </c>
      <c r="C203" s="14" t="s">
        <v>238</v>
      </c>
      <c r="E203" t="s">
        <v>293</v>
      </c>
    </row>
    <row r="204" spans="2:5">
      <c r="B204">
        <v>71</v>
      </c>
      <c r="C204" s="14" t="s">
        <v>239</v>
      </c>
      <c r="E204" t="s">
        <v>293</v>
      </c>
    </row>
    <row r="205" spans="2:5">
      <c r="B205">
        <v>72</v>
      </c>
      <c r="C205" s="14" t="s">
        <v>240</v>
      </c>
      <c r="E205" t="s">
        <v>293</v>
      </c>
    </row>
    <row r="206" spans="2:5">
      <c r="B206">
        <v>73</v>
      </c>
      <c r="C206" s="16" t="s">
        <v>241</v>
      </c>
      <c r="E206" t="s">
        <v>293</v>
      </c>
    </row>
    <row r="207" spans="2:5">
      <c r="B207">
        <v>74</v>
      </c>
      <c r="C207" s="16" t="s">
        <v>236</v>
      </c>
      <c r="E207" t="s">
        <v>293</v>
      </c>
    </row>
    <row r="208" spans="2:5">
      <c r="B208">
        <v>75</v>
      </c>
      <c r="C208" s="16" t="s">
        <v>237</v>
      </c>
      <c r="E208" t="s">
        <v>293</v>
      </c>
    </row>
    <row r="209" spans="2:5">
      <c r="B209">
        <v>76</v>
      </c>
      <c r="C209" s="16" t="s">
        <v>238</v>
      </c>
      <c r="E209" t="s">
        <v>293</v>
      </c>
    </row>
    <row r="210" spans="2:5">
      <c r="B210">
        <v>77</v>
      </c>
      <c r="C210" s="16" t="s">
        <v>239</v>
      </c>
      <c r="E210" t="s">
        <v>293</v>
      </c>
    </row>
    <row r="211" spans="2:5">
      <c r="B211">
        <v>78</v>
      </c>
      <c r="C211" s="16" t="s">
        <v>240</v>
      </c>
      <c r="E211" t="s">
        <v>293</v>
      </c>
    </row>
    <row r="212" spans="2:5">
      <c r="B212">
        <v>79</v>
      </c>
      <c r="C212" s="15" t="s">
        <v>242</v>
      </c>
      <c r="E212" t="s">
        <v>293</v>
      </c>
    </row>
    <row r="213" spans="2:5">
      <c r="B213">
        <v>80</v>
      </c>
      <c r="C213" s="15" t="s">
        <v>243</v>
      </c>
      <c r="E213" t="s">
        <v>293</v>
      </c>
    </row>
    <row r="214" spans="2:5">
      <c r="B214">
        <v>81</v>
      </c>
      <c r="C214" s="15" t="s">
        <v>244</v>
      </c>
      <c r="E214" t="s">
        <v>293</v>
      </c>
    </row>
    <row r="215" spans="2:5">
      <c r="B215">
        <v>82</v>
      </c>
      <c r="C215" s="15" t="s">
        <v>245</v>
      </c>
      <c r="E215" t="s">
        <v>293</v>
      </c>
    </row>
    <row r="216" spans="2:5">
      <c r="B216">
        <v>83</v>
      </c>
      <c r="C216" s="15" t="s">
        <v>246</v>
      </c>
      <c r="E216" t="s">
        <v>293</v>
      </c>
    </row>
    <row r="217" spans="2:5">
      <c r="B217">
        <v>84</v>
      </c>
      <c r="C217" s="18" t="s">
        <v>247</v>
      </c>
      <c r="E217" t="s">
        <v>293</v>
      </c>
    </row>
    <row r="218" spans="2:5">
      <c r="B218">
        <v>85</v>
      </c>
      <c r="C218" s="18" t="s">
        <v>248</v>
      </c>
      <c r="E218" t="s">
        <v>293</v>
      </c>
    </row>
    <row r="219" spans="2:5">
      <c r="B219">
        <v>86</v>
      </c>
      <c r="C219" s="18" t="s">
        <v>249</v>
      </c>
      <c r="E219" t="s">
        <v>293</v>
      </c>
    </row>
    <row r="220" spans="2:5">
      <c r="B220">
        <v>87</v>
      </c>
      <c r="C220" s="18" t="s">
        <v>250</v>
      </c>
      <c r="E220" t="s">
        <v>293</v>
      </c>
    </row>
    <row r="221" spans="2:5">
      <c r="B221">
        <v>88</v>
      </c>
      <c r="C221" s="18" t="s">
        <v>251</v>
      </c>
      <c r="E221" t="s">
        <v>293</v>
      </c>
    </row>
    <row r="222" spans="2:5">
      <c r="B222">
        <v>89</v>
      </c>
      <c r="C222" s="20" t="s">
        <v>189</v>
      </c>
      <c r="E222" t="s">
        <v>293</v>
      </c>
    </row>
    <row r="223" spans="2:5">
      <c r="B223">
        <v>90</v>
      </c>
      <c r="C223" s="20" t="s">
        <v>252</v>
      </c>
      <c r="E223" t="s">
        <v>293</v>
      </c>
    </row>
    <row r="224" spans="2:5">
      <c r="B224">
        <v>91</v>
      </c>
      <c r="C224" s="20" t="s">
        <v>253</v>
      </c>
      <c r="E224" t="s">
        <v>293</v>
      </c>
    </row>
    <row r="225" spans="2:5">
      <c r="B225">
        <v>92</v>
      </c>
      <c r="C225" s="20" t="s">
        <v>254</v>
      </c>
      <c r="E225" t="s">
        <v>293</v>
      </c>
    </row>
    <row r="226" spans="2:5">
      <c r="B226">
        <v>93</v>
      </c>
      <c r="C226" s="20" t="s">
        <v>255</v>
      </c>
      <c r="E226" t="s">
        <v>293</v>
      </c>
    </row>
    <row r="227" spans="2:5">
      <c r="B227">
        <v>94</v>
      </c>
      <c r="C227" s="20" t="s">
        <v>256</v>
      </c>
      <c r="E227" t="s">
        <v>293</v>
      </c>
    </row>
    <row r="228" spans="2:5">
      <c r="B228">
        <v>95</v>
      </c>
      <c r="C228" s="20" t="s">
        <v>257</v>
      </c>
      <c r="E228" t="s">
        <v>293</v>
      </c>
    </row>
    <row r="229" spans="2:5">
      <c r="B229">
        <v>96</v>
      </c>
      <c r="C229" s="20" t="s">
        <v>258</v>
      </c>
      <c r="E229" t="s">
        <v>293</v>
      </c>
    </row>
    <row r="230" spans="2:5">
      <c r="B230">
        <v>97</v>
      </c>
      <c r="C230" s="20" t="s">
        <v>259</v>
      </c>
      <c r="E230" t="s">
        <v>293</v>
      </c>
    </row>
    <row r="231" spans="2:5">
      <c r="B231">
        <v>98</v>
      </c>
      <c r="C231" s="20" t="s">
        <v>260</v>
      </c>
      <c r="E231" t="s">
        <v>293</v>
      </c>
    </row>
    <row r="232" spans="2:5">
      <c r="B232">
        <v>99</v>
      </c>
      <c r="C232" s="20" t="s">
        <v>261</v>
      </c>
      <c r="E232" t="s">
        <v>293</v>
      </c>
    </row>
    <row r="233" spans="2:5">
      <c r="B233">
        <v>100</v>
      </c>
      <c r="C233" s="20" t="s">
        <v>262</v>
      </c>
      <c r="E233" t="s">
        <v>293</v>
      </c>
    </row>
    <row r="234" spans="2:5">
      <c r="B234">
        <v>101</v>
      </c>
      <c r="C234" s="20" t="s">
        <v>263</v>
      </c>
      <c r="E234" t="s">
        <v>293</v>
      </c>
    </row>
    <row r="235" spans="2:5">
      <c r="B235">
        <v>102</v>
      </c>
      <c r="C235" s="16" t="s">
        <v>264</v>
      </c>
      <c r="E235" t="s">
        <v>293</v>
      </c>
    </row>
    <row r="236" spans="2:5">
      <c r="B236">
        <v>103</v>
      </c>
      <c r="C236" s="21" t="s">
        <v>265</v>
      </c>
      <c r="E236" t="s">
        <v>293</v>
      </c>
    </row>
    <row r="237" spans="2:5">
      <c r="B237">
        <v>104</v>
      </c>
      <c r="C237" s="21" t="s">
        <v>266</v>
      </c>
      <c r="E237" t="s">
        <v>293</v>
      </c>
    </row>
    <row r="238" spans="2:5">
      <c r="B238">
        <v>105</v>
      </c>
      <c r="C238" s="21" t="s">
        <v>267</v>
      </c>
      <c r="E238" t="s">
        <v>293</v>
      </c>
    </row>
    <row r="239" spans="2:5">
      <c r="B239">
        <v>106</v>
      </c>
      <c r="C239" s="21" t="s">
        <v>268</v>
      </c>
      <c r="E239" t="s">
        <v>293</v>
      </c>
    </row>
    <row r="240" spans="2:5">
      <c r="B240">
        <v>107</v>
      </c>
      <c r="C240" s="21" t="s">
        <v>269</v>
      </c>
      <c r="E240" t="s">
        <v>293</v>
      </c>
    </row>
    <row r="241" spans="2:5">
      <c r="B241">
        <v>108</v>
      </c>
      <c r="C241" s="21" t="s">
        <v>270</v>
      </c>
      <c r="E241" t="s">
        <v>293</v>
      </c>
    </row>
    <row r="242" spans="2:5">
      <c r="B242">
        <v>109</v>
      </c>
      <c r="C242" s="21" t="s">
        <v>271</v>
      </c>
      <c r="E242" t="s">
        <v>293</v>
      </c>
    </row>
    <row r="243" spans="2:5">
      <c r="B243">
        <v>110</v>
      </c>
      <c r="C243" s="21" t="s">
        <v>272</v>
      </c>
      <c r="E243" t="s">
        <v>293</v>
      </c>
    </row>
    <row r="244" spans="2:5">
      <c r="B244">
        <v>111</v>
      </c>
      <c r="C244" s="21" t="s">
        <v>273</v>
      </c>
      <c r="E244" t="s">
        <v>293</v>
      </c>
    </row>
    <row r="245" spans="2:5">
      <c r="B245">
        <v>112</v>
      </c>
      <c r="C245" s="21" t="s">
        <v>274</v>
      </c>
      <c r="E245" t="s">
        <v>293</v>
      </c>
    </row>
    <row r="246" spans="2:5">
      <c r="B246">
        <v>113</v>
      </c>
      <c r="C246" s="15" t="s">
        <v>275</v>
      </c>
      <c r="E246" t="s">
        <v>293</v>
      </c>
    </row>
    <row r="247" spans="2:5">
      <c r="B247">
        <v>114</v>
      </c>
      <c r="C247" s="15" t="s">
        <v>276</v>
      </c>
      <c r="E247" t="s">
        <v>293</v>
      </c>
    </row>
    <row r="248" spans="2:5">
      <c r="B248">
        <v>115</v>
      </c>
      <c r="C248" s="23" t="s">
        <v>146</v>
      </c>
      <c r="E248" t="s">
        <v>293</v>
      </c>
    </row>
    <row r="249" spans="2:5">
      <c r="B249">
        <v>116</v>
      </c>
      <c r="C249" s="23" t="s">
        <v>277</v>
      </c>
      <c r="E249" t="s">
        <v>293</v>
      </c>
    </row>
    <row r="250" spans="2:5">
      <c r="B250">
        <v>117</v>
      </c>
      <c r="C250" s="22" t="s">
        <v>278</v>
      </c>
      <c r="E250" t="s">
        <v>293</v>
      </c>
    </row>
    <row r="251" spans="2:5">
      <c r="B251">
        <v>118</v>
      </c>
      <c r="C251" s="22" t="s">
        <v>279</v>
      </c>
      <c r="E251" t="s">
        <v>293</v>
      </c>
    </row>
    <row r="252" spans="2:5">
      <c r="B252">
        <v>119</v>
      </c>
      <c r="C252" s="22" t="s">
        <v>280</v>
      </c>
      <c r="E252" t="s">
        <v>293</v>
      </c>
    </row>
    <row r="253" spans="2:5">
      <c r="B253">
        <v>120</v>
      </c>
      <c r="C253" s="22" t="s">
        <v>281</v>
      </c>
      <c r="E253" t="s">
        <v>293</v>
      </c>
    </row>
    <row r="254" spans="2:5">
      <c r="B254">
        <v>121</v>
      </c>
      <c r="C254" s="22" t="s">
        <v>282</v>
      </c>
      <c r="E254" t="s">
        <v>293</v>
      </c>
    </row>
    <row r="255" spans="2:5">
      <c r="B255">
        <v>122</v>
      </c>
      <c r="C255" s="22" t="s">
        <v>283</v>
      </c>
      <c r="E255" t="s">
        <v>293</v>
      </c>
    </row>
    <row r="256" spans="2:5">
      <c r="B256">
        <v>123</v>
      </c>
      <c r="C256" s="18" t="s">
        <v>284</v>
      </c>
      <c r="E256" t="s">
        <v>293</v>
      </c>
    </row>
    <row r="257" spans="2:5">
      <c r="B257">
        <v>124</v>
      </c>
      <c r="C257" s="18" t="s">
        <v>285</v>
      </c>
      <c r="E257" t="s">
        <v>293</v>
      </c>
    </row>
    <row r="258" spans="2:5">
      <c r="B258">
        <v>125</v>
      </c>
      <c r="C258" s="18" t="s">
        <v>286</v>
      </c>
      <c r="E258" t="s">
        <v>293</v>
      </c>
    </row>
    <row r="259" spans="2:5">
      <c r="B259">
        <v>126</v>
      </c>
      <c r="C259" s="18" t="s">
        <v>287</v>
      </c>
      <c r="E259" t="s">
        <v>293</v>
      </c>
    </row>
    <row r="260" spans="2:5">
      <c r="B260">
        <v>127</v>
      </c>
      <c r="C260" s="18" t="s">
        <v>288</v>
      </c>
      <c r="E260" t="s">
        <v>293</v>
      </c>
    </row>
    <row r="261" spans="2:5">
      <c r="B261">
        <v>128</v>
      </c>
      <c r="C261" s="18" t="s">
        <v>289</v>
      </c>
      <c r="E261" t="s">
        <v>293</v>
      </c>
    </row>
    <row r="262" spans="2:5">
      <c r="B262">
        <v>129</v>
      </c>
      <c r="C262" s="18" t="s">
        <v>290</v>
      </c>
      <c r="E262" t="s">
        <v>293</v>
      </c>
    </row>
    <row r="263" spans="2:5">
      <c r="B263">
        <v>130</v>
      </c>
      <c r="C263" s="18" t="s">
        <v>291</v>
      </c>
      <c r="E263" t="s">
        <v>293</v>
      </c>
    </row>
    <row r="264" spans="2:5">
      <c r="B264">
        <v>131</v>
      </c>
      <c r="C264" s="18" t="s">
        <v>292</v>
      </c>
      <c r="E264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Cronograma-Gemma</vt:lpstr>
      <vt:lpstr>Hoja1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fimar</cp:lastModifiedBy>
  <dcterms:created xsi:type="dcterms:W3CDTF">2015-02-24T20:54:23Z</dcterms:created>
  <dcterms:modified xsi:type="dcterms:W3CDTF">2018-08-16T19:11:12Z</dcterms:modified>
</cp:coreProperties>
</file>